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YULIED.PENARANDA\Desktop\2020\DICIEMBRE\PARA PUBLICAR\PLAN DE ACCIÓN A SEPT_2020\"/>
    </mc:Choice>
  </mc:AlternateContent>
  <xr:revisionPtr revIDLastSave="0" documentId="13_ncr:1_{D1D0E040-E501-4BD4-BCBD-9F61B1B25BCC}" xr6:coauthVersionLast="45" xr6:coauthVersionMax="45" xr10:uidLastSave="{00000000-0000-0000-0000-000000000000}"/>
  <bookViews>
    <workbookView xWindow="-240" yWindow="1695" windowWidth="20490" windowHeight="10575" tabRatio="494" firstSheet="3" activeTab="3" xr2:uid="{00000000-000D-0000-FFFF-FFFF00000000}"/>
  </bookViews>
  <sheets>
    <sheet name="GESTIÓN" sheetId="5" r:id="rId1"/>
    <sheet name="ACT." sheetId="14" state="hidden" r:id="rId2"/>
    <sheet name="PROGR_CUATRI" sheetId="36" state="hidden" r:id="rId3"/>
    <sheet name="INVERSIÓN" sheetId="6" r:id="rId4"/>
    <sheet name="ACTIVIDADES" sheetId="7" r:id="rId5"/>
    <sheet name="TERRITORIALIZACIÓN" sheetId="37" r:id="rId6"/>
    <sheet name="9. FLORA TOTAL SIN UPZ" sheetId="30" state="hidden" r:id="rId7"/>
    <sheet name="8. FLORA TOTAL SIN UPZ" sheetId="27" state="hidden" r:id="rId8"/>
    <sheet name="Report" sheetId="24" state="hidden" r:id="rId9"/>
    <sheet name="SEPT-TERRI SILV" sheetId="31" state="hidden" r:id="rId10"/>
    <sheet name="Hoja1" sheetId="28" state="hidden" r:id="rId11"/>
    <sheet name="LOC" sheetId="32" state="hidden" r:id="rId12"/>
    <sheet name="Hoja8" sheetId="35" state="hidden" r:id="rId13"/>
    <sheet name="JUR" sheetId="34" state="hidden" r:id="rId14"/>
    <sheet name="TERRITORIALIZACIÓN_O" sheetId="12" state="hidden" r:id="rId15"/>
    <sheet name="SILVICULTURA 2020" sheetId="16" state="hidden" r:id="rId16"/>
    <sheet name="FLORA 2020" sheetId="18" state="hidden" r:id="rId17"/>
  </sheets>
  <externalReferences>
    <externalReference r:id="rId18"/>
    <externalReference r:id="rId19"/>
    <externalReference r:id="rId20"/>
  </externalReferences>
  <definedNames>
    <definedName name="__bookmark_1" localSheetId="16">#REF!</definedName>
    <definedName name="__bookmark_1" localSheetId="8">Report!$B$1:$N$21</definedName>
    <definedName name="__bookmark_1" localSheetId="9">#REF!</definedName>
    <definedName name="__bookmark_1" localSheetId="15">#REF!</definedName>
    <definedName name="__bookmark_1">#REF!</definedName>
    <definedName name="_xlnm._FilterDatabase" localSheetId="6" hidden="1">'9. FLORA TOTAL SIN UPZ'!$A$1:$Q$1</definedName>
    <definedName name="_xlnm._FilterDatabase" localSheetId="13" hidden="1">JUR!$A$1:$A$261</definedName>
    <definedName name="_xlnm._FilterDatabase" localSheetId="11" hidden="1">LOC!$A$1:$F$1</definedName>
    <definedName name="_xlnm._FilterDatabase" localSheetId="8" hidden="1">Report!$A$1:$AD$1</definedName>
    <definedName name="_xlnm._FilterDatabase" localSheetId="9" hidden="1">'SEPT-TERRI SILV'!$A$2:$AF$22</definedName>
    <definedName name="_xlnm._FilterDatabase" localSheetId="14" hidden="1">TERRITORIALIZACIÓN_O!$A$9:$AY$258</definedName>
    <definedName name="_xlnm.Print_Area" localSheetId="4">ACTIVIDADES!$A$1:$V$33</definedName>
    <definedName name="_xlnm.Print_Area" localSheetId="0">GESTIÓN!$A$1:$EL$17</definedName>
    <definedName name="_xlnm.Print_Area" localSheetId="3">INVERSIÓN!$A$1:$EI$38</definedName>
    <definedName name="CONDICION_POBLACIONAL" localSheetId="16">[1]Variables!$C$1:$C$24</definedName>
    <definedName name="CONDICION_POBLACIONAL" localSheetId="9">[1]Variables!$C$1:$C$24</definedName>
    <definedName name="CONDICION_POBLACIONAL" localSheetId="15">[1]Variables!$C$1:$C$24</definedName>
    <definedName name="CONDICION_POBLACIONAL">[2]Variables!$C$1:$C$24</definedName>
    <definedName name="GRUPO_ETAREO" localSheetId="16">[1]Variables!$A$1:$A$8</definedName>
    <definedName name="GRUPO_ETAREO" localSheetId="9">[1]Variables!$A$1:$A$8</definedName>
    <definedName name="GRUPO_ETAREO" localSheetId="15">[1]Variables!$A$1:$A$8</definedName>
    <definedName name="GRUPO_ETAREO">[2]Variables!$A$1:$A$8</definedName>
    <definedName name="GRUPO_ETAREOS" localSheetId="16">#REF!</definedName>
    <definedName name="GRUPO_ETAREOS" localSheetId="9">#REF!</definedName>
    <definedName name="GRUPO_ETAREOS" localSheetId="15">#REF!</definedName>
    <definedName name="GRUPO_ETAREOS">#REF!</definedName>
    <definedName name="GRUPO_ETARIO" localSheetId="16">#REF!</definedName>
    <definedName name="GRUPO_ETARIO" localSheetId="9">#REF!</definedName>
    <definedName name="GRUPO_ETARIO" localSheetId="15">#REF!</definedName>
    <definedName name="GRUPO_ETARIO">#REF!</definedName>
    <definedName name="GRUPO_ETNICO" localSheetId="16">#REF!</definedName>
    <definedName name="GRUPO_ETNICO" localSheetId="9">#REF!</definedName>
    <definedName name="GRUPO_ETNICO" localSheetId="15">#REF!</definedName>
    <definedName name="GRUPO_ETNICO">#REF!</definedName>
    <definedName name="GRUPOETNICO" localSheetId="16">#REF!</definedName>
    <definedName name="GRUPOETNICO" localSheetId="9">#REF!</definedName>
    <definedName name="GRUPOETNICO" localSheetId="15">#REF!</definedName>
    <definedName name="GRUPOETNICO">#REF!</definedName>
    <definedName name="GRUPOS_ETNICOS" localSheetId="16">[1]Variables!$H$1:$H$8</definedName>
    <definedName name="GRUPOS_ETNICOS" localSheetId="9">[1]Variables!$H$1:$H$8</definedName>
    <definedName name="GRUPOS_ETNICOS" localSheetId="15">[1]Variables!$H$1:$H$8</definedName>
    <definedName name="GRUPOS_ETNICOS">[2]Variables!$H$1:$H$8</definedName>
    <definedName name="LOCALIDAD" localSheetId="16">#REF!</definedName>
    <definedName name="LOCALIDAD" localSheetId="9">#REF!</definedName>
    <definedName name="LOCALIDAD" localSheetId="15">#REF!</definedName>
    <definedName name="LOCALIDAD">#REF!</definedName>
    <definedName name="LOCALIZACION" localSheetId="16">#REF!</definedName>
    <definedName name="LOCALIZACION" localSheetId="9">#REF!</definedName>
    <definedName name="LOCALIZACION" localSheetId="15">#REF!</definedName>
    <definedName name="LOCALIZACION">#REF!</definedName>
  </definedNames>
  <calcPr calcId="191029"/>
  <pivotCaches>
    <pivotCache cacheId="0" r:id="rId2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6" l="1"/>
  <c r="G29" i="6"/>
  <c r="N15" i="6" l="1"/>
  <c r="T15" i="6"/>
  <c r="DY15" i="6"/>
  <c r="N27" i="6"/>
  <c r="T27" i="6"/>
  <c r="DY27" i="6"/>
  <c r="N33" i="6"/>
  <c r="T33" i="6"/>
  <c r="DY33" i="6"/>
  <c r="DY34" i="6"/>
  <c r="ED34" i="6"/>
  <c r="ED35" i="6"/>
  <c r="DY36" i="6"/>
  <c r="ED36" i="6"/>
  <c r="EC34" i="6"/>
  <c r="EC35" i="6"/>
  <c r="EC36" i="6"/>
  <c r="ED33" i="6"/>
  <c r="EC33" i="6"/>
  <c r="N32" i="6"/>
  <c r="T32" i="6"/>
  <c r="DY32" i="6"/>
  <c r="ED32" i="6"/>
  <c r="EC32" i="6"/>
  <c r="T29" i="6"/>
  <c r="DY29" i="6"/>
  <c r="ED29" i="6"/>
  <c r="EC29" i="6"/>
  <c r="T28" i="6"/>
  <c r="DY28" i="6"/>
  <c r="ED28" i="6"/>
  <c r="EC28" i="6"/>
  <c r="ED27" i="6"/>
  <c r="EC27" i="6"/>
  <c r="N26" i="6"/>
  <c r="T26" i="6"/>
  <c r="DY26" i="6"/>
  <c r="ED26" i="6"/>
  <c r="EC26" i="6"/>
  <c r="T23" i="6"/>
  <c r="DY23" i="6"/>
  <c r="G23" i="6"/>
  <c r="ED23" i="6"/>
  <c r="EC23" i="6"/>
  <c r="T22" i="6"/>
  <c r="DY22" i="6"/>
  <c r="ED22" i="6"/>
  <c r="EC22" i="6"/>
  <c r="ED15" i="6"/>
  <c r="EC15" i="6"/>
  <c r="N14" i="6"/>
  <c r="T14" i="6"/>
  <c r="DY14" i="6"/>
  <c r="ED14" i="6"/>
  <c r="EC14" i="6"/>
  <c r="T11" i="6"/>
  <c r="DY11" i="6"/>
  <c r="EC11" i="6"/>
  <c r="T10" i="6"/>
  <c r="DY10" i="6"/>
  <c r="EC10" i="6"/>
  <c r="AT17" i="6"/>
  <c r="BS17" i="6"/>
  <c r="G17" i="6"/>
  <c r="G11" i="6"/>
  <c r="AU17" i="6"/>
  <c r="AV17" i="6"/>
  <c r="AW17" i="6"/>
  <c r="AX17" i="6"/>
  <c r="AY17" i="6"/>
  <c r="AZ17" i="6"/>
  <c r="BA17" i="6"/>
  <c r="BB17" i="6"/>
  <c r="BC17" i="6"/>
  <c r="BD17" i="6"/>
  <c r="BE17" i="6"/>
  <c r="BF17" i="6"/>
  <c r="BG17" i="6"/>
  <c r="BH17" i="6"/>
  <c r="BI17" i="6"/>
  <c r="BJ17" i="6"/>
  <c r="BK17" i="6"/>
  <c r="BL17" i="6"/>
  <c r="BM17" i="6"/>
  <c r="BN17" i="6"/>
  <c r="BO17" i="6"/>
  <c r="BP17" i="6"/>
  <c r="BQ17" i="6"/>
  <c r="BR17" i="6"/>
  <c r="EB15" i="5"/>
  <c r="EF15" i="5"/>
  <c r="AC125" i="37"/>
  <c r="AC247" i="37"/>
  <c r="AC252" i="37"/>
  <c r="AC254" i="37"/>
  <c r="AB243" i="37"/>
  <c r="AB125" i="37"/>
  <c r="AB252" i="37"/>
  <c r="AB254" i="37"/>
  <c r="AA125" i="37"/>
  <c r="AA252" i="37"/>
  <c r="AA254" i="37"/>
  <c r="P252" i="37"/>
  <c r="P254" i="37"/>
  <c r="N252" i="37"/>
  <c r="N254" i="37"/>
  <c r="M252" i="37"/>
  <c r="M254" i="37"/>
  <c r="E252" i="37"/>
  <c r="E254" i="37"/>
  <c r="AY252" i="37"/>
  <c r="AO128" i="37"/>
  <c r="AO134" i="37"/>
  <c r="AO140" i="37"/>
  <c r="AO146" i="37"/>
  <c r="AO152" i="37"/>
  <c r="AO158" i="37"/>
  <c r="AO164" i="37"/>
  <c r="AO170" i="37"/>
  <c r="AO176" i="37"/>
  <c r="AO182" i="37"/>
  <c r="AO188" i="37"/>
  <c r="AO194" i="37"/>
  <c r="AO200" i="37"/>
  <c r="AO206" i="37"/>
  <c r="AO212" i="37"/>
  <c r="AO218" i="37"/>
  <c r="AO224" i="37"/>
  <c r="AO230" i="37"/>
  <c r="AO236" i="37"/>
  <c r="AO242" i="37"/>
  <c r="AT242" i="37"/>
  <c r="AV242" i="37"/>
  <c r="AV246" i="37"/>
  <c r="AV252" i="37"/>
  <c r="AT246" i="37"/>
  <c r="AT252" i="37"/>
  <c r="AO246" i="37"/>
  <c r="AO252" i="37"/>
  <c r="AC251" i="37"/>
  <c r="O251" i="37"/>
  <c r="AC246" i="37"/>
  <c r="AC250" i="37"/>
  <c r="O250" i="37"/>
  <c r="O249" i="37"/>
  <c r="O248" i="37"/>
  <c r="O247" i="37"/>
  <c r="AX246" i="37"/>
  <c r="AY246" i="37"/>
  <c r="AH246" i="37"/>
  <c r="O246" i="37"/>
  <c r="AB245" i="37"/>
  <c r="AB244" i="37"/>
  <c r="AP242" i="37"/>
  <c r="AQ242" i="37"/>
  <c r="AX242" i="37"/>
  <c r="AY242" i="37"/>
  <c r="AB242" i="37"/>
  <c r="O241" i="37"/>
  <c r="O240" i="37"/>
  <c r="O239" i="37"/>
  <c r="O238" i="37"/>
  <c r="O237" i="37"/>
  <c r="AX236" i="37"/>
  <c r="AY236" i="37"/>
  <c r="AT236" i="37"/>
  <c r="AV236" i="37"/>
  <c r="AL236" i="37"/>
  <c r="O236" i="37"/>
  <c r="O235" i="37"/>
  <c r="O234" i="37"/>
  <c r="O233" i="37"/>
  <c r="O232" i="37"/>
  <c r="O231" i="37"/>
  <c r="AX230" i="37"/>
  <c r="AY230" i="37"/>
  <c r="AT230" i="37"/>
  <c r="AV230" i="37"/>
  <c r="AL230" i="37"/>
  <c r="O230" i="37"/>
  <c r="O229" i="37"/>
  <c r="O228" i="37"/>
  <c r="O227" i="37"/>
  <c r="O226" i="37"/>
  <c r="O225" i="37"/>
  <c r="AX224" i="37"/>
  <c r="AY224" i="37"/>
  <c r="AT224" i="37"/>
  <c r="AV224" i="37"/>
  <c r="AL224" i="37"/>
  <c r="O224" i="37"/>
  <c r="O223" i="37"/>
  <c r="O222" i="37"/>
  <c r="O221" i="37"/>
  <c r="O220" i="37"/>
  <c r="O219" i="37"/>
  <c r="AX218" i="37"/>
  <c r="AY218" i="37"/>
  <c r="AT218" i="37"/>
  <c r="AV218" i="37"/>
  <c r="AL218" i="37"/>
  <c r="O218" i="37"/>
  <c r="O217" i="37"/>
  <c r="O216" i="37"/>
  <c r="O215" i="37"/>
  <c r="O214" i="37"/>
  <c r="O213" i="37"/>
  <c r="AX212" i="37"/>
  <c r="AY212" i="37"/>
  <c r="AT212" i="37"/>
  <c r="AV212" i="37"/>
  <c r="O212" i="37"/>
  <c r="O211" i="37"/>
  <c r="O210" i="37"/>
  <c r="O209" i="37"/>
  <c r="O208" i="37"/>
  <c r="O207" i="37"/>
  <c r="AX206" i="37"/>
  <c r="AY206" i="37"/>
  <c r="AT206" i="37"/>
  <c r="AV206" i="37"/>
  <c r="AL206" i="37"/>
  <c r="O206" i="37"/>
  <c r="O205" i="37"/>
  <c r="O204" i="37"/>
  <c r="O203" i="37"/>
  <c r="O202" i="37"/>
  <c r="O201" i="37"/>
  <c r="AX200" i="37"/>
  <c r="AY200" i="37"/>
  <c r="AT200" i="37"/>
  <c r="AV200" i="37"/>
  <c r="AL200" i="37"/>
  <c r="O200" i="37"/>
  <c r="O199" i="37"/>
  <c r="O198" i="37"/>
  <c r="O197" i="37"/>
  <c r="O196" i="37"/>
  <c r="O195" i="37"/>
  <c r="AX194" i="37"/>
  <c r="AY194" i="37"/>
  <c r="AT194" i="37"/>
  <c r="AV194" i="37"/>
  <c r="AL194" i="37"/>
  <c r="O194" i="37"/>
  <c r="O193" i="37"/>
  <c r="O192" i="37"/>
  <c r="O191" i="37"/>
  <c r="O190" i="37"/>
  <c r="O189" i="37"/>
  <c r="AX188" i="37"/>
  <c r="AY188" i="37"/>
  <c r="AT188" i="37"/>
  <c r="AV188" i="37"/>
  <c r="AL188" i="37"/>
  <c r="O188" i="37"/>
  <c r="O187" i="37"/>
  <c r="O186" i="37"/>
  <c r="O185" i="37"/>
  <c r="O184" i="37"/>
  <c r="O183" i="37"/>
  <c r="AX182" i="37"/>
  <c r="AY182" i="37"/>
  <c r="AT182" i="37"/>
  <c r="AV182" i="37"/>
  <c r="AL182" i="37"/>
  <c r="O182" i="37"/>
  <c r="O181" i="37"/>
  <c r="O180" i="37"/>
  <c r="O179" i="37"/>
  <c r="O178" i="37"/>
  <c r="O177" i="37"/>
  <c r="AX176" i="37"/>
  <c r="AY176" i="37"/>
  <c r="AT176" i="37"/>
  <c r="AV176" i="37"/>
  <c r="AL176" i="37"/>
  <c r="O176" i="37"/>
  <c r="O175" i="37"/>
  <c r="O174" i="37"/>
  <c r="O173" i="37"/>
  <c r="O172" i="37"/>
  <c r="O171" i="37"/>
  <c r="AX170" i="37"/>
  <c r="AY170" i="37"/>
  <c r="AT170" i="37"/>
  <c r="AV170" i="37"/>
  <c r="AL170" i="37"/>
  <c r="O170" i="37"/>
  <c r="O169" i="37"/>
  <c r="O168" i="37"/>
  <c r="O167" i="37"/>
  <c r="O166" i="37"/>
  <c r="O165" i="37"/>
  <c r="AX164" i="37"/>
  <c r="AY164" i="37"/>
  <c r="AT164" i="37"/>
  <c r="AV164" i="37"/>
  <c r="AL164" i="37"/>
  <c r="O164" i="37"/>
  <c r="O163" i="37"/>
  <c r="O162" i="37"/>
  <c r="O161" i="37"/>
  <c r="O160" i="37"/>
  <c r="O159" i="37"/>
  <c r="AX158" i="37"/>
  <c r="AY158" i="37"/>
  <c r="AT158" i="37"/>
  <c r="AV158" i="37"/>
  <c r="AL158" i="37"/>
  <c r="O158" i="37"/>
  <c r="O157" i="37"/>
  <c r="O156" i="37"/>
  <c r="O155" i="37"/>
  <c r="O154" i="37"/>
  <c r="O153" i="37"/>
  <c r="AX152" i="37"/>
  <c r="AY152" i="37"/>
  <c r="AT152" i="37"/>
  <c r="AV152" i="37"/>
  <c r="AL152" i="37"/>
  <c r="O152" i="37"/>
  <c r="O151" i="37"/>
  <c r="O150" i="37"/>
  <c r="O149" i="37"/>
  <c r="O148" i="37"/>
  <c r="O147" i="37"/>
  <c r="AX146" i="37"/>
  <c r="AY146" i="37"/>
  <c r="AT146" i="37"/>
  <c r="AV146" i="37"/>
  <c r="AL146" i="37"/>
  <c r="O146" i="37"/>
  <c r="O145" i="37"/>
  <c r="O144" i="37"/>
  <c r="O143" i="37"/>
  <c r="O142" i="37"/>
  <c r="O141" i="37"/>
  <c r="AX140" i="37"/>
  <c r="AY140" i="37"/>
  <c r="AT140" i="37"/>
  <c r="AV140" i="37"/>
  <c r="AL140" i="37"/>
  <c r="O140" i="37"/>
  <c r="O139" i="37"/>
  <c r="O138" i="37"/>
  <c r="O137" i="37"/>
  <c r="O136" i="37"/>
  <c r="O135" i="37"/>
  <c r="AX134" i="37"/>
  <c r="AY134" i="37"/>
  <c r="AT134" i="37"/>
  <c r="AV134" i="37"/>
  <c r="AL134" i="37"/>
  <c r="O134" i="37"/>
  <c r="O133" i="37"/>
  <c r="O132" i="37"/>
  <c r="O131" i="37"/>
  <c r="O130" i="37"/>
  <c r="O129" i="37"/>
  <c r="AX128" i="37"/>
  <c r="AY128" i="37"/>
  <c r="AT128" i="37"/>
  <c r="AV128" i="37"/>
  <c r="AL128" i="37"/>
  <c r="O128" i="37"/>
  <c r="AC127" i="37"/>
  <c r="AB127" i="37"/>
  <c r="AA127" i="37"/>
  <c r="AC126" i="37"/>
  <c r="AB126" i="37"/>
  <c r="AA126" i="37"/>
  <c r="AP124" i="37"/>
  <c r="AQ124" i="37"/>
  <c r="AX124" i="37"/>
  <c r="AY124" i="37"/>
  <c r="AT124" i="37"/>
  <c r="AV124" i="37"/>
  <c r="AC124" i="37"/>
  <c r="AB124" i="37"/>
  <c r="AA124" i="37"/>
  <c r="O123" i="37"/>
  <c r="O122" i="37"/>
  <c r="O121" i="37"/>
  <c r="O120" i="37"/>
  <c r="O119" i="37"/>
  <c r="AX118" i="37"/>
  <c r="AY118" i="37"/>
  <c r="AT118" i="37"/>
  <c r="AV118" i="37"/>
  <c r="AL118" i="37"/>
  <c r="O118" i="37"/>
  <c r="O117" i="37"/>
  <c r="O116" i="37"/>
  <c r="O115" i="37"/>
  <c r="O114" i="37"/>
  <c r="O113" i="37"/>
  <c r="AX112" i="37"/>
  <c r="AY112" i="37"/>
  <c r="AT112" i="37"/>
  <c r="AV112" i="37"/>
  <c r="AL112" i="37"/>
  <c r="O112" i="37"/>
  <c r="O111" i="37"/>
  <c r="O110" i="37"/>
  <c r="O109" i="37"/>
  <c r="O108" i="37"/>
  <c r="O107" i="37"/>
  <c r="AX106" i="37"/>
  <c r="AY106" i="37"/>
  <c r="AT106" i="37"/>
  <c r="AV106" i="37"/>
  <c r="AL106" i="37"/>
  <c r="O106" i="37"/>
  <c r="O105" i="37"/>
  <c r="O104" i="37"/>
  <c r="O103" i="37"/>
  <c r="O102" i="37"/>
  <c r="O101" i="37"/>
  <c r="AX100" i="37"/>
  <c r="AY100" i="37"/>
  <c r="AT100" i="37"/>
  <c r="AV100" i="37"/>
  <c r="AL100" i="37"/>
  <c r="O100" i="37"/>
  <c r="O99" i="37"/>
  <c r="O98" i="37"/>
  <c r="O97" i="37"/>
  <c r="O96" i="37"/>
  <c r="O95" i="37"/>
  <c r="AX94" i="37"/>
  <c r="AY94" i="37"/>
  <c r="AT94" i="37"/>
  <c r="AV94" i="37"/>
  <c r="AL94" i="37"/>
  <c r="O94" i="37"/>
  <c r="O93" i="37"/>
  <c r="O92" i="37"/>
  <c r="O91" i="37"/>
  <c r="O90" i="37"/>
  <c r="O89" i="37"/>
  <c r="AX88" i="37"/>
  <c r="AY88" i="37"/>
  <c r="AT88" i="37"/>
  <c r="AV88" i="37"/>
  <c r="AL88" i="37"/>
  <c r="O88" i="37"/>
  <c r="O87" i="37"/>
  <c r="O86" i="37"/>
  <c r="O85" i="37"/>
  <c r="O84" i="37"/>
  <c r="O83" i="37"/>
  <c r="AX82" i="37"/>
  <c r="AY82" i="37"/>
  <c r="AT82" i="37"/>
  <c r="AV82" i="37"/>
  <c r="AL82" i="37"/>
  <c r="O82" i="37"/>
  <c r="O81" i="37"/>
  <c r="O80" i="37"/>
  <c r="O79" i="37"/>
  <c r="O78" i="37"/>
  <c r="O77" i="37"/>
  <c r="AX76" i="37"/>
  <c r="AY76" i="37"/>
  <c r="AT76" i="37"/>
  <c r="AV76" i="37"/>
  <c r="AL76" i="37"/>
  <c r="O76" i="37"/>
  <c r="O75" i="37"/>
  <c r="O74" i="37"/>
  <c r="O73" i="37"/>
  <c r="O72" i="37"/>
  <c r="O71" i="37"/>
  <c r="AX70" i="37"/>
  <c r="AY70" i="37"/>
  <c r="AT70" i="37"/>
  <c r="AV70" i="37"/>
  <c r="AL70" i="37"/>
  <c r="O70" i="37"/>
  <c r="O69" i="37"/>
  <c r="O68" i="37"/>
  <c r="O67" i="37"/>
  <c r="O66" i="37"/>
  <c r="O65" i="37"/>
  <c r="AX64" i="37"/>
  <c r="AY64" i="37"/>
  <c r="AT64" i="37"/>
  <c r="AV64" i="37"/>
  <c r="AL64" i="37"/>
  <c r="O64" i="37"/>
  <c r="O63" i="37"/>
  <c r="O62" i="37"/>
  <c r="O61" i="37"/>
  <c r="O60" i="37"/>
  <c r="O59" i="37"/>
  <c r="AX58" i="37"/>
  <c r="AY58" i="37"/>
  <c r="AT58" i="37"/>
  <c r="AV58" i="37"/>
  <c r="AL58" i="37"/>
  <c r="O58" i="37"/>
  <c r="O57" i="37"/>
  <c r="O56" i="37"/>
  <c r="O55" i="37"/>
  <c r="O54" i="37"/>
  <c r="O53" i="37"/>
  <c r="AX52" i="37"/>
  <c r="AY52" i="37"/>
  <c r="AT52" i="37"/>
  <c r="AV52" i="37"/>
  <c r="AL52" i="37"/>
  <c r="O52" i="37"/>
  <c r="O51" i="37"/>
  <c r="O50" i="37"/>
  <c r="O49" i="37"/>
  <c r="O48" i="37"/>
  <c r="O47" i="37"/>
  <c r="AX46" i="37"/>
  <c r="AY46" i="37"/>
  <c r="AT46" i="37"/>
  <c r="AV46" i="37"/>
  <c r="AL46" i="37"/>
  <c r="O46" i="37"/>
  <c r="O45" i="37"/>
  <c r="O44" i="37"/>
  <c r="O43" i="37"/>
  <c r="O42" i="37"/>
  <c r="O41" i="37"/>
  <c r="AX40" i="37"/>
  <c r="AY40" i="37"/>
  <c r="AT40" i="37"/>
  <c r="AV40" i="37"/>
  <c r="AL40" i="37"/>
  <c r="O40" i="37"/>
  <c r="O39" i="37"/>
  <c r="O38" i="37"/>
  <c r="O37" i="37"/>
  <c r="O36" i="37"/>
  <c r="O35" i="37"/>
  <c r="AX34" i="37"/>
  <c r="AY34" i="37"/>
  <c r="AT34" i="37"/>
  <c r="AV34" i="37"/>
  <c r="AL34" i="37"/>
  <c r="O34" i="37"/>
  <c r="O33" i="37"/>
  <c r="O32" i="37"/>
  <c r="O31" i="37"/>
  <c r="O30" i="37"/>
  <c r="O29" i="37"/>
  <c r="AX28" i="37"/>
  <c r="AY28" i="37"/>
  <c r="AT28" i="37"/>
  <c r="AV28" i="37"/>
  <c r="AL28" i="37"/>
  <c r="O28" i="37"/>
  <c r="O27" i="37"/>
  <c r="O26" i="37"/>
  <c r="O25" i="37"/>
  <c r="O24" i="37"/>
  <c r="O23" i="37"/>
  <c r="AX22" i="37"/>
  <c r="AY22" i="37"/>
  <c r="AT22" i="37"/>
  <c r="AV22" i="37"/>
  <c r="AL22" i="37"/>
  <c r="O22" i="37"/>
  <c r="O21" i="37"/>
  <c r="O20" i="37"/>
  <c r="O19" i="37"/>
  <c r="O18" i="37"/>
  <c r="O17" i="37"/>
  <c r="AX16" i="37"/>
  <c r="AY16" i="37"/>
  <c r="AT16" i="37"/>
  <c r="AV16" i="37"/>
  <c r="AL16" i="37"/>
  <c r="O16" i="37"/>
  <c r="O15" i="37"/>
  <c r="O14" i="37"/>
  <c r="O13" i="37"/>
  <c r="O12" i="37"/>
  <c r="O11" i="37"/>
  <c r="AX10" i="37"/>
  <c r="AY10" i="37"/>
  <c r="AT10" i="37"/>
  <c r="AV10" i="37"/>
  <c r="AL10" i="37"/>
  <c r="O10" i="37"/>
  <c r="O26" i="36"/>
  <c r="O29" i="36"/>
  <c r="O27" i="36"/>
  <c r="O28" i="36"/>
  <c r="V34" i="6"/>
  <c r="W34" i="6"/>
  <c r="X34" i="6"/>
  <c r="Y34" i="6"/>
  <c r="Z34" i="6"/>
  <c r="AA34" i="6"/>
  <c r="AB34" i="6"/>
  <c r="AC34" i="6"/>
  <c r="AD34" i="6"/>
  <c r="AE34" i="6"/>
  <c r="AF34" i="6"/>
  <c r="AG34" i="6"/>
  <c r="AH34" i="6"/>
  <c r="AI34" i="6"/>
  <c r="AJ34" i="6"/>
  <c r="AK34" i="6"/>
  <c r="AL34" i="6"/>
  <c r="AM34" i="6"/>
  <c r="AN34" i="6"/>
  <c r="AO34" i="6"/>
  <c r="AP34" i="6"/>
  <c r="AQ34" i="6"/>
  <c r="AR34" i="6"/>
  <c r="AS34" i="6"/>
  <c r="AU34" i="6"/>
  <c r="AV34" i="6"/>
  <c r="AW34" i="6"/>
  <c r="AX34" i="6"/>
  <c r="AY34" i="6"/>
  <c r="AZ34" i="6"/>
  <c r="BA34" i="6"/>
  <c r="BB34" i="6"/>
  <c r="BC34" i="6"/>
  <c r="BD34" i="6"/>
  <c r="BE34" i="6"/>
  <c r="BF34" i="6"/>
  <c r="BG34" i="6"/>
  <c r="BH34" i="6"/>
  <c r="BI34" i="6"/>
  <c r="BJ34" i="6"/>
  <c r="BK34" i="6"/>
  <c r="BL34" i="6"/>
  <c r="BM34" i="6"/>
  <c r="BN34" i="6"/>
  <c r="BO34" i="6"/>
  <c r="BP34" i="6"/>
  <c r="BQ34" i="6"/>
  <c r="BR34" i="6"/>
  <c r="BT34" i="6"/>
  <c r="BU34" i="6"/>
  <c r="BV34" i="6"/>
  <c r="BW34" i="6"/>
  <c r="BX34" i="6"/>
  <c r="BY34" i="6"/>
  <c r="BZ34" i="6"/>
  <c r="CA34" i="6"/>
  <c r="CB34" i="6"/>
  <c r="CC34" i="6"/>
  <c r="CD34" i="6"/>
  <c r="CE34" i="6"/>
  <c r="CF34" i="6"/>
  <c r="CG34" i="6"/>
  <c r="CH34" i="6"/>
  <c r="CI34" i="6"/>
  <c r="CJ34" i="6"/>
  <c r="CK34" i="6"/>
  <c r="CL34" i="6"/>
  <c r="CM34" i="6"/>
  <c r="CN34" i="6"/>
  <c r="CO34" i="6"/>
  <c r="CP34" i="6"/>
  <c r="CQ34" i="6"/>
  <c r="CR34" i="6"/>
  <c r="U34" i="6"/>
  <c r="K26" i="36"/>
  <c r="K27" i="36"/>
  <c r="K28" i="36"/>
  <c r="K29" i="36"/>
  <c r="J25" i="36"/>
  <c r="K25" i="36"/>
  <c r="G26" i="36"/>
  <c r="G27" i="36"/>
  <c r="G28" i="36"/>
  <c r="G29" i="36"/>
  <c r="G25" i="36"/>
  <c r="F30" i="36"/>
  <c r="J19" i="36"/>
  <c r="K18" i="36"/>
  <c r="K17" i="36"/>
  <c r="K16" i="36"/>
  <c r="K14" i="36"/>
  <c r="G15" i="36"/>
  <c r="G16" i="36"/>
  <c r="G17" i="36"/>
  <c r="G18" i="36"/>
  <c r="G14" i="36"/>
  <c r="F19" i="36"/>
  <c r="AT27" i="6"/>
  <c r="BS34" i="6"/>
  <c r="AT34" i="6"/>
  <c r="J30" i="36"/>
  <c r="K15" i="36"/>
  <c r="F1" i="30"/>
  <c r="L1" i="31"/>
  <c r="K1" i="31"/>
  <c r="Y1" i="31"/>
  <c r="X1" i="31"/>
  <c r="W1" i="31"/>
  <c r="E3" i="28"/>
  <c r="Q22" i="31"/>
  <c r="R22" i="31"/>
  <c r="S22" i="31"/>
  <c r="P22" i="31"/>
  <c r="O22" i="31"/>
  <c r="H3" i="31"/>
  <c r="I3" i="31"/>
  <c r="C13" i="32"/>
  <c r="C8" i="32"/>
  <c r="C18" i="32"/>
  <c r="C3" i="32"/>
  <c r="C20" i="32"/>
  <c r="C11" i="32"/>
  <c r="C10" i="32"/>
  <c r="C9" i="32"/>
  <c r="C15" i="32"/>
  <c r="C17" i="32"/>
  <c r="C19" i="32"/>
  <c r="C5" i="32"/>
  <c r="C4" i="32"/>
  <c r="C12" i="32"/>
  <c r="C14" i="32"/>
  <c r="C7" i="32"/>
  <c r="C2" i="32"/>
  <c r="C6" i="32"/>
  <c r="C16" i="32"/>
  <c r="T22" i="31"/>
  <c r="D22" i="31"/>
  <c r="C22" i="31"/>
  <c r="G22" i="31"/>
  <c r="F22" i="31"/>
  <c r="E22" i="31"/>
  <c r="H21" i="31"/>
  <c r="I21" i="31"/>
  <c r="H20" i="31"/>
  <c r="H19" i="31"/>
  <c r="H18" i="31"/>
  <c r="I18" i="31"/>
  <c r="H17" i="31"/>
  <c r="I17" i="31"/>
  <c r="H16" i="31"/>
  <c r="I16" i="31"/>
  <c r="H15" i="31"/>
  <c r="H14" i="31"/>
  <c r="I14" i="31"/>
  <c r="H13" i="31"/>
  <c r="I13" i="31"/>
  <c r="H12" i="31"/>
  <c r="H11" i="31"/>
  <c r="I11" i="31"/>
  <c r="H10" i="31"/>
  <c r="I10" i="31"/>
  <c r="H9" i="31"/>
  <c r="I9" i="31"/>
  <c r="H8" i="31"/>
  <c r="I8" i="31"/>
  <c r="H7" i="31"/>
  <c r="I7" i="31"/>
  <c r="H6" i="31"/>
  <c r="I6" i="31"/>
  <c r="H5" i="31"/>
  <c r="I5" i="31"/>
  <c r="H4" i="31"/>
  <c r="I4" i="31"/>
  <c r="H22" i="31"/>
  <c r="I12" i="31"/>
  <c r="I15" i="31"/>
  <c r="I19" i="31"/>
  <c r="I20" i="31"/>
  <c r="I22" i="31"/>
  <c r="J3" i="31"/>
  <c r="K3" i="31"/>
  <c r="L3" i="31"/>
  <c r="N3" i="31"/>
  <c r="U3" i="31"/>
  <c r="J13" i="31"/>
  <c r="J11" i="31"/>
  <c r="J10" i="31"/>
  <c r="J19" i="31"/>
  <c r="J5" i="31"/>
  <c r="J14" i="31"/>
  <c r="J20" i="31"/>
  <c r="J4" i="31"/>
  <c r="J7" i="31"/>
  <c r="J16" i="31"/>
  <c r="J17" i="31"/>
  <c r="J12" i="31"/>
  <c r="J18" i="31"/>
  <c r="J15" i="31"/>
  <c r="J8" i="31"/>
  <c r="J21" i="31"/>
  <c r="J9" i="31"/>
  <c r="J6" i="31"/>
  <c r="K4" i="31"/>
  <c r="L4" i="31"/>
  <c r="K17" i="31"/>
  <c r="L17" i="31"/>
  <c r="K5" i="31"/>
  <c r="K6" i="31"/>
  <c r="K7" i="31"/>
  <c r="K8" i="31"/>
  <c r="K9" i="31"/>
  <c r="K10" i="31"/>
  <c r="K11" i="31"/>
  <c r="K12" i="31"/>
  <c r="K13" i="31"/>
  <c r="K14" i="31"/>
  <c r="K15" i="31"/>
  <c r="K16" i="31"/>
  <c r="K18" i="31"/>
  <c r="K19" i="31"/>
  <c r="K20" i="31"/>
  <c r="K21" i="31"/>
  <c r="K22" i="31"/>
  <c r="L5" i="31"/>
  <c r="L7" i="31"/>
  <c r="L14" i="31"/>
  <c r="L21" i="31"/>
  <c r="L11" i="31"/>
  <c r="L6" i="31"/>
  <c r="L9" i="31"/>
  <c r="L19" i="31"/>
  <c r="L8" i="31"/>
  <c r="L10" i="31"/>
  <c r="L15" i="31"/>
  <c r="L18" i="31"/>
  <c r="L13" i="31"/>
  <c r="L20" i="31"/>
  <c r="L12" i="31"/>
  <c r="L16" i="31"/>
  <c r="N5" i="31"/>
  <c r="U5" i="31"/>
  <c r="N19" i="31"/>
  <c r="U19" i="31"/>
  <c r="N8" i="31"/>
  <c r="U8" i="31"/>
  <c r="N14" i="31"/>
  <c r="U14" i="31"/>
  <c r="N18" i="31"/>
  <c r="U18" i="31"/>
  <c r="N12" i="31"/>
  <c r="U12" i="31"/>
  <c r="N17" i="31"/>
  <c r="U17" i="31"/>
  <c r="N10" i="31"/>
  <c r="U10" i="31"/>
  <c r="N4" i="31"/>
  <c r="U4" i="31"/>
  <c r="N15" i="31"/>
  <c r="U15" i="31"/>
  <c r="N6" i="31"/>
  <c r="U6" i="31"/>
  <c r="N16" i="31"/>
  <c r="U16" i="31"/>
  <c r="N11" i="31"/>
  <c r="U11" i="31"/>
  <c r="N9" i="31"/>
  <c r="U9" i="31"/>
  <c r="N7" i="31"/>
  <c r="U7" i="31"/>
  <c r="N13" i="31"/>
  <c r="U13" i="31"/>
  <c r="N21" i="31"/>
  <c r="U21" i="31"/>
  <c r="Y21" i="31"/>
  <c r="N20" i="31"/>
  <c r="U20" i="31"/>
  <c r="Y3" i="31"/>
  <c r="J22" i="31"/>
  <c r="L22" i="31"/>
  <c r="Y13" i="31"/>
  <c r="Y10" i="31"/>
  <c r="Y14" i="31"/>
  <c r="Y17" i="31"/>
  <c r="Y8" i="31"/>
  <c r="Y16" i="31"/>
  <c r="Y7" i="31"/>
  <c r="Y9" i="31"/>
  <c r="Y12" i="31"/>
  <c r="Y19" i="31"/>
  <c r="U22" i="31"/>
  <c r="V3" i="31"/>
  <c r="Y6" i="31"/>
  <c r="Y15" i="31"/>
  <c r="Y20" i="31"/>
  <c r="N22" i="31"/>
  <c r="Y11" i="31"/>
  <c r="Y4" i="31"/>
  <c r="Y18" i="31"/>
  <c r="Y5" i="31"/>
  <c r="C20" i="30"/>
  <c r="D6" i="30"/>
  <c r="D11" i="30"/>
  <c r="D9" i="30"/>
  <c r="D16" i="30"/>
  <c r="D17" i="30"/>
  <c r="D7" i="30"/>
  <c r="D15" i="30"/>
  <c r="D12" i="30"/>
  <c r="D4" i="30"/>
  <c r="D5" i="30"/>
  <c r="D10" i="30"/>
  <c r="D14" i="30"/>
  <c r="D19" i="30"/>
  <c r="D3" i="30"/>
  <c r="D18" i="30"/>
  <c r="D2" i="30"/>
  <c r="D13" i="30"/>
  <c r="D8" i="30"/>
  <c r="Y22" i="31"/>
  <c r="W3" i="31"/>
  <c r="X3" i="31"/>
  <c r="V14" i="31"/>
  <c r="V11" i="31"/>
  <c r="V7" i="31"/>
  <c r="V17" i="31"/>
  <c r="V9" i="31"/>
  <c r="V6" i="31"/>
  <c r="V10" i="31"/>
  <c r="V21" i="31"/>
  <c r="V16" i="31"/>
  <c r="V20" i="31"/>
  <c r="V13" i="31"/>
  <c r="V5" i="31"/>
  <c r="V19" i="31"/>
  <c r="V18" i="31"/>
  <c r="V12" i="31"/>
  <c r="V8" i="31"/>
  <c r="V4" i="31"/>
  <c r="V15" i="31"/>
  <c r="F2" i="30"/>
  <c r="F12" i="30"/>
  <c r="F18" i="30"/>
  <c r="F15" i="30"/>
  <c r="F3" i="30"/>
  <c r="F7" i="30"/>
  <c r="F19" i="30"/>
  <c r="F17" i="30"/>
  <c r="F14" i="30"/>
  <c r="F16" i="30"/>
  <c r="F10" i="30"/>
  <c r="F9" i="30"/>
  <c r="F8" i="30"/>
  <c r="F5" i="30"/>
  <c r="F11" i="30"/>
  <c r="F13" i="30"/>
  <c r="F4" i="30"/>
  <c r="F6" i="30"/>
  <c r="W5" i="31"/>
  <c r="X5" i="31"/>
  <c r="W17" i="31"/>
  <c r="X17" i="31"/>
  <c r="W13" i="31"/>
  <c r="X13" i="31"/>
  <c r="W15" i="31"/>
  <c r="X15" i="31"/>
  <c r="W20" i="31"/>
  <c r="X20" i="31"/>
  <c r="W11" i="31"/>
  <c r="X11" i="31"/>
  <c r="W7" i="31"/>
  <c r="X7" i="31"/>
  <c r="W4" i="31"/>
  <c r="X4" i="31"/>
  <c r="W16" i="31"/>
  <c r="X16" i="31"/>
  <c r="W14" i="31"/>
  <c r="X14" i="31"/>
  <c r="W8" i="31"/>
  <c r="X8" i="31"/>
  <c r="W21" i="31"/>
  <c r="X21" i="31"/>
  <c r="W12" i="31"/>
  <c r="X12" i="31"/>
  <c r="W10" i="31"/>
  <c r="X10" i="31"/>
  <c r="V22" i="31"/>
  <c r="W18" i="31"/>
  <c r="X18" i="31"/>
  <c r="W6" i="31"/>
  <c r="X6" i="31"/>
  <c r="W19" i="31"/>
  <c r="X19" i="31"/>
  <c r="W9" i="31"/>
  <c r="X9" i="31"/>
  <c r="X22" i="31"/>
  <c r="W22" i="31"/>
  <c r="C16" i="14"/>
  <c r="EB14" i="5"/>
  <c r="EF14" i="5"/>
  <c r="EA15" i="5"/>
  <c r="EA14" i="5"/>
  <c r="EG15" i="5"/>
  <c r="EG14" i="5"/>
  <c r="W15" i="5"/>
  <c r="W14" i="5"/>
  <c r="L12" i="14"/>
  <c r="G1" i="30"/>
  <c r="C20" i="14"/>
  <c r="M1" i="31"/>
  <c r="G11" i="30"/>
  <c r="G18" i="30"/>
  <c r="G14" i="30"/>
  <c r="G5" i="30"/>
  <c r="G2" i="30"/>
  <c r="G15" i="30"/>
  <c r="G9" i="30"/>
  <c r="G12" i="30"/>
  <c r="G6" i="30"/>
  <c r="G19" i="30"/>
  <c r="G13" i="30"/>
  <c r="G17" i="30"/>
  <c r="G16" i="30"/>
  <c r="G3" i="30"/>
  <c r="G10" i="30"/>
  <c r="G8" i="30"/>
  <c r="G7" i="30"/>
  <c r="G4" i="30"/>
  <c r="M13" i="31"/>
  <c r="M14" i="31"/>
  <c r="M3" i="31"/>
  <c r="M18" i="31"/>
  <c r="M4" i="31"/>
  <c r="M11" i="31"/>
  <c r="M20" i="31"/>
  <c r="M15" i="31"/>
  <c r="M9" i="31"/>
  <c r="M17" i="31"/>
  <c r="M7" i="31"/>
  <c r="M8" i="31"/>
  <c r="M5" i="31"/>
  <c r="M16" i="31"/>
  <c r="M12" i="31"/>
  <c r="M10" i="31"/>
  <c r="M21" i="31"/>
  <c r="M19" i="31"/>
  <c r="M6" i="31"/>
  <c r="M22" i="31"/>
  <c r="C38" i="14"/>
  <c r="D38" i="14"/>
  <c r="N34" i="6"/>
  <c r="N36" i="6"/>
  <c r="T36" i="6"/>
  <c r="T35" i="6"/>
  <c r="T34" i="6"/>
  <c r="L33" i="6"/>
  <c r="E4" i="28"/>
  <c r="E5" i="28"/>
  <c r="E6" i="28"/>
  <c r="E7" i="28"/>
  <c r="E8" i="28"/>
  <c r="E9" i="28"/>
  <c r="E10" i="28"/>
  <c r="E11" i="28"/>
  <c r="E12" i="28"/>
  <c r="E13" i="28"/>
  <c r="E14" i="28"/>
  <c r="E15" i="28"/>
  <c r="E16" i="28"/>
  <c r="E17" i="28"/>
  <c r="E18" i="28"/>
  <c r="E19" i="28"/>
  <c r="E20" i="28"/>
  <c r="E21" i="28"/>
  <c r="E2" i="28"/>
  <c r="F2" i="28"/>
  <c r="I2" i="28"/>
  <c r="F8" i="28"/>
  <c r="G8" i="28"/>
  <c r="F16" i="28"/>
  <c r="G16" i="28"/>
  <c r="F6" i="28"/>
  <c r="G6" i="28"/>
  <c r="F14" i="28"/>
  <c r="G14" i="28"/>
  <c r="F21" i="28"/>
  <c r="G21" i="28"/>
  <c r="F4" i="28"/>
  <c r="G4" i="28"/>
  <c r="F20" i="28"/>
  <c r="G20" i="28"/>
  <c r="F11" i="28"/>
  <c r="G11" i="28"/>
  <c r="F13" i="28"/>
  <c r="G13" i="28"/>
  <c r="F19" i="28"/>
  <c r="G19" i="28"/>
  <c r="F10" i="28"/>
  <c r="G10" i="28"/>
  <c r="F18" i="28"/>
  <c r="G18" i="28"/>
  <c r="F7" i="28"/>
  <c r="G7" i="28"/>
  <c r="F15" i="28"/>
  <c r="G15" i="28"/>
  <c r="F3" i="28"/>
  <c r="G3" i="28"/>
  <c r="F5" i="28"/>
  <c r="G5" i="28"/>
  <c r="F12" i="28"/>
  <c r="G12" i="28"/>
  <c r="F9" i="28"/>
  <c r="G9" i="28"/>
  <c r="F17" i="28"/>
  <c r="G17" i="28"/>
  <c r="G22" i="28"/>
  <c r="H4" i="28"/>
  <c r="I4" i="28"/>
  <c r="C17" i="27"/>
  <c r="C11" i="27"/>
  <c r="C12" i="27"/>
  <c r="C10" i="27"/>
  <c r="C9" i="27"/>
  <c r="C8" i="27"/>
  <c r="F2" i="27"/>
  <c r="H8" i="28"/>
  <c r="I8" i="28"/>
  <c r="H17" i="28"/>
  <c r="I17" i="28"/>
  <c r="H20" i="28"/>
  <c r="I20" i="28"/>
  <c r="H19" i="28"/>
  <c r="I19" i="28"/>
  <c r="H11" i="28"/>
  <c r="I11" i="28"/>
  <c r="H6" i="28"/>
  <c r="I6" i="28"/>
  <c r="H10" i="28"/>
  <c r="I10" i="28"/>
  <c r="H21" i="28"/>
  <c r="I21" i="28"/>
  <c r="H7" i="28"/>
  <c r="I7" i="28"/>
  <c r="H3" i="28"/>
  <c r="I3" i="28"/>
  <c r="H15" i="28"/>
  <c r="I15" i="28"/>
  <c r="H9" i="28"/>
  <c r="I9" i="28"/>
  <c r="H5" i="28"/>
  <c r="I5" i="28"/>
  <c r="H16" i="28"/>
  <c r="I16" i="28"/>
  <c r="H14" i="28"/>
  <c r="I14" i="28"/>
  <c r="H12" i="28"/>
  <c r="I12" i="28"/>
  <c r="H13" i="28"/>
  <c r="I13" i="28"/>
  <c r="H18" i="28"/>
  <c r="I18" i="28"/>
  <c r="D19" i="14"/>
  <c r="D20" i="14"/>
  <c r="D15" i="14"/>
  <c r="D16" i="14"/>
  <c r="T28" i="14"/>
  <c r="T29" i="14"/>
  <c r="M29" i="14"/>
  <c r="M30" i="14"/>
  <c r="M28" i="14"/>
  <c r="O28" i="14"/>
  <c r="G12" i="14"/>
  <c r="L27" i="6"/>
  <c r="L26" i="6"/>
  <c r="R35" i="14"/>
  <c r="V29" i="14"/>
  <c r="V28" i="14"/>
  <c r="Y28" i="14"/>
  <c r="L35" i="14"/>
  <c r="O30" i="14"/>
  <c r="R34" i="14"/>
  <c r="G34" i="14"/>
  <c r="O29" i="14"/>
  <c r="W29" i="14"/>
  <c r="S28" i="14"/>
  <c r="W28" i="14"/>
  <c r="U28" i="14"/>
  <c r="S29" i="14"/>
  <c r="K35" i="14"/>
  <c r="I33" i="14"/>
  <c r="G33" i="14"/>
  <c r="L34" i="14"/>
  <c r="H33" i="14"/>
  <c r="K34" i="14"/>
  <c r="J34" i="14"/>
  <c r="I34" i="14"/>
  <c r="H34" i="14"/>
  <c r="U29" i="14"/>
  <c r="L33" i="14"/>
  <c r="K33" i="14"/>
  <c r="J33" i="14"/>
  <c r="Y29" i="14"/>
  <c r="L34" i="6"/>
  <c r="E1" i="27"/>
  <c r="L36" i="6"/>
  <c r="C21" i="27"/>
  <c r="D5" i="27"/>
  <c r="D4" i="27"/>
  <c r="E4" i="27"/>
  <c r="D8" i="27"/>
  <c r="E8" i="27"/>
  <c r="D18" i="27"/>
  <c r="E18" i="27"/>
  <c r="D3" i="27"/>
  <c r="D16" i="27"/>
  <c r="E16" i="27"/>
  <c r="D19" i="27"/>
  <c r="E19" i="27"/>
  <c r="D17" i="27"/>
  <c r="E17" i="27"/>
  <c r="D12" i="27"/>
  <c r="E12" i="27"/>
  <c r="D10" i="27"/>
  <c r="E10" i="27"/>
  <c r="D11" i="27"/>
  <c r="E11" i="27"/>
  <c r="D20" i="27"/>
  <c r="E20" i="27"/>
  <c r="D9" i="27"/>
  <c r="E9" i="27"/>
  <c r="D14" i="27"/>
  <c r="E14" i="27"/>
  <c r="D6" i="27"/>
  <c r="E6" i="27"/>
  <c r="D15" i="27"/>
  <c r="E15" i="27"/>
  <c r="D7" i="27"/>
  <c r="E7" i="27"/>
  <c r="D2" i="27"/>
  <c r="E2" i="27"/>
  <c r="D13" i="27"/>
  <c r="E13" i="27"/>
  <c r="E5" i="27"/>
  <c r="E3" i="27"/>
  <c r="AF1" i="24"/>
  <c r="AA16" i="24"/>
  <c r="AB16" i="24"/>
  <c r="Y21" i="24"/>
  <c r="Y16" i="24"/>
  <c r="AD16" i="24"/>
  <c r="P1" i="24"/>
  <c r="O8" i="24"/>
  <c r="O18" i="24"/>
  <c r="O3" i="24"/>
  <c r="O20" i="24"/>
  <c r="O11" i="24"/>
  <c r="O10" i="24"/>
  <c r="O9" i="24"/>
  <c r="O15" i="24"/>
  <c r="O17" i="24"/>
  <c r="O19" i="24"/>
  <c r="O5" i="24"/>
  <c r="O4" i="24"/>
  <c r="O12" i="24"/>
  <c r="O14" i="24"/>
  <c r="O7" i="24"/>
  <c r="O2" i="24"/>
  <c r="O6" i="24"/>
  <c r="O13" i="24"/>
  <c r="O21" i="24"/>
  <c r="P20" i="24"/>
  <c r="P2" i="24"/>
  <c r="AA2" i="24"/>
  <c r="AB2" i="24"/>
  <c r="P4" i="24"/>
  <c r="AA4" i="24"/>
  <c r="AB4" i="24"/>
  <c r="P10" i="24"/>
  <c r="AA10" i="24"/>
  <c r="AB10" i="24"/>
  <c r="P7" i="24"/>
  <c r="AA7" i="24"/>
  <c r="AB7" i="24"/>
  <c r="P14" i="24"/>
  <c r="AA14" i="24"/>
  <c r="AB14" i="24"/>
  <c r="P13" i="24"/>
  <c r="P12" i="24"/>
  <c r="Q12" i="24"/>
  <c r="R12" i="24"/>
  <c r="P8" i="24"/>
  <c r="AA8" i="24"/>
  <c r="AB8" i="24"/>
  <c r="P6" i="24"/>
  <c r="AA6" i="24"/>
  <c r="AB6" i="24"/>
  <c r="P17" i="24"/>
  <c r="AA17" i="24"/>
  <c r="AB17" i="24"/>
  <c r="P15" i="24"/>
  <c r="AA15" i="24"/>
  <c r="AB15" i="24"/>
  <c r="P5" i="24"/>
  <c r="AA20" i="24"/>
  <c r="AB20" i="24"/>
  <c r="S20" i="24"/>
  <c r="T20" i="24"/>
  <c r="Q20" i="24"/>
  <c r="R20" i="24"/>
  <c r="Y20" i="24"/>
  <c r="Q4" i="24"/>
  <c r="R4" i="24"/>
  <c r="S4" i="24"/>
  <c r="T4" i="24"/>
  <c r="P11" i="24"/>
  <c r="P9" i="24"/>
  <c r="AA9" i="24"/>
  <c r="AB9" i="24"/>
  <c r="P19" i="24"/>
  <c r="P18" i="24"/>
  <c r="Q6" i="24"/>
  <c r="R6" i="24"/>
  <c r="P3" i="24"/>
  <c r="Q2" i="24"/>
  <c r="R2" i="24"/>
  <c r="S2" i="24"/>
  <c r="T2" i="24"/>
  <c r="S10" i="24"/>
  <c r="T10" i="24"/>
  <c r="Q10" i="24"/>
  <c r="R10" i="24"/>
  <c r="Y10" i="24"/>
  <c r="AD10" i="24"/>
  <c r="S8" i="24"/>
  <c r="T8" i="24"/>
  <c r="Q8" i="24"/>
  <c r="R8" i="24"/>
  <c r="S9" i="24"/>
  <c r="T9" i="24"/>
  <c r="Q9" i="24"/>
  <c r="R9" i="24"/>
  <c r="S7" i="24"/>
  <c r="T7" i="24"/>
  <c r="Q15" i="24"/>
  <c r="R15" i="24"/>
  <c r="S15" i="24"/>
  <c r="T15" i="24"/>
  <c r="S17" i="24"/>
  <c r="T17" i="24"/>
  <c r="Q7" i="24"/>
  <c r="R7" i="24"/>
  <c r="Y7" i="24"/>
  <c r="AD7" i="24"/>
  <c r="Q14" i="24"/>
  <c r="R14" i="24"/>
  <c r="Y14" i="24"/>
  <c r="AD14" i="24"/>
  <c r="Q17" i="24"/>
  <c r="R17" i="24"/>
  <c r="Y17" i="24"/>
  <c r="AD17" i="24"/>
  <c r="S14" i="24"/>
  <c r="T14" i="24"/>
  <c r="AA12" i="24"/>
  <c r="AB12" i="24"/>
  <c r="S12" i="24"/>
  <c r="T12" i="24"/>
  <c r="Y12" i="24"/>
  <c r="AD12" i="24"/>
  <c r="Y2" i="24"/>
  <c r="AD2" i="24"/>
  <c r="S6" i="24"/>
  <c r="T6" i="24"/>
  <c r="Y6" i="24"/>
  <c r="AD6" i="24"/>
  <c r="AA13" i="24"/>
  <c r="AB13" i="24"/>
  <c r="Q13" i="24"/>
  <c r="R13" i="24"/>
  <c r="AA5" i="24"/>
  <c r="AB5" i="24"/>
  <c r="S5" i="24"/>
  <c r="T5" i="24"/>
  <c r="Q5" i="24"/>
  <c r="R5" i="24"/>
  <c r="Y5" i="24"/>
  <c r="AD5" i="24"/>
  <c r="S13" i="24"/>
  <c r="T13" i="24"/>
  <c r="Y13" i="24"/>
  <c r="AD20" i="24"/>
  <c r="AA11" i="24"/>
  <c r="AB11" i="24"/>
  <c r="S11" i="24"/>
  <c r="T11" i="24"/>
  <c r="Q11" i="24"/>
  <c r="R11" i="24"/>
  <c r="Y4" i="24"/>
  <c r="AD4" i="24"/>
  <c r="Y9" i="24"/>
  <c r="AD9" i="24"/>
  <c r="AA19" i="24"/>
  <c r="AB19" i="24"/>
  <c r="S19" i="24"/>
  <c r="T19" i="24"/>
  <c r="Q19" i="24"/>
  <c r="R19" i="24"/>
  <c r="Y19" i="24"/>
  <c r="Y8" i="24"/>
  <c r="AD8" i="24"/>
  <c r="AA3" i="24"/>
  <c r="AB3" i="24"/>
  <c r="S3" i="24"/>
  <c r="T3" i="24"/>
  <c r="Q3" i="24"/>
  <c r="R3" i="24"/>
  <c r="Y3" i="24"/>
  <c r="AA18" i="24"/>
  <c r="AB18" i="24"/>
  <c r="Q18" i="24"/>
  <c r="R18" i="24"/>
  <c r="S18" i="24"/>
  <c r="T18" i="24"/>
  <c r="AD13" i="24"/>
  <c r="Y15" i="24"/>
  <c r="AD15" i="24"/>
  <c r="AD21" i="24"/>
  <c r="AE4" i="24"/>
  <c r="AF4" i="24"/>
  <c r="Y18" i="24"/>
  <c r="Y11" i="24"/>
  <c r="AD11" i="24"/>
  <c r="AD18" i="24"/>
  <c r="AD3" i="24"/>
  <c r="AD19" i="24"/>
  <c r="AE8" i="24"/>
  <c r="AF8" i="24"/>
  <c r="AE9" i="24"/>
  <c r="AF9" i="24"/>
  <c r="AE16" i="24"/>
  <c r="AF16" i="24"/>
  <c r="AE13" i="24"/>
  <c r="AF13" i="24"/>
  <c r="AE15" i="24"/>
  <c r="AF15" i="24"/>
  <c r="AE17" i="24"/>
  <c r="AF17" i="24"/>
  <c r="AE2" i="24"/>
  <c r="AF2" i="24"/>
  <c r="AE5" i="24"/>
  <c r="AF5" i="24"/>
  <c r="AE12" i="24"/>
  <c r="AF12" i="24"/>
  <c r="AE10" i="24"/>
  <c r="AF10" i="24"/>
  <c r="AE7" i="24"/>
  <c r="AF7" i="24"/>
  <c r="AE6" i="24"/>
  <c r="AF6" i="24"/>
  <c r="AE20" i="24"/>
  <c r="AF20" i="24"/>
  <c r="AE3" i="24"/>
  <c r="AF3" i="24"/>
  <c r="AE14" i="24"/>
  <c r="AF14" i="24"/>
  <c r="AE11" i="24"/>
  <c r="AF11" i="24"/>
  <c r="AE18" i="24"/>
  <c r="AF18" i="24"/>
  <c r="AE19" i="24"/>
  <c r="AF19" i="24"/>
  <c r="U9" i="14"/>
  <c r="R18" i="14"/>
  <c r="R12" i="14"/>
  <c r="DW26" i="6"/>
  <c r="J34" i="6"/>
  <c r="DW33" i="6"/>
  <c r="DW32" i="6"/>
  <c r="DW29" i="6"/>
  <c r="DW28" i="6"/>
  <c r="DW27" i="6"/>
  <c r="DW23" i="6"/>
  <c r="DW22" i="6"/>
  <c r="J36" i="6"/>
  <c r="DW34" i="6"/>
  <c r="DW36" i="6"/>
  <c r="E1" i="30"/>
  <c r="J15" i="6"/>
  <c r="J14" i="6"/>
  <c r="E2" i="30"/>
  <c r="E10" i="30"/>
  <c r="E7" i="30"/>
  <c r="E14" i="30"/>
  <c r="E4" i="30"/>
  <c r="E19" i="30"/>
  <c r="E15" i="30"/>
  <c r="E9" i="30"/>
  <c r="E11" i="30"/>
  <c r="E3" i="30"/>
  <c r="E16" i="30"/>
  <c r="E6" i="30"/>
  <c r="E12" i="30"/>
  <c r="E8" i="30"/>
  <c r="E13" i="30"/>
  <c r="E18" i="30"/>
  <c r="E17" i="30"/>
  <c r="E5" i="30"/>
  <c r="AO256" i="12"/>
  <c r="AP256" i="12"/>
  <c r="AQ256" i="12"/>
  <c r="AR256" i="12"/>
  <c r="AS256" i="12"/>
  <c r="AN256" i="12"/>
  <c r="AG256" i="12"/>
  <c r="AT252" i="12"/>
  <c r="AT256" i="12"/>
  <c r="AT242" i="12"/>
  <c r="AG236" i="12"/>
  <c r="AG230" i="12"/>
  <c r="AG224" i="12"/>
  <c r="AG218" i="12"/>
  <c r="AG212" i="12"/>
  <c r="AG206" i="12"/>
  <c r="AG200" i="12"/>
  <c r="AG194" i="12"/>
  <c r="AG188" i="12"/>
  <c r="AG182" i="12"/>
  <c r="AG176" i="12"/>
  <c r="AG170" i="12"/>
  <c r="AG164" i="12"/>
  <c r="AG158" i="12"/>
  <c r="AG152" i="12"/>
  <c r="AG146" i="12"/>
  <c r="AG140" i="12"/>
  <c r="AG134" i="12"/>
  <c r="AG128" i="12"/>
  <c r="AT124" i="12"/>
  <c r="AG64" i="12"/>
  <c r="AG70" i="12"/>
  <c r="AG76" i="12"/>
  <c r="AG82" i="12"/>
  <c r="AG88" i="12"/>
  <c r="AG94" i="12"/>
  <c r="AG100" i="12"/>
  <c r="AG106" i="12"/>
  <c r="AG112" i="12"/>
  <c r="AG118" i="12"/>
  <c r="AG16" i="12"/>
  <c r="AG22" i="12"/>
  <c r="AG28" i="12"/>
  <c r="AG34" i="12"/>
  <c r="AG40" i="12"/>
  <c r="AG46" i="12"/>
  <c r="AG52" i="12"/>
  <c r="AG58" i="12"/>
  <c r="AG10" i="12"/>
  <c r="E254" i="12"/>
  <c r="E255" i="12"/>
  <c r="E247" i="12"/>
  <c r="E253" i="12"/>
  <c r="E246" i="12"/>
  <c r="E252" i="12"/>
  <c r="E245" i="12"/>
  <c r="E244" i="12"/>
  <c r="F3" i="18"/>
  <c r="F2" i="18"/>
  <c r="I1" i="18"/>
  <c r="H1" i="18"/>
  <c r="F4" i="18"/>
  <c r="F5" i="18"/>
  <c r="F6" i="18"/>
  <c r="F7" i="18"/>
  <c r="F8" i="18"/>
  <c r="F9" i="18"/>
  <c r="F10" i="18"/>
  <c r="F12" i="18"/>
  <c r="F13" i="18"/>
  <c r="F14" i="18"/>
  <c r="F15" i="18"/>
  <c r="F16" i="18"/>
  <c r="F17" i="18"/>
  <c r="F18" i="18"/>
  <c r="F19" i="18"/>
  <c r="F20" i="18"/>
  <c r="E21" i="18"/>
  <c r="E250" i="12"/>
  <c r="E251" i="12"/>
  <c r="C11" i="18"/>
  <c r="F11" i="18"/>
  <c r="F21" i="18"/>
  <c r="G2" i="18"/>
  <c r="D21" i="18"/>
  <c r="E126" i="12"/>
  <c r="E127" i="12"/>
  <c r="F2" i="16"/>
  <c r="H1" i="16"/>
  <c r="C21" i="16"/>
  <c r="C21" i="18"/>
  <c r="G5" i="18"/>
  <c r="G4" i="18"/>
  <c r="I4" i="18"/>
  <c r="E140" i="12"/>
  <c r="E144" i="12"/>
  <c r="G9" i="18"/>
  <c r="I9" i="18"/>
  <c r="E170" i="12"/>
  <c r="E174" i="12"/>
  <c r="G11" i="18"/>
  <c r="I11" i="18"/>
  <c r="E182" i="12"/>
  <c r="E186" i="12"/>
  <c r="G20" i="18"/>
  <c r="I20" i="18"/>
  <c r="E236" i="12"/>
  <c r="E240" i="12"/>
  <c r="G10" i="18"/>
  <c r="I5" i="18"/>
  <c r="E146" i="12"/>
  <c r="E150" i="12"/>
  <c r="H5" i="18"/>
  <c r="E147" i="12"/>
  <c r="E151" i="12"/>
  <c r="G16" i="18"/>
  <c r="G18" i="18"/>
  <c r="G7" i="18"/>
  <c r="H4" i="18"/>
  <c r="E141" i="12"/>
  <c r="E145" i="12"/>
  <c r="G12" i="18"/>
  <c r="H12" i="18"/>
  <c r="E189" i="12"/>
  <c r="E193" i="12"/>
  <c r="G6" i="18"/>
  <c r="G19" i="18"/>
  <c r="G3" i="18"/>
  <c r="G13" i="18"/>
  <c r="G8" i="18"/>
  <c r="G17" i="18"/>
  <c r="G15" i="18"/>
  <c r="G14" i="18"/>
  <c r="H10" i="18"/>
  <c r="E177" i="12"/>
  <c r="E181" i="12"/>
  <c r="I10" i="18"/>
  <c r="E176" i="12"/>
  <c r="E180" i="12"/>
  <c r="H11" i="18"/>
  <c r="E183" i="12"/>
  <c r="E187" i="12"/>
  <c r="H9" i="18"/>
  <c r="E171" i="12"/>
  <c r="E175" i="12"/>
  <c r="H20" i="18"/>
  <c r="E237" i="12"/>
  <c r="E241" i="12"/>
  <c r="I3" i="18"/>
  <c r="E134" i="12"/>
  <c r="E138" i="12"/>
  <c r="H3" i="18"/>
  <c r="E135" i="12"/>
  <c r="E139" i="12"/>
  <c r="I8" i="18"/>
  <c r="E164" i="12"/>
  <c r="E168" i="12"/>
  <c r="H8" i="18"/>
  <c r="E165" i="12"/>
  <c r="E169" i="12"/>
  <c r="I19" i="18"/>
  <c r="E230" i="12"/>
  <c r="E234" i="12"/>
  <c r="H19" i="18"/>
  <c r="E231" i="12"/>
  <c r="E235" i="12"/>
  <c r="G21" i="18"/>
  <c r="I2" i="18"/>
  <c r="E128" i="12"/>
  <c r="H2" i="18"/>
  <c r="E129" i="12"/>
  <c r="I16" i="18"/>
  <c r="E212" i="12"/>
  <c r="E216" i="12"/>
  <c r="H16" i="18"/>
  <c r="E213" i="12"/>
  <c r="E217" i="12"/>
  <c r="I14" i="18"/>
  <c r="E200" i="12"/>
  <c r="E204" i="12"/>
  <c r="H14" i="18"/>
  <c r="E201" i="12"/>
  <c r="E205" i="12"/>
  <c r="I6" i="18"/>
  <c r="E152" i="12"/>
  <c r="E156" i="12"/>
  <c r="H6" i="18"/>
  <c r="E153" i="12"/>
  <c r="E157" i="12"/>
  <c r="I7" i="18"/>
  <c r="E158" i="12"/>
  <c r="E162" i="12"/>
  <c r="H7" i="18"/>
  <c r="E159" i="12"/>
  <c r="E163" i="12"/>
  <c r="I15" i="18"/>
  <c r="E206" i="12"/>
  <c r="E210" i="12"/>
  <c r="H15" i="18"/>
  <c r="E207" i="12"/>
  <c r="E211" i="12"/>
  <c r="I13" i="18"/>
  <c r="E194" i="12"/>
  <c r="E198" i="12"/>
  <c r="H13" i="18"/>
  <c r="E195" i="12"/>
  <c r="E199" i="12"/>
  <c r="I12" i="18"/>
  <c r="E188" i="12"/>
  <c r="E192" i="12"/>
  <c r="I17" i="18"/>
  <c r="E218" i="12"/>
  <c r="E222" i="12"/>
  <c r="H17" i="18"/>
  <c r="E219" i="12"/>
  <c r="E223" i="12"/>
  <c r="I18" i="18"/>
  <c r="E224" i="12"/>
  <c r="E228" i="12"/>
  <c r="H18" i="18"/>
  <c r="E225" i="12"/>
  <c r="E229" i="12"/>
  <c r="E243" i="12"/>
  <c r="E133" i="12"/>
  <c r="E132" i="12"/>
  <c r="E242" i="12"/>
  <c r="I21" i="18"/>
  <c r="H21" i="18"/>
  <c r="E21" i="16"/>
  <c r="D21" i="16"/>
  <c r="F3" i="16"/>
  <c r="F4" i="16"/>
  <c r="F5" i="16"/>
  <c r="F6" i="16"/>
  <c r="F7" i="16"/>
  <c r="F8" i="16"/>
  <c r="F9" i="16"/>
  <c r="F10" i="16"/>
  <c r="F11" i="16"/>
  <c r="F12" i="16"/>
  <c r="F13" i="16"/>
  <c r="F14" i="16"/>
  <c r="F15" i="16"/>
  <c r="F16" i="16"/>
  <c r="F17" i="16"/>
  <c r="F18" i="16"/>
  <c r="F19" i="16"/>
  <c r="F20" i="16"/>
  <c r="F21" i="16"/>
  <c r="G2" i="16"/>
  <c r="G3" i="16"/>
  <c r="G19" i="16"/>
  <c r="G15" i="16"/>
  <c r="G11" i="16"/>
  <c r="G7" i="16"/>
  <c r="G17" i="16"/>
  <c r="G13" i="16"/>
  <c r="G9" i="16"/>
  <c r="G10" i="16"/>
  <c r="G20" i="16"/>
  <c r="G16" i="16"/>
  <c r="G12" i="16"/>
  <c r="G8" i="16"/>
  <c r="G4" i="16"/>
  <c r="G6" i="16"/>
  <c r="G14" i="16"/>
  <c r="G5" i="16"/>
  <c r="G18" i="16"/>
  <c r="I12" i="16"/>
  <c r="E70" i="12"/>
  <c r="E74" i="12"/>
  <c r="H12" i="16"/>
  <c r="E71" i="12"/>
  <c r="E75" i="12"/>
  <c r="I20" i="16"/>
  <c r="E118" i="12"/>
  <c r="E122" i="12"/>
  <c r="H20" i="16"/>
  <c r="E119" i="12"/>
  <c r="E123" i="12"/>
  <c r="I17" i="16"/>
  <c r="E100" i="12"/>
  <c r="E104" i="12"/>
  <c r="H17" i="16"/>
  <c r="E101" i="12"/>
  <c r="E105" i="12"/>
  <c r="I15" i="16"/>
  <c r="E88" i="12"/>
  <c r="E92" i="12"/>
  <c r="H15" i="16"/>
  <c r="E89" i="12"/>
  <c r="E93" i="12"/>
  <c r="I14" i="16"/>
  <c r="E82" i="12"/>
  <c r="E86" i="12"/>
  <c r="H14" i="16"/>
  <c r="E83" i="12"/>
  <c r="E87" i="12"/>
  <c r="G21" i="16"/>
  <c r="I2" i="16"/>
  <c r="E10" i="12"/>
  <c r="H2" i="16"/>
  <c r="E11" i="12"/>
  <c r="I9" i="16"/>
  <c r="E52" i="12"/>
  <c r="E56" i="12"/>
  <c r="H9" i="16"/>
  <c r="E53" i="12"/>
  <c r="E57" i="12"/>
  <c r="I7" i="16"/>
  <c r="E40" i="12"/>
  <c r="E44" i="12"/>
  <c r="H7" i="16"/>
  <c r="E41" i="12"/>
  <c r="E45" i="12"/>
  <c r="I18" i="16"/>
  <c r="E106" i="12"/>
  <c r="E110" i="12"/>
  <c r="H18" i="16"/>
  <c r="E107" i="12"/>
  <c r="E111" i="12"/>
  <c r="I6" i="16"/>
  <c r="E34" i="12"/>
  <c r="E38" i="12"/>
  <c r="H6" i="16"/>
  <c r="E35" i="12"/>
  <c r="E39" i="12"/>
  <c r="I16" i="16"/>
  <c r="E94" i="12"/>
  <c r="E98" i="12"/>
  <c r="H16" i="16"/>
  <c r="E95" i="12"/>
  <c r="E99" i="12"/>
  <c r="I13" i="16"/>
  <c r="E76" i="12"/>
  <c r="E80" i="12"/>
  <c r="H13" i="16"/>
  <c r="E77" i="12"/>
  <c r="E81" i="12"/>
  <c r="I11" i="16"/>
  <c r="E64" i="12"/>
  <c r="E68" i="12"/>
  <c r="H11" i="16"/>
  <c r="E65" i="12"/>
  <c r="E69" i="12"/>
  <c r="I5" i="16"/>
  <c r="E28" i="12"/>
  <c r="E32" i="12"/>
  <c r="H5" i="16"/>
  <c r="E29" i="12"/>
  <c r="E33" i="12"/>
  <c r="I4" i="16"/>
  <c r="E22" i="12"/>
  <c r="E26" i="12"/>
  <c r="H4" i="16"/>
  <c r="E23" i="12"/>
  <c r="E27" i="12"/>
  <c r="I8" i="16"/>
  <c r="E46" i="12"/>
  <c r="E50" i="12"/>
  <c r="H8" i="16"/>
  <c r="E47" i="12"/>
  <c r="E51" i="12"/>
  <c r="I10" i="16"/>
  <c r="E58" i="12"/>
  <c r="E62" i="12"/>
  <c r="H10" i="16"/>
  <c r="E59" i="12"/>
  <c r="E63" i="12"/>
  <c r="I3" i="16"/>
  <c r="E16" i="12"/>
  <c r="E20" i="12"/>
  <c r="H3" i="16"/>
  <c r="E17" i="12"/>
  <c r="E21" i="12"/>
  <c r="I19" i="16"/>
  <c r="E112" i="12"/>
  <c r="E116" i="12"/>
  <c r="H19" i="16"/>
  <c r="E113" i="12"/>
  <c r="E117" i="12"/>
  <c r="E125" i="12"/>
  <c r="E124" i="12"/>
  <c r="E15" i="12"/>
  <c r="E256" i="12"/>
  <c r="E258" i="12"/>
  <c r="E14" i="12"/>
  <c r="H21" i="16"/>
  <c r="I21" i="16"/>
  <c r="M9" i="14"/>
  <c r="O9" i="14"/>
  <c r="M10" i="14"/>
  <c r="O10" i="14"/>
  <c r="M11" i="14"/>
  <c r="I18" i="14"/>
  <c r="M8" i="14"/>
  <c r="S8" i="14"/>
  <c r="S17" i="7"/>
  <c r="S19" i="7"/>
  <c r="S21" i="7"/>
  <c r="G18" i="14"/>
  <c r="O11" i="14"/>
  <c r="V8" i="14"/>
  <c r="Z8" i="14"/>
  <c r="X8" i="14"/>
  <c r="O8" i="14"/>
  <c r="I15" i="14"/>
  <c r="H15" i="14"/>
  <c r="G15" i="14"/>
  <c r="L15" i="14"/>
  <c r="K15" i="14"/>
  <c r="J15" i="14"/>
  <c r="K17" i="14"/>
  <c r="J18" i="14"/>
  <c r="L18" i="14"/>
  <c r="H16" i="14"/>
  <c r="G16" i="14"/>
  <c r="I16" i="14"/>
  <c r="J17" i="14"/>
  <c r="S10" i="14"/>
  <c r="S11" i="14"/>
  <c r="S9" i="14"/>
  <c r="K31" i="14"/>
  <c r="Z11" i="14"/>
  <c r="X11" i="14"/>
  <c r="V11" i="14"/>
  <c r="Z9" i="14"/>
  <c r="X9" i="14"/>
  <c r="V9" i="14"/>
  <c r="S14" i="14"/>
  <c r="S15" i="14"/>
  <c r="S18" i="14"/>
  <c r="H31" i="14"/>
  <c r="I31" i="14"/>
  <c r="J31" i="14"/>
  <c r="L31" i="14"/>
  <c r="G31" i="14"/>
  <c r="H12" i="14"/>
  <c r="I12" i="14"/>
  <c r="J12" i="14"/>
  <c r="K12" i="14"/>
  <c r="M31" i="14"/>
  <c r="N31" i="14"/>
  <c r="M12" i="14"/>
  <c r="N12" i="14"/>
  <c r="L16" i="14"/>
  <c r="K16" i="14"/>
  <c r="S17" i="14"/>
  <c r="J16" i="14"/>
  <c r="N29" i="14"/>
  <c r="N30" i="14"/>
  <c r="N28" i="14"/>
  <c r="N8" i="14"/>
  <c r="N9" i="14"/>
  <c r="N11" i="14"/>
  <c r="S12" i="14"/>
  <c r="N10" i="14"/>
  <c r="K18" i="14"/>
  <c r="H18" i="14"/>
  <c r="S20" i="7"/>
  <c r="CR35" i="6"/>
  <c r="BS35" i="6"/>
  <c r="AT35" i="6"/>
  <c r="U35" i="6"/>
  <c r="H35" i="6"/>
  <c r="H34" i="6"/>
  <c r="AT33" i="6"/>
  <c r="U33" i="6"/>
  <c r="BS27" i="6"/>
  <c r="AT21" i="6"/>
  <c r="U21" i="6"/>
  <c r="CR33" i="6"/>
  <c r="CR32" i="6"/>
  <c r="BS33" i="6"/>
  <c r="BS32" i="6"/>
  <c r="AT32" i="6"/>
  <c r="U32" i="6"/>
  <c r="H33" i="6"/>
  <c r="F43" i="14"/>
  <c r="H32" i="6"/>
  <c r="CR27" i="6"/>
  <c r="CR26" i="6"/>
  <c r="BS26" i="6"/>
  <c r="AT26" i="6"/>
  <c r="U27" i="6"/>
  <c r="U26" i="6"/>
  <c r="H27" i="6"/>
  <c r="F42" i="14"/>
  <c r="H26" i="6"/>
  <c r="CR21" i="6"/>
  <c r="CR20" i="6"/>
  <c r="BS21" i="6"/>
  <c r="BS20" i="6"/>
  <c r="AT20" i="6"/>
  <c r="U20" i="6"/>
  <c r="H21" i="6"/>
  <c r="H20" i="6"/>
  <c r="CR15" i="6"/>
  <c r="CR14" i="6"/>
  <c r="BS15" i="6"/>
  <c r="BS14" i="6"/>
  <c r="AT15" i="6"/>
  <c r="AT14" i="6"/>
  <c r="U15" i="6"/>
  <c r="U14" i="6"/>
  <c r="H15" i="6"/>
  <c r="F41" i="14"/>
  <c r="H14" i="6"/>
  <c r="ED11" i="6"/>
  <c r="ED10" i="6"/>
  <c r="CR36" i="6"/>
  <c r="BS36" i="6"/>
  <c r="AT36" i="6"/>
  <c r="U36" i="6"/>
  <c r="H36" i="6"/>
  <c r="F44" i="14"/>
  <c r="G43" i="14"/>
  <c r="S30" i="7"/>
  <c r="S29" i="7"/>
  <c r="S28" i="7"/>
  <c r="S27" i="7"/>
  <c r="S26" i="7"/>
  <c r="S25" i="7"/>
  <c r="S24" i="7"/>
  <c r="S23" i="7"/>
  <c r="S22" i="7"/>
  <c r="S18" i="7"/>
  <c r="S16" i="7"/>
  <c r="S15" i="7"/>
  <c r="S14" i="7"/>
  <c r="S13" i="7"/>
  <c r="S12" i="7"/>
  <c r="S11" i="7"/>
  <c r="S9" i="7"/>
  <c r="S10" i="7"/>
  <c r="T31" i="7"/>
  <c r="U31" i="7"/>
  <c r="G41" i="14"/>
  <c r="H41" i="14"/>
  <c r="G42" i="14"/>
  <c r="J42" i="14"/>
  <c r="H42" i="14"/>
  <c r="I42" i="14"/>
  <c r="K41" i="14"/>
  <c r="J41" i="14"/>
  <c r="I4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shapeId="0" xr:uid="{00000000-0006-0000-0000-000004000000}">
      <text>
        <r>
          <rPr>
            <b/>
            <sz val="9"/>
            <color indexed="81"/>
            <rFont val="Tahoma"/>
            <family val="2"/>
          </rPr>
          <t>YULIED.PENARANDA:</t>
        </r>
        <r>
          <rPr>
            <sz val="9"/>
            <color indexed="81"/>
            <rFont val="Tahoma"/>
            <family val="2"/>
          </rPr>
          <t xml:space="preserve">
Instrumentos que hacen posible cuantificar de forma  directa el avance de cada una de las Metas Plan de Desarrollo.  </t>
        </r>
      </text>
    </comment>
    <comment ref="EF10" authorId="0" shapeId="0" xr:uid="{00000000-0006-0000-0000-000005000000}">
      <text>
        <r>
          <rPr>
            <b/>
            <sz val="9"/>
            <color indexed="81"/>
            <rFont val="Tahoma"/>
            <family val="2"/>
          </rPr>
          <t>YULIED.PENARANDA:</t>
        </r>
        <r>
          <rPr>
            <sz val="9"/>
            <color indexed="81"/>
            <rFont val="Tahoma"/>
            <family val="2"/>
          </rPr>
          <t xml:space="preserve">
Debe ser formulado para la vigencia; según la tipología del  indicador (ejecutado/programado)</t>
        </r>
      </text>
    </comment>
    <comment ref="EG10" authorId="0" shapeId="0" xr:uid="{00000000-0006-0000-0000-000006000000}">
      <text>
        <r>
          <rPr>
            <b/>
            <sz val="9"/>
            <color indexed="81"/>
            <rFont val="Tahoma"/>
            <family val="2"/>
          </rPr>
          <t>YULIED.PENARANDA:</t>
        </r>
        <r>
          <rPr>
            <sz val="9"/>
            <color indexed="81"/>
            <rFont val="Tahoma"/>
            <family val="2"/>
          </rPr>
          <t xml:space="preserve">
Debe estar  formulado para los años ejecutados, hasta lograr el periodo del PDD; según la tipología del  indicador y según la programación cuatrienal. </t>
        </r>
      </text>
    </comment>
    <comment ref="EH10" authorId="0" shapeId="0" xr:uid="{00000000-0006-0000-0000-000007000000}">
      <text>
        <r>
          <rPr>
            <b/>
            <sz val="9"/>
            <color indexed="81"/>
            <rFont val="Tahoma"/>
            <family val="2"/>
          </rPr>
          <t>YULIED.PENARANDA:</t>
        </r>
        <r>
          <rPr>
            <sz val="9"/>
            <color indexed="81"/>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shapeId="0" xr:uid="{00000000-0006-0000-00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t>
        </r>
      </text>
    </comment>
    <comment ref="EJ10" authorId="0" shapeId="0" xr:uid="{00000000-0006-0000-00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t>
        </r>
      </text>
    </comment>
    <comment ref="EK10" authorId="0" shapeId="0" xr:uid="{00000000-0006-0000-00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EL10" authorId="0" shapeId="0" xr:uid="{00000000-0006-0000-00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C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1" authorId="0" shapeId="0" xr:uid="{00000000-0006-0000-0000-00000D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1" authorId="0" shapeId="0" xr:uid="{00000000-0006-0000-0000-00000E000000}">
      <text>
        <r>
          <rPr>
            <b/>
            <sz val="9"/>
            <color indexed="81"/>
            <rFont val="Tahoma"/>
            <family val="2"/>
          </rPr>
          <t>YULIED.PENARANDA:</t>
        </r>
        <r>
          <rPr>
            <sz val="9"/>
            <color indexed="81"/>
            <rFont val="Tahoma"/>
            <family val="2"/>
          </rPr>
          <t xml:space="preserve">
Número de Meta Plan de Desarrollo.</t>
        </r>
      </text>
    </comment>
    <comment ref="D11" authorId="0" shapeId="0" xr:uid="{00000000-0006-0000-0000-00000F000000}">
      <text>
        <r>
          <rPr>
            <b/>
            <sz val="9"/>
            <color indexed="81"/>
            <rFont val="Tahoma"/>
            <family val="2"/>
          </rPr>
          <t>YULIED.PENARANDA:</t>
        </r>
        <r>
          <rPr>
            <sz val="9"/>
            <color indexed="81"/>
            <rFont val="Tahoma"/>
            <family val="2"/>
          </rPr>
          <t xml:space="preserve">
Nombre completo de la Meta  del Plan de Desarrollo, según acuerdo.</t>
        </r>
      </text>
    </comment>
    <comment ref="E11" authorId="0" shapeId="0" xr:uid="{00000000-0006-0000-0000-000010000000}">
      <text>
        <r>
          <rPr>
            <b/>
            <sz val="9"/>
            <color indexed="81"/>
            <rFont val="Tahoma"/>
            <family val="2"/>
          </rPr>
          <t>YULIED.PENARANDA:</t>
        </r>
        <r>
          <rPr>
            <sz val="9"/>
            <color indexed="81"/>
            <rFont val="Tahoma"/>
            <family val="2"/>
          </rPr>
          <t xml:space="preserve">
Número asignado al indicador en la estructura del Plan de Desarrollo. </t>
        </r>
      </text>
    </comment>
    <comment ref="F11" authorId="0" shapeId="0" xr:uid="{00000000-0006-0000-0000-000011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1" authorId="0" shapeId="0" xr:uid="{00000000-0006-0000-0000-000012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H11" authorId="0" shapeId="0" xr:uid="{00000000-0006-0000-00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1" authorId="0" shapeId="0" xr:uid="{00000000-0006-0000-0000-000014000000}">
      <text>
        <r>
          <rPr>
            <b/>
            <sz val="9"/>
            <color indexed="81"/>
            <rFont val="Tahoma"/>
            <family val="2"/>
          </rPr>
          <t>YULIED.PENARANDA:</t>
        </r>
        <r>
          <rPr>
            <sz val="9"/>
            <color indexed="81"/>
            <rFont val="Tahoma"/>
            <family val="2"/>
          </rPr>
          <t xml:space="preserve">
Valor de  magnitud física del indicador programada para la totalidad del plan de desarrollo.</t>
        </r>
      </text>
    </comment>
    <comment ref="DU12" authorId="0" shapeId="0" xr:uid="{00000000-0006-0000-0000-000015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shapeId="0" xr:uid="{00000000-0006-0000-0000-000016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shapeId="0" xr:uid="{00000000-0006-0000-0000-000017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shapeId="0" xr:uid="{00000000-0006-0000-0000-000018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shapeId="0" xr:uid="{00000000-0006-0000-0000-000019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shapeId="0" xr:uid="{00000000-0006-0000-0000-00001A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shapeId="0" xr:uid="{00000000-0006-0000-0000-00001B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shapeId="0" xr:uid="{00000000-0006-0000-0000-00001C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shapeId="0" xr:uid="{00000000-0006-0000-0000-00001D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shapeId="0" xr:uid="{00000000-0006-0000-0000-00001E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shapeId="0" xr:uid="{00000000-0006-0000-0000-00001F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K13" authorId="0" shapeId="0" xr:uid="{27D9F15D-BCE6-437F-B00E-A895BEEC2329}">
      <text>
        <r>
          <rPr>
            <b/>
            <sz val="9"/>
            <color indexed="81"/>
            <rFont val="Tahoma"/>
            <family val="2"/>
          </rPr>
          <t>YULIED.PENARANDA:</t>
        </r>
        <r>
          <rPr>
            <sz val="9"/>
            <color indexed="81"/>
            <rFont val="Tahoma"/>
            <family val="2"/>
          </rPr>
          <t xml:space="preserve">
Magnitud física del indicador programada para la vigencia 2020</t>
        </r>
      </text>
    </comment>
    <comment ref="DU13" authorId="0" shapeId="0" xr:uid="{00000000-0006-0000-0000-000020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shapeId="0" xr:uid="{00000000-0006-0000-0000-000021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shapeId="0" xr:uid="{00000000-0006-0000-0000-000022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shapeId="0" xr:uid="{00000000-0006-0000-0000-000023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shapeId="0" xr:uid="{00000000-0006-0000-0000-000024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shapeId="0" xr:uid="{00000000-0006-0000-0000-000025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shapeId="0" xr:uid="{00000000-0006-0000-0000-000026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shapeId="0" xr:uid="{00000000-0006-0000-0000-000027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shapeId="0" xr:uid="{00000000-0006-0000-0000-000028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shapeId="0" xr:uid="{00000000-0006-0000-0000-000029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shapeId="0" xr:uid="{00000000-0006-0000-0000-00002A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100-000004000000}">
      <text>
        <r>
          <rPr>
            <b/>
            <sz val="9"/>
            <color indexed="81"/>
            <rFont val="Tahoma"/>
            <family val="2"/>
          </rPr>
          <t xml:space="preserve">YULIED.PENARANDA:
</t>
        </r>
        <r>
          <rPr>
            <sz val="9"/>
            <color indexed="81"/>
            <rFont val="Tahoma"/>
            <family val="2"/>
          </rPr>
          <t>Rel</t>
        </r>
        <r>
          <rPr>
            <sz val="9"/>
            <color indexed="81"/>
            <rFont val="Tahoma"/>
            <family val="2"/>
          </rPr>
          <t>acionar todas las metas proyecto de inversión formuladas para la ejecución del proyecto.</t>
        </r>
      </text>
    </comment>
    <comment ref="E7" authorId="0" shapeId="0" xr:uid="{00000000-0006-0000-0100-000005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7" authorId="0" shapeId="0" xr:uid="{00000000-0006-0000-0100-000006000000}">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t>
        </r>
      </text>
    </comment>
    <comment ref="G7" authorId="0" shapeId="0" xr:uid="{00000000-0006-0000-0100-000007000000}">
      <text>
        <r>
          <rPr>
            <b/>
            <sz val="9"/>
            <color indexed="81"/>
            <rFont val="Tahoma"/>
            <family val="2"/>
          </rPr>
          <t>YULIED.PENARANDA:</t>
        </r>
        <r>
          <rPr>
            <sz val="9"/>
            <color indexed="81"/>
            <rFont val="Tahoma"/>
            <family val="2"/>
          </rPr>
          <t xml:space="preserve">
Magnitud física y presupuestal para la totalidad del plan de desarrollo.</t>
        </r>
      </text>
    </comment>
    <comment ref="EC7" authorId="0" shapeId="0" xr:uid="{00000000-0006-0000-0100-000008000000}">
      <text>
        <r>
          <rPr>
            <b/>
            <sz val="9"/>
            <color indexed="81"/>
            <rFont val="Tahoma"/>
            <family val="2"/>
          </rPr>
          <t>YULIED.PENARANDA:</t>
        </r>
        <r>
          <rPr>
            <sz val="9"/>
            <color indexed="81"/>
            <rFont val="Tahoma"/>
            <family val="2"/>
          </rPr>
          <t xml:space="preserve">
Debe ser formulado para la vigencia; según la tipología del  indicador (ejecutado/programado)</t>
        </r>
      </text>
    </comment>
    <comment ref="ED7" authorId="0" shapeId="0" xr:uid="{00000000-0006-0000-0100-000009000000}">
      <text>
        <r>
          <rPr>
            <b/>
            <sz val="9"/>
            <color indexed="81"/>
            <rFont val="Tahoma"/>
            <family val="2"/>
          </rPr>
          <t>YULIED.PENARANDA:</t>
        </r>
        <r>
          <rPr>
            <sz val="9"/>
            <color indexed="81"/>
            <rFont val="Tahoma"/>
            <family val="2"/>
          </rPr>
          <t xml:space="preserve">
Debe estar  formulado para los años ejecutados, hasta lograr el periodo del PDD; según la tipología del  indicador y según la programación cuatrienal. </t>
        </r>
      </text>
    </comment>
    <comment ref="EE7" authorId="0" shapeId="0" xr:uid="{00000000-0006-0000-0100-00000A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F7" authorId="0" shapeId="0" xr:uid="{00000000-0006-0000-0100-00000B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G7" authorId="0" shapeId="0" xr:uid="{00000000-0006-0000-0100-00000C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H7" authorId="0" shapeId="0" xr:uid="{00000000-0006-0000-0100-00000D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EI7" authorId="0" shapeId="0" xr:uid="{00000000-0006-0000-0100-00000E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9" authorId="0" shapeId="0" xr:uid="{00000000-0006-0000-0100-00000F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0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1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H9" authorId="0" shapeId="0" xr:uid="{00000000-0006-0000-0100-000012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DR9" authorId="0" shapeId="0" xr:uid="{00000000-0006-0000-0100-000013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shapeId="0" xr:uid="{00000000-0006-0000-0100-000014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shapeId="0" xr:uid="{00000000-0006-0000-0100-000015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shapeId="0" xr:uid="{00000000-0006-0000-0100-000016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shapeId="0" xr:uid="{00000000-0006-0000-0100-000017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shapeId="0" xr:uid="{00000000-0006-0000-0100-000018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shapeId="0" xr:uid="{00000000-0006-0000-0100-000019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shapeId="0" xr:uid="{00000000-0006-0000-0100-00001A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shapeId="0" xr:uid="{00000000-0006-0000-0100-00001B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shapeId="0" xr:uid="{00000000-0006-0000-0100-00001C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shapeId="0" xr:uid="{00000000-0006-0000-0100-00001D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shapeId="0" xr:uid="{00000000-0006-0000-0100-00001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2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shapeId="0" xr:uid="{00000000-0006-0000-0100-00002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shapeId="0" xr:uid="{00000000-0006-0000-0100-00002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5" authorId="0" shapeId="0" xr:uid="{00000000-0006-0000-0100-000023000000}">
      <text>
        <r>
          <rPr>
            <b/>
            <sz val="9"/>
            <color indexed="81"/>
            <rFont val="Tahoma"/>
            <family val="2"/>
          </rPr>
          <t>YULIED.PENARANDA:</t>
        </r>
        <r>
          <rPr>
            <sz val="9"/>
            <color indexed="81"/>
            <rFont val="Tahoma"/>
            <family val="2"/>
          </rPr>
          <t xml:space="preserve">
Se suma los recursos presupuestales (vigencia + reservas)</t>
        </r>
      </text>
    </comment>
    <comment ref="F16" authorId="0" shapeId="0" xr:uid="{00000000-0006-0000-0100-00002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7" authorId="0" shapeId="0" xr:uid="{00000000-0006-0000-0100-00002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8" authorId="0" shapeId="0" xr:uid="{00000000-0006-0000-0100-00002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shapeId="0" xr:uid="{00000000-0006-0000-0100-00002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shapeId="0" xr:uid="{00000000-0006-0000-0100-00002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1" authorId="0" shapeId="0" xr:uid="{00000000-0006-0000-0100-000029000000}">
      <text>
        <r>
          <rPr>
            <b/>
            <sz val="9"/>
            <color indexed="81"/>
            <rFont val="Tahoma"/>
            <family val="2"/>
          </rPr>
          <t>YULIED.PENARANDA:</t>
        </r>
        <r>
          <rPr>
            <sz val="9"/>
            <color indexed="81"/>
            <rFont val="Tahoma"/>
            <family val="2"/>
          </rPr>
          <t xml:space="preserve">
Se suma los recursos presupuestales (vigencia + reservas)</t>
        </r>
      </text>
    </comment>
    <comment ref="F22" authorId="0" shapeId="0" xr:uid="{00000000-0006-0000-0100-00002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3" authorId="0" shapeId="0" xr:uid="{00000000-0006-0000-0100-00002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4" authorId="0" shapeId="0" xr:uid="{00000000-0006-0000-0100-00002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shapeId="0" xr:uid="{00000000-0006-0000-0100-00002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shapeId="0" xr:uid="{00000000-0006-0000-0100-00002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7"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 ref="F28" authorId="0" shapeId="0" xr:uid="{00000000-0006-0000-0100-00003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9" authorId="0" shapeId="0" xr:uid="{00000000-0006-0000-0100-00003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0" authorId="0" shapeId="0" xr:uid="{00000000-0006-0000-0100-00003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shapeId="0" xr:uid="{00000000-0006-0000-0100-00003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shapeId="0" xr:uid="{00000000-0006-0000-0100-00003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3" authorId="0" shapeId="0" xr:uid="{00000000-0006-0000-0100-000035000000}">
      <text>
        <r>
          <rPr>
            <b/>
            <sz val="9"/>
            <color indexed="81"/>
            <rFont val="Tahoma"/>
            <family val="2"/>
          </rPr>
          <t>YULIED.PENARANDA:</t>
        </r>
        <r>
          <rPr>
            <sz val="9"/>
            <color indexed="81"/>
            <rFont val="Tahoma"/>
            <family val="2"/>
          </rPr>
          <t xml:space="preserve">
Se suma los recursos presupuestales (vigencia + reservas)</t>
        </r>
      </text>
    </comment>
    <comment ref="F34" authorId="0" shapeId="0" xr:uid="{00000000-0006-0000-0100-00003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5" authorId="0" shapeId="0" xr:uid="{00000000-0006-0000-0100-00003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6" authorId="0" shapeId="0" xr:uid="{00000000-0006-0000-0100-00003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0C000000}">
      <text>
        <r>
          <rPr>
            <b/>
            <sz val="9"/>
            <color indexed="81"/>
            <rFont val="Tahoma"/>
            <family val="2"/>
          </rPr>
          <t>YULIED.PENARANDA:</t>
        </r>
        <r>
          <rPr>
            <sz val="9"/>
            <color indexed="81"/>
            <rFont val="Tahoma"/>
            <family val="2"/>
          </rPr>
          <t xml:space="preserve">
Máximo dos decimales</t>
        </r>
      </text>
    </comment>
    <comment ref="H8" authorId="0" shapeId="0" xr:uid="{00000000-0006-0000-0200-00000D000000}">
      <text>
        <r>
          <rPr>
            <b/>
            <sz val="9"/>
            <color indexed="81"/>
            <rFont val="Tahoma"/>
            <family val="2"/>
          </rPr>
          <t>YULIED.PENARANDA:</t>
        </r>
        <r>
          <rPr>
            <sz val="9"/>
            <color indexed="81"/>
            <rFont val="Tahoma"/>
            <family val="2"/>
          </rPr>
          <t xml:space="preserve">
Máximo dos decimales</t>
        </r>
      </text>
    </comment>
    <comment ref="I8" authorId="0" shapeId="0" xr:uid="{00000000-0006-0000-0200-00000E000000}">
      <text>
        <r>
          <rPr>
            <b/>
            <sz val="9"/>
            <color indexed="81"/>
            <rFont val="Tahoma"/>
            <family val="2"/>
          </rPr>
          <t>YULIED.PENARANDA:</t>
        </r>
        <r>
          <rPr>
            <sz val="9"/>
            <color indexed="81"/>
            <rFont val="Tahoma"/>
            <family val="2"/>
          </rPr>
          <t xml:space="preserve">
Máximo dos decimales</t>
        </r>
      </text>
    </comment>
    <comment ref="J8" authorId="0" shapeId="0" xr:uid="{00000000-0006-0000-0200-00000F000000}">
      <text>
        <r>
          <rPr>
            <b/>
            <sz val="9"/>
            <color indexed="81"/>
            <rFont val="Tahoma"/>
            <family val="2"/>
          </rPr>
          <t>YULIED.PENARANDA:</t>
        </r>
        <r>
          <rPr>
            <sz val="9"/>
            <color indexed="81"/>
            <rFont val="Tahoma"/>
            <family val="2"/>
          </rPr>
          <t xml:space="preserve">
Máximo dos decimales</t>
        </r>
      </text>
    </comment>
    <comment ref="K8" authorId="0" shapeId="0" xr:uid="{00000000-0006-0000-0200-000010000000}">
      <text>
        <r>
          <rPr>
            <b/>
            <sz val="9"/>
            <color indexed="81"/>
            <rFont val="Tahoma"/>
            <family val="2"/>
          </rPr>
          <t>YULIED.PENARANDA:</t>
        </r>
        <r>
          <rPr>
            <sz val="9"/>
            <color indexed="81"/>
            <rFont val="Tahoma"/>
            <family val="2"/>
          </rPr>
          <t xml:space="preserve">
Máximo dos decimales</t>
        </r>
      </text>
    </comment>
    <comment ref="L8" authorId="0" shapeId="0" xr:uid="{00000000-0006-0000-0200-000011000000}">
      <text>
        <r>
          <rPr>
            <b/>
            <sz val="9"/>
            <color indexed="81"/>
            <rFont val="Tahoma"/>
            <family val="2"/>
          </rPr>
          <t>YULIED.PENARANDA:</t>
        </r>
        <r>
          <rPr>
            <sz val="9"/>
            <color indexed="81"/>
            <rFont val="Tahoma"/>
            <family val="2"/>
          </rPr>
          <t xml:space="preserve">
Máximo dos decimales</t>
        </r>
      </text>
    </comment>
    <comment ref="M8" authorId="0" shapeId="0" xr:uid="{00000000-0006-0000-0200-000012000000}">
      <text>
        <r>
          <rPr>
            <b/>
            <sz val="9"/>
            <color indexed="81"/>
            <rFont val="Tahoma"/>
            <family val="2"/>
          </rPr>
          <t>YULIED.PENARANDA:</t>
        </r>
        <r>
          <rPr>
            <sz val="9"/>
            <color indexed="81"/>
            <rFont val="Tahoma"/>
            <family val="2"/>
          </rPr>
          <t xml:space="preserve">
Máximo dos decimales</t>
        </r>
      </text>
    </comment>
    <comment ref="N8" authorId="0" shapeId="0" xr:uid="{00000000-0006-0000-0200-000013000000}">
      <text>
        <r>
          <rPr>
            <b/>
            <sz val="9"/>
            <color indexed="81"/>
            <rFont val="Tahoma"/>
            <family val="2"/>
          </rPr>
          <t>YULIED.PENARANDA:</t>
        </r>
        <r>
          <rPr>
            <sz val="9"/>
            <color indexed="81"/>
            <rFont val="Tahoma"/>
            <family val="2"/>
          </rPr>
          <t xml:space="preserve">
Máximo dos decimales</t>
        </r>
      </text>
    </comment>
    <comment ref="O8" authorId="0" shapeId="0" xr:uid="{00000000-0006-0000-0200-000014000000}">
      <text>
        <r>
          <rPr>
            <b/>
            <sz val="9"/>
            <color indexed="81"/>
            <rFont val="Tahoma"/>
            <family val="2"/>
          </rPr>
          <t>YULIED.PENARANDA:</t>
        </r>
        <r>
          <rPr>
            <sz val="9"/>
            <color indexed="81"/>
            <rFont val="Tahoma"/>
            <family val="2"/>
          </rPr>
          <t xml:space="preserve">
Máximo dos decimales</t>
        </r>
      </text>
    </comment>
    <comment ref="P8" authorId="0" shapeId="0" xr:uid="{00000000-0006-0000-0200-000015000000}">
      <text>
        <r>
          <rPr>
            <b/>
            <sz val="9"/>
            <color indexed="81"/>
            <rFont val="Tahoma"/>
            <family val="2"/>
          </rPr>
          <t>YULIED.PENARANDA:</t>
        </r>
        <r>
          <rPr>
            <sz val="9"/>
            <color indexed="81"/>
            <rFont val="Tahoma"/>
            <family val="2"/>
          </rPr>
          <t xml:space="preserve">
Máximo dos decimales</t>
        </r>
      </text>
    </comment>
    <comment ref="Q8" authorId="0" shapeId="0" xr:uid="{00000000-0006-0000-0200-000016000000}">
      <text>
        <r>
          <rPr>
            <b/>
            <sz val="9"/>
            <color indexed="81"/>
            <rFont val="Tahoma"/>
            <family val="2"/>
          </rPr>
          <t>YULIED.PENARANDA:</t>
        </r>
        <r>
          <rPr>
            <sz val="9"/>
            <color indexed="81"/>
            <rFont val="Tahoma"/>
            <family val="2"/>
          </rPr>
          <t xml:space="preserve">
Máximo dos decimales</t>
        </r>
      </text>
    </comment>
    <comment ref="R8" authorId="0" shapeId="0" xr:uid="{00000000-0006-0000-0200-000017000000}">
      <text>
        <r>
          <rPr>
            <b/>
            <sz val="9"/>
            <color indexed="81"/>
            <rFont val="Tahoma"/>
            <family val="2"/>
          </rPr>
          <t>YULIED.PENARANDA:</t>
        </r>
        <r>
          <rPr>
            <sz val="9"/>
            <color indexed="81"/>
            <rFont val="Tahoma"/>
            <family val="2"/>
          </rPr>
          <t xml:space="preserve">
Máximo dos decimales</t>
        </r>
      </text>
    </comment>
    <comment ref="S8" authorId="0" shapeId="0" xr:uid="{00000000-0006-0000-0200-000018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9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A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C000000}">
      <text>
        <r>
          <rPr>
            <b/>
            <sz val="9"/>
            <color indexed="81"/>
            <rFont val="Tahoma"/>
            <family val="2"/>
          </rPr>
          <t>YULIED.PENARANDA:</t>
        </r>
        <r>
          <rPr>
            <sz val="9"/>
            <color indexed="81"/>
            <rFont val="Tahoma"/>
            <family val="2"/>
          </rPr>
          <t xml:space="preserve">
Verificar las sumas, que no sea inferior ni superior al 100%</t>
        </r>
      </text>
    </comment>
    <comment ref="V9" authorId="0" shapeId="0" xr:uid="{00000000-0006-0000-0200-00001D000000}">
      <text>
        <r>
          <rPr>
            <b/>
            <sz val="9"/>
            <color indexed="81"/>
            <rFont val="Tahoma"/>
            <family val="2"/>
          </rPr>
          <t>YULIED.PENARANDA:</t>
        </r>
        <r>
          <rPr>
            <sz val="9"/>
            <color indexed="81"/>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T31" authorId="0" shapeId="0" xr:uid="{00000000-0006-0000-0200-000048000000}">
      <text>
        <r>
          <rPr>
            <b/>
            <sz val="9"/>
            <color indexed="81"/>
            <rFont val="Tahoma"/>
            <family val="2"/>
          </rPr>
          <t>YULIED.PENARANDA:</t>
        </r>
        <r>
          <rPr>
            <sz val="9"/>
            <color indexed="81"/>
            <rFont val="Tahoma"/>
            <family val="2"/>
          </rPr>
          <t xml:space="preserve">
Nos debe dar 100%</t>
        </r>
      </text>
    </comment>
    <comment ref="U31" authorId="0" shapeId="0" xr:uid="{00000000-0006-0000-0200-000049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edwar ortiz</author>
  </authors>
  <commentList>
    <comment ref="A4" authorId="0" shapeId="0" xr:uid="{2EF58150-2E92-41FC-9008-DED45151DFC3}">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07F8475-55F2-4EC8-AE20-873C376E5D04}">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E7B56E9E-0561-4E6A-904A-E2E92B697D8F}">
      <text>
        <r>
          <rPr>
            <b/>
            <sz val="9"/>
            <color indexed="81"/>
            <rFont val="Tahoma"/>
            <family val="2"/>
          </rPr>
          <t>YULIED.PENARANDA:</t>
        </r>
        <r>
          <rPr>
            <sz val="9"/>
            <color indexed="81"/>
            <rFont val="Tahoma"/>
            <family val="2"/>
          </rPr>
          <t xml:space="preserve">
Relacionar el período del reporte</t>
        </r>
      </text>
    </comment>
    <comment ref="A8" authorId="0" shapeId="0" xr:uid="{1AFD23CC-8B85-4453-BFFB-1C5CAA726639}">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0548503E-0D9B-43EF-9EF1-2CCE6FF5A6A0}">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DD0D09F3-0452-49BE-A06A-BE4E81B27EE5}">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569CD5E-3AB9-4E79-9038-456794943718}">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0DA00454-3897-42D3-B0FF-0E4EF088EE17}">
      <text>
        <r>
          <rPr>
            <b/>
            <sz val="9"/>
            <color indexed="81"/>
            <rFont val="Tahoma"/>
            <family val="2"/>
          </rPr>
          <t>YULIED.PENARANDA:</t>
        </r>
        <r>
          <rPr>
            <sz val="9"/>
            <color indexed="81"/>
            <rFont val="Tahoma"/>
            <family val="2"/>
          </rPr>
          <t xml:space="preserve">
magnitud física y presupuestal  programada para al inicio del plan de desarrollo.</t>
        </r>
      </text>
    </comment>
    <comment ref="T9" authorId="1" shapeId="0" xr:uid="{F4881B75-0338-40EB-A07C-0AAD0C139C3E}">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shapeId="0" xr:uid="{69AD03F1-19E2-41FF-A72B-168D11B1645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80EF157B-F134-4CD1-8D18-4D1267EB28ED}">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BC1F46FE-D12D-448A-9438-DA7D6B2E7AF2}">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361F0703-DA3C-4A13-9BB3-34345C544A79}">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95E7CDF1-9300-489B-9BF6-94A4B807B44A}">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988805AC-E1E2-45F1-B515-D47A250E4A9E}">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3E1CB873-5DED-4A1B-895F-BC763BC9CBB7}">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30FD27F5-3E93-495E-91BF-6909EB8AE242}">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3F407D8E-CD79-4F81-A4CF-A705A0B4EAE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5E9D3E69-4808-415D-AF24-562676DC945F}">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6895939A-38B0-4C0C-8744-A4BF43E2F98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887511BE-5D03-46F4-BE99-D1E294AE9EA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5C5E1FE7-37E6-4247-B04C-28C5A83F76E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BAF4FE05-8F51-4833-B7AA-604A07136CE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8D5EA70-8A69-4400-AEEA-EBF01531EE3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B328CAB9-126C-49FA-AAEC-594E99866DB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913D546F-129C-459C-B9AA-94AEFB532B6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5B71A61D-1D18-4798-85C1-E994B56EC84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5BF31AE2-B561-4B1F-9AE6-6AD77A387B6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6D5811E-8826-4718-B3CE-8A97FD6A245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F6842D63-1990-426B-93F5-D5AD964A57D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E8DD5FAD-D861-46D3-BE32-44900BDE277E}">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F8B2A77E-67A0-4EAF-86A9-3D4D49A7759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65846086-4282-4589-BEFE-94DB1312D54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BC5668D1-686C-43D1-B9D5-7CFBA4E745C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3C3D0DED-4BCF-4DD1-9B41-7517C01C61F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7646FC51-E764-43EB-962A-2E26AE1B5B0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A88B220-D85B-4E3B-891E-9ECCA3234A4F}">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3E8352F-E399-4BB3-80B0-96DAEADAE15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9BA96B9D-1F6E-4417-A5BD-F89ACAE4FF2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A19DAF51-7965-489C-B000-DBE904193A7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364BAEE2-6EBF-436B-8A98-C68D6B356D0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2A2D65FF-72FF-47C5-9CE4-923F9E10810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B0125763-5978-4844-929B-52359725776F}">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40BE7D74-C530-4B80-AE67-5213A59A808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77D2E77A-A6B9-48C2-99D3-B1FE39B57FD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23BB41EF-B10F-45D7-8419-24C29704B07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6EB6641B-C911-4177-ADB2-F9BBBB689C1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89C162C1-E70D-42B6-A908-557CBBB1D81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2AB35D78-DA53-4C65-9C49-8DFA756D5B37}">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E9C5E4D4-1482-4363-BA0B-33380DFBFD8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D8840867-0D65-41F8-A3B6-41150CD037F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FFB7D892-E157-4C9F-AAA6-D4DE706E764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71F5C07D-9A1B-462A-BED9-7AB2FACB7CF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215A77BD-9DBF-4527-AF30-5CB3312D823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56D5A615-64E9-4B38-BA7B-E02E4EDE9C13}">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ECE943A4-FB9A-41C5-A035-9CBCC374997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CE314481-A3C6-4498-BD52-CFAA9086AB3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D37FB1D9-07BC-4A69-8631-AA3A3535AAD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12D7F239-F465-4148-B0F2-4F7E1B19885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30F49E8E-1066-40DE-BEBF-BBD5D7CC4E2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A001D1FF-C91C-4F66-9DB0-F2BC0C52DD88}">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ADCDDB86-407C-4D75-88B4-621683BDE9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B8A844DB-4AF0-4C48-9B4A-AFFC33A13D7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08A35B02-1A28-4482-A6A8-160CEC35B70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833F3A4F-B303-4099-8D1A-7A64F834BDF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59C98DBC-5B97-4036-835A-B384273D218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D2814FA9-63B2-4FC6-A277-73C5D5BEFE71}">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D350D8FA-B60D-4189-8AD8-49AA12AB2D8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B83FD222-4A20-40CE-B6AD-1F943D72655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04361618-B826-4B25-810D-2E60C6A1175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86CD132A-C570-4984-8C91-D6E167CE3AD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5671054C-4478-4215-9D64-0228999532B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0EBD8817-68C8-472C-87DB-F56EFFB5904D}">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E93AE661-5C8A-4A76-B932-6BF6B4CB9D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9E2D838F-7CDC-4E83-872A-919874E315D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E6AF9B31-5D4A-4B6F-B6CB-E7187C20547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EBFFF493-13CD-4F2A-9E9D-9A5C08047A8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C4AE8444-87D8-4871-959E-653702DAF55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18937255-500D-410D-90A0-17A3A7179D8B}">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A738E1B1-B878-4745-961C-C83B1F792F1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13D30A85-4FDE-4A6D-8AF8-A57E8230F92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9FD504A9-2382-42EB-93C7-93929931210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677D63EB-25A9-441D-B3AC-05BE6501467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7290A2E2-6722-4920-9D79-32741FC5AF0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787C74AC-CD1B-476A-A792-56D05742019D}">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5F97FD50-73FC-4130-9C0F-86FC1C1B648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B70DF0E5-552F-43BE-AF09-9CFF05D5A56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60905748-027C-4F7F-960C-3B6BB17DD4D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56E2A9E5-A54E-4E53-ACA0-A3894E8AFC3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5A2F2240-32CC-4E68-A5F1-F86797E9D5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69FF7197-189A-4071-ACB7-7A52E9BCE033}">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B6D17C4F-8DA3-4AC8-9DDC-F0985DB93B1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22D9B860-817D-4A18-93A4-41BBDA2519A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19409138-FE59-4ACA-A95C-CD268E83CBF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92342841-AD5E-4B35-8A4A-38D5BE51762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4A94B88A-4B72-4DF7-812C-50E1B8BEFBD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99CF7491-C575-4C50-849A-0EFD59F2BE87}">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60E2F403-4DC3-4F13-A736-326D64606BE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F0CA31C0-2F6E-4B58-9A02-02E2FA9E2A9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2DD30474-52B9-4C1B-9AFF-2E2F590E479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EE42F022-4079-4726-A807-07B08ABC887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F75A44D3-A249-4194-B911-1E74295DF53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19A8CC9E-CD7C-4D39-B4A2-4BA2B996D32E}">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E73175C3-18D5-4649-8544-3ED141E0348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F046D125-DB90-4AFD-AB9B-436005D7472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73F279CF-985A-4247-A266-2EAAB437F8E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A80C31FE-99E7-4D82-9BE5-F90727AB431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45E2D94B-9128-4D58-8D1D-13A4591CE83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A379D992-48CC-46BC-946C-A21A6C6F00B9}">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57BAC032-F7DB-4ADC-82D0-E4CEB29C563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536ADAF6-41A4-4B7D-8E6C-E1895BE5F85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737FC658-4577-42CA-A808-0AE49B9B9CA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FC60B4EE-FE41-4378-B952-ACFBF3BAC49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8C09DFFF-AF89-444F-BDFA-13AEC263F3B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027725C8-15C5-4CC6-A89B-11CD3E9B211B}">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072ABD8C-6D92-45B3-A342-14B6AA81403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E863EEF2-8D4E-4F37-9127-36861481D24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D3C5414E-398B-4DAB-9CA2-A404E0FEDE1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4CC36126-B803-4688-9094-5ABF965CD8B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3BE997A4-D830-407E-A191-5BD83A9E70E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C41A0B8B-4F42-423D-81BF-8E789249ECE0}">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CDC17D17-EB30-46E7-A49C-F4D2AB3164E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05986C9A-EF80-4A94-A0E6-CCB39881AA4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9C744641-DFC2-4518-9B8B-E5973ED5A64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BA52BE19-0000-46DE-BE1A-433DBE3F9B5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B74873DD-FFF2-43AD-99E6-9E372D8BAB6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B4D310F8-37FE-4EF4-9299-A64E15FE6C8C}">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4656398C-46B2-4BA0-9CFF-E13351DB8C2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55A65C2B-553F-4674-BE70-57B7FBB298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E3817281-646D-4B24-9646-CA864B283E4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F94B4CBF-07D9-42E5-B853-7755018A350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BB139C14-2599-4293-8105-811980B2EE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0820BB1F-D67E-498F-BC14-38D815C30F1F}">
      <text>
        <r>
          <rPr>
            <b/>
            <sz val="9"/>
            <color indexed="81"/>
            <rFont val="Tahoma"/>
            <family val="2"/>
          </rPr>
          <t>YULIED.PENARANDA:</t>
        </r>
        <r>
          <rPr>
            <sz val="9"/>
            <color indexed="81"/>
            <rFont val="Tahoma"/>
            <family val="2"/>
          </rPr>
          <t xml:space="preserve">
Se suma los recursos presupuestales (vigencia + reservas)</t>
        </r>
      </text>
    </comment>
    <comment ref="D128" authorId="0" shapeId="0" xr:uid="{FF947CED-6B95-4AAA-B4DE-B05FC1CF94C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9" authorId="0" shapeId="0" xr:uid="{46221B84-04A1-4DCA-8863-E38E200E19D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0" authorId="0" shapeId="0" xr:uid="{D8FDAD04-F1F6-4F5F-AD25-EC8638BB6BA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1" authorId="0" shapeId="0" xr:uid="{C6434D13-FEB6-4B4F-AA8A-0945F9AE8B4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2" authorId="0" shapeId="0" xr:uid="{06128EC8-86FB-4051-BF83-829EFB6266E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3" authorId="0" shapeId="0" xr:uid="{BDFE9FDE-54FE-43B1-B3B2-9DC86290CC79}">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BC96F6EC-DF3B-4591-B3A1-CA737E769DC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74DD2082-FFD9-40AB-B2D0-4B141CEA0C3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F70A4326-C7C1-40F8-BD45-C3BA0B4E72C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3C245B43-C0B4-411F-8372-D42C91350DF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204F24E4-7A8B-494A-B15E-84B9931170F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A29CD98B-9E3D-428D-80B9-AF66703F518A}">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763D57EB-B825-448C-A005-EFF5A65B554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34E488B7-FB92-4253-8EFC-28045175408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92A67262-2035-483A-82AC-16410849512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55D5AC96-6CF9-4F81-8D04-DFBF5D865B3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2399C161-3084-46E4-AEF8-D4DBD88D741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917EBEEF-14AE-4CBF-9914-274FCD1341E6}">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BBDDB80F-1E8E-4A63-B054-31F46BE38C7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DAB6BD68-4318-4195-9627-F04959C7917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369D88FE-4F7E-4332-8E52-D640FC2F084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F6C0C9D3-141F-490F-9AF2-83728C78652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FA1E3EE1-1E58-4CA5-A9FB-05D18ED8C9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7083FDB6-F287-4691-9F72-BD1A762AB96B}">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82EDF6BB-09BF-4D17-8E67-90E426872C8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5F11EA36-8116-42BA-A208-DD0E7A03D71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DC24E033-DC64-4CC3-A761-96CA1D1A1FC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46A8ADF9-CCEA-4FCE-9E59-7EF96237CB8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86A27729-77A5-4B4E-9FE9-11D134A9F2D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6F15B4B3-D8B6-4E82-BAC7-36C1AC72869D}">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B9412290-DA05-43B1-8B58-9421308B5EF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A2F2B9F0-2DF4-4D73-A56D-3AD24A2BCD1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CDAD9AC2-0BBC-444C-8CB3-CC1348F0E22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9CC6A857-86F7-41AC-B512-293C9BC2169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73E0A0A6-0EA3-42F9-8DF0-54E8A3179A6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DF385D47-5A30-42BF-932C-B9D0EE61D60D}">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EEAF4B87-F93D-4183-9F0F-6F96B2A3761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ADB29E32-EA16-40BF-9AEF-697A25B2BB4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56E7C145-A1E1-471C-B60A-309C52D0C17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64E3B024-D752-4885-9EDD-CADFDB5B57B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9D37D918-1DA7-4356-9E61-60C60D45848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20EAC7D4-8D11-439B-B3FE-A9937E61E8C0}">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F3016EF2-EC59-49E3-8A22-0BEB8F2FAD6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EBCE1891-6092-4D82-B11B-DCF44FC1CFC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E5825D47-1737-4598-8DA7-9CCEE8ADFF0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5FF6EB35-7681-4D3B-ADDF-54D33BC188A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16C51C3F-8909-4188-8228-828D7E3FE51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38915B7D-611C-4829-A168-CA5000941B6C}">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CA3A7343-3011-429A-A81C-4972A6AE0BD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63DAD05F-625B-4CFF-9488-38215452D61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478FEB28-68DC-4315-B9D4-2E3540A1904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6F9EBFCF-BFA3-433B-B2AB-3CCAE41A74E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89120DE2-9ACD-43A0-8CB9-B620B88FA5B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22A5D089-069A-4B11-A43C-F45E73CED357}">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FC499F97-4B01-43E7-BF9F-FCA02670D94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731FD263-DCF1-4689-92DE-242CE440B76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FE6F6D9C-D9EC-4B9D-81E3-F757FD67680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A126B59D-0027-4A65-AF33-E8EBFA280D7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EE846A5A-0921-4521-92A9-58D0198A913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B9A25226-238B-4CF2-B98D-2FFC48BABB38}">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FCDA6623-D0AC-4742-8099-94D2629FB8B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A6C9741E-5D6B-4908-8FB8-F94151390D2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CB047434-78A3-4159-A285-2E6457D82E8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D5BDDC3A-4979-4FC0-A932-8D5E809B165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19B41D0F-877A-443C-97DD-0F3BBAA4260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56AFED14-EC4B-4ED3-9A31-2F70E6B79CDD}">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3D94F337-0611-43FE-A034-D96FA9830E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DB8DF5DD-6FB3-4EE3-8642-76738EB2CF3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B3654C15-EA31-434B-AD03-88C5C6B8753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84833361-64E9-4434-BD64-47670077634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C50147A4-F5D8-4D9F-B4D7-928E4120607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094CEBDD-E8CB-43A6-800C-D993F91B9EF1}">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AAC31659-876D-4EFE-812F-77426DD2198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73B8041F-1C9E-49A6-89B8-38EBE8FF754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C0F1D117-5602-4E6D-97CA-CE7E95888CC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3BF89D46-04C8-407C-859E-AF7F682AC14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8D9556B0-9C63-46F7-82A8-AB6BCCEBB19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5C6AACB7-4BF6-44A5-B64A-05C5042EDBF5}">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65A3E97A-5728-484A-AD12-7030DB97EF9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A424A2EB-316E-4E1A-9236-0EE8538447D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E2CF5FD1-A836-491E-BA92-A6DB6BB3BFE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1E198481-61A2-430F-A19F-C40ABCE853E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212BE52E-A4F5-4206-A42A-BE38CF6D31C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687D42A2-E136-4906-B4E2-729E18690EBD}">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A8BE6511-6137-4424-9E6C-EB590A1F892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72D5F1C7-7634-4A8C-85B2-097D6E75CF8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02C374CD-698B-428C-976A-CFA4C8D08E2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0B11D9B0-3A4D-415C-A70B-1E939BF47A5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21DA16F1-34FF-4E42-8D26-A1B2D0421AA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39E02BF6-B901-4BF4-A9B8-BC172E7367D3}">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BBF5B99C-6743-4402-A89F-D9822A06F68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8CE7CCAE-73DD-467F-B0FD-548A89D6050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A1E24D42-28C1-4914-B36E-375B05DED42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8EFE61CA-5231-41E6-B998-0684DC1F99D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60A290B0-02AE-44A7-9575-59C3177F028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DAA79D49-01B6-4467-BEDE-21223EBFB2B6}">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7B741DE3-15CF-4087-AC07-0B936A56A16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162037B7-056D-4402-A190-D4BB7CC29FA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5454660C-74C8-4146-A926-6CDF3492478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8D900DE5-E55E-4B15-9E6C-D86162B0F29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8A5602CA-B9B2-42FF-A4B6-E5495FC4C03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04B0AFED-D8B1-4DD6-BFC3-185FC05E2AE8}">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F58B32F6-C773-4F85-A738-36E8D7DA32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AC1645DA-8CE6-4DBE-ABDA-D3C241DB59D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C5EF036F-DE01-46DC-B036-6E7E843712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E7285DEF-A83F-407B-9435-D117145226F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A7512FF3-E9FF-4FD0-98AC-7A952148B39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D6054C23-8A5B-49B4-A3B3-3E4F4DD3B489}">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3FF25800-DDC6-491A-8818-B33D6E65FB2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9C05AFB6-C6B1-4478-BFB5-07F3255139B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84B304C5-51F7-4B5B-8AFA-B211E7C29C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B8226E89-5397-4843-A40D-5D0A7FAF550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0E6A8A37-9ADE-4EBE-91FA-AA3EC6F4D03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42A7D293-77A5-4A13-B7C6-4AE6BB32D8D9}">
      <text>
        <r>
          <rPr>
            <b/>
            <sz val="9"/>
            <color indexed="81"/>
            <rFont val="Tahoma"/>
            <family val="2"/>
          </rPr>
          <t>YULIED.PENARANDA:</t>
        </r>
        <r>
          <rPr>
            <sz val="9"/>
            <color indexed="81"/>
            <rFont val="Tahoma"/>
            <family val="2"/>
          </rPr>
          <t xml:space="preserve">
Se suma los recursos presupuestales (vigencia + reservas)</t>
        </r>
      </text>
    </comment>
    <comment ref="D246" authorId="0" shapeId="0" xr:uid="{35AF5295-2FB1-4310-B65E-941315EF5A6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AB246" authorId="2" shapeId="0" xr:uid="{2D7771B3-3E6F-4043-A0AD-96E787BEF8E9}">
      <text>
        <r>
          <rPr>
            <b/>
            <sz val="9"/>
            <color indexed="81"/>
            <rFont val="Tahoma"/>
            <family val="2"/>
          </rPr>
          <t>DCA:</t>
        </r>
        <r>
          <rPr>
            <sz val="9"/>
            <color indexed="81"/>
            <rFont val="Tahoma"/>
            <family val="2"/>
          </rPr>
          <t xml:space="preserve">
No se registra avance físico pero si presupuestal, ya que por la dinámica per se que tiene el proceso de contratación de personal los compromisos fueron suscritos al finalizar el periodo, lo que dio lugar a ejecutar actividades de identificación y organización, las cuales contribuyen al proceso pero no a la magnitud.</t>
        </r>
      </text>
    </comment>
    <comment ref="D247" authorId="0" shapeId="0" xr:uid="{AA5DC45A-C914-42F2-9DF2-EBDD3602197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8" authorId="0" shapeId="0" xr:uid="{D8C410D4-DF31-4240-A20D-A99526790E2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9" authorId="0" shapeId="0" xr:uid="{C6F2BEA7-EA1B-4E8E-A2D1-1880F45DAC7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0" authorId="0" shapeId="0" xr:uid="{43FEADC5-AAF6-4D09-AD77-85B6955C78D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1" authorId="0" shapeId="0" xr:uid="{4AECA62D-E946-4270-BBF6-43A12C20BB0E}">
      <text>
        <r>
          <rPr>
            <b/>
            <sz val="9"/>
            <color indexed="81"/>
            <rFont val="Tahoma"/>
            <family val="2"/>
          </rPr>
          <t>YULIED.PENARANDA:</t>
        </r>
        <r>
          <rPr>
            <sz val="9"/>
            <color indexed="81"/>
            <rFont val="Tahoma"/>
            <family val="2"/>
          </rPr>
          <t xml:space="preserve">
Se suma los recursos presupuestales (vigencia + reservas)</t>
        </r>
      </text>
    </comment>
    <comment ref="D252" authorId="0" shapeId="0" xr:uid="{064A1645-02F3-488C-8E38-BD41A8D28DB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3" authorId="0" shapeId="0" xr:uid="{9571768F-AEAF-4BDD-A4A8-F362B4490D0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4" authorId="0" shapeId="0" xr:uid="{5BF29197-3B2F-4CF4-A66B-E48877A5817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5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500-000004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00000000-0006-0000-0500-000005000000}">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00000000-0006-0000-0500-000006000000}">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0000000-0006-0000-0500-000007000000}">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00000000-0006-0000-0500-000008000000}">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00000000-0006-0000-0500-000009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500-00000A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500-00000B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500-00000C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500-00000D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500-00000E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D10" authorId="0" shapeId="0" xr:uid="{00000000-0006-0000-0500-00000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500-00001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500-00001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500-00001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500-00001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500-000014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5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5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5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5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5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500-00001A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5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5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5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5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5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500-000020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5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5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5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5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5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500-000026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5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500-00002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5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5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5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500-00002C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5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0000000-0006-0000-05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00000000-0006-0000-05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0000000-0006-0000-0500-00003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0000000-0006-0000-05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0000000-0006-0000-0500-000032000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0000000-0006-0000-05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00000000-0006-0000-0500-00003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0000000-0006-0000-05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00000000-0006-0000-05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00000000-0006-0000-05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00000000-0006-0000-0500-000038000000}">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0000000-0006-0000-05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00000000-0006-0000-05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00000000-0006-0000-05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00000000-0006-0000-05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00000000-0006-0000-05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00000000-0006-0000-0500-00003E000000}">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00000000-0006-0000-05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00000000-0006-0000-0500-00004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00000000-0006-0000-0500-00004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00000000-0006-0000-0500-00004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00000000-0006-0000-0500-00004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00000000-0006-0000-0500-000044000000}">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00000000-0006-0000-0500-00004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00000000-0006-0000-0500-00004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00000000-0006-0000-0500-00004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00000000-0006-0000-0500-00004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00000000-0006-0000-0500-00004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00000000-0006-0000-0500-00004A000000}">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00000000-0006-0000-0500-00004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00000000-0006-0000-0500-00004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00000000-0006-0000-0500-00004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00000000-0006-0000-0500-00004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00000000-0006-0000-0500-00004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00000000-0006-0000-0500-000050000000}">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00000000-0006-0000-0500-00005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00000000-0006-0000-0500-00005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00000000-0006-0000-0500-00005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00000000-0006-0000-0500-00005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00000000-0006-0000-0500-00005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00000000-0006-0000-0500-000056000000}">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00000000-0006-0000-0500-00005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00000000-0006-0000-0500-00005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00000000-0006-0000-0500-00005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00000000-0006-0000-0500-00005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00000000-0006-0000-0500-00005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00000000-0006-0000-0500-00005C000000}">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00000000-0006-0000-0500-00005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00000000-0006-0000-0500-00005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00000000-0006-0000-0500-00005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00000000-0006-0000-0500-00006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00000000-0006-0000-0500-00006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00000000-0006-0000-0500-000062000000}">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00000000-0006-0000-0500-00006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00000000-0006-0000-0500-00006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00000000-0006-0000-0500-00006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00000000-0006-0000-0500-00006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00000000-0006-0000-0500-00006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00000000-0006-0000-0500-000068000000}">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00000000-0006-0000-0500-00006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00000000-0006-0000-0500-00006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00000000-0006-0000-0500-00006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00000000-0006-0000-0500-00006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00000000-0006-0000-0500-00006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00000000-0006-0000-0500-00006E000000}">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00000000-0006-0000-0500-00006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00000000-0006-0000-0500-00007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00000000-0006-0000-0500-00007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00000000-0006-0000-0500-00007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00000000-0006-0000-0500-00007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00000000-0006-0000-0500-000074000000}">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00000000-0006-0000-0500-00007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00000000-0006-0000-0500-00007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00000000-0006-0000-0500-00007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00000000-0006-0000-0500-00007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00000000-0006-0000-0500-00007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00000000-0006-0000-0500-00007A000000}">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00000000-0006-0000-0500-00007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00000000-0006-0000-0500-00007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00000000-0006-0000-0500-00007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00000000-0006-0000-0500-00007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00000000-0006-0000-0500-00007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00000000-0006-0000-0500-000080000000}">
      <text>
        <r>
          <rPr>
            <b/>
            <sz val="9"/>
            <color indexed="81"/>
            <rFont val="Tahoma"/>
            <family val="2"/>
          </rPr>
          <t>YULIED.PENARANDA:</t>
        </r>
        <r>
          <rPr>
            <sz val="9"/>
            <color indexed="81"/>
            <rFont val="Tahoma"/>
            <family val="2"/>
          </rPr>
          <t xml:space="preserve">
Se suma los recursos presupuestales (vigencia + reservas)</t>
        </r>
      </text>
    </comment>
    <comment ref="D128" authorId="0" shapeId="0" xr:uid="{00000000-0006-0000-0500-00008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9" authorId="0" shapeId="0" xr:uid="{00000000-0006-0000-0500-00008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0" authorId="0" shapeId="0" xr:uid="{00000000-0006-0000-0500-00008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1" authorId="0" shapeId="0" xr:uid="{00000000-0006-0000-0500-00008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2" authorId="0" shapeId="0" xr:uid="{00000000-0006-0000-0500-00008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3" authorId="0" shapeId="0" xr:uid="{00000000-0006-0000-0500-000086000000}">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00000000-0006-0000-0500-00008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00000000-0006-0000-0500-00008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00000000-0006-0000-0500-00008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00000000-0006-0000-0500-00008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00000000-0006-0000-0500-00008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00000000-0006-0000-0500-00008C000000}">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00000000-0006-0000-0500-00008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00000000-0006-0000-0500-00008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00000000-0006-0000-0500-00008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00000000-0006-0000-0500-00009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00000000-0006-0000-0500-00009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00000000-0006-0000-0500-000092000000}">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00000000-0006-0000-0500-00009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00000000-0006-0000-0500-00009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00000000-0006-0000-0500-00009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00000000-0006-0000-0500-00009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00000000-0006-0000-0500-00009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00000000-0006-0000-0500-000098000000}">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00000000-0006-0000-0500-00009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00000000-0006-0000-0500-00009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00000000-0006-0000-0500-00009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00000000-0006-0000-0500-00009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00000000-0006-0000-0500-00009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00000000-0006-0000-0500-00009E000000}">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00000000-0006-0000-0500-00009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00000000-0006-0000-0500-0000A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00000000-0006-0000-0500-0000A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00000000-0006-0000-0500-0000A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00000000-0006-0000-0500-0000A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00000000-0006-0000-0500-0000A4000000}">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00000000-0006-0000-0500-0000A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00000000-0006-0000-0500-0000A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00000000-0006-0000-0500-0000A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00000000-0006-0000-0500-0000A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00000000-0006-0000-0500-0000A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00000000-0006-0000-0500-0000AA000000}">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00000000-0006-0000-0500-0000A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00000000-0006-0000-0500-0000A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00000000-0006-0000-0500-0000A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00000000-0006-0000-0500-0000A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00000000-0006-0000-0500-0000A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00000000-0006-0000-0500-0000B0000000}">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00000000-0006-0000-0500-0000B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00000000-0006-0000-0500-0000B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00000000-0006-0000-0500-0000B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00000000-0006-0000-0500-0000B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00000000-0006-0000-0500-0000B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00000000-0006-0000-0500-0000B6000000}">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00000000-0006-0000-0500-0000B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00000000-0006-0000-0500-0000B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00000000-0006-0000-0500-0000B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00000000-0006-0000-0500-0000B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00000000-0006-0000-0500-0000B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00000000-0006-0000-0500-0000BC000000}">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00000000-0006-0000-0500-0000B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00000000-0006-0000-0500-0000B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00000000-0006-0000-0500-0000B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00000000-0006-0000-0500-0000C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00000000-0006-0000-0500-0000C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00000000-0006-0000-0500-0000C2000000}">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00000000-0006-0000-0500-0000C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00000000-0006-0000-0500-0000C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00000000-0006-0000-0500-0000C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00000000-0006-0000-0500-0000C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00000000-0006-0000-0500-0000C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00000000-0006-0000-0500-0000C8000000}">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00000000-0006-0000-0500-0000C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00000000-0006-0000-0500-0000C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00000000-0006-0000-0500-0000C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00000000-0006-0000-0500-0000C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00000000-0006-0000-0500-0000C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00000000-0006-0000-0500-0000CE000000}">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00000000-0006-0000-0500-0000C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00000000-0006-0000-0500-0000D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00000000-0006-0000-0500-0000D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00000000-0006-0000-0500-0000D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00000000-0006-0000-0500-0000D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00000000-0006-0000-0500-0000D4000000}">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00000000-0006-0000-0500-0000D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00000000-0006-0000-0500-0000D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00000000-0006-0000-0500-0000D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00000000-0006-0000-0500-0000D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00000000-0006-0000-0500-0000D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00000000-0006-0000-0500-0000DA000000}">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00000000-0006-0000-0500-0000D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00000000-0006-0000-0500-0000D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00000000-0006-0000-0500-0000D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00000000-0006-0000-0500-0000D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00000000-0006-0000-0500-0000D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00000000-0006-0000-0500-0000E0000000}">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00000000-0006-0000-0500-0000E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00000000-0006-0000-0500-0000E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00000000-0006-0000-0500-0000E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00000000-0006-0000-0500-0000E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00000000-0006-0000-0500-0000E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00000000-0006-0000-0500-0000E6000000}">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00000000-0006-0000-0500-0000E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00000000-0006-0000-0500-0000E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00000000-0006-0000-0500-0000E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00000000-0006-0000-0500-0000E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00000000-0006-0000-0500-0000E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00000000-0006-0000-0500-0000EC000000}">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00000000-0006-0000-0500-0000E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00000000-0006-0000-0500-0000E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00000000-0006-0000-0500-0000E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00000000-0006-0000-0500-0000F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00000000-0006-0000-0500-0000F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00000000-0006-0000-0500-0000F2000000}">
      <text>
        <r>
          <rPr>
            <b/>
            <sz val="9"/>
            <color indexed="81"/>
            <rFont val="Tahoma"/>
            <family val="2"/>
          </rPr>
          <t>YULIED.PENARANDA:</t>
        </r>
        <r>
          <rPr>
            <sz val="9"/>
            <color indexed="81"/>
            <rFont val="Tahoma"/>
            <family val="2"/>
          </rPr>
          <t xml:space="preserve">
Se suma los recursos presupuestales (vigencia + reservas)</t>
        </r>
      </text>
    </comment>
    <comment ref="D246" authorId="0" shapeId="0" xr:uid="{00000000-0006-0000-0500-0000F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7" authorId="0" shapeId="0" xr:uid="{00000000-0006-0000-0500-0000F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8" authorId="0" shapeId="0" xr:uid="{00000000-0006-0000-0500-0000F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9" authorId="0" shapeId="0" xr:uid="{00000000-0006-0000-0500-0000F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0" authorId="0" shapeId="0" xr:uid="{00000000-0006-0000-0500-0000F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1" authorId="0" shapeId="0" xr:uid="{00000000-0006-0000-0500-0000F8000000}">
      <text>
        <r>
          <rPr>
            <b/>
            <sz val="9"/>
            <color indexed="81"/>
            <rFont val="Tahoma"/>
            <family val="2"/>
          </rPr>
          <t>YULIED.PENARANDA:</t>
        </r>
        <r>
          <rPr>
            <sz val="9"/>
            <color indexed="81"/>
            <rFont val="Tahoma"/>
            <family val="2"/>
          </rPr>
          <t xml:space="preserve">
Se suma los recursos presupuestales (vigencia + reservas)</t>
        </r>
      </text>
    </comment>
    <comment ref="D256" authorId="0" shapeId="0" xr:uid="{00000000-0006-0000-0500-0000F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7" authorId="0" shapeId="0" xr:uid="{00000000-0006-0000-0500-0000FA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8" authorId="0" shapeId="0" xr:uid="{00000000-0006-0000-0500-0000FB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<sst xmlns="http://schemas.openxmlformats.org/spreadsheetml/2006/main" count="2345" uniqueCount="424">
  <si>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</si>
  <si>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</si>
  <si>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</si>
  <si>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</si>
  <si>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</si>
  <si>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</si>
  <si>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</si>
  <si>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</si>
  <si>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</si>
  <si>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</si>
  <si>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</si>
  <si>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</si>
  <si>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</si>
  <si>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</si>
  <si>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</si>
  <si>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</si>
  <si>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</si>
  <si>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</si>
  <si>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</si>
  <si>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</si>
  <si>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</si>
  <si>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</si>
  <si>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</si>
  <si>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</si>
  <si>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</si>
  <si>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</si>
  <si>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</si>
  <si>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</si>
  <si>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</si>
  <si>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</si>
  <si>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</si>
  <si>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</si>
  <si>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</si>
  <si>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</si>
  <si>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</si>
  <si>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</si>
  <si>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</si>
  <si>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</si>
  <si>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</si>
  <si>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</si>
  <si>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</si>
  <si>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</si>
  <si>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</si>
  <si>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</si>
  <si>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</si>
  <si>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</si>
  <si>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</si>
  <si>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</si>
  <si>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</si>
  <si>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</si>
  <si>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</si>
  <si>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</si>
  <si>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</si>
  <si>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</si>
  <si>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</si>
  <si>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</si>
  <si>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</si>
  <si>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</si>
  <si>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</si>
  <si>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</si>
  <si>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</si>
  <si>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</si>
  <si>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</si>
  <si>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</si>
  <si>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</si>
  <si>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</si>
  <si>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</si>
  <si>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</si>
  <si>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</si>
  <si>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</si>
  <si>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</si>
  <si>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</si>
  <si>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</si>
  <si>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</si>
  <si>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</si>
  <si>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</si>
  <si>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</si>
  <si>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</si>
  <si>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</si>
  <si>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</si>
  <si>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</si>
  <si>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</si>
  <si>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</si>
  <si>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</si>
  <si>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</si>
  <si>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</si>
  <si>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</si>
  <si>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</si>
  <si>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</si>
  <si>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</si>
  <si>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</si>
  <si>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</si>
  <si>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</si>
  <si>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</si>
  <si>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</si>
  <si>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</si>
  <si>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</si>
  <si>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</si>
  <si>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</si>
  <si>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</si>
  <si>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</si>
  <si>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</si>
  <si>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</si>
  <si>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</si>
  <si>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</si>
  <si>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</si>
  <si>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</si>
  <si>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</si>
  <si>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</si>
  <si>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</si>
  <si>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</si>
  <si>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</si>
  <si>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</si>
  <si>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</si>
  <si>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</si>
  <si>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</si>
  <si>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</si>
  <si>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</si>
  <si>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</si>
  <si>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</si>
  <si>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</si>
  <si>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</si>
  <si>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</si>
  <si>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</si>
  <si>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</si>
  <si>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</si>
  <si>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</si>
  <si>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</si>
  <si>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</si>
  <si>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</si>
  <si>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</si>
  <si>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</si>
  <si>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</si>
  <si>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</si>
  <si>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</si>
  <si>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</si>
  <si>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</si>
  <si>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</si>
  <si>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</si>
  <si>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</si>
  <si>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</si>
  <si>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</si>
  <si>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</si>
  <si>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</si>
  <si>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</si>
  <si>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</si>
  <si>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</si>
  <si>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</si>
  <si>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</si>
  <si>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</si>
  <si>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</si>
  <si>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</si>
  <si>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</si>
  <si>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Total recursos Vigencia</t>
  </si>
  <si>
    <t>Observaciones</t>
  </si>
  <si>
    <t>Observaciones y/o descripcion de acciones en el punto de inversión</t>
  </si>
  <si>
    <t>8,1 LOCALIDAD(ES)</t>
  </si>
  <si>
    <t>8.2 UPZ(S)</t>
  </si>
  <si>
    <t>8,3 BARRIO(S)</t>
  </si>
  <si>
    <t>Total Magnitud vigencia</t>
  </si>
  <si>
    <t>Total Magnitud reserv</t>
  </si>
  <si>
    <t>Total recursos reservas</t>
  </si>
  <si>
    <t>9, ORIENTACIÓN</t>
  </si>
  <si>
    <t>10. POBLACIÓN</t>
  </si>
  <si>
    <t>10.1 NÚMERO DE HOMBRES</t>
  </si>
  <si>
    <t>10.2 NÚMERO DE MUJERES</t>
  </si>
  <si>
    <t xml:space="preserve">10.3 NÚMERO INTERSEXUAL </t>
  </si>
  <si>
    <t>10.4  GRUPO ETARIO</t>
  </si>
  <si>
    <t>10.5  CONDICION POBLACIONAL</t>
  </si>
  <si>
    <t>10.6  GRUPOS ETNICOS</t>
  </si>
  <si>
    <t>10.7  TOTAL POBLACIÓN
PERSONAS/CANTIDAD</t>
  </si>
  <si>
    <t>8,4 GEORREFERENCIACIÓN</t>
  </si>
  <si>
    <t>11, LECCIONES APRENDIDAS - OBSERVACIONES</t>
  </si>
  <si>
    <t>Se modifica el código, se ajustan encabezados, incluyen campos para el registro de observaciones, justifiación, poligono MMI y política.</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</si>
  <si>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</si>
  <si>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</si>
  <si>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</si>
  <si>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</si>
  <si>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</si>
  <si>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</si>
  <si>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</si>
  <si>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</si>
  <si>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</si>
  <si>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</si>
  <si>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</si>
  <si>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</si>
  <si>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</si>
  <si>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SUBDIRECCIÓN DE SILVICULTURA, FLORA Y FAUNA SILVESTRE</t>
  </si>
  <si>
    <t>7710:  CONTROL A LOS FACTORES DE DETERIORO DEL ARBOLADO URBANO Y LA FLORA EN BOGOTÁ.</t>
  </si>
  <si>
    <t>2 - CAMBIAR NUESTROS HÁBITOS DE VIDA PARA REVERDECER A BOGOTÁ Y ADAPTARNOS Y MITIGAR LA CRISIS CLIMÁTICA</t>
  </si>
  <si>
    <t>33 - MÁS ÁRBOLES Y MÁS Y MEJOR ESPACIO PÚBLICO</t>
  </si>
  <si>
    <t>8. SOLUCIONES PLANTEADAS</t>
  </si>
  <si>
    <t>EVALUACIÓN, CONTROL, SEGUIMIENTO Y PREVENCIÓN SOBRE EL ARBOLADO URBANO Y LA FLORA MADERABLE Y NO MADERABLE</t>
  </si>
  <si>
    <t>EJECUTAR 115.000 ACTUACIONES TÉCNICAS O JURÍDICAS DE EVALUACIÓN, CONTROL, SEGUIMIENTO Y PREVENCIÓN SOBRE EL ARBOLADO URBANO DE BOGOTÁ D.C.</t>
  </si>
  <si>
    <t>REALIZAR 4 INVESTIGACIONES SOBRE ARBOLADO URBANO</t>
  </si>
  <si>
    <t>EJECUTAR 24.000 ACTUACIONES TÉCNICAS O JURÍDICAS DE EVALUACIÓN, CONTROL, SEGUIMIENTO Y PREVENCIÓN SOBRE EL RECURSO FLORA EN EL DISTRITO CAPITAL.</t>
  </si>
  <si>
    <t>ATENDER EL 100% DE LOS CONCEPTOS TÉCNICOS QUE RECOMIENDAN ACTUACIONES ADMINISTRATIVAS SANCIONATORIAS DURANTE LA VIGENCIA PARA MEJORAR LA EFICIENCIA DEL PROCESO SANCIONATORIO AMBIENTAL</t>
  </si>
  <si>
    <t>SUMA</t>
  </si>
  <si>
    <t>X</t>
  </si>
  <si>
    <t>1. EJECUTAR 115.000 ACTUACIONES TÉCNICAS O JURÍDICAS DE EVALUACIÓN, CONTROL, SEGUIMIENTO Y PREVENCIÓN SOBRE EL ARBOLADO URBANO DE BOGOTÁ D.C.</t>
  </si>
  <si>
    <t>4. ATENDER EL 100% DE LOS CONCEPTOS TÉCNICOS QUE RECOMIENDAN ACTUACIONES ADMINISTRATIVAS SANCIONATORIAS DURANTE LA VIGENCIA PARA MEJORAR LA EFICIENCIA DEL PROCESO SANCIONATORIO AMBIENTAL</t>
  </si>
  <si>
    <r>
      <rPr>
        <b/>
        <sz val="8"/>
        <rFont val="Arial"/>
        <family val="2"/>
      </rPr>
      <t>1.</t>
    </r>
    <r>
      <rPr>
        <sz val="8"/>
        <rFont val="Arial"/>
        <family val="2"/>
      </rPr>
      <t xml:space="preserve"> REALIZAR EVALUACIÓN TÉCNICA SOBRE EL ARBOLADO URBANO DE LA CIUDAD.</t>
    </r>
  </si>
  <si>
    <r>
      <rPr>
        <b/>
        <sz val="8"/>
        <rFont val="Arial"/>
        <family val="2"/>
      </rPr>
      <t>2.</t>
    </r>
    <r>
      <rPr>
        <sz val="8"/>
        <rFont val="Arial"/>
        <family val="2"/>
      </rPr>
      <t xml:space="preserve"> REALIZAR CONTROL Y SEGUIMIENTO A LOS PERMISOS Y AUTORIZACIONES DE MANEJO Y APROVECHAMIENTO FORESTAL Y A LAS PLANTACIONES</t>
    </r>
  </si>
  <si>
    <r>
      <rPr>
        <b/>
        <sz val="8"/>
        <rFont val="Arial"/>
        <family val="2"/>
      </rPr>
      <t>3</t>
    </r>
    <r>
      <rPr>
        <sz val="8"/>
        <rFont val="Arial"/>
        <family val="2"/>
      </rPr>
      <t xml:space="preserve">.  REALIZAR JORNADAS DE CONCIENTIZACIÓN Y SENSIBILIZACIÓN TENDIENTES A POTENCIALIZAR LA APROPIACIÓN DEL ARBOLADO URBANO POR PARTE DE LA COMUNIDAD  </t>
    </r>
  </si>
  <si>
    <r>
      <rPr>
        <b/>
        <sz val="8"/>
        <rFont val="Arial"/>
        <family val="2"/>
      </rPr>
      <t>4.</t>
    </r>
    <r>
      <rPr>
        <sz val="8"/>
        <rFont val="Arial"/>
        <family val="2"/>
      </rPr>
      <t xml:space="preserve">  ELABORAR ACTOS ADMINISTRATIVOS DE ORDEN PERMISIVO Y RESIDUAL PARA LA PROTECCIÓN Y CONSERVACIÓN DEL RECURSO ARBÓREO DE LA CIUDAD. </t>
    </r>
  </si>
  <si>
    <r>
      <rPr>
        <b/>
        <sz val="8"/>
        <rFont val="Arial"/>
        <family val="2"/>
      </rPr>
      <t>5</t>
    </r>
    <r>
      <rPr>
        <sz val="8"/>
        <rFont val="Arial"/>
        <family val="2"/>
      </rPr>
      <t xml:space="preserve">. REALIZAR EVALUACIÓN, CONTROL Y SEGUIMIENTO A LA MOVILIZACIÓN, TENENCIA, USO O COMERCIALIZACIÓN DE LA FLORA MADERABLE. </t>
    </r>
  </si>
  <si>
    <r>
      <rPr>
        <b/>
        <sz val="8"/>
        <rFont val="Arial"/>
        <family val="2"/>
      </rPr>
      <t>6</t>
    </r>
    <r>
      <rPr>
        <sz val="8"/>
        <rFont val="Arial"/>
        <family val="2"/>
      </rPr>
      <t>. REALIZAR EVALUACIÓN, CONTROL Y SEGUIMIENTO A LA MOVILIZACIÓN, TENENCIA, USO O COMERCIALIZACIÓN DE LA FLORA SILVESTRE.</t>
    </r>
  </si>
  <si>
    <r>
      <t xml:space="preserve">7. </t>
    </r>
    <r>
      <rPr>
        <sz val="8"/>
        <rFont val="Arial"/>
        <family val="2"/>
      </rPr>
      <t xml:space="preserve">REALIZAR JORNADAS PEDAGÓGICAS TENDIENTES A POTENCIALIZAR LA APROPIACIÓN DEL RECURSO FLORA Y PREVENIR SU TRÁFICO ILEGAL. </t>
    </r>
  </si>
  <si>
    <r>
      <rPr>
        <b/>
        <sz val="8"/>
        <rFont val="Arial"/>
        <family val="2"/>
      </rPr>
      <t>10.</t>
    </r>
    <r>
      <rPr>
        <sz val="8"/>
        <rFont val="Arial"/>
        <family val="2"/>
      </rPr>
      <t xml:space="preserve"> NOTIFICAR LOS ACTOS ADMINISTRATIVOS EN CUMPLIMIENTO DE LA NORMATIVIDAD ESTABLECIDA.</t>
    </r>
  </si>
  <si>
    <t>PORCENTAJE</t>
  </si>
  <si>
    <t>EVALUACIÓN</t>
  </si>
  <si>
    <t>JURIDICOS</t>
  </si>
  <si>
    <t>JULIO</t>
  </si>
  <si>
    <t>AGOSTO</t>
  </si>
  <si>
    <t>SEPTIEMBRE</t>
  </si>
  <si>
    <t>OCTUBRE</t>
  </si>
  <si>
    <t>NOVIEMBRE</t>
  </si>
  <si>
    <t>DICIEMBRE</t>
  </si>
  <si>
    <t>SEGUIMIENTO Y CONTROL</t>
  </si>
  <si>
    <t>FLORA MADERABLE</t>
  </si>
  <si>
    <t>FLORA SILVESTRE</t>
  </si>
  <si>
    <t>JORNADAS</t>
  </si>
  <si>
    <t>PREVENCIÓN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</si>
  <si>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</si>
  <si>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</si>
  <si>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</si>
  <si>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</si>
  <si>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</si>
  <si>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</si>
  <si>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</si>
  <si>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</si>
  <si>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</si>
  <si>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</si>
  <si>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</si>
  <si>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</si>
  <si>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</si>
  <si>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</si>
  <si>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</si>
  <si>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</si>
  <si>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</si>
  <si>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</si>
  <si>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</si>
  <si>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Total MPI No. 3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</si>
  <si>
    <t>Total MPI No. 1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</si>
  <si>
    <r>
      <t>Versión:</t>
    </r>
    <r>
      <rPr>
        <b/>
        <sz val="16"/>
        <color rgb="FFFF0000"/>
        <rFont val="Arial"/>
        <family val="2"/>
      </rPr>
      <t xml:space="preserve"> </t>
    </r>
    <r>
      <rPr>
        <b/>
        <sz val="16"/>
        <rFont val="Arial"/>
        <family val="2"/>
      </rPr>
      <t>12</t>
    </r>
  </si>
  <si>
    <t>3. EJECUTAR 24.000 ACTUACIONES TÉCNICAS O JURÍDICAS DE EVALUACIÓN, CONTROL, SEGUIMIENTO Y PREVENCIÓN SOBRE EL RECURSO FLORA EN EL DISTRITO CAPITAL.</t>
  </si>
  <si>
    <t>DISTRITAL</t>
  </si>
  <si>
    <t xml:space="preserve">Total </t>
  </si>
  <si>
    <t>II SEMESTRE DE 2020</t>
  </si>
  <si>
    <t>TRATAMIENTO</t>
  </si>
  <si>
    <t>LOCALIDAD</t>
  </si>
  <si>
    <t>2018.12.31</t>
  </si>
  <si>
    <t>2019.12.31</t>
  </si>
  <si>
    <t>PROMEDIO</t>
  </si>
  <si>
    <t>%</t>
  </si>
  <si>
    <t>TOTAL</t>
  </si>
  <si>
    <t>2020.05.31</t>
  </si>
  <si>
    <t>N/A</t>
  </si>
  <si>
    <t>19 LOCALIDADES</t>
  </si>
  <si>
    <t>TODOS</t>
  </si>
  <si>
    <t>COMUNIDAD EN GENERAL</t>
  </si>
  <si>
    <t>1. POLÍTICA NACIONAL PARA LA GESTIÓN INTEGRAL DE LA BIODIVERSIDAD Y SUS SERVICIOS ECOSISTÉMICOS
2. POLÍTICA PARA LA GESTIÓN DE LA CONSERVACIÓN DE LA BIODIVERSIDAD EN EL DISTRITO CAPITAL.</t>
  </si>
  <si>
    <r>
      <rPr>
        <b/>
        <sz val="8"/>
        <rFont val="Arial"/>
        <family val="2"/>
      </rPr>
      <t>8</t>
    </r>
    <r>
      <rPr>
        <sz val="8"/>
        <rFont val="Arial"/>
        <family val="2"/>
      </rPr>
      <t>. ACOGER JURÍDICAMENTE LOS CONCEPTOS TÉCNICOS MEDIANTE LA PROYECCIÓN DE LOS ACTOS ADMINISTRATIVOS AMBIENTALES DE CARÁCTER SANCIONATORIO</t>
    </r>
  </si>
  <si>
    <r>
      <rPr>
        <b/>
        <sz val="8"/>
        <rFont val="Arial"/>
        <family val="2"/>
      </rPr>
      <t xml:space="preserve">9. </t>
    </r>
    <r>
      <rPr>
        <sz val="8"/>
        <rFont val="Arial"/>
        <family val="2"/>
      </rPr>
      <t>REALIZAR EL PROCESO DE  ORGANIZACIÓN Y ADMINISTRACIÓN DE LOS DOCUMENTOS DE ARCHIVOS Y EXPEDIENTES SANCIONATORIOS</t>
    </r>
  </si>
  <si>
    <r>
      <rPr>
        <b/>
        <sz val="8"/>
        <rFont val="Arial"/>
        <family val="2"/>
      </rPr>
      <t xml:space="preserve">11. </t>
    </r>
    <r>
      <rPr>
        <sz val="8"/>
        <rFont val="Arial"/>
        <family val="2"/>
      </rPr>
      <t>REALIZAR ACCIONES DE SEGUIMIENTO Y  CONTROL AMBIENTAL  EN EL MARCO DEL TRÁMITE SANCIONATORIO.</t>
    </r>
  </si>
  <si>
    <t>Total MPI No. 1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</si>
  <si>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</si>
  <si>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Documentos firmados y numerados registrados en los reportes del sistema de correspondencia de la entidad - FOREST -</t>
  </si>
  <si>
    <t>Actas registradas bajo procedimiento de la SDA, Conceptos e Informes Técnicos, Autos, Resoluciones, Comunicaciones externas, Reportes del sistema de correspondencia de la entidad - FOREST -</t>
  </si>
  <si>
    <t>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</si>
  <si>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TALA</t>
  </si>
  <si>
    <t>CONSERVAR</t>
  </si>
  <si>
    <t>TRASLADO</t>
  </si>
  <si>
    <t>PODA REALCE</t>
  </si>
  <si>
    <t>PODA CONTROL DE ALTURA</t>
  </si>
  <si>
    <t>PODA DE ESTABILIDAD</t>
  </si>
  <si>
    <t>PODA ACLAREO</t>
  </si>
  <si>
    <t>PODA ESTRUCTURA</t>
  </si>
  <si>
    <t>PODA SANITARIA</t>
  </si>
  <si>
    <t>PODA RADICULAR</t>
  </si>
  <si>
    <t>TRATAMIENTO INTEGRAL</t>
  </si>
  <si>
    <t>TOTAL DE ARBOLES POR TIPO DE TRATAMIENTO</t>
  </si>
  <si>
    <t>SEGUIMIENTO
173</t>
  </si>
  <si>
    <t>ACTUACIONES</t>
  </si>
  <si>
    <t>S</t>
  </si>
  <si>
    <t>SS</t>
  </si>
  <si>
    <t>1. POLÍTICA NACIONAL PARA LA GESTIÓN INTEGRAL DE LA BIODIVERSIDAD Y SUS SERVICIOS ECOSISTÉMICOS.
2.POLÍTICA PARA LA GESTIÓN DE LA CONSERVACIÓN DE LA BIODIVERSIDAD EN EL DISTRITO CAPITAL.</t>
  </si>
  <si>
    <t>DISTRITAL
Total MPI No. 4
Desarrollo de los procesos sancionatorios requeridos a nivel distrital mediante la atención de los conceptos técnicos que se generan producto del tráfico ilegal del recurso flora.</t>
  </si>
  <si>
    <t>final</t>
  </si>
  <si>
    <t>d</t>
  </si>
  <si>
    <t>No se programó avance para este periodo</t>
  </si>
  <si>
    <r>
      <t xml:space="preserve">Con el objeto de ejercer evaluación, control y seguimiento a la movilización, tenencia, uso o comercialización del recurso flora, del 01 de Julio al 30 de septiembre de 2020, la Secretaría Distrital de Ambiente ejecutó </t>
    </r>
    <r>
      <rPr>
        <b/>
        <sz val="11"/>
        <color theme="1"/>
        <rFont val="Arial"/>
        <family val="2"/>
      </rPr>
      <t xml:space="preserve">722 </t>
    </r>
    <r>
      <rPr>
        <sz val="11"/>
        <color theme="1"/>
        <rFont val="Arial"/>
        <family val="2"/>
      </rPr>
      <t>actuaciones técnicas, que corresponden a: 139 visitas de evaluación y seguimiento a empresas forestales; 66 visitas de verificación de especímenes de la flora silvestre, exportados o importados con permiso CITES y NO CITES; 2 visitas de control para registro del libro de operaciones; 1 visita para expedición de salvoconducto; 9 certificaciones de exportación e importación a empresas forestales; 18 certificaciones de registro y cumplimiento de empresas forestales; 3 oficios de negación de certificación; y 484 reportes de movimientos del libro de operaciones verificados e ingresados al sistema FOREST.</t>
    </r>
  </si>
  <si>
    <r>
      <t xml:space="preserve">En el marco del proceso de evaluación técnica al recurso arbóreo de la ciudad, del 01 de julio al 30 de septiembre de 2020, la Secretaría Distrital de Ambiente a través de la Subdirección de Silvicultura, Flora y Fauna Silvestre ejecutó </t>
    </r>
    <r>
      <rPr>
        <b/>
        <sz val="8"/>
        <rFont val="Arial"/>
        <family val="2"/>
      </rPr>
      <t>2.398</t>
    </r>
    <r>
      <rPr>
        <sz val="8"/>
        <rFont val="Arial"/>
        <family val="2"/>
      </rPr>
      <t xml:space="preserve"> actuaciones técnicas, que corresponden a : 
Conceptos técnicos de manejo silvicultural de arbolado urbano: 430;
Conceptos técnicos de atención de emergencias silviculturales: 426;
Conceptos técnicos para la autorización de actividades silviculturales para la realización, remodelación o ampliación de obras públicas o privadas de infraestructura, construcciones, instalaciones y similares: 48;
Informes técnicos de evaluación: 16;
Salvoconductos expedidos: 4;
Requerimientos y oficios de respuesta a comunicaciones y PQRS: 1.474.</t>
    </r>
  </si>
  <si>
    <r>
      <t xml:space="preserve">Con el objeto de realizar control y seguimiento a los permisos y autorizaciones de manejo y aprovechamiento forestal y a las plantaciones, la Secretaría Distrital de Ambiente a través de la Subdirección de Silvicultura, Flora y Fauna Silvestre, del 01 de julio al 30 de septiembre de 2020 ejecutó </t>
    </r>
    <r>
      <rPr>
        <b/>
        <sz val="8"/>
        <rFont val="Arial"/>
        <family val="2"/>
      </rPr>
      <t>1.562</t>
    </r>
    <r>
      <rPr>
        <sz val="8"/>
        <rFont val="Arial"/>
        <family val="2"/>
      </rPr>
      <t xml:space="preserve"> actuaciones técnicas, que corresponden a:     
Conceptos técnicos de seguimiento silvicultural: 1.058;
Conceptos técnicos de seguimiento a la plantación y mantenimiento básico del arbolado urbano: 14; Informes técnicos de seguimiento: 50;
Conceptos técnicos sancionatorios: 54;
Requerimientos: 386.</t>
    </r>
  </si>
  <si>
    <r>
      <t xml:space="preserve">En el marco del proceso de evaluación, control y seguimiento al arbolado urbano, la Secretaría Distrital de Ambiente a través de la Subdirección de Silvicultura, Flora y Fauna Silvestre, del 01 de julio al 30 de septiembre de 2020 sustanció y emitió </t>
    </r>
    <r>
      <rPr>
        <b/>
        <sz val="8"/>
        <rFont val="Arial"/>
        <family val="2"/>
      </rPr>
      <t xml:space="preserve">260 </t>
    </r>
    <r>
      <rPr>
        <sz val="8"/>
        <rFont val="Arial"/>
        <family val="2"/>
      </rPr>
      <t>actos administrativos, que corresponden a:
Autos: 191;
Resoluciones: 67;
Requerimientos: 2.</t>
    </r>
  </si>
  <si>
    <r>
      <t>Con el fin de contribuir con una mejor gestión sobre el arbolado urbano y prevenir el deterioro del recurso, la Secretaría Distrital de Ambiente en cumplimiento con lo establecido en el marco normativo que regula el recurso forestal de la ciudad, del 01 de julio al 30 de septiembre de 2020, ejecutó</t>
    </r>
    <r>
      <rPr>
        <b/>
        <sz val="11"/>
        <color theme="1"/>
        <rFont val="Arial"/>
        <family val="2"/>
      </rPr>
      <t xml:space="preserve"> 4.220</t>
    </r>
    <r>
      <rPr>
        <sz val="11"/>
        <color theme="1"/>
        <rFont val="Arial"/>
        <family val="2"/>
      </rPr>
      <t xml:space="preserve"> actuaciones técnicas y jurídicas de evaluación, seguimiento y control sobre el arbolado urbano, de las cuales 3.960 son técnicas y 260 jurídicas, distribuidas así:
Conceptos técnicos de manejo silvicultural de arbolado urbano: 430;
Conceptos técnicos de atención de emergencias silviculturales: 426;
Conceptos técnicos para la autorización de actividades silviculturales para la realización, remodelación o ampliación de obras públicas o privadas de infraestructura, construcciones, instalaciones y similares: 48;
Informes técnicos de evaluación: 16;
Salvoconductos expedidos: 4;
Conceptos técnicos de seguimiento silvicultural: 1.058;
Conceptos técnicos de seguimiento a la plantación y mantenimiento básico del arbolado urbano: 14;
Informes técnicos de seguimiento: 50;
Conceptos técnicos sancionatorios: 54;
Autos: 191;
Resoluciones: 67;
Requerimientos y oficios de respuesta a comunicaciones y PQRS: 1.862.</t>
    </r>
  </si>
  <si>
    <r>
      <t xml:space="preserve">
Durante el tercer trimestre del año se acogieron jurídicamente </t>
    </r>
    <r>
      <rPr>
        <b/>
        <sz val="8"/>
        <color theme="1"/>
        <rFont val="Arial"/>
        <family val="2"/>
      </rPr>
      <t>28 Conceptos Técnicos, así: 27 Actos Administrativos de Inicio Sancionatorio y 1 Acto Administrativo que resuelve el proceso sancionatorio.</t>
    </r>
  </si>
  <si>
    <r>
      <t xml:space="preserve">Con el objeto de realizar realizar evaluación, control y seguimiento a la movilización, tenencia, uso o comercialización de la flora silvestre, la Secretaría Distrital de Ambiente a través de la Subdirección de Silvicultura, Flora y Fauna Silvestre, del 01 de julio al 30 de septiembre de 2020 ejecutó </t>
    </r>
    <r>
      <rPr>
        <b/>
        <sz val="8"/>
        <color theme="1"/>
        <rFont val="Arial"/>
        <family val="2"/>
      </rPr>
      <t>67</t>
    </r>
    <r>
      <rPr>
        <sz val="8"/>
        <color theme="1"/>
        <rFont val="Arial"/>
        <family val="2"/>
      </rPr>
      <t xml:space="preserve"> actuaciones técnicas, que corresponden a: 
Visitas de verificación de especímenes de la flora silvestre, exportados o importados con permiso CITES y NO CITES: 66; 
Certificaciones de exportación e importación a empresas forestales: 1.
</t>
    </r>
  </si>
  <si>
    <r>
      <t xml:space="preserve">Con el objeto de realizar  evaluación, control y seguimiento a la movilización, tenencia, uso o comercialización de la flora maderable, la Secretaría Distrital de Ambiente a través de la Subdirección de Silvicultura, Flora y Fauna Silvestre del 01 de julio al 30 de septiembre de 2020 ejecutó </t>
    </r>
    <r>
      <rPr>
        <b/>
        <sz val="8"/>
        <color theme="1"/>
        <rFont val="Arial"/>
        <family val="2"/>
      </rPr>
      <t>655</t>
    </r>
    <r>
      <rPr>
        <sz val="8"/>
        <color theme="1"/>
        <rFont val="Arial"/>
        <family val="2"/>
      </rPr>
      <t xml:space="preserve"> actuaciones técnicas, que corresponden a: 
Visitas de evaluación y seguimiento a empresas forestales: 139; 
Visitas de control para registro del libro de operaciones: 2; 
Visita para expedición de salvoconducto: 1; 
Certificaciones de exportación e importación a empresas forestales: 8; 
Certificaciones de registro y cumplimiento de empresas forestales: 18;
Oficios de negación de certificación: 3; 
Reportes de movimientos del libro de operaciones verificados e ingresados al sistema FOREST: 484.</t>
    </r>
  </si>
  <si>
    <r>
      <t xml:space="preserve">Con el fin de contribuir con una mejor gestión sobre el arbolado urbano y prevenir el deterioro del recurso, la Secretaría Distrital de Ambiente -SDA - en cumplimiento con lo establecido en el marco normativo que regula el recurso forestal de la ciudad, para el cuatrienio 2020 II – 2024 I programó la ejecución de 115.000 actuaciones técnicas o jurídicas de evaluación, control, seguimiento y prevención sobre el recurso arbóreo de la ciudad, lo que equivale aproximadamente a un 15% adicional sobre la línea base establecida, que corresponde a lo ejecutado en el periodo 2016 II – 2019 II. 
En cumplimiento de lo prescrito, para el II semestre de 2020 la SDA programó la ejecución de 10.000 actuaciones, lo que equivale a un avance del 1,3% sobre el 15% de aumento establecido para el cuatrienio. En ese orden, del 01 de julio al 30 de septiembre de 2020, la Secretaría, a través de la Subdirección de Silvicultura, Flora y Fauna Silvestre ejecutó </t>
    </r>
    <r>
      <rPr>
        <b/>
        <sz val="12"/>
        <color indexed="8"/>
        <rFont val="Arial"/>
        <family val="2"/>
      </rPr>
      <t xml:space="preserve">4.220 </t>
    </r>
    <r>
      <rPr>
        <sz val="12"/>
        <color indexed="8"/>
        <rFont val="Arial"/>
        <family val="2"/>
      </rPr>
      <t xml:space="preserve">actuaciones sobre el recurso arbóreo de la ciudad (3.960 son técnicas y 260 jurídicas), lo que representa un avance del </t>
    </r>
    <r>
      <rPr>
        <b/>
        <sz val="12"/>
        <color rgb="FF000000"/>
        <rFont val="Arial"/>
        <family val="2"/>
      </rPr>
      <t xml:space="preserve">0,55% </t>
    </r>
    <r>
      <rPr>
        <sz val="12"/>
        <color rgb="FF000000"/>
        <rFont val="Arial"/>
        <family val="2"/>
      </rPr>
      <t>de lo programado para la vigencia.</t>
    </r>
    <r>
      <rPr>
        <sz val="12"/>
        <color indexed="8"/>
        <rFont val="Arial"/>
        <family val="2"/>
      </rPr>
      <t xml:space="preserve">
Las 4.220 actuaciones ejecutadas se distribuyen así:
Conceptos técnicos de manejo silvicultural de arbolado urbano: 430;
Conceptos técnicos de atención de emergencias silviculturales: 426;
Conceptos técnicos para la autorización de actividades silviculturales para la realización, remodelación o ampliación de obras públicas o privadas de infraestructura, construcciones, instalaciones y similares: 48;
Informes técnicos de evaluación: 16;
Salvoconductos expedidos: 4;
Conceptos técnicos de seguimiento silvicultural: 1.058;
Conceptos técnicos de seguimiento a la plantación y mantenimiento básico del arbolado urbano: 14;
Informes técnicos de seguimiento: 50;
Conceptos técnicos sancionatorios: 54;
Autos: 191;
Resoluciones: 67;
Requerimientos y oficios de respuesta a comunicaciones y PQRS: 1.862.</t>
    </r>
  </si>
  <si>
    <t>PROGRAMACIÓN VIGENCIA</t>
  </si>
  <si>
    <r>
      <t>Formato: Programación, atualización y seguimiento del plan de acción 
Actualización y seguimiento al</t>
    </r>
    <r>
      <rPr>
        <b/>
        <sz val="24"/>
        <rFont val="Arial"/>
        <family val="2"/>
      </rPr>
      <t xml:space="preserve"> Componente de Gestión</t>
    </r>
  </si>
  <si>
    <t>Radicado 2020IE152434 de septiembre 08 de 2020</t>
  </si>
  <si>
    <t>Se modifica la periodicidad de reporte y la estructura del documento se ajustó de acuerdo al plan de desarrollo vigente</t>
  </si>
  <si>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</si>
  <si>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16"/>
        <rFont val="Arial"/>
        <family val="2"/>
      </rPr>
      <t>Actividades</t>
    </r>
  </si>
  <si>
    <t>10.1 POBLACIÓN RELACIONADA A LA LOCALIZACIÓN</t>
  </si>
  <si>
    <t>10.2 NÚMERO DE HOMBRES</t>
  </si>
  <si>
    <t>10.5  GRUPO ETARIO</t>
  </si>
  <si>
    <t xml:space="preserve">10.4 NÚMERO INTERSEXUAL </t>
  </si>
  <si>
    <t>10.3 NÚMERO DE MUJERES</t>
  </si>
  <si>
    <t>10.6  NÚMERO PERSONAS POR GRUPO ETARIO</t>
  </si>
  <si>
    <t>10.7  CONDICION POBLACIONAL</t>
  </si>
  <si>
    <t>10.8 NUMERO PERSONAS POR CONDICIÓN POBLACIONAL</t>
  </si>
  <si>
    <t>10.10 NÚMERO DE PERSONAS POR GRUPOS ETNICOS</t>
  </si>
  <si>
    <t>10.9  GRUPOS ETNICOS</t>
  </si>
  <si>
    <t>10.11  SEGUIMIENTO A LA POBLACIÓN
PERSONAS/CANTIDAD</t>
  </si>
  <si>
    <t>PROGRAMACIÓN, ACTUALIZACIÓN Y SEGUIMIENTO DEL PLAN DE ACCIÓN
Actualización y seguimiento a la Territorialización</t>
  </si>
  <si>
    <t>LOCALIDAD - UPZ</t>
  </si>
  <si>
    <t>ANTONIO NARIÑO</t>
  </si>
  <si>
    <t>BARRIOS UNIDOS</t>
  </si>
  <si>
    <t>BOSA</t>
  </si>
  <si>
    <t>CHAPINERO</t>
  </si>
  <si>
    <t>CIUDAD BOLÍVAR</t>
  </si>
  <si>
    <t>ENGATIVÁ</t>
  </si>
  <si>
    <t>FONTIBÓN</t>
  </si>
  <si>
    <t>KENNEDY</t>
  </si>
  <si>
    <t>94 - LA CANDELARIA</t>
  </si>
  <si>
    <t>LOS MÁRTIRES</t>
  </si>
  <si>
    <t>PUENTE ARANDA</t>
  </si>
  <si>
    <t>RAFAEL URIBE URIBE</t>
  </si>
  <si>
    <t>SAN CRISTÓBAL</t>
  </si>
  <si>
    <t>SANTA FÉ</t>
  </si>
  <si>
    <t>SUBA</t>
  </si>
  <si>
    <t>TEUSAQUILLO</t>
  </si>
  <si>
    <t>TUNJUELITO</t>
  </si>
  <si>
    <t>USAQUÉN</t>
  </si>
  <si>
    <t>USME</t>
  </si>
  <si>
    <t>94 - La Candelaria</t>
  </si>
  <si>
    <t>ORIGINAL</t>
  </si>
  <si>
    <t>SEGUIMIENTO</t>
  </si>
  <si>
    <t>CT Tratamiento Silvicultural</t>
  </si>
  <si>
    <t>CT Plantaciones</t>
  </si>
  <si>
    <t>IT 
Seguimiento</t>
  </si>
  <si>
    <t>IT 
Plantaciones</t>
  </si>
  <si>
    <t>TOTAL DE ARBOLES BAJO SEGUIMIENTO</t>
  </si>
  <si>
    <t>GRAN TOTAL</t>
  </si>
  <si>
    <t>PARTICIPACIÓN</t>
  </si>
  <si>
    <t>EJECUTADO VIGENCIA</t>
  </si>
  <si>
    <t>Chapinero</t>
  </si>
  <si>
    <t>Santa Fe</t>
  </si>
  <si>
    <t>Usme</t>
  </si>
  <si>
    <t>Tunjuelito</t>
  </si>
  <si>
    <t>Bosa</t>
  </si>
  <si>
    <t>Kennedy</t>
  </si>
  <si>
    <t>Suba</t>
  </si>
  <si>
    <t>Barrios Unidos</t>
  </si>
  <si>
    <t>Teusaquillo</t>
  </si>
  <si>
    <t>Antonio Nariño</t>
  </si>
  <si>
    <t>Puente Aranda</t>
  </si>
  <si>
    <t>La Candelaria</t>
  </si>
  <si>
    <t>Rafael Uribe Uribe</t>
  </si>
  <si>
    <t>CIUDAD BOLIVAR</t>
  </si>
  <si>
    <t>ENGATIVA</t>
  </si>
  <si>
    <t>FONTIBON</t>
  </si>
  <si>
    <t>LOS MARTIRES</t>
  </si>
  <si>
    <t>SAN CRISTOBAL</t>
  </si>
  <si>
    <t>SANTA FE</t>
  </si>
  <si>
    <t>USAQUEN</t>
  </si>
  <si>
    <t>EVALUADOS</t>
  </si>
  <si>
    <t>JURIDICO</t>
  </si>
  <si>
    <t>LOCALODAD</t>
  </si>
  <si>
    <t>Etiquetas de fila</t>
  </si>
  <si>
    <t>Total general</t>
  </si>
  <si>
    <t>Cuenta de LOCALODAD</t>
  </si>
  <si>
    <t>TÉCNICO</t>
  </si>
  <si>
    <t>TOTAL ACTUACIONES</t>
  </si>
  <si>
    <t>la CANDELARIA</t>
  </si>
  <si>
    <t>CT EVALUACIÓN</t>
  </si>
  <si>
    <t>CT SEGUIMIENTO</t>
  </si>
  <si>
    <t>IT SEGUIMIENTO</t>
  </si>
  <si>
    <t>CT PLANTACIONES</t>
  </si>
  <si>
    <t>IT PLANTACIONES</t>
  </si>
  <si>
    <t>Total Magnitud reserva</t>
  </si>
  <si>
    <t xml:space="preserve">Se adjuntan bases de datos de:
1. Conceptos técnicos de evaluación , con localidad y dirección. 
Conceptos e Informes técnicos de seguimiento, con localidad, upz y dirección. 
Actos Administrativos con localidad.
Los Shapefiles están en elaboración, se entregarán el viernes 09 de octubre. </t>
  </si>
  <si>
    <t>En bases de datos adjuntas</t>
  </si>
  <si>
    <t xml:space="preserve">Los Shapefiles están en elaboración, se entregarán el viernes 09 de octubre. </t>
  </si>
  <si>
    <t xml:space="preserve">Los Shapefiles están en elaboración, se entregarán el lunes 12 de octubre. </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</si>
  <si>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tercer trimestre de 2020:
1. BARRIOS UNIDOS
2. PUENTE ARANDA
3. ENGATIVA
4. CHAPINERO
5. SUBA
6. RAFAEL URIBE
7. KENNEDY
8. LOS MARTIRES
9. FONTIBON
10. USME
11. USAQUEN</t>
  </si>
  <si>
    <t>CORTE A 30 DE SEPTIEMBRE AÑO 2020</t>
  </si>
  <si>
    <r>
      <t xml:space="preserve">Con el objeto de fortalecer el ejercer de control a la movilización, tenencia, uso o comercialización del recurso flora, la Secretaría Distrital de Ambiente, del 01 de Julio al 30 de septiembre de 2020 atendió el 100% de los conceptos técnicos que recomiendan una actuación administrativa sancionatoria, obteniendo el siguiente avance: 
No de Conceptos Técnicos que recomiendan actuaciones administrativas sancionatorias: </t>
    </r>
    <r>
      <rPr>
        <b/>
        <sz val="11"/>
        <color theme="1"/>
        <rFont val="Arial"/>
        <family val="2"/>
      </rPr>
      <t xml:space="preserve">28 Conceptos Técnicos  
</t>
    </r>
    <r>
      <rPr>
        <sz val="11"/>
        <color theme="1"/>
        <rFont val="Arial"/>
        <family val="2"/>
      </rPr>
      <t xml:space="preserve">
No de Conceptos Técnicos atendidos jurídicamente: </t>
    </r>
    <r>
      <rPr>
        <b/>
        <sz val="11"/>
        <color theme="1"/>
        <rFont val="Arial"/>
        <family val="2"/>
      </rPr>
      <t xml:space="preserve">28 Actos Administrativos (27 Actos Administrativos de Inicio Sancionatorio y 1 Acto Administrativo que resuelve el proceso sancionatorio)
</t>
    </r>
    <r>
      <rPr>
        <sz val="11"/>
        <color theme="1"/>
        <rFont val="Arial"/>
        <family val="2"/>
      </rPr>
      <t xml:space="preserve">
</t>
    </r>
    <r>
      <rPr>
        <b/>
        <sz val="11"/>
        <color theme="1"/>
        <rFont val="Arial"/>
        <family val="2"/>
      </rPr>
      <t xml:space="preserve">Total, avance meta tercer trimestre 2020: 5% </t>
    </r>
    <r>
      <rPr>
        <sz val="11"/>
        <color theme="1"/>
        <rFont val="Arial"/>
        <family val="2"/>
      </rPr>
      <t xml:space="preserve">
Los avances en la magnitud de la meta están sujetos a la demanda de conceptos técnicos que remitan las áreas técnicas para ser acogidos jurídicamente; por lo tanto, el porcentaje de la magnitud programada se subdivide en proporciones de 2.5% (agosto-diciembre) y sobre este porcentaje se miden los avances mensuales.  </t>
    </r>
  </si>
  <si>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</si>
  <si>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</si>
  <si>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r>
      <t>Durante el tercer trimestre del año se realizarón las siguientes acciones:
1. Apertura de 2 expedientes.
2. Revisión del archivo de la Dirección de Control Ambiental con el fin de verificar las condiciones del acervo documental, las instalaciones, la ubicación y estado fisico de los expedientes.
3. Revisión de las tablas de retención documental de la Dirección de Control Ambiental y de la Subdirección de Silvicultura, Flora y Fauna Silvestre.
4. Se realizó proceso de organización de un total</t>
    </r>
    <r>
      <rPr>
        <b/>
        <sz val="8"/>
        <color theme="1"/>
        <rFont val="Arial"/>
        <family val="2"/>
      </rPr>
      <t xml:space="preserve"> 591 expedientes</t>
    </r>
    <r>
      <rPr>
        <sz val="8"/>
        <color theme="1"/>
        <rFont val="Arial"/>
        <family val="2"/>
      </rPr>
      <t xml:space="preserve"> asociados al recurso Flora de los cuales se adelantarón los siguientes procesos archivisticos asi: 
Clasificación de Expedientes: </t>
    </r>
    <r>
      <rPr>
        <b/>
        <sz val="8"/>
        <color theme="1"/>
        <rFont val="Arial"/>
        <family val="2"/>
      </rPr>
      <t>559 Expedientes</t>
    </r>
    <r>
      <rPr>
        <sz val="8"/>
        <color theme="1"/>
        <rFont val="Arial"/>
        <family val="2"/>
      </rPr>
      <t xml:space="preserve">
Registro en Inventario Unico Documental - FUID : </t>
    </r>
    <r>
      <rPr>
        <b/>
        <sz val="8"/>
        <color theme="1"/>
        <rFont val="Arial"/>
        <family val="2"/>
      </rPr>
      <t xml:space="preserve">18 Expedientes 
</t>
    </r>
    <r>
      <rPr>
        <sz val="8"/>
        <color theme="1"/>
        <rFont val="Arial"/>
        <family val="2"/>
      </rPr>
      <t>Hoja de Control</t>
    </r>
    <r>
      <rPr>
        <b/>
        <sz val="8"/>
        <color theme="1"/>
        <rFont val="Arial"/>
        <family val="2"/>
      </rPr>
      <t>: 14 Expedientes</t>
    </r>
  </si>
  <si>
    <r>
      <t xml:space="preserve">Durante el tercer trimestre del año se realizaron las siguientes acciones asociadas al trámite de notificación:
1. Notificación: 1 Acto Administrativo - </t>
    </r>
    <r>
      <rPr>
        <b/>
        <sz val="8"/>
        <rFont val="Arial"/>
        <family val="2"/>
      </rPr>
      <t>AUTO No. 2667</t>
    </r>
    <r>
      <rPr>
        <sz val="8"/>
        <rFont val="Arial"/>
        <family val="2"/>
      </rPr>
      <t xml:space="preserve"> (CT 2322) Proceso 4821508 / </t>
    </r>
    <r>
      <rPr>
        <b/>
        <sz val="8"/>
        <rFont val="Arial"/>
        <family val="2"/>
      </rPr>
      <t>1 Auto 2137</t>
    </r>
    <r>
      <rPr>
        <sz val="8"/>
        <rFont val="Arial"/>
        <family val="2"/>
      </rPr>
      <t xml:space="preserve"> de 2020 - Proceso 4399596
2. Solicitudes de autorización de notificación electrónica, proyección de memorandos para Notificación, proyección de comunicaciones para notificación: </t>
    </r>
    <r>
      <rPr>
        <b/>
        <sz val="8"/>
        <rFont val="Arial"/>
        <family val="2"/>
      </rPr>
      <t>Gestión a 27 Procesos de Acto Administrativo</t>
    </r>
    <r>
      <rPr>
        <sz val="8"/>
        <rFont val="Arial"/>
        <family val="2"/>
      </rPr>
      <t xml:space="preserve"> </t>
    </r>
  </si>
  <si>
    <r>
      <t xml:space="preserve">Durante el tercer trimestre del año se realizaron las siguientes gestiones en torno al seguimiento y control asociadas al Recurso Flora:
1. Seguimiento de los siguientes proyectos: 1.  Traslado Anticipado de Redes de Acueducto y Alcantarillado - Primera Línea del Metro de Bogotá. 2. Trámites de la Secretaría de Educación Distrital - SED, (2 y 8 de septiembre de 2020) 3. Seguimiento a los trámites de EAAB-Metro (02, 09, 11 y 17 de septiembre de 2020). 4. Junta de Infraestructura - Secretaría De Educación.
2. Seguimiento al Comité de la Dirección de Control Ambiental con la Subdirección de Silvicultura Flora y Fauna Silvestre los días 16 y 25 de septiembre de 2020
3 Seguimiento a los Conceptos Técnicos Sancionatorios remitidos desde la SSFFS a la DCA septiembre 2020: </t>
    </r>
    <r>
      <rPr>
        <b/>
        <sz val="8"/>
        <color theme="1"/>
        <rFont val="Arial"/>
        <family val="2"/>
      </rPr>
      <t>269 Procesos</t>
    </r>
    <r>
      <rPr>
        <sz val="8"/>
        <color theme="1"/>
        <rFont val="Arial"/>
        <family val="2"/>
      </rPr>
      <t xml:space="preserve">
4. Seguimiento a respuestas oportunas a PQRS de SSFFS desde el 1 de septiembre del 2020, hasta el 25 de septiembre del 2020: </t>
    </r>
    <r>
      <rPr>
        <b/>
        <sz val="8"/>
        <color theme="1"/>
        <rFont val="Arial"/>
        <family val="2"/>
      </rPr>
      <t>338 PQRS</t>
    </r>
    <r>
      <rPr>
        <sz val="8"/>
        <color theme="1"/>
        <rFont val="Arial"/>
        <family val="2"/>
      </rPr>
      <t xml:space="preserve">
5. Seguimiento a respuestas oportunas a los entes de control - Concejo de Bogotá, SSFFS, desde el 1 de septiembre del 2020 hasta el 24 de septiembre 2020:</t>
    </r>
    <r>
      <rPr>
        <b/>
        <sz val="8"/>
        <color theme="1"/>
        <rFont val="Arial"/>
        <family val="2"/>
      </rPr>
      <t xml:space="preserve"> 20 Procesos</t>
    </r>
  </si>
  <si>
    <r>
      <t xml:space="preserve">Con el objeto de aumentar la gestión para controlar el tráfico de la flora maderable y no maderable en Bogotá, la Secretaría Distrital de Ambiente -SDA - para el cuatrienio 2020 II – 2024 I programó la ejecución de 24.000 actuaciones técnicas o jurídicas de evaluación, control, seguimiento y prevención sobre el recurso flora, lo que equivale aproximadamente a un 15% adicional sobre la línea base establecida, que corresponde a lo ejecutado en el periodo 2016 II – 2019 II. 
En cumplimiento de lo prescrito, para el II semestre de 2020 la SDA programó la ejecución de 2.000 actuaciones, lo que equivale a un avance del 1,2% sobre el 15% de aumento establecido para el cuatrienio. En ese orden, del 01 de julio al 30 de septiembre de 2020, la Secretaría, a través de la Subdirección de Silvicultura, Flora y Fauna Silvestre ejecutó 750 actuaciones técnicas y jurídicas sobre el recurso flora, lo que representa un avance del </t>
    </r>
    <r>
      <rPr>
        <b/>
        <sz val="12"/>
        <color theme="1"/>
        <rFont val="Arial"/>
        <family val="2"/>
      </rPr>
      <t>0,45%</t>
    </r>
    <r>
      <rPr>
        <sz val="12"/>
        <color theme="1"/>
        <rFont val="Arial"/>
        <family val="2"/>
      </rPr>
      <t xml:space="preserve"> de lo programado para la vigencia.
Las actuaciones ejecutadas en el referido periodo corresponden a: 139 visitas de evaluación y seguimiento a empresas forestales; 66 visitas de verificación de especímenes de la flora silvestre, exportados o importados con permiso CITES y NO CITES; 2 visitas de control para registro del libro de operaciones; 1 visita para expedición de salvoconducto; 9 certificaciones de exportación e importación a empresas forestales; 18 certificaciones de registro y cumplimiento de empresas forestales; 3 oficios de negación de certificación; 484 reportes de movimientos del libro de operaciones verificados e ingresados al sistema FOREST; y 28 actos administrativos. </t>
    </r>
  </si>
  <si>
    <t xml:space="preserve">Actas registradas bajo procedimiento de la SDA, Conceptos e Informes Técnicos, Autos, Resoluciones, Comunicaciones externas, Reportes del sistema de correspondencia de la entidad - FOREST - y Archivos de la Dirección de Control Ambiental </t>
  </si>
  <si>
    <t>INICIAL</t>
  </si>
  <si>
    <t>FINAL</t>
  </si>
  <si>
    <t>Revisión
Septiembre</t>
  </si>
  <si>
    <t>1 - Paseo de los Libertadores, 9 - Verbenal, 10 - La Uribe, 11 - San Cristóbal Norte, 12 - Toberín, 13 - Los Cedros y 16 - Santa Bárbara</t>
  </si>
  <si>
    <t>88 - El Refugio, 90 - Pardo Rubio, 97 - Chico Lago y 99 - Chapinero</t>
  </si>
  <si>
    <t>91 - Sagrado Corazón, 93 - Las Nieves y 903 - UPR Santa Fe</t>
  </si>
  <si>
    <t>32 - San Blas, 33 - Sosiego, 34 - 20 de Julio y 50 - La Gloria</t>
  </si>
  <si>
    <t>57 - Gran Yomasa, 58 - Comuneros y 60 - Parque Entre Nubes</t>
  </si>
  <si>
    <t>42 - Venecia y 62 - Tunjuelito</t>
  </si>
  <si>
    <t>84 - Bosa Occidental, 85 - Bosa Central y 86 - El Porvenir</t>
  </si>
  <si>
    <t>44 - Américas, 45 - Carvajal, 46 - Castilla, 48 - Timiza, 78 - Tintal Norte, 80 - Corabastos, 81 - Gran Britalia, 82 - Patio Bonito y 113 - Bavaria</t>
  </si>
  <si>
    <t>75 - Fontibón, 76 - Fontibón San Pablo, 77- Zona Franca, 114 - Modelia, 115 - Capellanía y 117 - Aeropuerto El Dorado</t>
  </si>
  <si>
    <t>26 - Las Ferias, 29 - Minuto de Dios, 30 - Boyacá Real, 31 - Santa Cecilia, 72 - Bolivia, 73 - Garcés Navas, 74 - Engativá y 116 - Álamos</t>
  </si>
  <si>
    <t>18 - Britalia, 19 - El Prado, 20 - La Alhambra, 24 - Niza, 25 - La Floresta, 27 - Suba, 28 - El Rincón y 71 - Tibabuyes</t>
  </si>
  <si>
    <t>21 - Los Andes, 22 - Doce de Octubre, 98 - Los Alcazares y 103 - Parque Salitre</t>
  </si>
  <si>
    <t>100 - Galerías, 101 - Teusaquillo y 106 - La Esmeralda</t>
  </si>
  <si>
    <t>37 - Santa Isabel y 102 - La Sabana</t>
  </si>
  <si>
    <t>40 - Ciudad Montes, 43 - San Rafael, 108 - Zona Industria y 111 - Puente Aranda</t>
  </si>
  <si>
    <t>39 - Quiroga y 53 - Marco Fidel Suárez</t>
  </si>
  <si>
    <t>66 - San Francisco, 67 - Lucero y 69 - Ismalel Perdomo</t>
  </si>
  <si>
    <t>Aumentar en un 15% las actuaciones técnicas o jurídicas de evaluación, control, seguimiento y prevención para la protección y conservación del recurso arbóreo de la ciudad</t>
  </si>
  <si>
    <t>Porcentaje de aumento en el número de actuaciones</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</si>
  <si>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</si>
  <si>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</si>
  <si>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7, OBSERVACIONES AVANCE A SEPTIEMBRE 2020</t>
  </si>
  <si>
    <t xml:space="preserve">5, PONDERACIÓN HORIZONTAL AÑO: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</si>
</sst>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_-&quot;$&quot;* #,##0_-;\-&quot;$&quot;* #,##0_-;_-&quot;$&quot;* &quot;-&quot;_-;_-@_-"/>
    <numFmt numFmtId="179" formatCode="_-&quot;$&quot;* #,##0.00_-;\-&quot;$&quot;* #,##0.00_-;_-&quot;$&quot;* &quot;-&quot;??_-;_-@_-"/>
    <numFmt numFmtId="180" formatCode="_-&quot;$&quot;\ * #,##0_-;\-&quot;$&quot;\ * #,##0_-;_-&quot;$&quot;\ * &quot;-&quot;??_-;_-@_-"/>
    <numFmt numFmtId="181" formatCode="#,##0.00_ ;\-#,##0.00\ "/>
    <numFmt numFmtId="182" formatCode="&quot;$&quot;\ #,##0"/>
    <numFmt numFmtId="183" formatCode="_-* #,##0_-;\-* #,##0_-;_-* &quot;-&quot;??_-;_-@_-"/>
    <numFmt numFmtId="184" formatCode="#,##0_ ;\-#,##0\ "/>
    <numFmt numFmtId="185" formatCode="_(* #,##0_);_(* \(#,##0\);_(* &quot;-&quot;??_);_(@_)"/>
    <numFmt numFmtId="186" formatCode="#,##0.00000"/>
    <numFmt numFmtId="187" formatCode="0.0"/>
  </numFmts>
  <fonts count="94">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color theme="0" tint="-4.9989318521683403E-2"/>
      <name val="Arial"/>
      <family val="2"/>
    </font>
    <font>
      <sz val="8"/>
      <color theme="1"/>
      <name val="Arial"/>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i/>
      <sz val="11"/>
      <color rgb="FF7F7F7F"/>
      <name val="Calibri"/>
      <family val="2"/>
      <scheme val="minor"/>
    </font>
    <font>
      <sz val="10"/>
      <color theme="1"/>
      <name val="Trebuchet MS"/>
      <family val="2"/>
    </font>
    <font>
      <sz val="14"/>
      <color indexed="8"/>
      <name val="Arial"/>
      <family val="2"/>
    </font>
    <font>
      <b/>
      <sz val="16"/>
      <name val="Arial"/>
      <family val="2"/>
    </font>
    <font>
      <sz val="8"/>
      <name val="Calibri"/>
      <family val="2"/>
      <scheme val="minor"/>
    </font>
    <font>
      <b/>
      <sz val="16"/>
      <color rgb="FFFF0000"/>
      <name val="Arial"/>
      <family val="2"/>
    </font>
    <font>
      <b/>
      <sz val="10"/>
      <color theme="0"/>
      <name val="Arial"/>
      <family val="2"/>
    </font>
    <font>
      <b/>
      <sz val="10"/>
      <color rgb="FF000000"/>
      <name val="Arial"/>
      <family val="2"/>
    </font>
    <font>
      <sz val="10"/>
      <color indexed="12"/>
      <name val="Arial"/>
      <family val="2"/>
    </font>
    <font>
      <sz val="18"/>
      <color theme="3"/>
      <name val="Cambria"/>
      <family val="2"/>
    </font>
    <font>
      <sz val="18"/>
      <color theme="3"/>
      <name val="Cambria"/>
      <family val="2"/>
      <scheme val="major"/>
    </font>
    <font>
      <sz val="10"/>
      <color theme="0"/>
      <name val="Arial"/>
      <family val="2"/>
    </font>
    <font>
      <sz val="7"/>
      <color theme="1"/>
      <name val="Calibri"/>
      <family val="2"/>
      <scheme val="minor"/>
    </font>
    <font>
      <sz val="7"/>
      <color rgb="FF000000"/>
      <name val="Calibri"/>
      <family val="2"/>
      <scheme val="minor"/>
    </font>
    <font>
      <sz val="11"/>
      <color theme="1"/>
      <name val="Arial"/>
      <family val="2"/>
    </font>
    <font>
      <sz val="24"/>
      <color theme="1"/>
      <name val="Arial"/>
      <family val="2"/>
    </font>
    <font>
      <sz val="20"/>
      <color theme="1"/>
      <name val="Arial"/>
      <family val="2"/>
    </font>
    <font>
      <sz val="14"/>
      <color theme="1"/>
      <name val="Arial"/>
      <family val="2"/>
    </font>
    <font>
      <b/>
      <sz val="14"/>
      <color theme="1"/>
      <name val="Arial"/>
      <family val="2"/>
    </font>
    <font>
      <b/>
      <sz val="11"/>
      <color theme="1"/>
      <name val="Arial"/>
      <family val="2"/>
    </font>
    <font>
      <b/>
      <sz val="12"/>
      <color rgb="FF000000"/>
      <name val="Arial"/>
      <family val="2"/>
    </font>
    <font>
      <b/>
      <sz val="12"/>
      <color theme="1"/>
      <name val="Arial"/>
      <family val="2"/>
    </font>
    <font>
      <b/>
      <sz val="8"/>
      <color theme="1"/>
      <name val="Arial"/>
      <family val="2"/>
    </font>
    <font>
      <sz val="10"/>
      <color indexed="8"/>
      <name val="sans-serif"/>
    </font>
    <font>
      <b/>
      <sz val="10"/>
      <color indexed="8"/>
      <name val="sans-serif"/>
    </font>
    <font>
      <b/>
      <sz val="12"/>
      <color indexed="8"/>
      <name val="sans-serif"/>
    </font>
    <font>
      <b/>
      <sz val="12"/>
      <color indexed="8"/>
      <name val="Arial"/>
      <family val="2"/>
    </font>
    <font>
      <sz val="12"/>
      <color rgb="FF000000"/>
      <name val="Arial"/>
      <family val="2"/>
    </font>
    <font>
      <sz val="8"/>
      <color rgb="FFFF0000"/>
      <name val="Arial"/>
      <family val="2"/>
    </font>
    <font>
      <sz val="16"/>
      <name val="Arial"/>
      <family val="2"/>
    </font>
    <font>
      <b/>
      <sz val="12"/>
      <color rgb="FFFFFFFF"/>
      <name val="Arial"/>
      <family val="2"/>
    </font>
    <font>
      <b/>
      <sz val="14"/>
      <color rgb="FFFFFFFF"/>
      <name val="Arial"/>
      <family val="2"/>
    </font>
    <font>
      <b/>
      <sz val="14"/>
      <color rgb="FF000000"/>
      <name val="Arial"/>
      <family val="2"/>
    </font>
    <font>
      <b/>
      <sz val="10"/>
      <color theme="1"/>
      <name val="Arial"/>
      <family val="2"/>
    </font>
    <font>
      <b/>
      <sz val="8"/>
      <color theme="0"/>
      <name val="Arial"/>
      <family val="2"/>
    </font>
    <font>
      <b/>
      <sz val="8"/>
      <color indexed="8"/>
      <name val="Arial"/>
      <family val="2"/>
    </font>
    <font>
      <b/>
      <sz val="10"/>
      <color indexed="8"/>
      <name val="Arial"/>
      <family val="2"/>
    </font>
    <font>
      <b/>
      <sz val="9"/>
      <color theme="1"/>
      <name val="Arial"/>
      <family val="2"/>
    </font>
    <font>
      <sz val="10"/>
      <color rgb="FFFF0000"/>
      <name val="Arial"/>
      <family val="2"/>
    </font>
  </fonts>
  <fills count="6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FFC000"/>
        <bgColor indexed="64"/>
      </patternFill>
    </fill>
    <fill>
      <patternFill patternType="solid">
        <fgColor rgb="FFEEFFEE"/>
        <bgColor indexed="64"/>
      </patternFill>
    </fill>
    <fill>
      <patternFill patternType="solid">
        <fgColor rgb="FFCCFFCC"/>
        <bgColor indexed="64"/>
      </patternFill>
    </fill>
    <fill>
      <patternFill patternType="solid">
        <fgColor rgb="FF0000FF"/>
        <bgColor rgb="FF0000FF"/>
      </patternFill>
    </fill>
    <fill>
      <patternFill patternType="solid">
        <fgColor rgb="FF434343"/>
        <bgColor rgb="FF434343"/>
      </patternFill>
    </fill>
    <fill>
      <patternFill patternType="solid">
        <fgColor rgb="FF999999"/>
        <bgColor rgb="FF999999"/>
      </patternFill>
    </fill>
    <fill>
      <patternFill patternType="solid">
        <fgColor rgb="FF666666"/>
        <bgColor rgb="FF666666"/>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C1FFFF"/>
        <bgColor indexed="64"/>
      </patternFill>
    </fill>
    <fill>
      <patternFill patternType="solid">
        <fgColor theme="4" tint="0.399975585192419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top style="medium">
        <color indexed="64"/>
      </top>
      <bottom style="medium">
        <color indexed="64"/>
      </bottom>
      <diagonal/>
    </border>
    <border>
      <left style="thin">
        <color rgb="FF000000"/>
      </left>
      <right style="thin">
        <color rgb="FF000000"/>
      </right>
      <top/>
      <bottom style="thick">
        <color rgb="FF0000FF"/>
      </bottom>
      <diagonal/>
    </border>
    <border>
      <left style="thick">
        <color rgb="FF9900FF"/>
      </left>
      <right style="thick">
        <color rgb="FF9900FF"/>
      </right>
      <top/>
      <bottom style="thick">
        <color rgb="FF9900FF"/>
      </bottom>
      <diagonal/>
    </border>
    <border>
      <left style="thick">
        <color rgb="FF00FF00"/>
      </left>
      <right style="thick">
        <color rgb="FF00FF00"/>
      </right>
      <top/>
      <bottom style="thick">
        <color rgb="FF00FF00"/>
      </bottom>
      <diagonal/>
    </border>
    <border>
      <left style="thick">
        <color rgb="FFFF00FF"/>
      </left>
      <right style="thick">
        <color rgb="FFFF00FF"/>
      </right>
      <top/>
      <bottom style="thick">
        <color rgb="FFFF00FF"/>
      </bottom>
      <diagonal/>
    </border>
    <border>
      <left style="thick">
        <color rgb="FF741B47"/>
      </left>
      <right style="thick">
        <color rgb="FF741B47"/>
      </right>
      <top/>
      <bottom style="thick">
        <color rgb="FF741B47"/>
      </bottom>
      <diagonal/>
    </border>
    <border>
      <left style="thick">
        <color rgb="FF00FFFF"/>
      </left>
      <right style="thick">
        <color rgb="FF00FFFF"/>
      </right>
      <top/>
      <bottom style="thick">
        <color rgb="FF00FFFF"/>
      </bottom>
      <diagonal/>
    </border>
    <border>
      <left style="thick">
        <color rgb="FF052FB4"/>
      </left>
      <right style="thick">
        <color rgb="FF052FB4"/>
      </right>
      <top/>
      <bottom style="thick">
        <color rgb="FF052FB4"/>
      </bottom>
      <diagonal/>
    </border>
    <border>
      <left style="thick">
        <color rgb="FFFF0000"/>
      </left>
      <right style="thick">
        <color rgb="FFFF0000"/>
      </right>
      <top/>
      <bottom style="thick">
        <color rgb="FFFF0000"/>
      </bottom>
      <diagonal/>
    </border>
    <border>
      <left style="thick">
        <color rgb="FF92D050"/>
      </left>
      <right/>
      <top/>
      <bottom/>
      <diagonal/>
    </border>
    <border>
      <left style="thick">
        <color rgb="FFFBBC04"/>
      </left>
      <right style="thick">
        <color rgb="FFFBBC04"/>
      </right>
      <top style="thick">
        <color rgb="FF1A5429"/>
      </top>
      <bottom style="thick">
        <color rgb="FFFBBC04"/>
      </bottom>
      <diagonal/>
    </border>
    <border>
      <left style="thick">
        <color rgb="FF990000"/>
      </left>
      <right style="thick">
        <color rgb="FF990000"/>
      </right>
      <top/>
      <bottom/>
      <diagonal/>
    </border>
    <border>
      <left style="thick">
        <color rgb="FFAF1919"/>
      </left>
      <right style="thick">
        <color rgb="FFAF1919"/>
      </right>
      <top/>
      <bottom style="thick">
        <color rgb="FFAF1919"/>
      </bottom>
      <diagonal/>
    </border>
    <border>
      <left style="thick">
        <color rgb="FF134F5C"/>
      </left>
      <right style="thick">
        <color rgb="FF006699"/>
      </right>
      <top style="thick">
        <color rgb="FFAF1919"/>
      </top>
      <bottom style="thick">
        <color rgb="FF006699"/>
      </bottom>
      <diagonal/>
    </border>
    <border>
      <left style="thick">
        <color rgb="FFC27BA0"/>
      </left>
      <right style="thick">
        <color rgb="FFFF66CC"/>
      </right>
      <top style="thick">
        <color rgb="FF006699"/>
      </top>
      <bottom style="thick">
        <color rgb="FFFF66CC"/>
      </bottom>
      <diagonal/>
    </border>
    <border>
      <left style="thick">
        <color rgb="FF20124D"/>
      </left>
      <right style="thick">
        <color rgb="FF20124D"/>
      </right>
      <top style="thick">
        <color rgb="FFFF66CC"/>
      </top>
      <bottom style="thick">
        <color rgb="FF351C75"/>
      </bottom>
      <diagonal/>
    </border>
    <border>
      <left style="thick">
        <color rgb="FF274E13"/>
      </left>
      <right style="thick">
        <color rgb="FF274E13"/>
      </right>
      <top/>
      <bottom/>
      <diagonal/>
    </border>
    <border>
      <left style="thick">
        <color rgb="FF1155CC"/>
      </left>
      <right style="thick">
        <color rgb="FF1155CC"/>
      </right>
      <top/>
      <bottom/>
      <diagonal/>
    </border>
    <border>
      <left style="thick">
        <color rgb="FFFF9900"/>
      </left>
      <right style="thick">
        <color rgb="FFFF9900"/>
      </right>
      <top/>
      <bottom/>
      <diagonal/>
    </border>
    <border>
      <left style="thick">
        <color rgb="FF38761D"/>
      </left>
      <right style="thick">
        <color rgb="FF38761D"/>
      </right>
      <top/>
      <bottom/>
      <diagonal/>
    </border>
    <border>
      <left/>
      <right/>
      <top/>
      <bottom style="thin">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3458">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66" fontId="19" fillId="0" borderId="0" applyFont="0" applyFill="0" applyBorder="0" applyAlignment="0" applyProtection="0"/>
    <xf numFmtId="175"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42"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9" fontId="19" fillId="0" borderId="0" applyFont="0" applyFill="0" applyBorder="0" applyAlignment="0" applyProtection="0"/>
    <xf numFmtId="166" fontId="4" fillId="0" borderId="0" applyFont="0" applyFill="0" applyBorder="0" applyAlignment="0" applyProtection="0"/>
    <xf numFmtId="179"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9"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9" borderId="0" applyNumberFormat="0" applyBorder="0" applyAlignment="0" applyProtection="0"/>
    <xf numFmtId="0" fontId="19" fillId="0" borderId="0"/>
    <xf numFmtId="0" fontId="4" fillId="0" borderId="0"/>
    <xf numFmtId="0" fontId="42" fillId="0" borderId="0"/>
    <xf numFmtId="0" fontId="36" fillId="0" borderId="0"/>
    <xf numFmtId="0" fontId="36" fillId="0" borderId="0"/>
    <xf numFmtId="0" fontId="42" fillId="0" borderId="0"/>
    <xf numFmtId="0" fontId="4" fillId="0" borderId="0"/>
    <xf numFmtId="0" fontId="19"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xf numFmtId="43" fontId="19" fillId="0" borderId="0" applyFont="0" applyFill="0" applyBorder="0" applyAlignment="0" applyProtection="0"/>
    <xf numFmtId="0" fontId="42" fillId="0" borderId="0"/>
    <xf numFmtId="9" fontId="19" fillId="0" borderId="0" applyFont="0" applyFill="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8"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8"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8" fillId="8"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8" fillId="34"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8" fillId="3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8" fillId="42" borderId="0" applyNumberFormat="0" applyBorder="0" applyAlignment="0" applyProtection="0"/>
    <xf numFmtId="0" fontId="52" fillId="19" borderId="0" applyNumberFormat="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51" fillId="0" borderId="0" applyNumberFormat="0" applyFill="0" applyBorder="0" applyAlignment="0" applyProtection="0"/>
    <xf numFmtId="0" fontId="38" fillId="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5" borderId="0" applyNumberFormat="0" applyBorder="0" applyAlignment="0" applyProtection="0"/>
    <xf numFmtId="0" fontId="38" fillId="39" borderId="0" applyNumberFormat="0" applyBorder="0" applyAlignment="0" applyProtection="0"/>
    <xf numFmtId="0" fontId="63" fillId="0" borderId="0" applyNumberFormat="0" applyFill="0" applyBorder="0" applyAlignment="0" applyProtection="0"/>
    <xf numFmtId="0" fontId="53" fillId="20" borderId="0" applyNumberFormat="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45" fillId="0" borderId="0" applyFont="0" applyFill="0" applyBorder="0" applyAlignment="0" applyProtection="0"/>
    <xf numFmtId="165" fontId="1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4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45"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64" fontId="1"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78" fontId="43"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74" fontId="4"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4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44" fillId="2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45" fillId="0" borderId="0"/>
    <xf numFmtId="0" fontId="4" fillId="0" borderId="0"/>
    <xf numFmtId="0" fontId="19" fillId="0" borderId="0"/>
    <xf numFmtId="0" fontId="19" fillId="0" borderId="0"/>
    <xf numFmtId="0" fontId="19" fillId="0" borderId="0"/>
    <xf numFmtId="0" fontId="19" fillId="0" borderId="0"/>
    <xf numFmtId="0" fontId="45" fillId="0" borderId="0"/>
    <xf numFmtId="0" fontId="4" fillId="0" borderId="0"/>
    <xf numFmtId="0" fontId="4" fillId="0" borderId="0"/>
    <xf numFmtId="0" fontId="19" fillId="0" borderId="0"/>
    <xf numFmtId="0" fontId="19" fillId="0" borderId="0"/>
    <xf numFmtId="0" fontId="42" fillId="0" borderId="0"/>
    <xf numFmtId="0" fontId="19" fillId="0" borderId="0"/>
    <xf numFmtId="0" fontId="37" fillId="0" borderId="0"/>
    <xf numFmtId="0" fontId="1" fillId="0" borderId="0"/>
    <xf numFmtId="0" fontId="45" fillId="0" borderId="0"/>
    <xf numFmtId="0" fontId="19" fillId="0" borderId="0"/>
    <xf numFmtId="0" fontId="19" fillId="0" borderId="0"/>
    <xf numFmtId="0" fontId="19" fillId="0" borderId="0"/>
    <xf numFmtId="0" fontId="19" fillId="0" borderId="0"/>
    <xf numFmtId="0" fontId="17" fillId="0" borderId="0"/>
    <xf numFmtId="0" fontId="45" fillId="0" borderId="0"/>
    <xf numFmtId="0" fontId="45" fillId="0" borderId="0"/>
    <xf numFmtId="0" fontId="1" fillId="22" borderId="68" applyNumberFormat="0" applyFont="0" applyAlignment="0" applyProtection="0"/>
    <xf numFmtId="0" fontId="1" fillId="22" borderId="68" applyNumberFormat="0" applyFont="0" applyAlignment="0" applyProtection="0"/>
    <xf numFmtId="0" fontId="1" fillId="22" borderId="68" applyNumberFormat="0" applyFont="0" applyAlignment="0" applyProtection="0"/>
    <xf numFmtId="0" fontId="1" fillId="22" borderId="68" applyNumberFormat="0" applyFont="0" applyAlignment="0" applyProtection="0"/>
    <xf numFmtId="0" fontId="19" fillId="22" borderId="68" applyNumberFormat="0" applyFont="0" applyAlignment="0" applyProtection="0"/>
    <xf numFmtId="9" fontId="45"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7" fillId="0" borderId="0"/>
  </cellStyleXfs>
  <cellXfs count="873">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7" fillId="0" borderId="0" xfId="0" applyFont="1" applyAlignment="1">
      <alignment vertical="center"/>
    </xf>
    <xf numFmtId="0" fontId="4" fillId="3" borderId="0" xfId="16" applyFill="1" applyAlignment="1">
      <alignment vertical="center"/>
    </xf>
    <xf numFmtId="10" fontId="21" fillId="3" borderId="3" xfId="16" applyNumberFormat="1" applyFont="1" applyFill="1" applyBorder="1" applyAlignment="1">
      <alignment horizontal="center" vertical="center" wrapText="1"/>
    </xf>
    <xf numFmtId="10" fontId="21" fillId="3" borderId="1" xfId="16" applyNumberFormat="1" applyFont="1" applyFill="1" applyBorder="1" applyAlignment="1">
      <alignment horizontal="center" vertical="center" wrapText="1"/>
    </xf>
    <xf numFmtId="0" fontId="16" fillId="2" borderId="1" xfId="16" applyFont="1" applyFill="1" applyBorder="1" applyAlignment="1">
      <alignment vertical="center"/>
    </xf>
    <xf numFmtId="0" fontId="0" fillId="0" borderId="0" xfId="0" applyFill="1" applyAlignment="1">
      <alignment horizontal="center"/>
    </xf>
    <xf numFmtId="0" fontId="0" fillId="0" borderId="0" xfId="0" applyFill="1" applyAlignment="1">
      <alignment horizontal="center"/>
    </xf>
    <xf numFmtId="0" fontId="5" fillId="3" borderId="0" xfId="0" applyFont="1" applyFill="1" applyBorder="1" applyAlignment="1">
      <alignment horizontal="center" vertical="center" wrapText="1"/>
    </xf>
    <xf numFmtId="0" fontId="24" fillId="3" borderId="0" xfId="0" applyFont="1" applyFill="1" applyBorder="1"/>
    <xf numFmtId="0" fontId="24" fillId="3" borderId="29" xfId="0" applyFont="1" applyFill="1" applyBorder="1"/>
    <xf numFmtId="10" fontId="21" fillId="3" borderId="5" xfId="16" applyNumberFormat="1" applyFont="1" applyFill="1" applyBorder="1" applyAlignment="1">
      <alignment horizontal="center" vertical="center" wrapText="1"/>
    </xf>
    <xf numFmtId="0" fontId="29" fillId="0" borderId="0" xfId="0" applyFont="1" applyFill="1"/>
    <xf numFmtId="0" fontId="31" fillId="0" borderId="0" xfId="0" applyFont="1" applyFill="1"/>
    <xf numFmtId="0" fontId="25" fillId="3" borderId="0" xfId="0" applyFont="1" applyFill="1"/>
    <xf numFmtId="0" fontId="4" fillId="3" borderId="0" xfId="0" applyFont="1" applyFill="1"/>
    <xf numFmtId="0" fontId="5" fillId="3" borderId="0" xfId="0" applyFont="1" applyFill="1" applyAlignment="1">
      <alignment horizontal="center"/>
    </xf>
    <xf numFmtId="0" fontId="20" fillId="0" borderId="0" xfId="0" applyFont="1"/>
    <xf numFmtId="180" fontId="4" fillId="0" borderId="1" xfId="246" applyNumberFormat="1" applyFont="1" applyFill="1" applyBorder="1" applyAlignment="1">
      <alignment horizontal="center" vertical="center"/>
    </xf>
    <xf numFmtId="180" fontId="4" fillId="0" borderId="8" xfId="246" applyNumberFormat="1" applyFont="1" applyFill="1" applyBorder="1" applyAlignment="1">
      <alignment horizontal="center" vertical="center"/>
    </xf>
    <xf numFmtId="4" fontId="18"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6" fillId="15" borderId="0" xfId="0" applyFont="1" applyFill="1"/>
    <xf numFmtId="4" fontId="46" fillId="15" borderId="0" xfId="0" applyNumberFormat="1" applyFont="1" applyFill="1"/>
    <xf numFmtId="0" fontId="48"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6" fillId="0" borderId="1" xfId="0" applyFont="1" applyBorder="1" applyAlignment="1">
      <alignment horizontal="center" vertical="center"/>
    </xf>
    <xf numFmtId="0" fontId="46" fillId="0" borderId="0" xfId="0" applyFont="1"/>
    <xf numFmtId="4" fontId="46" fillId="0" borderId="0" xfId="0" applyNumberFormat="1" applyFont="1"/>
    <xf numFmtId="181" fontId="5" fillId="0" borderId="0" xfId="0" applyNumberFormat="1" applyFont="1" applyAlignment="1">
      <alignment horizontal="center"/>
    </xf>
    <xf numFmtId="42" fontId="18" fillId="0" borderId="0" xfId="0" applyNumberFormat="1" applyFont="1" applyAlignment="1">
      <alignment horizontal="center" vertical="center" wrapText="1"/>
    </xf>
    <xf numFmtId="0" fontId="0" fillId="0" borderId="0" xfId="0" applyAlignment="1">
      <alignment horizontal="center"/>
    </xf>
    <xf numFmtId="0" fontId="5" fillId="17" borderId="19"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5" fillId="18" borderId="51"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8" borderId="19" xfId="0" applyFont="1" applyFill="1" applyBorder="1" applyAlignment="1">
      <alignment horizontal="center" vertical="center" wrapText="1"/>
    </xf>
    <xf numFmtId="0" fontId="0" fillId="0" borderId="30" xfId="0" applyFill="1" applyBorder="1" applyAlignment="1"/>
    <xf numFmtId="0" fontId="0" fillId="0" borderId="31" xfId="0" applyFill="1" applyBorder="1" applyAlignment="1"/>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53" xfId="16" applyFont="1" applyFill="1" applyBorder="1" applyAlignment="1">
      <alignment horizontal="center" vertical="center" wrapText="1"/>
    </xf>
    <xf numFmtId="0" fontId="2" fillId="17" borderId="25" xfId="0" applyFont="1" applyFill="1" applyBorder="1" applyAlignment="1">
      <alignment horizontal="center" vertical="center" wrapText="1"/>
    </xf>
    <xf numFmtId="0" fontId="18" fillId="17" borderId="8" xfId="0" applyFont="1" applyFill="1" applyBorder="1" applyAlignment="1">
      <alignment horizontal="left" vertical="center" wrapText="1"/>
    </xf>
    <xf numFmtId="42" fontId="18" fillId="17" borderId="1" xfId="0" applyNumberFormat="1" applyFont="1" applyFill="1" applyBorder="1" applyAlignment="1">
      <alignment horizontal="center" vertical="center" wrapText="1"/>
    </xf>
    <xf numFmtId="0" fontId="18" fillId="17" borderId="44" xfId="0" applyFont="1" applyFill="1" applyBorder="1" applyAlignment="1">
      <alignment horizontal="left" vertical="center" wrapText="1"/>
    </xf>
    <xf numFmtId="0" fontId="56" fillId="0" borderId="0" xfId="0" applyFont="1"/>
    <xf numFmtId="173" fontId="0" fillId="0" borderId="0" xfId="21" applyNumberFormat="1" applyFont="1"/>
    <xf numFmtId="10" fontId="0" fillId="0" borderId="0" xfId="21" applyNumberFormat="1" applyFont="1"/>
    <xf numFmtId="173" fontId="7" fillId="0" borderId="4" xfId="21" applyNumberFormat="1" applyFont="1" applyFill="1" applyBorder="1" applyAlignment="1">
      <alignment horizontal="center" vertical="center"/>
    </xf>
    <xf numFmtId="0" fontId="17" fillId="3" borderId="0" xfId="0" applyFont="1" applyFill="1"/>
    <xf numFmtId="0" fontId="17" fillId="0" borderId="0" xfId="0" applyFont="1" applyFill="1"/>
    <xf numFmtId="3" fontId="0" fillId="0" borderId="0" xfId="0" applyNumberFormat="1"/>
    <xf numFmtId="0" fontId="17" fillId="17" borderId="45" xfId="0" applyFont="1" applyFill="1" applyBorder="1" applyAlignment="1" applyProtection="1">
      <alignment horizontal="left" vertical="center" wrapText="1"/>
      <protection locked="0"/>
    </xf>
    <xf numFmtId="0" fontId="17" fillId="18" borderId="46" xfId="0" applyFont="1" applyFill="1" applyBorder="1" applyAlignment="1" applyProtection="1">
      <alignment horizontal="left" vertical="center" wrapText="1"/>
      <protection locked="0"/>
    </xf>
    <xf numFmtId="0" fontId="17" fillId="17" borderId="46" xfId="0" applyFont="1" applyFill="1" applyBorder="1" applyAlignment="1" applyProtection="1">
      <alignment horizontal="left" vertical="center" wrapText="1"/>
      <protection locked="0"/>
    </xf>
    <xf numFmtId="0" fontId="17" fillId="18" borderId="50" xfId="0" applyFont="1" applyFill="1" applyBorder="1" applyAlignment="1" applyProtection="1">
      <alignment horizontal="left" vertical="center" wrapText="1"/>
      <protection locked="0"/>
    </xf>
    <xf numFmtId="0" fontId="17" fillId="17" borderId="47" xfId="0" applyFont="1" applyFill="1" applyBorder="1" applyAlignment="1" applyProtection="1">
      <alignment horizontal="left" vertical="center" wrapText="1"/>
      <protection locked="0"/>
    </xf>
    <xf numFmtId="0" fontId="17" fillId="18" borderId="8" xfId="0" applyFont="1" applyFill="1" applyBorder="1" applyAlignment="1" applyProtection="1">
      <alignment horizontal="left" vertical="center" wrapText="1"/>
      <protection locked="0"/>
    </xf>
    <xf numFmtId="0" fontId="17" fillId="17" borderId="44" xfId="0" applyFont="1" applyFill="1" applyBorder="1" applyAlignment="1" applyProtection="1">
      <alignment horizontal="left" vertical="center" wrapText="1"/>
      <protection locked="0"/>
    </xf>
    <xf numFmtId="10" fontId="59" fillId="17" borderId="3" xfId="0" applyNumberFormat="1" applyFont="1" applyFill="1" applyBorder="1" applyAlignment="1">
      <alignment vertical="center"/>
    </xf>
    <xf numFmtId="10" fontId="59" fillId="18" borderId="1" xfId="0" applyNumberFormat="1" applyFont="1" applyFill="1" applyBorder="1"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16" fillId="2" borderId="4" xfId="16" applyFont="1" applyFill="1" applyBorder="1" applyAlignment="1">
      <alignment vertical="center"/>
    </xf>
    <xf numFmtId="10" fontId="21" fillId="3" borderId="4" xfId="16" applyNumberFormat="1" applyFont="1" applyFill="1" applyBorder="1" applyAlignment="1">
      <alignment horizontal="center" vertical="center" wrapText="1"/>
    </xf>
    <xf numFmtId="173" fontId="12" fillId="17" borderId="3" xfId="0" applyNumberFormat="1" applyFont="1" applyFill="1" applyBorder="1" applyAlignment="1">
      <alignment vertical="center"/>
    </xf>
    <xf numFmtId="173" fontId="12" fillId="18" borderId="1" xfId="0" applyNumberFormat="1" applyFont="1" applyFill="1" applyBorder="1" applyAlignment="1">
      <alignment vertical="center"/>
    </xf>
    <xf numFmtId="173" fontId="12" fillId="17" borderId="1" xfId="0" applyNumberFormat="1" applyFont="1" applyFill="1" applyBorder="1" applyAlignment="1">
      <alignment vertical="center"/>
    </xf>
    <xf numFmtId="173" fontId="12" fillId="18" borderId="4" xfId="0" applyNumberFormat="1" applyFont="1" applyFill="1" applyBorder="1" applyAlignment="1">
      <alignment vertical="center"/>
    </xf>
    <xf numFmtId="173" fontId="12" fillId="17" borderId="5" xfId="0" applyNumberFormat="1" applyFont="1" applyFill="1" applyBorder="1" applyAlignment="1">
      <alignment vertical="center"/>
    </xf>
    <xf numFmtId="10" fontId="0" fillId="0" borderId="0" xfId="0" applyNumberFormat="1"/>
    <xf numFmtId="10" fontId="59" fillId="17" borderId="1" xfId="0" applyNumberFormat="1" applyFont="1" applyFill="1" applyBorder="1" applyAlignment="1">
      <alignment vertical="center"/>
    </xf>
    <xf numFmtId="10" fontId="59" fillId="18" borderId="4" xfId="0" applyNumberFormat="1" applyFont="1" applyFill="1" applyBorder="1" applyAlignment="1">
      <alignment vertical="center"/>
    </xf>
    <xf numFmtId="9" fontId="2" fillId="17" borderId="39" xfId="21" applyNumberFormat="1"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2"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61" xfId="0" applyFont="1" applyFill="1" applyBorder="1" applyAlignment="1">
      <alignment horizontal="center" vertical="center" wrapText="1"/>
    </xf>
    <xf numFmtId="0" fontId="18" fillId="17" borderId="47" xfId="0" applyFont="1" applyFill="1" applyBorder="1" applyAlignment="1">
      <alignment horizontal="left" vertical="center" wrapText="1"/>
    </xf>
    <xf numFmtId="0" fontId="58" fillId="3" borderId="12" xfId="0" applyFont="1" applyFill="1" applyBorder="1" applyAlignment="1">
      <alignment horizontal="center" vertical="center" wrapText="1"/>
    </xf>
    <xf numFmtId="0" fontId="16" fillId="17" borderId="8" xfId="0" applyFont="1" applyFill="1" applyBorder="1" applyAlignment="1" applyProtection="1">
      <alignment horizontal="left" vertical="center" wrapText="1"/>
      <protection locked="0"/>
    </xf>
    <xf numFmtId="0" fontId="16" fillId="18" borderId="8" xfId="0" applyFont="1" applyFill="1" applyBorder="1" applyAlignment="1" applyProtection="1">
      <alignment horizontal="left" vertical="center" wrapText="1"/>
      <protection locked="0"/>
    </xf>
    <xf numFmtId="0" fontId="2" fillId="17" borderId="20" xfId="0" applyFont="1" applyFill="1" applyBorder="1" applyAlignment="1">
      <alignment horizontal="center" vertical="center" wrapText="1"/>
    </xf>
    <xf numFmtId="3" fontId="18"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180" fontId="4" fillId="0" borderId="7" xfId="246" applyNumberFormat="1" applyFont="1" applyFill="1" applyBorder="1" applyAlignment="1">
      <alignment horizontal="center" vertical="center"/>
    </xf>
    <xf numFmtId="0" fontId="4" fillId="0" borderId="7" xfId="0" applyFont="1" applyBorder="1" applyAlignment="1">
      <alignment horizontal="center" vertical="center"/>
    </xf>
    <xf numFmtId="42" fontId="18" fillId="17" borderId="7"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180" fontId="4" fillId="0" borderId="11" xfId="246" applyNumberFormat="1" applyFont="1" applyFill="1" applyBorder="1" applyAlignment="1">
      <alignment horizontal="center" vertical="center"/>
    </xf>
    <xf numFmtId="0" fontId="4" fillId="0" borderId="11" xfId="0" applyFont="1" applyBorder="1" applyAlignment="1">
      <alignment horizontal="center" vertical="center"/>
    </xf>
    <xf numFmtId="42" fontId="18" fillId="17" borderId="11" xfId="0" applyNumberFormat="1" applyFont="1" applyFill="1" applyBorder="1" applyAlignment="1">
      <alignment horizontal="center" vertical="center" wrapText="1"/>
    </xf>
    <xf numFmtId="4" fontId="18" fillId="17" borderId="1" xfId="0" applyNumberFormat="1" applyFont="1" applyFill="1" applyBorder="1" applyAlignment="1">
      <alignment horizontal="center" vertical="center"/>
    </xf>
    <xf numFmtId="39" fontId="17" fillId="17" borderId="1" xfId="0" applyNumberFormat="1" applyFont="1" applyFill="1" applyBorder="1" applyAlignment="1">
      <alignment horizontal="center" vertical="center" wrapText="1"/>
    </xf>
    <xf numFmtId="4" fontId="17" fillId="17" borderId="11" xfId="0" applyNumberFormat="1" applyFont="1" applyFill="1" applyBorder="1" applyAlignment="1">
      <alignment horizontal="center" vertical="center" wrapText="1"/>
    </xf>
    <xf numFmtId="4" fontId="17" fillId="17" borderId="7" xfId="0" applyNumberFormat="1" applyFont="1" applyFill="1" applyBorder="1" applyAlignment="1">
      <alignment horizontal="center" vertical="center" wrapText="1"/>
    </xf>
    <xf numFmtId="4" fontId="17" fillId="17" borderId="1" xfId="0" applyNumberFormat="1" applyFont="1" applyFill="1" applyBorder="1" applyAlignment="1">
      <alignment horizontal="center" vertical="center" wrapText="1"/>
    </xf>
    <xf numFmtId="3" fontId="4" fillId="17" borderId="1" xfId="0" applyNumberFormat="1" applyFont="1" applyFill="1" applyBorder="1" applyAlignment="1">
      <alignment horizontal="center" vertical="center"/>
    </xf>
    <xf numFmtId="39" fontId="17" fillId="17" borderId="1" xfId="0" applyNumberFormat="1" applyFont="1" applyFill="1" applyBorder="1" applyAlignment="1">
      <alignment horizontal="center" vertical="center"/>
    </xf>
    <xf numFmtId="3" fontId="17" fillId="17" borderId="1" xfId="0" applyNumberFormat="1" applyFont="1" applyFill="1" applyBorder="1" applyAlignment="1">
      <alignment horizontal="center" vertical="center"/>
    </xf>
    <xf numFmtId="180" fontId="4" fillId="17" borderId="1" xfId="246" applyNumberFormat="1" applyFont="1" applyFill="1" applyBorder="1" applyAlignment="1">
      <alignment horizontal="center" vertical="center"/>
    </xf>
    <xf numFmtId="3" fontId="18" fillId="17" borderId="1" xfId="0" applyNumberFormat="1" applyFont="1" applyFill="1" applyBorder="1" applyAlignment="1">
      <alignment horizontal="center" vertical="center"/>
    </xf>
    <xf numFmtId="3" fontId="2" fillId="0" borderId="8" xfId="0" applyNumberFormat="1" applyFont="1" applyBorder="1" applyAlignment="1">
      <alignment horizontal="center" vertical="center" wrapText="1"/>
    </xf>
    <xf numFmtId="42" fontId="18" fillId="17" borderId="8" xfId="0" applyNumberFormat="1" applyFont="1" applyFill="1" applyBorder="1" applyAlignment="1">
      <alignment horizontal="center" vertical="center" wrapText="1"/>
    </xf>
    <xf numFmtId="4" fontId="17" fillId="17" borderId="8" xfId="0" applyNumberFormat="1" applyFont="1" applyFill="1" applyBorder="1" applyAlignment="1">
      <alignment horizontal="center" vertical="center" wrapText="1"/>
    </xf>
    <xf numFmtId="0" fontId="61" fillId="45" borderId="70" xfId="2866" applyFont="1" applyFill="1" applyBorder="1" applyAlignment="1">
      <alignment horizontal="center" vertical="center" wrapText="1"/>
    </xf>
    <xf numFmtId="0" fontId="61" fillId="46" borderId="70" xfId="2866" applyFont="1" applyFill="1" applyBorder="1" applyAlignment="1">
      <alignment horizontal="center" vertical="center" wrapText="1"/>
    </xf>
    <xf numFmtId="0" fontId="2" fillId="43" borderId="70" xfId="2866" applyFont="1" applyFill="1" applyBorder="1" applyAlignment="1">
      <alignment horizontal="center" vertical="center" wrapText="1"/>
    </xf>
    <xf numFmtId="183" fontId="61" fillId="47" borderId="70" xfId="2867" applyNumberFormat="1" applyFont="1" applyFill="1" applyBorder="1" applyAlignment="1">
      <alignment horizontal="center" vertical="center" wrapText="1"/>
    </xf>
    <xf numFmtId="0" fontId="36" fillId="0" borderId="0" xfId="2866" applyFont="1" applyAlignment="1">
      <alignment vertical="center"/>
    </xf>
    <xf numFmtId="0" fontId="28" fillId="0" borderId="70" xfId="2866" applyFont="1" applyBorder="1" applyAlignment="1">
      <alignment horizontal="center" vertical="center" wrapText="1"/>
    </xf>
    <xf numFmtId="0" fontId="37" fillId="0" borderId="70" xfId="2868" applyFont="1" applyBorder="1" applyAlignment="1">
      <alignment horizontal="center" vertical="center"/>
    </xf>
    <xf numFmtId="1" fontId="37" fillId="0" borderId="70" xfId="2868" applyNumberFormat="1" applyFont="1" applyBorder="1" applyAlignment="1">
      <alignment horizontal="center" vertical="center"/>
    </xf>
    <xf numFmtId="173" fontId="37" fillId="0" borderId="70" xfId="2869" applyNumberFormat="1" applyFont="1" applyBorder="1" applyAlignment="1">
      <alignment horizontal="center" vertical="center"/>
    </xf>
    <xf numFmtId="183" fontId="37" fillId="0" borderId="70" xfId="2867" applyNumberFormat="1" applyFont="1" applyBorder="1" applyAlignment="1">
      <alignment horizontal="center" vertical="center"/>
    </xf>
    <xf numFmtId="0" fontId="37" fillId="0" borderId="71" xfId="2868" applyFont="1" applyBorder="1" applyAlignment="1">
      <alignment horizontal="center" vertical="center"/>
    </xf>
    <xf numFmtId="3" fontId="61" fillId="46" borderId="70" xfId="2868" applyNumberFormat="1" applyFont="1" applyFill="1" applyBorder="1" applyAlignment="1">
      <alignment horizontal="center" vertical="center"/>
    </xf>
    <xf numFmtId="3" fontId="62" fillId="43" borderId="70" xfId="2868" applyNumberFormat="1" applyFont="1" applyFill="1" applyBorder="1" applyAlignment="1">
      <alignment horizontal="center" vertical="center"/>
    </xf>
    <xf numFmtId="1" fontId="61" fillId="45" borderId="70" xfId="2866" applyNumberFormat="1" applyFont="1" applyFill="1" applyBorder="1" applyAlignment="1">
      <alignment horizontal="center" vertical="center" wrapText="1"/>
    </xf>
    <xf numFmtId="9" fontId="61" fillId="45" borderId="70" xfId="2869" applyFont="1" applyFill="1" applyBorder="1" applyAlignment="1">
      <alignment horizontal="center" vertical="center" wrapText="1"/>
    </xf>
    <xf numFmtId="183" fontId="61" fillId="45" borderId="70" xfId="2869" applyNumberFormat="1" applyFont="1" applyFill="1" applyBorder="1" applyAlignment="1">
      <alignment horizontal="center" vertical="center" wrapText="1"/>
    </xf>
    <xf numFmtId="183" fontId="36" fillId="0" borderId="0" xfId="2866" applyNumberFormat="1" applyFont="1" applyAlignment="1">
      <alignment vertical="center"/>
    </xf>
    <xf numFmtId="0" fontId="2" fillId="17" borderId="70" xfId="2866" applyFont="1" applyFill="1" applyBorder="1" applyAlignment="1">
      <alignment horizontal="center" vertical="center" wrapText="1"/>
    </xf>
    <xf numFmtId="3" fontId="62" fillId="17" borderId="70" xfId="2868" applyNumberFormat="1" applyFont="1" applyFill="1" applyBorder="1" applyAlignment="1">
      <alignment horizontal="center" vertical="center"/>
    </xf>
    <xf numFmtId="3" fontId="17" fillId="0" borderId="1" xfId="16" applyNumberFormat="1" applyFont="1" applyFill="1" applyBorder="1" applyAlignment="1">
      <alignment horizontal="center" vertical="center" wrapText="1"/>
    </xf>
    <xf numFmtId="3" fontId="47" fillId="0" borderId="70" xfId="2846" applyNumberFormat="1" applyFont="1" applyFill="1" applyBorder="1" applyAlignment="1">
      <alignment horizontal="center" vertical="center" wrapText="1"/>
    </xf>
    <xf numFmtId="3" fontId="18" fillId="44" borderId="1" xfId="0" applyNumberFormat="1" applyFont="1" applyFill="1" applyBorder="1" applyAlignment="1">
      <alignment horizontal="center" vertical="center"/>
    </xf>
    <xf numFmtId="4" fontId="18" fillId="44" borderId="1" xfId="0" applyNumberFormat="1" applyFont="1" applyFill="1" applyBorder="1" applyAlignment="1">
      <alignment horizontal="center" vertical="center"/>
    </xf>
    <xf numFmtId="0" fontId="4" fillId="44" borderId="11" xfId="0" applyFont="1" applyFill="1" applyBorder="1" applyAlignment="1">
      <alignment horizontal="center" vertical="center"/>
    </xf>
    <xf numFmtId="0" fontId="4" fillId="44" borderId="7" xfId="0" applyFont="1" applyFill="1" applyBorder="1" applyAlignment="1">
      <alignment horizontal="center" vertical="center"/>
    </xf>
    <xf numFmtId="0" fontId="4" fillId="44" borderId="1" xfId="0" applyFont="1" applyFill="1" applyBorder="1" applyAlignment="1">
      <alignment horizontal="center" vertical="center"/>
    </xf>
    <xf numFmtId="3" fontId="17" fillId="44" borderId="1" xfId="0" applyNumberFormat="1" applyFont="1" applyFill="1" applyBorder="1" applyAlignment="1">
      <alignment horizontal="center" vertical="center"/>
    </xf>
    <xf numFmtId="173" fontId="17" fillId="0" borderId="1" xfId="21" applyNumberFormat="1" applyFont="1" applyBorder="1" applyAlignment="1">
      <alignment horizontal="center" vertical="center"/>
    </xf>
    <xf numFmtId="173" fontId="18" fillId="0" borderId="1" xfId="21" applyNumberFormat="1" applyFont="1" applyBorder="1" applyAlignment="1">
      <alignment horizontal="center" vertical="center"/>
    </xf>
    <xf numFmtId="173" fontId="18" fillId="17" borderId="1" xfId="21" applyNumberFormat="1" applyFont="1" applyFill="1" applyBorder="1" applyAlignment="1">
      <alignment horizontal="center" vertical="center"/>
    </xf>
    <xf numFmtId="9" fontId="2" fillId="17" borderId="39" xfId="21" applyFont="1" applyFill="1" applyBorder="1" applyAlignment="1">
      <alignment horizontal="center" vertical="center" wrapText="1"/>
    </xf>
    <xf numFmtId="0" fontId="5" fillId="17" borderId="4"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68" fillId="0" borderId="0" xfId="0" applyFont="1"/>
    <xf numFmtId="0" fontId="0" fillId="0" borderId="0" xfId="0" applyAlignment="1">
      <alignment horizontal="center"/>
    </xf>
    <xf numFmtId="0" fontId="70" fillId="0" borderId="0" xfId="0" applyFont="1" applyFill="1"/>
    <xf numFmtId="0" fontId="71" fillId="0" borderId="0" xfId="0" applyFont="1" applyFill="1"/>
    <xf numFmtId="0" fontId="69" fillId="0" borderId="0" xfId="0" applyFont="1" applyFill="1"/>
    <xf numFmtId="0" fontId="69" fillId="3" borderId="0" xfId="0" applyFont="1" applyFill="1"/>
    <xf numFmtId="0" fontId="69" fillId="3" borderId="0" xfId="0" applyFont="1" applyFill="1" applyAlignment="1">
      <alignment horizontal="center"/>
    </xf>
    <xf numFmtId="176" fontId="69" fillId="3" borderId="0" xfId="0" applyNumberFormat="1" applyFont="1" applyFill="1" applyAlignment="1">
      <alignment horizontal="center"/>
    </xf>
    <xf numFmtId="0" fontId="69" fillId="0" borderId="0" xfId="0" applyFont="1" applyFill="1" applyAlignment="1">
      <alignment horizontal="center" vertical="center"/>
    </xf>
    <xf numFmtId="0" fontId="69" fillId="0" borderId="0" xfId="0" applyFont="1" applyFill="1" applyAlignment="1">
      <alignment horizontal="center"/>
    </xf>
    <xf numFmtId="9" fontId="0" fillId="0" borderId="0" xfId="0" applyNumberFormat="1"/>
    <xf numFmtId="9" fontId="0" fillId="0" borderId="0" xfId="21" applyFont="1"/>
    <xf numFmtId="0" fontId="80" fillId="50" borderId="70" xfId="0" applyFont="1" applyFill="1" applyBorder="1" applyAlignment="1">
      <alignment horizontal="center" vertical="top" wrapText="1"/>
    </xf>
    <xf numFmtId="0" fontId="78" fillId="0" borderId="70" xfId="0" applyFont="1" applyBorder="1" applyAlignment="1">
      <alignment horizontal="center" vertical="top" wrapText="1"/>
    </xf>
    <xf numFmtId="0" fontId="79" fillId="0" borderId="70" xfId="0" applyFont="1" applyBorder="1" applyAlignment="1">
      <alignment horizontal="left" vertical="top" wrapText="1"/>
    </xf>
    <xf numFmtId="0" fontId="80" fillId="50" borderId="74" xfId="0" applyFont="1" applyFill="1" applyBorder="1" applyAlignment="1">
      <alignment horizontal="center" vertical="top" wrapText="1"/>
    </xf>
    <xf numFmtId="0" fontId="80" fillId="50" borderId="75" xfId="0" applyFont="1" applyFill="1" applyBorder="1" applyAlignment="1">
      <alignment horizontal="center" vertical="top" wrapText="1"/>
    </xf>
    <xf numFmtId="0" fontId="78" fillId="0" borderId="72" xfId="0" applyFont="1" applyBorder="1" applyAlignment="1">
      <alignment horizontal="center" vertical="top" wrapText="1"/>
    </xf>
    <xf numFmtId="0" fontId="80" fillId="50" borderId="76" xfId="0" applyFont="1" applyFill="1" applyBorder="1" applyAlignment="1">
      <alignment horizontal="center" vertical="top" wrapText="1"/>
    </xf>
    <xf numFmtId="0" fontId="0" fillId="0" borderId="0" xfId="0" applyAlignment="1">
      <alignment vertical="center"/>
    </xf>
    <xf numFmtId="9" fontId="0" fillId="0" borderId="0" xfId="21" applyFont="1" applyAlignment="1">
      <alignment horizontal="center" vertical="center"/>
    </xf>
    <xf numFmtId="0" fontId="80" fillId="50" borderId="0" xfId="0" applyFont="1" applyFill="1" applyBorder="1" applyAlignment="1">
      <alignment horizontal="center" vertical="top" wrapText="1"/>
    </xf>
    <xf numFmtId="0" fontId="0" fillId="0" borderId="0" xfId="0" applyAlignment="1">
      <alignment horizontal="left"/>
    </xf>
    <xf numFmtId="0" fontId="79" fillId="50" borderId="0" xfId="0" applyFont="1" applyFill="1" applyBorder="1" applyAlignment="1">
      <alignment horizontal="center" vertical="top" wrapText="1"/>
    </xf>
    <xf numFmtId="0" fontId="0" fillId="49" borderId="0" xfId="0" applyNumberFormat="1" applyFill="1"/>
    <xf numFmtId="0" fontId="0" fillId="49" borderId="0" xfId="0" applyFill="1"/>
    <xf numFmtId="0" fontId="0" fillId="49" borderId="0" xfId="0" applyFill="1" applyAlignment="1">
      <alignment horizontal="center" vertical="center"/>
    </xf>
    <xf numFmtId="0" fontId="37" fillId="49" borderId="70" xfId="2868" applyFont="1" applyFill="1" applyBorder="1" applyAlignment="1">
      <alignment horizontal="center"/>
    </xf>
    <xf numFmtId="0" fontId="37" fillId="0" borderId="70" xfId="2868" applyFont="1" applyBorder="1" applyAlignment="1">
      <alignment horizontal="center"/>
    </xf>
    <xf numFmtId="0" fontId="37" fillId="49" borderId="71" xfId="2868" applyFont="1" applyFill="1" applyBorder="1" applyAlignment="1">
      <alignment horizontal="center"/>
    </xf>
    <xf numFmtId="0" fontId="80" fillId="50" borderId="77" xfId="0" applyFont="1" applyFill="1" applyBorder="1" applyAlignment="1">
      <alignment horizontal="center" vertical="top" wrapText="1"/>
    </xf>
    <xf numFmtId="3" fontId="4" fillId="0" borderId="1" xfId="0" applyNumberFormat="1" applyFont="1" applyBorder="1" applyAlignment="1">
      <alignment horizontal="center" vertical="center" wrapText="1"/>
    </xf>
    <xf numFmtId="3" fontId="2" fillId="44" borderId="1" xfId="0" applyNumberFormat="1" applyFont="1" applyFill="1" applyBorder="1" applyAlignment="1">
      <alignment horizontal="center" vertical="center"/>
    </xf>
    <xf numFmtId="176" fontId="0" fillId="0" borderId="0" xfId="3" applyNumberFormat="1" applyFont="1"/>
    <xf numFmtId="3" fontId="5" fillId="0" borderId="3"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76" fontId="76" fillId="0" borderId="19" xfId="0" applyNumberFormat="1" applyFont="1" applyFill="1" applyBorder="1" applyAlignment="1">
      <alignment vertical="center"/>
    </xf>
    <xf numFmtId="176" fontId="76" fillId="0" borderId="4" xfId="0" applyNumberFormat="1" applyFont="1" applyFill="1" applyBorder="1" applyAlignment="1">
      <alignment vertical="center"/>
    </xf>
    <xf numFmtId="10" fontId="0" fillId="0" borderId="0" xfId="21" applyNumberFormat="1" applyFont="1" applyAlignment="1">
      <alignment horizontal="center" vertical="center"/>
    </xf>
    <xf numFmtId="10" fontId="0" fillId="0" borderId="0" xfId="21" applyNumberFormat="1" applyFont="1" applyAlignment="1">
      <alignment horizontal="center"/>
    </xf>
    <xf numFmtId="169" fontId="0" fillId="0" borderId="0" xfId="3" applyFont="1"/>
    <xf numFmtId="183" fontId="0" fillId="0" borderId="0" xfId="0" applyNumberFormat="1"/>
    <xf numFmtId="10" fontId="23" fillId="0" borderId="3" xfId="16" applyNumberFormat="1" applyFont="1" applyFill="1" applyBorder="1" applyAlignment="1">
      <alignment horizontal="center" vertical="center" wrapText="1"/>
    </xf>
    <xf numFmtId="10" fontId="23" fillId="0" borderId="1" xfId="16" applyNumberFormat="1" applyFont="1" applyFill="1" applyBorder="1" applyAlignment="1">
      <alignment horizontal="center" vertical="center" wrapText="1"/>
    </xf>
    <xf numFmtId="0" fontId="4" fillId="2" borderId="0" xfId="16" applyFill="1" applyBorder="1" applyAlignment="1">
      <alignment vertical="center" wrapText="1"/>
    </xf>
    <xf numFmtId="173" fontId="23" fillId="0" borderId="3" xfId="16" applyNumberFormat="1" applyFont="1" applyFill="1" applyBorder="1" applyAlignment="1">
      <alignment horizontal="center" vertical="center" wrapText="1"/>
    </xf>
    <xf numFmtId="0" fontId="5" fillId="17" borderId="19" xfId="0" applyFont="1" applyFill="1" applyBorder="1" applyAlignment="1">
      <alignment horizontal="center" vertical="center" wrapText="1"/>
    </xf>
    <xf numFmtId="173" fontId="5" fillId="0" borderId="3" xfId="21" applyNumberFormat="1" applyFont="1" applyFill="1" applyBorder="1" applyAlignment="1">
      <alignment horizontal="center" vertical="center" wrapText="1"/>
    </xf>
    <xf numFmtId="0" fontId="7" fillId="0" borderId="1" xfId="0" applyFont="1" applyFill="1" applyBorder="1" applyAlignment="1">
      <alignment horizontal="center" vertical="center"/>
    </xf>
    <xf numFmtId="3" fontId="11" fillId="0" borderId="4"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182"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172" fontId="7" fillId="0" borderId="1" xfId="0" applyNumberFormat="1" applyFont="1" applyFill="1" applyBorder="1" applyAlignment="1">
      <alignment horizontal="right" vertical="center"/>
    </xf>
    <xf numFmtId="3" fontId="5" fillId="0" borderId="1" xfId="10" applyNumberFormat="1" applyFont="1" applyFill="1" applyBorder="1" applyAlignment="1">
      <alignment horizontal="center" vertical="center" wrapText="1"/>
    </xf>
    <xf numFmtId="173" fontId="5" fillId="0" borderId="1" xfId="21"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xf>
    <xf numFmtId="3" fontId="5" fillId="0" borderId="5" xfId="10" applyNumberFormat="1" applyFont="1" applyFill="1" applyBorder="1" applyAlignment="1">
      <alignment horizontal="center" vertical="center" wrapText="1"/>
    </xf>
    <xf numFmtId="0" fontId="24" fillId="0" borderId="3" xfId="0" applyFont="1" applyFill="1" applyBorder="1" applyAlignment="1">
      <alignment horizontal="center" vertical="center"/>
    </xf>
    <xf numFmtId="37" fontId="7" fillId="0" borderId="1" xfId="9" applyNumberFormat="1" applyFont="1" applyFill="1" applyBorder="1" applyAlignment="1">
      <alignment horizontal="center" vertical="center"/>
    </xf>
    <xf numFmtId="0" fontId="24" fillId="0" borderId="1" xfId="0" applyFont="1" applyFill="1" applyBorder="1" applyAlignment="1">
      <alignment horizontal="center" vertical="center"/>
    </xf>
    <xf numFmtId="37" fontId="81" fillId="0" borderId="2" xfId="9" applyNumberFormat="1" applyFont="1" applyFill="1" applyBorder="1" applyAlignment="1">
      <alignment horizontal="center" vertical="center"/>
    </xf>
    <xf numFmtId="3" fontId="24" fillId="0" borderId="3" xfId="0" applyNumberFormat="1" applyFont="1" applyFill="1" applyBorder="1" applyAlignment="1">
      <alignment horizontal="center" vertical="center"/>
    </xf>
    <xf numFmtId="3" fontId="24" fillId="0" borderId="1" xfId="0" applyNumberFormat="1" applyFont="1" applyFill="1" applyBorder="1" applyAlignment="1">
      <alignment horizontal="center" vertical="center"/>
    </xf>
    <xf numFmtId="37" fontId="7" fillId="0" borderId="2" xfId="9" applyNumberFormat="1" applyFont="1" applyFill="1" applyBorder="1" applyAlignment="1">
      <alignment horizontal="center" vertical="center"/>
    </xf>
    <xf numFmtId="173" fontId="24" fillId="0" borderId="3" xfId="0" applyNumberFormat="1" applyFont="1" applyFill="1" applyBorder="1" applyAlignment="1">
      <alignment horizontal="center" vertical="center"/>
    </xf>
    <xf numFmtId="173" fontId="24" fillId="0" borderId="1" xfId="0" applyNumberFormat="1" applyFont="1" applyFill="1" applyBorder="1" applyAlignment="1">
      <alignment horizontal="center" vertical="center"/>
    </xf>
    <xf numFmtId="37" fontId="7" fillId="0" borderId="4" xfId="9" applyNumberFormat="1" applyFont="1" applyFill="1" applyBorder="1" applyAlignment="1">
      <alignment horizontal="center" vertical="center"/>
    </xf>
    <xf numFmtId="184" fontId="24" fillId="0" borderId="5" xfId="0" applyNumberFormat="1" applyFont="1" applyFill="1" applyBorder="1" applyAlignment="1">
      <alignment horizontal="center" vertical="center"/>
    </xf>
    <xf numFmtId="184" fontId="76" fillId="0" borderId="4" xfId="0" applyNumberFormat="1" applyFont="1" applyFill="1" applyBorder="1" applyAlignment="1">
      <alignment horizontal="center" vertical="center"/>
    </xf>
    <xf numFmtId="173" fontId="23" fillId="0" borderId="1" xfId="16" applyNumberFormat="1" applyFont="1" applyFill="1" applyBorder="1" applyAlignment="1">
      <alignment horizontal="center" vertical="center" wrapText="1"/>
    </xf>
    <xf numFmtId="173" fontId="23" fillId="0" borderId="4" xfId="16" applyNumberFormat="1" applyFont="1" applyFill="1" applyBorder="1" applyAlignment="1">
      <alignment horizontal="center" vertical="center" wrapText="1"/>
    </xf>
    <xf numFmtId="10" fontId="12" fillId="0" borderId="5" xfId="16" applyNumberFormat="1" applyFont="1" applyFill="1" applyBorder="1" applyAlignment="1">
      <alignment horizontal="center" vertical="center" wrapText="1"/>
    </xf>
    <xf numFmtId="176" fontId="0" fillId="0" borderId="0" xfId="0" applyNumberFormat="1"/>
    <xf numFmtId="0" fontId="0" fillId="51" borderId="0" xfId="0" applyFill="1" applyAlignment="1">
      <alignment horizontal="center"/>
    </xf>
    <xf numFmtId="10" fontId="0" fillId="51" borderId="0" xfId="21" applyNumberFormat="1" applyFont="1" applyFill="1"/>
    <xf numFmtId="10" fontId="7" fillId="0" borderId="4" xfId="21" applyNumberFormat="1" applyFont="1" applyFill="1" applyBorder="1" applyAlignment="1">
      <alignment horizontal="center" vertical="center"/>
    </xf>
    <xf numFmtId="173" fontId="7" fillId="0" borderId="19" xfId="21" applyNumberFormat="1" applyFont="1" applyFill="1" applyBorder="1" applyAlignment="1">
      <alignment horizontal="center" vertical="center"/>
    </xf>
    <xf numFmtId="173" fontId="7" fillId="0" borderId="12" xfId="21" applyNumberFormat="1" applyFont="1" applyFill="1" applyBorder="1" applyAlignment="1">
      <alignment horizontal="center" vertical="center"/>
    </xf>
    <xf numFmtId="0" fontId="0" fillId="0" borderId="0" xfId="0" applyAlignment="1">
      <alignment horizontal="center"/>
    </xf>
    <xf numFmtId="0" fontId="25" fillId="4" borderId="1" xfId="0" applyFont="1" applyFill="1" applyBorder="1" applyAlignment="1">
      <alignment horizontal="center" vertical="center"/>
    </xf>
    <xf numFmtId="0" fontId="5" fillId="18" borderId="30" xfId="0" applyFont="1" applyFill="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center"/>
    </xf>
    <xf numFmtId="0" fontId="4" fillId="0" borderId="0" xfId="0" applyFont="1"/>
    <xf numFmtId="0" fontId="25" fillId="0" borderId="0" xfId="0" applyFont="1"/>
    <xf numFmtId="0" fontId="2" fillId="17" borderId="61" xfId="0" applyFont="1" applyFill="1" applyBorder="1" applyAlignment="1">
      <alignment horizontal="center" vertical="top" wrapText="1"/>
    </xf>
    <xf numFmtId="0" fontId="46" fillId="15" borderId="0" xfId="0" applyFont="1" applyFill="1" applyAlignment="1">
      <alignment horizontal="center"/>
    </xf>
    <xf numFmtId="0" fontId="26" fillId="15" borderId="0" xfId="0" applyFont="1" applyFill="1" applyAlignment="1" applyProtection="1">
      <alignment horizontal="center"/>
      <protection locked="0"/>
    </xf>
    <xf numFmtId="0" fontId="85" fillId="52" borderId="79" xfId="13457" applyFont="1" applyFill="1" applyBorder="1" applyAlignment="1">
      <alignment horizontal="center" vertical="center" wrapText="1"/>
    </xf>
    <xf numFmtId="0" fontId="82" fillId="0" borderId="0" xfId="13457" applyFont="1"/>
    <xf numFmtId="0" fontId="37" fillId="0" borderId="0" xfId="13457"/>
    <xf numFmtId="0" fontId="86" fillId="55" borderId="81" xfId="13457" applyFont="1" applyFill="1" applyBorder="1" applyAlignment="1">
      <alignment horizontal="center" vertical="center"/>
    </xf>
    <xf numFmtId="0" fontId="87" fillId="54" borderId="83" xfId="13457" applyFont="1" applyFill="1" applyBorder="1" applyAlignment="1">
      <alignment horizontal="center" vertical="center"/>
    </xf>
    <xf numFmtId="0" fontId="86" fillId="55" borderId="87" xfId="13457" applyFont="1" applyFill="1" applyBorder="1" applyAlignment="1">
      <alignment horizontal="center" vertical="center"/>
    </xf>
    <xf numFmtId="0" fontId="86" fillId="55" borderId="95" xfId="13457" applyFont="1" applyFill="1" applyBorder="1" applyAlignment="1">
      <alignment horizontal="center" vertical="center"/>
    </xf>
    <xf numFmtId="0" fontId="36" fillId="0" borderId="0" xfId="13457" applyFont="1" applyAlignment="1">
      <alignment vertical="center"/>
    </xf>
    <xf numFmtId="0" fontId="10" fillId="0" borderId="80" xfId="13457" applyFont="1" applyBorder="1" applyAlignment="1">
      <alignment horizontal="center" vertical="center"/>
    </xf>
    <xf numFmtId="0" fontId="10" fillId="0" borderId="81" xfId="13457" applyFont="1" applyBorder="1" applyAlignment="1">
      <alignment horizontal="center" vertical="center"/>
    </xf>
    <xf numFmtId="0" fontId="10" fillId="0" borderId="82" xfId="13457" applyFont="1" applyBorder="1" applyAlignment="1">
      <alignment horizontal="center" vertical="center"/>
    </xf>
    <xf numFmtId="0" fontId="10" fillId="0" borderId="83" xfId="13457" applyFont="1" applyBorder="1" applyAlignment="1">
      <alignment horizontal="center" vertical="center"/>
    </xf>
    <xf numFmtId="0" fontId="10" fillId="0" borderId="84" xfId="13457" applyFont="1" applyBorder="1" applyAlignment="1">
      <alignment horizontal="center" vertical="center"/>
    </xf>
    <xf numFmtId="0" fontId="10" fillId="0" borderId="85" xfId="13457" applyFont="1" applyBorder="1" applyAlignment="1">
      <alignment horizontal="center" vertical="center"/>
    </xf>
    <xf numFmtId="0" fontId="10" fillId="0" borderId="86" xfId="13457" applyFont="1" applyBorder="1" applyAlignment="1">
      <alignment horizontal="center" vertical="center"/>
    </xf>
    <xf numFmtId="0" fontId="10" fillId="0" borderId="87" xfId="13457" applyFont="1" applyBorder="1" applyAlignment="1">
      <alignment horizontal="center" vertical="center"/>
    </xf>
    <xf numFmtId="0" fontId="10" fillId="0" borderId="88" xfId="13457" applyFont="1" applyBorder="1" applyAlignment="1">
      <alignment horizontal="center" vertical="center"/>
    </xf>
    <xf numFmtId="0" fontId="10" fillId="0" borderId="89" xfId="13457" applyFont="1" applyBorder="1" applyAlignment="1">
      <alignment horizontal="center" vertical="center"/>
    </xf>
    <xf numFmtId="0" fontId="10" fillId="0" borderId="91" xfId="13457" applyFont="1" applyBorder="1" applyAlignment="1">
      <alignment horizontal="center" vertical="center"/>
    </xf>
    <xf numFmtId="0" fontId="10" fillId="0" borderId="92" xfId="13457" applyFont="1" applyBorder="1" applyAlignment="1">
      <alignment horizontal="center" vertical="center"/>
    </xf>
    <xf numFmtId="0" fontId="10" fillId="0" borderId="93" xfId="13457" applyFont="1" applyBorder="1" applyAlignment="1">
      <alignment horizontal="center" vertical="center"/>
    </xf>
    <xf numFmtId="0" fontId="10" fillId="0" borderId="94" xfId="13457" applyFont="1" applyBorder="1" applyAlignment="1">
      <alignment horizontal="center" vertical="center"/>
    </xf>
    <xf numFmtId="0" fontId="10" fillId="0" borderId="90" xfId="13457" applyFont="1" applyBorder="1" applyAlignment="1">
      <alignment horizontal="center" vertical="center"/>
    </xf>
    <xf numFmtId="0" fontId="10" fillId="0" borderId="95" xfId="13457" applyFont="1" applyBorder="1" applyAlignment="1">
      <alignment horizontal="center" vertical="center"/>
    </xf>
    <xf numFmtId="0" fontId="10" fillId="0" borderId="96" xfId="13457" applyFont="1" applyBorder="1" applyAlignment="1">
      <alignment horizontal="center" vertical="center"/>
    </xf>
    <xf numFmtId="0" fontId="10" fillId="0" borderId="97" xfId="13457" applyFont="1" applyBorder="1" applyAlignment="1">
      <alignment horizontal="center" vertical="center"/>
    </xf>
    <xf numFmtId="0" fontId="86" fillId="55" borderId="80" xfId="13457" applyFont="1" applyFill="1" applyBorder="1" applyAlignment="1">
      <alignment horizontal="center" vertical="center"/>
    </xf>
    <xf numFmtId="0" fontId="86" fillId="53" borderId="84" xfId="13457" applyFont="1" applyFill="1" applyBorder="1" applyAlignment="1">
      <alignment horizontal="center" vertical="center"/>
    </xf>
    <xf numFmtId="0" fontId="87" fillId="54" borderId="88" xfId="13457" applyFont="1" applyFill="1" applyBorder="1" applyAlignment="1">
      <alignment horizontal="center" vertical="center"/>
    </xf>
    <xf numFmtId="0" fontId="86" fillId="55" borderId="90" xfId="13457" applyFont="1" applyFill="1" applyBorder="1" applyAlignment="1">
      <alignment horizontal="center" vertical="center"/>
    </xf>
    <xf numFmtId="0" fontId="87" fillId="54" borderId="94" xfId="13457" applyFont="1" applyFill="1" applyBorder="1" applyAlignment="1">
      <alignment horizontal="center" vertical="center"/>
    </xf>
    <xf numFmtId="0" fontId="86" fillId="53" borderId="97" xfId="13457" applyFont="1" applyFill="1" applyBorder="1" applyAlignment="1">
      <alignment horizontal="center" vertical="center"/>
    </xf>
    <xf numFmtId="0" fontId="87" fillId="54" borderId="85" xfId="13457" applyFont="1" applyFill="1" applyBorder="1" applyAlignment="1">
      <alignment horizontal="center" vertical="center"/>
    </xf>
    <xf numFmtId="0" fontId="86" fillId="53" borderId="89" xfId="13457" applyFont="1" applyFill="1" applyBorder="1" applyAlignment="1">
      <alignment horizontal="center" vertical="center"/>
    </xf>
    <xf numFmtId="0" fontId="87" fillId="54" borderId="96" xfId="13457" applyFont="1" applyFill="1" applyBorder="1" applyAlignment="1">
      <alignment horizontal="center" vertical="center"/>
    </xf>
    <xf numFmtId="0" fontId="86" fillId="55" borderId="86" xfId="13457" applyFont="1" applyFill="1" applyBorder="1" applyAlignment="1">
      <alignment horizontal="center" vertical="center"/>
    </xf>
    <xf numFmtId="0" fontId="86" fillId="53" borderId="91" xfId="13457" applyFont="1" applyFill="1" applyBorder="1" applyAlignment="1">
      <alignment horizontal="center" vertical="center"/>
    </xf>
    <xf numFmtId="0" fontId="87" fillId="54" borderId="82" xfId="13457" applyFont="1" applyFill="1" applyBorder="1" applyAlignment="1">
      <alignment horizontal="center" vertical="center"/>
    </xf>
    <xf numFmtId="0" fontId="87" fillId="54" borderId="92" xfId="13457" applyFont="1" applyFill="1" applyBorder="1" applyAlignment="1">
      <alignment horizontal="center" vertical="center"/>
    </xf>
    <xf numFmtId="0" fontId="86" fillId="53" borderId="93" xfId="13457" applyFont="1" applyFill="1" applyBorder="1" applyAlignment="1">
      <alignment horizontal="center" vertical="center"/>
    </xf>
    <xf numFmtId="0" fontId="88" fillId="0" borderId="0" xfId="13457" applyFont="1" applyAlignment="1">
      <alignment horizontal="center" vertical="center"/>
    </xf>
    <xf numFmtId="0" fontId="0" fillId="51" borderId="0" xfId="0" applyFill="1" applyAlignment="1">
      <alignment horizontal="center" vertical="center"/>
    </xf>
    <xf numFmtId="10" fontId="0" fillId="51" borderId="0" xfId="21" applyNumberFormat="1" applyFont="1" applyFill="1" applyAlignment="1">
      <alignment horizontal="center" vertical="center"/>
    </xf>
    <xf numFmtId="10" fontId="0" fillId="0" borderId="0" xfId="21" applyNumberFormat="1" applyFont="1" applyFill="1" applyAlignment="1">
      <alignment horizontal="center" vertical="center"/>
    </xf>
    <xf numFmtId="0" fontId="0" fillId="0" borderId="0" xfId="0" applyFill="1" applyAlignment="1">
      <alignment horizontal="center" vertical="center"/>
    </xf>
    <xf numFmtId="10" fontId="0" fillId="51" borderId="0" xfId="21" applyNumberFormat="1" applyFont="1" applyFill="1" applyAlignment="1">
      <alignment horizontal="center"/>
    </xf>
    <xf numFmtId="0" fontId="62" fillId="0" borderId="77" xfId="2868" applyFont="1" applyBorder="1" applyAlignment="1">
      <alignment horizontal="center"/>
    </xf>
    <xf numFmtId="0" fontId="62" fillId="0" borderId="0" xfId="2868" applyFont="1" applyAlignment="1">
      <alignment horizontal="center"/>
    </xf>
    <xf numFmtId="0" fontId="36" fillId="0" borderId="0" xfId="2866" applyFont="1"/>
    <xf numFmtId="0" fontId="89" fillId="45" borderId="70" xfId="2866" applyFont="1" applyFill="1" applyBorder="1" applyAlignment="1">
      <alignment horizontal="center" vertical="center" wrapText="1"/>
    </xf>
    <xf numFmtId="0" fontId="15" fillId="49" borderId="70" xfId="2866" applyFont="1" applyFill="1" applyBorder="1" applyAlignment="1">
      <alignment horizontal="center" vertical="center" wrapText="1"/>
    </xf>
    <xf numFmtId="0" fontId="89" fillId="59" borderId="70" xfId="2866" applyFont="1" applyFill="1" applyBorder="1" applyAlignment="1">
      <alignment horizontal="center" vertical="center" wrapText="1"/>
    </xf>
    <xf numFmtId="0" fontId="90" fillId="43" borderId="70" xfId="2868" applyFont="1" applyFill="1" applyBorder="1" applyAlignment="1">
      <alignment horizontal="center" vertical="center" wrapText="1"/>
    </xf>
    <xf numFmtId="0" fontId="23" fillId="0" borderId="0" xfId="2866" applyFont="1" applyAlignment="1">
      <alignment vertical="center" wrapText="1"/>
    </xf>
    <xf numFmtId="0" fontId="28" fillId="0" borderId="70" xfId="2866" applyFont="1" applyBorder="1" applyAlignment="1">
      <alignment horizontal="center" vertical="top" wrapText="1"/>
    </xf>
    <xf numFmtId="0" fontId="36" fillId="0" borderId="70" xfId="2866" applyFont="1" applyBorder="1" applyAlignment="1">
      <alignment horizontal="center"/>
    </xf>
    <xf numFmtId="0" fontId="36" fillId="0" borderId="1" xfId="2866" applyFont="1" applyBorder="1" applyAlignment="1">
      <alignment horizontal="center" vertical="center"/>
    </xf>
    <xf numFmtId="3" fontId="36" fillId="62" borderId="70" xfId="2868" applyNumberFormat="1" applyFont="1" applyFill="1" applyBorder="1" applyAlignment="1">
      <alignment horizontal="center" vertical="center"/>
    </xf>
    <xf numFmtId="0" fontId="91" fillId="0" borderId="70" xfId="2866" applyFont="1" applyBorder="1" applyAlignment="1">
      <alignment horizontal="center" vertical="top" wrapText="1"/>
    </xf>
    <xf numFmtId="0" fontId="91" fillId="0" borderId="70" xfId="2866" applyFont="1" applyBorder="1" applyAlignment="1">
      <alignment horizontal="left" vertical="top" wrapText="1"/>
    </xf>
    <xf numFmtId="0" fontId="91" fillId="43" borderId="70" xfId="2866" applyFont="1" applyFill="1" applyBorder="1" applyAlignment="1">
      <alignment horizontal="center" vertical="top" wrapText="1"/>
    </xf>
    <xf numFmtId="0" fontId="36" fillId="0" borderId="70" xfId="2866" applyFont="1" applyBorder="1" applyAlignment="1">
      <alignment horizontal="center" vertical="center"/>
    </xf>
    <xf numFmtId="0" fontId="91" fillId="43" borderId="72" xfId="2866" applyFont="1" applyFill="1" applyBorder="1" applyAlignment="1">
      <alignment horizontal="center" vertical="top" wrapText="1"/>
    </xf>
    <xf numFmtId="0" fontId="36" fillId="0" borderId="0" xfId="2866" applyFont="1" applyAlignment="1">
      <alignment horizontal="center"/>
    </xf>
    <xf numFmtId="185" fontId="36" fillId="0" borderId="0" xfId="2866" applyNumberFormat="1" applyFont="1"/>
    <xf numFmtId="186" fontId="36" fillId="0" borderId="0" xfId="2866" applyNumberFormat="1" applyFont="1"/>
    <xf numFmtId="165" fontId="36" fillId="0" borderId="0" xfId="2866" applyNumberFormat="1" applyFont="1"/>
    <xf numFmtId="0" fontId="19" fillId="0" borderId="0" xfId="2866"/>
    <xf numFmtId="0" fontId="19" fillId="0" borderId="0" xfId="2866" applyAlignment="1">
      <alignment horizontal="center" vertical="center"/>
    </xf>
    <xf numFmtId="0" fontId="4" fillId="0" borderId="0" xfId="16"/>
    <xf numFmtId="0" fontId="4" fillId="0" borderId="0" xfId="16" applyAlignment="1">
      <alignment horizontal="center" vertical="center"/>
    </xf>
    <xf numFmtId="0" fontId="88" fillId="56" borderId="0" xfId="2866" applyFont="1" applyFill="1" applyBorder="1" applyAlignment="1">
      <alignment horizontal="center"/>
    </xf>
    <xf numFmtId="37" fontId="61" fillId="58" borderId="2" xfId="1387" applyNumberFormat="1" applyFont="1" applyFill="1" applyBorder="1" applyAlignment="1">
      <alignment horizontal="center" vertical="center"/>
    </xf>
    <xf numFmtId="0" fontId="77" fillId="43" borderId="70" xfId="2866" applyFont="1" applyFill="1" applyBorder="1" applyAlignment="1">
      <alignment vertical="center" wrapText="1"/>
    </xf>
    <xf numFmtId="0" fontId="89" fillId="60" borderId="70" xfId="2868" applyFont="1" applyFill="1" applyBorder="1" applyAlignment="1">
      <alignment horizontal="center" vertical="center" wrapText="1"/>
    </xf>
    <xf numFmtId="173" fontId="28" fillId="61" borderId="70" xfId="13411" applyNumberFormat="1" applyFont="1" applyFill="1" applyBorder="1" applyAlignment="1" applyProtection="1">
      <alignment horizontal="center" vertical="top" wrapText="1"/>
    </xf>
    <xf numFmtId="185" fontId="28" fillId="63" borderId="70" xfId="12343" applyNumberFormat="1" applyFont="1" applyFill="1" applyBorder="1" applyAlignment="1" applyProtection="1">
      <alignment horizontal="center" vertical="top" wrapText="1"/>
    </xf>
    <xf numFmtId="0" fontId="88" fillId="51" borderId="0" xfId="2866" applyFont="1" applyFill="1" applyAlignment="1">
      <alignment horizontal="center" vertical="center"/>
    </xf>
    <xf numFmtId="0" fontId="77" fillId="43" borderId="70" xfId="2866" applyFont="1" applyFill="1" applyBorder="1" applyAlignment="1">
      <alignment horizontal="center" vertical="center" wrapText="1"/>
    </xf>
    <xf numFmtId="0" fontId="0" fillId="0" borderId="0" xfId="0" pivotButton="1"/>
    <xf numFmtId="0" fontId="0" fillId="0" borderId="0" xfId="0" applyNumberFormat="1"/>
    <xf numFmtId="3" fontId="91" fillId="51" borderId="70" xfId="13411" applyNumberFormat="1" applyFont="1" applyFill="1" applyBorder="1" applyAlignment="1" applyProtection="1">
      <alignment horizontal="center" vertical="top" wrapText="1"/>
    </xf>
    <xf numFmtId="173" fontId="91" fillId="43" borderId="70" xfId="13411" applyNumberFormat="1" applyFont="1" applyFill="1" applyBorder="1" applyAlignment="1" applyProtection="1">
      <alignment horizontal="center" vertical="top" wrapText="1"/>
    </xf>
    <xf numFmtId="0" fontId="88" fillId="64" borderId="98" xfId="2866" applyFont="1" applyFill="1" applyBorder="1" applyAlignment="1">
      <alignment horizontal="center" vertical="center"/>
    </xf>
    <xf numFmtId="0" fontId="77" fillId="43" borderId="72" xfId="2866" applyFont="1" applyFill="1" applyBorder="1" applyAlignment="1">
      <alignment horizontal="center" vertical="center" wrapText="1"/>
    </xf>
    <xf numFmtId="0" fontId="36" fillId="0" borderId="72" xfId="2866" applyFont="1" applyBorder="1" applyAlignment="1">
      <alignment horizontal="center" vertical="center"/>
    </xf>
    <xf numFmtId="0" fontId="36" fillId="0" borderId="1" xfId="2866" applyFont="1" applyBorder="1"/>
    <xf numFmtId="9" fontId="36" fillId="0" borderId="1" xfId="21" applyFont="1" applyBorder="1" applyAlignment="1">
      <alignment horizontal="center" vertical="center"/>
    </xf>
    <xf numFmtId="0" fontId="77" fillId="65" borderId="1" xfId="2866" applyFont="1" applyFill="1" applyBorder="1" applyAlignment="1">
      <alignment horizontal="center" vertical="center" wrapText="1"/>
    </xf>
    <xf numFmtId="3" fontId="88" fillId="0" borderId="1" xfId="2866" applyNumberFormat="1" applyFont="1" applyBorder="1" applyAlignment="1">
      <alignment horizontal="center" vertical="center"/>
    </xf>
    <xf numFmtId="0" fontId="88" fillId="0" borderId="1" xfId="2866" applyFont="1" applyBorder="1" applyAlignment="1">
      <alignment horizontal="center" vertical="center"/>
    </xf>
    <xf numFmtId="9" fontId="91" fillId="43" borderId="1" xfId="21" applyFont="1" applyFill="1" applyBorder="1" applyAlignment="1">
      <alignment horizontal="center" vertical="top" wrapText="1"/>
    </xf>
    <xf numFmtId="0" fontId="91" fillId="43" borderId="1" xfId="2866" applyFont="1" applyFill="1" applyBorder="1" applyAlignment="1">
      <alignment horizontal="center" vertical="top" wrapText="1"/>
    </xf>
    <xf numFmtId="9" fontId="37" fillId="0" borderId="0" xfId="21" applyFont="1" applyAlignment="1">
      <alignment horizontal="center" vertical="center"/>
    </xf>
    <xf numFmtId="3" fontId="82" fillId="0" borderId="0" xfId="13457" applyNumberFormat="1" applyFont="1" applyAlignment="1">
      <alignment horizontal="center" vertical="center"/>
    </xf>
    <xf numFmtId="37" fontId="82" fillId="0" borderId="0" xfId="13457" applyNumberFormat="1" applyFont="1" applyAlignment="1">
      <alignment horizontal="center" vertical="center"/>
    </xf>
    <xf numFmtId="176" fontId="37" fillId="0" borderId="0" xfId="3" applyNumberFormat="1" applyFont="1" applyAlignment="1">
      <alignment horizontal="center" vertical="center"/>
    </xf>
    <xf numFmtId="0" fontId="2" fillId="17" borderId="2" xfId="16" applyFont="1" applyFill="1" applyBorder="1" applyAlignment="1">
      <alignment horizontal="center" vertical="center" wrapText="1"/>
    </xf>
    <xf numFmtId="176" fontId="72" fillId="0" borderId="1" xfId="3" applyNumberFormat="1" applyFont="1" applyFill="1" applyBorder="1" applyAlignment="1">
      <alignment horizontal="center" vertical="center"/>
    </xf>
    <xf numFmtId="176" fontId="73" fillId="0" borderId="2" xfId="3" applyNumberFormat="1" applyFont="1" applyFill="1" applyBorder="1" applyAlignment="1">
      <alignment horizontal="center" vertical="center"/>
    </xf>
    <xf numFmtId="176" fontId="72" fillId="0" borderId="3" xfId="3" applyNumberFormat="1" applyFont="1" applyFill="1" applyBorder="1" applyAlignment="1">
      <alignment horizontal="center" vertical="center"/>
    </xf>
    <xf numFmtId="37" fontId="57" fillId="0" borderId="1" xfId="9" applyNumberFormat="1" applyFont="1" applyFill="1" applyBorder="1" applyAlignment="1">
      <alignment horizontal="center" vertical="center"/>
    </xf>
    <xf numFmtId="176" fontId="73" fillId="0" borderId="4" xfId="3" applyNumberFormat="1" applyFont="1" applyFill="1" applyBorder="1" applyAlignment="1">
      <alignment horizontal="center" vertical="center"/>
    </xf>
    <xf numFmtId="0" fontId="0" fillId="0" borderId="0" xfId="0" applyAlignment="1">
      <alignment horizontal="center"/>
    </xf>
    <xf numFmtId="9" fontId="0" fillId="0" borderId="0" xfId="0" applyNumberFormat="1" applyAlignment="1">
      <alignment horizontal="center" vertical="center"/>
    </xf>
    <xf numFmtId="187" fontId="0" fillId="0" borderId="0" xfId="0" applyNumberFormat="1" applyAlignment="1">
      <alignment horizontal="center"/>
    </xf>
    <xf numFmtId="43" fontId="0" fillId="0" borderId="0" xfId="0" applyNumberFormat="1"/>
    <xf numFmtId="0" fontId="5" fillId="17" borderId="19" xfId="0" applyFont="1" applyFill="1" applyBorder="1" applyAlignment="1">
      <alignment horizontal="center" vertical="center" wrapText="1"/>
    </xf>
    <xf numFmtId="0" fontId="5" fillId="17" borderId="63"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5" xfId="0" applyFont="1" applyFill="1" applyBorder="1" applyAlignment="1">
      <alignment horizontal="center" vertical="center" wrapText="1"/>
    </xf>
    <xf numFmtId="10" fontId="93" fillId="43" borderId="2" xfId="16" applyNumberFormat="1" applyFont="1" applyFill="1" applyBorder="1" applyAlignment="1">
      <alignment horizontal="center" vertical="center" wrapText="1"/>
    </xf>
    <xf numFmtId="3" fontId="2" fillId="17" borderId="20" xfId="0" applyNumberFormat="1" applyFont="1" applyFill="1" applyBorder="1" applyAlignment="1">
      <alignment vertical="center" wrapText="1"/>
    </xf>
    <xf numFmtId="3" fontId="2" fillId="17" borderId="23" xfId="0" applyNumberFormat="1" applyFont="1" applyFill="1" applyBorder="1" applyAlignment="1">
      <alignment vertical="center" wrapText="1"/>
    </xf>
    <xf numFmtId="3" fontId="2" fillId="0" borderId="23" xfId="0" applyNumberFormat="1" applyFont="1" applyBorder="1" applyAlignment="1">
      <alignment vertical="center" wrapText="1"/>
    </xf>
    <xf numFmtId="3" fontId="2" fillId="0" borderId="22" xfId="0" applyNumberFormat="1" applyFont="1" applyBorder="1" applyAlignment="1">
      <alignment vertical="center" wrapText="1"/>
    </xf>
    <xf numFmtId="173" fontId="17" fillId="0" borderId="1" xfId="24" applyNumberFormat="1" applyFont="1" applyBorder="1" applyAlignment="1">
      <alignment horizontal="center" vertical="center"/>
    </xf>
    <xf numFmtId="173" fontId="4" fillId="0" borderId="1" xfId="24" applyNumberFormat="1" applyFont="1" applyBorder="1" applyAlignment="1">
      <alignment horizontal="center" vertical="center" wrapText="1"/>
    </xf>
    <xf numFmtId="173" fontId="18" fillId="44" borderId="1" xfId="24" applyNumberFormat="1" applyFont="1" applyFill="1" applyBorder="1" applyAlignment="1">
      <alignment horizontal="center" vertical="center"/>
    </xf>
    <xf numFmtId="173" fontId="4" fillId="44" borderId="11" xfId="24" applyNumberFormat="1" applyFont="1" applyFill="1" applyBorder="1" applyAlignment="1">
      <alignment horizontal="center" vertical="center"/>
    </xf>
    <xf numFmtId="173" fontId="4" fillId="44" borderId="7" xfId="24" applyNumberFormat="1" applyFont="1" applyFill="1" applyBorder="1" applyAlignment="1">
      <alignment horizontal="center" vertical="center"/>
    </xf>
    <xf numFmtId="173" fontId="4" fillId="44" borderId="1" xfId="24" applyNumberFormat="1" applyFont="1" applyFill="1" applyBorder="1" applyAlignment="1">
      <alignment horizontal="center" vertical="center"/>
    </xf>
    <xf numFmtId="173" fontId="2" fillId="44" borderId="1" xfId="24"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9" fontId="7" fillId="0" borderId="12" xfId="21" applyFont="1" applyFill="1" applyBorder="1" applyAlignment="1">
      <alignment horizontal="center" vertical="center"/>
    </xf>
    <xf numFmtId="9" fontId="7" fillId="0" borderId="19" xfId="21" applyNumberFormat="1" applyFont="1" applyFill="1" applyBorder="1" applyAlignment="1">
      <alignment horizontal="center" vertical="center"/>
    </xf>
    <xf numFmtId="173" fontId="7" fillId="0" borderId="51" xfId="21" applyNumberFormat="1" applyFont="1" applyFill="1" applyBorder="1" applyAlignment="1">
      <alignment horizontal="center" vertical="center"/>
    </xf>
    <xf numFmtId="10" fontId="7" fillId="0" borderId="12" xfId="21" applyNumberFormat="1" applyFont="1" applyFill="1" applyBorder="1" applyAlignment="1">
      <alignment horizontal="center" vertical="center"/>
    </xf>
    <xf numFmtId="0" fontId="24" fillId="0" borderId="4"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8" xfId="0" applyFont="1" applyFill="1" applyBorder="1" applyAlignment="1">
      <alignment horizontal="center" vertical="center" wrapText="1"/>
    </xf>
    <xf numFmtId="9" fontId="7" fillId="0" borderId="99" xfId="21" applyFont="1" applyFill="1" applyBorder="1" applyAlignment="1">
      <alignment horizontal="center" vertical="center"/>
    </xf>
    <xf numFmtId="9" fontId="7" fillId="0" borderId="13" xfId="21" applyNumberFormat="1" applyFont="1" applyFill="1" applyBorder="1" applyAlignment="1">
      <alignment horizontal="center" vertical="center"/>
    </xf>
    <xf numFmtId="173" fontId="7" fillId="0" borderId="27" xfId="21" applyNumberFormat="1" applyFont="1" applyFill="1" applyBorder="1" applyAlignment="1">
      <alignment horizontal="center" vertical="center"/>
    </xf>
    <xf numFmtId="173" fontId="7" fillId="0" borderId="38" xfId="21" applyNumberFormat="1" applyFont="1" applyFill="1" applyBorder="1" applyAlignment="1">
      <alignment horizontal="center" vertical="center"/>
    </xf>
    <xf numFmtId="10" fontId="7" fillId="0" borderId="38" xfId="21" applyNumberFormat="1" applyFont="1" applyFill="1" applyBorder="1" applyAlignment="1">
      <alignment horizontal="center" vertical="center"/>
    </xf>
    <xf numFmtId="10" fontId="7" fillId="0" borderId="99" xfId="21" applyNumberFormat="1" applyFont="1" applyFill="1" applyBorder="1" applyAlignment="1">
      <alignment horizontal="center" vertical="center"/>
    </xf>
    <xf numFmtId="173" fontId="7" fillId="0" borderId="13" xfId="21" applyNumberFormat="1" applyFont="1" applyFill="1" applyBorder="1" applyAlignment="1">
      <alignment horizontal="center" vertical="center"/>
    </xf>
    <xf numFmtId="173" fontId="7" fillId="0" borderId="99" xfId="21" applyNumberFormat="1" applyFont="1" applyFill="1" applyBorder="1" applyAlignment="1">
      <alignment horizontal="center" vertical="center"/>
    </xf>
    <xf numFmtId="0" fontId="7" fillId="0" borderId="38" xfId="0" applyFont="1" applyFill="1" applyBorder="1" applyAlignment="1">
      <alignment horizontal="justify" vertical="center" wrapText="1"/>
    </xf>
    <xf numFmtId="0" fontId="7" fillId="0" borderId="99" xfId="0" applyFont="1" applyFill="1" applyBorder="1" applyAlignment="1">
      <alignment horizontal="justify" vertical="center" wrapText="1"/>
    </xf>
    <xf numFmtId="9" fontId="7" fillId="0" borderId="37" xfId="21" applyNumberFormat="1" applyFont="1" applyFill="1" applyBorder="1" applyAlignment="1">
      <alignment horizontal="center" vertical="center"/>
    </xf>
    <xf numFmtId="0" fontId="7" fillId="0" borderId="41"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59" xfId="0" applyFont="1" applyFill="1" applyBorder="1" applyAlignment="1">
      <alignment horizontal="center" vertical="center"/>
    </xf>
    <xf numFmtId="173" fontId="7" fillId="0" borderId="100" xfId="21" applyNumberFormat="1" applyFont="1" applyFill="1" applyBorder="1" applyAlignment="1">
      <alignment horizontal="center" vertical="center"/>
    </xf>
    <xf numFmtId="9" fontId="7" fillId="0" borderId="1" xfId="21" applyNumberFormat="1" applyFont="1" applyFill="1" applyBorder="1" applyAlignment="1">
      <alignment horizontal="center" vertical="center"/>
    </xf>
    <xf numFmtId="176" fontId="47" fillId="17" borderId="0" xfId="0" applyNumberFormat="1" applyFont="1" applyFill="1" applyBorder="1" applyAlignment="1">
      <alignment wrapText="1"/>
    </xf>
    <xf numFmtId="176" fontId="47" fillId="17" borderId="9" xfId="0" applyNumberFormat="1" applyFont="1" applyFill="1" applyBorder="1" applyAlignment="1">
      <alignment wrapText="1"/>
    </xf>
    <xf numFmtId="176" fontId="47" fillId="17" borderId="31" xfId="0" applyNumberFormat="1" applyFont="1" applyFill="1" applyBorder="1" applyAlignment="1">
      <alignment wrapText="1"/>
    </xf>
    <xf numFmtId="176" fontId="47" fillId="17" borderId="37" xfId="0" applyNumberFormat="1" applyFont="1" applyFill="1" applyBorder="1" applyAlignment="1">
      <alignment wrapText="1"/>
    </xf>
    <xf numFmtId="0" fontId="24" fillId="0" borderId="5" xfId="0" applyFont="1" applyFill="1" applyBorder="1" applyAlignment="1">
      <alignment horizontal="center" vertical="center"/>
    </xf>
    <xf numFmtId="9" fontId="24" fillId="0" borderId="17" xfId="21" applyNumberFormat="1" applyFont="1" applyFill="1" applyBorder="1" applyAlignment="1">
      <alignment horizontal="center" vertical="center" wrapText="1"/>
    </xf>
    <xf numFmtId="173" fontId="24" fillId="0" borderId="11" xfId="21" applyNumberFormat="1" applyFont="1" applyFill="1" applyBorder="1" applyAlignment="1">
      <alignment horizontal="center" vertical="center"/>
    </xf>
    <xf numFmtId="0" fontId="7" fillId="0" borderId="11" xfId="0" applyFont="1" applyFill="1" applyBorder="1" applyAlignment="1">
      <alignment horizontal="right" vertical="center"/>
    </xf>
    <xf numFmtId="0" fontId="7" fillId="0" borderId="18" xfId="0" applyFont="1" applyFill="1" applyBorder="1" applyAlignment="1">
      <alignment horizontal="right" vertical="center"/>
    </xf>
    <xf numFmtId="3" fontId="5" fillId="0" borderId="18" xfId="10" applyNumberFormat="1" applyFont="1" applyFill="1" applyBorder="1" applyAlignment="1">
      <alignment horizontal="center" vertical="center" wrapText="1"/>
    </xf>
    <xf numFmtId="3" fontId="5" fillId="0" borderId="11" xfId="1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xf>
    <xf numFmtId="37" fontId="81" fillId="0" borderId="4" xfId="9" applyNumberFormat="1" applyFont="1" applyFill="1" applyBorder="1" applyAlignment="1">
      <alignment horizontal="center" vertical="center"/>
    </xf>
    <xf numFmtId="3" fontId="5" fillId="0" borderId="22" xfId="10" applyNumberFormat="1" applyFont="1" applyFill="1" applyBorder="1" applyAlignment="1">
      <alignment horizontal="center" vertical="center" wrapText="1"/>
    </xf>
    <xf numFmtId="3" fontId="5" fillId="0" borderId="43" xfId="10" applyNumberFormat="1" applyFont="1" applyFill="1" applyBorder="1" applyAlignment="1">
      <alignment horizontal="center" vertical="center" wrapText="1"/>
    </xf>
    <xf numFmtId="176" fontId="24" fillId="0" borderId="43" xfId="0" applyNumberFormat="1" applyFont="1" applyFill="1" applyBorder="1" applyAlignment="1">
      <alignment vertical="center"/>
    </xf>
    <xf numFmtId="176" fontId="24" fillId="0" borderId="5" xfId="0" applyNumberFormat="1" applyFont="1" applyFill="1" applyBorder="1" applyAlignment="1">
      <alignment vertical="center"/>
    </xf>
    <xf numFmtId="176" fontId="72" fillId="0" borderId="5" xfId="0" applyNumberFormat="1" applyFont="1" applyFill="1" applyBorder="1" applyAlignment="1">
      <alignment horizontal="center"/>
    </xf>
    <xf numFmtId="176" fontId="72" fillId="0" borderId="22" xfId="0" applyNumberFormat="1" applyFont="1" applyFill="1" applyBorder="1" applyAlignment="1">
      <alignment horizontal="center"/>
    </xf>
    <xf numFmtId="0" fontId="7" fillId="0" borderId="11" xfId="0" applyFont="1" applyFill="1" applyBorder="1" applyAlignment="1">
      <alignment horizontal="center" vertical="center"/>
    </xf>
    <xf numFmtId="3" fontId="5" fillId="0" borderId="48" xfId="10" applyNumberFormat="1" applyFont="1" applyFill="1" applyBorder="1" applyAlignment="1">
      <alignment horizontal="center" vertical="center" wrapText="1"/>
    </xf>
    <xf numFmtId="3" fontId="5" fillId="0" borderId="47" xfId="10" applyNumberFormat="1" applyFont="1" applyFill="1" applyBorder="1" applyAlignment="1">
      <alignment horizontal="center" vertical="center" wrapText="1"/>
    </xf>
    <xf numFmtId="176" fontId="24" fillId="0" borderId="18" xfId="0" applyNumberFormat="1" applyFont="1" applyFill="1" applyBorder="1" applyAlignment="1">
      <alignment vertical="center"/>
    </xf>
    <xf numFmtId="176" fontId="24" fillId="0" borderId="1" xfId="0" applyNumberFormat="1" applyFont="1" applyFill="1" applyBorder="1" applyAlignment="1">
      <alignment vertical="center"/>
    </xf>
    <xf numFmtId="3" fontId="11" fillId="0" borderId="12"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32" xfId="0" applyNumberFormat="1" applyFont="1" applyFill="1" applyBorder="1" applyAlignment="1">
      <alignment horizontal="center" vertical="center" wrapText="1"/>
    </xf>
    <xf numFmtId="3" fontId="11" fillId="0" borderId="44" xfId="0" applyNumberFormat="1" applyFont="1" applyFill="1" applyBorder="1" applyAlignment="1">
      <alignment horizontal="center" vertical="center" wrapText="1"/>
    </xf>
    <xf numFmtId="176" fontId="72" fillId="0" borderId="4" xfId="0" applyNumberFormat="1" applyFont="1" applyFill="1" applyBorder="1" applyAlignment="1">
      <alignment horizontal="center"/>
    </xf>
    <xf numFmtId="176" fontId="72" fillId="0" borderId="12" xfId="0" applyNumberFormat="1" applyFont="1" applyFill="1" applyBorder="1" applyAlignment="1">
      <alignment horizontal="center"/>
    </xf>
    <xf numFmtId="0" fontId="5" fillId="18" borderId="21"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20" xfId="0" applyFont="1" applyFill="1" applyBorder="1" applyAlignment="1">
      <alignment horizontal="center" vertical="center" wrapText="1"/>
    </xf>
    <xf numFmtId="0" fontId="5" fillId="18" borderId="63" xfId="0" applyFont="1" applyFill="1" applyBorder="1" applyAlignment="1">
      <alignment horizontal="center" vertical="center" wrapText="1"/>
    </xf>
    <xf numFmtId="0" fontId="5" fillId="17" borderId="21" xfId="0" applyFont="1" applyFill="1" applyBorder="1" applyAlignment="1">
      <alignment horizontal="center" vertical="center" wrapText="1"/>
    </xf>
    <xf numFmtId="0" fontId="5" fillId="17" borderId="20" xfId="0" applyFont="1" applyFill="1" applyBorder="1" applyAlignment="1">
      <alignment horizontal="center" vertical="center" wrapText="1"/>
    </xf>
    <xf numFmtId="9" fontId="24" fillId="0" borderId="1" xfId="21" applyNumberFormat="1" applyFont="1" applyFill="1" applyBorder="1" applyAlignment="1">
      <alignment horizontal="center" vertical="center" wrapText="1"/>
    </xf>
    <xf numFmtId="173" fontId="24" fillId="0" borderId="1" xfId="21" applyNumberFormat="1" applyFont="1" applyFill="1" applyBorder="1" applyAlignment="1">
      <alignment horizontal="center" vertical="center" wrapText="1"/>
    </xf>
    <xf numFmtId="173" fontId="24" fillId="0" borderId="1" xfId="21" applyNumberFormat="1" applyFont="1" applyFill="1" applyBorder="1" applyAlignment="1">
      <alignment horizontal="center" vertical="center"/>
    </xf>
    <xf numFmtId="176" fontId="72" fillId="0" borderId="1" xfId="0" applyNumberFormat="1" applyFont="1" applyFill="1" applyBorder="1" applyAlignment="1">
      <alignment horizontal="center" vertical="center"/>
    </xf>
    <xf numFmtId="9" fontId="24" fillId="0" borderId="1" xfId="21" applyNumberFormat="1" applyFont="1" applyFill="1" applyBorder="1" applyAlignment="1">
      <alignment vertical="center"/>
    </xf>
    <xf numFmtId="173" fontId="24" fillId="0" borderId="1" xfId="21" applyNumberFormat="1" applyFont="1" applyFill="1" applyBorder="1" applyAlignment="1">
      <alignment vertical="center"/>
    </xf>
    <xf numFmtId="0" fontId="72" fillId="0" borderId="1" xfId="0" applyFont="1" applyFill="1" applyBorder="1" applyAlignment="1">
      <alignment horizontal="center" vertical="center"/>
    </xf>
    <xf numFmtId="37" fontId="7" fillId="0" borderId="3" xfId="9" applyNumberFormat="1" applyFont="1" applyFill="1" applyBorder="1" applyAlignment="1">
      <alignment horizontal="center" vertical="center"/>
    </xf>
    <xf numFmtId="9" fontId="24" fillId="0" borderId="3" xfId="21" applyNumberFormat="1" applyFont="1" applyFill="1" applyBorder="1" applyAlignment="1">
      <alignment horizontal="center" vertical="center" wrapText="1"/>
    </xf>
    <xf numFmtId="173" fontId="24" fillId="0" borderId="3" xfId="21"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4" xfId="1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9" fontId="24" fillId="0" borderId="4" xfId="21" applyNumberFormat="1" applyFont="1" applyFill="1" applyBorder="1" applyAlignment="1">
      <alignment horizontal="center" vertical="center" wrapText="1"/>
    </xf>
    <xf numFmtId="173" fontId="24" fillId="0" borderId="4" xfId="21" applyNumberFormat="1" applyFont="1" applyFill="1" applyBorder="1" applyAlignment="1">
      <alignment horizontal="center" vertical="center"/>
    </xf>
    <xf numFmtId="3" fontId="5" fillId="0" borderId="21" xfId="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76" fontId="73" fillId="0" borderId="2" xfId="0" applyNumberFormat="1" applyFont="1" applyFill="1" applyBorder="1" applyAlignment="1">
      <alignment horizontal="center" vertical="center"/>
    </xf>
    <xf numFmtId="9" fontId="24" fillId="0" borderId="2" xfId="21" applyNumberFormat="1" applyFont="1" applyFill="1" applyBorder="1" applyAlignment="1">
      <alignment horizontal="center" vertical="center" wrapText="1"/>
    </xf>
    <xf numFmtId="173" fontId="24" fillId="0" borderId="2" xfId="21" applyNumberFormat="1" applyFont="1" applyFill="1" applyBorder="1" applyAlignment="1">
      <alignment horizontal="center" vertical="center"/>
    </xf>
    <xf numFmtId="9" fontId="24" fillId="0" borderId="43" xfId="21"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xf>
    <xf numFmtId="173" fontId="24" fillId="0" borderId="22" xfId="21" applyNumberFormat="1" applyFont="1" applyFill="1" applyBorder="1" applyAlignment="1">
      <alignment horizontal="center" vertical="center"/>
    </xf>
    <xf numFmtId="9" fontId="5" fillId="0" borderId="1" xfId="21" applyNumberFormat="1" applyFont="1" applyFill="1" applyBorder="1" applyAlignment="1">
      <alignment horizontal="center" vertical="center" wrapText="1"/>
    </xf>
    <xf numFmtId="9" fontId="5" fillId="0" borderId="17" xfId="21" applyFont="1" applyFill="1" applyBorder="1" applyAlignment="1">
      <alignment horizontal="center" vertical="center" wrapText="1"/>
    </xf>
    <xf numFmtId="9" fontId="5" fillId="0" borderId="3" xfId="21" applyNumberFormat="1" applyFont="1" applyFill="1" applyBorder="1" applyAlignment="1">
      <alignment horizontal="center" vertical="center" wrapText="1"/>
    </xf>
    <xf numFmtId="0" fontId="72" fillId="0" borderId="3" xfId="0" applyFont="1" applyFill="1" applyBorder="1" applyAlignment="1">
      <alignment horizontal="center" vertical="center"/>
    </xf>
    <xf numFmtId="9" fontId="5" fillId="0" borderId="18" xfId="21" applyFont="1" applyFill="1" applyBorder="1" applyAlignment="1">
      <alignment horizontal="center" vertical="center" wrapText="1"/>
    </xf>
    <xf numFmtId="0" fontId="73" fillId="0" borderId="4" xfId="0" applyFont="1" applyFill="1" applyBorder="1" applyAlignment="1">
      <alignment horizontal="center" vertical="center"/>
    </xf>
    <xf numFmtId="10" fontId="21" fillId="0" borderId="3" xfId="16" applyNumberFormat="1" applyFont="1" applyFill="1" applyBorder="1" applyAlignment="1">
      <alignment horizontal="center" vertical="center" wrapText="1"/>
    </xf>
    <xf numFmtId="10" fontId="22" fillId="0" borderId="3" xfId="16" applyNumberFormat="1" applyFont="1" applyFill="1" applyBorder="1" applyAlignment="1">
      <alignment horizontal="center" vertical="center" wrapText="1"/>
    </xf>
    <xf numFmtId="10" fontId="21" fillId="0" borderId="1" xfId="16" applyNumberFormat="1" applyFont="1" applyFill="1" applyBorder="1" applyAlignment="1">
      <alignment horizontal="center" vertical="center" wrapText="1"/>
    </xf>
    <xf numFmtId="10" fontId="21" fillId="0" borderId="4" xfId="16" applyNumberFormat="1" applyFont="1" applyFill="1" applyBorder="1" applyAlignment="1">
      <alignment horizontal="center" vertical="center" wrapText="1"/>
    </xf>
    <xf numFmtId="10" fontId="23" fillId="0" borderId="4" xfId="16" applyNumberFormat="1" applyFont="1" applyFill="1" applyBorder="1" applyAlignment="1">
      <alignment horizontal="center" vertical="center" wrapText="1"/>
    </xf>
    <xf numFmtId="10" fontId="21" fillId="0" borderId="5" xfId="16" applyNumberFormat="1" applyFont="1" applyFill="1" applyBorder="1" applyAlignment="1">
      <alignment horizontal="center" vertical="center" wrapText="1"/>
    </xf>
    <xf numFmtId="10" fontId="22" fillId="0" borderId="5" xfId="16" applyNumberFormat="1" applyFont="1" applyFill="1" applyBorder="1" applyAlignment="1">
      <alignment horizontal="center" vertical="center" wrapText="1"/>
    </xf>
    <xf numFmtId="10" fontId="12" fillId="0" borderId="1" xfId="16" applyNumberFormat="1" applyFont="1" applyFill="1" applyBorder="1" applyAlignment="1">
      <alignment horizontal="center" vertical="center" wrapText="1"/>
    </xf>
    <xf numFmtId="10" fontId="83" fillId="0" borderId="1" xfId="16" applyNumberFormat="1" applyFont="1" applyFill="1" applyBorder="1" applyAlignment="1">
      <alignment horizontal="center" vertical="center" wrapText="1"/>
    </xf>
    <xf numFmtId="0" fontId="7" fillId="66" borderId="38" xfId="0" applyFont="1" applyFill="1" applyBorder="1" applyAlignment="1">
      <alignment horizontal="center" vertical="center"/>
    </xf>
    <xf numFmtId="0" fontId="7" fillId="66" borderId="4" xfId="0" applyFont="1" applyFill="1" applyBorder="1" applyAlignment="1">
      <alignment horizontal="center" vertical="center"/>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5" fillId="17" borderId="10" xfId="0" applyFont="1" applyFill="1" applyBorder="1" applyAlignment="1" applyProtection="1">
      <alignment horizontal="center" vertical="center" wrapText="1"/>
      <protection locked="0"/>
    </xf>
    <xf numFmtId="0" fontId="5" fillId="17" borderId="11" xfId="0" applyFont="1" applyFill="1" applyBorder="1" applyAlignment="1" applyProtection="1">
      <alignment horizontal="center" vertical="center" wrapText="1"/>
      <protection locked="0"/>
    </xf>
    <xf numFmtId="0" fontId="5" fillId="17" borderId="12" xfId="0" applyFont="1" applyFill="1" applyBorder="1" applyAlignment="1" applyProtection="1">
      <alignment horizontal="center" vertical="center" wrapText="1"/>
      <protection locked="0"/>
    </xf>
    <xf numFmtId="0" fontId="5" fillId="17" borderId="3" xfId="0" applyFont="1" applyFill="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locked="0"/>
    </xf>
    <xf numFmtId="0" fontId="5" fillId="17" borderId="4" xfId="0" applyFont="1" applyFill="1" applyBorder="1" applyAlignment="1" applyProtection="1">
      <alignment horizontal="center" vertical="center" wrapText="1"/>
      <protection locked="0"/>
    </xf>
    <xf numFmtId="0" fontId="5" fillId="17" borderId="57"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5" fillId="17" borderId="38"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17" borderId="6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4" xfId="0" applyFont="1" applyFill="1" applyBorder="1" applyAlignment="1">
      <alignment horizontal="left" vertical="center" wrapText="1"/>
    </xf>
    <xf numFmtId="0" fontId="5" fillId="17" borderId="17"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19"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8" borderId="58" xfId="0" applyFont="1" applyFill="1" applyBorder="1" applyAlignment="1">
      <alignment horizontal="center" vertical="center" wrapText="1"/>
    </xf>
    <xf numFmtId="0" fontId="5" fillId="18" borderId="63" xfId="0" applyFont="1" applyFill="1" applyBorder="1" applyAlignment="1">
      <alignment horizontal="center" vertical="center"/>
    </xf>
    <xf numFmtId="0" fontId="5" fillId="18" borderId="2" xfId="0" applyFont="1" applyFill="1" applyBorder="1" applyAlignment="1">
      <alignment horizontal="center" vertical="center"/>
    </xf>
    <xf numFmtId="0" fontId="5" fillId="17" borderId="45" xfId="0" applyFont="1" applyFill="1" applyBorder="1" applyAlignment="1">
      <alignment horizontal="center" vertical="center"/>
    </xf>
    <xf numFmtId="0" fontId="5" fillId="17" borderId="34" xfId="0" applyFont="1" applyFill="1" applyBorder="1" applyAlignment="1">
      <alignment horizontal="center" vertical="center"/>
    </xf>
    <xf numFmtId="0" fontId="5" fillId="17" borderId="35" xfId="0" applyFont="1" applyFill="1" applyBorder="1" applyAlignment="1">
      <alignment horizontal="center" vertical="center"/>
    </xf>
    <xf numFmtId="0" fontId="5" fillId="17" borderId="55" xfId="0" applyFont="1" applyFill="1" applyBorder="1" applyAlignment="1">
      <alignment horizontal="center" vertical="center"/>
    </xf>
    <xf numFmtId="0" fontId="5" fillId="17" borderId="56" xfId="0" applyFont="1" applyFill="1" applyBorder="1" applyAlignment="1">
      <alignment horizontal="center" vertical="center"/>
    </xf>
    <xf numFmtId="0" fontId="5" fillId="17" borderId="25" xfId="0" applyFont="1" applyFill="1" applyBorder="1" applyAlignment="1">
      <alignment horizontal="center" vertical="center"/>
    </xf>
    <xf numFmtId="0" fontId="5" fillId="17" borderId="26" xfId="0" applyFont="1" applyFill="1" applyBorder="1" applyAlignment="1">
      <alignment horizontal="center" vertical="center"/>
    </xf>
    <xf numFmtId="0" fontId="5" fillId="17" borderId="41" xfId="0" applyFont="1" applyFill="1" applyBorder="1" applyAlignment="1">
      <alignment horizontal="center" vertical="center"/>
    </xf>
    <xf numFmtId="0" fontId="32" fillId="17" borderId="45" xfId="0" applyFont="1" applyFill="1" applyBorder="1" applyAlignment="1">
      <alignment horizontal="center" vertical="center" wrapText="1"/>
    </xf>
    <xf numFmtId="0" fontId="32" fillId="17" borderId="34" xfId="0" applyFont="1" applyFill="1" applyBorder="1" applyAlignment="1">
      <alignment horizontal="center" vertical="center" wrapText="1"/>
    </xf>
    <xf numFmtId="0" fontId="32" fillId="17" borderId="35" xfId="0" applyFont="1" applyFill="1" applyBorder="1" applyAlignment="1">
      <alignment horizontal="center" vertical="center" wrapText="1"/>
    </xf>
    <xf numFmtId="0" fontId="30" fillId="3" borderId="54" xfId="0" applyFont="1" applyFill="1" applyBorder="1" applyAlignment="1">
      <alignment vertical="center" wrapText="1"/>
    </xf>
    <xf numFmtId="0" fontId="30" fillId="3" borderId="55" xfId="0" applyFont="1" applyFill="1" applyBorder="1" applyAlignment="1">
      <alignment vertical="center" wrapText="1"/>
    </xf>
    <xf numFmtId="0" fontId="30" fillId="3" borderId="56" xfId="0" applyFont="1" applyFill="1" applyBorder="1" applyAlignment="1">
      <alignment vertical="center" wrapText="1"/>
    </xf>
    <xf numFmtId="0" fontId="30" fillId="3" borderId="50"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0" fillId="3" borderId="33" xfId="0" applyFont="1" applyFill="1" applyBorder="1" applyAlignment="1">
      <alignment horizontal="left" vertical="center" wrapText="1"/>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28" xfId="0" applyFont="1" applyFill="1" applyBorder="1" applyAlignment="1">
      <alignment horizontal="center"/>
    </xf>
    <xf numFmtId="0" fontId="31" fillId="0" borderId="0" xfId="0" applyFont="1" applyFill="1" applyBorder="1" applyAlignment="1">
      <alignment horizontal="center"/>
    </xf>
    <xf numFmtId="0" fontId="31" fillId="0" borderId="30" xfId="0" applyFont="1" applyFill="1" applyBorder="1" applyAlignment="1">
      <alignment horizontal="center"/>
    </xf>
    <xf numFmtId="0" fontId="31" fillId="0" borderId="31" xfId="0" applyFont="1" applyFill="1" applyBorder="1" applyAlignment="1">
      <alignment horizontal="center"/>
    </xf>
    <xf numFmtId="0" fontId="34" fillId="17" borderId="65" xfId="0" applyFont="1" applyFill="1" applyBorder="1" applyAlignment="1">
      <alignment horizontal="center" vertical="center" wrapText="1"/>
    </xf>
    <xf numFmtId="0" fontId="34" fillId="17" borderId="62" xfId="0" applyFont="1" applyFill="1" applyBorder="1" applyAlignment="1">
      <alignment horizontal="center" vertical="center" wrapText="1"/>
    </xf>
    <xf numFmtId="0" fontId="34" fillId="17" borderId="66"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10" xfId="0" applyFont="1" applyFill="1" applyBorder="1" applyAlignment="1">
      <alignment horizontal="center" vertical="center" wrapText="1"/>
    </xf>
    <xf numFmtId="0" fontId="5" fillId="17" borderId="11" xfId="0" applyFont="1" applyFill="1" applyBorder="1" applyAlignment="1">
      <alignment horizontal="center" vertical="center" wrapText="1"/>
    </xf>
    <xf numFmtId="0" fontId="5" fillId="17" borderId="12" xfId="0" applyFont="1" applyFill="1" applyBorder="1" applyAlignment="1">
      <alignment horizontal="center" vertical="center" wrapText="1"/>
    </xf>
    <xf numFmtId="0" fontId="25" fillId="0" borderId="0" xfId="0" applyFont="1" applyAlignment="1">
      <alignment horizontal="center"/>
    </xf>
    <xf numFmtId="0" fontId="0" fillId="0" borderId="0" xfId="0" applyAlignment="1">
      <alignment horizontal="center"/>
    </xf>
    <xf numFmtId="169" fontId="0" fillId="0" borderId="0" xfId="3" applyFont="1" applyAlignment="1">
      <alignment horizontal="center"/>
    </xf>
    <xf numFmtId="0" fontId="25" fillId="0" borderId="0" xfId="0" applyFont="1" applyAlignment="1">
      <alignment horizontal="center" vertical="center" wrapText="1"/>
    </xf>
    <xf numFmtId="0" fontId="69" fillId="0" borderId="3" xfId="0" applyFont="1" applyFill="1" applyBorder="1" applyAlignment="1">
      <alignment horizontal="justify" vertical="center" wrapText="1"/>
    </xf>
    <xf numFmtId="0" fontId="69" fillId="0" borderId="1" xfId="0" applyFont="1" applyFill="1" applyBorder="1" applyAlignment="1">
      <alignment horizontal="justify" vertical="center"/>
    </xf>
    <xf numFmtId="0" fontId="69" fillId="0" borderId="4" xfId="0" applyFont="1" applyFill="1" applyBorder="1" applyAlignment="1">
      <alignment horizontal="justify" vertical="center"/>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10"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69" fillId="0" borderId="20" xfId="0" applyFont="1" applyFill="1" applyBorder="1" applyAlignment="1">
      <alignment horizontal="justify" vertical="center" wrapText="1"/>
    </xf>
    <xf numFmtId="0" fontId="36"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69" fillId="0" borderId="2" xfId="0" applyFont="1" applyFill="1" applyBorder="1" applyAlignment="1">
      <alignment horizontal="justify" vertical="center"/>
    </xf>
    <xf numFmtId="0" fontId="69" fillId="0" borderId="3" xfId="0" applyFont="1" applyFill="1" applyBorder="1" applyAlignment="1">
      <alignment horizontal="center" vertical="center" wrapText="1"/>
    </xf>
    <xf numFmtId="0" fontId="69" fillId="0" borderId="1" xfId="0" applyFont="1" applyFill="1" applyBorder="1" applyAlignment="1">
      <alignment horizontal="center" vertical="center"/>
    </xf>
    <xf numFmtId="0" fontId="69" fillId="0" borderId="2" xfId="0" applyFont="1" applyFill="1" applyBorder="1" applyAlignment="1">
      <alignment horizontal="center" vertical="center"/>
    </xf>
    <xf numFmtId="0" fontId="69" fillId="0" borderId="1"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8" borderId="17" xfId="0" applyFont="1" applyFill="1" applyBorder="1" applyAlignment="1">
      <alignment horizontal="center" vertical="center"/>
    </xf>
    <xf numFmtId="0" fontId="5" fillId="18" borderId="40" xfId="0" applyFont="1" applyFill="1" applyBorder="1" applyAlignment="1">
      <alignment horizontal="center" vertical="center"/>
    </xf>
    <xf numFmtId="0" fontId="5" fillId="18" borderId="3" xfId="0" applyFont="1" applyFill="1" applyBorder="1" applyAlignment="1">
      <alignment horizontal="center" vertical="center"/>
    </xf>
    <xf numFmtId="0" fontId="5" fillId="18" borderId="10" xfId="0" applyFont="1" applyFill="1" applyBorder="1" applyAlignment="1">
      <alignment horizontal="center" vertical="center"/>
    </xf>
    <xf numFmtId="0" fontId="69" fillId="0" borderId="25" xfId="0" applyFont="1" applyFill="1" applyBorder="1" applyAlignment="1">
      <alignment horizontal="center"/>
    </xf>
    <xf numFmtId="0" fontId="69" fillId="0" borderId="26" xfId="0" applyFont="1" applyFill="1" applyBorder="1" applyAlignment="1">
      <alignment horizontal="center"/>
    </xf>
    <xf numFmtId="0" fontId="69" fillId="0" borderId="41" xfId="0" applyFont="1" applyFill="1" applyBorder="1" applyAlignment="1">
      <alignment horizontal="center"/>
    </xf>
    <xf numFmtId="0" fontId="69" fillId="0" borderId="28" xfId="0" applyFont="1" applyFill="1" applyBorder="1" applyAlignment="1">
      <alignment horizontal="center"/>
    </xf>
    <xf numFmtId="0" fontId="69" fillId="0" borderId="0" xfId="0" applyFont="1" applyFill="1" applyBorder="1" applyAlignment="1">
      <alignment horizontal="center"/>
    </xf>
    <xf numFmtId="0" fontId="69" fillId="0" borderId="29" xfId="0" applyFont="1" applyFill="1" applyBorder="1" applyAlignment="1">
      <alignment horizontal="center"/>
    </xf>
    <xf numFmtId="0" fontId="69" fillId="0" borderId="30" xfId="0" applyFont="1" applyFill="1" applyBorder="1" applyAlignment="1">
      <alignment horizontal="center"/>
    </xf>
    <xf numFmtId="0" fontId="69" fillId="0" borderId="31" xfId="0" applyFont="1" applyFill="1" applyBorder="1" applyAlignment="1">
      <alignment horizontal="center"/>
    </xf>
    <xf numFmtId="0" fontId="69" fillId="0" borderId="42" xfId="0" applyFont="1" applyFill="1" applyBorder="1" applyAlignment="1">
      <alignment horizontal="center"/>
    </xf>
    <xf numFmtId="0" fontId="34" fillId="17" borderId="50" xfId="0" applyFont="1" applyFill="1" applyBorder="1" applyAlignment="1">
      <alignment horizontal="center" vertical="center" wrapText="1"/>
    </xf>
    <xf numFmtId="0" fontId="34" fillId="17" borderId="32" xfId="0" applyFont="1" applyFill="1" applyBorder="1" applyAlignment="1">
      <alignment horizontal="center" vertical="center" wrapText="1"/>
    </xf>
    <xf numFmtId="0" fontId="34" fillId="17" borderId="33" xfId="0" applyFont="1" applyFill="1" applyBorder="1" applyAlignment="1">
      <alignment horizontal="center" vertical="center" wrapText="1"/>
    </xf>
    <xf numFmtId="0" fontId="30" fillId="3" borderId="54" xfId="0" applyFont="1" applyFill="1" applyBorder="1" applyAlignment="1">
      <alignment horizontal="left" vertical="center"/>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0" fontId="10" fillId="17" borderId="54" xfId="0" applyFont="1" applyFill="1" applyBorder="1" applyAlignment="1">
      <alignment horizontal="center" vertical="center" wrapText="1"/>
    </xf>
    <xf numFmtId="0" fontId="10" fillId="17" borderId="55"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5" fillId="17" borderId="20" xfId="0" applyFont="1" applyFill="1" applyBorder="1" applyAlignment="1">
      <alignment horizontal="center" vertical="center" wrapText="1"/>
    </xf>
    <xf numFmtId="0" fontId="5" fillId="17" borderId="43" xfId="0" applyFont="1" applyFill="1" applyBorder="1" applyAlignment="1">
      <alignment horizontal="center" vertical="center"/>
    </xf>
    <xf numFmtId="0" fontId="5" fillId="17" borderId="5" xfId="0" applyFont="1" applyFill="1" applyBorder="1" applyAlignment="1">
      <alignment horizontal="center" vertical="center"/>
    </xf>
    <xf numFmtId="0" fontId="5" fillId="17" borderId="22" xfId="0" applyFont="1" applyFill="1" applyBorder="1" applyAlignment="1">
      <alignment horizontal="center" vertical="center"/>
    </xf>
    <xf numFmtId="0" fontId="5" fillId="17" borderId="48" xfId="0" applyFont="1" applyFill="1" applyBorder="1" applyAlignment="1">
      <alignment horizontal="center" vertical="center"/>
    </xf>
    <xf numFmtId="0" fontId="5" fillId="17" borderId="52" xfId="0" applyFont="1" applyFill="1" applyBorder="1" applyAlignment="1">
      <alignment horizontal="center" vertical="center"/>
    </xf>
    <xf numFmtId="0" fontId="5" fillId="17" borderId="6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7" borderId="63" xfId="0" applyFont="1" applyFill="1" applyBorder="1" applyAlignment="1">
      <alignment horizontal="center" vertical="center" wrapText="1"/>
    </xf>
    <xf numFmtId="0" fontId="5" fillId="17" borderId="20" xfId="0" applyFont="1" applyFill="1" applyBorder="1" applyAlignment="1">
      <alignment horizontal="center"/>
    </xf>
    <xf numFmtId="0" fontId="5" fillId="17" borderId="17"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1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17" borderId="28" xfId="0" applyFont="1" applyFill="1" applyBorder="1" applyAlignment="1" applyProtection="1">
      <alignment horizontal="center" vertical="center" wrapText="1"/>
      <protection locked="0"/>
    </xf>
    <xf numFmtId="0" fontId="3" fillId="17" borderId="0" xfId="0" applyFont="1" applyFill="1" applyBorder="1" applyAlignment="1" applyProtection="1">
      <alignment horizontal="center" vertical="center" wrapText="1"/>
      <protection locked="0"/>
    </xf>
    <xf numFmtId="0" fontId="3" fillId="17" borderId="30" xfId="0" applyFont="1" applyFill="1" applyBorder="1" applyAlignment="1" applyProtection="1">
      <alignment horizontal="center" vertical="center" wrapText="1"/>
      <protection locked="0"/>
    </xf>
    <xf numFmtId="0" fontId="3" fillId="17" borderId="31"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2" fillId="0" borderId="3" xfId="16" applyFont="1" applyFill="1" applyBorder="1" applyAlignment="1">
      <alignment horizontal="justify" vertical="center" wrapText="1"/>
    </xf>
    <xf numFmtId="0" fontId="12" fillId="0" borderId="1" xfId="16" applyFont="1" applyFill="1" applyBorder="1" applyAlignment="1">
      <alignment horizontal="justify" vertical="center" wrapText="1"/>
    </xf>
    <xf numFmtId="0" fontId="15" fillId="0" borderId="1" xfId="0" applyFont="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10" fontId="12" fillId="0" borderId="4" xfId="0" applyNumberFormat="1" applyFont="1" applyFill="1" applyBorder="1" applyAlignment="1" applyProtection="1">
      <alignment horizontal="center" vertical="center" wrapText="1"/>
      <protection locked="0"/>
    </xf>
    <xf numFmtId="0" fontId="12" fillId="0" borderId="2" xfId="16" applyFont="1" applyFill="1" applyBorder="1" applyAlignment="1">
      <alignment horizontal="justify" vertical="center" wrapText="1"/>
    </xf>
    <xf numFmtId="10" fontId="12" fillId="0" borderId="2" xfId="0" applyNumberFormat="1" applyFont="1" applyFill="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10" fontId="12" fillId="0" borderId="3" xfId="0" applyNumberFormat="1" applyFont="1" applyFill="1" applyBorder="1" applyAlignment="1" applyProtection="1">
      <alignment horizontal="center" vertical="center" wrapText="1"/>
      <protection locked="0"/>
    </xf>
    <xf numFmtId="10" fontId="12" fillId="0" borderId="38" xfId="0" applyNumberFormat="1" applyFont="1" applyFill="1" applyBorder="1" applyAlignment="1" applyProtection="1">
      <alignment horizontal="center" vertical="center" wrapText="1"/>
      <protection locked="0"/>
    </xf>
    <xf numFmtId="0" fontId="0" fillId="0" borderId="25" xfId="0" applyFill="1" applyBorder="1" applyAlignment="1">
      <alignment horizontal="center"/>
    </xf>
    <xf numFmtId="0" fontId="0" fillId="0" borderId="26"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58" fillId="17" borderId="45" xfId="0" applyFont="1" applyFill="1" applyBorder="1" applyAlignment="1">
      <alignment horizontal="center" vertical="center" wrapText="1"/>
    </xf>
    <xf numFmtId="0" fontId="58" fillId="17" borderId="34"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84" fillId="17" borderId="46" xfId="0" applyFont="1" applyFill="1" applyBorder="1" applyAlignment="1">
      <alignment horizontal="center" vertical="center" wrapText="1"/>
    </xf>
    <xf numFmtId="0" fontId="84" fillId="17" borderId="6" xfId="0" applyFont="1" applyFill="1" applyBorder="1" applyAlignment="1">
      <alignment horizontal="center" vertical="center" wrapText="1"/>
    </xf>
    <xf numFmtId="0" fontId="84" fillId="17" borderId="36" xfId="0" applyFont="1" applyFill="1" applyBorder="1" applyAlignment="1">
      <alignment horizontal="center" vertical="center" wrapText="1"/>
    </xf>
    <xf numFmtId="0" fontId="2" fillId="17" borderId="38" xfId="16" applyFont="1" applyFill="1" applyBorder="1" applyAlignment="1">
      <alignment horizontal="center" vertical="center" wrapText="1"/>
    </xf>
    <xf numFmtId="0" fontId="2" fillId="17" borderId="39"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40"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10" fillId="17" borderId="5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0" fillId="3" borderId="54"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17" borderId="35" xfId="0" applyFont="1" applyFill="1" applyBorder="1" applyAlignment="1">
      <alignment horizontal="left" vertical="center" wrapText="1"/>
    </xf>
    <xf numFmtId="0" fontId="2" fillId="17" borderId="25" xfId="16" applyFont="1" applyFill="1" applyBorder="1" applyAlignment="1">
      <alignment horizontal="center" vertical="center" wrapText="1"/>
    </xf>
    <xf numFmtId="0" fontId="2" fillId="17" borderId="30"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58" fillId="3" borderId="50" xfId="0" applyFont="1" applyFill="1" applyBorder="1" applyAlignment="1">
      <alignment horizontal="left" vertical="center" wrapText="1"/>
    </xf>
    <xf numFmtId="0" fontId="58" fillId="3" borderId="32" xfId="0" applyFont="1" applyFill="1" applyBorder="1" applyAlignment="1">
      <alignment horizontal="left" vertical="center" wrapText="1"/>
    </xf>
    <xf numFmtId="0" fontId="58" fillId="3" borderId="51" xfId="0" applyFont="1" applyFill="1" applyBorder="1" applyAlignment="1">
      <alignment horizontal="left" vertical="center" wrapText="1"/>
    </xf>
    <xf numFmtId="0" fontId="2" fillId="17" borderId="10" xfId="16" applyFont="1" applyFill="1" applyBorder="1" applyAlignment="1">
      <alignment horizontal="center" vertical="center" wrapText="1"/>
    </xf>
    <xf numFmtId="0" fontId="2" fillId="17" borderId="20" xfId="16" applyFont="1" applyFill="1" applyBorder="1" applyAlignment="1">
      <alignment horizontal="center" vertical="center" wrapText="1"/>
    </xf>
    <xf numFmtId="0" fontId="12" fillId="0" borderId="38" xfId="16" applyFont="1" applyFill="1" applyBorder="1" applyAlignment="1">
      <alignment horizontal="center" vertical="center" wrapText="1"/>
    </xf>
    <xf numFmtId="0" fontId="12" fillId="0" borderId="24" xfId="16" applyFont="1" applyFill="1" applyBorder="1" applyAlignment="1">
      <alignment horizontal="center"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5" fillId="0" borderId="4" xfId="0" applyFont="1" applyBorder="1" applyAlignment="1" applyProtection="1">
      <alignment horizontal="center" vertical="center" wrapText="1"/>
      <protection locked="0"/>
    </xf>
    <xf numFmtId="0" fontId="12" fillId="0" borderId="1" xfId="16" applyFont="1" applyBorder="1" applyAlignment="1">
      <alignment horizontal="justify" vertical="center" wrapText="1"/>
    </xf>
    <xf numFmtId="0" fontId="23" fillId="0" borderId="1" xfId="16" applyFont="1" applyFill="1" applyBorder="1" applyAlignment="1">
      <alignment horizontal="justify" vertical="center" wrapText="1"/>
    </xf>
    <xf numFmtId="0" fontId="23" fillId="0" borderId="1" xfId="16" applyFont="1" applyFill="1" applyBorder="1" applyAlignment="1">
      <alignment horizontal="justify" vertical="center"/>
    </xf>
    <xf numFmtId="0" fontId="15" fillId="0" borderId="1" xfId="16" applyFont="1" applyFill="1" applyBorder="1" applyAlignment="1">
      <alignment horizontal="justify" vertical="center" wrapText="1"/>
    </xf>
    <xf numFmtId="0" fontId="12" fillId="0" borderId="4" xfId="16" applyFont="1" applyFill="1" applyBorder="1" applyAlignment="1">
      <alignment horizontal="justify" vertical="center" wrapText="1"/>
    </xf>
    <xf numFmtId="0" fontId="12" fillId="0" borderId="1" xfId="16" applyFont="1" applyFill="1" applyBorder="1" applyAlignment="1">
      <alignment horizontal="left" vertical="center" wrapText="1"/>
    </xf>
    <xf numFmtId="0" fontId="2" fillId="17" borderId="15"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3" xfId="16" applyFont="1" applyBorder="1" applyAlignment="1">
      <alignment horizontal="justify" vertical="center" wrapText="1"/>
    </xf>
    <xf numFmtId="0" fontId="12" fillId="0" borderId="13" xfId="16" applyFont="1" applyFill="1" applyBorder="1" applyAlignment="1">
      <alignment horizontal="center" vertical="center" wrapText="1"/>
    </xf>
    <xf numFmtId="0" fontId="12" fillId="0" borderId="14" xfId="16"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48" fillId="16" borderId="7"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3" fontId="18" fillId="17" borderId="2" xfId="0" applyNumberFormat="1" applyFont="1" applyFill="1" applyBorder="1" applyAlignment="1">
      <alignment horizontal="center" vertical="center" wrapText="1"/>
    </xf>
    <xf numFmtId="3" fontId="18" fillId="17" borderId="24" xfId="0" applyNumberFormat="1" applyFont="1" applyFill="1" applyBorder="1" applyAlignment="1">
      <alignment horizontal="center" vertical="center" wrapText="1"/>
    </xf>
    <xf numFmtId="3" fontId="18" fillId="17" borderId="5" xfId="0" applyNumberFormat="1" applyFont="1" applyFill="1" applyBorder="1" applyAlignment="1">
      <alignment horizontal="center" vertical="center" wrapText="1"/>
    </xf>
    <xf numFmtId="3" fontId="18" fillId="17" borderId="2" xfId="0" applyNumberFormat="1" applyFont="1" applyFill="1" applyBorder="1" applyAlignment="1">
      <alignment horizontal="right" vertical="center" wrapText="1"/>
    </xf>
    <xf numFmtId="3" fontId="18" fillId="17" borderId="24" xfId="0" applyNumberFormat="1" applyFont="1" applyFill="1" applyBorder="1" applyAlignment="1">
      <alignment horizontal="right" vertical="center" wrapText="1"/>
    </xf>
    <xf numFmtId="3" fontId="18" fillId="17" borderId="5" xfId="0" applyNumberFormat="1" applyFont="1" applyFill="1" applyBorder="1" applyAlignment="1">
      <alignment horizontal="right" vertical="center" wrapText="1"/>
    </xf>
    <xf numFmtId="0" fontId="18" fillId="17" borderId="2"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5" xfId="0" applyFont="1" applyFill="1" applyBorder="1" applyAlignment="1">
      <alignment horizontal="center" vertical="center" wrapText="1"/>
    </xf>
    <xf numFmtId="3" fontId="17" fillId="0" borderId="2" xfId="0" applyNumberFormat="1" applyFont="1" applyBorder="1" applyAlignment="1">
      <alignment horizontal="right" vertical="center" wrapText="1"/>
    </xf>
    <xf numFmtId="3" fontId="17" fillId="0" borderId="24" xfId="0" applyNumberFormat="1" applyFont="1" applyBorder="1" applyAlignment="1">
      <alignment horizontal="right" vertical="center" wrapText="1"/>
    </xf>
    <xf numFmtId="3" fontId="17" fillId="0" borderId="5" xfId="0" applyNumberFormat="1" applyFont="1" applyBorder="1" applyAlignment="1">
      <alignment horizontal="right" vertical="center" wrapText="1"/>
    </xf>
    <xf numFmtId="0" fontId="17" fillId="0" borderId="1" xfId="0" applyFont="1" applyBorder="1" applyAlignment="1">
      <alignment horizontal="center" vertical="center" wrapText="1"/>
    </xf>
    <xf numFmtId="0" fontId="15" fillId="17" borderId="43"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25" fillId="17" borderId="21" xfId="0" applyFont="1" applyFill="1" applyBorder="1" applyAlignment="1">
      <alignment horizontal="center" vertical="center"/>
    </xf>
    <xf numFmtId="0" fontId="25" fillId="17" borderId="14" xfId="0" applyFont="1" applyFill="1" applyBorder="1" applyAlignment="1">
      <alignment horizontal="center" vertical="center"/>
    </xf>
    <xf numFmtId="0" fontId="25" fillId="17" borderId="43"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5" xfId="0" applyFont="1" applyBorder="1" applyAlignment="1">
      <alignment horizontal="center" vertical="center" wrapText="1"/>
    </xf>
    <xf numFmtId="3" fontId="17" fillId="0" borderId="2" xfId="0" applyNumberFormat="1" applyFont="1" applyBorder="1" applyAlignment="1">
      <alignment horizontal="center" vertical="center" wrapText="1"/>
    </xf>
    <xf numFmtId="0" fontId="17" fillId="0" borderId="24" xfId="0" applyFont="1" applyBorder="1" applyAlignment="1">
      <alignment horizontal="right" vertical="center" wrapText="1"/>
    </xf>
    <xf numFmtId="0" fontId="17" fillId="0" borderId="5" xfId="0" applyFont="1" applyBorder="1" applyAlignment="1">
      <alignment horizontal="right" vertical="center" wrapText="1"/>
    </xf>
    <xf numFmtId="0" fontId="17" fillId="0" borderId="2" xfId="0" applyFont="1" applyBorder="1" applyAlignment="1">
      <alignment horizontal="justify" vertical="center" wrapText="1"/>
    </xf>
    <xf numFmtId="0" fontId="17" fillId="0" borderId="24" xfId="0" applyFont="1" applyBorder="1" applyAlignment="1">
      <alignment horizontal="justify" vertical="center" wrapText="1"/>
    </xf>
    <xf numFmtId="0" fontId="17" fillId="0" borderId="5" xfId="0" applyFont="1" applyBorder="1" applyAlignment="1">
      <alignment horizontal="justify" vertical="center" wrapText="1"/>
    </xf>
    <xf numFmtId="3" fontId="17" fillId="0" borderId="24"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63" xfId="0" applyNumberFormat="1" applyFont="1" applyBorder="1" applyAlignment="1">
      <alignment horizontal="center" vertical="center"/>
    </xf>
    <xf numFmtId="3" fontId="17" fillId="0" borderId="9" xfId="0" applyNumberFormat="1" applyFont="1" applyBorder="1" applyAlignment="1">
      <alignment horizontal="center" vertical="center"/>
    </xf>
    <xf numFmtId="0" fontId="17" fillId="0" borderId="18" xfId="0" applyFont="1" applyBorder="1" applyAlignment="1">
      <alignment horizontal="center" vertical="center" wrapText="1"/>
    </xf>
    <xf numFmtId="0" fontId="25" fillId="17" borderId="2" xfId="0" applyFont="1" applyFill="1" applyBorder="1" applyAlignment="1">
      <alignment horizontal="center" vertical="center"/>
    </xf>
    <xf numFmtId="0" fontId="25" fillId="17" borderId="24" xfId="0" applyFont="1" applyFill="1" applyBorder="1" applyAlignment="1">
      <alignment horizontal="center" vertical="center"/>
    </xf>
    <xf numFmtId="0" fontId="25" fillId="17" borderId="5" xfId="0" applyFont="1" applyFill="1" applyBorder="1" applyAlignment="1">
      <alignment horizontal="center" vertical="center"/>
    </xf>
    <xf numFmtId="0" fontId="23" fillId="17" borderId="2" xfId="0" applyFont="1" applyFill="1" applyBorder="1" applyAlignment="1">
      <alignment horizontal="center" vertical="center" wrapText="1"/>
    </xf>
    <xf numFmtId="0" fontId="23" fillId="17" borderId="24" xfId="0" applyFont="1" applyFill="1" applyBorder="1" applyAlignment="1">
      <alignment horizontal="center" vertical="center" wrapText="1"/>
    </xf>
    <xf numFmtId="0" fontId="23" fillId="17" borderId="5" xfId="0" applyFont="1" applyFill="1" applyBorder="1" applyAlignment="1">
      <alignment horizontal="center" vertical="center" wrapText="1"/>
    </xf>
    <xf numFmtId="3" fontId="25" fillId="17" borderId="2" xfId="0" applyNumberFormat="1" applyFont="1" applyFill="1" applyBorder="1" applyAlignment="1">
      <alignment horizontal="right" vertical="center"/>
    </xf>
    <xf numFmtId="0" fontId="25" fillId="17" borderId="24" xfId="0" applyFont="1" applyFill="1" applyBorder="1" applyAlignment="1">
      <alignment horizontal="right" vertical="center"/>
    </xf>
    <xf numFmtId="0" fontId="25" fillId="17" borderId="5" xfId="0" applyFont="1" applyFill="1" applyBorder="1" applyAlignment="1">
      <alignment horizontal="right" vertical="center"/>
    </xf>
    <xf numFmtId="3" fontId="25" fillId="17" borderId="2" xfId="0" applyNumberFormat="1" applyFont="1" applyFill="1" applyBorder="1" applyAlignment="1">
      <alignment horizontal="center" vertical="center"/>
    </xf>
    <xf numFmtId="176" fontId="17" fillId="0" borderId="2" xfId="6881" applyNumberFormat="1" applyFont="1" applyBorder="1" applyAlignment="1">
      <alignment vertical="center" wrapText="1"/>
    </xf>
    <xf numFmtId="176" fontId="17" fillId="0" borderId="24" xfId="6881" applyNumberFormat="1" applyFont="1" applyBorder="1" applyAlignment="1">
      <alignment vertical="center" wrapText="1"/>
    </xf>
    <xf numFmtId="176" fontId="17" fillId="0" borderId="5" xfId="6881" applyNumberFormat="1" applyFont="1" applyBorder="1" applyAlignment="1">
      <alignment vertical="center" wrapText="1"/>
    </xf>
    <xf numFmtId="176" fontId="17" fillId="0" borderId="2" xfId="6881" applyNumberFormat="1" applyFont="1" applyBorder="1" applyAlignment="1">
      <alignment horizontal="center" vertical="center" wrapText="1"/>
    </xf>
    <xf numFmtId="176" fontId="17" fillId="0" borderId="24" xfId="6881" applyNumberFormat="1" applyFont="1" applyBorder="1" applyAlignment="1">
      <alignment horizontal="center" vertical="center" wrapText="1"/>
    </xf>
    <xf numFmtId="176" fontId="17" fillId="0" borderId="5" xfId="6881" applyNumberFormat="1" applyFont="1" applyBorder="1" applyAlignment="1">
      <alignment horizontal="center" vertical="center" wrapText="1"/>
    </xf>
    <xf numFmtId="0" fontId="0" fillId="0" borderId="1" xfId="0" applyBorder="1" applyAlignment="1">
      <alignment horizontal="center"/>
    </xf>
    <xf numFmtId="0" fontId="15" fillId="0" borderId="1" xfId="0" applyFont="1" applyBorder="1" applyAlignment="1">
      <alignment horizontal="center" vertical="center" wrapText="1"/>
    </xf>
    <xf numFmtId="176" fontId="17" fillId="0" borderId="1" xfId="6881" applyNumberFormat="1" applyFont="1" applyBorder="1" applyAlignment="1">
      <alignment vertical="center" wrapText="1"/>
    </xf>
    <xf numFmtId="176" fontId="17" fillId="0" borderId="2" xfId="0" applyNumberFormat="1" applyFont="1" applyBorder="1" applyAlignment="1">
      <alignment horizontal="center" vertical="center" wrapText="1"/>
    </xf>
    <xf numFmtId="3" fontId="25" fillId="17" borderId="24" xfId="0" applyNumberFormat="1" applyFont="1" applyFill="1" applyBorder="1" applyAlignment="1">
      <alignment horizontal="right" vertical="center"/>
    </xf>
    <xf numFmtId="3" fontId="25" fillId="17" borderId="5" xfId="0" applyNumberFormat="1" applyFont="1" applyFill="1" applyBorder="1" applyAlignment="1">
      <alignment horizontal="right" vertical="center"/>
    </xf>
    <xf numFmtId="0" fontId="25" fillId="17" borderId="2" xfId="0" applyFont="1" applyFill="1" applyBorder="1" applyAlignment="1">
      <alignment horizontal="center" vertical="center" wrapText="1"/>
    </xf>
    <xf numFmtId="0" fontId="25" fillId="17" borderId="24" xfId="0" applyFont="1" applyFill="1" applyBorder="1" applyAlignment="1">
      <alignment horizontal="center" vertical="center" wrapText="1"/>
    </xf>
    <xf numFmtId="0" fontId="25" fillId="17" borderId="5"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 xfId="0" applyFont="1" applyBorder="1" applyAlignment="1">
      <alignment horizontal="center" vertical="center" wrapText="1"/>
    </xf>
    <xf numFmtId="3" fontId="17" fillId="0" borderId="2" xfId="0" applyNumberFormat="1" applyFont="1" applyBorder="1" applyAlignment="1">
      <alignment horizontal="center" vertical="center"/>
    </xf>
    <xf numFmtId="3" fontId="17" fillId="0" borderId="24" xfId="0" applyNumberFormat="1" applyFont="1" applyBorder="1" applyAlignment="1">
      <alignment horizontal="center" vertical="center"/>
    </xf>
    <xf numFmtId="3" fontId="17" fillId="0" borderId="5" xfId="0" applyNumberFormat="1" applyFont="1" applyBorder="1" applyAlignment="1">
      <alignment horizontal="center" vertical="center"/>
    </xf>
    <xf numFmtId="3" fontId="25" fillId="17" borderId="24" xfId="0" applyNumberFormat="1" applyFont="1" applyFill="1" applyBorder="1" applyAlignment="1">
      <alignment horizontal="center" vertical="center"/>
    </xf>
    <xf numFmtId="3" fontId="25" fillId="17" borderId="5" xfId="0" applyNumberFormat="1" applyFont="1" applyFill="1" applyBorder="1" applyAlignment="1">
      <alignment horizontal="center" vertical="center"/>
    </xf>
    <xf numFmtId="0" fontId="15" fillId="18" borderId="2" xfId="0" applyFont="1" applyFill="1" applyBorder="1" applyAlignment="1">
      <alignment horizontal="center" vertical="top" wrapText="1"/>
    </xf>
    <xf numFmtId="0" fontId="15" fillId="18" borderId="24" xfId="0" applyFont="1" applyFill="1" applyBorder="1" applyAlignment="1">
      <alignment horizontal="center" vertical="top" wrapText="1"/>
    </xf>
    <xf numFmtId="0" fontId="15" fillId="18" borderId="5" xfId="0" applyFont="1" applyFill="1" applyBorder="1" applyAlignment="1">
      <alignment horizontal="center" vertical="top" wrapText="1"/>
    </xf>
    <xf numFmtId="3" fontId="92" fillId="17" borderId="2" xfId="0" applyNumberFormat="1" applyFont="1" applyFill="1" applyBorder="1" applyAlignment="1">
      <alignment horizontal="right" vertical="center" wrapText="1"/>
    </xf>
    <xf numFmtId="3" fontId="92" fillId="17" borderId="24" xfId="0" applyNumberFormat="1" applyFont="1" applyFill="1" applyBorder="1" applyAlignment="1">
      <alignment horizontal="right" vertical="center" wrapText="1"/>
    </xf>
    <xf numFmtId="3" fontId="92" fillId="17" borderId="5" xfId="0" applyNumberFormat="1" applyFont="1" applyFill="1" applyBorder="1" applyAlignment="1">
      <alignment horizontal="right" vertical="center" wrapText="1"/>
    </xf>
    <xf numFmtId="3" fontId="2" fillId="0" borderId="20"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0" borderId="22" xfId="0" applyNumberFormat="1"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25" fillId="17" borderId="8" xfId="0" applyFont="1" applyFill="1" applyBorder="1" applyAlignment="1">
      <alignment horizontal="center" vertical="center"/>
    </xf>
    <xf numFmtId="0" fontId="25" fillId="17" borderId="6" xfId="0" applyFont="1" applyFill="1" applyBorder="1" applyAlignment="1">
      <alignment horizontal="center" vertical="center"/>
    </xf>
    <xf numFmtId="0" fontId="25" fillId="17" borderId="7" xfId="0" applyFont="1" applyFill="1" applyBorder="1" applyAlignment="1">
      <alignment horizontal="center" vertical="center"/>
    </xf>
    <xf numFmtId="0" fontId="11" fillId="17" borderId="44" xfId="0" applyFont="1" applyFill="1" applyBorder="1" applyAlignment="1">
      <alignment horizontal="center" vertical="center" wrapText="1"/>
    </xf>
    <xf numFmtId="0" fontId="11" fillId="17" borderId="32"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15" borderId="54" xfId="0" applyFont="1" applyFill="1" applyBorder="1" applyAlignment="1">
      <alignment horizontal="left" vertical="center" wrapText="1"/>
    </xf>
    <xf numFmtId="0" fontId="11" fillId="15" borderId="55" xfId="0" applyFont="1" applyFill="1" applyBorder="1" applyAlignment="1">
      <alignment horizontal="left" vertical="center" wrapText="1"/>
    </xf>
    <xf numFmtId="0" fontId="11" fillId="15" borderId="56" xfId="0" applyFont="1" applyFill="1" applyBorder="1" applyAlignment="1">
      <alignment horizontal="left" vertical="center" wrapText="1"/>
    </xf>
    <xf numFmtId="0" fontId="11" fillId="15" borderId="25" xfId="0" applyFont="1" applyFill="1" applyBorder="1" applyAlignment="1">
      <alignment horizontal="left" vertical="center"/>
    </xf>
    <xf numFmtId="0" fontId="11" fillId="15" borderId="26" xfId="0" applyFont="1" applyFill="1" applyBorder="1" applyAlignment="1">
      <alignment horizontal="left" vertical="center"/>
    </xf>
    <xf numFmtId="0" fontId="11" fillId="15" borderId="41" xfId="0" applyFont="1" applyFill="1" applyBorder="1" applyAlignment="1">
      <alignment horizontal="left" vertical="center"/>
    </xf>
    <xf numFmtId="0" fontId="10" fillId="17" borderId="54" xfId="0" applyFont="1" applyFill="1" applyBorder="1" applyAlignment="1">
      <alignment horizontal="left" vertical="center"/>
    </xf>
    <xf numFmtId="0" fontId="10" fillId="17" borderId="55" xfId="0" applyFont="1" applyFill="1" applyBorder="1" applyAlignment="1">
      <alignment horizontal="left" vertical="center"/>
    </xf>
    <xf numFmtId="0" fontId="10" fillId="17" borderId="56" xfId="0" applyFont="1" applyFill="1" applyBorder="1" applyAlignment="1">
      <alignment horizontal="left" vertical="center"/>
    </xf>
    <xf numFmtId="0" fontId="10" fillId="3" borderId="67"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60" xfId="0" applyFont="1" applyFill="1" applyBorder="1" applyAlignment="1">
      <alignment horizontal="center" vertical="center"/>
    </xf>
    <xf numFmtId="0" fontId="2" fillId="17" borderId="34"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10" fillId="17" borderId="54" xfId="0" applyFont="1" applyFill="1" applyBorder="1" applyAlignment="1">
      <alignment horizontal="left" vertical="center" wrapText="1"/>
    </xf>
    <xf numFmtId="0" fontId="10" fillId="17" borderId="55" xfId="0" applyFont="1" applyFill="1" applyBorder="1" applyAlignment="1">
      <alignment horizontal="left" vertical="center" wrapText="1"/>
    </xf>
    <xf numFmtId="0" fontId="10" fillId="17" borderId="56" xfId="0" applyFont="1" applyFill="1" applyBorder="1" applyAlignment="1">
      <alignment horizontal="left" vertical="center" wrapText="1"/>
    </xf>
    <xf numFmtId="0" fontId="10" fillId="3" borderId="67"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78"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33" fillId="17" borderId="30" xfId="19" applyFont="1" applyFill="1" applyBorder="1" applyAlignment="1">
      <alignment horizontal="left" vertical="center" wrapText="1"/>
    </xf>
    <xf numFmtId="0" fontId="33" fillId="17" borderId="31" xfId="19" applyFont="1" applyFill="1" applyBorder="1" applyAlignment="1">
      <alignment horizontal="left" vertical="center" wrapText="1"/>
    </xf>
    <xf numFmtId="0" fontId="33" fillId="17" borderId="42" xfId="19" applyFont="1" applyFill="1" applyBorder="1" applyAlignment="1">
      <alignment horizontal="left" vertical="center" wrapText="1"/>
    </xf>
    <xf numFmtId="0" fontId="33" fillId="0" borderId="54" xfId="19" applyFont="1" applyBorder="1" applyAlignment="1">
      <alignment horizontal="center" vertical="center" wrapText="1"/>
    </xf>
    <xf numFmtId="0" fontId="33" fillId="0" borderId="55" xfId="19" applyFont="1" applyBorder="1" applyAlignment="1">
      <alignment horizontal="center" vertical="center" wrapText="1"/>
    </xf>
    <xf numFmtId="0" fontId="33" fillId="0" borderId="56" xfId="19" applyFont="1" applyBorder="1" applyAlignment="1">
      <alignment horizontal="center" vertical="center" wrapText="1"/>
    </xf>
    <xf numFmtId="0" fontId="2" fillId="17" borderId="2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5" xfId="19" applyFont="1" applyFill="1" applyBorder="1" applyAlignment="1">
      <alignment horizontal="center" vertical="center" wrapText="1"/>
    </xf>
    <xf numFmtId="0" fontId="2" fillId="17" borderId="2" xfId="19"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61" xfId="0" applyFont="1" applyFill="1" applyBorder="1" applyAlignment="1">
      <alignment horizontal="center" vertical="center" wrapText="1"/>
    </xf>
    <xf numFmtId="0" fontId="88" fillId="57" borderId="0" xfId="2866" applyFont="1" applyFill="1" applyAlignment="1">
      <alignment horizontal="center" vertical="center"/>
    </xf>
    <xf numFmtId="0" fontId="88" fillId="51" borderId="98" xfId="2866" applyFont="1" applyFill="1" applyBorder="1" applyAlignment="1">
      <alignment horizontal="center" vertical="center"/>
    </xf>
    <xf numFmtId="0" fontId="67" fillId="17" borderId="2" xfId="0" applyFont="1" applyFill="1" applyBorder="1" applyAlignment="1">
      <alignment horizontal="center" vertical="center" wrapText="1"/>
    </xf>
    <xf numFmtId="0" fontId="67" fillId="17" borderId="24" xfId="0" applyFont="1" applyFill="1" applyBorder="1" applyAlignment="1">
      <alignment horizontal="center" vertical="center" wrapText="1"/>
    </xf>
    <xf numFmtId="0" fontId="67" fillId="17" borderId="5" xfId="0" applyFont="1" applyFill="1" applyBorder="1" applyAlignment="1">
      <alignment horizontal="center" vertical="center" wrapText="1"/>
    </xf>
    <xf numFmtId="3" fontId="17" fillId="17" borderId="2" xfId="0" applyNumberFormat="1" applyFont="1" applyFill="1" applyBorder="1" applyAlignment="1">
      <alignment horizontal="center" vertical="center" wrapText="1"/>
    </xf>
    <xf numFmtId="0" fontId="17" fillId="17" borderId="24" xfId="0" applyFont="1" applyFill="1" applyBorder="1" applyAlignment="1">
      <alignment horizontal="center" vertical="center" wrapText="1"/>
    </xf>
    <xf numFmtId="0" fontId="17" fillId="17" borderId="5"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7" fillId="17" borderId="21" xfId="0" applyFont="1" applyFill="1" applyBorder="1" applyAlignment="1">
      <alignment horizontal="center" vertical="center" wrapText="1"/>
    </xf>
    <xf numFmtId="0" fontId="17" fillId="17" borderId="14" xfId="0" applyFont="1" applyFill="1" applyBorder="1" applyAlignment="1">
      <alignment horizontal="center" vertical="center" wrapText="1"/>
    </xf>
    <xf numFmtId="0" fontId="17" fillId="17" borderId="43" xfId="0" applyFont="1" applyFill="1" applyBorder="1" applyAlignment="1">
      <alignment horizontal="center" vertical="center" wrapText="1"/>
    </xf>
    <xf numFmtId="0" fontId="18" fillId="0" borderId="1" xfId="0" applyFont="1" applyBorder="1" applyAlignment="1">
      <alignment vertical="center" wrapText="1"/>
    </xf>
    <xf numFmtId="0" fontId="15" fillId="18" borderId="1" xfId="0" applyFont="1" applyFill="1" applyBorder="1" applyAlignment="1">
      <alignment horizontal="center" vertical="center" wrapText="1"/>
    </xf>
    <xf numFmtId="0" fontId="17" fillId="0" borderId="18" xfId="0" applyFont="1" applyBorder="1" applyAlignment="1">
      <alignment vertical="center" wrapText="1"/>
    </xf>
    <xf numFmtId="0" fontId="25" fillId="17" borderId="1" xfId="0" applyFont="1" applyFill="1" applyBorder="1" applyAlignment="1">
      <alignment horizontal="center" vertical="center"/>
    </xf>
    <xf numFmtId="0" fontId="11" fillId="17" borderId="2" xfId="0" applyFont="1" applyFill="1" applyBorder="1" applyAlignment="1">
      <alignment horizontal="center" vertical="center" wrapText="1"/>
    </xf>
    <xf numFmtId="0" fontId="11" fillId="15" borderId="25" xfId="0" applyFont="1" applyFill="1" applyBorder="1" applyAlignment="1">
      <alignment horizontal="left" vertical="center" wrapText="1"/>
    </xf>
    <xf numFmtId="0" fontId="11" fillId="15" borderId="26" xfId="0" applyFont="1" applyFill="1" applyBorder="1" applyAlignment="1">
      <alignment horizontal="left" vertical="center" wrapText="1"/>
    </xf>
    <xf numFmtId="0" fontId="11" fillId="15" borderId="41" xfId="0" applyFont="1" applyFill="1" applyBorder="1" applyAlignment="1">
      <alignment horizontal="left" vertical="center" wrapText="1"/>
    </xf>
    <xf numFmtId="0" fontId="11" fillId="15" borderId="67" xfId="0" applyFont="1" applyFill="1" applyBorder="1" applyAlignment="1">
      <alignment horizontal="center" vertical="center" wrapText="1"/>
    </xf>
    <xf numFmtId="0" fontId="11" fillId="15" borderId="59" xfId="0" applyFont="1" applyFill="1" applyBorder="1" applyAlignment="1">
      <alignment horizontal="center" vertical="center" wrapText="1"/>
    </xf>
    <xf numFmtId="0" fontId="11" fillId="15" borderId="60"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28" xfId="0" applyFont="1" applyFill="1" applyBorder="1" applyAlignment="1">
      <alignment horizontal="center" vertical="center" wrapText="1"/>
    </xf>
    <xf numFmtId="3" fontId="17" fillId="0" borderId="49" xfId="0" applyNumberFormat="1" applyFont="1" applyBorder="1" applyAlignment="1">
      <alignment horizontal="center" vertical="center"/>
    </xf>
    <xf numFmtId="0" fontId="66" fillId="48" borderId="72" xfId="2866" applyFont="1" applyFill="1" applyBorder="1" applyAlignment="1">
      <alignment horizontal="center" vertical="center"/>
    </xf>
    <xf numFmtId="0" fontId="66" fillId="48" borderId="73" xfId="2866" applyFont="1" applyFill="1" applyBorder="1" applyAlignment="1">
      <alignment horizontal="center" vertical="center"/>
    </xf>
  </cellXfs>
  <cellStyles count="13458">
    <cellStyle name="20% - Énfasis1 2" xfId="2870" xr:uid="{00000000-0005-0000-0000-000000000000}"/>
    <cellStyle name="20% - Énfasis1 2 2" xfId="2871" xr:uid="{00000000-0005-0000-0000-000001000000}"/>
    <cellStyle name="20% - Énfasis2 2" xfId="2872" xr:uid="{00000000-0005-0000-0000-000002000000}"/>
    <cellStyle name="20% - Énfasis2 2 2" xfId="2873" xr:uid="{00000000-0005-0000-0000-000003000000}"/>
    <cellStyle name="20% - Énfasis3 2" xfId="2874" xr:uid="{00000000-0005-0000-0000-000004000000}"/>
    <cellStyle name="20% - Énfasis3 2 2" xfId="2875" xr:uid="{00000000-0005-0000-0000-000005000000}"/>
    <cellStyle name="20% - Énfasis4 2" xfId="2876" xr:uid="{00000000-0005-0000-0000-000006000000}"/>
    <cellStyle name="20% - Énfasis4 2 2" xfId="2877" xr:uid="{00000000-0005-0000-0000-000007000000}"/>
    <cellStyle name="20% - Énfasis5 2" xfId="2878" xr:uid="{00000000-0005-0000-0000-000008000000}"/>
    <cellStyle name="20% - Énfasis5 2 2" xfId="2879" xr:uid="{00000000-0005-0000-0000-000009000000}"/>
    <cellStyle name="20% - Énfasis6 2" xfId="2880" xr:uid="{00000000-0005-0000-0000-00000A000000}"/>
    <cellStyle name="20% - Énfasis6 2 2" xfId="2881" xr:uid="{00000000-0005-0000-0000-00000B000000}"/>
    <cellStyle name="40% - Énfasis1 2" xfId="2882" xr:uid="{00000000-0005-0000-0000-00000C000000}"/>
    <cellStyle name="40% - Énfasis1 2 2" xfId="2883" xr:uid="{00000000-0005-0000-0000-00000D000000}"/>
    <cellStyle name="40% - Énfasis2 2" xfId="2884" xr:uid="{00000000-0005-0000-0000-00000E000000}"/>
    <cellStyle name="40% - Énfasis2 2 2" xfId="2885" xr:uid="{00000000-0005-0000-0000-00000F000000}"/>
    <cellStyle name="40% - Énfasis3 2" xfId="2886" xr:uid="{00000000-0005-0000-0000-000010000000}"/>
    <cellStyle name="40% - Énfasis3 2 2" xfId="2887" xr:uid="{00000000-0005-0000-0000-000011000000}"/>
    <cellStyle name="40% - Énfasis4 2" xfId="2888" xr:uid="{00000000-0005-0000-0000-000012000000}"/>
    <cellStyle name="40% - Énfasis4 2 2" xfId="2889" xr:uid="{00000000-0005-0000-0000-000013000000}"/>
    <cellStyle name="40% - Énfasis5 2" xfId="2890" xr:uid="{00000000-0005-0000-0000-000014000000}"/>
    <cellStyle name="40% - Énfasis5 2 2" xfId="2891" xr:uid="{00000000-0005-0000-0000-000015000000}"/>
    <cellStyle name="40% - Énfasis6 2" xfId="2892" xr:uid="{00000000-0005-0000-0000-000016000000}"/>
    <cellStyle name="40% - Énfasis6 2 2" xfId="2893" xr:uid="{00000000-0005-0000-0000-000017000000}"/>
    <cellStyle name="60% - Énfasis1 2" xfId="28" xr:uid="{00000000-0005-0000-0000-000018000000}"/>
    <cellStyle name="60% - Énfasis1 2 2" xfId="2894" xr:uid="{00000000-0005-0000-0000-000019000000}"/>
    <cellStyle name="60% - Énfasis1 2 2 2" xfId="2895" xr:uid="{00000000-0005-0000-0000-00001A000000}"/>
    <cellStyle name="60% - Énfasis1 2 2 3" xfId="2896" xr:uid="{00000000-0005-0000-0000-00001B000000}"/>
    <cellStyle name="60% - Énfasis1 2 3" xfId="2897" xr:uid="{00000000-0005-0000-0000-00001C000000}"/>
    <cellStyle name="60% - Énfasis1 2 4" xfId="2898" xr:uid="{00000000-0005-0000-0000-00001D000000}"/>
    <cellStyle name="60% - Énfasis1 3" xfId="2899" xr:uid="{00000000-0005-0000-0000-00001E000000}"/>
    <cellStyle name="60% - Énfasis2 2" xfId="29" xr:uid="{00000000-0005-0000-0000-00001F000000}"/>
    <cellStyle name="60% - Énfasis2 2 2" xfId="2900" xr:uid="{00000000-0005-0000-0000-000020000000}"/>
    <cellStyle name="60% - Énfasis2 2 2 2" xfId="2901" xr:uid="{00000000-0005-0000-0000-000021000000}"/>
    <cellStyle name="60% - Énfasis2 2 2 3" xfId="2902" xr:uid="{00000000-0005-0000-0000-000022000000}"/>
    <cellStyle name="60% - Énfasis2 2 3" xfId="2903" xr:uid="{00000000-0005-0000-0000-000023000000}"/>
    <cellStyle name="60% - Énfasis2 2 4" xfId="2904" xr:uid="{00000000-0005-0000-0000-000024000000}"/>
    <cellStyle name="60% - Énfasis2 3" xfId="2905" xr:uid="{00000000-0005-0000-0000-000025000000}"/>
    <cellStyle name="60% - Énfasis3 2" xfId="30" xr:uid="{00000000-0005-0000-0000-000026000000}"/>
    <cellStyle name="60% - Énfasis3 2 2" xfId="2906" xr:uid="{00000000-0005-0000-0000-000027000000}"/>
    <cellStyle name="60% - Énfasis3 2 2 2" xfId="2907" xr:uid="{00000000-0005-0000-0000-000028000000}"/>
    <cellStyle name="60% - Énfasis3 2 2 3" xfId="2908" xr:uid="{00000000-0005-0000-0000-000029000000}"/>
    <cellStyle name="60% - Énfasis3 2 3" xfId="2909" xr:uid="{00000000-0005-0000-0000-00002A000000}"/>
    <cellStyle name="60% - Énfasis3 2 4" xfId="2910" xr:uid="{00000000-0005-0000-0000-00002B000000}"/>
    <cellStyle name="60% - Énfasis3 3" xfId="2911" xr:uid="{00000000-0005-0000-0000-00002C000000}"/>
    <cellStyle name="60% - Énfasis4 2" xfId="31" xr:uid="{00000000-0005-0000-0000-00002D000000}"/>
    <cellStyle name="60% - Énfasis4 2 2" xfId="2912" xr:uid="{00000000-0005-0000-0000-00002E000000}"/>
    <cellStyle name="60% - Énfasis4 2 2 2" xfId="2913" xr:uid="{00000000-0005-0000-0000-00002F000000}"/>
    <cellStyle name="60% - Énfasis4 2 2 3" xfId="2914" xr:uid="{00000000-0005-0000-0000-000030000000}"/>
    <cellStyle name="60% - Énfasis4 2 3" xfId="2915" xr:uid="{00000000-0005-0000-0000-000031000000}"/>
    <cellStyle name="60% - Énfasis4 2 4" xfId="2916" xr:uid="{00000000-0005-0000-0000-000032000000}"/>
    <cellStyle name="60% - Énfasis4 3" xfId="2917" xr:uid="{00000000-0005-0000-0000-000033000000}"/>
    <cellStyle name="60% - Énfasis5 2" xfId="32" xr:uid="{00000000-0005-0000-0000-000034000000}"/>
    <cellStyle name="60% - Énfasis5 2 2" xfId="2918" xr:uid="{00000000-0005-0000-0000-000035000000}"/>
    <cellStyle name="60% - Énfasis5 2 2 2" xfId="2919" xr:uid="{00000000-0005-0000-0000-000036000000}"/>
    <cellStyle name="60% - Énfasis5 2 2 3" xfId="2920" xr:uid="{00000000-0005-0000-0000-000037000000}"/>
    <cellStyle name="60% - Énfasis5 2 3" xfId="2921" xr:uid="{00000000-0005-0000-0000-000038000000}"/>
    <cellStyle name="60% - Énfasis5 2 4" xfId="2922" xr:uid="{00000000-0005-0000-0000-000039000000}"/>
    <cellStyle name="60% - Énfasis5 3" xfId="2923" xr:uid="{00000000-0005-0000-0000-00003A000000}"/>
    <cellStyle name="60% - Énfasis6 2" xfId="33" xr:uid="{00000000-0005-0000-0000-00003B000000}"/>
    <cellStyle name="60% - Énfasis6 2 2" xfId="2924" xr:uid="{00000000-0005-0000-0000-00003C000000}"/>
    <cellStyle name="60% - Énfasis6 2 2 2" xfId="2925" xr:uid="{00000000-0005-0000-0000-00003D000000}"/>
    <cellStyle name="60% - Énfasis6 2 2 3" xfId="2926" xr:uid="{00000000-0005-0000-0000-00003E000000}"/>
    <cellStyle name="60% - Énfasis6 2 3" xfId="2927" xr:uid="{00000000-0005-0000-0000-00003F000000}"/>
    <cellStyle name="60% - Énfasis6 2 4" xfId="2928" xr:uid="{00000000-0005-0000-0000-000040000000}"/>
    <cellStyle name="60% - Énfasis6 3" xfId="2929" xr:uid="{00000000-0005-0000-0000-000041000000}"/>
    <cellStyle name="BodyStyle" xfId="34" xr:uid="{00000000-0005-0000-0000-000042000000}"/>
    <cellStyle name="BodyStyleBold" xfId="35" xr:uid="{00000000-0005-0000-0000-000043000000}"/>
    <cellStyle name="BodyStyleBoldRight" xfId="36" xr:uid="{00000000-0005-0000-0000-000044000000}"/>
    <cellStyle name="BodyStyleWithBorder" xfId="37" xr:uid="{00000000-0005-0000-0000-000045000000}"/>
    <cellStyle name="BodyStyleWithBorder 2" xfId="38" xr:uid="{00000000-0005-0000-0000-000046000000}"/>
    <cellStyle name="BodyStyleWithBorder 2 2" xfId="39" xr:uid="{00000000-0005-0000-0000-000047000000}"/>
    <cellStyle name="BodyStyleWithBorder 2 3" xfId="40" xr:uid="{00000000-0005-0000-0000-000048000000}"/>
    <cellStyle name="BodyStyleWithBorder 2 4" xfId="41" xr:uid="{00000000-0005-0000-0000-000049000000}"/>
    <cellStyle name="BodyStyleWithBorder 3" xfId="42" xr:uid="{00000000-0005-0000-0000-00004A000000}"/>
    <cellStyle name="BodyStyleWithBorder 4" xfId="43" xr:uid="{00000000-0005-0000-0000-00004B000000}"/>
    <cellStyle name="BodyStyleWithBorder 5" xfId="44" xr:uid="{00000000-0005-0000-0000-00004C000000}"/>
    <cellStyle name="BorderThinBlack" xfId="45" xr:uid="{00000000-0005-0000-0000-00004D000000}"/>
    <cellStyle name="BorderThinBlack 2" xfId="46" xr:uid="{00000000-0005-0000-0000-00004E000000}"/>
    <cellStyle name="BorderThinBlack 2 2" xfId="47" xr:uid="{00000000-0005-0000-0000-00004F000000}"/>
    <cellStyle name="BorderThinBlack 2 2 2" xfId="48" xr:uid="{00000000-0005-0000-0000-000050000000}"/>
    <cellStyle name="BorderThinBlack 2 2 2 2" xfId="49" xr:uid="{00000000-0005-0000-0000-000051000000}"/>
    <cellStyle name="BorderThinBlack 2 2 2 3" xfId="50" xr:uid="{00000000-0005-0000-0000-000052000000}"/>
    <cellStyle name="BorderThinBlack 2 2 2 4" xfId="51" xr:uid="{00000000-0005-0000-0000-000053000000}"/>
    <cellStyle name="BorderThinBlack 2 2 3" xfId="52" xr:uid="{00000000-0005-0000-0000-000054000000}"/>
    <cellStyle name="BorderThinBlack 2 2 4" xfId="53" xr:uid="{00000000-0005-0000-0000-000055000000}"/>
    <cellStyle name="BorderThinBlack 2 2 5" xfId="54" xr:uid="{00000000-0005-0000-0000-000056000000}"/>
    <cellStyle name="BorderThinBlack 2 3" xfId="55" xr:uid="{00000000-0005-0000-0000-000057000000}"/>
    <cellStyle name="BorderThinBlack 2 4" xfId="56" xr:uid="{00000000-0005-0000-0000-000058000000}"/>
    <cellStyle name="BorderThinBlack 2 5" xfId="57" xr:uid="{00000000-0005-0000-0000-000059000000}"/>
    <cellStyle name="BorderThinBlack 3" xfId="58" xr:uid="{00000000-0005-0000-0000-00005A000000}"/>
    <cellStyle name="BorderThinBlack 3 2" xfId="59" xr:uid="{00000000-0005-0000-0000-00005B000000}"/>
    <cellStyle name="BorderThinBlack 3 2 2" xfId="60" xr:uid="{00000000-0005-0000-0000-00005C000000}"/>
    <cellStyle name="BorderThinBlack 3 2 3" xfId="61" xr:uid="{00000000-0005-0000-0000-00005D000000}"/>
    <cellStyle name="BorderThinBlack 3 2 4" xfId="62" xr:uid="{00000000-0005-0000-0000-00005E000000}"/>
    <cellStyle name="BorderThinBlack 3 3" xfId="63" xr:uid="{00000000-0005-0000-0000-00005F000000}"/>
    <cellStyle name="BorderThinBlack 3 4" xfId="64" xr:uid="{00000000-0005-0000-0000-000060000000}"/>
    <cellStyle name="BorderThinBlack 3 5" xfId="65" xr:uid="{00000000-0005-0000-0000-000061000000}"/>
    <cellStyle name="BorderThinBlack 4" xfId="66" xr:uid="{00000000-0005-0000-0000-000062000000}"/>
    <cellStyle name="BorderThinBlack 5" xfId="67" xr:uid="{00000000-0005-0000-0000-000063000000}"/>
    <cellStyle name="BorderThinBlack 6" xfId="68" xr:uid="{00000000-0005-0000-0000-000064000000}"/>
    <cellStyle name="Bueno 2" xfId="2930" xr:uid="{00000000-0005-0000-0000-000065000000}"/>
    <cellStyle name="Coma 2" xfId="1" xr:uid="{00000000-0005-0000-0000-000066000000}"/>
    <cellStyle name="Coma 2 2" xfId="2" xr:uid="{00000000-0005-0000-0000-000067000000}"/>
    <cellStyle name="Coma 2 2 2" xfId="2931" xr:uid="{00000000-0005-0000-0000-000068000000}"/>
    <cellStyle name="Coma 2 3" xfId="2932" xr:uid="{00000000-0005-0000-0000-000069000000}"/>
    <cellStyle name="Comma" xfId="69" xr:uid="{00000000-0005-0000-0000-00006A000000}"/>
    <cellStyle name="Comma [0]" xfId="70" xr:uid="{00000000-0005-0000-0000-00006B000000}"/>
    <cellStyle name="Comma [0] 2" xfId="71" xr:uid="{00000000-0005-0000-0000-00006C000000}"/>
    <cellStyle name="Comma [0] 2 2" xfId="72" xr:uid="{00000000-0005-0000-0000-00006D000000}"/>
    <cellStyle name="Comma [0] 2 2 2" xfId="73" xr:uid="{00000000-0005-0000-0000-00006E000000}"/>
    <cellStyle name="Comma [0] 2 3" xfId="74" xr:uid="{00000000-0005-0000-0000-00006F000000}"/>
    <cellStyle name="Comma [0] 3" xfId="75" xr:uid="{00000000-0005-0000-0000-000070000000}"/>
    <cellStyle name="Comma 2" xfId="76" xr:uid="{00000000-0005-0000-0000-000071000000}"/>
    <cellStyle name="Comma 2 2" xfId="77" xr:uid="{00000000-0005-0000-0000-000072000000}"/>
    <cellStyle name="Comma 2 2 2" xfId="78" xr:uid="{00000000-0005-0000-0000-000073000000}"/>
    <cellStyle name="Comma 2 3" xfId="79" xr:uid="{00000000-0005-0000-0000-000074000000}"/>
    <cellStyle name="Comma 3" xfId="80" xr:uid="{00000000-0005-0000-0000-000075000000}"/>
    <cellStyle name="Comma 4" xfId="81" xr:uid="{00000000-0005-0000-0000-000076000000}"/>
    <cellStyle name="Comma 5" xfId="82" xr:uid="{00000000-0005-0000-0000-000077000000}"/>
    <cellStyle name="Currency" xfId="83" xr:uid="{00000000-0005-0000-0000-000078000000}"/>
    <cellStyle name="Currency [0]" xfId="84" xr:uid="{00000000-0005-0000-0000-000079000000}"/>
    <cellStyle name="Currency [0] 2" xfId="85" xr:uid="{00000000-0005-0000-0000-00007A000000}"/>
    <cellStyle name="Currency [0] 2 2" xfId="86" xr:uid="{00000000-0005-0000-0000-00007B000000}"/>
    <cellStyle name="Currency [0] 2 2 2" xfId="87" xr:uid="{00000000-0005-0000-0000-00007C000000}"/>
    <cellStyle name="Currency [0] 2 2 2 2" xfId="88" xr:uid="{00000000-0005-0000-0000-00007D000000}"/>
    <cellStyle name="Currency [0] 2 2 3" xfId="89" xr:uid="{00000000-0005-0000-0000-00007E000000}"/>
    <cellStyle name="Currency [0] 2 2 3 2" xfId="90" xr:uid="{00000000-0005-0000-0000-00007F000000}"/>
    <cellStyle name="Currency [0] 2 2 4" xfId="91" xr:uid="{00000000-0005-0000-0000-000080000000}"/>
    <cellStyle name="Currency [0] 2 2 4 2" xfId="92" xr:uid="{00000000-0005-0000-0000-000081000000}"/>
    <cellStyle name="Currency [0] 2 2 5" xfId="93" xr:uid="{00000000-0005-0000-0000-000082000000}"/>
    <cellStyle name="Currency [0] 2 3" xfId="94" xr:uid="{00000000-0005-0000-0000-000083000000}"/>
    <cellStyle name="Currency [0] 2 3 2" xfId="95" xr:uid="{00000000-0005-0000-0000-000084000000}"/>
    <cellStyle name="Currency [0] 2 4" xfId="96" xr:uid="{00000000-0005-0000-0000-000085000000}"/>
    <cellStyle name="Currency [0] 2 4 2" xfId="97" xr:uid="{00000000-0005-0000-0000-000086000000}"/>
    <cellStyle name="Currency [0] 2 5" xfId="98" xr:uid="{00000000-0005-0000-0000-000087000000}"/>
    <cellStyle name="Currency [0] 2 5 2" xfId="99" xr:uid="{00000000-0005-0000-0000-000088000000}"/>
    <cellStyle name="Currency [0] 2 6" xfId="100" xr:uid="{00000000-0005-0000-0000-000089000000}"/>
    <cellStyle name="Currency [0] 3" xfId="101" xr:uid="{00000000-0005-0000-0000-00008A000000}"/>
    <cellStyle name="Currency [0] 3 2" xfId="102" xr:uid="{00000000-0005-0000-0000-00008B000000}"/>
    <cellStyle name="Currency [0] 3 2 2" xfId="103" xr:uid="{00000000-0005-0000-0000-00008C000000}"/>
    <cellStyle name="Currency [0] 3 3" xfId="104" xr:uid="{00000000-0005-0000-0000-00008D000000}"/>
    <cellStyle name="Currency [0] 3 3 2" xfId="105" xr:uid="{00000000-0005-0000-0000-00008E000000}"/>
    <cellStyle name="Currency [0] 3 4" xfId="106" xr:uid="{00000000-0005-0000-0000-00008F000000}"/>
    <cellStyle name="Currency [0] 3 4 2" xfId="107" xr:uid="{00000000-0005-0000-0000-000090000000}"/>
    <cellStyle name="Currency [0] 3 5" xfId="108" xr:uid="{00000000-0005-0000-0000-000091000000}"/>
    <cellStyle name="Currency [0] 4" xfId="109" xr:uid="{00000000-0005-0000-0000-000092000000}"/>
    <cellStyle name="Currency [0] 4 2" xfId="110" xr:uid="{00000000-0005-0000-0000-000093000000}"/>
    <cellStyle name="Currency [0] 5" xfId="111" xr:uid="{00000000-0005-0000-0000-000094000000}"/>
    <cellStyle name="Currency [0] 5 2" xfId="112" xr:uid="{00000000-0005-0000-0000-000095000000}"/>
    <cellStyle name="Currency [0] 6" xfId="113" xr:uid="{00000000-0005-0000-0000-000096000000}"/>
    <cellStyle name="Currency [0] 6 2" xfId="114" xr:uid="{00000000-0005-0000-0000-000097000000}"/>
    <cellStyle name="Currency [0] 7" xfId="115" xr:uid="{00000000-0005-0000-0000-000098000000}"/>
    <cellStyle name="Currency 10" xfId="116" xr:uid="{00000000-0005-0000-0000-000099000000}"/>
    <cellStyle name="Currency 10 2" xfId="117" xr:uid="{00000000-0005-0000-0000-00009A000000}"/>
    <cellStyle name="Currency 11" xfId="118" xr:uid="{00000000-0005-0000-0000-00009B000000}"/>
    <cellStyle name="Currency 11 2" xfId="119" xr:uid="{00000000-0005-0000-0000-00009C000000}"/>
    <cellStyle name="Currency 12" xfId="120" xr:uid="{00000000-0005-0000-0000-00009D000000}"/>
    <cellStyle name="Currency 12 2" xfId="121" xr:uid="{00000000-0005-0000-0000-00009E000000}"/>
    <cellStyle name="Currency 13" xfId="122" xr:uid="{00000000-0005-0000-0000-00009F000000}"/>
    <cellStyle name="Currency 13 2" xfId="123" xr:uid="{00000000-0005-0000-0000-0000A0000000}"/>
    <cellStyle name="Currency 14" xfId="124" xr:uid="{00000000-0005-0000-0000-0000A1000000}"/>
    <cellStyle name="Currency 15" xfId="125" xr:uid="{00000000-0005-0000-0000-0000A2000000}"/>
    <cellStyle name="Currency 2" xfId="126" xr:uid="{00000000-0005-0000-0000-0000A3000000}"/>
    <cellStyle name="Currency 2 2" xfId="127" xr:uid="{00000000-0005-0000-0000-0000A4000000}"/>
    <cellStyle name="Currency 2 2 2" xfId="128" xr:uid="{00000000-0005-0000-0000-0000A5000000}"/>
    <cellStyle name="Currency 2 2 2 2" xfId="129" xr:uid="{00000000-0005-0000-0000-0000A6000000}"/>
    <cellStyle name="Currency 2 2 3" xfId="130" xr:uid="{00000000-0005-0000-0000-0000A7000000}"/>
    <cellStyle name="Currency 2 2 3 2" xfId="131" xr:uid="{00000000-0005-0000-0000-0000A8000000}"/>
    <cellStyle name="Currency 2 2 4" xfId="132" xr:uid="{00000000-0005-0000-0000-0000A9000000}"/>
    <cellStyle name="Currency 2 2 4 2" xfId="133" xr:uid="{00000000-0005-0000-0000-0000AA000000}"/>
    <cellStyle name="Currency 2 2 5" xfId="134" xr:uid="{00000000-0005-0000-0000-0000AB000000}"/>
    <cellStyle name="Currency 2 3" xfId="135" xr:uid="{00000000-0005-0000-0000-0000AC000000}"/>
    <cellStyle name="Currency 2 3 2" xfId="136" xr:uid="{00000000-0005-0000-0000-0000AD000000}"/>
    <cellStyle name="Currency 2 4" xfId="137" xr:uid="{00000000-0005-0000-0000-0000AE000000}"/>
    <cellStyle name="Currency 2 4 2" xfId="138" xr:uid="{00000000-0005-0000-0000-0000AF000000}"/>
    <cellStyle name="Currency 2 5" xfId="139" xr:uid="{00000000-0005-0000-0000-0000B0000000}"/>
    <cellStyle name="Currency 2 5 2" xfId="140" xr:uid="{00000000-0005-0000-0000-0000B1000000}"/>
    <cellStyle name="Currency 2 6" xfId="141" xr:uid="{00000000-0005-0000-0000-0000B2000000}"/>
    <cellStyle name="Currency 3" xfId="142" xr:uid="{00000000-0005-0000-0000-0000B3000000}"/>
    <cellStyle name="Currency 3 2" xfId="143" xr:uid="{00000000-0005-0000-0000-0000B4000000}"/>
    <cellStyle name="Currency 3 2 2" xfId="144" xr:uid="{00000000-0005-0000-0000-0000B5000000}"/>
    <cellStyle name="Currency 3 3" xfId="145" xr:uid="{00000000-0005-0000-0000-0000B6000000}"/>
    <cellStyle name="Currency 3 3 2" xfId="146" xr:uid="{00000000-0005-0000-0000-0000B7000000}"/>
    <cellStyle name="Currency 3 4" xfId="147" xr:uid="{00000000-0005-0000-0000-0000B8000000}"/>
    <cellStyle name="Currency 3 4 2" xfId="148" xr:uid="{00000000-0005-0000-0000-0000B9000000}"/>
    <cellStyle name="Currency 3 5" xfId="149" xr:uid="{00000000-0005-0000-0000-0000BA000000}"/>
    <cellStyle name="Currency 4" xfId="150" xr:uid="{00000000-0005-0000-0000-0000BB000000}"/>
    <cellStyle name="Currency 4 2" xfId="151" xr:uid="{00000000-0005-0000-0000-0000BC000000}"/>
    <cellStyle name="Currency 4 2 2" xfId="152" xr:uid="{00000000-0005-0000-0000-0000BD000000}"/>
    <cellStyle name="Currency 4 3" xfId="153" xr:uid="{00000000-0005-0000-0000-0000BE000000}"/>
    <cellStyle name="Currency 4 3 2" xfId="154" xr:uid="{00000000-0005-0000-0000-0000BF000000}"/>
    <cellStyle name="Currency 4 4" xfId="155" xr:uid="{00000000-0005-0000-0000-0000C0000000}"/>
    <cellStyle name="Currency 4 4 2" xfId="156" xr:uid="{00000000-0005-0000-0000-0000C1000000}"/>
    <cellStyle name="Currency 4 5" xfId="157" xr:uid="{00000000-0005-0000-0000-0000C2000000}"/>
    <cellStyle name="Currency 5" xfId="158" xr:uid="{00000000-0005-0000-0000-0000C3000000}"/>
    <cellStyle name="Currency 5 2" xfId="159" xr:uid="{00000000-0005-0000-0000-0000C4000000}"/>
    <cellStyle name="Currency 5 2 2" xfId="160" xr:uid="{00000000-0005-0000-0000-0000C5000000}"/>
    <cellStyle name="Currency 5 3" xfId="161" xr:uid="{00000000-0005-0000-0000-0000C6000000}"/>
    <cellStyle name="Currency 5 3 2" xfId="162" xr:uid="{00000000-0005-0000-0000-0000C7000000}"/>
    <cellStyle name="Currency 5 4" xfId="163" xr:uid="{00000000-0005-0000-0000-0000C8000000}"/>
    <cellStyle name="Currency 5 4 2" xfId="164" xr:uid="{00000000-0005-0000-0000-0000C9000000}"/>
    <cellStyle name="Currency 5 5" xfId="165" xr:uid="{00000000-0005-0000-0000-0000CA000000}"/>
    <cellStyle name="Currency 6" xfId="166" xr:uid="{00000000-0005-0000-0000-0000CB000000}"/>
    <cellStyle name="Currency 6 2" xfId="167" xr:uid="{00000000-0005-0000-0000-0000CC000000}"/>
    <cellStyle name="Currency 7" xfId="168" xr:uid="{00000000-0005-0000-0000-0000CD000000}"/>
    <cellStyle name="Currency 7 2" xfId="169" xr:uid="{00000000-0005-0000-0000-0000CE000000}"/>
    <cellStyle name="Currency 8" xfId="170" xr:uid="{00000000-0005-0000-0000-0000CF000000}"/>
    <cellStyle name="Currency 8 2" xfId="171" xr:uid="{00000000-0005-0000-0000-0000D0000000}"/>
    <cellStyle name="Currency 9" xfId="172" xr:uid="{00000000-0005-0000-0000-0000D1000000}"/>
    <cellStyle name="Currency 9 2" xfId="173" xr:uid="{00000000-0005-0000-0000-0000D2000000}"/>
    <cellStyle name="DateStyle" xfId="174" xr:uid="{00000000-0005-0000-0000-0000D3000000}"/>
    <cellStyle name="DateTimeStyle" xfId="175" xr:uid="{00000000-0005-0000-0000-0000D4000000}"/>
    <cellStyle name="Decimal" xfId="176" xr:uid="{00000000-0005-0000-0000-0000D5000000}"/>
    <cellStyle name="DecimalWithBorder" xfId="177" xr:uid="{00000000-0005-0000-0000-0000D6000000}"/>
    <cellStyle name="DecimalWithBorder 2" xfId="178" xr:uid="{00000000-0005-0000-0000-0000D7000000}"/>
    <cellStyle name="DecimalWithBorder 2 2" xfId="179" xr:uid="{00000000-0005-0000-0000-0000D8000000}"/>
    <cellStyle name="DecimalWithBorder 2 3" xfId="180" xr:uid="{00000000-0005-0000-0000-0000D9000000}"/>
    <cellStyle name="DecimalWithBorder 2 4" xfId="181" xr:uid="{00000000-0005-0000-0000-0000DA000000}"/>
    <cellStyle name="DecimalWithBorder 3" xfId="182" xr:uid="{00000000-0005-0000-0000-0000DB000000}"/>
    <cellStyle name="DecimalWithBorder 4" xfId="183" xr:uid="{00000000-0005-0000-0000-0000DC000000}"/>
    <cellStyle name="DecimalWithBorder 5" xfId="184" xr:uid="{00000000-0005-0000-0000-0000DD000000}"/>
    <cellStyle name="Encabezado 4 2" xfId="2933" xr:uid="{00000000-0005-0000-0000-0000DE000000}"/>
    <cellStyle name="Énfasis1 2" xfId="185" xr:uid="{00000000-0005-0000-0000-0000DF000000}"/>
    <cellStyle name="Énfasis1 2 2" xfId="186" xr:uid="{00000000-0005-0000-0000-0000E0000000}"/>
    <cellStyle name="Énfasis1 3" xfId="2934" xr:uid="{00000000-0005-0000-0000-0000E1000000}"/>
    <cellStyle name="Énfasis2 2" xfId="2935" xr:uid="{00000000-0005-0000-0000-0000E2000000}"/>
    <cellStyle name="Énfasis3 2" xfId="2936" xr:uid="{00000000-0005-0000-0000-0000E3000000}"/>
    <cellStyle name="Énfasis4 2" xfId="2937" xr:uid="{00000000-0005-0000-0000-0000E4000000}"/>
    <cellStyle name="Énfasis5 2" xfId="2938" xr:uid="{00000000-0005-0000-0000-0000E5000000}"/>
    <cellStyle name="Énfasis6 2" xfId="2939" xr:uid="{00000000-0005-0000-0000-0000E6000000}"/>
    <cellStyle name="EuroCurrency" xfId="187" xr:uid="{00000000-0005-0000-0000-0000E7000000}"/>
    <cellStyle name="EuroCurrencyWithBorder" xfId="188" xr:uid="{00000000-0005-0000-0000-0000E8000000}"/>
    <cellStyle name="EuroCurrencyWithBorder 2" xfId="189" xr:uid="{00000000-0005-0000-0000-0000E9000000}"/>
    <cellStyle name="EuroCurrencyWithBorder 2 2" xfId="190" xr:uid="{00000000-0005-0000-0000-0000EA000000}"/>
    <cellStyle name="EuroCurrencyWithBorder 2 3" xfId="191" xr:uid="{00000000-0005-0000-0000-0000EB000000}"/>
    <cellStyle name="EuroCurrencyWithBorder 2 4" xfId="192" xr:uid="{00000000-0005-0000-0000-0000EC000000}"/>
    <cellStyle name="EuroCurrencyWithBorder 3" xfId="193" xr:uid="{00000000-0005-0000-0000-0000ED000000}"/>
    <cellStyle name="EuroCurrencyWithBorder 4" xfId="194" xr:uid="{00000000-0005-0000-0000-0000EE000000}"/>
    <cellStyle name="EuroCurrencyWithBorder 5" xfId="195" xr:uid="{00000000-0005-0000-0000-0000EF000000}"/>
    <cellStyle name="HeaderStyle" xfId="196" xr:uid="{00000000-0005-0000-0000-0000F0000000}"/>
    <cellStyle name="HeaderSubTop" xfId="197" xr:uid="{00000000-0005-0000-0000-0000F1000000}"/>
    <cellStyle name="HeaderSubTopNoBold" xfId="198" xr:uid="{00000000-0005-0000-0000-0000F2000000}"/>
    <cellStyle name="HeaderTopBuyer" xfId="199" xr:uid="{00000000-0005-0000-0000-0000F3000000}"/>
    <cellStyle name="HeaderTopStyle" xfId="200" xr:uid="{00000000-0005-0000-0000-0000F4000000}"/>
    <cellStyle name="HeaderTopStyleAlignRight" xfId="201" xr:uid="{00000000-0005-0000-0000-0000F5000000}"/>
    <cellStyle name="Hyperlink" xfId="2940" xr:uid="{00000000-0005-0000-0000-0000F6000000}"/>
    <cellStyle name="Incorrecto 2" xfId="2941" xr:uid="{00000000-0005-0000-0000-0000F7000000}"/>
    <cellStyle name="MainTitle" xfId="202" xr:uid="{00000000-0005-0000-0000-0000F8000000}"/>
    <cellStyle name="MainTitle 2" xfId="203" xr:uid="{00000000-0005-0000-0000-0000F9000000}"/>
    <cellStyle name="MainTitle 2 2" xfId="204" xr:uid="{00000000-0005-0000-0000-0000FA000000}"/>
    <cellStyle name="MainTitle 2 3" xfId="205" xr:uid="{00000000-0005-0000-0000-0000FB000000}"/>
    <cellStyle name="MainTitle 2 4" xfId="206" xr:uid="{00000000-0005-0000-0000-0000FC000000}"/>
    <cellStyle name="MainTitle 3" xfId="207" xr:uid="{00000000-0005-0000-0000-0000FD000000}"/>
    <cellStyle name="MainTitle 4" xfId="208" xr:uid="{00000000-0005-0000-0000-0000FE000000}"/>
    <cellStyle name="MainTitle 5" xfId="209" xr:uid="{00000000-0005-0000-0000-0000FF000000}"/>
    <cellStyle name="Millares" xfId="3" builtinId="3"/>
    <cellStyle name="Millares [0] 10" xfId="2942" xr:uid="{00000000-0005-0000-0000-000001010000}"/>
    <cellStyle name="Millares [0] 11" xfId="2943" xr:uid="{00000000-0005-0000-0000-000002010000}"/>
    <cellStyle name="Millares [0] 12" xfId="2944" xr:uid="{00000000-0005-0000-0000-000003010000}"/>
    <cellStyle name="Millares [0] 13" xfId="2945" xr:uid="{00000000-0005-0000-0000-000004010000}"/>
    <cellStyle name="Millares [0] 14" xfId="2946" xr:uid="{00000000-0005-0000-0000-000005010000}"/>
    <cellStyle name="Millares [0] 2" xfId="2947" xr:uid="{00000000-0005-0000-0000-000006010000}"/>
    <cellStyle name="Millares [0] 2 10" xfId="2948" xr:uid="{00000000-0005-0000-0000-000007010000}"/>
    <cellStyle name="Millares [0] 2 10 2" xfId="2949" xr:uid="{00000000-0005-0000-0000-000008010000}"/>
    <cellStyle name="Millares [0] 2 10 2 2" xfId="2950" xr:uid="{00000000-0005-0000-0000-000009010000}"/>
    <cellStyle name="Millares [0] 2 10 2 3" xfId="2951" xr:uid="{00000000-0005-0000-0000-00000A010000}"/>
    <cellStyle name="Millares [0] 2 10 3" xfId="2952" xr:uid="{00000000-0005-0000-0000-00000B010000}"/>
    <cellStyle name="Millares [0] 2 10 4" xfId="2953" xr:uid="{00000000-0005-0000-0000-00000C010000}"/>
    <cellStyle name="Millares [0] 2 11" xfId="2954" xr:uid="{00000000-0005-0000-0000-00000D010000}"/>
    <cellStyle name="Millares [0] 2 11 2" xfId="2955" xr:uid="{00000000-0005-0000-0000-00000E010000}"/>
    <cellStyle name="Millares [0] 2 11 2 2" xfId="2956" xr:uid="{00000000-0005-0000-0000-00000F010000}"/>
    <cellStyle name="Millares [0] 2 11 2 3" xfId="2957" xr:uid="{00000000-0005-0000-0000-000010010000}"/>
    <cellStyle name="Millares [0] 2 11 3" xfId="2958" xr:uid="{00000000-0005-0000-0000-000011010000}"/>
    <cellStyle name="Millares [0] 2 11 4" xfId="2959" xr:uid="{00000000-0005-0000-0000-000012010000}"/>
    <cellStyle name="Millares [0] 2 12" xfId="2960" xr:uid="{00000000-0005-0000-0000-000013010000}"/>
    <cellStyle name="Millares [0] 2 12 2" xfId="2961" xr:uid="{00000000-0005-0000-0000-000014010000}"/>
    <cellStyle name="Millares [0] 2 12 2 2" xfId="2962" xr:uid="{00000000-0005-0000-0000-000015010000}"/>
    <cellStyle name="Millares [0] 2 12 2 3" xfId="2963" xr:uid="{00000000-0005-0000-0000-000016010000}"/>
    <cellStyle name="Millares [0] 2 12 3" xfId="2964" xr:uid="{00000000-0005-0000-0000-000017010000}"/>
    <cellStyle name="Millares [0] 2 12 4" xfId="2965" xr:uid="{00000000-0005-0000-0000-000018010000}"/>
    <cellStyle name="Millares [0] 2 13" xfId="2966" xr:uid="{00000000-0005-0000-0000-000019010000}"/>
    <cellStyle name="Millares [0] 2 13 2" xfId="2967" xr:uid="{00000000-0005-0000-0000-00001A010000}"/>
    <cellStyle name="Millares [0] 2 13 3" xfId="2968" xr:uid="{00000000-0005-0000-0000-00001B010000}"/>
    <cellStyle name="Millares [0] 2 14" xfId="2969" xr:uid="{00000000-0005-0000-0000-00001C010000}"/>
    <cellStyle name="Millares [0] 2 15" xfId="2970" xr:uid="{00000000-0005-0000-0000-00001D010000}"/>
    <cellStyle name="Millares [0] 2 2" xfId="2971" xr:uid="{00000000-0005-0000-0000-00001E010000}"/>
    <cellStyle name="Millares [0] 2 2 10" xfId="2972" xr:uid="{00000000-0005-0000-0000-00001F010000}"/>
    <cellStyle name="Millares [0] 2 2 10 2" xfId="2973" xr:uid="{00000000-0005-0000-0000-000020010000}"/>
    <cellStyle name="Millares [0] 2 2 10 2 2" xfId="2974" xr:uid="{00000000-0005-0000-0000-000021010000}"/>
    <cellStyle name="Millares [0] 2 2 10 2 3" xfId="2975" xr:uid="{00000000-0005-0000-0000-000022010000}"/>
    <cellStyle name="Millares [0] 2 2 10 3" xfId="2976" xr:uid="{00000000-0005-0000-0000-000023010000}"/>
    <cellStyle name="Millares [0] 2 2 10 4" xfId="2977" xr:uid="{00000000-0005-0000-0000-000024010000}"/>
    <cellStyle name="Millares [0] 2 2 11" xfId="2978" xr:uid="{00000000-0005-0000-0000-000025010000}"/>
    <cellStyle name="Millares [0] 2 2 11 2" xfId="2979" xr:uid="{00000000-0005-0000-0000-000026010000}"/>
    <cellStyle name="Millares [0] 2 2 11 2 2" xfId="2980" xr:uid="{00000000-0005-0000-0000-000027010000}"/>
    <cellStyle name="Millares [0] 2 2 11 2 3" xfId="2981" xr:uid="{00000000-0005-0000-0000-000028010000}"/>
    <cellStyle name="Millares [0] 2 2 11 3" xfId="2982" xr:uid="{00000000-0005-0000-0000-000029010000}"/>
    <cellStyle name="Millares [0] 2 2 11 4" xfId="2983" xr:uid="{00000000-0005-0000-0000-00002A010000}"/>
    <cellStyle name="Millares [0] 2 2 12" xfId="2984" xr:uid="{00000000-0005-0000-0000-00002B010000}"/>
    <cellStyle name="Millares [0] 2 2 12 2" xfId="2985" xr:uid="{00000000-0005-0000-0000-00002C010000}"/>
    <cellStyle name="Millares [0] 2 2 12 2 2" xfId="2986" xr:uid="{00000000-0005-0000-0000-00002D010000}"/>
    <cellStyle name="Millares [0] 2 2 12 2 3" xfId="2987" xr:uid="{00000000-0005-0000-0000-00002E010000}"/>
    <cellStyle name="Millares [0] 2 2 12 3" xfId="2988" xr:uid="{00000000-0005-0000-0000-00002F010000}"/>
    <cellStyle name="Millares [0] 2 2 12 4" xfId="2989" xr:uid="{00000000-0005-0000-0000-000030010000}"/>
    <cellStyle name="Millares [0] 2 2 13" xfId="2990" xr:uid="{00000000-0005-0000-0000-000031010000}"/>
    <cellStyle name="Millares [0] 2 2 13 2" xfId="2991" xr:uid="{00000000-0005-0000-0000-000032010000}"/>
    <cellStyle name="Millares [0] 2 2 13 2 2" xfId="2992" xr:uid="{00000000-0005-0000-0000-000033010000}"/>
    <cellStyle name="Millares [0] 2 2 13 2 3" xfId="2993" xr:uid="{00000000-0005-0000-0000-000034010000}"/>
    <cellStyle name="Millares [0] 2 2 13 3" xfId="2994" xr:uid="{00000000-0005-0000-0000-000035010000}"/>
    <cellStyle name="Millares [0] 2 2 13 4" xfId="2995" xr:uid="{00000000-0005-0000-0000-000036010000}"/>
    <cellStyle name="Millares [0] 2 2 14" xfId="2996" xr:uid="{00000000-0005-0000-0000-000037010000}"/>
    <cellStyle name="Millares [0] 2 2 14 2" xfId="2997" xr:uid="{00000000-0005-0000-0000-000038010000}"/>
    <cellStyle name="Millares [0] 2 2 14 2 2" xfId="2998" xr:uid="{00000000-0005-0000-0000-000039010000}"/>
    <cellStyle name="Millares [0] 2 2 14 2 3" xfId="2999" xr:uid="{00000000-0005-0000-0000-00003A010000}"/>
    <cellStyle name="Millares [0] 2 2 14 3" xfId="3000" xr:uid="{00000000-0005-0000-0000-00003B010000}"/>
    <cellStyle name="Millares [0] 2 2 14 4" xfId="3001" xr:uid="{00000000-0005-0000-0000-00003C010000}"/>
    <cellStyle name="Millares [0] 2 2 15" xfId="3002" xr:uid="{00000000-0005-0000-0000-00003D010000}"/>
    <cellStyle name="Millares [0] 2 2 15 2" xfId="3003" xr:uid="{00000000-0005-0000-0000-00003E010000}"/>
    <cellStyle name="Millares [0] 2 2 15 3" xfId="3004" xr:uid="{00000000-0005-0000-0000-00003F010000}"/>
    <cellStyle name="Millares [0] 2 2 16" xfId="3005" xr:uid="{00000000-0005-0000-0000-000040010000}"/>
    <cellStyle name="Millares [0] 2 2 17" xfId="3006" xr:uid="{00000000-0005-0000-0000-000041010000}"/>
    <cellStyle name="Millares [0] 2 2 2" xfId="3007" xr:uid="{00000000-0005-0000-0000-000042010000}"/>
    <cellStyle name="Millares [0] 2 2 2 10" xfId="3008" xr:uid="{00000000-0005-0000-0000-000043010000}"/>
    <cellStyle name="Millares [0] 2 2 2 10 2" xfId="3009" xr:uid="{00000000-0005-0000-0000-000044010000}"/>
    <cellStyle name="Millares [0] 2 2 2 10 2 2" xfId="3010" xr:uid="{00000000-0005-0000-0000-000045010000}"/>
    <cellStyle name="Millares [0] 2 2 2 10 2 3" xfId="3011" xr:uid="{00000000-0005-0000-0000-000046010000}"/>
    <cellStyle name="Millares [0] 2 2 2 10 3" xfId="3012" xr:uid="{00000000-0005-0000-0000-000047010000}"/>
    <cellStyle name="Millares [0] 2 2 2 10 4" xfId="3013" xr:uid="{00000000-0005-0000-0000-000048010000}"/>
    <cellStyle name="Millares [0] 2 2 2 11" xfId="3014" xr:uid="{00000000-0005-0000-0000-000049010000}"/>
    <cellStyle name="Millares [0] 2 2 2 11 2" xfId="3015" xr:uid="{00000000-0005-0000-0000-00004A010000}"/>
    <cellStyle name="Millares [0] 2 2 2 11 2 2" xfId="3016" xr:uid="{00000000-0005-0000-0000-00004B010000}"/>
    <cellStyle name="Millares [0] 2 2 2 11 2 3" xfId="3017" xr:uid="{00000000-0005-0000-0000-00004C010000}"/>
    <cellStyle name="Millares [0] 2 2 2 11 3" xfId="3018" xr:uid="{00000000-0005-0000-0000-00004D010000}"/>
    <cellStyle name="Millares [0] 2 2 2 11 4" xfId="3019" xr:uid="{00000000-0005-0000-0000-00004E010000}"/>
    <cellStyle name="Millares [0] 2 2 2 12" xfId="3020" xr:uid="{00000000-0005-0000-0000-00004F010000}"/>
    <cellStyle name="Millares [0] 2 2 2 12 2" xfId="3021" xr:uid="{00000000-0005-0000-0000-000050010000}"/>
    <cellStyle name="Millares [0] 2 2 2 12 2 2" xfId="3022" xr:uid="{00000000-0005-0000-0000-000051010000}"/>
    <cellStyle name="Millares [0] 2 2 2 12 2 3" xfId="3023" xr:uid="{00000000-0005-0000-0000-000052010000}"/>
    <cellStyle name="Millares [0] 2 2 2 12 3" xfId="3024" xr:uid="{00000000-0005-0000-0000-000053010000}"/>
    <cellStyle name="Millares [0] 2 2 2 12 4" xfId="3025" xr:uid="{00000000-0005-0000-0000-000054010000}"/>
    <cellStyle name="Millares [0] 2 2 2 13" xfId="3026" xr:uid="{00000000-0005-0000-0000-000055010000}"/>
    <cellStyle name="Millares [0] 2 2 2 13 2" xfId="3027" xr:uid="{00000000-0005-0000-0000-000056010000}"/>
    <cellStyle name="Millares [0] 2 2 2 13 3" xfId="3028" xr:uid="{00000000-0005-0000-0000-000057010000}"/>
    <cellStyle name="Millares [0] 2 2 2 14" xfId="3029" xr:uid="{00000000-0005-0000-0000-000058010000}"/>
    <cellStyle name="Millares [0] 2 2 2 15" xfId="3030" xr:uid="{00000000-0005-0000-0000-000059010000}"/>
    <cellStyle name="Millares [0] 2 2 2 2" xfId="3031" xr:uid="{00000000-0005-0000-0000-00005A010000}"/>
    <cellStyle name="Millares [0] 2 2 2 2 10" xfId="3032" xr:uid="{00000000-0005-0000-0000-00005B010000}"/>
    <cellStyle name="Millares [0] 2 2 2 2 2" xfId="3033" xr:uid="{00000000-0005-0000-0000-00005C010000}"/>
    <cellStyle name="Millares [0] 2 2 2 2 2 2" xfId="3034" xr:uid="{00000000-0005-0000-0000-00005D010000}"/>
    <cellStyle name="Millares [0] 2 2 2 2 2 2 2" xfId="3035" xr:uid="{00000000-0005-0000-0000-00005E010000}"/>
    <cellStyle name="Millares [0] 2 2 2 2 2 2 2 2" xfId="3036" xr:uid="{00000000-0005-0000-0000-00005F010000}"/>
    <cellStyle name="Millares [0] 2 2 2 2 2 2 2 2 2" xfId="3037" xr:uid="{00000000-0005-0000-0000-000060010000}"/>
    <cellStyle name="Millares [0] 2 2 2 2 2 2 2 2 2 2" xfId="3038" xr:uid="{00000000-0005-0000-0000-000061010000}"/>
    <cellStyle name="Millares [0] 2 2 2 2 2 2 2 2 2 3" xfId="3039" xr:uid="{00000000-0005-0000-0000-000062010000}"/>
    <cellStyle name="Millares [0] 2 2 2 2 2 2 2 2 3" xfId="3040" xr:uid="{00000000-0005-0000-0000-000063010000}"/>
    <cellStyle name="Millares [0] 2 2 2 2 2 2 2 2 4" xfId="3041" xr:uid="{00000000-0005-0000-0000-000064010000}"/>
    <cellStyle name="Millares [0] 2 2 2 2 2 2 2 3" xfId="3042" xr:uid="{00000000-0005-0000-0000-000065010000}"/>
    <cellStyle name="Millares [0] 2 2 2 2 2 2 2 3 2" xfId="3043" xr:uid="{00000000-0005-0000-0000-000066010000}"/>
    <cellStyle name="Millares [0] 2 2 2 2 2 2 2 3 3" xfId="3044" xr:uid="{00000000-0005-0000-0000-000067010000}"/>
    <cellStyle name="Millares [0] 2 2 2 2 2 2 2 4" xfId="3045" xr:uid="{00000000-0005-0000-0000-000068010000}"/>
    <cellStyle name="Millares [0] 2 2 2 2 2 2 2 5" xfId="3046" xr:uid="{00000000-0005-0000-0000-000069010000}"/>
    <cellStyle name="Millares [0] 2 2 2 2 2 2 3" xfId="3047" xr:uid="{00000000-0005-0000-0000-00006A010000}"/>
    <cellStyle name="Millares [0] 2 2 2 2 2 2 3 2" xfId="3048" xr:uid="{00000000-0005-0000-0000-00006B010000}"/>
    <cellStyle name="Millares [0] 2 2 2 2 2 2 3 2 2" xfId="3049" xr:uid="{00000000-0005-0000-0000-00006C010000}"/>
    <cellStyle name="Millares [0] 2 2 2 2 2 2 3 2 3" xfId="3050" xr:uid="{00000000-0005-0000-0000-00006D010000}"/>
    <cellStyle name="Millares [0] 2 2 2 2 2 2 3 3" xfId="3051" xr:uid="{00000000-0005-0000-0000-00006E010000}"/>
    <cellStyle name="Millares [0] 2 2 2 2 2 2 3 4" xfId="3052" xr:uid="{00000000-0005-0000-0000-00006F010000}"/>
    <cellStyle name="Millares [0] 2 2 2 2 2 2 4" xfId="3053" xr:uid="{00000000-0005-0000-0000-000070010000}"/>
    <cellStyle name="Millares [0] 2 2 2 2 2 2 4 2" xfId="3054" xr:uid="{00000000-0005-0000-0000-000071010000}"/>
    <cellStyle name="Millares [0] 2 2 2 2 2 2 4 2 2" xfId="3055" xr:uid="{00000000-0005-0000-0000-000072010000}"/>
    <cellStyle name="Millares [0] 2 2 2 2 2 2 4 2 3" xfId="3056" xr:uid="{00000000-0005-0000-0000-000073010000}"/>
    <cellStyle name="Millares [0] 2 2 2 2 2 2 4 3" xfId="3057" xr:uid="{00000000-0005-0000-0000-000074010000}"/>
    <cellStyle name="Millares [0] 2 2 2 2 2 2 4 4" xfId="3058" xr:uid="{00000000-0005-0000-0000-000075010000}"/>
    <cellStyle name="Millares [0] 2 2 2 2 2 2 5" xfId="3059" xr:uid="{00000000-0005-0000-0000-000076010000}"/>
    <cellStyle name="Millares [0] 2 2 2 2 2 2 5 2" xfId="3060" xr:uid="{00000000-0005-0000-0000-000077010000}"/>
    <cellStyle name="Millares [0] 2 2 2 2 2 2 5 2 2" xfId="3061" xr:uid="{00000000-0005-0000-0000-000078010000}"/>
    <cellStyle name="Millares [0] 2 2 2 2 2 2 5 2 3" xfId="3062" xr:uid="{00000000-0005-0000-0000-000079010000}"/>
    <cellStyle name="Millares [0] 2 2 2 2 2 2 5 3" xfId="3063" xr:uid="{00000000-0005-0000-0000-00007A010000}"/>
    <cellStyle name="Millares [0] 2 2 2 2 2 2 5 4" xfId="3064" xr:uid="{00000000-0005-0000-0000-00007B010000}"/>
    <cellStyle name="Millares [0] 2 2 2 2 2 2 6" xfId="3065" xr:uid="{00000000-0005-0000-0000-00007C010000}"/>
    <cellStyle name="Millares [0] 2 2 2 2 2 2 6 2" xfId="3066" xr:uid="{00000000-0005-0000-0000-00007D010000}"/>
    <cellStyle name="Millares [0] 2 2 2 2 2 2 6 3" xfId="3067" xr:uid="{00000000-0005-0000-0000-00007E010000}"/>
    <cellStyle name="Millares [0] 2 2 2 2 2 2 7" xfId="3068" xr:uid="{00000000-0005-0000-0000-00007F010000}"/>
    <cellStyle name="Millares [0] 2 2 2 2 2 2 8" xfId="3069" xr:uid="{00000000-0005-0000-0000-000080010000}"/>
    <cellStyle name="Millares [0] 2 2 2 2 2 3" xfId="3070" xr:uid="{00000000-0005-0000-0000-000081010000}"/>
    <cellStyle name="Millares [0] 2 2 2 2 2 3 2" xfId="3071" xr:uid="{00000000-0005-0000-0000-000082010000}"/>
    <cellStyle name="Millares [0] 2 2 2 2 2 3 2 2" xfId="3072" xr:uid="{00000000-0005-0000-0000-000083010000}"/>
    <cellStyle name="Millares [0] 2 2 2 2 2 3 2 2 2" xfId="3073" xr:uid="{00000000-0005-0000-0000-000084010000}"/>
    <cellStyle name="Millares [0] 2 2 2 2 2 3 2 2 3" xfId="3074" xr:uid="{00000000-0005-0000-0000-000085010000}"/>
    <cellStyle name="Millares [0] 2 2 2 2 2 3 2 3" xfId="3075" xr:uid="{00000000-0005-0000-0000-000086010000}"/>
    <cellStyle name="Millares [0] 2 2 2 2 2 3 2 4" xfId="3076" xr:uid="{00000000-0005-0000-0000-000087010000}"/>
    <cellStyle name="Millares [0] 2 2 2 2 2 3 3" xfId="3077" xr:uid="{00000000-0005-0000-0000-000088010000}"/>
    <cellStyle name="Millares [0] 2 2 2 2 2 3 3 2" xfId="3078" xr:uid="{00000000-0005-0000-0000-000089010000}"/>
    <cellStyle name="Millares [0] 2 2 2 2 2 3 3 3" xfId="3079" xr:uid="{00000000-0005-0000-0000-00008A010000}"/>
    <cellStyle name="Millares [0] 2 2 2 2 2 3 4" xfId="3080" xr:uid="{00000000-0005-0000-0000-00008B010000}"/>
    <cellStyle name="Millares [0] 2 2 2 2 2 3 5" xfId="3081" xr:uid="{00000000-0005-0000-0000-00008C010000}"/>
    <cellStyle name="Millares [0] 2 2 2 2 2 4" xfId="3082" xr:uid="{00000000-0005-0000-0000-00008D010000}"/>
    <cellStyle name="Millares [0] 2 2 2 2 2 4 2" xfId="3083" xr:uid="{00000000-0005-0000-0000-00008E010000}"/>
    <cellStyle name="Millares [0] 2 2 2 2 2 4 2 2" xfId="3084" xr:uid="{00000000-0005-0000-0000-00008F010000}"/>
    <cellStyle name="Millares [0] 2 2 2 2 2 4 2 3" xfId="3085" xr:uid="{00000000-0005-0000-0000-000090010000}"/>
    <cellStyle name="Millares [0] 2 2 2 2 2 4 3" xfId="3086" xr:uid="{00000000-0005-0000-0000-000091010000}"/>
    <cellStyle name="Millares [0] 2 2 2 2 2 4 4" xfId="3087" xr:uid="{00000000-0005-0000-0000-000092010000}"/>
    <cellStyle name="Millares [0] 2 2 2 2 2 5" xfId="3088" xr:uid="{00000000-0005-0000-0000-000093010000}"/>
    <cellStyle name="Millares [0] 2 2 2 2 2 5 2" xfId="3089" xr:uid="{00000000-0005-0000-0000-000094010000}"/>
    <cellStyle name="Millares [0] 2 2 2 2 2 5 2 2" xfId="3090" xr:uid="{00000000-0005-0000-0000-000095010000}"/>
    <cellStyle name="Millares [0] 2 2 2 2 2 5 2 3" xfId="3091" xr:uid="{00000000-0005-0000-0000-000096010000}"/>
    <cellStyle name="Millares [0] 2 2 2 2 2 5 3" xfId="3092" xr:uid="{00000000-0005-0000-0000-000097010000}"/>
    <cellStyle name="Millares [0] 2 2 2 2 2 5 4" xfId="3093" xr:uid="{00000000-0005-0000-0000-000098010000}"/>
    <cellStyle name="Millares [0] 2 2 2 2 2 6" xfId="3094" xr:uid="{00000000-0005-0000-0000-000099010000}"/>
    <cellStyle name="Millares [0] 2 2 2 2 2 6 2" xfId="3095" xr:uid="{00000000-0005-0000-0000-00009A010000}"/>
    <cellStyle name="Millares [0] 2 2 2 2 2 6 2 2" xfId="3096" xr:uid="{00000000-0005-0000-0000-00009B010000}"/>
    <cellStyle name="Millares [0] 2 2 2 2 2 6 2 3" xfId="3097" xr:uid="{00000000-0005-0000-0000-00009C010000}"/>
    <cellStyle name="Millares [0] 2 2 2 2 2 6 3" xfId="3098" xr:uid="{00000000-0005-0000-0000-00009D010000}"/>
    <cellStyle name="Millares [0] 2 2 2 2 2 6 4" xfId="3099" xr:uid="{00000000-0005-0000-0000-00009E010000}"/>
    <cellStyle name="Millares [0] 2 2 2 2 2 7" xfId="3100" xr:uid="{00000000-0005-0000-0000-00009F010000}"/>
    <cellStyle name="Millares [0] 2 2 2 2 2 7 2" xfId="3101" xr:uid="{00000000-0005-0000-0000-0000A0010000}"/>
    <cellStyle name="Millares [0] 2 2 2 2 2 7 3" xfId="3102" xr:uid="{00000000-0005-0000-0000-0000A1010000}"/>
    <cellStyle name="Millares [0] 2 2 2 2 2 8" xfId="3103" xr:uid="{00000000-0005-0000-0000-0000A2010000}"/>
    <cellStyle name="Millares [0] 2 2 2 2 2 9" xfId="3104" xr:uid="{00000000-0005-0000-0000-0000A3010000}"/>
    <cellStyle name="Millares [0] 2 2 2 2 3" xfId="3105" xr:uid="{00000000-0005-0000-0000-0000A4010000}"/>
    <cellStyle name="Millares [0] 2 2 2 2 3 2" xfId="3106" xr:uid="{00000000-0005-0000-0000-0000A5010000}"/>
    <cellStyle name="Millares [0] 2 2 2 2 3 2 2" xfId="3107" xr:uid="{00000000-0005-0000-0000-0000A6010000}"/>
    <cellStyle name="Millares [0] 2 2 2 2 3 2 2 2" xfId="3108" xr:uid="{00000000-0005-0000-0000-0000A7010000}"/>
    <cellStyle name="Millares [0] 2 2 2 2 3 2 2 2 2" xfId="3109" xr:uid="{00000000-0005-0000-0000-0000A8010000}"/>
    <cellStyle name="Millares [0] 2 2 2 2 3 2 2 2 3" xfId="3110" xr:uid="{00000000-0005-0000-0000-0000A9010000}"/>
    <cellStyle name="Millares [0] 2 2 2 2 3 2 2 3" xfId="3111" xr:uid="{00000000-0005-0000-0000-0000AA010000}"/>
    <cellStyle name="Millares [0] 2 2 2 2 3 2 2 4" xfId="3112" xr:uid="{00000000-0005-0000-0000-0000AB010000}"/>
    <cellStyle name="Millares [0] 2 2 2 2 3 2 3" xfId="3113" xr:uid="{00000000-0005-0000-0000-0000AC010000}"/>
    <cellStyle name="Millares [0] 2 2 2 2 3 2 3 2" xfId="3114" xr:uid="{00000000-0005-0000-0000-0000AD010000}"/>
    <cellStyle name="Millares [0] 2 2 2 2 3 2 3 3" xfId="3115" xr:uid="{00000000-0005-0000-0000-0000AE010000}"/>
    <cellStyle name="Millares [0] 2 2 2 2 3 2 4" xfId="3116" xr:uid="{00000000-0005-0000-0000-0000AF010000}"/>
    <cellStyle name="Millares [0] 2 2 2 2 3 2 5" xfId="3117" xr:uid="{00000000-0005-0000-0000-0000B0010000}"/>
    <cellStyle name="Millares [0] 2 2 2 2 3 3" xfId="3118" xr:uid="{00000000-0005-0000-0000-0000B1010000}"/>
    <cellStyle name="Millares [0] 2 2 2 2 3 3 2" xfId="3119" xr:uid="{00000000-0005-0000-0000-0000B2010000}"/>
    <cellStyle name="Millares [0] 2 2 2 2 3 3 2 2" xfId="3120" xr:uid="{00000000-0005-0000-0000-0000B3010000}"/>
    <cellStyle name="Millares [0] 2 2 2 2 3 3 2 3" xfId="3121" xr:uid="{00000000-0005-0000-0000-0000B4010000}"/>
    <cellStyle name="Millares [0] 2 2 2 2 3 3 3" xfId="3122" xr:uid="{00000000-0005-0000-0000-0000B5010000}"/>
    <cellStyle name="Millares [0] 2 2 2 2 3 3 4" xfId="3123" xr:uid="{00000000-0005-0000-0000-0000B6010000}"/>
    <cellStyle name="Millares [0] 2 2 2 2 3 4" xfId="3124" xr:uid="{00000000-0005-0000-0000-0000B7010000}"/>
    <cellStyle name="Millares [0] 2 2 2 2 3 4 2" xfId="3125" xr:uid="{00000000-0005-0000-0000-0000B8010000}"/>
    <cellStyle name="Millares [0] 2 2 2 2 3 4 2 2" xfId="3126" xr:uid="{00000000-0005-0000-0000-0000B9010000}"/>
    <cellStyle name="Millares [0] 2 2 2 2 3 4 2 3" xfId="3127" xr:uid="{00000000-0005-0000-0000-0000BA010000}"/>
    <cellStyle name="Millares [0] 2 2 2 2 3 4 3" xfId="3128" xr:uid="{00000000-0005-0000-0000-0000BB010000}"/>
    <cellStyle name="Millares [0] 2 2 2 2 3 4 4" xfId="3129" xr:uid="{00000000-0005-0000-0000-0000BC010000}"/>
    <cellStyle name="Millares [0] 2 2 2 2 3 5" xfId="3130" xr:uid="{00000000-0005-0000-0000-0000BD010000}"/>
    <cellStyle name="Millares [0] 2 2 2 2 3 5 2" xfId="3131" xr:uid="{00000000-0005-0000-0000-0000BE010000}"/>
    <cellStyle name="Millares [0] 2 2 2 2 3 5 2 2" xfId="3132" xr:uid="{00000000-0005-0000-0000-0000BF010000}"/>
    <cellStyle name="Millares [0] 2 2 2 2 3 5 2 3" xfId="3133" xr:uid="{00000000-0005-0000-0000-0000C0010000}"/>
    <cellStyle name="Millares [0] 2 2 2 2 3 5 3" xfId="3134" xr:uid="{00000000-0005-0000-0000-0000C1010000}"/>
    <cellStyle name="Millares [0] 2 2 2 2 3 5 4" xfId="3135" xr:uid="{00000000-0005-0000-0000-0000C2010000}"/>
    <cellStyle name="Millares [0] 2 2 2 2 3 6" xfId="3136" xr:uid="{00000000-0005-0000-0000-0000C3010000}"/>
    <cellStyle name="Millares [0] 2 2 2 2 3 6 2" xfId="3137" xr:uid="{00000000-0005-0000-0000-0000C4010000}"/>
    <cellStyle name="Millares [0] 2 2 2 2 3 6 3" xfId="3138" xr:uid="{00000000-0005-0000-0000-0000C5010000}"/>
    <cellStyle name="Millares [0] 2 2 2 2 3 7" xfId="3139" xr:uid="{00000000-0005-0000-0000-0000C6010000}"/>
    <cellStyle name="Millares [0] 2 2 2 2 3 8" xfId="3140" xr:uid="{00000000-0005-0000-0000-0000C7010000}"/>
    <cellStyle name="Millares [0] 2 2 2 2 4" xfId="3141" xr:uid="{00000000-0005-0000-0000-0000C8010000}"/>
    <cellStyle name="Millares [0] 2 2 2 2 4 2" xfId="3142" xr:uid="{00000000-0005-0000-0000-0000C9010000}"/>
    <cellStyle name="Millares [0] 2 2 2 2 4 2 2" xfId="3143" xr:uid="{00000000-0005-0000-0000-0000CA010000}"/>
    <cellStyle name="Millares [0] 2 2 2 2 4 2 2 2" xfId="3144" xr:uid="{00000000-0005-0000-0000-0000CB010000}"/>
    <cellStyle name="Millares [0] 2 2 2 2 4 2 2 3" xfId="3145" xr:uid="{00000000-0005-0000-0000-0000CC010000}"/>
    <cellStyle name="Millares [0] 2 2 2 2 4 2 3" xfId="3146" xr:uid="{00000000-0005-0000-0000-0000CD010000}"/>
    <cellStyle name="Millares [0] 2 2 2 2 4 2 4" xfId="3147" xr:uid="{00000000-0005-0000-0000-0000CE010000}"/>
    <cellStyle name="Millares [0] 2 2 2 2 4 3" xfId="3148" xr:uid="{00000000-0005-0000-0000-0000CF010000}"/>
    <cellStyle name="Millares [0] 2 2 2 2 4 3 2" xfId="3149" xr:uid="{00000000-0005-0000-0000-0000D0010000}"/>
    <cellStyle name="Millares [0] 2 2 2 2 4 3 3" xfId="3150" xr:uid="{00000000-0005-0000-0000-0000D1010000}"/>
    <cellStyle name="Millares [0] 2 2 2 2 4 4" xfId="3151" xr:uid="{00000000-0005-0000-0000-0000D2010000}"/>
    <cellStyle name="Millares [0] 2 2 2 2 4 5" xfId="3152" xr:uid="{00000000-0005-0000-0000-0000D3010000}"/>
    <cellStyle name="Millares [0] 2 2 2 2 5" xfId="3153" xr:uid="{00000000-0005-0000-0000-0000D4010000}"/>
    <cellStyle name="Millares [0] 2 2 2 2 5 2" xfId="3154" xr:uid="{00000000-0005-0000-0000-0000D5010000}"/>
    <cellStyle name="Millares [0] 2 2 2 2 5 2 2" xfId="3155" xr:uid="{00000000-0005-0000-0000-0000D6010000}"/>
    <cellStyle name="Millares [0] 2 2 2 2 5 2 3" xfId="3156" xr:uid="{00000000-0005-0000-0000-0000D7010000}"/>
    <cellStyle name="Millares [0] 2 2 2 2 5 3" xfId="3157" xr:uid="{00000000-0005-0000-0000-0000D8010000}"/>
    <cellStyle name="Millares [0] 2 2 2 2 5 4" xfId="3158" xr:uid="{00000000-0005-0000-0000-0000D9010000}"/>
    <cellStyle name="Millares [0] 2 2 2 2 6" xfId="3159" xr:uid="{00000000-0005-0000-0000-0000DA010000}"/>
    <cellStyle name="Millares [0] 2 2 2 2 6 2" xfId="3160" xr:uid="{00000000-0005-0000-0000-0000DB010000}"/>
    <cellStyle name="Millares [0] 2 2 2 2 6 2 2" xfId="3161" xr:uid="{00000000-0005-0000-0000-0000DC010000}"/>
    <cellStyle name="Millares [0] 2 2 2 2 6 2 3" xfId="3162" xr:uid="{00000000-0005-0000-0000-0000DD010000}"/>
    <cellStyle name="Millares [0] 2 2 2 2 6 3" xfId="3163" xr:uid="{00000000-0005-0000-0000-0000DE010000}"/>
    <cellStyle name="Millares [0] 2 2 2 2 6 4" xfId="3164" xr:uid="{00000000-0005-0000-0000-0000DF010000}"/>
    <cellStyle name="Millares [0] 2 2 2 2 7" xfId="3165" xr:uid="{00000000-0005-0000-0000-0000E0010000}"/>
    <cellStyle name="Millares [0] 2 2 2 2 7 2" xfId="3166" xr:uid="{00000000-0005-0000-0000-0000E1010000}"/>
    <cellStyle name="Millares [0] 2 2 2 2 7 2 2" xfId="3167" xr:uid="{00000000-0005-0000-0000-0000E2010000}"/>
    <cellStyle name="Millares [0] 2 2 2 2 7 2 3" xfId="3168" xr:uid="{00000000-0005-0000-0000-0000E3010000}"/>
    <cellStyle name="Millares [0] 2 2 2 2 7 3" xfId="3169" xr:uid="{00000000-0005-0000-0000-0000E4010000}"/>
    <cellStyle name="Millares [0] 2 2 2 2 7 4" xfId="3170" xr:uid="{00000000-0005-0000-0000-0000E5010000}"/>
    <cellStyle name="Millares [0] 2 2 2 2 8" xfId="3171" xr:uid="{00000000-0005-0000-0000-0000E6010000}"/>
    <cellStyle name="Millares [0] 2 2 2 2 8 2" xfId="3172" xr:uid="{00000000-0005-0000-0000-0000E7010000}"/>
    <cellStyle name="Millares [0] 2 2 2 2 8 3" xfId="3173" xr:uid="{00000000-0005-0000-0000-0000E8010000}"/>
    <cellStyle name="Millares [0] 2 2 2 2 9" xfId="3174" xr:uid="{00000000-0005-0000-0000-0000E9010000}"/>
    <cellStyle name="Millares [0] 2 2 2 3" xfId="3175" xr:uid="{00000000-0005-0000-0000-0000EA010000}"/>
    <cellStyle name="Millares [0] 2 2 2 3 10" xfId="3176" xr:uid="{00000000-0005-0000-0000-0000EB010000}"/>
    <cellStyle name="Millares [0] 2 2 2 3 2" xfId="3177" xr:uid="{00000000-0005-0000-0000-0000EC010000}"/>
    <cellStyle name="Millares [0] 2 2 2 3 2 2" xfId="3178" xr:uid="{00000000-0005-0000-0000-0000ED010000}"/>
    <cellStyle name="Millares [0] 2 2 2 3 2 2 2" xfId="3179" xr:uid="{00000000-0005-0000-0000-0000EE010000}"/>
    <cellStyle name="Millares [0] 2 2 2 3 2 2 2 2" xfId="3180" xr:uid="{00000000-0005-0000-0000-0000EF010000}"/>
    <cellStyle name="Millares [0] 2 2 2 3 2 2 2 2 2" xfId="3181" xr:uid="{00000000-0005-0000-0000-0000F0010000}"/>
    <cellStyle name="Millares [0] 2 2 2 3 2 2 2 2 2 2" xfId="3182" xr:uid="{00000000-0005-0000-0000-0000F1010000}"/>
    <cellStyle name="Millares [0] 2 2 2 3 2 2 2 2 2 3" xfId="3183" xr:uid="{00000000-0005-0000-0000-0000F2010000}"/>
    <cellStyle name="Millares [0] 2 2 2 3 2 2 2 2 3" xfId="3184" xr:uid="{00000000-0005-0000-0000-0000F3010000}"/>
    <cellStyle name="Millares [0] 2 2 2 3 2 2 2 2 4" xfId="3185" xr:uid="{00000000-0005-0000-0000-0000F4010000}"/>
    <cellStyle name="Millares [0] 2 2 2 3 2 2 2 3" xfId="3186" xr:uid="{00000000-0005-0000-0000-0000F5010000}"/>
    <cellStyle name="Millares [0] 2 2 2 3 2 2 2 3 2" xfId="3187" xr:uid="{00000000-0005-0000-0000-0000F6010000}"/>
    <cellStyle name="Millares [0] 2 2 2 3 2 2 2 3 3" xfId="3188" xr:uid="{00000000-0005-0000-0000-0000F7010000}"/>
    <cellStyle name="Millares [0] 2 2 2 3 2 2 2 4" xfId="3189" xr:uid="{00000000-0005-0000-0000-0000F8010000}"/>
    <cellStyle name="Millares [0] 2 2 2 3 2 2 2 5" xfId="3190" xr:uid="{00000000-0005-0000-0000-0000F9010000}"/>
    <cellStyle name="Millares [0] 2 2 2 3 2 2 3" xfId="3191" xr:uid="{00000000-0005-0000-0000-0000FA010000}"/>
    <cellStyle name="Millares [0] 2 2 2 3 2 2 3 2" xfId="3192" xr:uid="{00000000-0005-0000-0000-0000FB010000}"/>
    <cellStyle name="Millares [0] 2 2 2 3 2 2 3 2 2" xfId="3193" xr:uid="{00000000-0005-0000-0000-0000FC010000}"/>
    <cellStyle name="Millares [0] 2 2 2 3 2 2 3 2 3" xfId="3194" xr:uid="{00000000-0005-0000-0000-0000FD010000}"/>
    <cellStyle name="Millares [0] 2 2 2 3 2 2 3 3" xfId="3195" xr:uid="{00000000-0005-0000-0000-0000FE010000}"/>
    <cellStyle name="Millares [0] 2 2 2 3 2 2 3 4" xfId="3196" xr:uid="{00000000-0005-0000-0000-0000FF010000}"/>
    <cellStyle name="Millares [0] 2 2 2 3 2 2 4" xfId="3197" xr:uid="{00000000-0005-0000-0000-000000020000}"/>
    <cellStyle name="Millares [0] 2 2 2 3 2 2 4 2" xfId="3198" xr:uid="{00000000-0005-0000-0000-000001020000}"/>
    <cellStyle name="Millares [0] 2 2 2 3 2 2 4 2 2" xfId="3199" xr:uid="{00000000-0005-0000-0000-000002020000}"/>
    <cellStyle name="Millares [0] 2 2 2 3 2 2 4 2 3" xfId="3200" xr:uid="{00000000-0005-0000-0000-000003020000}"/>
    <cellStyle name="Millares [0] 2 2 2 3 2 2 4 3" xfId="3201" xr:uid="{00000000-0005-0000-0000-000004020000}"/>
    <cellStyle name="Millares [0] 2 2 2 3 2 2 4 4" xfId="3202" xr:uid="{00000000-0005-0000-0000-000005020000}"/>
    <cellStyle name="Millares [0] 2 2 2 3 2 2 5" xfId="3203" xr:uid="{00000000-0005-0000-0000-000006020000}"/>
    <cellStyle name="Millares [0] 2 2 2 3 2 2 5 2" xfId="3204" xr:uid="{00000000-0005-0000-0000-000007020000}"/>
    <cellStyle name="Millares [0] 2 2 2 3 2 2 5 2 2" xfId="3205" xr:uid="{00000000-0005-0000-0000-000008020000}"/>
    <cellStyle name="Millares [0] 2 2 2 3 2 2 5 2 3" xfId="3206" xr:uid="{00000000-0005-0000-0000-000009020000}"/>
    <cellStyle name="Millares [0] 2 2 2 3 2 2 5 3" xfId="3207" xr:uid="{00000000-0005-0000-0000-00000A020000}"/>
    <cellStyle name="Millares [0] 2 2 2 3 2 2 5 4" xfId="3208" xr:uid="{00000000-0005-0000-0000-00000B020000}"/>
    <cellStyle name="Millares [0] 2 2 2 3 2 2 6" xfId="3209" xr:uid="{00000000-0005-0000-0000-00000C020000}"/>
    <cellStyle name="Millares [0] 2 2 2 3 2 2 6 2" xfId="3210" xr:uid="{00000000-0005-0000-0000-00000D020000}"/>
    <cellStyle name="Millares [0] 2 2 2 3 2 2 6 3" xfId="3211" xr:uid="{00000000-0005-0000-0000-00000E020000}"/>
    <cellStyle name="Millares [0] 2 2 2 3 2 2 7" xfId="3212" xr:uid="{00000000-0005-0000-0000-00000F020000}"/>
    <cellStyle name="Millares [0] 2 2 2 3 2 2 8" xfId="3213" xr:uid="{00000000-0005-0000-0000-000010020000}"/>
    <cellStyle name="Millares [0] 2 2 2 3 2 3" xfId="3214" xr:uid="{00000000-0005-0000-0000-000011020000}"/>
    <cellStyle name="Millares [0] 2 2 2 3 2 3 2" xfId="3215" xr:uid="{00000000-0005-0000-0000-000012020000}"/>
    <cellStyle name="Millares [0] 2 2 2 3 2 3 2 2" xfId="3216" xr:uid="{00000000-0005-0000-0000-000013020000}"/>
    <cellStyle name="Millares [0] 2 2 2 3 2 3 2 2 2" xfId="3217" xr:uid="{00000000-0005-0000-0000-000014020000}"/>
    <cellStyle name="Millares [0] 2 2 2 3 2 3 2 2 3" xfId="3218" xr:uid="{00000000-0005-0000-0000-000015020000}"/>
    <cellStyle name="Millares [0] 2 2 2 3 2 3 2 3" xfId="3219" xr:uid="{00000000-0005-0000-0000-000016020000}"/>
    <cellStyle name="Millares [0] 2 2 2 3 2 3 2 4" xfId="3220" xr:uid="{00000000-0005-0000-0000-000017020000}"/>
    <cellStyle name="Millares [0] 2 2 2 3 2 3 3" xfId="3221" xr:uid="{00000000-0005-0000-0000-000018020000}"/>
    <cellStyle name="Millares [0] 2 2 2 3 2 3 3 2" xfId="3222" xr:uid="{00000000-0005-0000-0000-000019020000}"/>
    <cellStyle name="Millares [0] 2 2 2 3 2 3 3 3" xfId="3223" xr:uid="{00000000-0005-0000-0000-00001A020000}"/>
    <cellStyle name="Millares [0] 2 2 2 3 2 3 4" xfId="3224" xr:uid="{00000000-0005-0000-0000-00001B020000}"/>
    <cellStyle name="Millares [0] 2 2 2 3 2 3 5" xfId="3225" xr:uid="{00000000-0005-0000-0000-00001C020000}"/>
    <cellStyle name="Millares [0] 2 2 2 3 2 4" xfId="3226" xr:uid="{00000000-0005-0000-0000-00001D020000}"/>
    <cellStyle name="Millares [0] 2 2 2 3 2 4 2" xfId="3227" xr:uid="{00000000-0005-0000-0000-00001E020000}"/>
    <cellStyle name="Millares [0] 2 2 2 3 2 4 2 2" xfId="3228" xr:uid="{00000000-0005-0000-0000-00001F020000}"/>
    <cellStyle name="Millares [0] 2 2 2 3 2 4 2 3" xfId="3229" xr:uid="{00000000-0005-0000-0000-000020020000}"/>
    <cellStyle name="Millares [0] 2 2 2 3 2 4 3" xfId="3230" xr:uid="{00000000-0005-0000-0000-000021020000}"/>
    <cellStyle name="Millares [0] 2 2 2 3 2 4 4" xfId="3231" xr:uid="{00000000-0005-0000-0000-000022020000}"/>
    <cellStyle name="Millares [0] 2 2 2 3 2 5" xfId="3232" xr:uid="{00000000-0005-0000-0000-000023020000}"/>
    <cellStyle name="Millares [0] 2 2 2 3 2 5 2" xfId="3233" xr:uid="{00000000-0005-0000-0000-000024020000}"/>
    <cellStyle name="Millares [0] 2 2 2 3 2 5 2 2" xfId="3234" xr:uid="{00000000-0005-0000-0000-000025020000}"/>
    <cellStyle name="Millares [0] 2 2 2 3 2 5 2 3" xfId="3235" xr:uid="{00000000-0005-0000-0000-000026020000}"/>
    <cellStyle name="Millares [0] 2 2 2 3 2 5 3" xfId="3236" xr:uid="{00000000-0005-0000-0000-000027020000}"/>
    <cellStyle name="Millares [0] 2 2 2 3 2 5 4" xfId="3237" xr:uid="{00000000-0005-0000-0000-000028020000}"/>
    <cellStyle name="Millares [0] 2 2 2 3 2 6" xfId="3238" xr:uid="{00000000-0005-0000-0000-000029020000}"/>
    <cellStyle name="Millares [0] 2 2 2 3 2 6 2" xfId="3239" xr:uid="{00000000-0005-0000-0000-00002A020000}"/>
    <cellStyle name="Millares [0] 2 2 2 3 2 6 2 2" xfId="3240" xr:uid="{00000000-0005-0000-0000-00002B020000}"/>
    <cellStyle name="Millares [0] 2 2 2 3 2 6 2 3" xfId="3241" xr:uid="{00000000-0005-0000-0000-00002C020000}"/>
    <cellStyle name="Millares [0] 2 2 2 3 2 6 3" xfId="3242" xr:uid="{00000000-0005-0000-0000-00002D020000}"/>
    <cellStyle name="Millares [0] 2 2 2 3 2 6 4" xfId="3243" xr:uid="{00000000-0005-0000-0000-00002E020000}"/>
    <cellStyle name="Millares [0] 2 2 2 3 2 7" xfId="3244" xr:uid="{00000000-0005-0000-0000-00002F020000}"/>
    <cellStyle name="Millares [0] 2 2 2 3 2 7 2" xfId="3245" xr:uid="{00000000-0005-0000-0000-000030020000}"/>
    <cellStyle name="Millares [0] 2 2 2 3 2 7 3" xfId="3246" xr:uid="{00000000-0005-0000-0000-000031020000}"/>
    <cellStyle name="Millares [0] 2 2 2 3 2 8" xfId="3247" xr:uid="{00000000-0005-0000-0000-000032020000}"/>
    <cellStyle name="Millares [0] 2 2 2 3 2 9" xfId="3248" xr:uid="{00000000-0005-0000-0000-000033020000}"/>
    <cellStyle name="Millares [0] 2 2 2 3 3" xfId="3249" xr:uid="{00000000-0005-0000-0000-000034020000}"/>
    <cellStyle name="Millares [0] 2 2 2 3 3 2" xfId="3250" xr:uid="{00000000-0005-0000-0000-000035020000}"/>
    <cellStyle name="Millares [0] 2 2 2 3 3 2 2" xfId="3251" xr:uid="{00000000-0005-0000-0000-000036020000}"/>
    <cellStyle name="Millares [0] 2 2 2 3 3 2 2 2" xfId="3252" xr:uid="{00000000-0005-0000-0000-000037020000}"/>
    <cellStyle name="Millares [0] 2 2 2 3 3 2 2 2 2" xfId="3253" xr:uid="{00000000-0005-0000-0000-000038020000}"/>
    <cellStyle name="Millares [0] 2 2 2 3 3 2 2 2 3" xfId="3254" xr:uid="{00000000-0005-0000-0000-000039020000}"/>
    <cellStyle name="Millares [0] 2 2 2 3 3 2 2 3" xfId="3255" xr:uid="{00000000-0005-0000-0000-00003A020000}"/>
    <cellStyle name="Millares [0] 2 2 2 3 3 2 2 4" xfId="3256" xr:uid="{00000000-0005-0000-0000-00003B020000}"/>
    <cellStyle name="Millares [0] 2 2 2 3 3 2 3" xfId="3257" xr:uid="{00000000-0005-0000-0000-00003C020000}"/>
    <cellStyle name="Millares [0] 2 2 2 3 3 2 3 2" xfId="3258" xr:uid="{00000000-0005-0000-0000-00003D020000}"/>
    <cellStyle name="Millares [0] 2 2 2 3 3 2 3 3" xfId="3259" xr:uid="{00000000-0005-0000-0000-00003E020000}"/>
    <cellStyle name="Millares [0] 2 2 2 3 3 2 4" xfId="3260" xr:uid="{00000000-0005-0000-0000-00003F020000}"/>
    <cellStyle name="Millares [0] 2 2 2 3 3 2 5" xfId="3261" xr:uid="{00000000-0005-0000-0000-000040020000}"/>
    <cellStyle name="Millares [0] 2 2 2 3 3 3" xfId="3262" xr:uid="{00000000-0005-0000-0000-000041020000}"/>
    <cellStyle name="Millares [0] 2 2 2 3 3 3 2" xfId="3263" xr:uid="{00000000-0005-0000-0000-000042020000}"/>
    <cellStyle name="Millares [0] 2 2 2 3 3 3 2 2" xfId="3264" xr:uid="{00000000-0005-0000-0000-000043020000}"/>
    <cellStyle name="Millares [0] 2 2 2 3 3 3 2 3" xfId="3265" xr:uid="{00000000-0005-0000-0000-000044020000}"/>
    <cellStyle name="Millares [0] 2 2 2 3 3 3 3" xfId="3266" xr:uid="{00000000-0005-0000-0000-000045020000}"/>
    <cellStyle name="Millares [0] 2 2 2 3 3 3 4" xfId="3267" xr:uid="{00000000-0005-0000-0000-000046020000}"/>
    <cellStyle name="Millares [0] 2 2 2 3 3 4" xfId="3268" xr:uid="{00000000-0005-0000-0000-000047020000}"/>
    <cellStyle name="Millares [0] 2 2 2 3 3 4 2" xfId="3269" xr:uid="{00000000-0005-0000-0000-000048020000}"/>
    <cellStyle name="Millares [0] 2 2 2 3 3 4 2 2" xfId="3270" xr:uid="{00000000-0005-0000-0000-000049020000}"/>
    <cellStyle name="Millares [0] 2 2 2 3 3 4 2 3" xfId="3271" xr:uid="{00000000-0005-0000-0000-00004A020000}"/>
    <cellStyle name="Millares [0] 2 2 2 3 3 4 3" xfId="3272" xr:uid="{00000000-0005-0000-0000-00004B020000}"/>
    <cellStyle name="Millares [0] 2 2 2 3 3 4 4" xfId="3273" xr:uid="{00000000-0005-0000-0000-00004C020000}"/>
    <cellStyle name="Millares [0] 2 2 2 3 3 5" xfId="3274" xr:uid="{00000000-0005-0000-0000-00004D020000}"/>
    <cellStyle name="Millares [0] 2 2 2 3 3 5 2" xfId="3275" xr:uid="{00000000-0005-0000-0000-00004E020000}"/>
    <cellStyle name="Millares [0] 2 2 2 3 3 5 2 2" xfId="3276" xr:uid="{00000000-0005-0000-0000-00004F020000}"/>
    <cellStyle name="Millares [0] 2 2 2 3 3 5 2 3" xfId="3277" xr:uid="{00000000-0005-0000-0000-000050020000}"/>
    <cellStyle name="Millares [0] 2 2 2 3 3 5 3" xfId="3278" xr:uid="{00000000-0005-0000-0000-000051020000}"/>
    <cellStyle name="Millares [0] 2 2 2 3 3 5 4" xfId="3279" xr:uid="{00000000-0005-0000-0000-000052020000}"/>
    <cellStyle name="Millares [0] 2 2 2 3 3 6" xfId="3280" xr:uid="{00000000-0005-0000-0000-000053020000}"/>
    <cellStyle name="Millares [0] 2 2 2 3 3 6 2" xfId="3281" xr:uid="{00000000-0005-0000-0000-000054020000}"/>
    <cellStyle name="Millares [0] 2 2 2 3 3 6 3" xfId="3282" xr:uid="{00000000-0005-0000-0000-000055020000}"/>
    <cellStyle name="Millares [0] 2 2 2 3 3 7" xfId="3283" xr:uid="{00000000-0005-0000-0000-000056020000}"/>
    <cellStyle name="Millares [0] 2 2 2 3 3 8" xfId="3284" xr:uid="{00000000-0005-0000-0000-000057020000}"/>
    <cellStyle name="Millares [0] 2 2 2 3 4" xfId="3285" xr:uid="{00000000-0005-0000-0000-000058020000}"/>
    <cellStyle name="Millares [0] 2 2 2 3 4 2" xfId="3286" xr:uid="{00000000-0005-0000-0000-000059020000}"/>
    <cellStyle name="Millares [0] 2 2 2 3 4 2 2" xfId="3287" xr:uid="{00000000-0005-0000-0000-00005A020000}"/>
    <cellStyle name="Millares [0] 2 2 2 3 4 2 2 2" xfId="3288" xr:uid="{00000000-0005-0000-0000-00005B020000}"/>
    <cellStyle name="Millares [0] 2 2 2 3 4 2 2 3" xfId="3289" xr:uid="{00000000-0005-0000-0000-00005C020000}"/>
    <cellStyle name="Millares [0] 2 2 2 3 4 2 3" xfId="3290" xr:uid="{00000000-0005-0000-0000-00005D020000}"/>
    <cellStyle name="Millares [0] 2 2 2 3 4 2 4" xfId="3291" xr:uid="{00000000-0005-0000-0000-00005E020000}"/>
    <cellStyle name="Millares [0] 2 2 2 3 4 3" xfId="3292" xr:uid="{00000000-0005-0000-0000-00005F020000}"/>
    <cellStyle name="Millares [0] 2 2 2 3 4 3 2" xfId="3293" xr:uid="{00000000-0005-0000-0000-000060020000}"/>
    <cellStyle name="Millares [0] 2 2 2 3 4 3 3" xfId="3294" xr:uid="{00000000-0005-0000-0000-000061020000}"/>
    <cellStyle name="Millares [0] 2 2 2 3 4 4" xfId="3295" xr:uid="{00000000-0005-0000-0000-000062020000}"/>
    <cellStyle name="Millares [0] 2 2 2 3 4 5" xfId="3296" xr:uid="{00000000-0005-0000-0000-000063020000}"/>
    <cellStyle name="Millares [0] 2 2 2 3 5" xfId="3297" xr:uid="{00000000-0005-0000-0000-000064020000}"/>
    <cellStyle name="Millares [0] 2 2 2 3 5 2" xfId="3298" xr:uid="{00000000-0005-0000-0000-000065020000}"/>
    <cellStyle name="Millares [0] 2 2 2 3 5 2 2" xfId="3299" xr:uid="{00000000-0005-0000-0000-000066020000}"/>
    <cellStyle name="Millares [0] 2 2 2 3 5 2 3" xfId="3300" xr:uid="{00000000-0005-0000-0000-000067020000}"/>
    <cellStyle name="Millares [0] 2 2 2 3 5 3" xfId="3301" xr:uid="{00000000-0005-0000-0000-000068020000}"/>
    <cellStyle name="Millares [0] 2 2 2 3 5 4" xfId="3302" xr:uid="{00000000-0005-0000-0000-000069020000}"/>
    <cellStyle name="Millares [0] 2 2 2 3 6" xfId="3303" xr:uid="{00000000-0005-0000-0000-00006A020000}"/>
    <cellStyle name="Millares [0] 2 2 2 3 6 2" xfId="3304" xr:uid="{00000000-0005-0000-0000-00006B020000}"/>
    <cellStyle name="Millares [0] 2 2 2 3 6 2 2" xfId="3305" xr:uid="{00000000-0005-0000-0000-00006C020000}"/>
    <cellStyle name="Millares [0] 2 2 2 3 6 2 3" xfId="3306" xr:uid="{00000000-0005-0000-0000-00006D020000}"/>
    <cellStyle name="Millares [0] 2 2 2 3 6 3" xfId="3307" xr:uid="{00000000-0005-0000-0000-00006E020000}"/>
    <cellStyle name="Millares [0] 2 2 2 3 6 4" xfId="3308" xr:uid="{00000000-0005-0000-0000-00006F020000}"/>
    <cellStyle name="Millares [0] 2 2 2 3 7" xfId="3309" xr:uid="{00000000-0005-0000-0000-000070020000}"/>
    <cellStyle name="Millares [0] 2 2 2 3 7 2" xfId="3310" xr:uid="{00000000-0005-0000-0000-000071020000}"/>
    <cellStyle name="Millares [0] 2 2 2 3 7 2 2" xfId="3311" xr:uid="{00000000-0005-0000-0000-000072020000}"/>
    <cellStyle name="Millares [0] 2 2 2 3 7 2 3" xfId="3312" xr:uid="{00000000-0005-0000-0000-000073020000}"/>
    <cellStyle name="Millares [0] 2 2 2 3 7 3" xfId="3313" xr:uid="{00000000-0005-0000-0000-000074020000}"/>
    <cellStyle name="Millares [0] 2 2 2 3 7 4" xfId="3314" xr:uid="{00000000-0005-0000-0000-000075020000}"/>
    <cellStyle name="Millares [0] 2 2 2 3 8" xfId="3315" xr:uid="{00000000-0005-0000-0000-000076020000}"/>
    <cellStyle name="Millares [0] 2 2 2 3 8 2" xfId="3316" xr:uid="{00000000-0005-0000-0000-000077020000}"/>
    <cellStyle name="Millares [0] 2 2 2 3 8 3" xfId="3317" xr:uid="{00000000-0005-0000-0000-000078020000}"/>
    <cellStyle name="Millares [0] 2 2 2 3 9" xfId="3318" xr:uid="{00000000-0005-0000-0000-000079020000}"/>
    <cellStyle name="Millares [0] 2 2 2 4" xfId="3319" xr:uid="{00000000-0005-0000-0000-00007A020000}"/>
    <cellStyle name="Millares [0] 2 2 2 4 2" xfId="3320" xr:uid="{00000000-0005-0000-0000-00007B020000}"/>
    <cellStyle name="Millares [0] 2 2 2 4 2 2" xfId="3321" xr:uid="{00000000-0005-0000-0000-00007C020000}"/>
    <cellStyle name="Millares [0] 2 2 2 4 2 2 2" xfId="3322" xr:uid="{00000000-0005-0000-0000-00007D020000}"/>
    <cellStyle name="Millares [0] 2 2 2 4 2 2 2 2" xfId="3323" xr:uid="{00000000-0005-0000-0000-00007E020000}"/>
    <cellStyle name="Millares [0] 2 2 2 4 2 2 2 2 2" xfId="3324" xr:uid="{00000000-0005-0000-0000-00007F020000}"/>
    <cellStyle name="Millares [0] 2 2 2 4 2 2 2 2 3" xfId="3325" xr:uid="{00000000-0005-0000-0000-000080020000}"/>
    <cellStyle name="Millares [0] 2 2 2 4 2 2 2 3" xfId="3326" xr:uid="{00000000-0005-0000-0000-000081020000}"/>
    <cellStyle name="Millares [0] 2 2 2 4 2 2 2 4" xfId="3327" xr:uid="{00000000-0005-0000-0000-000082020000}"/>
    <cellStyle name="Millares [0] 2 2 2 4 2 2 3" xfId="3328" xr:uid="{00000000-0005-0000-0000-000083020000}"/>
    <cellStyle name="Millares [0] 2 2 2 4 2 2 3 2" xfId="3329" xr:uid="{00000000-0005-0000-0000-000084020000}"/>
    <cellStyle name="Millares [0] 2 2 2 4 2 2 3 3" xfId="3330" xr:uid="{00000000-0005-0000-0000-000085020000}"/>
    <cellStyle name="Millares [0] 2 2 2 4 2 2 4" xfId="3331" xr:uid="{00000000-0005-0000-0000-000086020000}"/>
    <cellStyle name="Millares [0] 2 2 2 4 2 2 5" xfId="3332" xr:uid="{00000000-0005-0000-0000-000087020000}"/>
    <cellStyle name="Millares [0] 2 2 2 4 2 3" xfId="3333" xr:uid="{00000000-0005-0000-0000-000088020000}"/>
    <cellStyle name="Millares [0] 2 2 2 4 2 3 2" xfId="3334" xr:uid="{00000000-0005-0000-0000-000089020000}"/>
    <cellStyle name="Millares [0] 2 2 2 4 2 3 2 2" xfId="3335" xr:uid="{00000000-0005-0000-0000-00008A020000}"/>
    <cellStyle name="Millares [0] 2 2 2 4 2 3 2 3" xfId="3336" xr:uid="{00000000-0005-0000-0000-00008B020000}"/>
    <cellStyle name="Millares [0] 2 2 2 4 2 3 3" xfId="3337" xr:uid="{00000000-0005-0000-0000-00008C020000}"/>
    <cellStyle name="Millares [0] 2 2 2 4 2 3 4" xfId="3338" xr:uid="{00000000-0005-0000-0000-00008D020000}"/>
    <cellStyle name="Millares [0] 2 2 2 4 2 4" xfId="3339" xr:uid="{00000000-0005-0000-0000-00008E020000}"/>
    <cellStyle name="Millares [0] 2 2 2 4 2 4 2" xfId="3340" xr:uid="{00000000-0005-0000-0000-00008F020000}"/>
    <cellStyle name="Millares [0] 2 2 2 4 2 4 2 2" xfId="3341" xr:uid="{00000000-0005-0000-0000-000090020000}"/>
    <cellStyle name="Millares [0] 2 2 2 4 2 4 2 3" xfId="3342" xr:uid="{00000000-0005-0000-0000-000091020000}"/>
    <cellStyle name="Millares [0] 2 2 2 4 2 4 3" xfId="3343" xr:uid="{00000000-0005-0000-0000-000092020000}"/>
    <cellStyle name="Millares [0] 2 2 2 4 2 4 4" xfId="3344" xr:uid="{00000000-0005-0000-0000-000093020000}"/>
    <cellStyle name="Millares [0] 2 2 2 4 2 5" xfId="3345" xr:uid="{00000000-0005-0000-0000-000094020000}"/>
    <cellStyle name="Millares [0] 2 2 2 4 2 5 2" xfId="3346" xr:uid="{00000000-0005-0000-0000-000095020000}"/>
    <cellStyle name="Millares [0] 2 2 2 4 2 5 2 2" xfId="3347" xr:uid="{00000000-0005-0000-0000-000096020000}"/>
    <cellStyle name="Millares [0] 2 2 2 4 2 5 2 3" xfId="3348" xr:uid="{00000000-0005-0000-0000-000097020000}"/>
    <cellStyle name="Millares [0] 2 2 2 4 2 5 3" xfId="3349" xr:uid="{00000000-0005-0000-0000-000098020000}"/>
    <cellStyle name="Millares [0] 2 2 2 4 2 5 4" xfId="3350" xr:uid="{00000000-0005-0000-0000-000099020000}"/>
    <cellStyle name="Millares [0] 2 2 2 4 2 6" xfId="3351" xr:uid="{00000000-0005-0000-0000-00009A020000}"/>
    <cellStyle name="Millares [0] 2 2 2 4 2 6 2" xfId="3352" xr:uid="{00000000-0005-0000-0000-00009B020000}"/>
    <cellStyle name="Millares [0] 2 2 2 4 2 6 3" xfId="3353" xr:uid="{00000000-0005-0000-0000-00009C020000}"/>
    <cellStyle name="Millares [0] 2 2 2 4 2 7" xfId="3354" xr:uid="{00000000-0005-0000-0000-00009D020000}"/>
    <cellStyle name="Millares [0] 2 2 2 4 2 8" xfId="3355" xr:uid="{00000000-0005-0000-0000-00009E020000}"/>
    <cellStyle name="Millares [0] 2 2 2 4 3" xfId="3356" xr:uid="{00000000-0005-0000-0000-00009F020000}"/>
    <cellStyle name="Millares [0] 2 2 2 4 3 2" xfId="3357" xr:uid="{00000000-0005-0000-0000-0000A0020000}"/>
    <cellStyle name="Millares [0] 2 2 2 4 3 2 2" xfId="3358" xr:uid="{00000000-0005-0000-0000-0000A1020000}"/>
    <cellStyle name="Millares [0] 2 2 2 4 3 2 2 2" xfId="3359" xr:uid="{00000000-0005-0000-0000-0000A2020000}"/>
    <cellStyle name="Millares [0] 2 2 2 4 3 2 2 3" xfId="3360" xr:uid="{00000000-0005-0000-0000-0000A3020000}"/>
    <cellStyle name="Millares [0] 2 2 2 4 3 2 3" xfId="3361" xr:uid="{00000000-0005-0000-0000-0000A4020000}"/>
    <cellStyle name="Millares [0] 2 2 2 4 3 2 4" xfId="3362" xr:uid="{00000000-0005-0000-0000-0000A5020000}"/>
    <cellStyle name="Millares [0] 2 2 2 4 3 3" xfId="3363" xr:uid="{00000000-0005-0000-0000-0000A6020000}"/>
    <cellStyle name="Millares [0] 2 2 2 4 3 3 2" xfId="3364" xr:uid="{00000000-0005-0000-0000-0000A7020000}"/>
    <cellStyle name="Millares [0] 2 2 2 4 3 3 3" xfId="3365" xr:uid="{00000000-0005-0000-0000-0000A8020000}"/>
    <cellStyle name="Millares [0] 2 2 2 4 3 4" xfId="3366" xr:uid="{00000000-0005-0000-0000-0000A9020000}"/>
    <cellStyle name="Millares [0] 2 2 2 4 3 5" xfId="3367" xr:uid="{00000000-0005-0000-0000-0000AA020000}"/>
    <cellStyle name="Millares [0] 2 2 2 4 4" xfId="3368" xr:uid="{00000000-0005-0000-0000-0000AB020000}"/>
    <cellStyle name="Millares [0] 2 2 2 4 4 2" xfId="3369" xr:uid="{00000000-0005-0000-0000-0000AC020000}"/>
    <cellStyle name="Millares [0] 2 2 2 4 4 2 2" xfId="3370" xr:uid="{00000000-0005-0000-0000-0000AD020000}"/>
    <cellStyle name="Millares [0] 2 2 2 4 4 2 3" xfId="3371" xr:uid="{00000000-0005-0000-0000-0000AE020000}"/>
    <cellStyle name="Millares [0] 2 2 2 4 4 3" xfId="3372" xr:uid="{00000000-0005-0000-0000-0000AF020000}"/>
    <cellStyle name="Millares [0] 2 2 2 4 4 4" xfId="3373" xr:uid="{00000000-0005-0000-0000-0000B0020000}"/>
    <cellStyle name="Millares [0] 2 2 2 4 5" xfId="3374" xr:uid="{00000000-0005-0000-0000-0000B1020000}"/>
    <cellStyle name="Millares [0] 2 2 2 4 5 2" xfId="3375" xr:uid="{00000000-0005-0000-0000-0000B2020000}"/>
    <cellStyle name="Millares [0] 2 2 2 4 5 2 2" xfId="3376" xr:uid="{00000000-0005-0000-0000-0000B3020000}"/>
    <cellStyle name="Millares [0] 2 2 2 4 5 2 3" xfId="3377" xr:uid="{00000000-0005-0000-0000-0000B4020000}"/>
    <cellStyle name="Millares [0] 2 2 2 4 5 3" xfId="3378" xr:uid="{00000000-0005-0000-0000-0000B5020000}"/>
    <cellStyle name="Millares [0] 2 2 2 4 5 4" xfId="3379" xr:uid="{00000000-0005-0000-0000-0000B6020000}"/>
    <cellStyle name="Millares [0] 2 2 2 4 6" xfId="3380" xr:uid="{00000000-0005-0000-0000-0000B7020000}"/>
    <cellStyle name="Millares [0] 2 2 2 4 6 2" xfId="3381" xr:uid="{00000000-0005-0000-0000-0000B8020000}"/>
    <cellStyle name="Millares [0] 2 2 2 4 6 2 2" xfId="3382" xr:uid="{00000000-0005-0000-0000-0000B9020000}"/>
    <cellStyle name="Millares [0] 2 2 2 4 6 2 3" xfId="3383" xr:uid="{00000000-0005-0000-0000-0000BA020000}"/>
    <cellStyle name="Millares [0] 2 2 2 4 6 3" xfId="3384" xr:uid="{00000000-0005-0000-0000-0000BB020000}"/>
    <cellStyle name="Millares [0] 2 2 2 4 6 4" xfId="3385" xr:uid="{00000000-0005-0000-0000-0000BC020000}"/>
    <cellStyle name="Millares [0] 2 2 2 4 7" xfId="3386" xr:uid="{00000000-0005-0000-0000-0000BD020000}"/>
    <cellStyle name="Millares [0] 2 2 2 4 7 2" xfId="3387" xr:uid="{00000000-0005-0000-0000-0000BE020000}"/>
    <cellStyle name="Millares [0] 2 2 2 4 7 3" xfId="3388" xr:uid="{00000000-0005-0000-0000-0000BF020000}"/>
    <cellStyle name="Millares [0] 2 2 2 4 8" xfId="3389" xr:uid="{00000000-0005-0000-0000-0000C0020000}"/>
    <cellStyle name="Millares [0] 2 2 2 4 9" xfId="3390" xr:uid="{00000000-0005-0000-0000-0000C1020000}"/>
    <cellStyle name="Millares [0] 2 2 2 5" xfId="3391" xr:uid="{00000000-0005-0000-0000-0000C2020000}"/>
    <cellStyle name="Millares [0] 2 2 2 5 2" xfId="3392" xr:uid="{00000000-0005-0000-0000-0000C3020000}"/>
    <cellStyle name="Millares [0] 2 2 2 5 2 2" xfId="3393" xr:uid="{00000000-0005-0000-0000-0000C4020000}"/>
    <cellStyle name="Millares [0] 2 2 2 5 2 2 2" xfId="3394" xr:uid="{00000000-0005-0000-0000-0000C5020000}"/>
    <cellStyle name="Millares [0] 2 2 2 5 2 2 2 2" xfId="3395" xr:uid="{00000000-0005-0000-0000-0000C6020000}"/>
    <cellStyle name="Millares [0] 2 2 2 5 2 2 2 2 2" xfId="3396" xr:uid="{00000000-0005-0000-0000-0000C7020000}"/>
    <cellStyle name="Millares [0] 2 2 2 5 2 2 2 2 3" xfId="3397" xr:uid="{00000000-0005-0000-0000-0000C8020000}"/>
    <cellStyle name="Millares [0] 2 2 2 5 2 2 2 3" xfId="3398" xr:uid="{00000000-0005-0000-0000-0000C9020000}"/>
    <cellStyle name="Millares [0] 2 2 2 5 2 2 2 4" xfId="3399" xr:uid="{00000000-0005-0000-0000-0000CA020000}"/>
    <cellStyle name="Millares [0] 2 2 2 5 2 2 3" xfId="3400" xr:uid="{00000000-0005-0000-0000-0000CB020000}"/>
    <cellStyle name="Millares [0] 2 2 2 5 2 2 3 2" xfId="3401" xr:uid="{00000000-0005-0000-0000-0000CC020000}"/>
    <cellStyle name="Millares [0] 2 2 2 5 2 2 3 3" xfId="3402" xr:uid="{00000000-0005-0000-0000-0000CD020000}"/>
    <cellStyle name="Millares [0] 2 2 2 5 2 2 4" xfId="3403" xr:uid="{00000000-0005-0000-0000-0000CE020000}"/>
    <cellStyle name="Millares [0] 2 2 2 5 2 2 5" xfId="3404" xr:uid="{00000000-0005-0000-0000-0000CF020000}"/>
    <cellStyle name="Millares [0] 2 2 2 5 2 3" xfId="3405" xr:uid="{00000000-0005-0000-0000-0000D0020000}"/>
    <cellStyle name="Millares [0] 2 2 2 5 2 3 2" xfId="3406" xr:uid="{00000000-0005-0000-0000-0000D1020000}"/>
    <cellStyle name="Millares [0] 2 2 2 5 2 3 2 2" xfId="3407" xr:uid="{00000000-0005-0000-0000-0000D2020000}"/>
    <cellStyle name="Millares [0] 2 2 2 5 2 3 2 3" xfId="3408" xr:uid="{00000000-0005-0000-0000-0000D3020000}"/>
    <cellStyle name="Millares [0] 2 2 2 5 2 3 3" xfId="3409" xr:uid="{00000000-0005-0000-0000-0000D4020000}"/>
    <cellStyle name="Millares [0] 2 2 2 5 2 3 4" xfId="3410" xr:uid="{00000000-0005-0000-0000-0000D5020000}"/>
    <cellStyle name="Millares [0] 2 2 2 5 2 4" xfId="3411" xr:uid="{00000000-0005-0000-0000-0000D6020000}"/>
    <cellStyle name="Millares [0] 2 2 2 5 2 4 2" xfId="3412" xr:uid="{00000000-0005-0000-0000-0000D7020000}"/>
    <cellStyle name="Millares [0] 2 2 2 5 2 4 2 2" xfId="3413" xr:uid="{00000000-0005-0000-0000-0000D8020000}"/>
    <cellStyle name="Millares [0] 2 2 2 5 2 4 2 3" xfId="3414" xr:uid="{00000000-0005-0000-0000-0000D9020000}"/>
    <cellStyle name="Millares [0] 2 2 2 5 2 4 3" xfId="3415" xr:uid="{00000000-0005-0000-0000-0000DA020000}"/>
    <cellStyle name="Millares [0] 2 2 2 5 2 4 4" xfId="3416" xr:uid="{00000000-0005-0000-0000-0000DB020000}"/>
    <cellStyle name="Millares [0] 2 2 2 5 2 5" xfId="3417" xr:uid="{00000000-0005-0000-0000-0000DC020000}"/>
    <cellStyle name="Millares [0] 2 2 2 5 2 5 2" xfId="3418" xr:uid="{00000000-0005-0000-0000-0000DD020000}"/>
    <cellStyle name="Millares [0] 2 2 2 5 2 5 2 2" xfId="3419" xr:uid="{00000000-0005-0000-0000-0000DE020000}"/>
    <cellStyle name="Millares [0] 2 2 2 5 2 5 2 3" xfId="3420" xr:uid="{00000000-0005-0000-0000-0000DF020000}"/>
    <cellStyle name="Millares [0] 2 2 2 5 2 5 3" xfId="3421" xr:uid="{00000000-0005-0000-0000-0000E0020000}"/>
    <cellStyle name="Millares [0] 2 2 2 5 2 5 4" xfId="3422" xr:uid="{00000000-0005-0000-0000-0000E1020000}"/>
    <cellStyle name="Millares [0] 2 2 2 5 2 6" xfId="3423" xr:uid="{00000000-0005-0000-0000-0000E2020000}"/>
    <cellStyle name="Millares [0] 2 2 2 5 2 6 2" xfId="3424" xr:uid="{00000000-0005-0000-0000-0000E3020000}"/>
    <cellStyle name="Millares [0] 2 2 2 5 2 6 3" xfId="3425" xr:uid="{00000000-0005-0000-0000-0000E4020000}"/>
    <cellStyle name="Millares [0] 2 2 2 5 2 7" xfId="3426" xr:uid="{00000000-0005-0000-0000-0000E5020000}"/>
    <cellStyle name="Millares [0] 2 2 2 5 2 8" xfId="3427" xr:uid="{00000000-0005-0000-0000-0000E6020000}"/>
    <cellStyle name="Millares [0] 2 2 2 5 3" xfId="3428" xr:uid="{00000000-0005-0000-0000-0000E7020000}"/>
    <cellStyle name="Millares [0] 2 2 2 5 3 2" xfId="3429" xr:uid="{00000000-0005-0000-0000-0000E8020000}"/>
    <cellStyle name="Millares [0] 2 2 2 5 3 2 2" xfId="3430" xr:uid="{00000000-0005-0000-0000-0000E9020000}"/>
    <cellStyle name="Millares [0] 2 2 2 5 3 2 2 2" xfId="3431" xr:uid="{00000000-0005-0000-0000-0000EA020000}"/>
    <cellStyle name="Millares [0] 2 2 2 5 3 2 2 3" xfId="3432" xr:uid="{00000000-0005-0000-0000-0000EB020000}"/>
    <cellStyle name="Millares [0] 2 2 2 5 3 2 3" xfId="3433" xr:uid="{00000000-0005-0000-0000-0000EC020000}"/>
    <cellStyle name="Millares [0] 2 2 2 5 3 2 4" xfId="3434" xr:uid="{00000000-0005-0000-0000-0000ED020000}"/>
    <cellStyle name="Millares [0] 2 2 2 5 3 3" xfId="3435" xr:uid="{00000000-0005-0000-0000-0000EE020000}"/>
    <cellStyle name="Millares [0] 2 2 2 5 3 3 2" xfId="3436" xr:uid="{00000000-0005-0000-0000-0000EF020000}"/>
    <cellStyle name="Millares [0] 2 2 2 5 3 3 3" xfId="3437" xr:uid="{00000000-0005-0000-0000-0000F0020000}"/>
    <cellStyle name="Millares [0] 2 2 2 5 3 4" xfId="3438" xr:uid="{00000000-0005-0000-0000-0000F1020000}"/>
    <cellStyle name="Millares [0] 2 2 2 5 3 5" xfId="3439" xr:uid="{00000000-0005-0000-0000-0000F2020000}"/>
    <cellStyle name="Millares [0] 2 2 2 5 4" xfId="3440" xr:uid="{00000000-0005-0000-0000-0000F3020000}"/>
    <cellStyle name="Millares [0] 2 2 2 5 4 2" xfId="3441" xr:uid="{00000000-0005-0000-0000-0000F4020000}"/>
    <cellStyle name="Millares [0] 2 2 2 5 4 2 2" xfId="3442" xr:uid="{00000000-0005-0000-0000-0000F5020000}"/>
    <cellStyle name="Millares [0] 2 2 2 5 4 2 3" xfId="3443" xr:uid="{00000000-0005-0000-0000-0000F6020000}"/>
    <cellStyle name="Millares [0] 2 2 2 5 4 3" xfId="3444" xr:uid="{00000000-0005-0000-0000-0000F7020000}"/>
    <cellStyle name="Millares [0] 2 2 2 5 4 4" xfId="3445" xr:uid="{00000000-0005-0000-0000-0000F8020000}"/>
    <cellStyle name="Millares [0] 2 2 2 5 5" xfId="3446" xr:uid="{00000000-0005-0000-0000-0000F9020000}"/>
    <cellStyle name="Millares [0] 2 2 2 5 5 2" xfId="3447" xr:uid="{00000000-0005-0000-0000-0000FA020000}"/>
    <cellStyle name="Millares [0] 2 2 2 5 5 2 2" xfId="3448" xr:uid="{00000000-0005-0000-0000-0000FB020000}"/>
    <cellStyle name="Millares [0] 2 2 2 5 5 2 3" xfId="3449" xr:uid="{00000000-0005-0000-0000-0000FC020000}"/>
    <cellStyle name="Millares [0] 2 2 2 5 5 3" xfId="3450" xr:uid="{00000000-0005-0000-0000-0000FD020000}"/>
    <cellStyle name="Millares [0] 2 2 2 5 5 4" xfId="3451" xr:uid="{00000000-0005-0000-0000-0000FE020000}"/>
    <cellStyle name="Millares [0] 2 2 2 5 6" xfId="3452" xr:uid="{00000000-0005-0000-0000-0000FF020000}"/>
    <cellStyle name="Millares [0] 2 2 2 5 6 2" xfId="3453" xr:uid="{00000000-0005-0000-0000-000000030000}"/>
    <cellStyle name="Millares [0] 2 2 2 5 6 2 2" xfId="3454" xr:uid="{00000000-0005-0000-0000-000001030000}"/>
    <cellStyle name="Millares [0] 2 2 2 5 6 2 3" xfId="3455" xr:uid="{00000000-0005-0000-0000-000002030000}"/>
    <cellStyle name="Millares [0] 2 2 2 5 6 3" xfId="3456" xr:uid="{00000000-0005-0000-0000-000003030000}"/>
    <cellStyle name="Millares [0] 2 2 2 5 6 4" xfId="3457" xr:uid="{00000000-0005-0000-0000-000004030000}"/>
    <cellStyle name="Millares [0] 2 2 2 5 7" xfId="3458" xr:uid="{00000000-0005-0000-0000-000005030000}"/>
    <cellStyle name="Millares [0] 2 2 2 5 7 2" xfId="3459" xr:uid="{00000000-0005-0000-0000-000006030000}"/>
    <cellStyle name="Millares [0] 2 2 2 5 7 3" xfId="3460" xr:uid="{00000000-0005-0000-0000-000007030000}"/>
    <cellStyle name="Millares [0] 2 2 2 5 8" xfId="3461" xr:uid="{00000000-0005-0000-0000-000008030000}"/>
    <cellStyle name="Millares [0] 2 2 2 5 9" xfId="3462" xr:uid="{00000000-0005-0000-0000-000009030000}"/>
    <cellStyle name="Millares [0] 2 2 2 6" xfId="3463" xr:uid="{00000000-0005-0000-0000-00000A030000}"/>
    <cellStyle name="Millares [0] 2 2 2 6 2" xfId="3464" xr:uid="{00000000-0005-0000-0000-00000B030000}"/>
    <cellStyle name="Millares [0] 2 2 2 6 2 2" xfId="3465" xr:uid="{00000000-0005-0000-0000-00000C030000}"/>
    <cellStyle name="Millares [0] 2 2 2 6 2 2 2" xfId="3466" xr:uid="{00000000-0005-0000-0000-00000D030000}"/>
    <cellStyle name="Millares [0] 2 2 2 6 2 2 2 2" xfId="3467" xr:uid="{00000000-0005-0000-0000-00000E030000}"/>
    <cellStyle name="Millares [0] 2 2 2 6 2 2 2 3" xfId="3468" xr:uid="{00000000-0005-0000-0000-00000F030000}"/>
    <cellStyle name="Millares [0] 2 2 2 6 2 2 3" xfId="3469" xr:uid="{00000000-0005-0000-0000-000010030000}"/>
    <cellStyle name="Millares [0] 2 2 2 6 2 2 4" xfId="3470" xr:uid="{00000000-0005-0000-0000-000011030000}"/>
    <cellStyle name="Millares [0] 2 2 2 6 2 3" xfId="3471" xr:uid="{00000000-0005-0000-0000-000012030000}"/>
    <cellStyle name="Millares [0] 2 2 2 6 2 3 2" xfId="3472" xr:uid="{00000000-0005-0000-0000-000013030000}"/>
    <cellStyle name="Millares [0] 2 2 2 6 2 3 3" xfId="3473" xr:uid="{00000000-0005-0000-0000-000014030000}"/>
    <cellStyle name="Millares [0] 2 2 2 6 2 4" xfId="3474" xr:uid="{00000000-0005-0000-0000-000015030000}"/>
    <cellStyle name="Millares [0] 2 2 2 6 2 5" xfId="3475" xr:uid="{00000000-0005-0000-0000-000016030000}"/>
    <cellStyle name="Millares [0] 2 2 2 6 3" xfId="3476" xr:uid="{00000000-0005-0000-0000-000017030000}"/>
    <cellStyle name="Millares [0] 2 2 2 6 3 2" xfId="3477" xr:uid="{00000000-0005-0000-0000-000018030000}"/>
    <cellStyle name="Millares [0] 2 2 2 6 3 2 2" xfId="3478" xr:uid="{00000000-0005-0000-0000-000019030000}"/>
    <cellStyle name="Millares [0] 2 2 2 6 3 2 3" xfId="3479" xr:uid="{00000000-0005-0000-0000-00001A030000}"/>
    <cellStyle name="Millares [0] 2 2 2 6 3 3" xfId="3480" xr:uid="{00000000-0005-0000-0000-00001B030000}"/>
    <cellStyle name="Millares [0] 2 2 2 6 3 4" xfId="3481" xr:uid="{00000000-0005-0000-0000-00001C030000}"/>
    <cellStyle name="Millares [0] 2 2 2 6 4" xfId="3482" xr:uid="{00000000-0005-0000-0000-00001D030000}"/>
    <cellStyle name="Millares [0] 2 2 2 6 4 2" xfId="3483" xr:uid="{00000000-0005-0000-0000-00001E030000}"/>
    <cellStyle name="Millares [0] 2 2 2 6 4 2 2" xfId="3484" xr:uid="{00000000-0005-0000-0000-00001F030000}"/>
    <cellStyle name="Millares [0] 2 2 2 6 4 2 3" xfId="3485" xr:uid="{00000000-0005-0000-0000-000020030000}"/>
    <cellStyle name="Millares [0] 2 2 2 6 4 3" xfId="3486" xr:uid="{00000000-0005-0000-0000-000021030000}"/>
    <cellStyle name="Millares [0] 2 2 2 6 4 4" xfId="3487" xr:uid="{00000000-0005-0000-0000-000022030000}"/>
    <cellStyle name="Millares [0] 2 2 2 6 5" xfId="3488" xr:uid="{00000000-0005-0000-0000-000023030000}"/>
    <cellStyle name="Millares [0] 2 2 2 6 5 2" xfId="3489" xr:uid="{00000000-0005-0000-0000-000024030000}"/>
    <cellStyle name="Millares [0] 2 2 2 6 5 2 2" xfId="3490" xr:uid="{00000000-0005-0000-0000-000025030000}"/>
    <cellStyle name="Millares [0] 2 2 2 6 5 2 3" xfId="3491" xr:uid="{00000000-0005-0000-0000-000026030000}"/>
    <cellStyle name="Millares [0] 2 2 2 6 5 3" xfId="3492" xr:uid="{00000000-0005-0000-0000-000027030000}"/>
    <cellStyle name="Millares [0] 2 2 2 6 5 4" xfId="3493" xr:uid="{00000000-0005-0000-0000-000028030000}"/>
    <cellStyle name="Millares [0] 2 2 2 6 6" xfId="3494" xr:uid="{00000000-0005-0000-0000-000029030000}"/>
    <cellStyle name="Millares [0] 2 2 2 6 6 2" xfId="3495" xr:uid="{00000000-0005-0000-0000-00002A030000}"/>
    <cellStyle name="Millares [0] 2 2 2 6 6 3" xfId="3496" xr:uid="{00000000-0005-0000-0000-00002B030000}"/>
    <cellStyle name="Millares [0] 2 2 2 6 7" xfId="3497" xr:uid="{00000000-0005-0000-0000-00002C030000}"/>
    <cellStyle name="Millares [0] 2 2 2 6 8" xfId="3498" xr:uid="{00000000-0005-0000-0000-00002D030000}"/>
    <cellStyle name="Millares [0] 2 2 2 7" xfId="3499" xr:uid="{00000000-0005-0000-0000-00002E030000}"/>
    <cellStyle name="Millares [0] 2 2 2 7 2" xfId="3500" xr:uid="{00000000-0005-0000-0000-00002F030000}"/>
    <cellStyle name="Millares [0] 2 2 2 7 2 2" xfId="3501" xr:uid="{00000000-0005-0000-0000-000030030000}"/>
    <cellStyle name="Millares [0] 2 2 2 7 2 2 2" xfId="3502" xr:uid="{00000000-0005-0000-0000-000031030000}"/>
    <cellStyle name="Millares [0] 2 2 2 7 2 2 3" xfId="3503" xr:uid="{00000000-0005-0000-0000-000032030000}"/>
    <cellStyle name="Millares [0] 2 2 2 7 2 3" xfId="3504" xr:uid="{00000000-0005-0000-0000-000033030000}"/>
    <cellStyle name="Millares [0] 2 2 2 7 2 4" xfId="3505" xr:uid="{00000000-0005-0000-0000-000034030000}"/>
    <cellStyle name="Millares [0] 2 2 2 7 3" xfId="3506" xr:uid="{00000000-0005-0000-0000-000035030000}"/>
    <cellStyle name="Millares [0] 2 2 2 7 3 2" xfId="3507" xr:uid="{00000000-0005-0000-0000-000036030000}"/>
    <cellStyle name="Millares [0] 2 2 2 7 3 2 2" xfId="3508" xr:uid="{00000000-0005-0000-0000-000037030000}"/>
    <cellStyle name="Millares [0] 2 2 2 7 3 2 3" xfId="3509" xr:uid="{00000000-0005-0000-0000-000038030000}"/>
    <cellStyle name="Millares [0] 2 2 2 7 3 3" xfId="3510" xr:uid="{00000000-0005-0000-0000-000039030000}"/>
    <cellStyle name="Millares [0] 2 2 2 7 3 4" xfId="3511" xr:uid="{00000000-0005-0000-0000-00003A030000}"/>
    <cellStyle name="Millares [0] 2 2 2 7 4" xfId="3512" xr:uid="{00000000-0005-0000-0000-00003B030000}"/>
    <cellStyle name="Millares [0] 2 2 2 7 4 2" xfId="3513" xr:uid="{00000000-0005-0000-0000-00003C030000}"/>
    <cellStyle name="Millares [0] 2 2 2 7 4 3" xfId="3514" xr:uid="{00000000-0005-0000-0000-00003D030000}"/>
    <cellStyle name="Millares [0] 2 2 2 7 5" xfId="3515" xr:uid="{00000000-0005-0000-0000-00003E030000}"/>
    <cellStyle name="Millares [0] 2 2 2 7 6" xfId="3516" xr:uid="{00000000-0005-0000-0000-00003F030000}"/>
    <cellStyle name="Millares [0] 2 2 2 8" xfId="3517" xr:uid="{00000000-0005-0000-0000-000040030000}"/>
    <cellStyle name="Millares [0] 2 2 2 8 2" xfId="3518" xr:uid="{00000000-0005-0000-0000-000041030000}"/>
    <cellStyle name="Millares [0] 2 2 2 8 2 2" xfId="3519" xr:uid="{00000000-0005-0000-0000-000042030000}"/>
    <cellStyle name="Millares [0] 2 2 2 8 2 3" xfId="3520" xr:uid="{00000000-0005-0000-0000-000043030000}"/>
    <cellStyle name="Millares [0] 2 2 2 8 3" xfId="3521" xr:uid="{00000000-0005-0000-0000-000044030000}"/>
    <cellStyle name="Millares [0] 2 2 2 8 4" xfId="3522" xr:uid="{00000000-0005-0000-0000-000045030000}"/>
    <cellStyle name="Millares [0] 2 2 2 9" xfId="3523" xr:uid="{00000000-0005-0000-0000-000046030000}"/>
    <cellStyle name="Millares [0] 2 2 2 9 2" xfId="3524" xr:uid="{00000000-0005-0000-0000-000047030000}"/>
    <cellStyle name="Millares [0] 2 2 2 9 2 2" xfId="3525" xr:uid="{00000000-0005-0000-0000-000048030000}"/>
    <cellStyle name="Millares [0] 2 2 2 9 2 3" xfId="3526" xr:uid="{00000000-0005-0000-0000-000049030000}"/>
    <cellStyle name="Millares [0] 2 2 2 9 3" xfId="3527" xr:uid="{00000000-0005-0000-0000-00004A030000}"/>
    <cellStyle name="Millares [0] 2 2 2 9 4" xfId="3528" xr:uid="{00000000-0005-0000-0000-00004B030000}"/>
    <cellStyle name="Millares [0] 2 2 3" xfId="3529" xr:uid="{00000000-0005-0000-0000-00004C030000}"/>
    <cellStyle name="Millares [0] 2 2 3 10" xfId="3530" xr:uid="{00000000-0005-0000-0000-00004D030000}"/>
    <cellStyle name="Millares [0] 2 2 3 10 2" xfId="3531" xr:uid="{00000000-0005-0000-0000-00004E030000}"/>
    <cellStyle name="Millares [0] 2 2 3 10 3" xfId="3532" xr:uid="{00000000-0005-0000-0000-00004F030000}"/>
    <cellStyle name="Millares [0] 2 2 3 11" xfId="3533" xr:uid="{00000000-0005-0000-0000-000050030000}"/>
    <cellStyle name="Millares [0] 2 2 3 12" xfId="3534" xr:uid="{00000000-0005-0000-0000-000051030000}"/>
    <cellStyle name="Millares [0] 2 2 3 2" xfId="3535" xr:uid="{00000000-0005-0000-0000-000052030000}"/>
    <cellStyle name="Millares [0] 2 2 3 2 10" xfId="3536" xr:uid="{00000000-0005-0000-0000-000053030000}"/>
    <cellStyle name="Millares [0] 2 2 3 2 2" xfId="3537" xr:uid="{00000000-0005-0000-0000-000054030000}"/>
    <cellStyle name="Millares [0] 2 2 3 2 2 2" xfId="3538" xr:uid="{00000000-0005-0000-0000-000055030000}"/>
    <cellStyle name="Millares [0] 2 2 3 2 2 2 2" xfId="3539" xr:uid="{00000000-0005-0000-0000-000056030000}"/>
    <cellStyle name="Millares [0] 2 2 3 2 2 2 2 2" xfId="3540" xr:uid="{00000000-0005-0000-0000-000057030000}"/>
    <cellStyle name="Millares [0] 2 2 3 2 2 2 2 2 2" xfId="3541" xr:uid="{00000000-0005-0000-0000-000058030000}"/>
    <cellStyle name="Millares [0] 2 2 3 2 2 2 2 2 2 2" xfId="3542" xr:uid="{00000000-0005-0000-0000-000059030000}"/>
    <cellStyle name="Millares [0] 2 2 3 2 2 2 2 2 2 3" xfId="3543" xr:uid="{00000000-0005-0000-0000-00005A030000}"/>
    <cellStyle name="Millares [0] 2 2 3 2 2 2 2 2 3" xfId="3544" xr:uid="{00000000-0005-0000-0000-00005B030000}"/>
    <cellStyle name="Millares [0] 2 2 3 2 2 2 2 2 4" xfId="3545" xr:uid="{00000000-0005-0000-0000-00005C030000}"/>
    <cellStyle name="Millares [0] 2 2 3 2 2 2 2 3" xfId="3546" xr:uid="{00000000-0005-0000-0000-00005D030000}"/>
    <cellStyle name="Millares [0] 2 2 3 2 2 2 2 3 2" xfId="3547" xr:uid="{00000000-0005-0000-0000-00005E030000}"/>
    <cellStyle name="Millares [0] 2 2 3 2 2 2 2 3 3" xfId="3548" xr:uid="{00000000-0005-0000-0000-00005F030000}"/>
    <cellStyle name="Millares [0] 2 2 3 2 2 2 2 4" xfId="3549" xr:uid="{00000000-0005-0000-0000-000060030000}"/>
    <cellStyle name="Millares [0] 2 2 3 2 2 2 2 5" xfId="3550" xr:uid="{00000000-0005-0000-0000-000061030000}"/>
    <cellStyle name="Millares [0] 2 2 3 2 2 2 3" xfId="3551" xr:uid="{00000000-0005-0000-0000-000062030000}"/>
    <cellStyle name="Millares [0] 2 2 3 2 2 2 3 2" xfId="3552" xr:uid="{00000000-0005-0000-0000-000063030000}"/>
    <cellStyle name="Millares [0] 2 2 3 2 2 2 3 2 2" xfId="3553" xr:uid="{00000000-0005-0000-0000-000064030000}"/>
    <cellStyle name="Millares [0] 2 2 3 2 2 2 3 2 3" xfId="3554" xr:uid="{00000000-0005-0000-0000-000065030000}"/>
    <cellStyle name="Millares [0] 2 2 3 2 2 2 3 3" xfId="3555" xr:uid="{00000000-0005-0000-0000-000066030000}"/>
    <cellStyle name="Millares [0] 2 2 3 2 2 2 3 4" xfId="3556" xr:uid="{00000000-0005-0000-0000-000067030000}"/>
    <cellStyle name="Millares [0] 2 2 3 2 2 2 4" xfId="3557" xr:uid="{00000000-0005-0000-0000-000068030000}"/>
    <cellStyle name="Millares [0] 2 2 3 2 2 2 4 2" xfId="3558" xr:uid="{00000000-0005-0000-0000-000069030000}"/>
    <cellStyle name="Millares [0] 2 2 3 2 2 2 4 2 2" xfId="3559" xr:uid="{00000000-0005-0000-0000-00006A030000}"/>
    <cellStyle name="Millares [0] 2 2 3 2 2 2 4 2 3" xfId="3560" xr:uid="{00000000-0005-0000-0000-00006B030000}"/>
    <cellStyle name="Millares [0] 2 2 3 2 2 2 4 3" xfId="3561" xr:uid="{00000000-0005-0000-0000-00006C030000}"/>
    <cellStyle name="Millares [0] 2 2 3 2 2 2 4 4" xfId="3562" xr:uid="{00000000-0005-0000-0000-00006D030000}"/>
    <cellStyle name="Millares [0] 2 2 3 2 2 2 5" xfId="3563" xr:uid="{00000000-0005-0000-0000-00006E030000}"/>
    <cellStyle name="Millares [0] 2 2 3 2 2 2 5 2" xfId="3564" xr:uid="{00000000-0005-0000-0000-00006F030000}"/>
    <cellStyle name="Millares [0] 2 2 3 2 2 2 5 2 2" xfId="3565" xr:uid="{00000000-0005-0000-0000-000070030000}"/>
    <cellStyle name="Millares [0] 2 2 3 2 2 2 5 2 3" xfId="3566" xr:uid="{00000000-0005-0000-0000-000071030000}"/>
    <cellStyle name="Millares [0] 2 2 3 2 2 2 5 3" xfId="3567" xr:uid="{00000000-0005-0000-0000-000072030000}"/>
    <cellStyle name="Millares [0] 2 2 3 2 2 2 5 4" xfId="3568" xr:uid="{00000000-0005-0000-0000-000073030000}"/>
    <cellStyle name="Millares [0] 2 2 3 2 2 2 6" xfId="3569" xr:uid="{00000000-0005-0000-0000-000074030000}"/>
    <cellStyle name="Millares [0] 2 2 3 2 2 2 6 2" xfId="3570" xr:uid="{00000000-0005-0000-0000-000075030000}"/>
    <cellStyle name="Millares [0] 2 2 3 2 2 2 6 3" xfId="3571" xr:uid="{00000000-0005-0000-0000-000076030000}"/>
    <cellStyle name="Millares [0] 2 2 3 2 2 2 7" xfId="3572" xr:uid="{00000000-0005-0000-0000-000077030000}"/>
    <cellStyle name="Millares [0] 2 2 3 2 2 2 8" xfId="3573" xr:uid="{00000000-0005-0000-0000-000078030000}"/>
    <cellStyle name="Millares [0] 2 2 3 2 2 3" xfId="3574" xr:uid="{00000000-0005-0000-0000-000079030000}"/>
    <cellStyle name="Millares [0] 2 2 3 2 2 3 2" xfId="3575" xr:uid="{00000000-0005-0000-0000-00007A030000}"/>
    <cellStyle name="Millares [0] 2 2 3 2 2 3 2 2" xfId="3576" xr:uid="{00000000-0005-0000-0000-00007B030000}"/>
    <cellStyle name="Millares [0] 2 2 3 2 2 3 2 2 2" xfId="3577" xr:uid="{00000000-0005-0000-0000-00007C030000}"/>
    <cellStyle name="Millares [0] 2 2 3 2 2 3 2 2 3" xfId="3578" xr:uid="{00000000-0005-0000-0000-00007D030000}"/>
    <cellStyle name="Millares [0] 2 2 3 2 2 3 2 3" xfId="3579" xr:uid="{00000000-0005-0000-0000-00007E030000}"/>
    <cellStyle name="Millares [0] 2 2 3 2 2 3 2 4" xfId="3580" xr:uid="{00000000-0005-0000-0000-00007F030000}"/>
    <cellStyle name="Millares [0] 2 2 3 2 2 3 3" xfId="3581" xr:uid="{00000000-0005-0000-0000-000080030000}"/>
    <cellStyle name="Millares [0] 2 2 3 2 2 3 3 2" xfId="3582" xr:uid="{00000000-0005-0000-0000-000081030000}"/>
    <cellStyle name="Millares [0] 2 2 3 2 2 3 3 3" xfId="3583" xr:uid="{00000000-0005-0000-0000-000082030000}"/>
    <cellStyle name="Millares [0] 2 2 3 2 2 3 4" xfId="3584" xr:uid="{00000000-0005-0000-0000-000083030000}"/>
    <cellStyle name="Millares [0] 2 2 3 2 2 3 5" xfId="3585" xr:uid="{00000000-0005-0000-0000-000084030000}"/>
    <cellStyle name="Millares [0] 2 2 3 2 2 4" xfId="3586" xr:uid="{00000000-0005-0000-0000-000085030000}"/>
    <cellStyle name="Millares [0] 2 2 3 2 2 4 2" xfId="3587" xr:uid="{00000000-0005-0000-0000-000086030000}"/>
    <cellStyle name="Millares [0] 2 2 3 2 2 4 2 2" xfId="3588" xr:uid="{00000000-0005-0000-0000-000087030000}"/>
    <cellStyle name="Millares [0] 2 2 3 2 2 4 2 3" xfId="3589" xr:uid="{00000000-0005-0000-0000-000088030000}"/>
    <cellStyle name="Millares [0] 2 2 3 2 2 4 3" xfId="3590" xr:uid="{00000000-0005-0000-0000-000089030000}"/>
    <cellStyle name="Millares [0] 2 2 3 2 2 4 4" xfId="3591" xr:uid="{00000000-0005-0000-0000-00008A030000}"/>
    <cellStyle name="Millares [0] 2 2 3 2 2 5" xfId="3592" xr:uid="{00000000-0005-0000-0000-00008B030000}"/>
    <cellStyle name="Millares [0] 2 2 3 2 2 5 2" xfId="3593" xr:uid="{00000000-0005-0000-0000-00008C030000}"/>
    <cellStyle name="Millares [0] 2 2 3 2 2 5 2 2" xfId="3594" xr:uid="{00000000-0005-0000-0000-00008D030000}"/>
    <cellStyle name="Millares [0] 2 2 3 2 2 5 2 3" xfId="3595" xr:uid="{00000000-0005-0000-0000-00008E030000}"/>
    <cellStyle name="Millares [0] 2 2 3 2 2 5 3" xfId="3596" xr:uid="{00000000-0005-0000-0000-00008F030000}"/>
    <cellStyle name="Millares [0] 2 2 3 2 2 5 4" xfId="3597" xr:uid="{00000000-0005-0000-0000-000090030000}"/>
    <cellStyle name="Millares [0] 2 2 3 2 2 6" xfId="3598" xr:uid="{00000000-0005-0000-0000-000091030000}"/>
    <cellStyle name="Millares [0] 2 2 3 2 2 6 2" xfId="3599" xr:uid="{00000000-0005-0000-0000-000092030000}"/>
    <cellStyle name="Millares [0] 2 2 3 2 2 6 2 2" xfId="3600" xr:uid="{00000000-0005-0000-0000-000093030000}"/>
    <cellStyle name="Millares [0] 2 2 3 2 2 6 2 3" xfId="3601" xr:uid="{00000000-0005-0000-0000-000094030000}"/>
    <cellStyle name="Millares [0] 2 2 3 2 2 6 3" xfId="3602" xr:uid="{00000000-0005-0000-0000-000095030000}"/>
    <cellStyle name="Millares [0] 2 2 3 2 2 6 4" xfId="3603" xr:uid="{00000000-0005-0000-0000-000096030000}"/>
    <cellStyle name="Millares [0] 2 2 3 2 2 7" xfId="3604" xr:uid="{00000000-0005-0000-0000-000097030000}"/>
    <cellStyle name="Millares [0] 2 2 3 2 2 7 2" xfId="3605" xr:uid="{00000000-0005-0000-0000-000098030000}"/>
    <cellStyle name="Millares [0] 2 2 3 2 2 7 3" xfId="3606" xr:uid="{00000000-0005-0000-0000-000099030000}"/>
    <cellStyle name="Millares [0] 2 2 3 2 2 8" xfId="3607" xr:uid="{00000000-0005-0000-0000-00009A030000}"/>
    <cellStyle name="Millares [0] 2 2 3 2 2 9" xfId="3608" xr:uid="{00000000-0005-0000-0000-00009B030000}"/>
    <cellStyle name="Millares [0] 2 2 3 2 3" xfId="3609" xr:uid="{00000000-0005-0000-0000-00009C030000}"/>
    <cellStyle name="Millares [0] 2 2 3 2 3 2" xfId="3610" xr:uid="{00000000-0005-0000-0000-00009D030000}"/>
    <cellStyle name="Millares [0] 2 2 3 2 3 2 2" xfId="3611" xr:uid="{00000000-0005-0000-0000-00009E030000}"/>
    <cellStyle name="Millares [0] 2 2 3 2 3 2 2 2" xfId="3612" xr:uid="{00000000-0005-0000-0000-00009F030000}"/>
    <cellStyle name="Millares [0] 2 2 3 2 3 2 2 2 2" xfId="3613" xr:uid="{00000000-0005-0000-0000-0000A0030000}"/>
    <cellStyle name="Millares [0] 2 2 3 2 3 2 2 2 3" xfId="3614" xr:uid="{00000000-0005-0000-0000-0000A1030000}"/>
    <cellStyle name="Millares [0] 2 2 3 2 3 2 2 3" xfId="3615" xr:uid="{00000000-0005-0000-0000-0000A2030000}"/>
    <cellStyle name="Millares [0] 2 2 3 2 3 2 2 4" xfId="3616" xr:uid="{00000000-0005-0000-0000-0000A3030000}"/>
    <cellStyle name="Millares [0] 2 2 3 2 3 2 3" xfId="3617" xr:uid="{00000000-0005-0000-0000-0000A4030000}"/>
    <cellStyle name="Millares [0] 2 2 3 2 3 2 3 2" xfId="3618" xr:uid="{00000000-0005-0000-0000-0000A5030000}"/>
    <cellStyle name="Millares [0] 2 2 3 2 3 2 3 3" xfId="3619" xr:uid="{00000000-0005-0000-0000-0000A6030000}"/>
    <cellStyle name="Millares [0] 2 2 3 2 3 2 4" xfId="3620" xr:uid="{00000000-0005-0000-0000-0000A7030000}"/>
    <cellStyle name="Millares [0] 2 2 3 2 3 2 5" xfId="3621" xr:uid="{00000000-0005-0000-0000-0000A8030000}"/>
    <cellStyle name="Millares [0] 2 2 3 2 3 3" xfId="3622" xr:uid="{00000000-0005-0000-0000-0000A9030000}"/>
    <cellStyle name="Millares [0] 2 2 3 2 3 3 2" xfId="3623" xr:uid="{00000000-0005-0000-0000-0000AA030000}"/>
    <cellStyle name="Millares [0] 2 2 3 2 3 3 2 2" xfId="3624" xr:uid="{00000000-0005-0000-0000-0000AB030000}"/>
    <cellStyle name="Millares [0] 2 2 3 2 3 3 2 3" xfId="3625" xr:uid="{00000000-0005-0000-0000-0000AC030000}"/>
    <cellStyle name="Millares [0] 2 2 3 2 3 3 3" xfId="3626" xr:uid="{00000000-0005-0000-0000-0000AD030000}"/>
    <cellStyle name="Millares [0] 2 2 3 2 3 3 4" xfId="3627" xr:uid="{00000000-0005-0000-0000-0000AE030000}"/>
    <cellStyle name="Millares [0] 2 2 3 2 3 4" xfId="3628" xr:uid="{00000000-0005-0000-0000-0000AF030000}"/>
    <cellStyle name="Millares [0] 2 2 3 2 3 4 2" xfId="3629" xr:uid="{00000000-0005-0000-0000-0000B0030000}"/>
    <cellStyle name="Millares [0] 2 2 3 2 3 4 2 2" xfId="3630" xr:uid="{00000000-0005-0000-0000-0000B1030000}"/>
    <cellStyle name="Millares [0] 2 2 3 2 3 4 2 3" xfId="3631" xr:uid="{00000000-0005-0000-0000-0000B2030000}"/>
    <cellStyle name="Millares [0] 2 2 3 2 3 4 3" xfId="3632" xr:uid="{00000000-0005-0000-0000-0000B3030000}"/>
    <cellStyle name="Millares [0] 2 2 3 2 3 4 4" xfId="3633" xr:uid="{00000000-0005-0000-0000-0000B4030000}"/>
    <cellStyle name="Millares [0] 2 2 3 2 3 5" xfId="3634" xr:uid="{00000000-0005-0000-0000-0000B5030000}"/>
    <cellStyle name="Millares [0] 2 2 3 2 3 5 2" xfId="3635" xr:uid="{00000000-0005-0000-0000-0000B6030000}"/>
    <cellStyle name="Millares [0] 2 2 3 2 3 5 2 2" xfId="3636" xr:uid="{00000000-0005-0000-0000-0000B7030000}"/>
    <cellStyle name="Millares [0] 2 2 3 2 3 5 2 3" xfId="3637" xr:uid="{00000000-0005-0000-0000-0000B8030000}"/>
    <cellStyle name="Millares [0] 2 2 3 2 3 5 3" xfId="3638" xr:uid="{00000000-0005-0000-0000-0000B9030000}"/>
    <cellStyle name="Millares [0] 2 2 3 2 3 5 4" xfId="3639" xr:uid="{00000000-0005-0000-0000-0000BA030000}"/>
    <cellStyle name="Millares [0] 2 2 3 2 3 6" xfId="3640" xr:uid="{00000000-0005-0000-0000-0000BB030000}"/>
    <cellStyle name="Millares [0] 2 2 3 2 3 6 2" xfId="3641" xr:uid="{00000000-0005-0000-0000-0000BC030000}"/>
    <cellStyle name="Millares [0] 2 2 3 2 3 6 3" xfId="3642" xr:uid="{00000000-0005-0000-0000-0000BD030000}"/>
    <cellStyle name="Millares [0] 2 2 3 2 3 7" xfId="3643" xr:uid="{00000000-0005-0000-0000-0000BE030000}"/>
    <cellStyle name="Millares [0] 2 2 3 2 3 8" xfId="3644" xr:uid="{00000000-0005-0000-0000-0000BF030000}"/>
    <cellStyle name="Millares [0] 2 2 3 2 4" xfId="3645" xr:uid="{00000000-0005-0000-0000-0000C0030000}"/>
    <cellStyle name="Millares [0] 2 2 3 2 4 2" xfId="3646" xr:uid="{00000000-0005-0000-0000-0000C1030000}"/>
    <cellStyle name="Millares [0] 2 2 3 2 4 2 2" xfId="3647" xr:uid="{00000000-0005-0000-0000-0000C2030000}"/>
    <cellStyle name="Millares [0] 2 2 3 2 4 2 2 2" xfId="3648" xr:uid="{00000000-0005-0000-0000-0000C3030000}"/>
    <cellStyle name="Millares [0] 2 2 3 2 4 2 2 3" xfId="3649" xr:uid="{00000000-0005-0000-0000-0000C4030000}"/>
    <cellStyle name="Millares [0] 2 2 3 2 4 2 3" xfId="3650" xr:uid="{00000000-0005-0000-0000-0000C5030000}"/>
    <cellStyle name="Millares [0] 2 2 3 2 4 2 4" xfId="3651" xr:uid="{00000000-0005-0000-0000-0000C6030000}"/>
    <cellStyle name="Millares [0] 2 2 3 2 4 3" xfId="3652" xr:uid="{00000000-0005-0000-0000-0000C7030000}"/>
    <cellStyle name="Millares [0] 2 2 3 2 4 3 2" xfId="3653" xr:uid="{00000000-0005-0000-0000-0000C8030000}"/>
    <cellStyle name="Millares [0] 2 2 3 2 4 3 3" xfId="3654" xr:uid="{00000000-0005-0000-0000-0000C9030000}"/>
    <cellStyle name="Millares [0] 2 2 3 2 4 4" xfId="3655" xr:uid="{00000000-0005-0000-0000-0000CA030000}"/>
    <cellStyle name="Millares [0] 2 2 3 2 4 5" xfId="3656" xr:uid="{00000000-0005-0000-0000-0000CB030000}"/>
    <cellStyle name="Millares [0] 2 2 3 2 5" xfId="3657" xr:uid="{00000000-0005-0000-0000-0000CC030000}"/>
    <cellStyle name="Millares [0] 2 2 3 2 5 2" xfId="3658" xr:uid="{00000000-0005-0000-0000-0000CD030000}"/>
    <cellStyle name="Millares [0] 2 2 3 2 5 2 2" xfId="3659" xr:uid="{00000000-0005-0000-0000-0000CE030000}"/>
    <cellStyle name="Millares [0] 2 2 3 2 5 2 3" xfId="3660" xr:uid="{00000000-0005-0000-0000-0000CF030000}"/>
    <cellStyle name="Millares [0] 2 2 3 2 5 3" xfId="3661" xr:uid="{00000000-0005-0000-0000-0000D0030000}"/>
    <cellStyle name="Millares [0] 2 2 3 2 5 4" xfId="3662" xr:uid="{00000000-0005-0000-0000-0000D1030000}"/>
    <cellStyle name="Millares [0] 2 2 3 2 6" xfId="3663" xr:uid="{00000000-0005-0000-0000-0000D2030000}"/>
    <cellStyle name="Millares [0] 2 2 3 2 6 2" xfId="3664" xr:uid="{00000000-0005-0000-0000-0000D3030000}"/>
    <cellStyle name="Millares [0] 2 2 3 2 6 2 2" xfId="3665" xr:uid="{00000000-0005-0000-0000-0000D4030000}"/>
    <cellStyle name="Millares [0] 2 2 3 2 6 2 3" xfId="3666" xr:uid="{00000000-0005-0000-0000-0000D5030000}"/>
    <cellStyle name="Millares [0] 2 2 3 2 6 3" xfId="3667" xr:uid="{00000000-0005-0000-0000-0000D6030000}"/>
    <cellStyle name="Millares [0] 2 2 3 2 6 4" xfId="3668" xr:uid="{00000000-0005-0000-0000-0000D7030000}"/>
    <cellStyle name="Millares [0] 2 2 3 2 7" xfId="3669" xr:uid="{00000000-0005-0000-0000-0000D8030000}"/>
    <cellStyle name="Millares [0] 2 2 3 2 7 2" xfId="3670" xr:uid="{00000000-0005-0000-0000-0000D9030000}"/>
    <cellStyle name="Millares [0] 2 2 3 2 7 2 2" xfId="3671" xr:uid="{00000000-0005-0000-0000-0000DA030000}"/>
    <cellStyle name="Millares [0] 2 2 3 2 7 2 3" xfId="3672" xr:uid="{00000000-0005-0000-0000-0000DB030000}"/>
    <cellStyle name="Millares [0] 2 2 3 2 7 3" xfId="3673" xr:uid="{00000000-0005-0000-0000-0000DC030000}"/>
    <cellStyle name="Millares [0] 2 2 3 2 7 4" xfId="3674" xr:uid="{00000000-0005-0000-0000-0000DD030000}"/>
    <cellStyle name="Millares [0] 2 2 3 2 8" xfId="3675" xr:uid="{00000000-0005-0000-0000-0000DE030000}"/>
    <cellStyle name="Millares [0] 2 2 3 2 8 2" xfId="3676" xr:uid="{00000000-0005-0000-0000-0000DF030000}"/>
    <cellStyle name="Millares [0] 2 2 3 2 8 3" xfId="3677" xr:uid="{00000000-0005-0000-0000-0000E0030000}"/>
    <cellStyle name="Millares [0] 2 2 3 2 9" xfId="3678" xr:uid="{00000000-0005-0000-0000-0000E1030000}"/>
    <cellStyle name="Millares [0] 2 2 3 3" xfId="3679" xr:uid="{00000000-0005-0000-0000-0000E2030000}"/>
    <cellStyle name="Millares [0] 2 2 3 3 2" xfId="3680" xr:uid="{00000000-0005-0000-0000-0000E3030000}"/>
    <cellStyle name="Millares [0] 2 2 3 3 2 2" xfId="3681" xr:uid="{00000000-0005-0000-0000-0000E4030000}"/>
    <cellStyle name="Millares [0] 2 2 3 3 2 2 2" xfId="3682" xr:uid="{00000000-0005-0000-0000-0000E5030000}"/>
    <cellStyle name="Millares [0] 2 2 3 3 2 2 2 2" xfId="3683" xr:uid="{00000000-0005-0000-0000-0000E6030000}"/>
    <cellStyle name="Millares [0] 2 2 3 3 2 2 2 2 2" xfId="3684" xr:uid="{00000000-0005-0000-0000-0000E7030000}"/>
    <cellStyle name="Millares [0] 2 2 3 3 2 2 2 2 3" xfId="3685" xr:uid="{00000000-0005-0000-0000-0000E8030000}"/>
    <cellStyle name="Millares [0] 2 2 3 3 2 2 2 3" xfId="3686" xr:uid="{00000000-0005-0000-0000-0000E9030000}"/>
    <cellStyle name="Millares [0] 2 2 3 3 2 2 2 4" xfId="3687" xr:uid="{00000000-0005-0000-0000-0000EA030000}"/>
    <cellStyle name="Millares [0] 2 2 3 3 2 2 3" xfId="3688" xr:uid="{00000000-0005-0000-0000-0000EB030000}"/>
    <cellStyle name="Millares [0] 2 2 3 3 2 2 3 2" xfId="3689" xr:uid="{00000000-0005-0000-0000-0000EC030000}"/>
    <cellStyle name="Millares [0] 2 2 3 3 2 2 3 3" xfId="3690" xr:uid="{00000000-0005-0000-0000-0000ED030000}"/>
    <cellStyle name="Millares [0] 2 2 3 3 2 2 4" xfId="3691" xr:uid="{00000000-0005-0000-0000-0000EE030000}"/>
    <cellStyle name="Millares [0] 2 2 3 3 2 2 5" xfId="3692" xr:uid="{00000000-0005-0000-0000-0000EF030000}"/>
    <cellStyle name="Millares [0] 2 2 3 3 2 3" xfId="3693" xr:uid="{00000000-0005-0000-0000-0000F0030000}"/>
    <cellStyle name="Millares [0] 2 2 3 3 2 3 2" xfId="3694" xr:uid="{00000000-0005-0000-0000-0000F1030000}"/>
    <cellStyle name="Millares [0] 2 2 3 3 2 3 2 2" xfId="3695" xr:uid="{00000000-0005-0000-0000-0000F2030000}"/>
    <cellStyle name="Millares [0] 2 2 3 3 2 3 2 3" xfId="3696" xr:uid="{00000000-0005-0000-0000-0000F3030000}"/>
    <cellStyle name="Millares [0] 2 2 3 3 2 3 3" xfId="3697" xr:uid="{00000000-0005-0000-0000-0000F4030000}"/>
    <cellStyle name="Millares [0] 2 2 3 3 2 3 4" xfId="3698" xr:uid="{00000000-0005-0000-0000-0000F5030000}"/>
    <cellStyle name="Millares [0] 2 2 3 3 2 4" xfId="3699" xr:uid="{00000000-0005-0000-0000-0000F6030000}"/>
    <cellStyle name="Millares [0] 2 2 3 3 2 4 2" xfId="3700" xr:uid="{00000000-0005-0000-0000-0000F7030000}"/>
    <cellStyle name="Millares [0] 2 2 3 3 2 4 2 2" xfId="3701" xr:uid="{00000000-0005-0000-0000-0000F8030000}"/>
    <cellStyle name="Millares [0] 2 2 3 3 2 4 2 3" xfId="3702" xr:uid="{00000000-0005-0000-0000-0000F9030000}"/>
    <cellStyle name="Millares [0] 2 2 3 3 2 4 3" xfId="3703" xr:uid="{00000000-0005-0000-0000-0000FA030000}"/>
    <cellStyle name="Millares [0] 2 2 3 3 2 4 4" xfId="3704" xr:uid="{00000000-0005-0000-0000-0000FB030000}"/>
    <cellStyle name="Millares [0] 2 2 3 3 2 5" xfId="3705" xr:uid="{00000000-0005-0000-0000-0000FC030000}"/>
    <cellStyle name="Millares [0] 2 2 3 3 2 5 2" xfId="3706" xr:uid="{00000000-0005-0000-0000-0000FD030000}"/>
    <cellStyle name="Millares [0] 2 2 3 3 2 5 2 2" xfId="3707" xr:uid="{00000000-0005-0000-0000-0000FE030000}"/>
    <cellStyle name="Millares [0] 2 2 3 3 2 5 2 3" xfId="3708" xr:uid="{00000000-0005-0000-0000-0000FF030000}"/>
    <cellStyle name="Millares [0] 2 2 3 3 2 5 3" xfId="3709" xr:uid="{00000000-0005-0000-0000-000000040000}"/>
    <cellStyle name="Millares [0] 2 2 3 3 2 5 4" xfId="3710" xr:uid="{00000000-0005-0000-0000-000001040000}"/>
    <cellStyle name="Millares [0] 2 2 3 3 2 6" xfId="3711" xr:uid="{00000000-0005-0000-0000-000002040000}"/>
    <cellStyle name="Millares [0] 2 2 3 3 2 6 2" xfId="3712" xr:uid="{00000000-0005-0000-0000-000003040000}"/>
    <cellStyle name="Millares [0] 2 2 3 3 2 6 3" xfId="3713" xr:uid="{00000000-0005-0000-0000-000004040000}"/>
    <cellStyle name="Millares [0] 2 2 3 3 2 7" xfId="3714" xr:uid="{00000000-0005-0000-0000-000005040000}"/>
    <cellStyle name="Millares [0] 2 2 3 3 2 8" xfId="3715" xr:uid="{00000000-0005-0000-0000-000006040000}"/>
    <cellStyle name="Millares [0] 2 2 3 3 3" xfId="3716" xr:uid="{00000000-0005-0000-0000-000007040000}"/>
    <cellStyle name="Millares [0] 2 2 3 3 3 2" xfId="3717" xr:uid="{00000000-0005-0000-0000-000008040000}"/>
    <cellStyle name="Millares [0] 2 2 3 3 3 2 2" xfId="3718" xr:uid="{00000000-0005-0000-0000-000009040000}"/>
    <cellStyle name="Millares [0] 2 2 3 3 3 2 2 2" xfId="3719" xr:uid="{00000000-0005-0000-0000-00000A040000}"/>
    <cellStyle name="Millares [0] 2 2 3 3 3 2 2 3" xfId="3720" xr:uid="{00000000-0005-0000-0000-00000B040000}"/>
    <cellStyle name="Millares [0] 2 2 3 3 3 2 3" xfId="3721" xr:uid="{00000000-0005-0000-0000-00000C040000}"/>
    <cellStyle name="Millares [0] 2 2 3 3 3 2 4" xfId="3722" xr:uid="{00000000-0005-0000-0000-00000D040000}"/>
    <cellStyle name="Millares [0] 2 2 3 3 3 3" xfId="3723" xr:uid="{00000000-0005-0000-0000-00000E040000}"/>
    <cellStyle name="Millares [0] 2 2 3 3 3 3 2" xfId="3724" xr:uid="{00000000-0005-0000-0000-00000F040000}"/>
    <cellStyle name="Millares [0] 2 2 3 3 3 3 3" xfId="3725" xr:uid="{00000000-0005-0000-0000-000010040000}"/>
    <cellStyle name="Millares [0] 2 2 3 3 3 4" xfId="3726" xr:uid="{00000000-0005-0000-0000-000011040000}"/>
    <cellStyle name="Millares [0] 2 2 3 3 3 5" xfId="3727" xr:uid="{00000000-0005-0000-0000-000012040000}"/>
    <cellStyle name="Millares [0] 2 2 3 3 4" xfId="3728" xr:uid="{00000000-0005-0000-0000-000013040000}"/>
    <cellStyle name="Millares [0] 2 2 3 3 4 2" xfId="3729" xr:uid="{00000000-0005-0000-0000-000014040000}"/>
    <cellStyle name="Millares [0] 2 2 3 3 4 2 2" xfId="3730" xr:uid="{00000000-0005-0000-0000-000015040000}"/>
    <cellStyle name="Millares [0] 2 2 3 3 4 2 3" xfId="3731" xr:uid="{00000000-0005-0000-0000-000016040000}"/>
    <cellStyle name="Millares [0] 2 2 3 3 4 3" xfId="3732" xr:uid="{00000000-0005-0000-0000-000017040000}"/>
    <cellStyle name="Millares [0] 2 2 3 3 4 4" xfId="3733" xr:uid="{00000000-0005-0000-0000-000018040000}"/>
    <cellStyle name="Millares [0] 2 2 3 3 5" xfId="3734" xr:uid="{00000000-0005-0000-0000-000019040000}"/>
    <cellStyle name="Millares [0] 2 2 3 3 5 2" xfId="3735" xr:uid="{00000000-0005-0000-0000-00001A040000}"/>
    <cellStyle name="Millares [0] 2 2 3 3 5 2 2" xfId="3736" xr:uid="{00000000-0005-0000-0000-00001B040000}"/>
    <cellStyle name="Millares [0] 2 2 3 3 5 2 3" xfId="3737" xr:uid="{00000000-0005-0000-0000-00001C040000}"/>
    <cellStyle name="Millares [0] 2 2 3 3 5 3" xfId="3738" xr:uid="{00000000-0005-0000-0000-00001D040000}"/>
    <cellStyle name="Millares [0] 2 2 3 3 5 4" xfId="3739" xr:uid="{00000000-0005-0000-0000-00001E040000}"/>
    <cellStyle name="Millares [0] 2 2 3 3 6" xfId="3740" xr:uid="{00000000-0005-0000-0000-00001F040000}"/>
    <cellStyle name="Millares [0] 2 2 3 3 6 2" xfId="3741" xr:uid="{00000000-0005-0000-0000-000020040000}"/>
    <cellStyle name="Millares [0] 2 2 3 3 6 2 2" xfId="3742" xr:uid="{00000000-0005-0000-0000-000021040000}"/>
    <cellStyle name="Millares [0] 2 2 3 3 6 2 3" xfId="3743" xr:uid="{00000000-0005-0000-0000-000022040000}"/>
    <cellStyle name="Millares [0] 2 2 3 3 6 3" xfId="3744" xr:uid="{00000000-0005-0000-0000-000023040000}"/>
    <cellStyle name="Millares [0] 2 2 3 3 6 4" xfId="3745" xr:uid="{00000000-0005-0000-0000-000024040000}"/>
    <cellStyle name="Millares [0] 2 2 3 3 7" xfId="3746" xr:uid="{00000000-0005-0000-0000-000025040000}"/>
    <cellStyle name="Millares [0] 2 2 3 3 7 2" xfId="3747" xr:uid="{00000000-0005-0000-0000-000026040000}"/>
    <cellStyle name="Millares [0] 2 2 3 3 7 3" xfId="3748" xr:uid="{00000000-0005-0000-0000-000027040000}"/>
    <cellStyle name="Millares [0] 2 2 3 3 8" xfId="3749" xr:uid="{00000000-0005-0000-0000-000028040000}"/>
    <cellStyle name="Millares [0] 2 2 3 3 9" xfId="3750" xr:uid="{00000000-0005-0000-0000-000029040000}"/>
    <cellStyle name="Millares [0] 2 2 3 4" xfId="3751" xr:uid="{00000000-0005-0000-0000-00002A040000}"/>
    <cellStyle name="Millares [0] 2 2 3 4 2" xfId="3752" xr:uid="{00000000-0005-0000-0000-00002B040000}"/>
    <cellStyle name="Millares [0] 2 2 3 4 2 2" xfId="3753" xr:uid="{00000000-0005-0000-0000-00002C040000}"/>
    <cellStyle name="Millares [0] 2 2 3 4 2 2 2" xfId="3754" xr:uid="{00000000-0005-0000-0000-00002D040000}"/>
    <cellStyle name="Millares [0] 2 2 3 4 2 2 2 2" xfId="3755" xr:uid="{00000000-0005-0000-0000-00002E040000}"/>
    <cellStyle name="Millares [0] 2 2 3 4 2 2 2 2 2" xfId="3756" xr:uid="{00000000-0005-0000-0000-00002F040000}"/>
    <cellStyle name="Millares [0] 2 2 3 4 2 2 2 2 3" xfId="3757" xr:uid="{00000000-0005-0000-0000-000030040000}"/>
    <cellStyle name="Millares [0] 2 2 3 4 2 2 2 3" xfId="3758" xr:uid="{00000000-0005-0000-0000-000031040000}"/>
    <cellStyle name="Millares [0] 2 2 3 4 2 2 2 4" xfId="3759" xr:uid="{00000000-0005-0000-0000-000032040000}"/>
    <cellStyle name="Millares [0] 2 2 3 4 2 2 3" xfId="3760" xr:uid="{00000000-0005-0000-0000-000033040000}"/>
    <cellStyle name="Millares [0] 2 2 3 4 2 2 3 2" xfId="3761" xr:uid="{00000000-0005-0000-0000-000034040000}"/>
    <cellStyle name="Millares [0] 2 2 3 4 2 2 3 3" xfId="3762" xr:uid="{00000000-0005-0000-0000-000035040000}"/>
    <cellStyle name="Millares [0] 2 2 3 4 2 2 4" xfId="3763" xr:uid="{00000000-0005-0000-0000-000036040000}"/>
    <cellStyle name="Millares [0] 2 2 3 4 2 2 5" xfId="3764" xr:uid="{00000000-0005-0000-0000-000037040000}"/>
    <cellStyle name="Millares [0] 2 2 3 4 2 3" xfId="3765" xr:uid="{00000000-0005-0000-0000-000038040000}"/>
    <cellStyle name="Millares [0] 2 2 3 4 2 3 2" xfId="3766" xr:uid="{00000000-0005-0000-0000-000039040000}"/>
    <cellStyle name="Millares [0] 2 2 3 4 2 3 2 2" xfId="3767" xr:uid="{00000000-0005-0000-0000-00003A040000}"/>
    <cellStyle name="Millares [0] 2 2 3 4 2 3 2 3" xfId="3768" xr:uid="{00000000-0005-0000-0000-00003B040000}"/>
    <cellStyle name="Millares [0] 2 2 3 4 2 3 3" xfId="3769" xr:uid="{00000000-0005-0000-0000-00003C040000}"/>
    <cellStyle name="Millares [0] 2 2 3 4 2 3 4" xfId="3770" xr:uid="{00000000-0005-0000-0000-00003D040000}"/>
    <cellStyle name="Millares [0] 2 2 3 4 2 4" xfId="3771" xr:uid="{00000000-0005-0000-0000-00003E040000}"/>
    <cellStyle name="Millares [0] 2 2 3 4 2 4 2" xfId="3772" xr:uid="{00000000-0005-0000-0000-00003F040000}"/>
    <cellStyle name="Millares [0] 2 2 3 4 2 4 2 2" xfId="3773" xr:uid="{00000000-0005-0000-0000-000040040000}"/>
    <cellStyle name="Millares [0] 2 2 3 4 2 4 2 3" xfId="3774" xr:uid="{00000000-0005-0000-0000-000041040000}"/>
    <cellStyle name="Millares [0] 2 2 3 4 2 4 3" xfId="3775" xr:uid="{00000000-0005-0000-0000-000042040000}"/>
    <cellStyle name="Millares [0] 2 2 3 4 2 4 4" xfId="3776" xr:uid="{00000000-0005-0000-0000-000043040000}"/>
    <cellStyle name="Millares [0] 2 2 3 4 2 5" xfId="3777" xr:uid="{00000000-0005-0000-0000-000044040000}"/>
    <cellStyle name="Millares [0] 2 2 3 4 2 5 2" xfId="3778" xr:uid="{00000000-0005-0000-0000-000045040000}"/>
    <cellStyle name="Millares [0] 2 2 3 4 2 5 2 2" xfId="3779" xr:uid="{00000000-0005-0000-0000-000046040000}"/>
    <cellStyle name="Millares [0] 2 2 3 4 2 5 2 3" xfId="3780" xr:uid="{00000000-0005-0000-0000-000047040000}"/>
    <cellStyle name="Millares [0] 2 2 3 4 2 5 3" xfId="3781" xr:uid="{00000000-0005-0000-0000-000048040000}"/>
    <cellStyle name="Millares [0] 2 2 3 4 2 5 4" xfId="3782" xr:uid="{00000000-0005-0000-0000-000049040000}"/>
    <cellStyle name="Millares [0] 2 2 3 4 2 6" xfId="3783" xr:uid="{00000000-0005-0000-0000-00004A040000}"/>
    <cellStyle name="Millares [0] 2 2 3 4 2 6 2" xfId="3784" xr:uid="{00000000-0005-0000-0000-00004B040000}"/>
    <cellStyle name="Millares [0] 2 2 3 4 2 6 3" xfId="3785" xr:uid="{00000000-0005-0000-0000-00004C040000}"/>
    <cellStyle name="Millares [0] 2 2 3 4 2 7" xfId="3786" xr:uid="{00000000-0005-0000-0000-00004D040000}"/>
    <cellStyle name="Millares [0] 2 2 3 4 2 8" xfId="3787" xr:uid="{00000000-0005-0000-0000-00004E040000}"/>
    <cellStyle name="Millares [0] 2 2 3 4 3" xfId="3788" xr:uid="{00000000-0005-0000-0000-00004F040000}"/>
    <cellStyle name="Millares [0] 2 2 3 4 3 2" xfId="3789" xr:uid="{00000000-0005-0000-0000-000050040000}"/>
    <cellStyle name="Millares [0] 2 2 3 4 3 2 2" xfId="3790" xr:uid="{00000000-0005-0000-0000-000051040000}"/>
    <cellStyle name="Millares [0] 2 2 3 4 3 2 2 2" xfId="3791" xr:uid="{00000000-0005-0000-0000-000052040000}"/>
    <cellStyle name="Millares [0] 2 2 3 4 3 2 2 3" xfId="3792" xr:uid="{00000000-0005-0000-0000-000053040000}"/>
    <cellStyle name="Millares [0] 2 2 3 4 3 2 3" xfId="3793" xr:uid="{00000000-0005-0000-0000-000054040000}"/>
    <cellStyle name="Millares [0] 2 2 3 4 3 2 4" xfId="3794" xr:uid="{00000000-0005-0000-0000-000055040000}"/>
    <cellStyle name="Millares [0] 2 2 3 4 3 3" xfId="3795" xr:uid="{00000000-0005-0000-0000-000056040000}"/>
    <cellStyle name="Millares [0] 2 2 3 4 3 3 2" xfId="3796" xr:uid="{00000000-0005-0000-0000-000057040000}"/>
    <cellStyle name="Millares [0] 2 2 3 4 3 3 3" xfId="3797" xr:uid="{00000000-0005-0000-0000-000058040000}"/>
    <cellStyle name="Millares [0] 2 2 3 4 3 4" xfId="3798" xr:uid="{00000000-0005-0000-0000-000059040000}"/>
    <cellStyle name="Millares [0] 2 2 3 4 3 5" xfId="3799" xr:uid="{00000000-0005-0000-0000-00005A040000}"/>
    <cellStyle name="Millares [0] 2 2 3 4 4" xfId="3800" xr:uid="{00000000-0005-0000-0000-00005B040000}"/>
    <cellStyle name="Millares [0] 2 2 3 4 4 2" xfId="3801" xr:uid="{00000000-0005-0000-0000-00005C040000}"/>
    <cellStyle name="Millares [0] 2 2 3 4 4 2 2" xfId="3802" xr:uid="{00000000-0005-0000-0000-00005D040000}"/>
    <cellStyle name="Millares [0] 2 2 3 4 4 2 3" xfId="3803" xr:uid="{00000000-0005-0000-0000-00005E040000}"/>
    <cellStyle name="Millares [0] 2 2 3 4 4 3" xfId="3804" xr:uid="{00000000-0005-0000-0000-00005F040000}"/>
    <cellStyle name="Millares [0] 2 2 3 4 4 4" xfId="3805" xr:uid="{00000000-0005-0000-0000-000060040000}"/>
    <cellStyle name="Millares [0] 2 2 3 4 5" xfId="3806" xr:uid="{00000000-0005-0000-0000-000061040000}"/>
    <cellStyle name="Millares [0] 2 2 3 4 5 2" xfId="3807" xr:uid="{00000000-0005-0000-0000-000062040000}"/>
    <cellStyle name="Millares [0] 2 2 3 4 5 2 2" xfId="3808" xr:uid="{00000000-0005-0000-0000-000063040000}"/>
    <cellStyle name="Millares [0] 2 2 3 4 5 2 3" xfId="3809" xr:uid="{00000000-0005-0000-0000-000064040000}"/>
    <cellStyle name="Millares [0] 2 2 3 4 5 3" xfId="3810" xr:uid="{00000000-0005-0000-0000-000065040000}"/>
    <cellStyle name="Millares [0] 2 2 3 4 5 4" xfId="3811" xr:uid="{00000000-0005-0000-0000-000066040000}"/>
    <cellStyle name="Millares [0] 2 2 3 4 6" xfId="3812" xr:uid="{00000000-0005-0000-0000-000067040000}"/>
    <cellStyle name="Millares [0] 2 2 3 4 6 2" xfId="3813" xr:uid="{00000000-0005-0000-0000-000068040000}"/>
    <cellStyle name="Millares [0] 2 2 3 4 6 2 2" xfId="3814" xr:uid="{00000000-0005-0000-0000-000069040000}"/>
    <cellStyle name="Millares [0] 2 2 3 4 6 2 3" xfId="3815" xr:uid="{00000000-0005-0000-0000-00006A040000}"/>
    <cellStyle name="Millares [0] 2 2 3 4 6 3" xfId="3816" xr:uid="{00000000-0005-0000-0000-00006B040000}"/>
    <cellStyle name="Millares [0] 2 2 3 4 6 4" xfId="3817" xr:uid="{00000000-0005-0000-0000-00006C040000}"/>
    <cellStyle name="Millares [0] 2 2 3 4 7" xfId="3818" xr:uid="{00000000-0005-0000-0000-00006D040000}"/>
    <cellStyle name="Millares [0] 2 2 3 4 7 2" xfId="3819" xr:uid="{00000000-0005-0000-0000-00006E040000}"/>
    <cellStyle name="Millares [0] 2 2 3 4 7 3" xfId="3820" xr:uid="{00000000-0005-0000-0000-00006F040000}"/>
    <cellStyle name="Millares [0] 2 2 3 4 8" xfId="3821" xr:uid="{00000000-0005-0000-0000-000070040000}"/>
    <cellStyle name="Millares [0] 2 2 3 4 9" xfId="3822" xr:uid="{00000000-0005-0000-0000-000071040000}"/>
    <cellStyle name="Millares [0] 2 2 3 5" xfId="3823" xr:uid="{00000000-0005-0000-0000-000072040000}"/>
    <cellStyle name="Millares [0] 2 2 3 5 2" xfId="3824" xr:uid="{00000000-0005-0000-0000-000073040000}"/>
    <cellStyle name="Millares [0] 2 2 3 5 2 2" xfId="3825" xr:uid="{00000000-0005-0000-0000-000074040000}"/>
    <cellStyle name="Millares [0] 2 2 3 5 2 2 2" xfId="3826" xr:uid="{00000000-0005-0000-0000-000075040000}"/>
    <cellStyle name="Millares [0] 2 2 3 5 2 2 2 2" xfId="3827" xr:uid="{00000000-0005-0000-0000-000076040000}"/>
    <cellStyle name="Millares [0] 2 2 3 5 2 2 2 3" xfId="3828" xr:uid="{00000000-0005-0000-0000-000077040000}"/>
    <cellStyle name="Millares [0] 2 2 3 5 2 2 3" xfId="3829" xr:uid="{00000000-0005-0000-0000-000078040000}"/>
    <cellStyle name="Millares [0] 2 2 3 5 2 2 4" xfId="3830" xr:uid="{00000000-0005-0000-0000-000079040000}"/>
    <cellStyle name="Millares [0] 2 2 3 5 2 3" xfId="3831" xr:uid="{00000000-0005-0000-0000-00007A040000}"/>
    <cellStyle name="Millares [0] 2 2 3 5 2 3 2" xfId="3832" xr:uid="{00000000-0005-0000-0000-00007B040000}"/>
    <cellStyle name="Millares [0] 2 2 3 5 2 3 3" xfId="3833" xr:uid="{00000000-0005-0000-0000-00007C040000}"/>
    <cellStyle name="Millares [0] 2 2 3 5 2 4" xfId="3834" xr:uid="{00000000-0005-0000-0000-00007D040000}"/>
    <cellStyle name="Millares [0] 2 2 3 5 2 5" xfId="3835" xr:uid="{00000000-0005-0000-0000-00007E040000}"/>
    <cellStyle name="Millares [0] 2 2 3 5 3" xfId="3836" xr:uid="{00000000-0005-0000-0000-00007F040000}"/>
    <cellStyle name="Millares [0] 2 2 3 5 3 2" xfId="3837" xr:uid="{00000000-0005-0000-0000-000080040000}"/>
    <cellStyle name="Millares [0] 2 2 3 5 3 2 2" xfId="3838" xr:uid="{00000000-0005-0000-0000-000081040000}"/>
    <cellStyle name="Millares [0] 2 2 3 5 3 2 3" xfId="3839" xr:uid="{00000000-0005-0000-0000-000082040000}"/>
    <cellStyle name="Millares [0] 2 2 3 5 3 3" xfId="3840" xr:uid="{00000000-0005-0000-0000-000083040000}"/>
    <cellStyle name="Millares [0] 2 2 3 5 3 4" xfId="3841" xr:uid="{00000000-0005-0000-0000-000084040000}"/>
    <cellStyle name="Millares [0] 2 2 3 5 4" xfId="3842" xr:uid="{00000000-0005-0000-0000-000085040000}"/>
    <cellStyle name="Millares [0] 2 2 3 5 4 2" xfId="3843" xr:uid="{00000000-0005-0000-0000-000086040000}"/>
    <cellStyle name="Millares [0] 2 2 3 5 4 2 2" xfId="3844" xr:uid="{00000000-0005-0000-0000-000087040000}"/>
    <cellStyle name="Millares [0] 2 2 3 5 4 2 3" xfId="3845" xr:uid="{00000000-0005-0000-0000-000088040000}"/>
    <cellStyle name="Millares [0] 2 2 3 5 4 3" xfId="3846" xr:uid="{00000000-0005-0000-0000-000089040000}"/>
    <cellStyle name="Millares [0] 2 2 3 5 4 4" xfId="3847" xr:uid="{00000000-0005-0000-0000-00008A040000}"/>
    <cellStyle name="Millares [0] 2 2 3 5 5" xfId="3848" xr:uid="{00000000-0005-0000-0000-00008B040000}"/>
    <cellStyle name="Millares [0] 2 2 3 5 5 2" xfId="3849" xr:uid="{00000000-0005-0000-0000-00008C040000}"/>
    <cellStyle name="Millares [0] 2 2 3 5 5 2 2" xfId="3850" xr:uid="{00000000-0005-0000-0000-00008D040000}"/>
    <cellStyle name="Millares [0] 2 2 3 5 5 2 3" xfId="3851" xr:uid="{00000000-0005-0000-0000-00008E040000}"/>
    <cellStyle name="Millares [0] 2 2 3 5 5 3" xfId="3852" xr:uid="{00000000-0005-0000-0000-00008F040000}"/>
    <cellStyle name="Millares [0] 2 2 3 5 5 4" xfId="3853" xr:uid="{00000000-0005-0000-0000-000090040000}"/>
    <cellStyle name="Millares [0] 2 2 3 5 6" xfId="3854" xr:uid="{00000000-0005-0000-0000-000091040000}"/>
    <cellStyle name="Millares [0] 2 2 3 5 6 2" xfId="3855" xr:uid="{00000000-0005-0000-0000-000092040000}"/>
    <cellStyle name="Millares [0] 2 2 3 5 6 3" xfId="3856" xr:uid="{00000000-0005-0000-0000-000093040000}"/>
    <cellStyle name="Millares [0] 2 2 3 5 7" xfId="3857" xr:uid="{00000000-0005-0000-0000-000094040000}"/>
    <cellStyle name="Millares [0] 2 2 3 5 8" xfId="3858" xr:uid="{00000000-0005-0000-0000-000095040000}"/>
    <cellStyle name="Millares [0] 2 2 3 6" xfId="3859" xr:uid="{00000000-0005-0000-0000-000096040000}"/>
    <cellStyle name="Millares [0] 2 2 3 6 2" xfId="3860" xr:uid="{00000000-0005-0000-0000-000097040000}"/>
    <cellStyle name="Millares [0] 2 2 3 6 2 2" xfId="3861" xr:uid="{00000000-0005-0000-0000-000098040000}"/>
    <cellStyle name="Millares [0] 2 2 3 6 2 2 2" xfId="3862" xr:uid="{00000000-0005-0000-0000-000099040000}"/>
    <cellStyle name="Millares [0] 2 2 3 6 2 2 3" xfId="3863" xr:uid="{00000000-0005-0000-0000-00009A040000}"/>
    <cellStyle name="Millares [0] 2 2 3 6 2 3" xfId="3864" xr:uid="{00000000-0005-0000-0000-00009B040000}"/>
    <cellStyle name="Millares [0] 2 2 3 6 2 4" xfId="3865" xr:uid="{00000000-0005-0000-0000-00009C040000}"/>
    <cellStyle name="Millares [0] 2 2 3 6 3" xfId="3866" xr:uid="{00000000-0005-0000-0000-00009D040000}"/>
    <cellStyle name="Millares [0] 2 2 3 6 3 2" xfId="3867" xr:uid="{00000000-0005-0000-0000-00009E040000}"/>
    <cellStyle name="Millares [0] 2 2 3 6 3 3" xfId="3868" xr:uid="{00000000-0005-0000-0000-00009F040000}"/>
    <cellStyle name="Millares [0] 2 2 3 6 4" xfId="3869" xr:uid="{00000000-0005-0000-0000-0000A0040000}"/>
    <cellStyle name="Millares [0] 2 2 3 6 5" xfId="3870" xr:uid="{00000000-0005-0000-0000-0000A1040000}"/>
    <cellStyle name="Millares [0] 2 2 3 7" xfId="3871" xr:uid="{00000000-0005-0000-0000-0000A2040000}"/>
    <cellStyle name="Millares [0] 2 2 3 7 2" xfId="3872" xr:uid="{00000000-0005-0000-0000-0000A3040000}"/>
    <cellStyle name="Millares [0] 2 2 3 7 2 2" xfId="3873" xr:uid="{00000000-0005-0000-0000-0000A4040000}"/>
    <cellStyle name="Millares [0] 2 2 3 7 2 3" xfId="3874" xr:uid="{00000000-0005-0000-0000-0000A5040000}"/>
    <cellStyle name="Millares [0] 2 2 3 7 3" xfId="3875" xr:uid="{00000000-0005-0000-0000-0000A6040000}"/>
    <cellStyle name="Millares [0] 2 2 3 7 4" xfId="3876" xr:uid="{00000000-0005-0000-0000-0000A7040000}"/>
    <cellStyle name="Millares [0] 2 2 3 8" xfId="3877" xr:uid="{00000000-0005-0000-0000-0000A8040000}"/>
    <cellStyle name="Millares [0] 2 2 3 8 2" xfId="3878" xr:uid="{00000000-0005-0000-0000-0000A9040000}"/>
    <cellStyle name="Millares [0] 2 2 3 8 2 2" xfId="3879" xr:uid="{00000000-0005-0000-0000-0000AA040000}"/>
    <cellStyle name="Millares [0] 2 2 3 8 2 3" xfId="3880" xr:uid="{00000000-0005-0000-0000-0000AB040000}"/>
    <cellStyle name="Millares [0] 2 2 3 8 3" xfId="3881" xr:uid="{00000000-0005-0000-0000-0000AC040000}"/>
    <cellStyle name="Millares [0] 2 2 3 8 4" xfId="3882" xr:uid="{00000000-0005-0000-0000-0000AD040000}"/>
    <cellStyle name="Millares [0] 2 2 3 9" xfId="3883" xr:uid="{00000000-0005-0000-0000-0000AE040000}"/>
    <cellStyle name="Millares [0] 2 2 3 9 2" xfId="3884" xr:uid="{00000000-0005-0000-0000-0000AF040000}"/>
    <cellStyle name="Millares [0] 2 2 3 9 2 2" xfId="3885" xr:uid="{00000000-0005-0000-0000-0000B0040000}"/>
    <cellStyle name="Millares [0] 2 2 3 9 2 3" xfId="3886" xr:uid="{00000000-0005-0000-0000-0000B1040000}"/>
    <cellStyle name="Millares [0] 2 2 3 9 3" xfId="3887" xr:uid="{00000000-0005-0000-0000-0000B2040000}"/>
    <cellStyle name="Millares [0] 2 2 3 9 4" xfId="3888" xr:uid="{00000000-0005-0000-0000-0000B3040000}"/>
    <cellStyle name="Millares [0] 2 2 4" xfId="3889" xr:uid="{00000000-0005-0000-0000-0000B4040000}"/>
    <cellStyle name="Millares [0] 2 2 4 10" xfId="3890" xr:uid="{00000000-0005-0000-0000-0000B5040000}"/>
    <cellStyle name="Millares [0] 2 2 4 2" xfId="3891" xr:uid="{00000000-0005-0000-0000-0000B6040000}"/>
    <cellStyle name="Millares [0] 2 2 4 2 2" xfId="3892" xr:uid="{00000000-0005-0000-0000-0000B7040000}"/>
    <cellStyle name="Millares [0] 2 2 4 2 2 2" xfId="3893" xr:uid="{00000000-0005-0000-0000-0000B8040000}"/>
    <cellStyle name="Millares [0] 2 2 4 2 2 2 2" xfId="3894" xr:uid="{00000000-0005-0000-0000-0000B9040000}"/>
    <cellStyle name="Millares [0] 2 2 4 2 2 2 2 2" xfId="3895" xr:uid="{00000000-0005-0000-0000-0000BA040000}"/>
    <cellStyle name="Millares [0] 2 2 4 2 2 2 2 2 2" xfId="3896" xr:uid="{00000000-0005-0000-0000-0000BB040000}"/>
    <cellStyle name="Millares [0] 2 2 4 2 2 2 2 2 3" xfId="3897" xr:uid="{00000000-0005-0000-0000-0000BC040000}"/>
    <cellStyle name="Millares [0] 2 2 4 2 2 2 2 3" xfId="3898" xr:uid="{00000000-0005-0000-0000-0000BD040000}"/>
    <cellStyle name="Millares [0] 2 2 4 2 2 2 2 4" xfId="3899" xr:uid="{00000000-0005-0000-0000-0000BE040000}"/>
    <cellStyle name="Millares [0] 2 2 4 2 2 2 3" xfId="3900" xr:uid="{00000000-0005-0000-0000-0000BF040000}"/>
    <cellStyle name="Millares [0] 2 2 4 2 2 2 3 2" xfId="3901" xr:uid="{00000000-0005-0000-0000-0000C0040000}"/>
    <cellStyle name="Millares [0] 2 2 4 2 2 2 3 3" xfId="3902" xr:uid="{00000000-0005-0000-0000-0000C1040000}"/>
    <cellStyle name="Millares [0] 2 2 4 2 2 2 4" xfId="3903" xr:uid="{00000000-0005-0000-0000-0000C2040000}"/>
    <cellStyle name="Millares [0] 2 2 4 2 2 2 5" xfId="3904" xr:uid="{00000000-0005-0000-0000-0000C3040000}"/>
    <cellStyle name="Millares [0] 2 2 4 2 2 3" xfId="3905" xr:uid="{00000000-0005-0000-0000-0000C4040000}"/>
    <cellStyle name="Millares [0] 2 2 4 2 2 3 2" xfId="3906" xr:uid="{00000000-0005-0000-0000-0000C5040000}"/>
    <cellStyle name="Millares [0] 2 2 4 2 2 3 2 2" xfId="3907" xr:uid="{00000000-0005-0000-0000-0000C6040000}"/>
    <cellStyle name="Millares [0] 2 2 4 2 2 3 2 3" xfId="3908" xr:uid="{00000000-0005-0000-0000-0000C7040000}"/>
    <cellStyle name="Millares [0] 2 2 4 2 2 3 3" xfId="3909" xr:uid="{00000000-0005-0000-0000-0000C8040000}"/>
    <cellStyle name="Millares [0] 2 2 4 2 2 3 4" xfId="3910" xr:uid="{00000000-0005-0000-0000-0000C9040000}"/>
    <cellStyle name="Millares [0] 2 2 4 2 2 4" xfId="3911" xr:uid="{00000000-0005-0000-0000-0000CA040000}"/>
    <cellStyle name="Millares [0] 2 2 4 2 2 4 2" xfId="3912" xr:uid="{00000000-0005-0000-0000-0000CB040000}"/>
    <cellStyle name="Millares [0] 2 2 4 2 2 4 2 2" xfId="3913" xr:uid="{00000000-0005-0000-0000-0000CC040000}"/>
    <cellStyle name="Millares [0] 2 2 4 2 2 4 2 3" xfId="3914" xr:uid="{00000000-0005-0000-0000-0000CD040000}"/>
    <cellStyle name="Millares [0] 2 2 4 2 2 4 3" xfId="3915" xr:uid="{00000000-0005-0000-0000-0000CE040000}"/>
    <cellStyle name="Millares [0] 2 2 4 2 2 4 4" xfId="3916" xr:uid="{00000000-0005-0000-0000-0000CF040000}"/>
    <cellStyle name="Millares [0] 2 2 4 2 2 5" xfId="3917" xr:uid="{00000000-0005-0000-0000-0000D0040000}"/>
    <cellStyle name="Millares [0] 2 2 4 2 2 5 2" xfId="3918" xr:uid="{00000000-0005-0000-0000-0000D1040000}"/>
    <cellStyle name="Millares [0] 2 2 4 2 2 5 2 2" xfId="3919" xr:uid="{00000000-0005-0000-0000-0000D2040000}"/>
    <cellStyle name="Millares [0] 2 2 4 2 2 5 2 3" xfId="3920" xr:uid="{00000000-0005-0000-0000-0000D3040000}"/>
    <cellStyle name="Millares [0] 2 2 4 2 2 5 3" xfId="3921" xr:uid="{00000000-0005-0000-0000-0000D4040000}"/>
    <cellStyle name="Millares [0] 2 2 4 2 2 5 4" xfId="3922" xr:uid="{00000000-0005-0000-0000-0000D5040000}"/>
    <cellStyle name="Millares [0] 2 2 4 2 2 6" xfId="3923" xr:uid="{00000000-0005-0000-0000-0000D6040000}"/>
    <cellStyle name="Millares [0] 2 2 4 2 2 6 2" xfId="3924" xr:uid="{00000000-0005-0000-0000-0000D7040000}"/>
    <cellStyle name="Millares [0] 2 2 4 2 2 6 3" xfId="3925" xr:uid="{00000000-0005-0000-0000-0000D8040000}"/>
    <cellStyle name="Millares [0] 2 2 4 2 2 7" xfId="3926" xr:uid="{00000000-0005-0000-0000-0000D9040000}"/>
    <cellStyle name="Millares [0] 2 2 4 2 2 8" xfId="3927" xr:uid="{00000000-0005-0000-0000-0000DA040000}"/>
    <cellStyle name="Millares [0] 2 2 4 2 3" xfId="3928" xr:uid="{00000000-0005-0000-0000-0000DB040000}"/>
    <cellStyle name="Millares [0] 2 2 4 2 3 2" xfId="3929" xr:uid="{00000000-0005-0000-0000-0000DC040000}"/>
    <cellStyle name="Millares [0] 2 2 4 2 3 2 2" xfId="3930" xr:uid="{00000000-0005-0000-0000-0000DD040000}"/>
    <cellStyle name="Millares [0] 2 2 4 2 3 2 2 2" xfId="3931" xr:uid="{00000000-0005-0000-0000-0000DE040000}"/>
    <cellStyle name="Millares [0] 2 2 4 2 3 2 2 3" xfId="3932" xr:uid="{00000000-0005-0000-0000-0000DF040000}"/>
    <cellStyle name="Millares [0] 2 2 4 2 3 2 3" xfId="3933" xr:uid="{00000000-0005-0000-0000-0000E0040000}"/>
    <cellStyle name="Millares [0] 2 2 4 2 3 2 4" xfId="3934" xr:uid="{00000000-0005-0000-0000-0000E1040000}"/>
    <cellStyle name="Millares [0] 2 2 4 2 3 3" xfId="3935" xr:uid="{00000000-0005-0000-0000-0000E2040000}"/>
    <cellStyle name="Millares [0] 2 2 4 2 3 3 2" xfId="3936" xr:uid="{00000000-0005-0000-0000-0000E3040000}"/>
    <cellStyle name="Millares [0] 2 2 4 2 3 3 3" xfId="3937" xr:uid="{00000000-0005-0000-0000-0000E4040000}"/>
    <cellStyle name="Millares [0] 2 2 4 2 3 4" xfId="3938" xr:uid="{00000000-0005-0000-0000-0000E5040000}"/>
    <cellStyle name="Millares [0] 2 2 4 2 3 5" xfId="3939" xr:uid="{00000000-0005-0000-0000-0000E6040000}"/>
    <cellStyle name="Millares [0] 2 2 4 2 4" xfId="3940" xr:uid="{00000000-0005-0000-0000-0000E7040000}"/>
    <cellStyle name="Millares [0] 2 2 4 2 4 2" xfId="3941" xr:uid="{00000000-0005-0000-0000-0000E8040000}"/>
    <cellStyle name="Millares [0] 2 2 4 2 4 2 2" xfId="3942" xr:uid="{00000000-0005-0000-0000-0000E9040000}"/>
    <cellStyle name="Millares [0] 2 2 4 2 4 2 3" xfId="3943" xr:uid="{00000000-0005-0000-0000-0000EA040000}"/>
    <cellStyle name="Millares [0] 2 2 4 2 4 3" xfId="3944" xr:uid="{00000000-0005-0000-0000-0000EB040000}"/>
    <cellStyle name="Millares [0] 2 2 4 2 4 4" xfId="3945" xr:uid="{00000000-0005-0000-0000-0000EC040000}"/>
    <cellStyle name="Millares [0] 2 2 4 2 5" xfId="3946" xr:uid="{00000000-0005-0000-0000-0000ED040000}"/>
    <cellStyle name="Millares [0] 2 2 4 2 5 2" xfId="3947" xr:uid="{00000000-0005-0000-0000-0000EE040000}"/>
    <cellStyle name="Millares [0] 2 2 4 2 5 2 2" xfId="3948" xr:uid="{00000000-0005-0000-0000-0000EF040000}"/>
    <cellStyle name="Millares [0] 2 2 4 2 5 2 3" xfId="3949" xr:uid="{00000000-0005-0000-0000-0000F0040000}"/>
    <cellStyle name="Millares [0] 2 2 4 2 5 3" xfId="3950" xr:uid="{00000000-0005-0000-0000-0000F1040000}"/>
    <cellStyle name="Millares [0] 2 2 4 2 5 4" xfId="3951" xr:uid="{00000000-0005-0000-0000-0000F2040000}"/>
    <cellStyle name="Millares [0] 2 2 4 2 6" xfId="3952" xr:uid="{00000000-0005-0000-0000-0000F3040000}"/>
    <cellStyle name="Millares [0] 2 2 4 2 6 2" xfId="3953" xr:uid="{00000000-0005-0000-0000-0000F4040000}"/>
    <cellStyle name="Millares [0] 2 2 4 2 6 2 2" xfId="3954" xr:uid="{00000000-0005-0000-0000-0000F5040000}"/>
    <cellStyle name="Millares [0] 2 2 4 2 6 2 3" xfId="3955" xr:uid="{00000000-0005-0000-0000-0000F6040000}"/>
    <cellStyle name="Millares [0] 2 2 4 2 6 3" xfId="3956" xr:uid="{00000000-0005-0000-0000-0000F7040000}"/>
    <cellStyle name="Millares [0] 2 2 4 2 6 4" xfId="3957" xr:uid="{00000000-0005-0000-0000-0000F8040000}"/>
    <cellStyle name="Millares [0] 2 2 4 2 7" xfId="3958" xr:uid="{00000000-0005-0000-0000-0000F9040000}"/>
    <cellStyle name="Millares [0] 2 2 4 2 7 2" xfId="3959" xr:uid="{00000000-0005-0000-0000-0000FA040000}"/>
    <cellStyle name="Millares [0] 2 2 4 2 7 3" xfId="3960" xr:uid="{00000000-0005-0000-0000-0000FB040000}"/>
    <cellStyle name="Millares [0] 2 2 4 2 8" xfId="3961" xr:uid="{00000000-0005-0000-0000-0000FC040000}"/>
    <cellStyle name="Millares [0] 2 2 4 2 9" xfId="3962" xr:uid="{00000000-0005-0000-0000-0000FD040000}"/>
    <cellStyle name="Millares [0] 2 2 4 3" xfId="3963" xr:uid="{00000000-0005-0000-0000-0000FE040000}"/>
    <cellStyle name="Millares [0] 2 2 4 3 2" xfId="3964" xr:uid="{00000000-0005-0000-0000-0000FF040000}"/>
    <cellStyle name="Millares [0] 2 2 4 3 2 2" xfId="3965" xr:uid="{00000000-0005-0000-0000-000000050000}"/>
    <cellStyle name="Millares [0] 2 2 4 3 2 2 2" xfId="3966" xr:uid="{00000000-0005-0000-0000-000001050000}"/>
    <cellStyle name="Millares [0] 2 2 4 3 2 2 2 2" xfId="3967" xr:uid="{00000000-0005-0000-0000-000002050000}"/>
    <cellStyle name="Millares [0] 2 2 4 3 2 2 2 3" xfId="3968" xr:uid="{00000000-0005-0000-0000-000003050000}"/>
    <cellStyle name="Millares [0] 2 2 4 3 2 2 3" xfId="3969" xr:uid="{00000000-0005-0000-0000-000004050000}"/>
    <cellStyle name="Millares [0] 2 2 4 3 2 2 4" xfId="3970" xr:uid="{00000000-0005-0000-0000-000005050000}"/>
    <cellStyle name="Millares [0] 2 2 4 3 2 3" xfId="3971" xr:uid="{00000000-0005-0000-0000-000006050000}"/>
    <cellStyle name="Millares [0] 2 2 4 3 2 3 2" xfId="3972" xr:uid="{00000000-0005-0000-0000-000007050000}"/>
    <cellStyle name="Millares [0] 2 2 4 3 2 3 3" xfId="3973" xr:uid="{00000000-0005-0000-0000-000008050000}"/>
    <cellStyle name="Millares [0] 2 2 4 3 2 4" xfId="3974" xr:uid="{00000000-0005-0000-0000-000009050000}"/>
    <cellStyle name="Millares [0] 2 2 4 3 2 5" xfId="3975" xr:uid="{00000000-0005-0000-0000-00000A050000}"/>
    <cellStyle name="Millares [0] 2 2 4 3 3" xfId="3976" xr:uid="{00000000-0005-0000-0000-00000B050000}"/>
    <cellStyle name="Millares [0] 2 2 4 3 3 2" xfId="3977" xr:uid="{00000000-0005-0000-0000-00000C050000}"/>
    <cellStyle name="Millares [0] 2 2 4 3 3 2 2" xfId="3978" xr:uid="{00000000-0005-0000-0000-00000D050000}"/>
    <cellStyle name="Millares [0] 2 2 4 3 3 2 3" xfId="3979" xr:uid="{00000000-0005-0000-0000-00000E050000}"/>
    <cellStyle name="Millares [0] 2 2 4 3 3 3" xfId="3980" xr:uid="{00000000-0005-0000-0000-00000F050000}"/>
    <cellStyle name="Millares [0] 2 2 4 3 3 4" xfId="3981" xr:uid="{00000000-0005-0000-0000-000010050000}"/>
    <cellStyle name="Millares [0] 2 2 4 3 4" xfId="3982" xr:uid="{00000000-0005-0000-0000-000011050000}"/>
    <cellStyle name="Millares [0] 2 2 4 3 4 2" xfId="3983" xr:uid="{00000000-0005-0000-0000-000012050000}"/>
    <cellStyle name="Millares [0] 2 2 4 3 4 2 2" xfId="3984" xr:uid="{00000000-0005-0000-0000-000013050000}"/>
    <cellStyle name="Millares [0] 2 2 4 3 4 2 3" xfId="3985" xr:uid="{00000000-0005-0000-0000-000014050000}"/>
    <cellStyle name="Millares [0] 2 2 4 3 4 3" xfId="3986" xr:uid="{00000000-0005-0000-0000-000015050000}"/>
    <cellStyle name="Millares [0] 2 2 4 3 4 4" xfId="3987" xr:uid="{00000000-0005-0000-0000-000016050000}"/>
    <cellStyle name="Millares [0] 2 2 4 3 5" xfId="3988" xr:uid="{00000000-0005-0000-0000-000017050000}"/>
    <cellStyle name="Millares [0] 2 2 4 3 5 2" xfId="3989" xr:uid="{00000000-0005-0000-0000-000018050000}"/>
    <cellStyle name="Millares [0] 2 2 4 3 5 2 2" xfId="3990" xr:uid="{00000000-0005-0000-0000-000019050000}"/>
    <cellStyle name="Millares [0] 2 2 4 3 5 2 3" xfId="3991" xr:uid="{00000000-0005-0000-0000-00001A050000}"/>
    <cellStyle name="Millares [0] 2 2 4 3 5 3" xfId="3992" xr:uid="{00000000-0005-0000-0000-00001B050000}"/>
    <cellStyle name="Millares [0] 2 2 4 3 5 4" xfId="3993" xr:uid="{00000000-0005-0000-0000-00001C050000}"/>
    <cellStyle name="Millares [0] 2 2 4 3 6" xfId="3994" xr:uid="{00000000-0005-0000-0000-00001D050000}"/>
    <cellStyle name="Millares [0] 2 2 4 3 6 2" xfId="3995" xr:uid="{00000000-0005-0000-0000-00001E050000}"/>
    <cellStyle name="Millares [0] 2 2 4 3 6 3" xfId="3996" xr:uid="{00000000-0005-0000-0000-00001F050000}"/>
    <cellStyle name="Millares [0] 2 2 4 3 7" xfId="3997" xr:uid="{00000000-0005-0000-0000-000020050000}"/>
    <cellStyle name="Millares [0] 2 2 4 3 8" xfId="3998" xr:uid="{00000000-0005-0000-0000-000021050000}"/>
    <cellStyle name="Millares [0] 2 2 4 4" xfId="3999" xr:uid="{00000000-0005-0000-0000-000022050000}"/>
    <cellStyle name="Millares [0] 2 2 4 4 2" xfId="4000" xr:uid="{00000000-0005-0000-0000-000023050000}"/>
    <cellStyle name="Millares [0] 2 2 4 4 2 2" xfId="4001" xr:uid="{00000000-0005-0000-0000-000024050000}"/>
    <cellStyle name="Millares [0] 2 2 4 4 2 2 2" xfId="4002" xr:uid="{00000000-0005-0000-0000-000025050000}"/>
    <cellStyle name="Millares [0] 2 2 4 4 2 2 3" xfId="4003" xr:uid="{00000000-0005-0000-0000-000026050000}"/>
    <cellStyle name="Millares [0] 2 2 4 4 2 3" xfId="4004" xr:uid="{00000000-0005-0000-0000-000027050000}"/>
    <cellStyle name="Millares [0] 2 2 4 4 2 4" xfId="4005" xr:uid="{00000000-0005-0000-0000-000028050000}"/>
    <cellStyle name="Millares [0] 2 2 4 4 3" xfId="4006" xr:uid="{00000000-0005-0000-0000-000029050000}"/>
    <cellStyle name="Millares [0] 2 2 4 4 3 2" xfId="4007" xr:uid="{00000000-0005-0000-0000-00002A050000}"/>
    <cellStyle name="Millares [0] 2 2 4 4 3 3" xfId="4008" xr:uid="{00000000-0005-0000-0000-00002B050000}"/>
    <cellStyle name="Millares [0] 2 2 4 4 4" xfId="4009" xr:uid="{00000000-0005-0000-0000-00002C050000}"/>
    <cellStyle name="Millares [0] 2 2 4 4 5" xfId="4010" xr:uid="{00000000-0005-0000-0000-00002D050000}"/>
    <cellStyle name="Millares [0] 2 2 4 5" xfId="4011" xr:uid="{00000000-0005-0000-0000-00002E050000}"/>
    <cellStyle name="Millares [0] 2 2 4 5 2" xfId="4012" xr:uid="{00000000-0005-0000-0000-00002F050000}"/>
    <cellStyle name="Millares [0] 2 2 4 5 2 2" xfId="4013" xr:uid="{00000000-0005-0000-0000-000030050000}"/>
    <cellStyle name="Millares [0] 2 2 4 5 2 3" xfId="4014" xr:uid="{00000000-0005-0000-0000-000031050000}"/>
    <cellStyle name="Millares [0] 2 2 4 5 3" xfId="4015" xr:uid="{00000000-0005-0000-0000-000032050000}"/>
    <cellStyle name="Millares [0] 2 2 4 5 4" xfId="4016" xr:uid="{00000000-0005-0000-0000-000033050000}"/>
    <cellStyle name="Millares [0] 2 2 4 6" xfId="4017" xr:uid="{00000000-0005-0000-0000-000034050000}"/>
    <cellStyle name="Millares [0] 2 2 4 6 2" xfId="4018" xr:uid="{00000000-0005-0000-0000-000035050000}"/>
    <cellStyle name="Millares [0] 2 2 4 6 2 2" xfId="4019" xr:uid="{00000000-0005-0000-0000-000036050000}"/>
    <cellStyle name="Millares [0] 2 2 4 6 2 3" xfId="4020" xr:uid="{00000000-0005-0000-0000-000037050000}"/>
    <cellStyle name="Millares [0] 2 2 4 6 3" xfId="4021" xr:uid="{00000000-0005-0000-0000-000038050000}"/>
    <cellStyle name="Millares [0] 2 2 4 6 4" xfId="4022" xr:uid="{00000000-0005-0000-0000-000039050000}"/>
    <cellStyle name="Millares [0] 2 2 4 7" xfId="4023" xr:uid="{00000000-0005-0000-0000-00003A050000}"/>
    <cellStyle name="Millares [0] 2 2 4 7 2" xfId="4024" xr:uid="{00000000-0005-0000-0000-00003B050000}"/>
    <cellStyle name="Millares [0] 2 2 4 7 2 2" xfId="4025" xr:uid="{00000000-0005-0000-0000-00003C050000}"/>
    <cellStyle name="Millares [0] 2 2 4 7 2 3" xfId="4026" xr:uid="{00000000-0005-0000-0000-00003D050000}"/>
    <cellStyle name="Millares [0] 2 2 4 7 3" xfId="4027" xr:uid="{00000000-0005-0000-0000-00003E050000}"/>
    <cellStyle name="Millares [0] 2 2 4 7 4" xfId="4028" xr:uid="{00000000-0005-0000-0000-00003F050000}"/>
    <cellStyle name="Millares [0] 2 2 4 8" xfId="4029" xr:uid="{00000000-0005-0000-0000-000040050000}"/>
    <cellStyle name="Millares [0] 2 2 4 8 2" xfId="4030" xr:uid="{00000000-0005-0000-0000-000041050000}"/>
    <cellStyle name="Millares [0] 2 2 4 8 3" xfId="4031" xr:uid="{00000000-0005-0000-0000-000042050000}"/>
    <cellStyle name="Millares [0] 2 2 4 9" xfId="4032" xr:uid="{00000000-0005-0000-0000-000043050000}"/>
    <cellStyle name="Millares [0] 2 2 5" xfId="4033" xr:uid="{00000000-0005-0000-0000-000044050000}"/>
    <cellStyle name="Millares [0] 2 2 5 10" xfId="4034" xr:uid="{00000000-0005-0000-0000-000045050000}"/>
    <cellStyle name="Millares [0] 2 2 5 2" xfId="4035" xr:uid="{00000000-0005-0000-0000-000046050000}"/>
    <cellStyle name="Millares [0] 2 2 5 2 2" xfId="4036" xr:uid="{00000000-0005-0000-0000-000047050000}"/>
    <cellStyle name="Millares [0] 2 2 5 2 2 2" xfId="4037" xr:uid="{00000000-0005-0000-0000-000048050000}"/>
    <cellStyle name="Millares [0] 2 2 5 2 2 2 2" xfId="4038" xr:uid="{00000000-0005-0000-0000-000049050000}"/>
    <cellStyle name="Millares [0] 2 2 5 2 2 2 2 2" xfId="4039" xr:uid="{00000000-0005-0000-0000-00004A050000}"/>
    <cellStyle name="Millares [0] 2 2 5 2 2 2 2 2 2" xfId="4040" xr:uid="{00000000-0005-0000-0000-00004B050000}"/>
    <cellStyle name="Millares [0] 2 2 5 2 2 2 2 2 3" xfId="4041" xr:uid="{00000000-0005-0000-0000-00004C050000}"/>
    <cellStyle name="Millares [0] 2 2 5 2 2 2 2 3" xfId="4042" xr:uid="{00000000-0005-0000-0000-00004D050000}"/>
    <cellStyle name="Millares [0] 2 2 5 2 2 2 2 4" xfId="4043" xr:uid="{00000000-0005-0000-0000-00004E050000}"/>
    <cellStyle name="Millares [0] 2 2 5 2 2 2 3" xfId="4044" xr:uid="{00000000-0005-0000-0000-00004F050000}"/>
    <cellStyle name="Millares [0] 2 2 5 2 2 2 3 2" xfId="4045" xr:uid="{00000000-0005-0000-0000-000050050000}"/>
    <cellStyle name="Millares [0] 2 2 5 2 2 2 3 3" xfId="4046" xr:uid="{00000000-0005-0000-0000-000051050000}"/>
    <cellStyle name="Millares [0] 2 2 5 2 2 2 4" xfId="4047" xr:uid="{00000000-0005-0000-0000-000052050000}"/>
    <cellStyle name="Millares [0] 2 2 5 2 2 2 5" xfId="4048" xr:uid="{00000000-0005-0000-0000-000053050000}"/>
    <cellStyle name="Millares [0] 2 2 5 2 2 3" xfId="4049" xr:uid="{00000000-0005-0000-0000-000054050000}"/>
    <cellStyle name="Millares [0] 2 2 5 2 2 3 2" xfId="4050" xr:uid="{00000000-0005-0000-0000-000055050000}"/>
    <cellStyle name="Millares [0] 2 2 5 2 2 3 2 2" xfId="4051" xr:uid="{00000000-0005-0000-0000-000056050000}"/>
    <cellStyle name="Millares [0] 2 2 5 2 2 3 2 3" xfId="4052" xr:uid="{00000000-0005-0000-0000-000057050000}"/>
    <cellStyle name="Millares [0] 2 2 5 2 2 3 3" xfId="4053" xr:uid="{00000000-0005-0000-0000-000058050000}"/>
    <cellStyle name="Millares [0] 2 2 5 2 2 3 4" xfId="4054" xr:uid="{00000000-0005-0000-0000-000059050000}"/>
    <cellStyle name="Millares [0] 2 2 5 2 2 4" xfId="4055" xr:uid="{00000000-0005-0000-0000-00005A050000}"/>
    <cellStyle name="Millares [0] 2 2 5 2 2 4 2" xfId="4056" xr:uid="{00000000-0005-0000-0000-00005B050000}"/>
    <cellStyle name="Millares [0] 2 2 5 2 2 4 2 2" xfId="4057" xr:uid="{00000000-0005-0000-0000-00005C050000}"/>
    <cellStyle name="Millares [0] 2 2 5 2 2 4 2 3" xfId="4058" xr:uid="{00000000-0005-0000-0000-00005D050000}"/>
    <cellStyle name="Millares [0] 2 2 5 2 2 4 3" xfId="4059" xr:uid="{00000000-0005-0000-0000-00005E050000}"/>
    <cellStyle name="Millares [0] 2 2 5 2 2 4 4" xfId="4060" xr:uid="{00000000-0005-0000-0000-00005F050000}"/>
    <cellStyle name="Millares [0] 2 2 5 2 2 5" xfId="4061" xr:uid="{00000000-0005-0000-0000-000060050000}"/>
    <cellStyle name="Millares [0] 2 2 5 2 2 5 2" xfId="4062" xr:uid="{00000000-0005-0000-0000-000061050000}"/>
    <cellStyle name="Millares [0] 2 2 5 2 2 5 2 2" xfId="4063" xr:uid="{00000000-0005-0000-0000-000062050000}"/>
    <cellStyle name="Millares [0] 2 2 5 2 2 5 2 3" xfId="4064" xr:uid="{00000000-0005-0000-0000-000063050000}"/>
    <cellStyle name="Millares [0] 2 2 5 2 2 5 3" xfId="4065" xr:uid="{00000000-0005-0000-0000-000064050000}"/>
    <cellStyle name="Millares [0] 2 2 5 2 2 5 4" xfId="4066" xr:uid="{00000000-0005-0000-0000-000065050000}"/>
    <cellStyle name="Millares [0] 2 2 5 2 2 6" xfId="4067" xr:uid="{00000000-0005-0000-0000-000066050000}"/>
    <cellStyle name="Millares [0] 2 2 5 2 2 6 2" xfId="4068" xr:uid="{00000000-0005-0000-0000-000067050000}"/>
    <cellStyle name="Millares [0] 2 2 5 2 2 6 3" xfId="4069" xr:uid="{00000000-0005-0000-0000-000068050000}"/>
    <cellStyle name="Millares [0] 2 2 5 2 2 7" xfId="4070" xr:uid="{00000000-0005-0000-0000-000069050000}"/>
    <cellStyle name="Millares [0] 2 2 5 2 2 8" xfId="4071" xr:uid="{00000000-0005-0000-0000-00006A050000}"/>
    <cellStyle name="Millares [0] 2 2 5 2 3" xfId="4072" xr:uid="{00000000-0005-0000-0000-00006B050000}"/>
    <cellStyle name="Millares [0] 2 2 5 2 3 2" xfId="4073" xr:uid="{00000000-0005-0000-0000-00006C050000}"/>
    <cellStyle name="Millares [0] 2 2 5 2 3 2 2" xfId="4074" xr:uid="{00000000-0005-0000-0000-00006D050000}"/>
    <cellStyle name="Millares [0] 2 2 5 2 3 2 2 2" xfId="4075" xr:uid="{00000000-0005-0000-0000-00006E050000}"/>
    <cellStyle name="Millares [0] 2 2 5 2 3 2 2 3" xfId="4076" xr:uid="{00000000-0005-0000-0000-00006F050000}"/>
    <cellStyle name="Millares [0] 2 2 5 2 3 2 3" xfId="4077" xr:uid="{00000000-0005-0000-0000-000070050000}"/>
    <cellStyle name="Millares [0] 2 2 5 2 3 2 4" xfId="4078" xr:uid="{00000000-0005-0000-0000-000071050000}"/>
    <cellStyle name="Millares [0] 2 2 5 2 3 3" xfId="4079" xr:uid="{00000000-0005-0000-0000-000072050000}"/>
    <cellStyle name="Millares [0] 2 2 5 2 3 3 2" xfId="4080" xr:uid="{00000000-0005-0000-0000-000073050000}"/>
    <cellStyle name="Millares [0] 2 2 5 2 3 3 3" xfId="4081" xr:uid="{00000000-0005-0000-0000-000074050000}"/>
    <cellStyle name="Millares [0] 2 2 5 2 3 4" xfId="4082" xr:uid="{00000000-0005-0000-0000-000075050000}"/>
    <cellStyle name="Millares [0] 2 2 5 2 3 5" xfId="4083" xr:uid="{00000000-0005-0000-0000-000076050000}"/>
    <cellStyle name="Millares [0] 2 2 5 2 4" xfId="4084" xr:uid="{00000000-0005-0000-0000-000077050000}"/>
    <cellStyle name="Millares [0] 2 2 5 2 4 2" xfId="4085" xr:uid="{00000000-0005-0000-0000-000078050000}"/>
    <cellStyle name="Millares [0] 2 2 5 2 4 2 2" xfId="4086" xr:uid="{00000000-0005-0000-0000-000079050000}"/>
    <cellStyle name="Millares [0] 2 2 5 2 4 2 3" xfId="4087" xr:uid="{00000000-0005-0000-0000-00007A050000}"/>
    <cellStyle name="Millares [0] 2 2 5 2 4 3" xfId="4088" xr:uid="{00000000-0005-0000-0000-00007B050000}"/>
    <cellStyle name="Millares [0] 2 2 5 2 4 4" xfId="4089" xr:uid="{00000000-0005-0000-0000-00007C050000}"/>
    <cellStyle name="Millares [0] 2 2 5 2 5" xfId="4090" xr:uid="{00000000-0005-0000-0000-00007D050000}"/>
    <cellStyle name="Millares [0] 2 2 5 2 5 2" xfId="4091" xr:uid="{00000000-0005-0000-0000-00007E050000}"/>
    <cellStyle name="Millares [0] 2 2 5 2 5 2 2" xfId="4092" xr:uid="{00000000-0005-0000-0000-00007F050000}"/>
    <cellStyle name="Millares [0] 2 2 5 2 5 2 3" xfId="4093" xr:uid="{00000000-0005-0000-0000-000080050000}"/>
    <cellStyle name="Millares [0] 2 2 5 2 5 3" xfId="4094" xr:uid="{00000000-0005-0000-0000-000081050000}"/>
    <cellStyle name="Millares [0] 2 2 5 2 5 4" xfId="4095" xr:uid="{00000000-0005-0000-0000-000082050000}"/>
    <cellStyle name="Millares [0] 2 2 5 2 6" xfId="4096" xr:uid="{00000000-0005-0000-0000-000083050000}"/>
    <cellStyle name="Millares [0] 2 2 5 2 6 2" xfId="4097" xr:uid="{00000000-0005-0000-0000-000084050000}"/>
    <cellStyle name="Millares [0] 2 2 5 2 6 2 2" xfId="4098" xr:uid="{00000000-0005-0000-0000-000085050000}"/>
    <cellStyle name="Millares [0] 2 2 5 2 6 2 3" xfId="4099" xr:uid="{00000000-0005-0000-0000-000086050000}"/>
    <cellStyle name="Millares [0] 2 2 5 2 6 3" xfId="4100" xr:uid="{00000000-0005-0000-0000-000087050000}"/>
    <cellStyle name="Millares [0] 2 2 5 2 6 4" xfId="4101" xr:uid="{00000000-0005-0000-0000-000088050000}"/>
    <cellStyle name="Millares [0] 2 2 5 2 7" xfId="4102" xr:uid="{00000000-0005-0000-0000-000089050000}"/>
    <cellStyle name="Millares [0] 2 2 5 2 7 2" xfId="4103" xr:uid="{00000000-0005-0000-0000-00008A050000}"/>
    <cellStyle name="Millares [0] 2 2 5 2 7 3" xfId="4104" xr:uid="{00000000-0005-0000-0000-00008B050000}"/>
    <cellStyle name="Millares [0] 2 2 5 2 8" xfId="4105" xr:uid="{00000000-0005-0000-0000-00008C050000}"/>
    <cellStyle name="Millares [0] 2 2 5 2 9" xfId="4106" xr:uid="{00000000-0005-0000-0000-00008D050000}"/>
    <cellStyle name="Millares [0] 2 2 5 3" xfId="4107" xr:uid="{00000000-0005-0000-0000-00008E050000}"/>
    <cellStyle name="Millares [0] 2 2 5 3 2" xfId="4108" xr:uid="{00000000-0005-0000-0000-00008F050000}"/>
    <cellStyle name="Millares [0] 2 2 5 3 2 2" xfId="4109" xr:uid="{00000000-0005-0000-0000-000090050000}"/>
    <cellStyle name="Millares [0] 2 2 5 3 2 2 2" xfId="4110" xr:uid="{00000000-0005-0000-0000-000091050000}"/>
    <cellStyle name="Millares [0] 2 2 5 3 2 2 2 2" xfId="4111" xr:uid="{00000000-0005-0000-0000-000092050000}"/>
    <cellStyle name="Millares [0] 2 2 5 3 2 2 2 3" xfId="4112" xr:uid="{00000000-0005-0000-0000-000093050000}"/>
    <cellStyle name="Millares [0] 2 2 5 3 2 2 3" xfId="4113" xr:uid="{00000000-0005-0000-0000-000094050000}"/>
    <cellStyle name="Millares [0] 2 2 5 3 2 2 4" xfId="4114" xr:uid="{00000000-0005-0000-0000-000095050000}"/>
    <cellStyle name="Millares [0] 2 2 5 3 2 3" xfId="4115" xr:uid="{00000000-0005-0000-0000-000096050000}"/>
    <cellStyle name="Millares [0] 2 2 5 3 2 3 2" xfId="4116" xr:uid="{00000000-0005-0000-0000-000097050000}"/>
    <cellStyle name="Millares [0] 2 2 5 3 2 3 3" xfId="4117" xr:uid="{00000000-0005-0000-0000-000098050000}"/>
    <cellStyle name="Millares [0] 2 2 5 3 2 4" xfId="4118" xr:uid="{00000000-0005-0000-0000-000099050000}"/>
    <cellStyle name="Millares [0] 2 2 5 3 2 5" xfId="4119" xr:uid="{00000000-0005-0000-0000-00009A050000}"/>
    <cellStyle name="Millares [0] 2 2 5 3 3" xfId="4120" xr:uid="{00000000-0005-0000-0000-00009B050000}"/>
    <cellStyle name="Millares [0] 2 2 5 3 3 2" xfId="4121" xr:uid="{00000000-0005-0000-0000-00009C050000}"/>
    <cellStyle name="Millares [0] 2 2 5 3 3 2 2" xfId="4122" xr:uid="{00000000-0005-0000-0000-00009D050000}"/>
    <cellStyle name="Millares [0] 2 2 5 3 3 2 3" xfId="4123" xr:uid="{00000000-0005-0000-0000-00009E050000}"/>
    <cellStyle name="Millares [0] 2 2 5 3 3 3" xfId="4124" xr:uid="{00000000-0005-0000-0000-00009F050000}"/>
    <cellStyle name="Millares [0] 2 2 5 3 3 4" xfId="4125" xr:uid="{00000000-0005-0000-0000-0000A0050000}"/>
    <cellStyle name="Millares [0] 2 2 5 3 4" xfId="4126" xr:uid="{00000000-0005-0000-0000-0000A1050000}"/>
    <cellStyle name="Millares [0] 2 2 5 3 4 2" xfId="4127" xr:uid="{00000000-0005-0000-0000-0000A2050000}"/>
    <cellStyle name="Millares [0] 2 2 5 3 4 2 2" xfId="4128" xr:uid="{00000000-0005-0000-0000-0000A3050000}"/>
    <cellStyle name="Millares [0] 2 2 5 3 4 2 3" xfId="4129" xr:uid="{00000000-0005-0000-0000-0000A4050000}"/>
    <cellStyle name="Millares [0] 2 2 5 3 4 3" xfId="4130" xr:uid="{00000000-0005-0000-0000-0000A5050000}"/>
    <cellStyle name="Millares [0] 2 2 5 3 4 4" xfId="4131" xr:uid="{00000000-0005-0000-0000-0000A6050000}"/>
    <cellStyle name="Millares [0] 2 2 5 3 5" xfId="4132" xr:uid="{00000000-0005-0000-0000-0000A7050000}"/>
    <cellStyle name="Millares [0] 2 2 5 3 5 2" xfId="4133" xr:uid="{00000000-0005-0000-0000-0000A8050000}"/>
    <cellStyle name="Millares [0] 2 2 5 3 5 2 2" xfId="4134" xr:uid="{00000000-0005-0000-0000-0000A9050000}"/>
    <cellStyle name="Millares [0] 2 2 5 3 5 2 3" xfId="4135" xr:uid="{00000000-0005-0000-0000-0000AA050000}"/>
    <cellStyle name="Millares [0] 2 2 5 3 5 3" xfId="4136" xr:uid="{00000000-0005-0000-0000-0000AB050000}"/>
    <cellStyle name="Millares [0] 2 2 5 3 5 4" xfId="4137" xr:uid="{00000000-0005-0000-0000-0000AC050000}"/>
    <cellStyle name="Millares [0] 2 2 5 3 6" xfId="4138" xr:uid="{00000000-0005-0000-0000-0000AD050000}"/>
    <cellStyle name="Millares [0] 2 2 5 3 6 2" xfId="4139" xr:uid="{00000000-0005-0000-0000-0000AE050000}"/>
    <cellStyle name="Millares [0] 2 2 5 3 6 3" xfId="4140" xr:uid="{00000000-0005-0000-0000-0000AF050000}"/>
    <cellStyle name="Millares [0] 2 2 5 3 7" xfId="4141" xr:uid="{00000000-0005-0000-0000-0000B0050000}"/>
    <cellStyle name="Millares [0] 2 2 5 3 8" xfId="4142" xr:uid="{00000000-0005-0000-0000-0000B1050000}"/>
    <cellStyle name="Millares [0] 2 2 5 4" xfId="4143" xr:uid="{00000000-0005-0000-0000-0000B2050000}"/>
    <cellStyle name="Millares [0] 2 2 5 4 2" xfId="4144" xr:uid="{00000000-0005-0000-0000-0000B3050000}"/>
    <cellStyle name="Millares [0] 2 2 5 4 2 2" xfId="4145" xr:uid="{00000000-0005-0000-0000-0000B4050000}"/>
    <cellStyle name="Millares [0] 2 2 5 4 2 2 2" xfId="4146" xr:uid="{00000000-0005-0000-0000-0000B5050000}"/>
    <cellStyle name="Millares [0] 2 2 5 4 2 2 3" xfId="4147" xr:uid="{00000000-0005-0000-0000-0000B6050000}"/>
    <cellStyle name="Millares [0] 2 2 5 4 2 3" xfId="4148" xr:uid="{00000000-0005-0000-0000-0000B7050000}"/>
    <cellStyle name="Millares [0] 2 2 5 4 2 4" xfId="4149" xr:uid="{00000000-0005-0000-0000-0000B8050000}"/>
    <cellStyle name="Millares [0] 2 2 5 4 3" xfId="4150" xr:uid="{00000000-0005-0000-0000-0000B9050000}"/>
    <cellStyle name="Millares [0] 2 2 5 4 3 2" xfId="4151" xr:uid="{00000000-0005-0000-0000-0000BA050000}"/>
    <cellStyle name="Millares [0] 2 2 5 4 3 3" xfId="4152" xr:uid="{00000000-0005-0000-0000-0000BB050000}"/>
    <cellStyle name="Millares [0] 2 2 5 4 4" xfId="4153" xr:uid="{00000000-0005-0000-0000-0000BC050000}"/>
    <cellStyle name="Millares [0] 2 2 5 4 5" xfId="4154" xr:uid="{00000000-0005-0000-0000-0000BD050000}"/>
    <cellStyle name="Millares [0] 2 2 5 5" xfId="4155" xr:uid="{00000000-0005-0000-0000-0000BE050000}"/>
    <cellStyle name="Millares [0] 2 2 5 5 2" xfId="4156" xr:uid="{00000000-0005-0000-0000-0000BF050000}"/>
    <cellStyle name="Millares [0] 2 2 5 5 2 2" xfId="4157" xr:uid="{00000000-0005-0000-0000-0000C0050000}"/>
    <cellStyle name="Millares [0] 2 2 5 5 2 3" xfId="4158" xr:uid="{00000000-0005-0000-0000-0000C1050000}"/>
    <cellStyle name="Millares [0] 2 2 5 5 3" xfId="4159" xr:uid="{00000000-0005-0000-0000-0000C2050000}"/>
    <cellStyle name="Millares [0] 2 2 5 5 4" xfId="4160" xr:uid="{00000000-0005-0000-0000-0000C3050000}"/>
    <cellStyle name="Millares [0] 2 2 5 6" xfId="4161" xr:uid="{00000000-0005-0000-0000-0000C4050000}"/>
    <cellStyle name="Millares [0] 2 2 5 6 2" xfId="4162" xr:uid="{00000000-0005-0000-0000-0000C5050000}"/>
    <cellStyle name="Millares [0] 2 2 5 6 2 2" xfId="4163" xr:uid="{00000000-0005-0000-0000-0000C6050000}"/>
    <cellStyle name="Millares [0] 2 2 5 6 2 3" xfId="4164" xr:uid="{00000000-0005-0000-0000-0000C7050000}"/>
    <cellStyle name="Millares [0] 2 2 5 6 3" xfId="4165" xr:uid="{00000000-0005-0000-0000-0000C8050000}"/>
    <cellStyle name="Millares [0] 2 2 5 6 4" xfId="4166" xr:uid="{00000000-0005-0000-0000-0000C9050000}"/>
    <cellStyle name="Millares [0] 2 2 5 7" xfId="4167" xr:uid="{00000000-0005-0000-0000-0000CA050000}"/>
    <cellStyle name="Millares [0] 2 2 5 7 2" xfId="4168" xr:uid="{00000000-0005-0000-0000-0000CB050000}"/>
    <cellStyle name="Millares [0] 2 2 5 7 2 2" xfId="4169" xr:uid="{00000000-0005-0000-0000-0000CC050000}"/>
    <cellStyle name="Millares [0] 2 2 5 7 2 3" xfId="4170" xr:uid="{00000000-0005-0000-0000-0000CD050000}"/>
    <cellStyle name="Millares [0] 2 2 5 7 3" xfId="4171" xr:uid="{00000000-0005-0000-0000-0000CE050000}"/>
    <cellStyle name="Millares [0] 2 2 5 7 4" xfId="4172" xr:uid="{00000000-0005-0000-0000-0000CF050000}"/>
    <cellStyle name="Millares [0] 2 2 5 8" xfId="4173" xr:uid="{00000000-0005-0000-0000-0000D0050000}"/>
    <cellStyle name="Millares [0] 2 2 5 8 2" xfId="4174" xr:uid="{00000000-0005-0000-0000-0000D1050000}"/>
    <cellStyle name="Millares [0] 2 2 5 8 3" xfId="4175" xr:uid="{00000000-0005-0000-0000-0000D2050000}"/>
    <cellStyle name="Millares [0] 2 2 5 9" xfId="4176" xr:uid="{00000000-0005-0000-0000-0000D3050000}"/>
    <cellStyle name="Millares [0] 2 2 6" xfId="4177" xr:uid="{00000000-0005-0000-0000-0000D4050000}"/>
    <cellStyle name="Millares [0] 2 2 6 2" xfId="4178" xr:uid="{00000000-0005-0000-0000-0000D5050000}"/>
    <cellStyle name="Millares [0] 2 2 6 2 2" xfId="4179" xr:uid="{00000000-0005-0000-0000-0000D6050000}"/>
    <cellStyle name="Millares [0] 2 2 6 2 2 2" xfId="4180" xr:uid="{00000000-0005-0000-0000-0000D7050000}"/>
    <cellStyle name="Millares [0] 2 2 6 2 2 2 2" xfId="4181" xr:uid="{00000000-0005-0000-0000-0000D8050000}"/>
    <cellStyle name="Millares [0] 2 2 6 2 2 2 2 2" xfId="4182" xr:uid="{00000000-0005-0000-0000-0000D9050000}"/>
    <cellStyle name="Millares [0] 2 2 6 2 2 2 2 3" xfId="4183" xr:uid="{00000000-0005-0000-0000-0000DA050000}"/>
    <cellStyle name="Millares [0] 2 2 6 2 2 2 3" xfId="4184" xr:uid="{00000000-0005-0000-0000-0000DB050000}"/>
    <cellStyle name="Millares [0] 2 2 6 2 2 2 4" xfId="4185" xr:uid="{00000000-0005-0000-0000-0000DC050000}"/>
    <cellStyle name="Millares [0] 2 2 6 2 2 3" xfId="4186" xr:uid="{00000000-0005-0000-0000-0000DD050000}"/>
    <cellStyle name="Millares [0] 2 2 6 2 2 3 2" xfId="4187" xr:uid="{00000000-0005-0000-0000-0000DE050000}"/>
    <cellStyle name="Millares [0] 2 2 6 2 2 3 3" xfId="4188" xr:uid="{00000000-0005-0000-0000-0000DF050000}"/>
    <cellStyle name="Millares [0] 2 2 6 2 2 4" xfId="4189" xr:uid="{00000000-0005-0000-0000-0000E0050000}"/>
    <cellStyle name="Millares [0] 2 2 6 2 2 5" xfId="4190" xr:uid="{00000000-0005-0000-0000-0000E1050000}"/>
    <cellStyle name="Millares [0] 2 2 6 2 3" xfId="4191" xr:uid="{00000000-0005-0000-0000-0000E2050000}"/>
    <cellStyle name="Millares [0] 2 2 6 2 3 2" xfId="4192" xr:uid="{00000000-0005-0000-0000-0000E3050000}"/>
    <cellStyle name="Millares [0] 2 2 6 2 3 2 2" xfId="4193" xr:uid="{00000000-0005-0000-0000-0000E4050000}"/>
    <cellStyle name="Millares [0] 2 2 6 2 3 2 3" xfId="4194" xr:uid="{00000000-0005-0000-0000-0000E5050000}"/>
    <cellStyle name="Millares [0] 2 2 6 2 3 3" xfId="4195" xr:uid="{00000000-0005-0000-0000-0000E6050000}"/>
    <cellStyle name="Millares [0] 2 2 6 2 3 4" xfId="4196" xr:uid="{00000000-0005-0000-0000-0000E7050000}"/>
    <cellStyle name="Millares [0] 2 2 6 2 4" xfId="4197" xr:uid="{00000000-0005-0000-0000-0000E8050000}"/>
    <cellStyle name="Millares [0] 2 2 6 2 4 2" xfId="4198" xr:uid="{00000000-0005-0000-0000-0000E9050000}"/>
    <cellStyle name="Millares [0] 2 2 6 2 4 2 2" xfId="4199" xr:uid="{00000000-0005-0000-0000-0000EA050000}"/>
    <cellStyle name="Millares [0] 2 2 6 2 4 2 3" xfId="4200" xr:uid="{00000000-0005-0000-0000-0000EB050000}"/>
    <cellStyle name="Millares [0] 2 2 6 2 4 3" xfId="4201" xr:uid="{00000000-0005-0000-0000-0000EC050000}"/>
    <cellStyle name="Millares [0] 2 2 6 2 4 4" xfId="4202" xr:uid="{00000000-0005-0000-0000-0000ED050000}"/>
    <cellStyle name="Millares [0] 2 2 6 2 5" xfId="4203" xr:uid="{00000000-0005-0000-0000-0000EE050000}"/>
    <cellStyle name="Millares [0] 2 2 6 2 5 2" xfId="4204" xr:uid="{00000000-0005-0000-0000-0000EF050000}"/>
    <cellStyle name="Millares [0] 2 2 6 2 5 2 2" xfId="4205" xr:uid="{00000000-0005-0000-0000-0000F0050000}"/>
    <cellStyle name="Millares [0] 2 2 6 2 5 2 3" xfId="4206" xr:uid="{00000000-0005-0000-0000-0000F1050000}"/>
    <cellStyle name="Millares [0] 2 2 6 2 5 3" xfId="4207" xr:uid="{00000000-0005-0000-0000-0000F2050000}"/>
    <cellStyle name="Millares [0] 2 2 6 2 5 4" xfId="4208" xr:uid="{00000000-0005-0000-0000-0000F3050000}"/>
    <cellStyle name="Millares [0] 2 2 6 2 6" xfId="4209" xr:uid="{00000000-0005-0000-0000-0000F4050000}"/>
    <cellStyle name="Millares [0] 2 2 6 2 6 2" xfId="4210" xr:uid="{00000000-0005-0000-0000-0000F5050000}"/>
    <cellStyle name="Millares [0] 2 2 6 2 6 3" xfId="4211" xr:uid="{00000000-0005-0000-0000-0000F6050000}"/>
    <cellStyle name="Millares [0] 2 2 6 2 7" xfId="4212" xr:uid="{00000000-0005-0000-0000-0000F7050000}"/>
    <cellStyle name="Millares [0] 2 2 6 2 8" xfId="4213" xr:uid="{00000000-0005-0000-0000-0000F8050000}"/>
    <cellStyle name="Millares [0] 2 2 6 3" xfId="4214" xr:uid="{00000000-0005-0000-0000-0000F9050000}"/>
    <cellStyle name="Millares [0] 2 2 6 3 2" xfId="4215" xr:uid="{00000000-0005-0000-0000-0000FA050000}"/>
    <cellStyle name="Millares [0] 2 2 6 3 2 2" xfId="4216" xr:uid="{00000000-0005-0000-0000-0000FB050000}"/>
    <cellStyle name="Millares [0] 2 2 6 3 2 2 2" xfId="4217" xr:uid="{00000000-0005-0000-0000-0000FC050000}"/>
    <cellStyle name="Millares [0] 2 2 6 3 2 2 3" xfId="4218" xr:uid="{00000000-0005-0000-0000-0000FD050000}"/>
    <cellStyle name="Millares [0] 2 2 6 3 2 3" xfId="4219" xr:uid="{00000000-0005-0000-0000-0000FE050000}"/>
    <cellStyle name="Millares [0] 2 2 6 3 2 4" xfId="4220" xr:uid="{00000000-0005-0000-0000-0000FF050000}"/>
    <cellStyle name="Millares [0] 2 2 6 3 3" xfId="4221" xr:uid="{00000000-0005-0000-0000-000000060000}"/>
    <cellStyle name="Millares [0] 2 2 6 3 3 2" xfId="4222" xr:uid="{00000000-0005-0000-0000-000001060000}"/>
    <cellStyle name="Millares [0] 2 2 6 3 3 3" xfId="4223" xr:uid="{00000000-0005-0000-0000-000002060000}"/>
    <cellStyle name="Millares [0] 2 2 6 3 4" xfId="4224" xr:uid="{00000000-0005-0000-0000-000003060000}"/>
    <cellStyle name="Millares [0] 2 2 6 3 5" xfId="4225" xr:uid="{00000000-0005-0000-0000-000004060000}"/>
    <cellStyle name="Millares [0] 2 2 6 4" xfId="4226" xr:uid="{00000000-0005-0000-0000-000005060000}"/>
    <cellStyle name="Millares [0] 2 2 6 4 2" xfId="4227" xr:uid="{00000000-0005-0000-0000-000006060000}"/>
    <cellStyle name="Millares [0] 2 2 6 4 2 2" xfId="4228" xr:uid="{00000000-0005-0000-0000-000007060000}"/>
    <cellStyle name="Millares [0] 2 2 6 4 2 3" xfId="4229" xr:uid="{00000000-0005-0000-0000-000008060000}"/>
    <cellStyle name="Millares [0] 2 2 6 4 3" xfId="4230" xr:uid="{00000000-0005-0000-0000-000009060000}"/>
    <cellStyle name="Millares [0] 2 2 6 4 4" xfId="4231" xr:uid="{00000000-0005-0000-0000-00000A060000}"/>
    <cellStyle name="Millares [0] 2 2 6 5" xfId="4232" xr:uid="{00000000-0005-0000-0000-00000B060000}"/>
    <cellStyle name="Millares [0] 2 2 6 5 2" xfId="4233" xr:uid="{00000000-0005-0000-0000-00000C060000}"/>
    <cellStyle name="Millares [0] 2 2 6 5 2 2" xfId="4234" xr:uid="{00000000-0005-0000-0000-00000D060000}"/>
    <cellStyle name="Millares [0] 2 2 6 5 2 3" xfId="4235" xr:uid="{00000000-0005-0000-0000-00000E060000}"/>
    <cellStyle name="Millares [0] 2 2 6 5 3" xfId="4236" xr:uid="{00000000-0005-0000-0000-00000F060000}"/>
    <cellStyle name="Millares [0] 2 2 6 5 4" xfId="4237" xr:uid="{00000000-0005-0000-0000-000010060000}"/>
    <cellStyle name="Millares [0] 2 2 6 6" xfId="4238" xr:uid="{00000000-0005-0000-0000-000011060000}"/>
    <cellStyle name="Millares [0] 2 2 6 6 2" xfId="4239" xr:uid="{00000000-0005-0000-0000-000012060000}"/>
    <cellStyle name="Millares [0] 2 2 6 6 2 2" xfId="4240" xr:uid="{00000000-0005-0000-0000-000013060000}"/>
    <cellStyle name="Millares [0] 2 2 6 6 2 3" xfId="4241" xr:uid="{00000000-0005-0000-0000-000014060000}"/>
    <cellStyle name="Millares [0] 2 2 6 6 3" xfId="4242" xr:uid="{00000000-0005-0000-0000-000015060000}"/>
    <cellStyle name="Millares [0] 2 2 6 6 4" xfId="4243" xr:uid="{00000000-0005-0000-0000-000016060000}"/>
    <cellStyle name="Millares [0] 2 2 6 7" xfId="4244" xr:uid="{00000000-0005-0000-0000-000017060000}"/>
    <cellStyle name="Millares [0] 2 2 6 7 2" xfId="4245" xr:uid="{00000000-0005-0000-0000-000018060000}"/>
    <cellStyle name="Millares [0] 2 2 6 7 3" xfId="4246" xr:uid="{00000000-0005-0000-0000-000019060000}"/>
    <cellStyle name="Millares [0] 2 2 6 8" xfId="4247" xr:uid="{00000000-0005-0000-0000-00001A060000}"/>
    <cellStyle name="Millares [0] 2 2 6 9" xfId="4248" xr:uid="{00000000-0005-0000-0000-00001B060000}"/>
    <cellStyle name="Millares [0] 2 2 7" xfId="4249" xr:uid="{00000000-0005-0000-0000-00001C060000}"/>
    <cellStyle name="Millares [0] 2 2 7 2" xfId="4250" xr:uid="{00000000-0005-0000-0000-00001D060000}"/>
    <cellStyle name="Millares [0] 2 2 7 2 2" xfId="4251" xr:uid="{00000000-0005-0000-0000-00001E060000}"/>
    <cellStyle name="Millares [0] 2 2 7 2 2 2" xfId="4252" xr:uid="{00000000-0005-0000-0000-00001F060000}"/>
    <cellStyle name="Millares [0] 2 2 7 2 2 2 2" xfId="4253" xr:uid="{00000000-0005-0000-0000-000020060000}"/>
    <cellStyle name="Millares [0] 2 2 7 2 2 2 2 2" xfId="4254" xr:uid="{00000000-0005-0000-0000-000021060000}"/>
    <cellStyle name="Millares [0] 2 2 7 2 2 2 2 3" xfId="4255" xr:uid="{00000000-0005-0000-0000-000022060000}"/>
    <cellStyle name="Millares [0] 2 2 7 2 2 2 3" xfId="4256" xr:uid="{00000000-0005-0000-0000-000023060000}"/>
    <cellStyle name="Millares [0] 2 2 7 2 2 2 4" xfId="4257" xr:uid="{00000000-0005-0000-0000-000024060000}"/>
    <cellStyle name="Millares [0] 2 2 7 2 2 3" xfId="4258" xr:uid="{00000000-0005-0000-0000-000025060000}"/>
    <cellStyle name="Millares [0] 2 2 7 2 2 3 2" xfId="4259" xr:uid="{00000000-0005-0000-0000-000026060000}"/>
    <cellStyle name="Millares [0] 2 2 7 2 2 3 3" xfId="4260" xr:uid="{00000000-0005-0000-0000-000027060000}"/>
    <cellStyle name="Millares [0] 2 2 7 2 2 4" xfId="4261" xr:uid="{00000000-0005-0000-0000-000028060000}"/>
    <cellStyle name="Millares [0] 2 2 7 2 2 5" xfId="4262" xr:uid="{00000000-0005-0000-0000-000029060000}"/>
    <cellStyle name="Millares [0] 2 2 7 2 3" xfId="4263" xr:uid="{00000000-0005-0000-0000-00002A060000}"/>
    <cellStyle name="Millares [0] 2 2 7 2 3 2" xfId="4264" xr:uid="{00000000-0005-0000-0000-00002B060000}"/>
    <cellStyle name="Millares [0] 2 2 7 2 3 2 2" xfId="4265" xr:uid="{00000000-0005-0000-0000-00002C060000}"/>
    <cellStyle name="Millares [0] 2 2 7 2 3 2 3" xfId="4266" xr:uid="{00000000-0005-0000-0000-00002D060000}"/>
    <cellStyle name="Millares [0] 2 2 7 2 3 3" xfId="4267" xr:uid="{00000000-0005-0000-0000-00002E060000}"/>
    <cellStyle name="Millares [0] 2 2 7 2 3 4" xfId="4268" xr:uid="{00000000-0005-0000-0000-00002F060000}"/>
    <cellStyle name="Millares [0] 2 2 7 2 4" xfId="4269" xr:uid="{00000000-0005-0000-0000-000030060000}"/>
    <cellStyle name="Millares [0] 2 2 7 2 4 2" xfId="4270" xr:uid="{00000000-0005-0000-0000-000031060000}"/>
    <cellStyle name="Millares [0] 2 2 7 2 4 2 2" xfId="4271" xr:uid="{00000000-0005-0000-0000-000032060000}"/>
    <cellStyle name="Millares [0] 2 2 7 2 4 2 3" xfId="4272" xr:uid="{00000000-0005-0000-0000-000033060000}"/>
    <cellStyle name="Millares [0] 2 2 7 2 4 3" xfId="4273" xr:uid="{00000000-0005-0000-0000-000034060000}"/>
    <cellStyle name="Millares [0] 2 2 7 2 4 4" xfId="4274" xr:uid="{00000000-0005-0000-0000-000035060000}"/>
    <cellStyle name="Millares [0] 2 2 7 2 5" xfId="4275" xr:uid="{00000000-0005-0000-0000-000036060000}"/>
    <cellStyle name="Millares [0] 2 2 7 2 5 2" xfId="4276" xr:uid="{00000000-0005-0000-0000-000037060000}"/>
    <cellStyle name="Millares [0] 2 2 7 2 5 2 2" xfId="4277" xr:uid="{00000000-0005-0000-0000-000038060000}"/>
    <cellStyle name="Millares [0] 2 2 7 2 5 2 3" xfId="4278" xr:uid="{00000000-0005-0000-0000-000039060000}"/>
    <cellStyle name="Millares [0] 2 2 7 2 5 3" xfId="4279" xr:uid="{00000000-0005-0000-0000-00003A060000}"/>
    <cellStyle name="Millares [0] 2 2 7 2 5 4" xfId="4280" xr:uid="{00000000-0005-0000-0000-00003B060000}"/>
    <cellStyle name="Millares [0] 2 2 7 2 6" xfId="4281" xr:uid="{00000000-0005-0000-0000-00003C060000}"/>
    <cellStyle name="Millares [0] 2 2 7 2 6 2" xfId="4282" xr:uid="{00000000-0005-0000-0000-00003D060000}"/>
    <cellStyle name="Millares [0] 2 2 7 2 6 3" xfId="4283" xr:uid="{00000000-0005-0000-0000-00003E060000}"/>
    <cellStyle name="Millares [0] 2 2 7 2 7" xfId="4284" xr:uid="{00000000-0005-0000-0000-00003F060000}"/>
    <cellStyle name="Millares [0] 2 2 7 2 8" xfId="4285" xr:uid="{00000000-0005-0000-0000-000040060000}"/>
    <cellStyle name="Millares [0] 2 2 7 3" xfId="4286" xr:uid="{00000000-0005-0000-0000-000041060000}"/>
    <cellStyle name="Millares [0] 2 2 7 3 2" xfId="4287" xr:uid="{00000000-0005-0000-0000-000042060000}"/>
    <cellStyle name="Millares [0] 2 2 7 3 2 2" xfId="4288" xr:uid="{00000000-0005-0000-0000-000043060000}"/>
    <cellStyle name="Millares [0] 2 2 7 3 2 2 2" xfId="4289" xr:uid="{00000000-0005-0000-0000-000044060000}"/>
    <cellStyle name="Millares [0] 2 2 7 3 2 2 3" xfId="4290" xr:uid="{00000000-0005-0000-0000-000045060000}"/>
    <cellStyle name="Millares [0] 2 2 7 3 2 3" xfId="4291" xr:uid="{00000000-0005-0000-0000-000046060000}"/>
    <cellStyle name="Millares [0] 2 2 7 3 2 4" xfId="4292" xr:uid="{00000000-0005-0000-0000-000047060000}"/>
    <cellStyle name="Millares [0] 2 2 7 3 3" xfId="4293" xr:uid="{00000000-0005-0000-0000-000048060000}"/>
    <cellStyle name="Millares [0] 2 2 7 3 3 2" xfId="4294" xr:uid="{00000000-0005-0000-0000-000049060000}"/>
    <cellStyle name="Millares [0] 2 2 7 3 3 3" xfId="4295" xr:uid="{00000000-0005-0000-0000-00004A060000}"/>
    <cellStyle name="Millares [0] 2 2 7 3 4" xfId="4296" xr:uid="{00000000-0005-0000-0000-00004B060000}"/>
    <cellStyle name="Millares [0] 2 2 7 3 5" xfId="4297" xr:uid="{00000000-0005-0000-0000-00004C060000}"/>
    <cellStyle name="Millares [0] 2 2 7 4" xfId="4298" xr:uid="{00000000-0005-0000-0000-00004D060000}"/>
    <cellStyle name="Millares [0] 2 2 7 4 2" xfId="4299" xr:uid="{00000000-0005-0000-0000-00004E060000}"/>
    <cellStyle name="Millares [0] 2 2 7 4 2 2" xfId="4300" xr:uid="{00000000-0005-0000-0000-00004F060000}"/>
    <cellStyle name="Millares [0] 2 2 7 4 2 3" xfId="4301" xr:uid="{00000000-0005-0000-0000-000050060000}"/>
    <cellStyle name="Millares [0] 2 2 7 4 3" xfId="4302" xr:uid="{00000000-0005-0000-0000-000051060000}"/>
    <cellStyle name="Millares [0] 2 2 7 4 4" xfId="4303" xr:uid="{00000000-0005-0000-0000-000052060000}"/>
    <cellStyle name="Millares [0] 2 2 7 5" xfId="4304" xr:uid="{00000000-0005-0000-0000-000053060000}"/>
    <cellStyle name="Millares [0] 2 2 7 5 2" xfId="4305" xr:uid="{00000000-0005-0000-0000-000054060000}"/>
    <cellStyle name="Millares [0] 2 2 7 5 2 2" xfId="4306" xr:uid="{00000000-0005-0000-0000-000055060000}"/>
    <cellStyle name="Millares [0] 2 2 7 5 2 3" xfId="4307" xr:uid="{00000000-0005-0000-0000-000056060000}"/>
    <cellStyle name="Millares [0] 2 2 7 5 3" xfId="4308" xr:uid="{00000000-0005-0000-0000-000057060000}"/>
    <cellStyle name="Millares [0] 2 2 7 5 4" xfId="4309" xr:uid="{00000000-0005-0000-0000-000058060000}"/>
    <cellStyle name="Millares [0] 2 2 7 6" xfId="4310" xr:uid="{00000000-0005-0000-0000-000059060000}"/>
    <cellStyle name="Millares [0] 2 2 7 6 2" xfId="4311" xr:uid="{00000000-0005-0000-0000-00005A060000}"/>
    <cellStyle name="Millares [0] 2 2 7 6 2 2" xfId="4312" xr:uid="{00000000-0005-0000-0000-00005B060000}"/>
    <cellStyle name="Millares [0] 2 2 7 6 2 3" xfId="4313" xr:uid="{00000000-0005-0000-0000-00005C060000}"/>
    <cellStyle name="Millares [0] 2 2 7 6 3" xfId="4314" xr:uid="{00000000-0005-0000-0000-00005D060000}"/>
    <cellStyle name="Millares [0] 2 2 7 6 4" xfId="4315" xr:uid="{00000000-0005-0000-0000-00005E060000}"/>
    <cellStyle name="Millares [0] 2 2 7 7" xfId="4316" xr:uid="{00000000-0005-0000-0000-00005F060000}"/>
    <cellStyle name="Millares [0] 2 2 7 7 2" xfId="4317" xr:uid="{00000000-0005-0000-0000-000060060000}"/>
    <cellStyle name="Millares [0] 2 2 7 7 3" xfId="4318" xr:uid="{00000000-0005-0000-0000-000061060000}"/>
    <cellStyle name="Millares [0] 2 2 7 8" xfId="4319" xr:uid="{00000000-0005-0000-0000-000062060000}"/>
    <cellStyle name="Millares [0] 2 2 7 9" xfId="4320" xr:uid="{00000000-0005-0000-0000-000063060000}"/>
    <cellStyle name="Millares [0] 2 2 8" xfId="4321" xr:uid="{00000000-0005-0000-0000-000064060000}"/>
    <cellStyle name="Millares [0] 2 2 8 2" xfId="4322" xr:uid="{00000000-0005-0000-0000-000065060000}"/>
    <cellStyle name="Millares [0] 2 2 8 2 2" xfId="4323" xr:uid="{00000000-0005-0000-0000-000066060000}"/>
    <cellStyle name="Millares [0] 2 2 8 2 2 2" xfId="4324" xr:uid="{00000000-0005-0000-0000-000067060000}"/>
    <cellStyle name="Millares [0] 2 2 8 2 2 2 2" xfId="4325" xr:uid="{00000000-0005-0000-0000-000068060000}"/>
    <cellStyle name="Millares [0] 2 2 8 2 2 2 3" xfId="4326" xr:uid="{00000000-0005-0000-0000-000069060000}"/>
    <cellStyle name="Millares [0] 2 2 8 2 2 3" xfId="4327" xr:uid="{00000000-0005-0000-0000-00006A060000}"/>
    <cellStyle name="Millares [0] 2 2 8 2 2 4" xfId="4328" xr:uid="{00000000-0005-0000-0000-00006B060000}"/>
    <cellStyle name="Millares [0] 2 2 8 2 3" xfId="4329" xr:uid="{00000000-0005-0000-0000-00006C060000}"/>
    <cellStyle name="Millares [0] 2 2 8 2 3 2" xfId="4330" xr:uid="{00000000-0005-0000-0000-00006D060000}"/>
    <cellStyle name="Millares [0] 2 2 8 2 3 3" xfId="4331" xr:uid="{00000000-0005-0000-0000-00006E060000}"/>
    <cellStyle name="Millares [0] 2 2 8 2 4" xfId="4332" xr:uid="{00000000-0005-0000-0000-00006F060000}"/>
    <cellStyle name="Millares [0] 2 2 8 2 5" xfId="4333" xr:uid="{00000000-0005-0000-0000-000070060000}"/>
    <cellStyle name="Millares [0] 2 2 8 3" xfId="4334" xr:uid="{00000000-0005-0000-0000-000071060000}"/>
    <cellStyle name="Millares [0] 2 2 8 3 2" xfId="4335" xr:uid="{00000000-0005-0000-0000-000072060000}"/>
    <cellStyle name="Millares [0] 2 2 8 3 2 2" xfId="4336" xr:uid="{00000000-0005-0000-0000-000073060000}"/>
    <cellStyle name="Millares [0] 2 2 8 3 2 3" xfId="4337" xr:uid="{00000000-0005-0000-0000-000074060000}"/>
    <cellStyle name="Millares [0] 2 2 8 3 3" xfId="4338" xr:uid="{00000000-0005-0000-0000-000075060000}"/>
    <cellStyle name="Millares [0] 2 2 8 3 4" xfId="4339" xr:uid="{00000000-0005-0000-0000-000076060000}"/>
    <cellStyle name="Millares [0] 2 2 8 4" xfId="4340" xr:uid="{00000000-0005-0000-0000-000077060000}"/>
    <cellStyle name="Millares [0] 2 2 8 4 2" xfId="4341" xr:uid="{00000000-0005-0000-0000-000078060000}"/>
    <cellStyle name="Millares [0] 2 2 8 4 2 2" xfId="4342" xr:uid="{00000000-0005-0000-0000-000079060000}"/>
    <cellStyle name="Millares [0] 2 2 8 4 2 3" xfId="4343" xr:uid="{00000000-0005-0000-0000-00007A060000}"/>
    <cellStyle name="Millares [0] 2 2 8 4 3" xfId="4344" xr:uid="{00000000-0005-0000-0000-00007B060000}"/>
    <cellStyle name="Millares [0] 2 2 8 4 4" xfId="4345" xr:uid="{00000000-0005-0000-0000-00007C060000}"/>
    <cellStyle name="Millares [0] 2 2 8 5" xfId="4346" xr:uid="{00000000-0005-0000-0000-00007D060000}"/>
    <cellStyle name="Millares [0] 2 2 8 5 2" xfId="4347" xr:uid="{00000000-0005-0000-0000-00007E060000}"/>
    <cellStyle name="Millares [0] 2 2 8 5 2 2" xfId="4348" xr:uid="{00000000-0005-0000-0000-00007F060000}"/>
    <cellStyle name="Millares [0] 2 2 8 5 2 3" xfId="4349" xr:uid="{00000000-0005-0000-0000-000080060000}"/>
    <cellStyle name="Millares [0] 2 2 8 5 3" xfId="4350" xr:uid="{00000000-0005-0000-0000-000081060000}"/>
    <cellStyle name="Millares [0] 2 2 8 5 4" xfId="4351" xr:uid="{00000000-0005-0000-0000-000082060000}"/>
    <cellStyle name="Millares [0] 2 2 8 6" xfId="4352" xr:uid="{00000000-0005-0000-0000-000083060000}"/>
    <cellStyle name="Millares [0] 2 2 8 6 2" xfId="4353" xr:uid="{00000000-0005-0000-0000-000084060000}"/>
    <cellStyle name="Millares [0] 2 2 8 6 3" xfId="4354" xr:uid="{00000000-0005-0000-0000-000085060000}"/>
    <cellStyle name="Millares [0] 2 2 8 7" xfId="4355" xr:uid="{00000000-0005-0000-0000-000086060000}"/>
    <cellStyle name="Millares [0] 2 2 8 8" xfId="4356" xr:uid="{00000000-0005-0000-0000-000087060000}"/>
    <cellStyle name="Millares [0] 2 2 9" xfId="4357" xr:uid="{00000000-0005-0000-0000-000088060000}"/>
    <cellStyle name="Millares [0] 2 2 9 2" xfId="4358" xr:uid="{00000000-0005-0000-0000-000089060000}"/>
    <cellStyle name="Millares [0] 2 2 9 2 2" xfId="4359" xr:uid="{00000000-0005-0000-0000-00008A060000}"/>
    <cellStyle name="Millares [0] 2 2 9 2 2 2" xfId="4360" xr:uid="{00000000-0005-0000-0000-00008B060000}"/>
    <cellStyle name="Millares [0] 2 2 9 2 2 3" xfId="4361" xr:uid="{00000000-0005-0000-0000-00008C060000}"/>
    <cellStyle name="Millares [0] 2 2 9 2 3" xfId="4362" xr:uid="{00000000-0005-0000-0000-00008D060000}"/>
    <cellStyle name="Millares [0] 2 2 9 2 4" xfId="4363" xr:uid="{00000000-0005-0000-0000-00008E060000}"/>
    <cellStyle name="Millares [0] 2 2 9 3" xfId="4364" xr:uid="{00000000-0005-0000-0000-00008F060000}"/>
    <cellStyle name="Millares [0] 2 2 9 3 2" xfId="4365" xr:uid="{00000000-0005-0000-0000-000090060000}"/>
    <cellStyle name="Millares [0] 2 2 9 3 2 2" xfId="4366" xr:uid="{00000000-0005-0000-0000-000091060000}"/>
    <cellStyle name="Millares [0] 2 2 9 3 2 3" xfId="4367" xr:uid="{00000000-0005-0000-0000-000092060000}"/>
    <cellStyle name="Millares [0] 2 2 9 3 3" xfId="4368" xr:uid="{00000000-0005-0000-0000-000093060000}"/>
    <cellStyle name="Millares [0] 2 2 9 3 4" xfId="4369" xr:uid="{00000000-0005-0000-0000-000094060000}"/>
    <cellStyle name="Millares [0] 2 2 9 4" xfId="4370" xr:uid="{00000000-0005-0000-0000-000095060000}"/>
    <cellStyle name="Millares [0] 2 2 9 4 2" xfId="4371" xr:uid="{00000000-0005-0000-0000-000096060000}"/>
    <cellStyle name="Millares [0] 2 2 9 4 3" xfId="4372" xr:uid="{00000000-0005-0000-0000-000097060000}"/>
    <cellStyle name="Millares [0] 2 2 9 5" xfId="4373" xr:uid="{00000000-0005-0000-0000-000098060000}"/>
    <cellStyle name="Millares [0] 2 2 9 6" xfId="4374" xr:uid="{00000000-0005-0000-0000-000099060000}"/>
    <cellStyle name="Millares [0] 2 3" xfId="4375" xr:uid="{00000000-0005-0000-0000-00009A060000}"/>
    <cellStyle name="Millares [0] 2 3 10" xfId="4376" xr:uid="{00000000-0005-0000-0000-00009B060000}"/>
    <cellStyle name="Millares [0] 2 3 10 2" xfId="4377" xr:uid="{00000000-0005-0000-0000-00009C060000}"/>
    <cellStyle name="Millares [0] 2 3 10 2 2" xfId="4378" xr:uid="{00000000-0005-0000-0000-00009D060000}"/>
    <cellStyle name="Millares [0] 2 3 10 2 3" xfId="4379" xr:uid="{00000000-0005-0000-0000-00009E060000}"/>
    <cellStyle name="Millares [0] 2 3 10 3" xfId="4380" xr:uid="{00000000-0005-0000-0000-00009F060000}"/>
    <cellStyle name="Millares [0] 2 3 10 4" xfId="4381" xr:uid="{00000000-0005-0000-0000-0000A0060000}"/>
    <cellStyle name="Millares [0] 2 3 11" xfId="4382" xr:uid="{00000000-0005-0000-0000-0000A1060000}"/>
    <cellStyle name="Millares [0] 2 3 11 2" xfId="4383" xr:uid="{00000000-0005-0000-0000-0000A2060000}"/>
    <cellStyle name="Millares [0] 2 3 11 2 2" xfId="4384" xr:uid="{00000000-0005-0000-0000-0000A3060000}"/>
    <cellStyle name="Millares [0] 2 3 11 2 3" xfId="4385" xr:uid="{00000000-0005-0000-0000-0000A4060000}"/>
    <cellStyle name="Millares [0] 2 3 11 3" xfId="4386" xr:uid="{00000000-0005-0000-0000-0000A5060000}"/>
    <cellStyle name="Millares [0] 2 3 11 4" xfId="4387" xr:uid="{00000000-0005-0000-0000-0000A6060000}"/>
    <cellStyle name="Millares [0] 2 3 12" xfId="4388" xr:uid="{00000000-0005-0000-0000-0000A7060000}"/>
    <cellStyle name="Millares [0] 2 3 12 2" xfId="4389" xr:uid="{00000000-0005-0000-0000-0000A8060000}"/>
    <cellStyle name="Millares [0] 2 3 12 2 2" xfId="4390" xr:uid="{00000000-0005-0000-0000-0000A9060000}"/>
    <cellStyle name="Millares [0] 2 3 12 2 3" xfId="4391" xr:uid="{00000000-0005-0000-0000-0000AA060000}"/>
    <cellStyle name="Millares [0] 2 3 12 3" xfId="4392" xr:uid="{00000000-0005-0000-0000-0000AB060000}"/>
    <cellStyle name="Millares [0] 2 3 12 4" xfId="4393" xr:uid="{00000000-0005-0000-0000-0000AC060000}"/>
    <cellStyle name="Millares [0] 2 3 13" xfId="4394" xr:uid="{00000000-0005-0000-0000-0000AD060000}"/>
    <cellStyle name="Millares [0] 2 3 13 2" xfId="4395" xr:uid="{00000000-0005-0000-0000-0000AE060000}"/>
    <cellStyle name="Millares [0] 2 3 13 3" xfId="4396" xr:uid="{00000000-0005-0000-0000-0000AF060000}"/>
    <cellStyle name="Millares [0] 2 3 14" xfId="4397" xr:uid="{00000000-0005-0000-0000-0000B0060000}"/>
    <cellStyle name="Millares [0] 2 3 15" xfId="4398" xr:uid="{00000000-0005-0000-0000-0000B1060000}"/>
    <cellStyle name="Millares [0] 2 3 2" xfId="4399" xr:uid="{00000000-0005-0000-0000-0000B2060000}"/>
    <cellStyle name="Millares [0] 2 3 2 10" xfId="4400" xr:uid="{00000000-0005-0000-0000-0000B3060000}"/>
    <cellStyle name="Millares [0] 2 3 2 10 2" xfId="4401" xr:uid="{00000000-0005-0000-0000-0000B4060000}"/>
    <cellStyle name="Millares [0] 2 3 2 10 2 2" xfId="4402" xr:uid="{00000000-0005-0000-0000-0000B5060000}"/>
    <cellStyle name="Millares [0] 2 3 2 10 2 3" xfId="4403" xr:uid="{00000000-0005-0000-0000-0000B6060000}"/>
    <cellStyle name="Millares [0] 2 3 2 10 3" xfId="4404" xr:uid="{00000000-0005-0000-0000-0000B7060000}"/>
    <cellStyle name="Millares [0] 2 3 2 10 4" xfId="4405" xr:uid="{00000000-0005-0000-0000-0000B8060000}"/>
    <cellStyle name="Millares [0] 2 3 2 11" xfId="4406" xr:uid="{00000000-0005-0000-0000-0000B9060000}"/>
    <cellStyle name="Millares [0] 2 3 2 11 2" xfId="4407" xr:uid="{00000000-0005-0000-0000-0000BA060000}"/>
    <cellStyle name="Millares [0] 2 3 2 11 3" xfId="4408" xr:uid="{00000000-0005-0000-0000-0000BB060000}"/>
    <cellStyle name="Millares [0] 2 3 2 12" xfId="4409" xr:uid="{00000000-0005-0000-0000-0000BC060000}"/>
    <cellStyle name="Millares [0] 2 3 2 13" xfId="4410" xr:uid="{00000000-0005-0000-0000-0000BD060000}"/>
    <cellStyle name="Millares [0] 2 3 2 2" xfId="4411" xr:uid="{00000000-0005-0000-0000-0000BE060000}"/>
    <cellStyle name="Millares [0] 2 3 2 2 10" xfId="4412" xr:uid="{00000000-0005-0000-0000-0000BF060000}"/>
    <cellStyle name="Millares [0] 2 3 2 2 2" xfId="4413" xr:uid="{00000000-0005-0000-0000-0000C0060000}"/>
    <cellStyle name="Millares [0] 2 3 2 2 2 2" xfId="4414" xr:uid="{00000000-0005-0000-0000-0000C1060000}"/>
    <cellStyle name="Millares [0] 2 3 2 2 2 2 2" xfId="4415" xr:uid="{00000000-0005-0000-0000-0000C2060000}"/>
    <cellStyle name="Millares [0] 2 3 2 2 2 2 2 2" xfId="4416" xr:uid="{00000000-0005-0000-0000-0000C3060000}"/>
    <cellStyle name="Millares [0] 2 3 2 2 2 2 2 2 2" xfId="4417" xr:uid="{00000000-0005-0000-0000-0000C4060000}"/>
    <cellStyle name="Millares [0] 2 3 2 2 2 2 2 2 2 2" xfId="4418" xr:uid="{00000000-0005-0000-0000-0000C5060000}"/>
    <cellStyle name="Millares [0] 2 3 2 2 2 2 2 2 2 3" xfId="4419" xr:uid="{00000000-0005-0000-0000-0000C6060000}"/>
    <cellStyle name="Millares [0] 2 3 2 2 2 2 2 2 3" xfId="4420" xr:uid="{00000000-0005-0000-0000-0000C7060000}"/>
    <cellStyle name="Millares [0] 2 3 2 2 2 2 2 2 4" xfId="4421" xr:uid="{00000000-0005-0000-0000-0000C8060000}"/>
    <cellStyle name="Millares [0] 2 3 2 2 2 2 2 3" xfId="4422" xr:uid="{00000000-0005-0000-0000-0000C9060000}"/>
    <cellStyle name="Millares [0] 2 3 2 2 2 2 2 3 2" xfId="4423" xr:uid="{00000000-0005-0000-0000-0000CA060000}"/>
    <cellStyle name="Millares [0] 2 3 2 2 2 2 2 3 3" xfId="4424" xr:uid="{00000000-0005-0000-0000-0000CB060000}"/>
    <cellStyle name="Millares [0] 2 3 2 2 2 2 2 4" xfId="4425" xr:uid="{00000000-0005-0000-0000-0000CC060000}"/>
    <cellStyle name="Millares [0] 2 3 2 2 2 2 2 5" xfId="4426" xr:uid="{00000000-0005-0000-0000-0000CD060000}"/>
    <cellStyle name="Millares [0] 2 3 2 2 2 2 3" xfId="4427" xr:uid="{00000000-0005-0000-0000-0000CE060000}"/>
    <cellStyle name="Millares [0] 2 3 2 2 2 2 3 2" xfId="4428" xr:uid="{00000000-0005-0000-0000-0000CF060000}"/>
    <cellStyle name="Millares [0] 2 3 2 2 2 2 3 2 2" xfId="4429" xr:uid="{00000000-0005-0000-0000-0000D0060000}"/>
    <cellStyle name="Millares [0] 2 3 2 2 2 2 3 2 3" xfId="4430" xr:uid="{00000000-0005-0000-0000-0000D1060000}"/>
    <cellStyle name="Millares [0] 2 3 2 2 2 2 3 3" xfId="4431" xr:uid="{00000000-0005-0000-0000-0000D2060000}"/>
    <cellStyle name="Millares [0] 2 3 2 2 2 2 3 4" xfId="4432" xr:uid="{00000000-0005-0000-0000-0000D3060000}"/>
    <cellStyle name="Millares [0] 2 3 2 2 2 2 4" xfId="4433" xr:uid="{00000000-0005-0000-0000-0000D4060000}"/>
    <cellStyle name="Millares [0] 2 3 2 2 2 2 4 2" xfId="4434" xr:uid="{00000000-0005-0000-0000-0000D5060000}"/>
    <cellStyle name="Millares [0] 2 3 2 2 2 2 4 2 2" xfId="4435" xr:uid="{00000000-0005-0000-0000-0000D6060000}"/>
    <cellStyle name="Millares [0] 2 3 2 2 2 2 4 2 3" xfId="4436" xr:uid="{00000000-0005-0000-0000-0000D7060000}"/>
    <cellStyle name="Millares [0] 2 3 2 2 2 2 4 3" xfId="4437" xr:uid="{00000000-0005-0000-0000-0000D8060000}"/>
    <cellStyle name="Millares [0] 2 3 2 2 2 2 4 4" xfId="4438" xr:uid="{00000000-0005-0000-0000-0000D9060000}"/>
    <cellStyle name="Millares [0] 2 3 2 2 2 2 5" xfId="4439" xr:uid="{00000000-0005-0000-0000-0000DA060000}"/>
    <cellStyle name="Millares [0] 2 3 2 2 2 2 5 2" xfId="4440" xr:uid="{00000000-0005-0000-0000-0000DB060000}"/>
    <cellStyle name="Millares [0] 2 3 2 2 2 2 5 2 2" xfId="4441" xr:uid="{00000000-0005-0000-0000-0000DC060000}"/>
    <cellStyle name="Millares [0] 2 3 2 2 2 2 5 2 3" xfId="4442" xr:uid="{00000000-0005-0000-0000-0000DD060000}"/>
    <cellStyle name="Millares [0] 2 3 2 2 2 2 5 3" xfId="4443" xr:uid="{00000000-0005-0000-0000-0000DE060000}"/>
    <cellStyle name="Millares [0] 2 3 2 2 2 2 5 4" xfId="4444" xr:uid="{00000000-0005-0000-0000-0000DF060000}"/>
    <cellStyle name="Millares [0] 2 3 2 2 2 2 6" xfId="4445" xr:uid="{00000000-0005-0000-0000-0000E0060000}"/>
    <cellStyle name="Millares [0] 2 3 2 2 2 2 6 2" xfId="4446" xr:uid="{00000000-0005-0000-0000-0000E1060000}"/>
    <cellStyle name="Millares [0] 2 3 2 2 2 2 6 3" xfId="4447" xr:uid="{00000000-0005-0000-0000-0000E2060000}"/>
    <cellStyle name="Millares [0] 2 3 2 2 2 2 7" xfId="4448" xr:uid="{00000000-0005-0000-0000-0000E3060000}"/>
    <cellStyle name="Millares [0] 2 3 2 2 2 2 8" xfId="4449" xr:uid="{00000000-0005-0000-0000-0000E4060000}"/>
    <cellStyle name="Millares [0] 2 3 2 2 2 3" xfId="4450" xr:uid="{00000000-0005-0000-0000-0000E5060000}"/>
    <cellStyle name="Millares [0] 2 3 2 2 2 3 2" xfId="4451" xr:uid="{00000000-0005-0000-0000-0000E6060000}"/>
    <cellStyle name="Millares [0] 2 3 2 2 2 3 2 2" xfId="4452" xr:uid="{00000000-0005-0000-0000-0000E7060000}"/>
    <cellStyle name="Millares [0] 2 3 2 2 2 3 2 2 2" xfId="4453" xr:uid="{00000000-0005-0000-0000-0000E8060000}"/>
    <cellStyle name="Millares [0] 2 3 2 2 2 3 2 2 3" xfId="4454" xr:uid="{00000000-0005-0000-0000-0000E9060000}"/>
    <cellStyle name="Millares [0] 2 3 2 2 2 3 2 3" xfId="4455" xr:uid="{00000000-0005-0000-0000-0000EA060000}"/>
    <cellStyle name="Millares [0] 2 3 2 2 2 3 2 4" xfId="4456" xr:uid="{00000000-0005-0000-0000-0000EB060000}"/>
    <cellStyle name="Millares [0] 2 3 2 2 2 3 3" xfId="4457" xr:uid="{00000000-0005-0000-0000-0000EC060000}"/>
    <cellStyle name="Millares [0] 2 3 2 2 2 3 3 2" xfId="4458" xr:uid="{00000000-0005-0000-0000-0000ED060000}"/>
    <cellStyle name="Millares [0] 2 3 2 2 2 3 3 3" xfId="4459" xr:uid="{00000000-0005-0000-0000-0000EE060000}"/>
    <cellStyle name="Millares [0] 2 3 2 2 2 3 4" xfId="4460" xr:uid="{00000000-0005-0000-0000-0000EF060000}"/>
    <cellStyle name="Millares [0] 2 3 2 2 2 3 5" xfId="4461" xr:uid="{00000000-0005-0000-0000-0000F0060000}"/>
    <cellStyle name="Millares [0] 2 3 2 2 2 4" xfId="4462" xr:uid="{00000000-0005-0000-0000-0000F1060000}"/>
    <cellStyle name="Millares [0] 2 3 2 2 2 4 2" xfId="4463" xr:uid="{00000000-0005-0000-0000-0000F2060000}"/>
    <cellStyle name="Millares [0] 2 3 2 2 2 4 2 2" xfId="4464" xr:uid="{00000000-0005-0000-0000-0000F3060000}"/>
    <cellStyle name="Millares [0] 2 3 2 2 2 4 2 3" xfId="4465" xr:uid="{00000000-0005-0000-0000-0000F4060000}"/>
    <cellStyle name="Millares [0] 2 3 2 2 2 4 3" xfId="4466" xr:uid="{00000000-0005-0000-0000-0000F5060000}"/>
    <cellStyle name="Millares [0] 2 3 2 2 2 4 4" xfId="4467" xr:uid="{00000000-0005-0000-0000-0000F6060000}"/>
    <cellStyle name="Millares [0] 2 3 2 2 2 5" xfId="4468" xr:uid="{00000000-0005-0000-0000-0000F7060000}"/>
    <cellStyle name="Millares [0] 2 3 2 2 2 5 2" xfId="4469" xr:uid="{00000000-0005-0000-0000-0000F8060000}"/>
    <cellStyle name="Millares [0] 2 3 2 2 2 5 2 2" xfId="4470" xr:uid="{00000000-0005-0000-0000-0000F9060000}"/>
    <cellStyle name="Millares [0] 2 3 2 2 2 5 2 3" xfId="4471" xr:uid="{00000000-0005-0000-0000-0000FA060000}"/>
    <cellStyle name="Millares [0] 2 3 2 2 2 5 3" xfId="4472" xr:uid="{00000000-0005-0000-0000-0000FB060000}"/>
    <cellStyle name="Millares [0] 2 3 2 2 2 5 4" xfId="4473" xr:uid="{00000000-0005-0000-0000-0000FC060000}"/>
    <cellStyle name="Millares [0] 2 3 2 2 2 6" xfId="4474" xr:uid="{00000000-0005-0000-0000-0000FD060000}"/>
    <cellStyle name="Millares [0] 2 3 2 2 2 6 2" xfId="4475" xr:uid="{00000000-0005-0000-0000-0000FE060000}"/>
    <cellStyle name="Millares [0] 2 3 2 2 2 6 2 2" xfId="4476" xr:uid="{00000000-0005-0000-0000-0000FF060000}"/>
    <cellStyle name="Millares [0] 2 3 2 2 2 6 2 3" xfId="4477" xr:uid="{00000000-0005-0000-0000-000000070000}"/>
    <cellStyle name="Millares [0] 2 3 2 2 2 6 3" xfId="4478" xr:uid="{00000000-0005-0000-0000-000001070000}"/>
    <cellStyle name="Millares [0] 2 3 2 2 2 6 4" xfId="4479" xr:uid="{00000000-0005-0000-0000-000002070000}"/>
    <cellStyle name="Millares [0] 2 3 2 2 2 7" xfId="4480" xr:uid="{00000000-0005-0000-0000-000003070000}"/>
    <cellStyle name="Millares [0] 2 3 2 2 2 7 2" xfId="4481" xr:uid="{00000000-0005-0000-0000-000004070000}"/>
    <cellStyle name="Millares [0] 2 3 2 2 2 7 3" xfId="4482" xr:uid="{00000000-0005-0000-0000-000005070000}"/>
    <cellStyle name="Millares [0] 2 3 2 2 2 8" xfId="4483" xr:uid="{00000000-0005-0000-0000-000006070000}"/>
    <cellStyle name="Millares [0] 2 3 2 2 2 9" xfId="4484" xr:uid="{00000000-0005-0000-0000-000007070000}"/>
    <cellStyle name="Millares [0] 2 3 2 2 3" xfId="4485" xr:uid="{00000000-0005-0000-0000-000008070000}"/>
    <cellStyle name="Millares [0] 2 3 2 2 3 2" xfId="4486" xr:uid="{00000000-0005-0000-0000-000009070000}"/>
    <cellStyle name="Millares [0] 2 3 2 2 3 2 2" xfId="4487" xr:uid="{00000000-0005-0000-0000-00000A070000}"/>
    <cellStyle name="Millares [0] 2 3 2 2 3 2 2 2" xfId="4488" xr:uid="{00000000-0005-0000-0000-00000B070000}"/>
    <cellStyle name="Millares [0] 2 3 2 2 3 2 2 2 2" xfId="4489" xr:uid="{00000000-0005-0000-0000-00000C070000}"/>
    <cellStyle name="Millares [0] 2 3 2 2 3 2 2 2 3" xfId="4490" xr:uid="{00000000-0005-0000-0000-00000D070000}"/>
    <cellStyle name="Millares [0] 2 3 2 2 3 2 2 3" xfId="4491" xr:uid="{00000000-0005-0000-0000-00000E070000}"/>
    <cellStyle name="Millares [0] 2 3 2 2 3 2 2 4" xfId="4492" xr:uid="{00000000-0005-0000-0000-00000F070000}"/>
    <cellStyle name="Millares [0] 2 3 2 2 3 2 3" xfId="4493" xr:uid="{00000000-0005-0000-0000-000010070000}"/>
    <cellStyle name="Millares [0] 2 3 2 2 3 2 3 2" xfId="4494" xr:uid="{00000000-0005-0000-0000-000011070000}"/>
    <cellStyle name="Millares [0] 2 3 2 2 3 2 3 3" xfId="4495" xr:uid="{00000000-0005-0000-0000-000012070000}"/>
    <cellStyle name="Millares [0] 2 3 2 2 3 2 4" xfId="4496" xr:uid="{00000000-0005-0000-0000-000013070000}"/>
    <cellStyle name="Millares [0] 2 3 2 2 3 2 5" xfId="4497" xr:uid="{00000000-0005-0000-0000-000014070000}"/>
    <cellStyle name="Millares [0] 2 3 2 2 3 3" xfId="4498" xr:uid="{00000000-0005-0000-0000-000015070000}"/>
    <cellStyle name="Millares [0] 2 3 2 2 3 3 2" xfId="4499" xr:uid="{00000000-0005-0000-0000-000016070000}"/>
    <cellStyle name="Millares [0] 2 3 2 2 3 3 2 2" xfId="4500" xr:uid="{00000000-0005-0000-0000-000017070000}"/>
    <cellStyle name="Millares [0] 2 3 2 2 3 3 2 3" xfId="4501" xr:uid="{00000000-0005-0000-0000-000018070000}"/>
    <cellStyle name="Millares [0] 2 3 2 2 3 3 3" xfId="4502" xr:uid="{00000000-0005-0000-0000-000019070000}"/>
    <cellStyle name="Millares [0] 2 3 2 2 3 3 4" xfId="4503" xr:uid="{00000000-0005-0000-0000-00001A070000}"/>
    <cellStyle name="Millares [0] 2 3 2 2 3 4" xfId="4504" xr:uid="{00000000-0005-0000-0000-00001B070000}"/>
    <cellStyle name="Millares [0] 2 3 2 2 3 4 2" xfId="4505" xr:uid="{00000000-0005-0000-0000-00001C070000}"/>
    <cellStyle name="Millares [0] 2 3 2 2 3 4 2 2" xfId="4506" xr:uid="{00000000-0005-0000-0000-00001D070000}"/>
    <cellStyle name="Millares [0] 2 3 2 2 3 4 2 3" xfId="4507" xr:uid="{00000000-0005-0000-0000-00001E070000}"/>
    <cellStyle name="Millares [0] 2 3 2 2 3 4 3" xfId="4508" xr:uid="{00000000-0005-0000-0000-00001F070000}"/>
    <cellStyle name="Millares [0] 2 3 2 2 3 4 4" xfId="4509" xr:uid="{00000000-0005-0000-0000-000020070000}"/>
    <cellStyle name="Millares [0] 2 3 2 2 3 5" xfId="4510" xr:uid="{00000000-0005-0000-0000-000021070000}"/>
    <cellStyle name="Millares [0] 2 3 2 2 3 5 2" xfId="4511" xr:uid="{00000000-0005-0000-0000-000022070000}"/>
    <cellStyle name="Millares [0] 2 3 2 2 3 5 2 2" xfId="4512" xr:uid="{00000000-0005-0000-0000-000023070000}"/>
    <cellStyle name="Millares [0] 2 3 2 2 3 5 2 3" xfId="4513" xr:uid="{00000000-0005-0000-0000-000024070000}"/>
    <cellStyle name="Millares [0] 2 3 2 2 3 5 3" xfId="4514" xr:uid="{00000000-0005-0000-0000-000025070000}"/>
    <cellStyle name="Millares [0] 2 3 2 2 3 5 4" xfId="4515" xr:uid="{00000000-0005-0000-0000-000026070000}"/>
    <cellStyle name="Millares [0] 2 3 2 2 3 6" xfId="4516" xr:uid="{00000000-0005-0000-0000-000027070000}"/>
    <cellStyle name="Millares [0] 2 3 2 2 3 6 2" xfId="4517" xr:uid="{00000000-0005-0000-0000-000028070000}"/>
    <cellStyle name="Millares [0] 2 3 2 2 3 6 3" xfId="4518" xr:uid="{00000000-0005-0000-0000-000029070000}"/>
    <cellStyle name="Millares [0] 2 3 2 2 3 7" xfId="4519" xr:uid="{00000000-0005-0000-0000-00002A070000}"/>
    <cellStyle name="Millares [0] 2 3 2 2 3 8" xfId="4520" xr:uid="{00000000-0005-0000-0000-00002B070000}"/>
    <cellStyle name="Millares [0] 2 3 2 2 4" xfId="4521" xr:uid="{00000000-0005-0000-0000-00002C070000}"/>
    <cellStyle name="Millares [0] 2 3 2 2 4 2" xfId="4522" xr:uid="{00000000-0005-0000-0000-00002D070000}"/>
    <cellStyle name="Millares [0] 2 3 2 2 4 2 2" xfId="4523" xr:uid="{00000000-0005-0000-0000-00002E070000}"/>
    <cellStyle name="Millares [0] 2 3 2 2 4 2 2 2" xfId="4524" xr:uid="{00000000-0005-0000-0000-00002F070000}"/>
    <cellStyle name="Millares [0] 2 3 2 2 4 2 2 3" xfId="4525" xr:uid="{00000000-0005-0000-0000-000030070000}"/>
    <cellStyle name="Millares [0] 2 3 2 2 4 2 3" xfId="4526" xr:uid="{00000000-0005-0000-0000-000031070000}"/>
    <cellStyle name="Millares [0] 2 3 2 2 4 2 4" xfId="4527" xr:uid="{00000000-0005-0000-0000-000032070000}"/>
    <cellStyle name="Millares [0] 2 3 2 2 4 3" xfId="4528" xr:uid="{00000000-0005-0000-0000-000033070000}"/>
    <cellStyle name="Millares [0] 2 3 2 2 4 3 2" xfId="4529" xr:uid="{00000000-0005-0000-0000-000034070000}"/>
    <cellStyle name="Millares [0] 2 3 2 2 4 3 3" xfId="4530" xr:uid="{00000000-0005-0000-0000-000035070000}"/>
    <cellStyle name="Millares [0] 2 3 2 2 4 4" xfId="4531" xr:uid="{00000000-0005-0000-0000-000036070000}"/>
    <cellStyle name="Millares [0] 2 3 2 2 4 5" xfId="4532" xr:uid="{00000000-0005-0000-0000-000037070000}"/>
    <cellStyle name="Millares [0] 2 3 2 2 5" xfId="4533" xr:uid="{00000000-0005-0000-0000-000038070000}"/>
    <cellStyle name="Millares [0] 2 3 2 2 5 2" xfId="4534" xr:uid="{00000000-0005-0000-0000-000039070000}"/>
    <cellStyle name="Millares [0] 2 3 2 2 5 2 2" xfId="4535" xr:uid="{00000000-0005-0000-0000-00003A070000}"/>
    <cellStyle name="Millares [0] 2 3 2 2 5 2 3" xfId="4536" xr:uid="{00000000-0005-0000-0000-00003B070000}"/>
    <cellStyle name="Millares [0] 2 3 2 2 5 3" xfId="4537" xr:uid="{00000000-0005-0000-0000-00003C070000}"/>
    <cellStyle name="Millares [0] 2 3 2 2 5 4" xfId="4538" xr:uid="{00000000-0005-0000-0000-00003D070000}"/>
    <cellStyle name="Millares [0] 2 3 2 2 6" xfId="4539" xr:uid="{00000000-0005-0000-0000-00003E070000}"/>
    <cellStyle name="Millares [0] 2 3 2 2 6 2" xfId="4540" xr:uid="{00000000-0005-0000-0000-00003F070000}"/>
    <cellStyle name="Millares [0] 2 3 2 2 6 2 2" xfId="4541" xr:uid="{00000000-0005-0000-0000-000040070000}"/>
    <cellStyle name="Millares [0] 2 3 2 2 6 2 3" xfId="4542" xr:uid="{00000000-0005-0000-0000-000041070000}"/>
    <cellStyle name="Millares [0] 2 3 2 2 6 3" xfId="4543" xr:uid="{00000000-0005-0000-0000-000042070000}"/>
    <cellStyle name="Millares [0] 2 3 2 2 6 4" xfId="4544" xr:uid="{00000000-0005-0000-0000-000043070000}"/>
    <cellStyle name="Millares [0] 2 3 2 2 7" xfId="4545" xr:uid="{00000000-0005-0000-0000-000044070000}"/>
    <cellStyle name="Millares [0] 2 3 2 2 7 2" xfId="4546" xr:uid="{00000000-0005-0000-0000-000045070000}"/>
    <cellStyle name="Millares [0] 2 3 2 2 7 2 2" xfId="4547" xr:uid="{00000000-0005-0000-0000-000046070000}"/>
    <cellStyle name="Millares [0] 2 3 2 2 7 2 3" xfId="4548" xr:uid="{00000000-0005-0000-0000-000047070000}"/>
    <cellStyle name="Millares [0] 2 3 2 2 7 3" xfId="4549" xr:uid="{00000000-0005-0000-0000-000048070000}"/>
    <cellStyle name="Millares [0] 2 3 2 2 7 4" xfId="4550" xr:uid="{00000000-0005-0000-0000-000049070000}"/>
    <cellStyle name="Millares [0] 2 3 2 2 8" xfId="4551" xr:uid="{00000000-0005-0000-0000-00004A070000}"/>
    <cellStyle name="Millares [0] 2 3 2 2 8 2" xfId="4552" xr:uid="{00000000-0005-0000-0000-00004B070000}"/>
    <cellStyle name="Millares [0] 2 3 2 2 8 3" xfId="4553" xr:uid="{00000000-0005-0000-0000-00004C070000}"/>
    <cellStyle name="Millares [0] 2 3 2 2 9" xfId="4554" xr:uid="{00000000-0005-0000-0000-00004D070000}"/>
    <cellStyle name="Millares [0] 2 3 2 3" xfId="4555" xr:uid="{00000000-0005-0000-0000-00004E070000}"/>
    <cellStyle name="Millares [0] 2 3 2 3 2" xfId="4556" xr:uid="{00000000-0005-0000-0000-00004F070000}"/>
    <cellStyle name="Millares [0] 2 3 2 3 2 2" xfId="4557" xr:uid="{00000000-0005-0000-0000-000050070000}"/>
    <cellStyle name="Millares [0] 2 3 2 3 2 2 2" xfId="4558" xr:uid="{00000000-0005-0000-0000-000051070000}"/>
    <cellStyle name="Millares [0] 2 3 2 3 2 2 2 2" xfId="4559" xr:uid="{00000000-0005-0000-0000-000052070000}"/>
    <cellStyle name="Millares [0] 2 3 2 3 2 2 2 2 2" xfId="4560" xr:uid="{00000000-0005-0000-0000-000053070000}"/>
    <cellStyle name="Millares [0] 2 3 2 3 2 2 2 2 3" xfId="4561" xr:uid="{00000000-0005-0000-0000-000054070000}"/>
    <cellStyle name="Millares [0] 2 3 2 3 2 2 2 3" xfId="4562" xr:uid="{00000000-0005-0000-0000-000055070000}"/>
    <cellStyle name="Millares [0] 2 3 2 3 2 2 2 4" xfId="4563" xr:uid="{00000000-0005-0000-0000-000056070000}"/>
    <cellStyle name="Millares [0] 2 3 2 3 2 2 3" xfId="4564" xr:uid="{00000000-0005-0000-0000-000057070000}"/>
    <cellStyle name="Millares [0] 2 3 2 3 2 2 3 2" xfId="4565" xr:uid="{00000000-0005-0000-0000-000058070000}"/>
    <cellStyle name="Millares [0] 2 3 2 3 2 2 3 3" xfId="4566" xr:uid="{00000000-0005-0000-0000-000059070000}"/>
    <cellStyle name="Millares [0] 2 3 2 3 2 2 4" xfId="4567" xr:uid="{00000000-0005-0000-0000-00005A070000}"/>
    <cellStyle name="Millares [0] 2 3 2 3 2 2 5" xfId="4568" xr:uid="{00000000-0005-0000-0000-00005B070000}"/>
    <cellStyle name="Millares [0] 2 3 2 3 2 3" xfId="4569" xr:uid="{00000000-0005-0000-0000-00005C070000}"/>
    <cellStyle name="Millares [0] 2 3 2 3 2 3 2" xfId="4570" xr:uid="{00000000-0005-0000-0000-00005D070000}"/>
    <cellStyle name="Millares [0] 2 3 2 3 2 3 2 2" xfId="4571" xr:uid="{00000000-0005-0000-0000-00005E070000}"/>
    <cellStyle name="Millares [0] 2 3 2 3 2 3 2 3" xfId="4572" xr:uid="{00000000-0005-0000-0000-00005F070000}"/>
    <cellStyle name="Millares [0] 2 3 2 3 2 3 3" xfId="4573" xr:uid="{00000000-0005-0000-0000-000060070000}"/>
    <cellStyle name="Millares [0] 2 3 2 3 2 3 4" xfId="4574" xr:uid="{00000000-0005-0000-0000-000061070000}"/>
    <cellStyle name="Millares [0] 2 3 2 3 2 4" xfId="4575" xr:uid="{00000000-0005-0000-0000-000062070000}"/>
    <cellStyle name="Millares [0] 2 3 2 3 2 4 2" xfId="4576" xr:uid="{00000000-0005-0000-0000-000063070000}"/>
    <cellStyle name="Millares [0] 2 3 2 3 2 4 2 2" xfId="4577" xr:uid="{00000000-0005-0000-0000-000064070000}"/>
    <cellStyle name="Millares [0] 2 3 2 3 2 4 2 3" xfId="4578" xr:uid="{00000000-0005-0000-0000-000065070000}"/>
    <cellStyle name="Millares [0] 2 3 2 3 2 4 3" xfId="4579" xr:uid="{00000000-0005-0000-0000-000066070000}"/>
    <cellStyle name="Millares [0] 2 3 2 3 2 4 4" xfId="4580" xr:uid="{00000000-0005-0000-0000-000067070000}"/>
    <cellStyle name="Millares [0] 2 3 2 3 2 5" xfId="4581" xr:uid="{00000000-0005-0000-0000-000068070000}"/>
    <cellStyle name="Millares [0] 2 3 2 3 2 5 2" xfId="4582" xr:uid="{00000000-0005-0000-0000-000069070000}"/>
    <cellStyle name="Millares [0] 2 3 2 3 2 5 2 2" xfId="4583" xr:uid="{00000000-0005-0000-0000-00006A070000}"/>
    <cellStyle name="Millares [0] 2 3 2 3 2 5 2 3" xfId="4584" xr:uid="{00000000-0005-0000-0000-00006B070000}"/>
    <cellStyle name="Millares [0] 2 3 2 3 2 5 3" xfId="4585" xr:uid="{00000000-0005-0000-0000-00006C070000}"/>
    <cellStyle name="Millares [0] 2 3 2 3 2 5 4" xfId="4586" xr:uid="{00000000-0005-0000-0000-00006D070000}"/>
    <cellStyle name="Millares [0] 2 3 2 3 2 6" xfId="4587" xr:uid="{00000000-0005-0000-0000-00006E070000}"/>
    <cellStyle name="Millares [0] 2 3 2 3 2 6 2" xfId="4588" xr:uid="{00000000-0005-0000-0000-00006F070000}"/>
    <cellStyle name="Millares [0] 2 3 2 3 2 6 3" xfId="4589" xr:uid="{00000000-0005-0000-0000-000070070000}"/>
    <cellStyle name="Millares [0] 2 3 2 3 2 7" xfId="4590" xr:uid="{00000000-0005-0000-0000-000071070000}"/>
    <cellStyle name="Millares [0] 2 3 2 3 2 8" xfId="4591" xr:uid="{00000000-0005-0000-0000-000072070000}"/>
    <cellStyle name="Millares [0] 2 3 2 3 3" xfId="4592" xr:uid="{00000000-0005-0000-0000-000073070000}"/>
    <cellStyle name="Millares [0] 2 3 2 3 3 2" xfId="4593" xr:uid="{00000000-0005-0000-0000-000074070000}"/>
    <cellStyle name="Millares [0] 2 3 2 3 3 2 2" xfId="4594" xr:uid="{00000000-0005-0000-0000-000075070000}"/>
    <cellStyle name="Millares [0] 2 3 2 3 3 2 2 2" xfId="4595" xr:uid="{00000000-0005-0000-0000-000076070000}"/>
    <cellStyle name="Millares [0] 2 3 2 3 3 2 2 3" xfId="4596" xr:uid="{00000000-0005-0000-0000-000077070000}"/>
    <cellStyle name="Millares [0] 2 3 2 3 3 2 3" xfId="4597" xr:uid="{00000000-0005-0000-0000-000078070000}"/>
    <cellStyle name="Millares [0] 2 3 2 3 3 2 4" xfId="4598" xr:uid="{00000000-0005-0000-0000-000079070000}"/>
    <cellStyle name="Millares [0] 2 3 2 3 3 3" xfId="4599" xr:uid="{00000000-0005-0000-0000-00007A070000}"/>
    <cellStyle name="Millares [0] 2 3 2 3 3 3 2" xfId="4600" xr:uid="{00000000-0005-0000-0000-00007B070000}"/>
    <cellStyle name="Millares [0] 2 3 2 3 3 3 3" xfId="4601" xr:uid="{00000000-0005-0000-0000-00007C070000}"/>
    <cellStyle name="Millares [0] 2 3 2 3 3 4" xfId="4602" xr:uid="{00000000-0005-0000-0000-00007D070000}"/>
    <cellStyle name="Millares [0] 2 3 2 3 3 5" xfId="4603" xr:uid="{00000000-0005-0000-0000-00007E070000}"/>
    <cellStyle name="Millares [0] 2 3 2 3 4" xfId="4604" xr:uid="{00000000-0005-0000-0000-00007F070000}"/>
    <cellStyle name="Millares [0] 2 3 2 3 4 2" xfId="4605" xr:uid="{00000000-0005-0000-0000-000080070000}"/>
    <cellStyle name="Millares [0] 2 3 2 3 4 2 2" xfId="4606" xr:uid="{00000000-0005-0000-0000-000081070000}"/>
    <cellStyle name="Millares [0] 2 3 2 3 4 2 3" xfId="4607" xr:uid="{00000000-0005-0000-0000-000082070000}"/>
    <cellStyle name="Millares [0] 2 3 2 3 4 3" xfId="4608" xr:uid="{00000000-0005-0000-0000-000083070000}"/>
    <cellStyle name="Millares [0] 2 3 2 3 4 4" xfId="4609" xr:uid="{00000000-0005-0000-0000-000084070000}"/>
    <cellStyle name="Millares [0] 2 3 2 3 5" xfId="4610" xr:uid="{00000000-0005-0000-0000-000085070000}"/>
    <cellStyle name="Millares [0] 2 3 2 3 5 2" xfId="4611" xr:uid="{00000000-0005-0000-0000-000086070000}"/>
    <cellStyle name="Millares [0] 2 3 2 3 5 2 2" xfId="4612" xr:uid="{00000000-0005-0000-0000-000087070000}"/>
    <cellStyle name="Millares [0] 2 3 2 3 5 2 3" xfId="4613" xr:uid="{00000000-0005-0000-0000-000088070000}"/>
    <cellStyle name="Millares [0] 2 3 2 3 5 3" xfId="4614" xr:uid="{00000000-0005-0000-0000-000089070000}"/>
    <cellStyle name="Millares [0] 2 3 2 3 5 4" xfId="4615" xr:uid="{00000000-0005-0000-0000-00008A070000}"/>
    <cellStyle name="Millares [0] 2 3 2 3 6" xfId="4616" xr:uid="{00000000-0005-0000-0000-00008B070000}"/>
    <cellStyle name="Millares [0] 2 3 2 3 6 2" xfId="4617" xr:uid="{00000000-0005-0000-0000-00008C070000}"/>
    <cellStyle name="Millares [0] 2 3 2 3 6 2 2" xfId="4618" xr:uid="{00000000-0005-0000-0000-00008D070000}"/>
    <cellStyle name="Millares [0] 2 3 2 3 6 2 3" xfId="4619" xr:uid="{00000000-0005-0000-0000-00008E070000}"/>
    <cellStyle name="Millares [0] 2 3 2 3 6 3" xfId="4620" xr:uid="{00000000-0005-0000-0000-00008F070000}"/>
    <cellStyle name="Millares [0] 2 3 2 3 6 4" xfId="4621" xr:uid="{00000000-0005-0000-0000-000090070000}"/>
    <cellStyle name="Millares [0] 2 3 2 3 7" xfId="4622" xr:uid="{00000000-0005-0000-0000-000091070000}"/>
    <cellStyle name="Millares [0] 2 3 2 3 7 2" xfId="4623" xr:uid="{00000000-0005-0000-0000-000092070000}"/>
    <cellStyle name="Millares [0] 2 3 2 3 7 3" xfId="4624" xr:uid="{00000000-0005-0000-0000-000093070000}"/>
    <cellStyle name="Millares [0] 2 3 2 3 8" xfId="4625" xr:uid="{00000000-0005-0000-0000-000094070000}"/>
    <cellStyle name="Millares [0] 2 3 2 3 9" xfId="4626" xr:uid="{00000000-0005-0000-0000-000095070000}"/>
    <cellStyle name="Millares [0] 2 3 2 4" xfId="4627" xr:uid="{00000000-0005-0000-0000-000096070000}"/>
    <cellStyle name="Millares [0] 2 3 2 4 2" xfId="4628" xr:uid="{00000000-0005-0000-0000-000097070000}"/>
    <cellStyle name="Millares [0] 2 3 2 4 2 2" xfId="4629" xr:uid="{00000000-0005-0000-0000-000098070000}"/>
    <cellStyle name="Millares [0] 2 3 2 4 2 2 2" xfId="4630" xr:uid="{00000000-0005-0000-0000-000099070000}"/>
    <cellStyle name="Millares [0] 2 3 2 4 2 2 2 2" xfId="4631" xr:uid="{00000000-0005-0000-0000-00009A070000}"/>
    <cellStyle name="Millares [0] 2 3 2 4 2 2 2 3" xfId="4632" xr:uid="{00000000-0005-0000-0000-00009B070000}"/>
    <cellStyle name="Millares [0] 2 3 2 4 2 2 3" xfId="4633" xr:uid="{00000000-0005-0000-0000-00009C070000}"/>
    <cellStyle name="Millares [0] 2 3 2 4 2 2 4" xfId="4634" xr:uid="{00000000-0005-0000-0000-00009D070000}"/>
    <cellStyle name="Millares [0] 2 3 2 4 2 3" xfId="4635" xr:uid="{00000000-0005-0000-0000-00009E070000}"/>
    <cellStyle name="Millares [0] 2 3 2 4 2 3 2" xfId="4636" xr:uid="{00000000-0005-0000-0000-00009F070000}"/>
    <cellStyle name="Millares [0] 2 3 2 4 2 3 3" xfId="4637" xr:uid="{00000000-0005-0000-0000-0000A0070000}"/>
    <cellStyle name="Millares [0] 2 3 2 4 2 4" xfId="4638" xr:uid="{00000000-0005-0000-0000-0000A1070000}"/>
    <cellStyle name="Millares [0] 2 3 2 4 2 5" xfId="4639" xr:uid="{00000000-0005-0000-0000-0000A2070000}"/>
    <cellStyle name="Millares [0] 2 3 2 4 3" xfId="4640" xr:uid="{00000000-0005-0000-0000-0000A3070000}"/>
    <cellStyle name="Millares [0] 2 3 2 4 3 2" xfId="4641" xr:uid="{00000000-0005-0000-0000-0000A4070000}"/>
    <cellStyle name="Millares [0] 2 3 2 4 3 2 2" xfId="4642" xr:uid="{00000000-0005-0000-0000-0000A5070000}"/>
    <cellStyle name="Millares [0] 2 3 2 4 3 2 3" xfId="4643" xr:uid="{00000000-0005-0000-0000-0000A6070000}"/>
    <cellStyle name="Millares [0] 2 3 2 4 3 3" xfId="4644" xr:uid="{00000000-0005-0000-0000-0000A7070000}"/>
    <cellStyle name="Millares [0] 2 3 2 4 3 4" xfId="4645" xr:uid="{00000000-0005-0000-0000-0000A8070000}"/>
    <cellStyle name="Millares [0] 2 3 2 4 4" xfId="4646" xr:uid="{00000000-0005-0000-0000-0000A9070000}"/>
    <cellStyle name="Millares [0] 2 3 2 4 4 2" xfId="4647" xr:uid="{00000000-0005-0000-0000-0000AA070000}"/>
    <cellStyle name="Millares [0] 2 3 2 4 4 2 2" xfId="4648" xr:uid="{00000000-0005-0000-0000-0000AB070000}"/>
    <cellStyle name="Millares [0] 2 3 2 4 4 2 3" xfId="4649" xr:uid="{00000000-0005-0000-0000-0000AC070000}"/>
    <cellStyle name="Millares [0] 2 3 2 4 4 3" xfId="4650" xr:uid="{00000000-0005-0000-0000-0000AD070000}"/>
    <cellStyle name="Millares [0] 2 3 2 4 4 4" xfId="4651" xr:uid="{00000000-0005-0000-0000-0000AE070000}"/>
    <cellStyle name="Millares [0] 2 3 2 4 5" xfId="4652" xr:uid="{00000000-0005-0000-0000-0000AF070000}"/>
    <cellStyle name="Millares [0] 2 3 2 4 5 2" xfId="4653" xr:uid="{00000000-0005-0000-0000-0000B0070000}"/>
    <cellStyle name="Millares [0] 2 3 2 4 5 2 2" xfId="4654" xr:uid="{00000000-0005-0000-0000-0000B1070000}"/>
    <cellStyle name="Millares [0] 2 3 2 4 5 2 3" xfId="4655" xr:uid="{00000000-0005-0000-0000-0000B2070000}"/>
    <cellStyle name="Millares [0] 2 3 2 4 5 3" xfId="4656" xr:uid="{00000000-0005-0000-0000-0000B3070000}"/>
    <cellStyle name="Millares [0] 2 3 2 4 5 4" xfId="4657" xr:uid="{00000000-0005-0000-0000-0000B4070000}"/>
    <cellStyle name="Millares [0] 2 3 2 4 6" xfId="4658" xr:uid="{00000000-0005-0000-0000-0000B5070000}"/>
    <cellStyle name="Millares [0] 2 3 2 4 6 2" xfId="4659" xr:uid="{00000000-0005-0000-0000-0000B6070000}"/>
    <cellStyle name="Millares [0] 2 3 2 4 6 3" xfId="4660" xr:uid="{00000000-0005-0000-0000-0000B7070000}"/>
    <cellStyle name="Millares [0] 2 3 2 4 7" xfId="4661" xr:uid="{00000000-0005-0000-0000-0000B8070000}"/>
    <cellStyle name="Millares [0] 2 3 2 4 8" xfId="4662" xr:uid="{00000000-0005-0000-0000-0000B9070000}"/>
    <cellStyle name="Millares [0] 2 3 2 5" xfId="4663" xr:uid="{00000000-0005-0000-0000-0000BA070000}"/>
    <cellStyle name="Millares [0] 2 3 2 5 2" xfId="4664" xr:uid="{00000000-0005-0000-0000-0000BB070000}"/>
    <cellStyle name="Millares [0] 2 3 2 5 2 2" xfId="4665" xr:uid="{00000000-0005-0000-0000-0000BC070000}"/>
    <cellStyle name="Millares [0] 2 3 2 5 2 2 2" xfId="4666" xr:uid="{00000000-0005-0000-0000-0000BD070000}"/>
    <cellStyle name="Millares [0] 2 3 2 5 2 2 3" xfId="4667" xr:uid="{00000000-0005-0000-0000-0000BE070000}"/>
    <cellStyle name="Millares [0] 2 3 2 5 2 3" xfId="4668" xr:uid="{00000000-0005-0000-0000-0000BF070000}"/>
    <cellStyle name="Millares [0] 2 3 2 5 2 4" xfId="4669" xr:uid="{00000000-0005-0000-0000-0000C0070000}"/>
    <cellStyle name="Millares [0] 2 3 2 5 3" xfId="4670" xr:uid="{00000000-0005-0000-0000-0000C1070000}"/>
    <cellStyle name="Millares [0] 2 3 2 5 3 2" xfId="4671" xr:uid="{00000000-0005-0000-0000-0000C2070000}"/>
    <cellStyle name="Millares [0] 2 3 2 5 3 2 2" xfId="4672" xr:uid="{00000000-0005-0000-0000-0000C3070000}"/>
    <cellStyle name="Millares [0] 2 3 2 5 3 2 3" xfId="4673" xr:uid="{00000000-0005-0000-0000-0000C4070000}"/>
    <cellStyle name="Millares [0] 2 3 2 5 3 3" xfId="4674" xr:uid="{00000000-0005-0000-0000-0000C5070000}"/>
    <cellStyle name="Millares [0] 2 3 2 5 3 4" xfId="4675" xr:uid="{00000000-0005-0000-0000-0000C6070000}"/>
    <cellStyle name="Millares [0] 2 3 2 5 4" xfId="4676" xr:uid="{00000000-0005-0000-0000-0000C7070000}"/>
    <cellStyle name="Millares [0] 2 3 2 5 4 2" xfId="4677" xr:uid="{00000000-0005-0000-0000-0000C8070000}"/>
    <cellStyle name="Millares [0] 2 3 2 5 4 3" xfId="4678" xr:uid="{00000000-0005-0000-0000-0000C9070000}"/>
    <cellStyle name="Millares [0] 2 3 2 5 5" xfId="4679" xr:uid="{00000000-0005-0000-0000-0000CA070000}"/>
    <cellStyle name="Millares [0] 2 3 2 5 6" xfId="4680" xr:uid="{00000000-0005-0000-0000-0000CB070000}"/>
    <cellStyle name="Millares [0] 2 3 2 6" xfId="4681" xr:uid="{00000000-0005-0000-0000-0000CC070000}"/>
    <cellStyle name="Millares [0] 2 3 2 6 2" xfId="4682" xr:uid="{00000000-0005-0000-0000-0000CD070000}"/>
    <cellStyle name="Millares [0] 2 3 2 6 2 2" xfId="4683" xr:uid="{00000000-0005-0000-0000-0000CE070000}"/>
    <cellStyle name="Millares [0] 2 3 2 6 2 3" xfId="4684" xr:uid="{00000000-0005-0000-0000-0000CF070000}"/>
    <cellStyle name="Millares [0] 2 3 2 6 3" xfId="4685" xr:uid="{00000000-0005-0000-0000-0000D0070000}"/>
    <cellStyle name="Millares [0] 2 3 2 6 4" xfId="4686" xr:uid="{00000000-0005-0000-0000-0000D1070000}"/>
    <cellStyle name="Millares [0] 2 3 2 7" xfId="4687" xr:uid="{00000000-0005-0000-0000-0000D2070000}"/>
    <cellStyle name="Millares [0] 2 3 2 7 2" xfId="4688" xr:uid="{00000000-0005-0000-0000-0000D3070000}"/>
    <cellStyle name="Millares [0] 2 3 2 7 2 2" xfId="4689" xr:uid="{00000000-0005-0000-0000-0000D4070000}"/>
    <cellStyle name="Millares [0] 2 3 2 7 2 3" xfId="4690" xr:uid="{00000000-0005-0000-0000-0000D5070000}"/>
    <cellStyle name="Millares [0] 2 3 2 7 3" xfId="4691" xr:uid="{00000000-0005-0000-0000-0000D6070000}"/>
    <cellStyle name="Millares [0] 2 3 2 7 4" xfId="4692" xr:uid="{00000000-0005-0000-0000-0000D7070000}"/>
    <cellStyle name="Millares [0] 2 3 2 8" xfId="4693" xr:uid="{00000000-0005-0000-0000-0000D8070000}"/>
    <cellStyle name="Millares [0] 2 3 2 8 2" xfId="4694" xr:uid="{00000000-0005-0000-0000-0000D9070000}"/>
    <cellStyle name="Millares [0] 2 3 2 8 2 2" xfId="4695" xr:uid="{00000000-0005-0000-0000-0000DA070000}"/>
    <cellStyle name="Millares [0] 2 3 2 8 2 3" xfId="4696" xr:uid="{00000000-0005-0000-0000-0000DB070000}"/>
    <cellStyle name="Millares [0] 2 3 2 8 3" xfId="4697" xr:uid="{00000000-0005-0000-0000-0000DC070000}"/>
    <cellStyle name="Millares [0] 2 3 2 8 4" xfId="4698" xr:uid="{00000000-0005-0000-0000-0000DD070000}"/>
    <cellStyle name="Millares [0] 2 3 2 9" xfId="4699" xr:uid="{00000000-0005-0000-0000-0000DE070000}"/>
    <cellStyle name="Millares [0] 2 3 2 9 2" xfId="4700" xr:uid="{00000000-0005-0000-0000-0000DF070000}"/>
    <cellStyle name="Millares [0] 2 3 2 9 2 2" xfId="4701" xr:uid="{00000000-0005-0000-0000-0000E0070000}"/>
    <cellStyle name="Millares [0] 2 3 2 9 2 3" xfId="4702" xr:uid="{00000000-0005-0000-0000-0000E1070000}"/>
    <cellStyle name="Millares [0] 2 3 2 9 3" xfId="4703" xr:uid="{00000000-0005-0000-0000-0000E2070000}"/>
    <cellStyle name="Millares [0] 2 3 2 9 4" xfId="4704" xr:uid="{00000000-0005-0000-0000-0000E3070000}"/>
    <cellStyle name="Millares [0] 2 3 3" xfId="4705" xr:uid="{00000000-0005-0000-0000-0000E4070000}"/>
    <cellStyle name="Millares [0] 2 3 3 10" xfId="4706" xr:uid="{00000000-0005-0000-0000-0000E5070000}"/>
    <cellStyle name="Millares [0] 2 3 3 2" xfId="4707" xr:uid="{00000000-0005-0000-0000-0000E6070000}"/>
    <cellStyle name="Millares [0] 2 3 3 2 2" xfId="4708" xr:uid="{00000000-0005-0000-0000-0000E7070000}"/>
    <cellStyle name="Millares [0] 2 3 3 2 2 2" xfId="4709" xr:uid="{00000000-0005-0000-0000-0000E8070000}"/>
    <cellStyle name="Millares [0] 2 3 3 2 2 2 2" xfId="4710" xr:uid="{00000000-0005-0000-0000-0000E9070000}"/>
    <cellStyle name="Millares [0] 2 3 3 2 2 2 2 2" xfId="4711" xr:uid="{00000000-0005-0000-0000-0000EA070000}"/>
    <cellStyle name="Millares [0] 2 3 3 2 2 2 2 2 2" xfId="4712" xr:uid="{00000000-0005-0000-0000-0000EB070000}"/>
    <cellStyle name="Millares [0] 2 3 3 2 2 2 2 2 3" xfId="4713" xr:uid="{00000000-0005-0000-0000-0000EC070000}"/>
    <cellStyle name="Millares [0] 2 3 3 2 2 2 2 3" xfId="4714" xr:uid="{00000000-0005-0000-0000-0000ED070000}"/>
    <cellStyle name="Millares [0] 2 3 3 2 2 2 2 4" xfId="4715" xr:uid="{00000000-0005-0000-0000-0000EE070000}"/>
    <cellStyle name="Millares [0] 2 3 3 2 2 2 3" xfId="4716" xr:uid="{00000000-0005-0000-0000-0000EF070000}"/>
    <cellStyle name="Millares [0] 2 3 3 2 2 2 3 2" xfId="4717" xr:uid="{00000000-0005-0000-0000-0000F0070000}"/>
    <cellStyle name="Millares [0] 2 3 3 2 2 2 3 3" xfId="4718" xr:uid="{00000000-0005-0000-0000-0000F1070000}"/>
    <cellStyle name="Millares [0] 2 3 3 2 2 2 4" xfId="4719" xr:uid="{00000000-0005-0000-0000-0000F2070000}"/>
    <cellStyle name="Millares [0] 2 3 3 2 2 2 5" xfId="4720" xr:uid="{00000000-0005-0000-0000-0000F3070000}"/>
    <cellStyle name="Millares [0] 2 3 3 2 2 3" xfId="4721" xr:uid="{00000000-0005-0000-0000-0000F4070000}"/>
    <cellStyle name="Millares [0] 2 3 3 2 2 3 2" xfId="4722" xr:uid="{00000000-0005-0000-0000-0000F5070000}"/>
    <cellStyle name="Millares [0] 2 3 3 2 2 3 2 2" xfId="4723" xr:uid="{00000000-0005-0000-0000-0000F6070000}"/>
    <cellStyle name="Millares [0] 2 3 3 2 2 3 2 3" xfId="4724" xr:uid="{00000000-0005-0000-0000-0000F7070000}"/>
    <cellStyle name="Millares [0] 2 3 3 2 2 3 3" xfId="4725" xr:uid="{00000000-0005-0000-0000-0000F8070000}"/>
    <cellStyle name="Millares [0] 2 3 3 2 2 3 4" xfId="4726" xr:uid="{00000000-0005-0000-0000-0000F9070000}"/>
    <cellStyle name="Millares [0] 2 3 3 2 2 4" xfId="4727" xr:uid="{00000000-0005-0000-0000-0000FA070000}"/>
    <cellStyle name="Millares [0] 2 3 3 2 2 4 2" xfId="4728" xr:uid="{00000000-0005-0000-0000-0000FB070000}"/>
    <cellStyle name="Millares [0] 2 3 3 2 2 4 2 2" xfId="4729" xr:uid="{00000000-0005-0000-0000-0000FC070000}"/>
    <cellStyle name="Millares [0] 2 3 3 2 2 4 2 3" xfId="4730" xr:uid="{00000000-0005-0000-0000-0000FD070000}"/>
    <cellStyle name="Millares [0] 2 3 3 2 2 4 3" xfId="4731" xr:uid="{00000000-0005-0000-0000-0000FE070000}"/>
    <cellStyle name="Millares [0] 2 3 3 2 2 4 4" xfId="4732" xr:uid="{00000000-0005-0000-0000-0000FF070000}"/>
    <cellStyle name="Millares [0] 2 3 3 2 2 5" xfId="4733" xr:uid="{00000000-0005-0000-0000-000000080000}"/>
    <cellStyle name="Millares [0] 2 3 3 2 2 5 2" xfId="4734" xr:uid="{00000000-0005-0000-0000-000001080000}"/>
    <cellStyle name="Millares [0] 2 3 3 2 2 5 2 2" xfId="4735" xr:uid="{00000000-0005-0000-0000-000002080000}"/>
    <cellStyle name="Millares [0] 2 3 3 2 2 5 2 3" xfId="4736" xr:uid="{00000000-0005-0000-0000-000003080000}"/>
    <cellStyle name="Millares [0] 2 3 3 2 2 5 3" xfId="4737" xr:uid="{00000000-0005-0000-0000-000004080000}"/>
    <cellStyle name="Millares [0] 2 3 3 2 2 5 4" xfId="4738" xr:uid="{00000000-0005-0000-0000-000005080000}"/>
    <cellStyle name="Millares [0] 2 3 3 2 2 6" xfId="4739" xr:uid="{00000000-0005-0000-0000-000006080000}"/>
    <cellStyle name="Millares [0] 2 3 3 2 2 6 2" xfId="4740" xr:uid="{00000000-0005-0000-0000-000007080000}"/>
    <cellStyle name="Millares [0] 2 3 3 2 2 6 3" xfId="4741" xr:uid="{00000000-0005-0000-0000-000008080000}"/>
    <cellStyle name="Millares [0] 2 3 3 2 2 7" xfId="4742" xr:uid="{00000000-0005-0000-0000-000009080000}"/>
    <cellStyle name="Millares [0] 2 3 3 2 2 8" xfId="4743" xr:uid="{00000000-0005-0000-0000-00000A080000}"/>
    <cellStyle name="Millares [0] 2 3 3 2 3" xfId="4744" xr:uid="{00000000-0005-0000-0000-00000B080000}"/>
    <cellStyle name="Millares [0] 2 3 3 2 3 2" xfId="4745" xr:uid="{00000000-0005-0000-0000-00000C080000}"/>
    <cellStyle name="Millares [0] 2 3 3 2 3 2 2" xfId="4746" xr:uid="{00000000-0005-0000-0000-00000D080000}"/>
    <cellStyle name="Millares [0] 2 3 3 2 3 2 2 2" xfId="4747" xr:uid="{00000000-0005-0000-0000-00000E080000}"/>
    <cellStyle name="Millares [0] 2 3 3 2 3 2 2 3" xfId="4748" xr:uid="{00000000-0005-0000-0000-00000F080000}"/>
    <cellStyle name="Millares [0] 2 3 3 2 3 2 3" xfId="4749" xr:uid="{00000000-0005-0000-0000-000010080000}"/>
    <cellStyle name="Millares [0] 2 3 3 2 3 2 4" xfId="4750" xr:uid="{00000000-0005-0000-0000-000011080000}"/>
    <cellStyle name="Millares [0] 2 3 3 2 3 3" xfId="4751" xr:uid="{00000000-0005-0000-0000-000012080000}"/>
    <cellStyle name="Millares [0] 2 3 3 2 3 3 2" xfId="4752" xr:uid="{00000000-0005-0000-0000-000013080000}"/>
    <cellStyle name="Millares [0] 2 3 3 2 3 3 3" xfId="4753" xr:uid="{00000000-0005-0000-0000-000014080000}"/>
    <cellStyle name="Millares [0] 2 3 3 2 3 4" xfId="4754" xr:uid="{00000000-0005-0000-0000-000015080000}"/>
    <cellStyle name="Millares [0] 2 3 3 2 3 5" xfId="4755" xr:uid="{00000000-0005-0000-0000-000016080000}"/>
    <cellStyle name="Millares [0] 2 3 3 2 4" xfId="4756" xr:uid="{00000000-0005-0000-0000-000017080000}"/>
    <cellStyle name="Millares [0] 2 3 3 2 4 2" xfId="4757" xr:uid="{00000000-0005-0000-0000-000018080000}"/>
    <cellStyle name="Millares [0] 2 3 3 2 4 2 2" xfId="4758" xr:uid="{00000000-0005-0000-0000-000019080000}"/>
    <cellStyle name="Millares [0] 2 3 3 2 4 2 3" xfId="4759" xr:uid="{00000000-0005-0000-0000-00001A080000}"/>
    <cellStyle name="Millares [0] 2 3 3 2 4 3" xfId="4760" xr:uid="{00000000-0005-0000-0000-00001B080000}"/>
    <cellStyle name="Millares [0] 2 3 3 2 4 4" xfId="4761" xr:uid="{00000000-0005-0000-0000-00001C080000}"/>
    <cellStyle name="Millares [0] 2 3 3 2 5" xfId="4762" xr:uid="{00000000-0005-0000-0000-00001D080000}"/>
    <cellStyle name="Millares [0] 2 3 3 2 5 2" xfId="4763" xr:uid="{00000000-0005-0000-0000-00001E080000}"/>
    <cellStyle name="Millares [0] 2 3 3 2 5 2 2" xfId="4764" xr:uid="{00000000-0005-0000-0000-00001F080000}"/>
    <cellStyle name="Millares [0] 2 3 3 2 5 2 3" xfId="4765" xr:uid="{00000000-0005-0000-0000-000020080000}"/>
    <cellStyle name="Millares [0] 2 3 3 2 5 3" xfId="4766" xr:uid="{00000000-0005-0000-0000-000021080000}"/>
    <cellStyle name="Millares [0] 2 3 3 2 5 4" xfId="4767" xr:uid="{00000000-0005-0000-0000-000022080000}"/>
    <cellStyle name="Millares [0] 2 3 3 2 6" xfId="4768" xr:uid="{00000000-0005-0000-0000-000023080000}"/>
    <cellStyle name="Millares [0] 2 3 3 2 6 2" xfId="4769" xr:uid="{00000000-0005-0000-0000-000024080000}"/>
    <cellStyle name="Millares [0] 2 3 3 2 6 2 2" xfId="4770" xr:uid="{00000000-0005-0000-0000-000025080000}"/>
    <cellStyle name="Millares [0] 2 3 3 2 6 2 3" xfId="4771" xr:uid="{00000000-0005-0000-0000-000026080000}"/>
    <cellStyle name="Millares [0] 2 3 3 2 6 3" xfId="4772" xr:uid="{00000000-0005-0000-0000-000027080000}"/>
    <cellStyle name="Millares [0] 2 3 3 2 6 4" xfId="4773" xr:uid="{00000000-0005-0000-0000-000028080000}"/>
    <cellStyle name="Millares [0] 2 3 3 2 7" xfId="4774" xr:uid="{00000000-0005-0000-0000-000029080000}"/>
    <cellStyle name="Millares [0] 2 3 3 2 7 2" xfId="4775" xr:uid="{00000000-0005-0000-0000-00002A080000}"/>
    <cellStyle name="Millares [0] 2 3 3 2 7 3" xfId="4776" xr:uid="{00000000-0005-0000-0000-00002B080000}"/>
    <cellStyle name="Millares [0] 2 3 3 2 8" xfId="4777" xr:uid="{00000000-0005-0000-0000-00002C080000}"/>
    <cellStyle name="Millares [0] 2 3 3 2 9" xfId="4778" xr:uid="{00000000-0005-0000-0000-00002D080000}"/>
    <cellStyle name="Millares [0] 2 3 3 3" xfId="4779" xr:uid="{00000000-0005-0000-0000-00002E080000}"/>
    <cellStyle name="Millares [0] 2 3 3 3 2" xfId="4780" xr:uid="{00000000-0005-0000-0000-00002F080000}"/>
    <cellStyle name="Millares [0] 2 3 3 3 2 2" xfId="4781" xr:uid="{00000000-0005-0000-0000-000030080000}"/>
    <cellStyle name="Millares [0] 2 3 3 3 2 2 2" xfId="4782" xr:uid="{00000000-0005-0000-0000-000031080000}"/>
    <cellStyle name="Millares [0] 2 3 3 3 2 2 2 2" xfId="4783" xr:uid="{00000000-0005-0000-0000-000032080000}"/>
    <cellStyle name="Millares [0] 2 3 3 3 2 2 2 3" xfId="4784" xr:uid="{00000000-0005-0000-0000-000033080000}"/>
    <cellStyle name="Millares [0] 2 3 3 3 2 2 3" xfId="4785" xr:uid="{00000000-0005-0000-0000-000034080000}"/>
    <cellStyle name="Millares [0] 2 3 3 3 2 2 4" xfId="4786" xr:uid="{00000000-0005-0000-0000-000035080000}"/>
    <cellStyle name="Millares [0] 2 3 3 3 2 3" xfId="4787" xr:uid="{00000000-0005-0000-0000-000036080000}"/>
    <cellStyle name="Millares [0] 2 3 3 3 2 3 2" xfId="4788" xr:uid="{00000000-0005-0000-0000-000037080000}"/>
    <cellStyle name="Millares [0] 2 3 3 3 2 3 3" xfId="4789" xr:uid="{00000000-0005-0000-0000-000038080000}"/>
    <cellStyle name="Millares [0] 2 3 3 3 2 4" xfId="4790" xr:uid="{00000000-0005-0000-0000-000039080000}"/>
    <cellStyle name="Millares [0] 2 3 3 3 2 5" xfId="4791" xr:uid="{00000000-0005-0000-0000-00003A080000}"/>
    <cellStyle name="Millares [0] 2 3 3 3 3" xfId="4792" xr:uid="{00000000-0005-0000-0000-00003B080000}"/>
    <cellStyle name="Millares [0] 2 3 3 3 3 2" xfId="4793" xr:uid="{00000000-0005-0000-0000-00003C080000}"/>
    <cellStyle name="Millares [0] 2 3 3 3 3 2 2" xfId="4794" xr:uid="{00000000-0005-0000-0000-00003D080000}"/>
    <cellStyle name="Millares [0] 2 3 3 3 3 2 3" xfId="4795" xr:uid="{00000000-0005-0000-0000-00003E080000}"/>
    <cellStyle name="Millares [0] 2 3 3 3 3 3" xfId="4796" xr:uid="{00000000-0005-0000-0000-00003F080000}"/>
    <cellStyle name="Millares [0] 2 3 3 3 3 4" xfId="4797" xr:uid="{00000000-0005-0000-0000-000040080000}"/>
    <cellStyle name="Millares [0] 2 3 3 3 4" xfId="4798" xr:uid="{00000000-0005-0000-0000-000041080000}"/>
    <cellStyle name="Millares [0] 2 3 3 3 4 2" xfId="4799" xr:uid="{00000000-0005-0000-0000-000042080000}"/>
    <cellStyle name="Millares [0] 2 3 3 3 4 2 2" xfId="4800" xr:uid="{00000000-0005-0000-0000-000043080000}"/>
    <cellStyle name="Millares [0] 2 3 3 3 4 2 3" xfId="4801" xr:uid="{00000000-0005-0000-0000-000044080000}"/>
    <cellStyle name="Millares [0] 2 3 3 3 4 3" xfId="4802" xr:uid="{00000000-0005-0000-0000-000045080000}"/>
    <cellStyle name="Millares [0] 2 3 3 3 4 4" xfId="4803" xr:uid="{00000000-0005-0000-0000-000046080000}"/>
    <cellStyle name="Millares [0] 2 3 3 3 5" xfId="4804" xr:uid="{00000000-0005-0000-0000-000047080000}"/>
    <cellStyle name="Millares [0] 2 3 3 3 5 2" xfId="4805" xr:uid="{00000000-0005-0000-0000-000048080000}"/>
    <cellStyle name="Millares [0] 2 3 3 3 5 2 2" xfId="4806" xr:uid="{00000000-0005-0000-0000-000049080000}"/>
    <cellStyle name="Millares [0] 2 3 3 3 5 2 3" xfId="4807" xr:uid="{00000000-0005-0000-0000-00004A080000}"/>
    <cellStyle name="Millares [0] 2 3 3 3 5 3" xfId="4808" xr:uid="{00000000-0005-0000-0000-00004B080000}"/>
    <cellStyle name="Millares [0] 2 3 3 3 5 4" xfId="4809" xr:uid="{00000000-0005-0000-0000-00004C080000}"/>
    <cellStyle name="Millares [0] 2 3 3 3 6" xfId="4810" xr:uid="{00000000-0005-0000-0000-00004D080000}"/>
    <cellStyle name="Millares [0] 2 3 3 3 6 2" xfId="4811" xr:uid="{00000000-0005-0000-0000-00004E080000}"/>
    <cellStyle name="Millares [0] 2 3 3 3 6 3" xfId="4812" xr:uid="{00000000-0005-0000-0000-00004F080000}"/>
    <cellStyle name="Millares [0] 2 3 3 3 7" xfId="4813" xr:uid="{00000000-0005-0000-0000-000050080000}"/>
    <cellStyle name="Millares [0] 2 3 3 3 8" xfId="4814" xr:uid="{00000000-0005-0000-0000-000051080000}"/>
    <cellStyle name="Millares [0] 2 3 3 4" xfId="4815" xr:uid="{00000000-0005-0000-0000-000052080000}"/>
    <cellStyle name="Millares [0] 2 3 3 4 2" xfId="4816" xr:uid="{00000000-0005-0000-0000-000053080000}"/>
    <cellStyle name="Millares [0] 2 3 3 4 2 2" xfId="4817" xr:uid="{00000000-0005-0000-0000-000054080000}"/>
    <cellStyle name="Millares [0] 2 3 3 4 2 2 2" xfId="4818" xr:uid="{00000000-0005-0000-0000-000055080000}"/>
    <cellStyle name="Millares [0] 2 3 3 4 2 2 3" xfId="4819" xr:uid="{00000000-0005-0000-0000-000056080000}"/>
    <cellStyle name="Millares [0] 2 3 3 4 2 3" xfId="4820" xr:uid="{00000000-0005-0000-0000-000057080000}"/>
    <cellStyle name="Millares [0] 2 3 3 4 2 4" xfId="4821" xr:uid="{00000000-0005-0000-0000-000058080000}"/>
    <cellStyle name="Millares [0] 2 3 3 4 3" xfId="4822" xr:uid="{00000000-0005-0000-0000-000059080000}"/>
    <cellStyle name="Millares [0] 2 3 3 4 3 2" xfId="4823" xr:uid="{00000000-0005-0000-0000-00005A080000}"/>
    <cellStyle name="Millares [0] 2 3 3 4 3 3" xfId="4824" xr:uid="{00000000-0005-0000-0000-00005B080000}"/>
    <cellStyle name="Millares [0] 2 3 3 4 4" xfId="4825" xr:uid="{00000000-0005-0000-0000-00005C080000}"/>
    <cellStyle name="Millares [0] 2 3 3 4 5" xfId="4826" xr:uid="{00000000-0005-0000-0000-00005D080000}"/>
    <cellStyle name="Millares [0] 2 3 3 5" xfId="4827" xr:uid="{00000000-0005-0000-0000-00005E080000}"/>
    <cellStyle name="Millares [0] 2 3 3 5 2" xfId="4828" xr:uid="{00000000-0005-0000-0000-00005F080000}"/>
    <cellStyle name="Millares [0] 2 3 3 5 2 2" xfId="4829" xr:uid="{00000000-0005-0000-0000-000060080000}"/>
    <cellStyle name="Millares [0] 2 3 3 5 2 3" xfId="4830" xr:uid="{00000000-0005-0000-0000-000061080000}"/>
    <cellStyle name="Millares [0] 2 3 3 5 3" xfId="4831" xr:uid="{00000000-0005-0000-0000-000062080000}"/>
    <cellStyle name="Millares [0] 2 3 3 5 4" xfId="4832" xr:uid="{00000000-0005-0000-0000-000063080000}"/>
    <cellStyle name="Millares [0] 2 3 3 6" xfId="4833" xr:uid="{00000000-0005-0000-0000-000064080000}"/>
    <cellStyle name="Millares [0] 2 3 3 6 2" xfId="4834" xr:uid="{00000000-0005-0000-0000-000065080000}"/>
    <cellStyle name="Millares [0] 2 3 3 6 2 2" xfId="4835" xr:uid="{00000000-0005-0000-0000-000066080000}"/>
    <cellStyle name="Millares [0] 2 3 3 6 2 3" xfId="4836" xr:uid="{00000000-0005-0000-0000-000067080000}"/>
    <cellStyle name="Millares [0] 2 3 3 6 3" xfId="4837" xr:uid="{00000000-0005-0000-0000-000068080000}"/>
    <cellStyle name="Millares [0] 2 3 3 6 4" xfId="4838" xr:uid="{00000000-0005-0000-0000-000069080000}"/>
    <cellStyle name="Millares [0] 2 3 3 7" xfId="4839" xr:uid="{00000000-0005-0000-0000-00006A080000}"/>
    <cellStyle name="Millares [0] 2 3 3 7 2" xfId="4840" xr:uid="{00000000-0005-0000-0000-00006B080000}"/>
    <cellStyle name="Millares [0] 2 3 3 7 2 2" xfId="4841" xr:uid="{00000000-0005-0000-0000-00006C080000}"/>
    <cellStyle name="Millares [0] 2 3 3 7 2 3" xfId="4842" xr:uid="{00000000-0005-0000-0000-00006D080000}"/>
    <cellStyle name="Millares [0] 2 3 3 7 3" xfId="4843" xr:uid="{00000000-0005-0000-0000-00006E080000}"/>
    <cellStyle name="Millares [0] 2 3 3 7 4" xfId="4844" xr:uid="{00000000-0005-0000-0000-00006F080000}"/>
    <cellStyle name="Millares [0] 2 3 3 8" xfId="4845" xr:uid="{00000000-0005-0000-0000-000070080000}"/>
    <cellStyle name="Millares [0] 2 3 3 8 2" xfId="4846" xr:uid="{00000000-0005-0000-0000-000071080000}"/>
    <cellStyle name="Millares [0] 2 3 3 8 3" xfId="4847" xr:uid="{00000000-0005-0000-0000-000072080000}"/>
    <cellStyle name="Millares [0] 2 3 3 9" xfId="4848" xr:uid="{00000000-0005-0000-0000-000073080000}"/>
    <cellStyle name="Millares [0] 2 3 4" xfId="4849" xr:uid="{00000000-0005-0000-0000-000074080000}"/>
    <cellStyle name="Millares [0] 2 3 4 2" xfId="4850" xr:uid="{00000000-0005-0000-0000-000075080000}"/>
    <cellStyle name="Millares [0] 2 3 4 2 2" xfId="4851" xr:uid="{00000000-0005-0000-0000-000076080000}"/>
    <cellStyle name="Millares [0] 2 3 4 2 2 2" xfId="4852" xr:uid="{00000000-0005-0000-0000-000077080000}"/>
    <cellStyle name="Millares [0] 2 3 4 2 2 2 2" xfId="4853" xr:uid="{00000000-0005-0000-0000-000078080000}"/>
    <cellStyle name="Millares [0] 2 3 4 2 2 2 2 2" xfId="4854" xr:uid="{00000000-0005-0000-0000-000079080000}"/>
    <cellStyle name="Millares [0] 2 3 4 2 2 2 2 3" xfId="4855" xr:uid="{00000000-0005-0000-0000-00007A080000}"/>
    <cellStyle name="Millares [0] 2 3 4 2 2 2 3" xfId="4856" xr:uid="{00000000-0005-0000-0000-00007B080000}"/>
    <cellStyle name="Millares [0] 2 3 4 2 2 2 4" xfId="4857" xr:uid="{00000000-0005-0000-0000-00007C080000}"/>
    <cellStyle name="Millares [0] 2 3 4 2 2 3" xfId="4858" xr:uid="{00000000-0005-0000-0000-00007D080000}"/>
    <cellStyle name="Millares [0] 2 3 4 2 2 3 2" xfId="4859" xr:uid="{00000000-0005-0000-0000-00007E080000}"/>
    <cellStyle name="Millares [0] 2 3 4 2 2 3 3" xfId="4860" xr:uid="{00000000-0005-0000-0000-00007F080000}"/>
    <cellStyle name="Millares [0] 2 3 4 2 2 4" xfId="4861" xr:uid="{00000000-0005-0000-0000-000080080000}"/>
    <cellStyle name="Millares [0] 2 3 4 2 2 5" xfId="4862" xr:uid="{00000000-0005-0000-0000-000081080000}"/>
    <cellStyle name="Millares [0] 2 3 4 2 3" xfId="4863" xr:uid="{00000000-0005-0000-0000-000082080000}"/>
    <cellStyle name="Millares [0] 2 3 4 2 3 2" xfId="4864" xr:uid="{00000000-0005-0000-0000-000083080000}"/>
    <cellStyle name="Millares [0] 2 3 4 2 3 2 2" xfId="4865" xr:uid="{00000000-0005-0000-0000-000084080000}"/>
    <cellStyle name="Millares [0] 2 3 4 2 3 2 3" xfId="4866" xr:uid="{00000000-0005-0000-0000-000085080000}"/>
    <cellStyle name="Millares [0] 2 3 4 2 3 3" xfId="4867" xr:uid="{00000000-0005-0000-0000-000086080000}"/>
    <cellStyle name="Millares [0] 2 3 4 2 3 4" xfId="4868" xr:uid="{00000000-0005-0000-0000-000087080000}"/>
    <cellStyle name="Millares [0] 2 3 4 2 4" xfId="4869" xr:uid="{00000000-0005-0000-0000-000088080000}"/>
    <cellStyle name="Millares [0] 2 3 4 2 4 2" xfId="4870" xr:uid="{00000000-0005-0000-0000-000089080000}"/>
    <cellStyle name="Millares [0] 2 3 4 2 4 2 2" xfId="4871" xr:uid="{00000000-0005-0000-0000-00008A080000}"/>
    <cellStyle name="Millares [0] 2 3 4 2 4 2 3" xfId="4872" xr:uid="{00000000-0005-0000-0000-00008B080000}"/>
    <cellStyle name="Millares [0] 2 3 4 2 4 3" xfId="4873" xr:uid="{00000000-0005-0000-0000-00008C080000}"/>
    <cellStyle name="Millares [0] 2 3 4 2 4 4" xfId="4874" xr:uid="{00000000-0005-0000-0000-00008D080000}"/>
    <cellStyle name="Millares [0] 2 3 4 2 5" xfId="4875" xr:uid="{00000000-0005-0000-0000-00008E080000}"/>
    <cellStyle name="Millares [0] 2 3 4 2 5 2" xfId="4876" xr:uid="{00000000-0005-0000-0000-00008F080000}"/>
    <cellStyle name="Millares [0] 2 3 4 2 5 2 2" xfId="4877" xr:uid="{00000000-0005-0000-0000-000090080000}"/>
    <cellStyle name="Millares [0] 2 3 4 2 5 2 3" xfId="4878" xr:uid="{00000000-0005-0000-0000-000091080000}"/>
    <cellStyle name="Millares [0] 2 3 4 2 5 3" xfId="4879" xr:uid="{00000000-0005-0000-0000-000092080000}"/>
    <cellStyle name="Millares [0] 2 3 4 2 5 4" xfId="4880" xr:uid="{00000000-0005-0000-0000-000093080000}"/>
    <cellStyle name="Millares [0] 2 3 4 2 6" xfId="4881" xr:uid="{00000000-0005-0000-0000-000094080000}"/>
    <cellStyle name="Millares [0] 2 3 4 2 6 2" xfId="4882" xr:uid="{00000000-0005-0000-0000-000095080000}"/>
    <cellStyle name="Millares [0] 2 3 4 2 6 3" xfId="4883" xr:uid="{00000000-0005-0000-0000-000096080000}"/>
    <cellStyle name="Millares [0] 2 3 4 2 7" xfId="4884" xr:uid="{00000000-0005-0000-0000-000097080000}"/>
    <cellStyle name="Millares [0] 2 3 4 2 8" xfId="4885" xr:uid="{00000000-0005-0000-0000-000098080000}"/>
    <cellStyle name="Millares [0] 2 3 4 3" xfId="4886" xr:uid="{00000000-0005-0000-0000-000099080000}"/>
    <cellStyle name="Millares [0] 2 3 4 3 2" xfId="4887" xr:uid="{00000000-0005-0000-0000-00009A080000}"/>
    <cellStyle name="Millares [0] 2 3 4 3 2 2" xfId="4888" xr:uid="{00000000-0005-0000-0000-00009B080000}"/>
    <cellStyle name="Millares [0] 2 3 4 3 2 2 2" xfId="4889" xr:uid="{00000000-0005-0000-0000-00009C080000}"/>
    <cellStyle name="Millares [0] 2 3 4 3 2 2 3" xfId="4890" xr:uid="{00000000-0005-0000-0000-00009D080000}"/>
    <cellStyle name="Millares [0] 2 3 4 3 2 3" xfId="4891" xr:uid="{00000000-0005-0000-0000-00009E080000}"/>
    <cellStyle name="Millares [0] 2 3 4 3 2 4" xfId="4892" xr:uid="{00000000-0005-0000-0000-00009F080000}"/>
    <cellStyle name="Millares [0] 2 3 4 3 3" xfId="4893" xr:uid="{00000000-0005-0000-0000-0000A0080000}"/>
    <cellStyle name="Millares [0] 2 3 4 3 3 2" xfId="4894" xr:uid="{00000000-0005-0000-0000-0000A1080000}"/>
    <cellStyle name="Millares [0] 2 3 4 3 3 3" xfId="4895" xr:uid="{00000000-0005-0000-0000-0000A2080000}"/>
    <cellStyle name="Millares [0] 2 3 4 3 4" xfId="4896" xr:uid="{00000000-0005-0000-0000-0000A3080000}"/>
    <cellStyle name="Millares [0] 2 3 4 3 5" xfId="4897" xr:uid="{00000000-0005-0000-0000-0000A4080000}"/>
    <cellStyle name="Millares [0] 2 3 4 4" xfId="4898" xr:uid="{00000000-0005-0000-0000-0000A5080000}"/>
    <cellStyle name="Millares [0] 2 3 4 4 2" xfId="4899" xr:uid="{00000000-0005-0000-0000-0000A6080000}"/>
    <cellStyle name="Millares [0] 2 3 4 4 2 2" xfId="4900" xr:uid="{00000000-0005-0000-0000-0000A7080000}"/>
    <cellStyle name="Millares [0] 2 3 4 4 2 3" xfId="4901" xr:uid="{00000000-0005-0000-0000-0000A8080000}"/>
    <cellStyle name="Millares [0] 2 3 4 4 3" xfId="4902" xr:uid="{00000000-0005-0000-0000-0000A9080000}"/>
    <cellStyle name="Millares [0] 2 3 4 4 4" xfId="4903" xr:uid="{00000000-0005-0000-0000-0000AA080000}"/>
    <cellStyle name="Millares [0] 2 3 4 5" xfId="4904" xr:uid="{00000000-0005-0000-0000-0000AB080000}"/>
    <cellStyle name="Millares [0] 2 3 4 5 2" xfId="4905" xr:uid="{00000000-0005-0000-0000-0000AC080000}"/>
    <cellStyle name="Millares [0] 2 3 4 5 2 2" xfId="4906" xr:uid="{00000000-0005-0000-0000-0000AD080000}"/>
    <cellStyle name="Millares [0] 2 3 4 5 2 3" xfId="4907" xr:uid="{00000000-0005-0000-0000-0000AE080000}"/>
    <cellStyle name="Millares [0] 2 3 4 5 3" xfId="4908" xr:uid="{00000000-0005-0000-0000-0000AF080000}"/>
    <cellStyle name="Millares [0] 2 3 4 5 4" xfId="4909" xr:uid="{00000000-0005-0000-0000-0000B0080000}"/>
    <cellStyle name="Millares [0] 2 3 4 6" xfId="4910" xr:uid="{00000000-0005-0000-0000-0000B1080000}"/>
    <cellStyle name="Millares [0] 2 3 4 6 2" xfId="4911" xr:uid="{00000000-0005-0000-0000-0000B2080000}"/>
    <cellStyle name="Millares [0] 2 3 4 6 2 2" xfId="4912" xr:uid="{00000000-0005-0000-0000-0000B3080000}"/>
    <cellStyle name="Millares [0] 2 3 4 6 2 3" xfId="4913" xr:uid="{00000000-0005-0000-0000-0000B4080000}"/>
    <cellStyle name="Millares [0] 2 3 4 6 3" xfId="4914" xr:uid="{00000000-0005-0000-0000-0000B5080000}"/>
    <cellStyle name="Millares [0] 2 3 4 6 4" xfId="4915" xr:uid="{00000000-0005-0000-0000-0000B6080000}"/>
    <cellStyle name="Millares [0] 2 3 4 7" xfId="4916" xr:uid="{00000000-0005-0000-0000-0000B7080000}"/>
    <cellStyle name="Millares [0] 2 3 4 7 2" xfId="4917" xr:uid="{00000000-0005-0000-0000-0000B8080000}"/>
    <cellStyle name="Millares [0] 2 3 4 7 3" xfId="4918" xr:uid="{00000000-0005-0000-0000-0000B9080000}"/>
    <cellStyle name="Millares [0] 2 3 4 8" xfId="4919" xr:uid="{00000000-0005-0000-0000-0000BA080000}"/>
    <cellStyle name="Millares [0] 2 3 4 9" xfId="4920" xr:uid="{00000000-0005-0000-0000-0000BB080000}"/>
    <cellStyle name="Millares [0] 2 3 5" xfId="4921" xr:uid="{00000000-0005-0000-0000-0000BC080000}"/>
    <cellStyle name="Millares [0] 2 3 5 2" xfId="4922" xr:uid="{00000000-0005-0000-0000-0000BD080000}"/>
    <cellStyle name="Millares [0] 2 3 5 2 2" xfId="4923" xr:uid="{00000000-0005-0000-0000-0000BE080000}"/>
    <cellStyle name="Millares [0] 2 3 5 2 2 2" xfId="4924" xr:uid="{00000000-0005-0000-0000-0000BF080000}"/>
    <cellStyle name="Millares [0] 2 3 5 2 2 2 2" xfId="4925" xr:uid="{00000000-0005-0000-0000-0000C0080000}"/>
    <cellStyle name="Millares [0] 2 3 5 2 2 2 2 2" xfId="4926" xr:uid="{00000000-0005-0000-0000-0000C1080000}"/>
    <cellStyle name="Millares [0] 2 3 5 2 2 2 2 3" xfId="4927" xr:uid="{00000000-0005-0000-0000-0000C2080000}"/>
    <cellStyle name="Millares [0] 2 3 5 2 2 2 3" xfId="4928" xr:uid="{00000000-0005-0000-0000-0000C3080000}"/>
    <cellStyle name="Millares [0] 2 3 5 2 2 2 4" xfId="4929" xr:uid="{00000000-0005-0000-0000-0000C4080000}"/>
    <cellStyle name="Millares [0] 2 3 5 2 2 3" xfId="4930" xr:uid="{00000000-0005-0000-0000-0000C5080000}"/>
    <cellStyle name="Millares [0] 2 3 5 2 2 3 2" xfId="4931" xr:uid="{00000000-0005-0000-0000-0000C6080000}"/>
    <cellStyle name="Millares [0] 2 3 5 2 2 3 3" xfId="4932" xr:uid="{00000000-0005-0000-0000-0000C7080000}"/>
    <cellStyle name="Millares [0] 2 3 5 2 2 4" xfId="4933" xr:uid="{00000000-0005-0000-0000-0000C8080000}"/>
    <cellStyle name="Millares [0] 2 3 5 2 2 5" xfId="4934" xr:uid="{00000000-0005-0000-0000-0000C9080000}"/>
    <cellStyle name="Millares [0] 2 3 5 2 3" xfId="4935" xr:uid="{00000000-0005-0000-0000-0000CA080000}"/>
    <cellStyle name="Millares [0] 2 3 5 2 3 2" xfId="4936" xr:uid="{00000000-0005-0000-0000-0000CB080000}"/>
    <cellStyle name="Millares [0] 2 3 5 2 3 2 2" xfId="4937" xr:uid="{00000000-0005-0000-0000-0000CC080000}"/>
    <cellStyle name="Millares [0] 2 3 5 2 3 2 3" xfId="4938" xr:uid="{00000000-0005-0000-0000-0000CD080000}"/>
    <cellStyle name="Millares [0] 2 3 5 2 3 3" xfId="4939" xr:uid="{00000000-0005-0000-0000-0000CE080000}"/>
    <cellStyle name="Millares [0] 2 3 5 2 3 4" xfId="4940" xr:uid="{00000000-0005-0000-0000-0000CF080000}"/>
    <cellStyle name="Millares [0] 2 3 5 2 4" xfId="4941" xr:uid="{00000000-0005-0000-0000-0000D0080000}"/>
    <cellStyle name="Millares [0] 2 3 5 2 4 2" xfId="4942" xr:uid="{00000000-0005-0000-0000-0000D1080000}"/>
    <cellStyle name="Millares [0] 2 3 5 2 4 2 2" xfId="4943" xr:uid="{00000000-0005-0000-0000-0000D2080000}"/>
    <cellStyle name="Millares [0] 2 3 5 2 4 2 3" xfId="4944" xr:uid="{00000000-0005-0000-0000-0000D3080000}"/>
    <cellStyle name="Millares [0] 2 3 5 2 4 3" xfId="4945" xr:uid="{00000000-0005-0000-0000-0000D4080000}"/>
    <cellStyle name="Millares [0] 2 3 5 2 4 4" xfId="4946" xr:uid="{00000000-0005-0000-0000-0000D5080000}"/>
    <cellStyle name="Millares [0] 2 3 5 2 5" xfId="4947" xr:uid="{00000000-0005-0000-0000-0000D6080000}"/>
    <cellStyle name="Millares [0] 2 3 5 2 5 2" xfId="4948" xr:uid="{00000000-0005-0000-0000-0000D7080000}"/>
    <cellStyle name="Millares [0] 2 3 5 2 5 2 2" xfId="4949" xr:uid="{00000000-0005-0000-0000-0000D8080000}"/>
    <cellStyle name="Millares [0] 2 3 5 2 5 2 3" xfId="4950" xr:uid="{00000000-0005-0000-0000-0000D9080000}"/>
    <cellStyle name="Millares [0] 2 3 5 2 5 3" xfId="4951" xr:uid="{00000000-0005-0000-0000-0000DA080000}"/>
    <cellStyle name="Millares [0] 2 3 5 2 5 4" xfId="4952" xr:uid="{00000000-0005-0000-0000-0000DB080000}"/>
    <cellStyle name="Millares [0] 2 3 5 2 6" xfId="4953" xr:uid="{00000000-0005-0000-0000-0000DC080000}"/>
    <cellStyle name="Millares [0] 2 3 5 2 6 2" xfId="4954" xr:uid="{00000000-0005-0000-0000-0000DD080000}"/>
    <cellStyle name="Millares [0] 2 3 5 2 6 3" xfId="4955" xr:uid="{00000000-0005-0000-0000-0000DE080000}"/>
    <cellStyle name="Millares [0] 2 3 5 2 7" xfId="4956" xr:uid="{00000000-0005-0000-0000-0000DF080000}"/>
    <cellStyle name="Millares [0] 2 3 5 2 8" xfId="4957" xr:uid="{00000000-0005-0000-0000-0000E0080000}"/>
    <cellStyle name="Millares [0] 2 3 5 3" xfId="4958" xr:uid="{00000000-0005-0000-0000-0000E1080000}"/>
    <cellStyle name="Millares [0] 2 3 5 3 2" xfId="4959" xr:uid="{00000000-0005-0000-0000-0000E2080000}"/>
    <cellStyle name="Millares [0] 2 3 5 3 2 2" xfId="4960" xr:uid="{00000000-0005-0000-0000-0000E3080000}"/>
    <cellStyle name="Millares [0] 2 3 5 3 2 2 2" xfId="4961" xr:uid="{00000000-0005-0000-0000-0000E4080000}"/>
    <cellStyle name="Millares [0] 2 3 5 3 2 2 3" xfId="4962" xr:uid="{00000000-0005-0000-0000-0000E5080000}"/>
    <cellStyle name="Millares [0] 2 3 5 3 2 3" xfId="4963" xr:uid="{00000000-0005-0000-0000-0000E6080000}"/>
    <cellStyle name="Millares [0] 2 3 5 3 2 4" xfId="4964" xr:uid="{00000000-0005-0000-0000-0000E7080000}"/>
    <cellStyle name="Millares [0] 2 3 5 3 3" xfId="4965" xr:uid="{00000000-0005-0000-0000-0000E8080000}"/>
    <cellStyle name="Millares [0] 2 3 5 3 3 2" xfId="4966" xr:uid="{00000000-0005-0000-0000-0000E9080000}"/>
    <cellStyle name="Millares [0] 2 3 5 3 3 3" xfId="4967" xr:uid="{00000000-0005-0000-0000-0000EA080000}"/>
    <cellStyle name="Millares [0] 2 3 5 3 4" xfId="4968" xr:uid="{00000000-0005-0000-0000-0000EB080000}"/>
    <cellStyle name="Millares [0] 2 3 5 3 5" xfId="4969" xr:uid="{00000000-0005-0000-0000-0000EC080000}"/>
    <cellStyle name="Millares [0] 2 3 5 4" xfId="4970" xr:uid="{00000000-0005-0000-0000-0000ED080000}"/>
    <cellStyle name="Millares [0] 2 3 5 4 2" xfId="4971" xr:uid="{00000000-0005-0000-0000-0000EE080000}"/>
    <cellStyle name="Millares [0] 2 3 5 4 2 2" xfId="4972" xr:uid="{00000000-0005-0000-0000-0000EF080000}"/>
    <cellStyle name="Millares [0] 2 3 5 4 2 3" xfId="4973" xr:uid="{00000000-0005-0000-0000-0000F0080000}"/>
    <cellStyle name="Millares [0] 2 3 5 4 3" xfId="4974" xr:uid="{00000000-0005-0000-0000-0000F1080000}"/>
    <cellStyle name="Millares [0] 2 3 5 4 4" xfId="4975" xr:uid="{00000000-0005-0000-0000-0000F2080000}"/>
    <cellStyle name="Millares [0] 2 3 5 5" xfId="4976" xr:uid="{00000000-0005-0000-0000-0000F3080000}"/>
    <cellStyle name="Millares [0] 2 3 5 5 2" xfId="4977" xr:uid="{00000000-0005-0000-0000-0000F4080000}"/>
    <cellStyle name="Millares [0] 2 3 5 5 2 2" xfId="4978" xr:uid="{00000000-0005-0000-0000-0000F5080000}"/>
    <cellStyle name="Millares [0] 2 3 5 5 2 3" xfId="4979" xr:uid="{00000000-0005-0000-0000-0000F6080000}"/>
    <cellStyle name="Millares [0] 2 3 5 5 3" xfId="4980" xr:uid="{00000000-0005-0000-0000-0000F7080000}"/>
    <cellStyle name="Millares [0] 2 3 5 5 4" xfId="4981" xr:uid="{00000000-0005-0000-0000-0000F8080000}"/>
    <cellStyle name="Millares [0] 2 3 5 6" xfId="4982" xr:uid="{00000000-0005-0000-0000-0000F9080000}"/>
    <cellStyle name="Millares [0] 2 3 5 6 2" xfId="4983" xr:uid="{00000000-0005-0000-0000-0000FA080000}"/>
    <cellStyle name="Millares [0] 2 3 5 6 2 2" xfId="4984" xr:uid="{00000000-0005-0000-0000-0000FB080000}"/>
    <cellStyle name="Millares [0] 2 3 5 6 2 3" xfId="4985" xr:uid="{00000000-0005-0000-0000-0000FC080000}"/>
    <cellStyle name="Millares [0] 2 3 5 6 3" xfId="4986" xr:uid="{00000000-0005-0000-0000-0000FD080000}"/>
    <cellStyle name="Millares [0] 2 3 5 6 4" xfId="4987" xr:uid="{00000000-0005-0000-0000-0000FE080000}"/>
    <cellStyle name="Millares [0] 2 3 5 7" xfId="4988" xr:uid="{00000000-0005-0000-0000-0000FF080000}"/>
    <cellStyle name="Millares [0] 2 3 5 7 2" xfId="4989" xr:uid="{00000000-0005-0000-0000-000000090000}"/>
    <cellStyle name="Millares [0] 2 3 5 7 3" xfId="4990" xr:uid="{00000000-0005-0000-0000-000001090000}"/>
    <cellStyle name="Millares [0] 2 3 5 8" xfId="4991" xr:uid="{00000000-0005-0000-0000-000002090000}"/>
    <cellStyle name="Millares [0] 2 3 5 9" xfId="4992" xr:uid="{00000000-0005-0000-0000-000003090000}"/>
    <cellStyle name="Millares [0] 2 3 6" xfId="4993" xr:uid="{00000000-0005-0000-0000-000004090000}"/>
    <cellStyle name="Millares [0] 2 3 6 2" xfId="4994" xr:uid="{00000000-0005-0000-0000-000005090000}"/>
    <cellStyle name="Millares [0] 2 3 6 2 2" xfId="4995" xr:uid="{00000000-0005-0000-0000-000006090000}"/>
    <cellStyle name="Millares [0] 2 3 6 2 2 2" xfId="4996" xr:uid="{00000000-0005-0000-0000-000007090000}"/>
    <cellStyle name="Millares [0] 2 3 6 2 2 2 2" xfId="4997" xr:uid="{00000000-0005-0000-0000-000008090000}"/>
    <cellStyle name="Millares [0] 2 3 6 2 2 2 3" xfId="4998" xr:uid="{00000000-0005-0000-0000-000009090000}"/>
    <cellStyle name="Millares [0] 2 3 6 2 2 3" xfId="4999" xr:uid="{00000000-0005-0000-0000-00000A090000}"/>
    <cellStyle name="Millares [0] 2 3 6 2 2 4" xfId="5000" xr:uid="{00000000-0005-0000-0000-00000B090000}"/>
    <cellStyle name="Millares [0] 2 3 6 2 3" xfId="5001" xr:uid="{00000000-0005-0000-0000-00000C090000}"/>
    <cellStyle name="Millares [0] 2 3 6 2 3 2" xfId="5002" xr:uid="{00000000-0005-0000-0000-00000D090000}"/>
    <cellStyle name="Millares [0] 2 3 6 2 3 3" xfId="5003" xr:uid="{00000000-0005-0000-0000-00000E090000}"/>
    <cellStyle name="Millares [0] 2 3 6 2 4" xfId="5004" xr:uid="{00000000-0005-0000-0000-00000F090000}"/>
    <cellStyle name="Millares [0] 2 3 6 2 5" xfId="5005" xr:uid="{00000000-0005-0000-0000-000010090000}"/>
    <cellStyle name="Millares [0] 2 3 6 3" xfId="5006" xr:uid="{00000000-0005-0000-0000-000011090000}"/>
    <cellStyle name="Millares [0] 2 3 6 3 2" xfId="5007" xr:uid="{00000000-0005-0000-0000-000012090000}"/>
    <cellStyle name="Millares [0] 2 3 6 3 2 2" xfId="5008" xr:uid="{00000000-0005-0000-0000-000013090000}"/>
    <cellStyle name="Millares [0] 2 3 6 3 2 3" xfId="5009" xr:uid="{00000000-0005-0000-0000-000014090000}"/>
    <cellStyle name="Millares [0] 2 3 6 3 3" xfId="5010" xr:uid="{00000000-0005-0000-0000-000015090000}"/>
    <cellStyle name="Millares [0] 2 3 6 3 4" xfId="5011" xr:uid="{00000000-0005-0000-0000-000016090000}"/>
    <cellStyle name="Millares [0] 2 3 6 4" xfId="5012" xr:uid="{00000000-0005-0000-0000-000017090000}"/>
    <cellStyle name="Millares [0] 2 3 6 4 2" xfId="5013" xr:uid="{00000000-0005-0000-0000-000018090000}"/>
    <cellStyle name="Millares [0] 2 3 6 4 2 2" xfId="5014" xr:uid="{00000000-0005-0000-0000-000019090000}"/>
    <cellStyle name="Millares [0] 2 3 6 4 2 3" xfId="5015" xr:uid="{00000000-0005-0000-0000-00001A090000}"/>
    <cellStyle name="Millares [0] 2 3 6 4 3" xfId="5016" xr:uid="{00000000-0005-0000-0000-00001B090000}"/>
    <cellStyle name="Millares [0] 2 3 6 4 4" xfId="5017" xr:uid="{00000000-0005-0000-0000-00001C090000}"/>
    <cellStyle name="Millares [0] 2 3 6 5" xfId="5018" xr:uid="{00000000-0005-0000-0000-00001D090000}"/>
    <cellStyle name="Millares [0] 2 3 6 5 2" xfId="5019" xr:uid="{00000000-0005-0000-0000-00001E090000}"/>
    <cellStyle name="Millares [0] 2 3 6 5 2 2" xfId="5020" xr:uid="{00000000-0005-0000-0000-00001F090000}"/>
    <cellStyle name="Millares [0] 2 3 6 5 2 3" xfId="5021" xr:uid="{00000000-0005-0000-0000-000020090000}"/>
    <cellStyle name="Millares [0] 2 3 6 5 3" xfId="5022" xr:uid="{00000000-0005-0000-0000-000021090000}"/>
    <cellStyle name="Millares [0] 2 3 6 5 4" xfId="5023" xr:uid="{00000000-0005-0000-0000-000022090000}"/>
    <cellStyle name="Millares [0] 2 3 6 6" xfId="5024" xr:uid="{00000000-0005-0000-0000-000023090000}"/>
    <cellStyle name="Millares [0] 2 3 6 6 2" xfId="5025" xr:uid="{00000000-0005-0000-0000-000024090000}"/>
    <cellStyle name="Millares [0] 2 3 6 6 3" xfId="5026" xr:uid="{00000000-0005-0000-0000-000025090000}"/>
    <cellStyle name="Millares [0] 2 3 6 7" xfId="5027" xr:uid="{00000000-0005-0000-0000-000026090000}"/>
    <cellStyle name="Millares [0] 2 3 6 8" xfId="5028" xr:uid="{00000000-0005-0000-0000-000027090000}"/>
    <cellStyle name="Millares [0] 2 3 7" xfId="5029" xr:uid="{00000000-0005-0000-0000-000028090000}"/>
    <cellStyle name="Millares [0] 2 3 7 2" xfId="5030" xr:uid="{00000000-0005-0000-0000-000029090000}"/>
    <cellStyle name="Millares [0] 2 3 7 2 2" xfId="5031" xr:uid="{00000000-0005-0000-0000-00002A090000}"/>
    <cellStyle name="Millares [0] 2 3 7 2 2 2" xfId="5032" xr:uid="{00000000-0005-0000-0000-00002B090000}"/>
    <cellStyle name="Millares [0] 2 3 7 2 2 3" xfId="5033" xr:uid="{00000000-0005-0000-0000-00002C090000}"/>
    <cellStyle name="Millares [0] 2 3 7 2 3" xfId="5034" xr:uid="{00000000-0005-0000-0000-00002D090000}"/>
    <cellStyle name="Millares [0] 2 3 7 2 4" xfId="5035" xr:uid="{00000000-0005-0000-0000-00002E090000}"/>
    <cellStyle name="Millares [0] 2 3 7 3" xfId="5036" xr:uid="{00000000-0005-0000-0000-00002F090000}"/>
    <cellStyle name="Millares [0] 2 3 7 3 2" xfId="5037" xr:uid="{00000000-0005-0000-0000-000030090000}"/>
    <cellStyle name="Millares [0] 2 3 7 3 2 2" xfId="5038" xr:uid="{00000000-0005-0000-0000-000031090000}"/>
    <cellStyle name="Millares [0] 2 3 7 3 2 3" xfId="5039" xr:uid="{00000000-0005-0000-0000-000032090000}"/>
    <cellStyle name="Millares [0] 2 3 7 3 3" xfId="5040" xr:uid="{00000000-0005-0000-0000-000033090000}"/>
    <cellStyle name="Millares [0] 2 3 7 3 4" xfId="5041" xr:uid="{00000000-0005-0000-0000-000034090000}"/>
    <cellStyle name="Millares [0] 2 3 7 4" xfId="5042" xr:uid="{00000000-0005-0000-0000-000035090000}"/>
    <cellStyle name="Millares [0] 2 3 7 4 2" xfId="5043" xr:uid="{00000000-0005-0000-0000-000036090000}"/>
    <cellStyle name="Millares [0] 2 3 7 4 3" xfId="5044" xr:uid="{00000000-0005-0000-0000-000037090000}"/>
    <cellStyle name="Millares [0] 2 3 7 5" xfId="5045" xr:uid="{00000000-0005-0000-0000-000038090000}"/>
    <cellStyle name="Millares [0] 2 3 7 6" xfId="5046" xr:uid="{00000000-0005-0000-0000-000039090000}"/>
    <cellStyle name="Millares [0] 2 3 8" xfId="5047" xr:uid="{00000000-0005-0000-0000-00003A090000}"/>
    <cellStyle name="Millares [0] 2 3 8 2" xfId="5048" xr:uid="{00000000-0005-0000-0000-00003B090000}"/>
    <cellStyle name="Millares [0] 2 3 8 2 2" xfId="5049" xr:uid="{00000000-0005-0000-0000-00003C090000}"/>
    <cellStyle name="Millares [0] 2 3 8 2 3" xfId="5050" xr:uid="{00000000-0005-0000-0000-00003D090000}"/>
    <cellStyle name="Millares [0] 2 3 8 3" xfId="5051" xr:uid="{00000000-0005-0000-0000-00003E090000}"/>
    <cellStyle name="Millares [0] 2 3 8 4" xfId="5052" xr:uid="{00000000-0005-0000-0000-00003F090000}"/>
    <cellStyle name="Millares [0] 2 3 9" xfId="5053" xr:uid="{00000000-0005-0000-0000-000040090000}"/>
    <cellStyle name="Millares [0] 2 3 9 2" xfId="5054" xr:uid="{00000000-0005-0000-0000-000041090000}"/>
    <cellStyle name="Millares [0] 2 3 9 2 2" xfId="5055" xr:uid="{00000000-0005-0000-0000-000042090000}"/>
    <cellStyle name="Millares [0] 2 3 9 2 3" xfId="5056" xr:uid="{00000000-0005-0000-0000-000043090000}"/>
    <cellStyle name="Millares [0] 2 3 9 3" xfId="5057" xr:uid="{00000000-0005-0000-0000-000044090000}"/>
    <cellStyle name="Millares [0] 2 3 9 4" xfId="5058" xr:uid="{00000000-0005-0000-0000-000045090000}"/>
    <cellStyle name="Millares [0] 2 4" xfId="5059" xr:uid="{00000000-0005-0000-0000-000046090000}"/>
    <cellStyle name="Millares [0] 2 4 10" xfId="5060" xr:uid="{00000000-0005-0000-0000-000047090000}"/>
    <cellStyle name="Millares [0] 2 4 11" xfId="5061" xr:uid="{00000000-0005-0000-0000-000048090000}"/>
    <cellStyle name="Millares [0] 2 4 2" xfId="5062" xr:uid="{00000000-0005-0000-0000-000049090000}"/>
    <cellStyle name="Millares [0] 2 4 2 2" xfId="5063" xr:uid="{00000000-0005-0000-0000-00004A090000}"/>
    <cellStyle name="Millares [0] 2 4 2 2 2" xfId="5064" xr:uid="{00000000-0005-0000-0000-00004B090000}"/>
    <cellStyle name="Millares [0] 2 4 2 2 2 2" xfId="5065" xr:uid="{00000000-0005-0000-0000-00004C090000}"/>
    <cellStyle name="Millares [0] 2 4 2 2 2 2 2" xfId="5066" xr:uid="{00000000-0005-0000-0000-00004D090000}"/>
    <cellStyle name="Millares [0] 2 4 2 2 2 2 2 2" xfId="5067" xr:uid="{00000000-0005-0000-0000-00004E090000}"/>
    <cellStyle name="Millares [0] 2 4 2 2 2 2 2 3" xfId="5068" xr:uid="{00000000-0005-0000-0000-00004F090000}"/>
    <cellStyle name="Millares [0] 2 4 2 2 2 2 3" xfId="5069" xr:uid="{00000000-0005-0000-0000-000050090000}"/>
    <cellStyle name="Millares [0] 2 4 2 2 2 2 4" xfId="5070" xr:uid="{00000000-0005-0000-0000-000051090000}"/>
    <cellStyle name="Millares [0] 2 4 2 2 2 3" xfId="5071" xr:uid="{00000000-0005-0000-0000-000052090000}"/>
    <cellStyle name="Millares [0] 2 4 2 2 2 3 2" xfId="5072" xr:uid="{00000000-0005-0000-0000-000053090000}"/>
    <cellStyle name="Millares [0] 2 4 2 2 2 3 3" xfId="5073" xr:uid="{00000000-0005-0000-0000-000054090000}"/>
    <cellStyle name="Millares [0] 2 4 2 2 2 4" xfId="5074" xr:uid="{00000000-0005-0000-0000-000055090000}"/>
    <cellStyle name="Millares [0] 2 4 2 2 2 5" xfId="5075" xr:uid="{00000000-0005-0000-0000-000056090000}"/>
    <cellStyle name="Millares [0] 2 4 2 2 3" xfId="5076" xr:uid="{00000000-0005-0000-0000-000057090000}"/>
    <cellStyle name="Millares [0] 2 4 2 2 3 2" xfId="5077" xr:uid="{00000000-0005-0000-0000-000058090000}"/>
    <cellStyle name="Millares [0] 2 4 2 2 3 2 2" xfId="5078" xr:uid="{00000000-0005-0000-0000-000059090000}"/>
    <cellStyle name="Millares [0] 2 4 2 2 3 2 3" xfId="5079" xr:uid="{00000000-0005-0000-0000-00005A090000}"/>
    <cellStyle name="Millares [0] 2 4 2 2 3 3" xfId="5080" xr:uid="{00000000-0005-0000-0000-00005B090000}"/>
    <cellStyle name="Millares [0] 2 4 2 2 3 4" xfId="5081" xr:uid="{00000000-0005-0000-0000-00005C090000}"/>
    <cellStyle name="Millares [0] 2 4 2 2 4" xfId="5082" xr:uid="{00000000-0005-0000-0000-00005D090000}"/>
    <cellStyle name="Millares [0] 2 4 2 2 4 2" xfId="5083" xr:uid="{00000000-0005-0000-0000-00005E090000}"/>
    <cellStyle name="Millares [0] 2 4 2 2 4 2 2" xfId="5084" xr:uid="{00000000-0005-0000-0000-00005F090000}"/>
    <cellStyle name="Millares [0] 2 4 2 2 4 2 3" xfId="5085" xr:uid="{00000000-0005-0000-0000-000060090000}"/>
    <cellStyle name="Millares [0] 2 4 2 2 4 3" xfId="5086" xr:uid="{00000000-0005-0000-0000-000061090000}"/>
    <cellStyle name="Millares [0] 2 4 2 2 4 4" xfId="5087" xr:uid="{00000000-0005-0000-0000-000062090000}"/>
    <cellStyle name="Millares [0] 2 4 2 2 5" xfId="5088" xr:uid="{00000000-0005-0000-0000-000063090000}"/>
    <cellStyle name="Millares [0] 2 4 2 2 5 2" xfId="5089" xr:uid="{00000000-0005-0000-0000-000064090000}"/>
    <cellStyle name="Millares [0] 2 4 2 2 5 2 2" xfId="5090" xr:uid="{00000000-0005-0000-0000-000065090000}"/>
    <cellStyle name="Millares [0] 2 4 2 2 5 2 3" xfId="5091" xr:uid="{00000000-0005-0000-0000-000066090000}"/>
    <cellStyle name="Millares [0] 2 4 2 2 5 3" xfId="5092" xr:uid="{00000000-0005-0000-0000-000067090000}"/>
    <cellStyle name="Millares [0] 2 4 2 2 5 4" xfId="5093" xr:uid="{00000000-0005-0000-0000-000068090000}"/>
    <cellStyle name="Millares [0] 2 4 2 2 6" xfId="5094" xr:uid="{00000000-0005-0000-0000-000069090000}"/>
    <cellStyle name="Millares [0] 2 4 2 2 6 2" xfId="5095" xr:uid="{00000000-0005-0000-0000-00006A090000}"/>
    <cellStyle name="Millares [0] 2 4 2 2 6 3" xfId="5096" xr:uid="{00000000-0005-0000-0000-00006B090000}"/>
    <cellStyle name="Millares [0] 2 4 2 2 7" xfId="5097" xr:uid="{00000000-0005-0000-0000-00006C090000}"/>
    <cellStyle name="Millares [0] 2 4 2 2 8" xfId="5098" xr:uid="{00000000-0005-0000-0000-00006D090000}"/>
    <cellStyle name="Millares [0] 2 4 2 3" xfId="5099" xr:uid="{00000000-0005-0000-0000-00006E090000}"/>
    <cellStyle name="Millares [0] 2 4 2 3 2" xfId="5100" xr:uid="{00000000-0005-0000-0000-00006F090000}"/>
    <cellStyle name="Millares [0] 2 4 2 3 2 2" xfId="5101" xr:uid="{00000000-0005-0000-0000-000070090000}"/>
    <cellStyle name="Millares [0] 2 4 2 3 2 2 2" xfId="5102" xr:uid="{00000000-0005-0000-0000-000071090000}"/>
    <cellStyle name="Millares [0] 2 4 2 3 2 2 3" xfId="5103" xr:uid="{00000000-0005-0000-0000-000072090000}"/>
    <cellStyle name="Millares [0] 2 4 2 3 2 3" xfId="5104" xr:uid="{00000000-0005-0000-0000-000073090000}"/>
    <cellStyle name="Millares [0] 2 4 2 3 2 4" xfId="5105" xr:uid="{00000000-0005-0000-0000-000074090000}"/>
    <cellStyle name="Millares [0] 2 4 2 3 3" xfId="5106" xr:uid="{00000000-0005-0000-0000-000075090000}"/>
    <cellStyle name="Millares [0] 2 4 2 3 3 2" xfId="5107" xr:uid="{00000000-0005-0000-0000-000076090000}"/>
    <cellStyle name="Millares [0] 2 4 2 3 3 3" xfId="5108" xr:uid="{00000000-0005-0000-0000-000077090000}"/>
    <cellStyle name="Millares [0] 2 4 2 3 4" xfId="5109" xr:uid="{00000000-0005-0000-0000-000078090000}"/>
    <cellStyle name="Millares [0] 2 4 2 3 5" xfId="5110" xr:uid="{00000000-0005-0000-0000-000079090000}"/>
    <cellStyle name="Millares [0] 2 4 2 4" xfId="5111" xr:uid="{00000000-0005-0000-0000-00007A090000}"/>
    <cellStyle name="Millares [0] 2 4 2 4 2" xfId="5112" xr:uid="{00000000-0005-0000-0000-00007B090000}"/>
    <cellStyle name="Millares [0] 2 4 2 4 2 2" xfId="5113" xr:uid="{00000000-0005-0000-0000-00007C090000}"/>
    <cellStyle name="Millares [0] 2 4 2 4 2 3" xfId="5114" xr:uid="{00000000-0005-0000-0000-00007D090000}"/>
    <cellStyle name="Millares [0] 2 4 2 4 3" xfId="5115" xr:uid="{00000000-0005-0000-0000-00007E090000}"/>
    <cellStyle name="Millares [0] 2 4 2 4 4" xfId="5116" xr:uid="{00000000-0005-0000-0000-00007F090000}"/>
    <cellStyle name="Millares [0] 2 4 2 5" xfId="5117" xr:uid="{00000000-0005-0000-0000-000080090000}"/>
    <cellStyle name="Millares [0] 2 4 2 5 2" xfId="5118" xr:uid="{00000000-0005-0000-0000-000081090000}"/>
    <cellStyle name="Millares [0] 2 4 2 5 2 2" xfId="5119" xr:uid="{00000000-0005-0000-0000-000082090000}"/>
    <cellStyle name="Millares [0] 2 4 2 5 2 3" xfId="5120" xr:uid="{00000000-0005-0000-0000-000083090000}"/>
    <cellStyle name="Millares [0] 2 4 2 5 3" xfId="5121" xr:uid="{00000000-0005-0000-0000-000084090000}"/>
    <cellStyle name="Millares [0] 2 4 2 5 4" xfId="5122" xr:uid="{00000000-0005-0000-0000-000085090000}"/>
    <cellStyle name="Millares [0] 2 4 2 6" xfId="5123" xr:uid="{00000000-0005-0000-0000-000086090000}"/>
    <cellStyle name="Millares [0] 2 4 2 6 2" xfId="5124" xr:uid="{00000000-0005-0000-0000-000087090000}"/>
    <cellStyle name="Millares [0] 2 4 2 6 2 2" xfId="5125" xr:uid="{00000000-0005-0000-0000-000088090000}"/>
    <cellStyle name="Millares [0] 2 4 2 6 2 3" xfId="5126" xr:uid="{00000000-0005-0000-0000-000089090000}"/>
    <cellStyle name="Millares [0] 2 4 2 6 3" xfId="5127" xr:uid="{00000000-0005-0000-0000-00008A090000}"/>
    <cellStyle name="Millares [0] 2 4 2 6 4" xfId="5128" xr:uid="{00000000-0005-0000-0000-00008B090000}"/>
    <cellStyle name="Millares [0] 2 4 2 7" xfId="5129" xr:uid="{00000000-0005-0000-0000-00008C090000}"/>
    <cellStyle name="Millares [0] 2 4 2 7 2" xfId="5130" xr:uid="{00000000-0005-0000-0000-00008D090000}"/>
    <cellStyle name="Millares [0] 2 4 2 7 3" xfId="5131" xr:uid="{00000000-0005-0000-0000-00008E090000}"/>
    <cellStyle name="Millares [0] 2 4 2 8" xfId="5132" xr:uid="{00000000-0005-0000-0000-00008F090000}"/>
    <cellStyle name="Millares [0] 2 4 2 9" xfId="5133" xr:uid="{00000000-0005-0000-0000-000090090000}"/>
    <cellStyle name="Millares [0] 2 4 3" xfId="5134" xr:uid="{00000000-0005-0000-0000-000091090000}"/>
    <cellStyle name="Millares [0] 2 4 3 2" xfId="5135" xr:uid="{00000000-0005-0000-0000-000092090000}"/>
    <cellStyle name="Millares [0] 2 4 3 2 2" xfId="5136" xr:uid="{00000000-0005-0000-0000-000093090000}"/>
    <cellStyle name="Millares [0] 2 4 3 2 2 2" xfId="5137" xr:uid="{00000000-0005-0000-0000-000094090000}"/>
    <cellStyle name="Millares [0] 2 4 3 2 2 2 2" xfId="5138" xr:uid="{00000000-0005-0000-0000-000095090000}"/>
    <cellStyle name="Millares [0] 2 4 3 2 2 2 3" xfId="5139" xr:uid="{00000000-0005-0000-0000-000096090000}"/>
    <cellStyle name="Millares [0] 2 4 3 2 2 3" xfId="5140" xr:uid="{00000000-0005-0000-0000-000097090000}"/>
    <cellStyle name="Millares [0] 2 4 3 2 2 4" xfId="5141" xr:uid="{00000000-0005-0000-0000-000098090000}"/>
    <cellStyle name="Millares [0] 2 4 3 2 3" xfId="5142" xr:uid="{00000000-0005-0000-0000-000099090000}"/>
    <cellStyle name="Millares [0] 2 4 3 2 3 2" xfId="5143" xr:uid="{00000000-0005-0000-0000-00009A090000}"/>
    <cellStyle name="Millares [0] 2 4 3 2 3 3" xfId="5144" xr:uid="{00000000-0005-0000-0000-00009B090000}"/>
    <cellStyle name="Millares [0] 2 4 3 2 4" xfId="5145" xr:uid="{00000000-0005-0000-0000-00009C090000}"/>
    <cellStyle name="Millares [0] 2 4 3 2 5" xfId="5146" xr:uid="{00000000-0005-0000-0000-00009D090000}"/>
    <cellStyle name="Millares [0] 2 4 3 3" xfId="5147" xr:uid="{00000000-0005-0000-0000-00009E090000}"/>
    <cellStyle name="Millares [0] 2 4 3 3 2" xfId="5148" xr:uid="{00000000-0005-0000-0000-00009F090000}"/>
    <cellStyle name="Millares [0] 2 4 3 3 2 2" xfId="5149" xr:uid="{00000000-0005-0000-0000-0000A0090000}"/>
    <cellStyle name="Millares [0] 2 4 3 3 2 3" xfId="5150" xr:uid="{00000000-0005-0000-0000-0000A1090000}"/>
    <cellStyle name="Millares [0] 2 4 3 3 3" xfId="5151" xr:uid="{00000000-0005-0000-0000-0000A2090000}"/>
    <cellStyle name="Millares [0] 2 4 3 3 4" xfId="5152" xr:uid="{00000000-0005-0000-0000-0000A3090000}"/>
    <cellStyle name="Millares [0] 2 4 3 4" xfId="5153" xr:uid="{00000000-0005-0000-0000-0000A4090000}"/>
    <cellStyle name="Millares [0] 2 4 3 4 2" xfId="5154" xr:uid="{00000000-0005-0000-0000-0000A5090000}"/>
    <cellStyle name="Millares [0] 2 4 3 4 2 2" xfId="5155" xr:uid="{00000000-0005-0000-0000-0000A6090000}"/>
    <cellStyle name="Millares [0] 2 4 3 4 2 3" xfId="5156" xr:uid="{00000000-0005-0000-0000-0000A7090000}"/>
    <cellStyle name="Millares [0] 2 4 3 4 3" xfId="5157" xr:uid="{00000000-0005-0000-0000-0000A8090000}"/>
    <cellStyle name="Millares [0] 2 4 3 4 4" xfId="5158" xr:uid="{00000000-0005-0000-0000-0000A9090000}"/>
    <cellStyle name="Millares [0] 2 4 3 5" xfId="5159" xr:uid="{00000000-0005-0000-0000-0000AA090000}"/>
    <cellStyle name="Millares [0] 2 4 3 5 2" xfId="5160" xr:uid="{00000000-0005-0000-0000-0000AB090000}"/>
    <cellStyle name="Millares [0] 2 4 3 5 2 2" xfId="5161" xr:uid="{00000000-0005-0000-0000-0000AC090000}"/>
    <cellStyle name="Millares [0] 2 4 3 5 2 3" xfId="5162" xr:uid="{00000000-0005-0000-0000-0000AD090000}"/>
    <cellStyle name="Millares [0] 2 4 3 5 3" xfId="5163" xr:uid="{00000000-0005-0000-0000-0000AE090000}"/>
    <cellStyle name="Millares [0] 2 4 3 5 4" xfId="5164" xr:uid="{00000000-0005-0000-0000-0000AF090000}"/>
    <cellStyle name="Millares [0] 2 4 3 6" xfId="5165" xr:uid="{00000000-0005-0000-0000-0000B0090000}"/>
    <cellStyle name="Millares [0] 2 4 3 6 2" xfId="5166" xr:uid="{00000000-0005-0000-0000-0000B1090000}"/>
    <cellStyle name="Millares [0] 2 4 3 6 3" xfId="5167" xr:uid="{00000000-0005-0000-0000-0000B2090000}"/>
    <cellStyle name="Millares [0] 2 4 3 7" xfId="5168" xr:uid="{00000000-0005-0000-0000-0000B3090000}"/>
    <cellStyle name="Millares [0] 2 4 3 8" xfId="5169" xr:uid="{00000000-0005-0000-0000-0000B4090000}"/>
    <cellStyle name="Millares [0] 2 4 4" xfId="5170" xr:uid="{00000000-0005-0000-0000-0000B5090000}"/>
    <cellStyle name="Millares [0] 2 4 4 2" xfId="5171" xr:uid="{00000000-0005-0000-0000-0000B6090000}"/>
    <cellStyle name="Millares [0] 2 4 4 2 2" xfId="5172" xr:uid="{00000000-0005-0000-0000-0000B7090000}"/>
    <cellStyle name="Millares [0] 2 4 4 2 2 2" xfId="5173" xr:uid="{00000000-0005-0000-0000-0000B8090000}"/>
    <cellStyle name="Millares [0] 2 4 4 2 2 3" xfId="5174" xr:uid="{00000000-0005-0000-0000-0000B9090000}"/>
    <cellStyle name="Millares [0] 2 4 4 2 3" xfId="5175" xr:uid="{00000000-0005-0000-0000-0000BA090000}"/>
    <cellStyle name="Millares [0] 2 4 4 2 4" xfId="5176" xr:uid="{00000000-0005-0000-0000-0000BB090000}"/>
    <cellStyle name="Millares [0] 2 4 4 3" xfId="5177" xr:uid="{00000000-0005-0000-0000-0000BC090000}"/>
    <cellStyle name="Millares [0] 2 4 4 3 2" xfId="5178" xr:uid="{00000000-0005-0000-0000-0000BD090000}"/>
    <cellStyle name="Millares [0] 2 4 4 3 2 2" xfId="5179" xr:uid="{00000000-0005-0000-0000-0000BE090000}"/>
    <cellStyle name="Millares [0] 2 4 4 3 2 3" xfId="5180" xr:uid="{00000000-0005-0000-0000-0000BF090000}"/>
    <cellStyle name="Millares [0] 2 4 4 3 3" xfId="5181" xr:uid="{00000000-0005-0000-0000-0000C0090000}"/>
    <cellStyle name="Millares [0] 2 4 4 3 4" xfId="5182" xr:uid="{00000000-0005-0000-0000-0000C1090000}"/>
    <cellStyle name="Millares [0] 2 4 4 4" xfId="5183" xr:uid="{00000000-0005-0000-0000-0000C2090000}"/>
    <cellStyle name="Millares [0] 2 4 4 4 2" xfId="5184" xr:uid="{00000000-0005-0000-0000-0000C3090000}"/>
    <cellStyle name="Millares [0] 2 4 4 4 3" xfId="5185" xr:uid="{00000000-0005-0000-0000-0000C4090000}"/>
    <cellStyle name="Millares [0] 2 4 4 5" xfId="5186" xr:uid="{00000000-0005-0000-0000-0000C5090000}"/>
    <cellStyle name="Millares [0] 2 4 4 6" xfId="5187" xr:uid="{00000000-0005-0000-0000-0000C6090000}"/>
    <cellStyle name="Millares [0] 2 4 5" xfId="5188" xr:uid="{00000000-0005-0000-0000-0000C7090000}"/>
    <cellStyle name="Millares [0] 2 4 5 2" xfId="5189" xr:uid="{00000000-0005-0000-0000-0000C8090000}"/>
    <cellStyle name="Millares [0] 2 4 5 2 2" xfId="5190" xr:uid="{00000000-0005-0000-0000-0000C9090000}"/>
    <cellStyle name="Millares [0] 2 4 5 2 3" xfId="5191" xr:uid="{00000000-0005-0000-0000-0000CA090000}"/>
    <cellStyle name="Millares [0] 2 4 5 3" xfId="5192" xr:uid="{00000000-0005-0000-0000-0000CB090000}"/>
    <cellStyle name="Millares [0] 2 4 5 4" xfId="5193" xr:uid="{00000000-0005-0000-0000-0000CC090000}"/>
    <cellStyle name="Millares [0] 2 4 6" xfId="5194" xr:uid="{00000000-0005-0000-0000-0000CD090000}"/>
    <cellStyle name="Millares [0] 2 4 6 2" xfId="5195" xr:uid="{00000000-0005-0000-0000-0000CE090000}"/>
    <cellStyle name="Millares [0] 2 4 6 2 2" xfId="5196" xr:uid="{00000000-0005-0000-0000-0000CF090000}"/>
    <cellStyle name="Millares [0] 2 4 6 2 3" xfId="5197" xr:uid="{00000000-0005-0000-0000-0000D0090000}"/>
    <cellStyle name="Millares [0] 2 4 6 3" xfId="5198" xr:uid="{00000000-0005-0000-0000-0000D1090000}"/>
    <cellStyle name="Millares [0] 2 4 6 4" xfId="5199" xr:uid="{00000000-0005-0000-0000-0000D2090000}"/>
    <cellStyle name="Millares [0] 2 4 7" xfId="5200" xr:uid="{00000000-0005-0000-0000-0000D3090000}"/>
    <cellStyle name="Millares [0] 2 4 7 2" xfId="5201" xr:uid="{00000000-0005-0000-0000-0000D4090000}"/>
    <cellStyle name="Millares [0] 2 4 7 2 2" xfId="5202" xr:uid="{00000000-0005-0000-0000-0000D5090000}"/>
    <cellStyle name="Millares [0] 2 4 7 2 3" xfId="5203" xr:uid="{00000000-0005-0000-0000-0000D6090000}"/>
    <cellStyle name="Millares [0] 2 4 7 3" xfId="5204" xr:uid="{00000000-0005-0000-0000-0000D7090000}"/>
    <cellStyle name="Millares [0] 2 4 7 4" xfId="5205" xr:uid="{00000000-0005-0000-0000-0000D8090000}"/>
    <cellStyle name="Millares [0] 2 4 8" xfId="5206" xr:uid="{00000000-0005-0000-0000-0000D9090000}"/>
    <cellStyle name="Millares [0] 2 4 8 2" xfId="5207" xr:uid="{00000000-0005-0000-0000-0000DA090000}"/>
    <cellStyle name="Millares [0] 2 4 8 2 2" xfId="5208" xr:uid="{00000000-0005-0000-0000-0000DB090000}"/>
    <cellStyle name="Millares [0] 2 4 8 2 3" xfId="5209" xr:uid="{00000000-0005-0000-0000-0000DC090000}"/>
    <cellStyle name="Millares [0] 2 4 8 3" xfId="5210" xr:uid="{00000000-0005-0000-0000-0000DD090000}"/>
    <cellStyle name="Millares [0] 2 4 8 4" xfId="5211" xr:uid="{00000000-0005-0000-0000-0000DE090000}"/>
    <cellStyle name="Millares [0] 2 4 9" xfId="5212" xr:uid="{00000000-0005-0000-0000-0000DF090000}"/>
    <cellStyle name="Millares [0] 2 4 9 2" xfId="5213" xr:uid="{00000000-0005-0000-0000-0000E0090000}"/>
    <cellStyle name="Millares [0] 2 4 9 3" xfId="5214" xr:uid="{00000000-0005-0000-0000-0000E1090000}"/>
    <cellStyle name="Millares [0] 2 5" xfId="5215" xr:uid="{00000000-0005-0000-0000-0000E2090000}"/>
    <cellStyle name="Millares [0] 2 5 2" xfId="5216" xr:uid="{00000000-0005-0000-0000-0000E3090000}"/>
    <cellStyle name="Millares [0] 2 5 2 2" xfId="5217" xr:uid="{00000000-0005-0000-0000-0000E4090000}"/>
    <cellStyle name="Millares [0] 2 5 2 2 2" xfId="5218" xr:uid="{00000000-0005-0000-0000-0000E5090000}"/>
    <cellStyle name="Millares [0] 2 5 2 2 2 2" xfId="5219" xr:uid="{00000000-0005-0000-0000-0000E6090000}"/>
    <cellStyle name="Millares [0] 2 5 2 2 2 2 2" xfId="5220" xr:uid="{00000000-0005-0000-0000-0000E7090000}"/>
    <cellStyle name="Millares [0] 2 5 2 2 2 2 3" xfId="5221" xr:uid="{00000000-0005-0000-0000-0000E8090000}"/>
    <cellStyle name="Millares [0] 2 5 2 2 2 3" xfId="5222" xr:uid="{00000000-0005-0000-0000-0000E9090000}"/>
    <cellStyle name="Millares [0] 2 5 2 2 2 4" xfId="5223" xr:uid="{00000000-0005-0000-0000-0000EA090000}"/>
    <cellStyle name="Millares [0] 2 5 2 2 3" xfId="5224" xr:uid="{00000000-0005-0000-0000-0000EB090000}"/>
    <cellStyle name="Millares [0] 2 5 2 2 3 2" xfId="5225" xr:uid="{00000000-0005-0000-0000-0000EC090000}"/>
    <cellStyle name="Millares [0] 2 5 2 2 3 3" xfId="5226" xr:uid="{00000000-0005-0000-0000-0000ED090000}"/>
    <cellStyle name="Millares [0] 2 5 2 2 4" xfId="5227" xr:uid="{00000000-0005-0000-0000-0000EE090000}"/>
    <cellStyle name="Millares [0] 2 5 2 2 5" xfId="5228" xr:uid="{00000000-0005-0000-0000-0000EF090000}"/>
    <cellStyle name="Millares [0] 2 5 2 3" xfId="5229" xr:uid="{00000000-0005-0000-0000-0000F0090000}"/>
    <cellStyle name="Millares [0] 2 5 2 3 2" xfId="5230" xr:uid="{00000000-0005-0000-0000-0000F1090000}"/>
    <cellStyle name="Millares [0] 2 5 2 3 2 2" xfId="5231" xr:uid="{00000000-0005-0000-0000-0000F2090000}"/>
    <cellStyle name="Millares [0] 2 5 2 3 2 3" xfId="5232" xr:uid="{00000000-0005-0000-0000-0000F3090000}"/>
    <cellStyle name="Millares [0] 2 5 2 3 3" xfId="5233" xr:uid="{00000000-0005-0000-0000-0000F4090000}"/>
    <cellStyle name="Millares [0] 2 5 2 3 4" xfId="5234" xr:uid="{00000000-0005-0000-0000-0000F5090000}"/>
    <cellStyle name="Millares [0] 2 5 2 4" xfId="5235" xr:uid="{00000000-0005-0000-0000-0000F6090000}"/>
    <cellStyle name="Millares [0] 2 5 2 4 2" xfId="5236" xr:uid="{00000000-0005-0000-0000-0000F7090000}"/>
    <cellStyle name="Millares [0] 2 5 2 4 2 2" xfId="5237" xr:uid="{00000000-0005-0000-0000-0000F8090000}"/>
    <cellStyle name="Millares [0] 2 5 2 4 2 3" xfId="5238" xr:uid="{00000000-0005-0000-0000-0000F9090000}"/>
    <cellStyle name="Millares [0] 2 5 2 4 3" xfId="5239" xr:uid="{00000000-0005-0000-0000-0000FA090000}"/>
    <cellStyle name="Millares [0] 2 5 2 4 4" xfId="5240" xr:uid="{00000000-0005-0000-0000-0000FB090000}"/>
    <cellStyle name="Millares [0] 2 5 2 5" xfId="5241" xr:uid="{00000000-0005-0000-0000-0000FC090000}"/>
    <cellStyle name="Millares [0] 2 5 2 5 2" xfId="5242" xr:uid="{00000000-0005-0000-0000-0000FD090000}"/>
    <cellStyle name="Millares [0] 2 5 2 5 2 2" xfId="5243" xr:uid="{00000000-0005-0000-0000-0000FE090000}"/>
    <cellStyle name="Millares [0] 2 5 2 5 2 3" xfId="5244" xr:uid="{00000000-0005-0000-0000-0000FF090000}"/>
    <cellStyle name="Millares [0] 2 5 2 5 3" xfId="5245" xr:uid="{00000000-0005-0000-0000-0000000A0000}"/>
    <cellStyle name="Millares [0] 2 5 2 5 4" xfId="5246" xr:uid="{00000000-0005-0000-0000-0000010A0000}"/>
    <cellStyle name="Millares [0] 2 5 2 6" xfId="5247" xr:uid="{00000000-0005-0000-0000-0000020A0000}"/>
    <cellStyle name="Millares [0] 2 5 2 6 2" xfId="5248" xr:uid="{00000000-0005-0000-0000-0000030A0000}"/>
    <cellStyle name="Millares [0] 2 5 2 6 3" xfId="5249" xr:uid="{00000000-0005-0000-0000-0000040A0000}"/>
    <cellStyle name="Millares [0] 2 5 2 7" xfId="5250" xr:uid="{00000000-0005-0000-0000-0000050A0000}"/>
    <cellStyle name="Millares [0] 2 5 2 8" xfId="5251" xr:uid="{00000000-0005-0000-0000-0000060A0000}"/>
    <cellStyle name="Millares [0] 2 5 3" xfId="5252" xr:uid="{00000000-0005-0000-0000-0000070A0000}"/>
    <cellStyle name="Millares [0] 2 5 3 2" xfId="5253" xr:uid="{00000000-0005-0000-0000-0000080A0000}"/>
    <cellStyle name="Millares [0] 2 5 3 2 2" xfId="5254" xr:uid="{00000000-0005-0000-0000-0000090A0000}"/>
    <cellStyle name="Millares [0] 2 5 3 2 2 2" xfId="5255" xr:uid="{00000000-0005-0000-0000-00000A0A0000}"/>
    <cellStyle name="Millares [0] 2 5 3 2 2 3" xfId="5256" xr:uid="{00000000-0005-0000-0000-00000B0A0000}"/>
    <cellStyle name="Millares [0] 2 5 3 2 3" xfId="5257" xr:uid="{00000000-0005-0000-0000-00000C0A0000}"/>
    <cellStyle name="Millares [0] 2 5 3 2 4" xfId="5258" xr:uid="{00000000-0005-0000-0000-00000D0A0000}"/>
    <cellStyle name="Millares [0] 2 5 3 3" xfId="5259" xr:uid="{00000000-0005-0000-0000-00000E0A0000}"/>
    <cellStyle name="Millares [0] 2 5 3 3 2" xfId="5260" xr:uid="{00000000-0005-0000-0000-00000F0A0000}"/>
    <cellStyle name="Millares [0] 2 5 3 3 3" xfId="5261" xr:uid="{00000000-0005-0000-0000-0000100A0000}"/>
    <cellStyle name="Millares [0] 2 5 3 4" xfId="5262" xr:uid="{00000000-0005-0000-0000-0000110A0000}"/>
    <cellStyle name="Millares [0] 2 5 3 5" xfId="5263" xr:uid="{00000000-0005-0000-0000-0000120A0000}"/>
    <cellStyle name="Millares [0] 2 5 4" xfId="5264" xr:uid="{00000000-0005-0000-0000-0000130A0000}"/>
    <cellStyle name="Millares [0] 2 5 4 2" xfId="5265" xr:uid="{00000000-0005-0000-0000-0000140A0000}"/>
    <cellStyle name="Millares [0] 2 5 4 2 2" xfId="5266" xr:uid="{00000000-0005-0000-0000-0000150A0000}"/>
    <cellStyle name="Millares [0] 2 5 4 2 3" xfId="5267" xr:uid="{00000000-0005-0000-0000-0000160A0000}"/>
    <cellStyle name="Millares [0] 2 5 4 3" xfId="5268" xr:uid="{00000000-0005-0000-0000-0000170A0000}"/>
    <cellStyle name="Millares [0] 2 5 4 4" xfId="5269" xr:uid="{00000000-0005-0000-0000-0000180A0000}"/>
    <cellStyle name="Millares [0] 2 5 5" xfId="5270" xr:uid="{00000000-0005-0000-0000-0000190A0000}"/>
    <cellStyle name="Millares [0] 2 5 5 2" xfId="5271" xr:uid="{00000000-0005-0000-0000-00001A0A0000}"/>
    <cellStyle name="Millares [0] 2 5 5 2 2" xfId="5272" xr:uid="{00000000-0005-0000-0000-00001B0A0000}"/>
    <cellStyle name="Millares [0] 2 5 5 2 3" xfId="5273" xr:uid="{00000000-0005-0000-0000-00001C0A0000}"/>
    <cellStyle name="Millares [0] 2 5 5 3" xfId="5274" xr:uid="{00000000-0005-0000-0000-00001D0A0000}"/>
    <cellStyle name="Millares [0] 2 5 5 4" xfId="5275" xr:uid="{00000000-0005-0000-0000-00001E0A0000}"/>
    <cellStyle name="Millares [0] 2 5 6" xfId="5276" xr:uid="{00000000-0005-0000-0000-00001F0A0000}"/>
    <cellStyle name="Millares [0] 2 5 6 2" xfId="5277" xr:uid="{00000000-0005-0000-0000-0000200A0000}"/>
    <cellStyle name="Millares [0] 2 5 6 2 2" xfId="5278" xr:uid="{00000000-0005-0000-0000-0000210A0000}"/>
    <cellStyle name="Millares [0] 2 5 6 2 3" xfId="5279" xr:uid="{00000000-0005-0000-0000-0000220A0000}"/>
    <cellStyle name="Millares [0] 2 5 6 3" xfId="5280" xr:uid="{00000000-0005-0000-0000-0000230A0000}"/>
    <cellStyle name="Millares [0] 2 5 6 4" xfId="5281" xr:uid="{00000000-0005-0000-0000-0000240A0000}"/>
    <cellStyle name="Millares [0] 2 5 7" xfId="5282" xr:uid="{00000000-0005-0000-0000-0000250A0000}"/>
    <cellStyle name="Millares [0] 2 5 7 2" xfId="5283" xr:uid="{00000000-0005-0000-0000-0000260A0000}"/>
    <cellStyle name="Millares [0] 2 5 7 3" xfId="5284" xr:uid="{00000000-0005-0000-0000-0000270A0000}"/>
    <cellStyle name="Millares [0] 2 5 8" xfId="5285" xr:uid="{00000000-0005-0000-0000-0000280A0000}"/>
    <cellStyle name="Millares [0] 2 5 9" xfId="5286" xr:uid="{00000000-0005-0000-0000-0000290A0000}"/>
    <cellStyle name="Millares [0] 2 6" xfId="5287" xr:uid="{00000000-0005-0000-0000-00002A0A0000}"/>
    <cellStyle name="Millares [0] 2 6 2" xfId="5288" xr:uid="{00000000-0005-0000-0000-00002B0A0000}"/>
    <cellStyle name="Millares [0] 2 6 2 2" xfId="5289" xr:uid="{00000000-0005-0000-0000-00002C0A0000}"/>
    <cellStyle name="Millares [0] 2 6 2 2 2" xfId="5290" xr:uid="{00000000-0005-0000-0000-00002D0A0000}"/>
    <cellStyle name="Millares [0] 2 6 2 2 2 2" xfId="5291" xr:uid="{00000000-0005-0000-0000-00002E0A0000}"/>
    <cellStyle name="Millares [0] 2 6 2 2 2 2 2" xfId="5292" xr:uid="{00000000-0005-0000-0000-00002F0A0000}"/>
    <cellStyle name="Millares [0] 2 6 2 2 2 2 3" xfId="5293" xr:uid="{00000000-0005-0000-0000-0000300A0000}"/>
    <cellStyle name="Millares [0] 2 6 2 2 2 3" xfId="5294" xr:uid="{00000000-0005-0000-0000-0000310A0000}"/>
    <cellStyle name="Millares [0] 2 6 2 2 2 4" xfId="5295" xr:uid="{00000000-0005-0000-0000-0000320A0000}"/>
    <cellStyle name="Millares [0] 2 6 2 2 3" xfId="5296" xr:uid="{00000000-0005-0000-0000-0000330A0000}"/>
    <cellStyle name="Millares [0] 2 6 2 2 3 2" xfId="5297" xr:uid="{00000000-0005-0000-0000-0000340A0000}"/>
    <cellStyle name="Millares [0] 2 6 2 2 3 3" xfId="5298" xr:uid="{00000000-0005-0000-0000-0000350A0000}"/>
    <cellStyle name="Millares [0] 2 6 2 2 4" xfId="5299" xr:uid="{00000000-0005-0000-0000-0000360A0000}"/>
    <cellStyle name="Millares [0] 2 6 2 2 5" xfId="5300" xr:uid="{00000000-0005-0000-0000-0000370A0000}"/>
    <cellStyle name="Millares [0] 2 6 2 3" xfId="5301" xr:uid="{00000000-0005-0000-0000-0000380A0000}"/>
    <cellStyle name="Millares [0] 2 6 2 3 2" xfId="5302" xr:uid="{00000000-0005-0000-0000-0000390A0000}"/>
    <cellStyle name="Millares [0] 2 6 2 3 2 2" xfId="5303" xr:uid="{00000000-0005-0000-0000-00003A0A0000}"/>
    <cellStyle name="Millares [0] 2 6 2 3 2 3" xfId="5304" xr:uid="{00000000-0005-0000-0000-00003B0A0000}"/>
    <cellStyle name="Millares [0] 2 6 2 3 3" xfId="5305" xr:uid="{00000000-0005-0000-0000-00003C0A0000}"/>
    <cellStyle name="Millares [0] 2 6 2 3 4" xfId="5306" xr:uid="{00000000-0005-0000-0000-00003D0A0000}"/>
    <cellStyle name="Millares [0] 2 6 2 4" xfId="5307" xr:uid="{00000000-0005-0000-0000-00003E0A0000}"/>
    <cellStyle name="Millares [0] 2 6 2 4 2" xfId="5308" xr:uid="{00000000-0005-0000-0000-00003F0A0000}"/>
    <cellStyle name="Millares [0] 2 6 2 4 2 2" xfId="5309" xr:uid="{00000000-0005-0000-0000-0000400A0000}"/>
    <cellStyle name="Millares [0] 2 6 2 4 2 3" xfId="5310" xr:uid="{00000000-0005-0000-0000-0000410A0000}"/>
    <cellStyle name="Millares [0] 2 6 2 4 3" xfId="5311" xr:uid="{00000000-0005-0000-0000-0000420A0000}"/>
    <cellStyle name="Millares [0] 2 6 2 4 4" xfId="5312" xr:uid="{00000000-0005-0000-0000-0000430A0000}"/>
    <cellStyle name="Millares [0] 2 6 2 5" xfId="5313" xr:uid="{00000000-0005-0000-0000-0000440A0000}"/>
    <cellStyle name="Millares [0] 2 6 2 5 2" xfId="5314" xr:uid="{00000000-0005-0000-0000-0000450A0000}"/>
    <cellStyle name="Millares [0] 2 6 2 5 2 2" xfId="5315" xr:uid="{00000000-0005-0000-0000-0000460A0000}"/>
    <cellStyle name="Millares [0] 2 6 2 5 2 3" xfId="5316" xr:uid="{00000000-0005-0000-0000-0000470A0000}"/>
    <cellStyle name="Millares [0] 2 6 2 5 3" xfId="5317" xr:uid="{00000000-0005-0000-0000-0000480A0000}"/>
    <cellStyle name="Millares [0] 2 6 2 5 4" xfId="5318" xr:uid="{00000000-0005-0000-0000-0000490A0000}"/>
    <cellStyle name="Millares [0] 2 6 2 6" xfId="5319" xr:uid="{00000000-0005-0000-0000-00004A0A0000}"/>
    <cellStyle name="Millares [0] 2 6 2 6 2" xfId="5320" xr:uid="{00000000-0005-0000-0000-00004B0A0000}"/>
    <cellStyle name="Millares [0] 2 6 2 6 3" xfId="5321" xr:uid="{00000000-0005-0000-0000-00004C0A0000}"/>
    <cellStyle name="Millares [0] 2 6 2 7" xfId="5322" xr:uid="{00000000-0005-0000-0000-00004D0A0000}"/>
    <cellStyle name="Millares [0] 2 6 2 8" xfId="5323" xr:uid="{00000000-0005-0000-0000-00004E0A0000}"/>
    <cellStyle name="Millares [0] 2 6 3" xfId="5324" xr:uid="{00000000-0005-0000-0000-00004F0A0000}"/>
    <cellStyle name="Millares [0] 2 6 3 2" xfId="5325" xr:uid="{00000000-0005-0000-0000-0000500A0000}"/>
    <cellStyle name="Millares [0] 2 6 3 2 2" xfId="5326" xr:uid="{00000000-0005-0000-0000-0000510A0000}"/>
    <cellStyle name="Millares [0] 2 6 3 2 2 2" xfId="5327" xr:uid="{00000000-0005-0000-0000-0000520A0000}"/>
    <cellStyle name="Millares [0] 2 6 3 2 2 3" xfId="5328" xr:uid="{00000000-0005-0000-0000-0000530A0000}"/>
    <cellStyle name="Millares [0] 2 6 3 2 3" xfId="5329" xr:uid="{00000000-0005-0000-0000-0000540A0000}"/>
    <cellStyle name="Millares [0] 2 6 3 2 4" xfId="5330" xr:uid="{00000000-0005-0000-0000-0000550A0000}"/>
    <cellStyle name="Millares [0] 2 6 3 3" xfId="5331" xr:uid="{00000000-0005-0000-0000-0000560A0000}"/>
    <cellStyle name="Millares [0] 2 6 3 3 2" xfId="5332" xr:uid="{00000000-0005-0000-0000-0000570A0000}"/>
    <cellStyle name="Millares [0] 2 6 3 3 3" xfId="5333" xr:uid="{00000000-0005-0000-0000-0000580A0000}"/>
    <cellStyle name="Millares [0] 2 6 3 4" xfId="5334" xr:uid="{00000000-0005-0000-0000-0000590A0000}"/>
    <cellStyle name="Millares [0] 2 6 3 5" xfId="5335" xr:uid="{00000000-0005-0000-0000-00005A0A0000}"/>
    <cellStyle name="Millares [0] 2 6 4" xfId="5336" xr:uid="{00000000-0005-0000-0000-00005B0A0000}"/>
    <cellStyle name="Millares [0] 2 6 4 2" xfId="5337" xr:uid="{00000000-0005-0000-0000-00005C0A0000}"/>
    <cellStyle name="Millares [0] 2 6 4 2 2" xfId="5338" xr:uid="{00000000-0005-0000-0000-00005D0A0000}"/>
    <cellStyle name="Millares [0] 2 6 4 2 3" xfId="5339" xr:uid="{00000000-0005-0000-0000-00005E0A0000}"/>
    <cellStyle name="Millares [0] 2 6 4 3" xfId="5340" xr:uid="{00000000-0005-0000-0000-00005F0A0000}"/>
    <cellStyle name="Millares [0] 2 6 4 4" xfId="5341" xr:uid="{00000000-0005-0000-0000-0000600A0000}"/>
    <cellStyle name="Millares [0] 2 6 5" xfId="5342" xr:uid="{00000000-0005-0000-0000-0000610A0000}"/>
    <cellStyle name="Millares [0] 2 6 5 2" xfId="5343" xr:uid="{00000000-0005-0000-0000-0000620A0000}"/>
    <cellStyle name="Millares [0] 2 6 5 2 2" xfId="5344" xr:uid="{00000000-0005-0000-0000-0000630A0000}"/>
    <cellStyle name="Millares [0] 2 6 5 2 3" xfId="5345" xr:uid="{00000000-0005-0000-0000-0000640A0000}"/>
    <cellStyle name="Millares [0] 2 6 5 3" xfId="5346" xr:uid="{00000000-0005-0000-0000-0000650A0000}"/>
    <cellStyle name="Millares [0] 2 6 5 4" xfId="5347" xr:uid="{00000000-0005-0000-0000-0000660A0000}"/>
    <cellStyle name="Millares [0] 2 6 6" xfId="5348" xr:uid="{00000000-0005-0000-0000-0000670A0000}"/>
    <cellStyle name="Millares [0] 2 6 6 2" xfId="5349" xr:uid="{00000000-0005-0000-0000-0000680A0000}"/>
    <cellStyle name="Millares [0] 2 6 6 2 2" xfId="5350" xr:uid="{00000000-0005-0000-0000-0000690A0000}"/>
    <cellStyle name="Millares [0] 2 6 6 2 3" xfId="5351" xr:uid="{00000000-0005-0000-0000-00006A0A0000}"/>
    <cellStyle name="Millares [0] 2 6 6 3" xfId="5352" xr:uid="{00000000-0005-0000-0000-00006B0A0000}"/>
    <cellStyle name="Millares [0] 2 6 6 4" xfId="5353" xr:uid="{00000000-0005-0000-0000-00006C0A0000}"/>
    <cellStyle name="Millares [0] 2 6 7" xfId="5354" xr:uid="{00000000-0005-0000-0000-00006D0A0000}"/>
    <cellStyle name="Millares [0] 2 6 7 2" xfId="5355" xr:uid="{00000000-0005-0000-0000-00006E0A0000}"/>
    <cellStyle name="Millares [0] 2 6 7 3" xfId="5356" xr:uid="{00000000-0005-0000-0000-00006F0A0000}"/>
    <cellStyle name="Millares [0] 2 6 8" xfId="5357" xr:uid="{00000000-0005-0000-0000-0000700A0000}"/>
    <cellStyle name="Millares [0] 2 6 9" xfId="5358" xr:uid="{00000000-0005-0000-0000-0000710A0000}"/>
    <cellStyle name="Millares [0] 2 7" xfId="5359" xr:uid="{00000000-0005-0000-0000-0000720A0000}"/>
    <cellStyle name="Millares [0] 2 7 2" xfId="5360" xr:uid="{00000000-0005-0000-0000-0000730A0000}"/>
    <cellStyle name="Millares [0] 2 7 2 2" xfId="5361" xr:uid="{00000000-0005-0000-0000-0000740A0000}"/>
    <cellStyle name="Millares [0] 2 7 2 2 2" xfId="5362" xr:uid="{00000000-0005-0000-0000-0000750A0000}"/>
    <cellStyle name="Millares [0] 2 7 2 2 2 2" xfId="5363" xr:uid="{00000000-0005-0000-0000-0000760A0000}"/>
    <cellStyle name="Millares [0] 2 7 2 2 2 3" xfId="5364" xr:uid="{00000000-0005-0000-0000-0000770A0000}"/>
    <cellStyle name="Millares [0] 2 7 2 2 3" xfId="5365" xr:uid="{00000000-0005-0000-0000-0000780A0000}"/>
    <cellStyle name="Millares [0] 2 7 2 2 4" xfId="5366" xr:uid="{00000000-0005-0000-0000-0000790A0000}"/>
    <cellStyle name="Millares [0] 2 7 2 3" xfId="5367" xr:uid="{00000000-0005-0000-0000-00007A0A0000}"/>
    <cellStyle name="Millares [0] 2 7 2 3 2" xfId="5368" xr:uid="{00000000-0005-0000-0000-00007B0A0000}"/>
    <cellStyle name="Millares [0] 2 7 2 3 3" xfId="5369" xr:uid="{00000000-0005-0000-0000-00007C0A0000}"/>
    <cellStyle name="Millares [0] 2 7 2 4" xfId="5370" xr:uid="{00000000-0005-0000-0000-00007D0A0000}"/>
    <cellStyle name="Millares [0] 2 7 2 5" xfId="5371" xr:uid="{00000000-0005-0000-0000-00007E0A0000}"/>
    <cellStyle name="Millares [0] 2 7 3" xfId="5372" xr:uid="{00000000-0005-0000-0000-00007F0A0000}"/>
    <cellStyle name="Millares [0] 2 7 3 2" xfId="5373" xr:uid="{00000000-0005-0000-0000-0000800A0000}"/>
    <cellStyle name="Millares [0] 2 7 3 2 2" xfId="5374" xr:uid="{00000000-0005-0000-0000-0000810A0000}"/>
    <cellStyle name="Millares [0] 2 7 3 2 3" xfId="5375" xr:uid="{00000000-0005-0000-0000-0000820A0000}"/>
    <cellStyle name="Millares [0] 2 7 3 3" xfId="5376" xr:uid="{00000000-0005-0000-0000-0000830A0000}"/>
    <cellStyle name="Millares [0] 2 7 3 4" xfId="5377" xr:uid="{00000000-0005-0000-0000-0000840A0000}"/>
    <cellStyle name="Millares [0] 2 7 4" xfId="5378" xr:uid="{00000000-0005-0000-0000-0000850A0000}"/>
    <cellStyle name="Millares [0] 2 7 4 2" xfId="5379" xr:uid="{00000000-0005-0000-0000-0000860A0000}"/>
    <cellStyle name="Millares [0] 2 7 4 2 2" xfId="5380" xr:uid="{00000000-0005-0000-0000-0000870A0000}"/>
    <cellStyle name="Millares [0] 2 7 4 2 3" xfId="5381" xr:uid="{00000000-0005-0000-0000-0000880A0000}"/>
    <cellStyle name="Millares [0] 2 7 4 3" xfId="5382" xr:uid="{00000000-0005-0000-0000-0000890A0000}"/>
    <cellStyle name="Millares [0] 2 7 4 4" xfId="5383" xr:uid="{00000000-0005-0000-0000-00008A0A0000}"/>
    <cellStyle name="Millares [0] 2 7 5" xfId="5384" xr:uid="{00000000-0005-0000-0000-00008B0A0000}"/>
    <cellStyle name="Millares [0] 2 7 5 2" xfId="5385" xr:uid="{00000000-0005-0000-0000-00008C0A0000}"/>
    <cellStyle name="Millares [0] 2 7 5 2 2" xfId="5386" xr:uid="{00000000-0005-0000-0000-00008D0A0000}"/>
    <cellStyle name="Millares [0] 2 7 5 2 3" xfId="5387" xr:uid="{00000000-0005-0000-0000-00008E0A0000}"/>
    <cellStyle name="Millares [0] 2 7 5 3" xfId="5388" xr:uid="{00000000-0005-0000-0000-00008F0A0000}"/>
    <cellStyle name="Millares [0] 2 7 5 4" xfId="5389" xr:uid="{00000000-0005-0000-0000-0000900A0000}"/>
    <cellStyle name="Millares [0] 2 7 6" xfId="5390" xr:uid="{00000000-0005-0000-0000-0000910A0000}"/>
    <cellStyle name="Millares [0] 2 7 6 2" xfId="5391" xr:uid="{00000000-0005-0000-0000-0000920A0000}"/>
    <cellStyle name="Millares [0] 2 7 6 3" xfId="5392" xr:uid="{00000000-0005-0000-0000-0000930A0000}"/>
    <cellStyle name="Millares [0] 2 7 7" xfId="5393" xr:uid="{00000000-0005-0000-0000-0000940A0000}"/>
    <cellStyle name="Millares [0] 2 7 8" xfId="5394" xr:uid="{00000000-0005-0000-0000-0000950A0000}"/>
    <cellStyle name="Millares [0] 2 8" xfId="5395" xr:uid="{00000000-0005-0000-0000-0000960A0000}"/>
    <cellStyle name="Millares [0] 2 8 2" xfId="5396" xr:uid="{00000000-0005-0000-0000-0000970A0000}"/>
    <cellStyle name="Millares [0] 2 8 2 2" xfId="5397" xr:uid="{00000000-0005-0000-0000-0000980A0000}"/>
    <cellStyle name="Millares [0] 2 8 2 2 2" xfId="5398" xr:uid="{00000000-0005-0000-0000-0000990A0000}"/>
    <cellStyle name="Millares [0] 2 8 2 2 3" xfId="5399" xr:uid="{00000000-0005-0000-0000-00009A0A0000}"/>
    <cellStyle name="Millares [0] 2 8 2 3" xfId="5400" xr:uid="{00000000-0005-0000-0000-00009B0A0000}"/>
    <cellStyle name="Millares [0] 2 8 2 4" xfId="5401" xr:uid="{00000000-0005-0000-0000-00009C0A0000}"/>
    <cellStyle name="Millares [0] 2 8 3" xfId="5402" xr:uid="{00000000-0005-0000-0000-00009D0A0000}"/>
    <cellStyle name="Millares [0] 2 8 3 2" xfId="5403" xr:uid="{00000000-0005-0000-0000-00009E0A0000}"/>
    <cellStyle name="Millares [0] 2 8 3 2 2" xfId="5404" xr:uid="{00000000-0005-0000-0000-00009F0A0000}"/>
    <cellStyle name="Millares [0] 2 8 3 2 3" xfId="5405" xr:uid="{00000000-0005-0000-0000-0000A00A0000}"/>
    <cellStyle name="Millares [0] 2 8 3 3" xfId="5406" xr:uid="{00000000-0005-0000-0000-0000A10A0000}"/>
    <cellStyle name="Millares [0] 2 8 3 4" xfId="5407" xr:uid="{00000000-0005-0000-0000-0000A20A0000}"/>
    <cellStyle name="Millares [0] 2 8 4" xfId="5408" xr:uid="{00000000-0005-0000-0000-0000A30A0000}"/>
    <cellStyle name="Millares [0] 2 8 4 2" xfId="5409" xr:uid="{00000000-0005-0000-0000-0000A40A0000}"/>
    <cellStyle name="Millares [0] 2 8 4 3" xfId="5410" xr:uid="{00000000-0005-0000-0000-0000A50A0000}"/>
    <cellStyle name="Millares [0] 2 8 5" xfId="5411" xr:uid="{00000000-0005-0000-0000-0000A60A0000}"/>
    <cellStyle name="Millares [0] 2 8 6" xfId="5412" xr:uid="{00000000-0005-0000-0000-0000A70A0000}"/>
    <cellStyle name="Millares [0] 2 9" xfId="5413" xr:uid="{00000000-0005-0000-0000-0000A80A0000}"/>
    <cellStyle name="Millares [0] 2 9 2" xfId="5414" xr:uid="{00000000-0005-0000-0000-0000A90A0000}"/>
    <cellStyle name="Millares [0] 2 9 2 2" xfId="5415" xr:uid="{00000000-0005-0000-0000-0000AA0A0000}"/>
    <cellStyle name="Millares [0] 2 9 2 3" xfId="5416" xr:uid="{00000000-0005-0000-0000-0000AB0A0000}"/>
    <cellStyle name="Millares [0] 2 9 3" xfId="5417" xr:uid="{00000000-0005-0000-0000-0000AC0A0000}"/>
    <cellStyle name="Millares [0] 2 9 4" xfId="5418" xr:uid="{00000000-0005-0000-0000-0000AD0A0000}"/>
    <cellStyle name="Millares [0] 3" xfId="5419" xr:uid="{00000000-0005-0000-0000-0000AE0A0000}"/>
    <cellStyle name="Millares [0] 3 2" xfId="5420" xr:uid="{00000000-0005-0000-0000-0000AF0A0000}"/>
    <cellStyle name="Millares [0] 3 2 2" xfId="5421" xr:uid="{00000000-0005-0000-0000-0000B00A0000}"/>
    <cellStyle name="Millares [0] 3 2 2 10" xfId="5422" xr:uid="{00000000-0005-0000-0000-0000B10A0000}"/>
    <cellStyle name="Millares [0] 3 2 2 2" xfId="5423" xr:uid="{00000000-0005-0000-0000-0000B20A0000}"/>
    <cellStyle name="Millares [0] 3 2 2 2 2" xfId="5424" xr:uid="{00000000-0005-0000-0000-0000B30A0000}"/>
    <cellStyle name="Millares [0] 3 2 2 2 2 2" xfId="5425" xr:uid="{00000000-0005-0000-0000-0000B40A0000}"/>
    <cellStyle name="Millares [0] 3 2 2 2 2 2 2" xfId="5426" xr:uid="{00000000-0005-0000-0000-0000B50A0000}"/>
    <cellStyle name="Millares [0] 3 2 2 2 2 2 2 2" xfId="5427" xr:uid="{00000000-0005-0000-0000-0000B60A0000}"/>
    <cellStyle name="Millares [0] 3 2 2 2 2 2 2 2 2" xfId="5428" xr:uid="{00000000-0005-0000-0000-0000B70A0000}"/>
    <cellStyle name="Millares [0] 3 2 2 2 2 2 2 2 3" xfId="5429" xr:uid="{00000000-0005-0000-0000-0000B80A0000}"/>
    <cellStyle name="Millares [0] 3 2 2 2 2 2 2 3" xfId="5430" xr:uid="{00000000-0005-0000-0000-0000B90A0000}"/>
    <cellStyle name="Millares [0] 3 2 2 2 2 2 2 4" xfId="5431" xr:uid="{00000000-0005-0000-0000-0000BA0A0000}"/>
    <cellStyle name="Millares [0] 3 2 2 2 2 2 3" xfId="5432" xr:uid="{00000000-0005-0000-0000-0000BB0A0000}"/>
    <cellStyle name="Millares [0] 3 2 2 2 2 2 3 2" xfId="5433" xr:uid="{00000000-0005-0000-0000-0000BC0A0000}"/>
    <cellStyle name="Millares [0] 3 2 2 2 2 2 3 3" xfId="5434" xr:uid="{00000000-0005-0000-0000-0000BD0A0000}"/>
    <cellStyle name="Millares [0] 3 2 2 2 2 2 4" xfId="5435" xr:uid="{00000000-0005-0000-0000-0000BE0A0000}"/>
    <cellStyle name="Millares [0] 3 2 2 2 2 2 5" xfId="5436" xr:uid="{00000000-0005-0000-0000-0000BF0A0000}"/>
    <cellStyle name="Millares [0] 3 2 2 2 2 3" xfId="5437" xr:uid="{00000000-0005-0000-0000-0000C00A0000}"/>
    <cellStyle name="Millares [0] 3 2 2 2 2 3 2" xfId="5438" xr:uid="{00000000-0005-0000-0000-0000C10A0000}"/>
    <cellStyle name="Millares [0] 3 2 2 2 2 3 2 2" xfId="5439" xr:uid="{00000000-0005-0000-0000-0000C20A0000}"/>
    <cellStyle name="Millares [0] 3 2 2 2 2 3 2 3" xfId="5440" xr:uid="{00000000-0005-0000-0000-0000C30A0000}"/>
    <cellStyle name="Millares [0] 3 2 2 2 2 3 3" xfId="5441" xr:uid="{00000000-0005-0000-0000-0000C40A0000}"/>
    <cellStyle name="Millares [0] 3 2 2 2 2 3 4" xfId="5442" xr:uid="{00000000-0005-0000-0000-0000C50A0000}"/>
    <cellStyle name="Millares [0] 3 2 2 2 2 4" xfId="5443" xr:uid="{00000000-0005-0000-0000-0000C60A0000}"/>
    <cellStyle name="Millares [0] 3 2 2 2 2 4 2" xfId="5444" xr:uid="{00000000-0005-0000-0000-0000C70A0000}"/>
    <cellStyle name="Millares [0] 3 2 2 2 2 4 2 2" xfId="5445" xr:uid="{00000000-0005-0000-0000-0000C80A0000}"/>
    <cellStyle name="Millares [0] 3 2 2 2 2 4 2 3" xfId="5446" xr:uid="{00000000-0005-0000-0000-0000C90A0000}"/>
    <cellStyle name="Millares [0] 3 2 2 2 2 4 3" xfId="5447" xr:uid="{00000000-0005-0000-0000-0000CA0A0000}"/>
    <cellStyle name="Millares [0] 3 2 2 2 2 4 4" xfId="5448" xr:uid="{00000000-0005-0000-0000-0000CB0A0000}"/>
    <cellStyle name="Millares [0] 3 2 2 2 2 5" xfId="5449" xr:uid="{00000000-0005-0000-0000-0000CC0A0000}"/>
    <cellStyle name="Millares [0] 3 2 2 2 2 5 2" xfId="5450" xr:uid="{00000000-0005-0000-0000-0000CD0A0000}"/>
    <cellStyle name="Millares [0] 3 2 2 2 2 5 2 2" xfId="5451" xr:uid="{00000000-0005-0000-0000-0000CE0A0000}"/>
    <cellStyle name="Millares [0] 3 2 2 2 2 5 2 3" xfId="5452" xr:uid="{00000000-0005-0000-0000-0000CF0A0000}"/>
    <cellStyle name="Millares [0] 3 2 2 2 2 5 3" xfId="5453" xr:uid="{00000000-0005-0000-0000-0000D00A0000}"/>
    <cellStyle name="Millares [0] 3 2 2 2 2 5 4" xfId="5454" xr:uid="{00000000-0005-0000-0000-0000D10A0000}"/>
    <cellStyle name="Millares [0] 3 2 2 2 2 6" xfId="5455" xr:uid="{00000000-0005-0000-0000-0000D20A0000}"/>
    <cellStyle name="Millares [0] 3 2 2 2 2 6 2" xfId="5456" xr:uid="{00000000-0005-0000-0000-0000D30A0000}"/>
    <cellStyle name="Millares [0] 3 2 2 2 2 6 3" xfId="5457" xr:uid="{00000000-0005-0000-0000-0000D40A0000}"/>
    <cellStyle name="Millares [0] 3 2 2 2 2 7" xfId="5458" xr:uid="{00000000-0005-0000-0000-0000D50A0000}"/>
    <cellStyle name="Millares [0] 3 2 2 2 2 8" xfId="5459" xr:uid="{00000000-0005-0000-0000-0000D60A0000}"/>
    <cellStyle name="Millares [0] 3 2 2 2 3" xfId="5460" xr:uid="{00000000-0005-0000-0000-0000D70A0000}"/>
    <cellStyle name="Millares [0] 3 2 2 2 3 2" xfId="5461" xr:uid="{00000000-0005-0000-0000-0000D80A0000}"/>
    <cellStyle name="Millares [0] 3 2 2 2 3 2 2" xfId="5462" xr:uid="{00000000-0005-0000-0000-0000D90A0000}"/>
    <cellStyle name="Millares [0] 3 2 2 2 3 2 2 2" xfId="5463" xr:uid="{00000000-0005-0000-0000-0000DA0A0000}"/>
    <cellStyle name="Millares [0] 3 2 2 2 3 2 2 3" xfId="5464" xr:uid="{00000000-0005-0000-0000-0000DB0A0000}"/>
    <cellStyle name="Millares [0] 3 2 2 2 3 2 3" xfId="5465" xr:uid="{00000000-0005-0000-0000-0000DC0A0000}"/>
    <cellStyle name="Millares [0] 3 2 2 2 3 2 4" xfId="5466" xr:uid="{00000000-0005-0000-0000-0000DD0A0000}"/>
    <cellStyle name="Millares [0] 3 2 2 2 3 3" xfId="5467" xr:uid="{00000000-0005-0000-0000-0000DE0A0000}"/>
    <cellStyle name="Millares [0] 3 2 2 2 3 3 2" xfId="5468" xr:uid="{00000000-0005-0000-0000-0000DF0A0000}"/>
    <cellStyle name="Millares [0] 3 2 2 2 3 3 3" xfId="5469" xr:uid="{00000000-0005-0000-0000-0000E00A0000}"/>
    <cellStyle name="Millares [0] 3 2 2 2 3 4" xfId="5470" xr:uid="{00000000-0005-0000-0000-0000E10A0000}"/>
    <cellStyle name="Millares [0] 3 2 2 2 3 5" xfId="5471" xr:uid="{00000000-0005-0000-0000-0000E20A0000}"/>
    <cellStyle name="Millares [0] 3 2 2 2 4" xfId="5472" xr:uid="{00000000-0005-0000-0000-0000E30A0000}"/>
    <cellStyle name="Millares [0] 3 2 2 2 4 2" xfId="5473" xr:uid="{00000000-0005-0000-0000-0000E40A0000}"/>
    <cellStyle name="Millares [0] 3 2 2 2 4 2 2" xfId="5474" xr:uid="{00000000-0005-0000-0000-0000E50A0000}"/>
    <cellStyle name="Millares [0] 3 2 2 2 4 2 3" xfId="5475" xr:uid="{00000000-0005-0000-0000-0000E60A0000}"/>
    <cellStyle name="Millares [0] 3 2 2 2 4 3" xfId="5476" xr:uid="{00000000-0005-0000-0000-0000E70A0000}"/>
    <cellStyle name="Millares [0] 3 2 2 2 4 4" xfId="5477" xr:uid="{00000000-0005-0000-0000-0000E80A0000}"/>
    <cellStyle name="Millares [0] 3 2 2 2 5" xfId="5478" xr:uid="{00000000-0005-0000-0000-0000E90A0000}"/>
    <cellStyle name="Millares [0] 3 2 2 2 5 2" xfId="5479" xr:uid="{00000000-0005-0000-0000-0000EA0A0000}"/>
    <cellStyle name="Millares [0] 3 2 2 2 5 2 2" xfId="5480" xr:uid="{00000000-0005-0000-0000-0000EB0A0000}"/>
    <cellStyle name="Millares [0] 3 2 2 2 5 2 3" xfId="5481" xr:uid="{00000000-0005-0000-0000-0000EC0A0000}"/>
    <cellStyle name="Millares [0] 3 2 2 2 5 3" xfId="5482" xr:uid="{00000000-0005-0000-0000-0000ED0A0000}"/>
    <cellStyle name="Millares [0] 3 2 2 2 5 4" xfId="5483" xr:uid="{00000000-0005-0000-0000-0000EE0A0000}"/>
    <cellStyle name="Millares [0] 3 2 2 2 6" xfId="5484" xr:uid="{00000000-0005-0000-0000-0000EF0A0000}"/>
    <cellStyle name="Millares [0] 3 2 2 2 6 2" xfId="5485" xr:uid="{00000000-0005-0000-0000-0000F00A0000}"/>
    <cellStyle name="Millares [0] 3 2 2 2 6 2 2" xfId="5486" xr:uid="{00000000-0005-0000-0000-0000F10A0000}"/>
    <cellStyle name="Millares [0] 3 2 2 2 6 2 3" xfId="5487" xr:uid="{00000000-0005-0000-0000-0000F20A0000}"/>
    <cellStyle name="Millares [0] 3 2 2 2 6 3" xfId="5488" xr:uid="{00000000-0005-0000-0000-0000F30A0000}"/>
    <cellStyle name="Millares [0] 3 2 2 2 6 4" xfId="5489" xr:uid="{00000000-0005-0000-0000-0000F40A0000}"/>
    <cellStyle name="Millares [0] 3 2 2 2 7" xfId="5490" xr:uid="{00000000-0005-0000-0000-0000F50A0000}"/>
    <cellStyle name="Millares [0] 3 2 2 2 7 2" xfId="5491" xr:uid="{00000000-0005-0000-0000-0000F60A0000}"/>
    <cellStyle name="Millares [0] 3 2 2 2 7 3" xfId="5492" xr:uid="{00000000-0005-0000-0000-0000F70A0000}"/>
    <cellStyle name="Millares [0] 3 2 2 2 8" xfId="5493" xr:uid="{00000000-0005-0000-0000-0000F80A0000}"/>
    <cellStyle name="Millares [0] 3 2 2 2 9" xfId="5494" xr:uid="{00000000-0005-0000-0000-0000F90A0000}"/>
    <cellStyle name="Millares [0] 3 2 2 3" xfId="5495" xr:uid="{00000000-0005-0000-0000-0000FA0A0000}"/>
    <cellStyle name="Millares [0] 3 2 2 3 2" xfId="5496" xr:uid="{00000000-0005-0000-0000-0000FB0A0000}"/>
    <cellStyle name="Millares [0] 3 2 2 3 2 2" xfId="5497" xr:uid="{00000000-0005-0000-0000-0000FC0A0000}"/>
    <cellStyle name="Millares [0] 3 2 2 3 2 2 2" xfId="5498" xr:uid="{00000000-0005-0000-0000-0000FD0A0000}"/>
    <cellStyle name="Millares [0] 3 2 2 3 2 2 2 2" xfId="5499" xr:uid="{00000000-0005-0000-0000-0000FE0A0000}"/>
    <cellStyle name="Millares [0] 3 2 2 3 2 2 2 3" xfId="5500" xr:uid="{00000000-0005-0000-0000-0000FF0A0000}"/>
    <cellStyle name="Millares [0] 3 2 2 3 2 2 3" xfId="5501" xr:uid="{00000000-0005-0000-0000-0000000B0000}"/>
    <cellStyle name="Millares [0] 3 2 2 3 2 2 4" xfId="5502" xr:uid="{00000000-0005-0000-0000-0000010B0000}"/>
    <cellStyle name="Millares [0] 3 2 2 3 2 3" xfId="5503" xr:uid="{00000000-0005-0000-0000-0000020B0000}"/>
    <cellStyle name="Millares [0] 3 2 2 3 2 3 2" xfId="5504" xr:uid="{00000000-0005-0000-0000-0000030B0000}"/>
    <cellStyle name="Millares [0] 3 2 2 3 2 3 3" xfId="5505" xr:uid="{00000000-0005-0000-0000-0000040B0000}"/>
    <cellStyle name="Millares [0] 3 2 2 3 2 4" xfId="5506" xr:uid="{00000000-0005-0000-0000-0000050B0000}"/>
    <cellStyle name="Millares [0] 3 2 2 3 2 5" xfId="5507" xr:uid="{00000000-0005-0000-0000-0000060B0000}"/>
    <cellStyle name="Millares [0] 3 2 2 3 3" xfId="5508" xr:uid="{00000000-0005-0000-0000-0000070B0000}"/>
    <cellStyle name="Millares [0] 3 2 2 3 3 2" xfId="5509" xr:uid="{00000000-0005-0000-0000-0000080B0000}"/>
    <cellStyle name="Millares [0] 3 2 2 3 3 2 2" xfId="5510" xr:uid="{00000000-0005-0000-0000-0000090B0000}"/>
    <cellStyle name="Millares [0] 3 2 2 3 3 2 3" xfId="5511" xr:uid="{00000000-0005-0000-0000-00000A0B0000}"/>
    <cellStyle name="Millares [0] 3 2 2 3 3 3" xfId="5512" xr:uid="{00000000-0005-0000-0000-00000B0B0000}"/>
    <cellStyle name="Millares [0] 3 2 2 3 3 4" xfId="5513" xr:uid="{00000000-0005-0000-0000-00000C0B0000}"/>
    <cellStyle name="Millares [0] 3 2 2 3 4" xfId="5514" xr:uid="{00000000-0005-0000-0000-00000D0B0000}"/>
    <cellStyle name="Millares [0] 3 2 2 3 4 2" xfId="5515" xr:uid="{00000000-0005-0000-0000-00000E0B0000}"/>
    <cellStyle name="Millares [0] 3 2 2 3 4 2 2" xfId="5516" xr:uid="{00000000-0005-0000-0000-00000F0B0000}"/>
    <cellStyle name="Millares [0] 3 2 2 3 4 2 3" xfId="5517" xr:uid="{00000000-0005-0000-0000-0000100B0000}"/>
    <cellStyle name="Millares [0] 3 2 2 3 4 3" xfId="5518" xr:uid="{00000000-0005-0000-0000-0000110B0000}"/>
    <cellStyle name="Millares [0] 3 2 2 3 4 4" xfId="5519" xr:uid="{00000000-0005-0000-0000-0000120B0000}"/>
    <cellStyle name="Millares [0] 3 2 2 3 5" xfId="5520" xr:uid="{00000000-0005-0000-0000-0000130B0000}"/>
    <cellStyle name="Millares [0] 3 2 2 3 5 2" xfId="5521" xr:uid="{00000000-0005-0000-0000-0000140B0000}"/>
    <cellStyle name="Millares [0] 3 2 2 3 5 2 2" xfId="5522" xr:uid="{00000000-0005-0000-0000-0000150B0000}"/>
    <cellStyle name="Millares [0] 3 2 2 3 5 2 3" xfId="5523" xr:uid="{00000000-0005-0000-0000-0000160B0000}"/>
    <cellStyle name="Millares [0] 3 2 2 3 5 3" xfId="5524" xr:uid="{00000000-0005-0000-0000-0000170B0000}"/>
    <cellStyle name="Millares [0] 3 2 2 3 5 4" xfId="5525" xr:uid="{00000000-0005-0000-0000-0000180B0000}"/>
    <cellStyle name="Millares [0] 3 2 2 3 6" xfId="5526" xr:uid="{00000000-0005-0000-0000-0000190B0000}"/>
    <cellStyle name="Millares [0] 3 2 2 3 6 2" xfId="5527" xr:uid="{00000000-0005-0000-0000-00001A0B0000}"/>
    <cellStyle name="Millares [0] 3 2 2 3 6 3" xfId="5528" xr:uid="{00000000-0005-0000-0000-00001B0B0000}"/>
    <cellStyle name="Millares [0] 3 2 2 3 7" xfId="5529" xr:uid="{00000000-0005-0000-0000-00001C0B0000}"/>
    <cellStyle name="Millares [0] 3 2 2 3 8" xfId="5530" xr:uid="{00000000-0005-0000-0000-00001D0B0000}"/>
    <cellStyle name="Millares [0] 3 2 2 4" xfId="5531" xr:uid="{00000000-0005-0000-0000-00001E0B0000}"/>
    <cellStyle name="Millares [0] 3 2 2 4 2" xfId="5532" xr:uid="{00000000-0005-0000-0000-00001F0B0000}"/>
    <cellStyle name="Millares [0] 3 2 2 4 2 2" xfId="5533" xr:uid="{00000000-0005-0000-0000-0000200B0000}"/>
    <cellStyle name="Millares [0] 3 2 2 4 2 2 2" xfId="5534" xr:uid="{00000000-0005-0000-0000-0000210B0000}"/>
    <cellStyle name="Millares [0] 3 2 2 4 2 2 3" xfId="5535" xr:uid="{00000000-0005-0000-0000-0000220B0000}"/>
    <cellStyle name="Millares [0] 3 2 2 4 2 3" xfId="5536" xr:uid="{00000000-0005-0000-0000-0000230B0000}"/>
    <cellStyle name="Millares [0] 3 2 2 4 2 4" xfId="5537" xr:uid="{00000000-0005-0000-0000-0000240B0000}"/>
    <cellStyle name="Millares [0] 3 2 2 4 3" xfId="5538" xr:uid="{00000000-0005-0000-0000-0000250B0000}"/>
    <cellStyle name="Millares [0] 3 2 2 4 3 2" xfId="5539" xr:uid="{00000000-0005-0000-0000-0000260B0000}"/>
    <cellStyle name="Millares [0] 3 2 2 4 3 3" xfId="5540" xr:uid="{00000000-0005-0000-0000-0000270B0000}"/>
    <cellStyle name="Millares [0] 3 2 2 4 4" xfId="5541" xr:uid="{00000000-0005-0000-0000-0000280B0000}"/>
    <cellStyle name="Millares [0] 3 2 2 4 5" xfId="5542" xr:uid="{00000000-0005-0000-0000-0000290B0000}"/>
    <cellStyle name="Millares [0] 3 2 2 5" xfId="5543" xr:uid="{00000000-0005-0000-0000-00002A0B0000}"/>
    <cellStyle name="Millares [0] 3 2 2 5 2" xfId="5544" xr:uid="{00000000-0005-0000-0000-00002B0B0000}"/>
    <cellStyle name="Millares [0] 3 2 2 5 2 2" xfId="5545" xr:uid="{00000000-0005-0000-0000-00002C0B0000}"/>
    <cellStyle name="Millares [0] 3 2 2 5 2 3" xfId="5546" xr:uid="{00000000-0005-0000-0000-00002D0B0000}"/>
    <cellStyle name="Millares [0] 3 2 2 5 3" xfId="5547" xr:uid="{00000000-0005-0000-0000-00002E0B0000}"/>
    <cellStyle name="Millares [0] 3 2 2 5 4" xfId="5548" xr:uid="{00000000-0005-0000-0000-00002F0B0000}"/>
    <cellStyle name="Millares [0] 3 2 2 6" xfId="5549" xr:uid="{00000000-0005-0000-0000-0000300B0000}"/>
    <cellStyle name="Millares [0] 3 2 2 6 2" xfId="5550" xr:uid="{00000000-0005-0000-0000-0000310B0000}"/>
    <cellStyle name="Millares [0] 3 2 2 6 2 2" xfId="5551" xr:uid="{00000000-0005-0000-0000-0000320B0000}"/>
    <cellStyle name="Millares [0] 3 2 2 6 2 3" xfId="5552" xr:uid="{00000000-0005-0000-0000-0000330B0000}"/>
    <cellStyle name="Millares [0] 3 2 2 6 3" xfId="5553" xr:uid="{00000000-0005-0000-0000-0000340B0000}"/>
    <cellStyle name="Millares [0] 3 2 2 6 4" xfId="5554" xr:uid="{00000000-0005-0000-0000-0000350B0000}"/>
    <cellStyle name="Millares [0] 3 2 2 7" xfId="5555" xr:uid="{00000000-0005-0000-0000-0000360B0000}"/>
    <cellStyle name="Millares [0] 3 2 2 7 2" xfId="5556" xr:uid="{00000000-0005-0000-0000-0000370B0000}"/>
    <cellStyle name="Millares [0] 3 2 2 7 2 2" xfId="5557" xr:uid="{00000000-0005-0000-0000-0000380B0000}"/>
    <cellStyle name="Millares [0] 3 2 2 7 2 3" xfId="5558" xr:uid="{00000000-0005-0000-0000-0000390B0000}"/>
    <cellStyle name="Millares [0] 3 2 2 7 3" xfId="5559" xr:uid="{00000000-0005-0000-0000-00003A0B0000}"/>
    <cellStyle name="Millares [0] 3 2 2 7 4" xfId="5560" xr:uid="{00000000-0005-0000-0000-00003B0B0000}"/>
    <cellStyle name="Millares [0] 3 2 2 8" xfId="5561" xr:uid="{00000000-0005-0000-0000-00003C0B0000}"/>
    <cellStyle name="Millares [0] 3 2 2 8 2" xfId="5562" xr:uid="{00000000-0005-0000-0000-00003D0B0000}"/>
    <cellStyle name="Millares [0] 3 2 2 8 3" xfId="5563" xr:uid="{00000000-0005-0000-0000-00003E0B0000}"/>
    <cellStyle name="Millares [0] 3 2 2 9" xfId="5564" xr:uid="{00000000-0005-0000-0000-00003F0B0000}"/>
    <cellStyle name="Millares [0] 3 2 3" xfId="5565" xr:uid="{00000000-0005-0000-0000-0000400B0000}"/>
    <cellStyle name="Millares [0] 3 2 3 10" xfId="5566" xr:uid="{00000000-0005-0000-0000-0000410B0000}"/>
    <cellStyle name="Millares [0] 3 2 3 2" xfId="5567" xr:uid="{00000000-0005-0000-0000-0000420B0000}"/>
    <cellStyle name="Millares [0] 3 2 3 2 2" xfId="5568" xr:uid="{00000000-0005-0000-0000-0000430B0000}"/>
    <cellStyle name="Millares [0] 3 2 3 2 2 2" xfId="5569" xr:uid="{00000000-0005-0000-0000-0000440B0000}"/>
    <cellStyle name="Millares [0] 3 2 3 2 2 2 2" xfId="5570" xr:uid="{00000000-0005-0000-0000-0000450B0000}"/>
    <cellStyle name="Millares [0] 3 2 3 2 2 2 2 2" xfId="5571" xr:uid="{00000000-0005-0000-0000-0000460B0000}"/>
    <cellStyle name="Millares [0] 3 2 3 2 2 2 2 2 2" xfId="5572" xr:uid="{00000000-0005-0000-0000-0000470B0000}"/>
    <cellStyle name="Millares [0] 3 2 3 2 2 2 2 2 3" xfId="5573" xr:uid="{00000000-0005-0000-0000-0000480B0000}"/>
    <cellStyle name="Millares [0] 3 2 3 2 2 2 2 3" xfId="5574" xr:uid="{00000000-0005-0000-0000-0000490B0000}"/>
    <cellStyle name="Millares [0] 3 2 3 2 2 2 2 4" xfId="5575" xr:uid="{00000000-0005-0000-0000-00004A0B0000}"/>
    <cellStyle name="Millares [0] 3 2 3 2 2 2 3" xfId="5576" xr:uid="{00000000-0005-0000-0000-00004B0B0000}"/>
    <cellStyle name="Millares [0] 3 2 3 2 2 2 3 2" xfId="5577" xr:uid="{00000000-0005-0000-0000-00004C0B0000}"/>
    <cellStyle name="Millares [0] 3 2 3 2 2 2 3 3" xfId="5578" xr:uid="{00000000-0005-0000-0000-00004D0B0000}"/>
    <cellStyle name="Millares [0] 3 2 3 2 2 2 4" xfId="5579" xr:uid="{00000000-0005-0000-0000-00004E0B0000}"/>
    <cellStyle name="Millares [0] 3 2 3 2 2 2 5" xfId="5580" xr:uid="{00000000-0005-0000-0000-00004F0B0000}"/>
    <cellStyle name="Millares [0] 3 2 3 2 2 3" xfId="5581" xr:uid="{00000000-0005-0000-0000-0000500B0000}"/>
    <cellStyle name="Millares [0] 3 2 3 2 2 3 2" xfId="5582" xr:uid="{00000000-0005-0000-0000-0000510B0000}"/>
    <cellStyle name="Millares [0] 3 2 3 2 2 3 2 2" xfId="5583" xr:uid="{00000000-0005-0000-0000-0000520B0000}"/>
    <cellStyle name="Millares [0] 3 2 3 2 2 3 2 3" xfId="5584" xr:uid="{00000000-0005-0000-0000-0000530B0000}"/>
    <cellStyle name="Millares [0] 3 2 3 2 2 3 3" xfId="5585" xr:uid="{00000000-0005-0000-0000-0000540B0000}"/>
    <cellStyle name="Millares [0] 3 2 3 2 2 3 4" xfId="5586" xr:uid="{00000000-0005-0000-0000-0000550B0000}"/>
    <cellStyle name="Millares [0] 3 2 3 2 2 4" xfId="5587" xr:uid="{00000000-0005-0000-0000-0000560B0000}"/>
    <cellStyle name="Millares [0] 3 2 3 2 2 4 2" xfId="5588" xr:uid="{00000000-0005-0000-0000-0000570B0000}"/>
    <cellStyle name="Millares [0] 3 2 3 2 2 4 2 2" xfId="5589" xr:uid="{00000000-0005-0000-0000-0000580B0000}"/>
    <cellStyle name="Millares [0] 3 2 3 2 2 4 2 3" xfId="5590" xr:uid="{00000000-0005-0000-0000-0000590B0000}"/>
    <cellStyle name="Millares [0] 3 2 3 2 2 4 3" xfId="5591" xr:uid="{00000000-0005-0000-0000-00005A0B0000}"/>
    <cellStyle name="Millares [0] 3 2 3 2 2 4 4" xfId="5592" xr:uid="{00000000-0005-0000-0000-00005B0B0000}"/>
    <cellStyle name="Millares [0] 3 2 3 2 2 5" xfId="5593" xr:uid="{00000000-0005-0000-0000-00005C0B0000}"/>
    <cellStyle name="Millares [0] 3 2 3 2 2 5 2" xfId="5594" xr:uid="{00000000-0005-0000-0000-00005D0B0000}"/>
    <cellStyle name="Millares [0] 3 2 3 2 2 5 2 2" xfId="5595" xr:uid="{00000000-0005-0000-0000-00005E0B0000}"/>
    <cellStyle name="Millares [0] 3 2 3 2 2 5 2 3" xfId="5596" xr:uid="{00000000-0005-0000-0000-00005F0B0000}"/>
    <cellStyle name="Millares [0] 3 2 3 2 2 5 3" xfId="5597" xr:uid="{00000000-0005-0000-0000-0000600B0000}"/>
    <cellStyle name="Millares [0] 3 2 3 2 2 5 4" xfId="5598" xr:uid="{00000000-0005-0000-0000-0000610B0000}"/>
    <cellStyle name="Millares [0] 3 2 3 2 2 6" xfId="5599" xr:uid="{00000000-0005-0000-0000-0000620B0000}"/>
    <cellStyle name="Millares [0] 3 2 3 2 2 6 2" xfId="5600" xr:uid="{00000000-0005-0000-0000-0000630B0000}"/>
    <cellStyle name="Millares [0] 3 2 3 2 2 6 3" xfId="5601" xr:uid="{00000000-0005-0000-0000-0000640B0000}"/>
    <cellStyle name="Millares [0] 3 2 3 2 2 7" xfId="5602" xr:uid="{00000000-0005-0000-0000-0000650B0000}"/>
    <cellStyle name="Millares [0] 3 2 3 2 2 8" xfId="5603" xr:uid="{00000000-0005-0000-0000-0000660B0000}"/>
    <cellStyle name="Millares [0] 3 2 3 2 3" xfId="5604" xr:uid="{00000000-0005-0000-0000-0000670B0000}"/>
    <cellStyle name="Millares [0] 3 2 3 2 3 2" xfId="5605" xr:uid="{00000000-0005-0000-0000-0000680B0000}"/>
    <cellStyle name="Millares [0] 3 2 3 2 3 2 2" xfId="5606" xr:uid="{00000000-0005-0000-0000-0000690B0000}"/>
    <cellStyle name="Millares [0] 3 2 3 2 3 2 2 2" xfId="5607" xr:uid="{00000000-0005-0000-0000-00006A0B0000}"/>
    <cellStyle name="Millares [0] 3 2 3 2 3 2 2 3" xfId="5608" xr:uid="{00000000-0005-0000-0000-00006B0B0000}"/>
    <cellStyle name="Millares [0] 3 2 3 2 3 2 3" xfId="5609" xr:uid="{00000000-0005-0000-0000-00006C0B0000}"/>
    <cellStyle name="Millares [0] 3 2 3 2 3 2 4" xfId="5610" xr:uid="{00000000-0005-0000-0000-00006D0B0000}"/>
    <cellStyle name="Millares [0] 3 2 3 2 3 3" xfId="5611" xr:uid="{00000000-0005-0000-0000-00006E0B0000}"/>
    <cellStyle name="Millares [0] 3 2 3 2 3 3 2" xfId="5612" xr:uid="{00000000-0005-0000-0000-00006F0B0000}"/>
    <cellStyle name="Millares [0] 3 2 3 2 3 3 3" xfId="5613" xr:uid="{00000000-0005-0000-0000-0000700B0000}"/>
    <cellStyle name="Millares [0] 3 2 3 2 3 4" xfId="5614" xr:uid="{00000000-0005-0000-0000-0000710B0000}"/>
    <cellStyle name="Millares [0] 3 2 3 2 3 5" xfId="5615" xr:uid="{00000000-0005-0000-0000-0000720B0000}"/>
    <cellStyle name="Millares [0] 3 2 3 2 4" xfId="5616" xr:uid="{00000000-0005-0000-0000-0000730B0000}"/>
    <cellStyle name="Millares [0] 3 2 3 2 4 2" xfId="5617" xr:uid="{00000000-0005-0000-0000-0000740B0000}"/>
    <cellStyle name="Millares [0] 3 2 3 2 4 2 2" xfId="5618" xr:uid="{00000000-0005-0000-0000-0000750B0000}"/>
    <cellStyle name="Millares [0] 3 2 3 2 4 2 3" xfId="5619" xr:uid="{00000000-0005-0000-0000-0000760B0000}"/>
    <cellStyle name="Millares [0] 3 2 3 2 4 3" xfId="5620" xr:uid="{00000000-0005-0000-0000-0000770B0000}"/>
    <cellStyle name="Millares [0] 3 2 3 2 4 4" xfId="5621" xr:uid="{00000000-0005-0000-0000-0000780B0000}"/>
    <cellStyle name="Millares [0] 3 2 3 2 5" xfId="5622" xr:uid="{00000000-0005-0000-0000-0000790B0000}"/>
    <cellStyle name="Millares [0] 3 2 3 2 5 2" xfId="5623" xr:uid="{00000000-0005-0000-0000-00007A0B0000}"/>
    <cellStyle name="Millares [0] 3 2 3 2 5 2 2" xfId="5624" xr:uid="{00000000-0005-0000-0000-00007B0B0000}"/>
    <cellStyle name="Millares [0] 3 2 3 2 5 2 3" xfId="5625" xr:uid="{00000000-0005-0000-0000-00007C0B0000}"/>
    <cellStyle name="Millares [0] 3 2 3 2 5 3" xfId="5626" xr:uid="{00000000-0005-0000-0000-00007D0B0000}"/>
    <cellStyle name="Millares [0] 3 2 3 2 5 4" xfId="5627" xr:uid="{00000000-0005-0000-0000-00007E0B0000}"/>
    <cellStyle name="Millares [0] 3 2 3 2 6" xfId="5628" xr:uid="{00000000-0005-0000-0000-00007F0B0000}"/>
    <cellStyle name="Millares [0] 3 2 3 2 6 2" xfId="5629" xr:uid="{00000000-0005-0000-0000-0000800B0000}"/>
    <cellStyle name="Millares [0] 3 2 3 2 6 2 2" xfId="5630" xr:uid="{00000000-0005-0000-0000-0000810B0000}"/>
    <cellStyle name="Millares [0] 3 2 3 2 6 2 3" xfId="5631" xr:uid="{00000000-0005-0000-0000-0000820B0000}"/>
    <cellStyle name="Millares [0] 3 2 3 2 6 3" xfId="5632" xr:uid="{00000000-0005-0000-0000-0000830B0000}"/>
    <cellStyle name="Millares [0] 3 2 3 2 6 4" xfId="5633" xr:uid="{00000000-0005-0000-0000-0000840B0000}"/>
    <cellStyle name="Millares [0] 3 2 3 2 7" xfId="5634" xr:uid="{00000000-0005-0000-0000-0000850B0000}"/>
    <cellStyle name="Millares [0] 3 2 3 2 7 2" xfId="5635" xr:uid="{00000000-0005-0000-0000-0000860B0000}"/>
    <cellStyle name="Millares [0] 3 2 3 2 7 3" xfId="5636" xr:uid="{00000000-0005-0000-0000-0000870B0000}"/>
    <cellStyle name="Millares [0] 3 2 3 2 8" xfId="5637" xr:uid="{00000000-0005-0000-0000-0000880B0000}"/>
    <cellStyle name="Millares [0] 3 2 3 2 9" xfId="5638" xr:uid="{00000000-0005-0000-0000-0000890B0000}"/>
    <cellStyle name="Millares [0] 3 2 3 3" xfId="5639" xr:uid="{00000000-0005-0000-0000-00008A0B0000}"/>
    <cellStyle name="Millares [0] 3 2 3 3 2" xfId="5640" xr:uid="{00000000-0005-0000-0000-00008B0B0000}"/>
    <cellStyle name="Millares [0] 3 2 3 3 2 2" xfId="5641" xr:uid="{00000000-0005-0000-0000-00008C0B0000}"/>
    <cellStyle name="Millares [0] 3 2 3 3 2 2 2" xfId="5642" xr:uid="{00000000-0005-0000-0000-00008D0B0000}"/>
    <cellStyle name="Millares [0] 3 2 3 3 2 2 2 2" xfId="5643" xr:uid="{00000000-0005-0000-0000-00008E0B0000}"/>
    <cellStyle name="Millares [0] 3 2 3 3 2 2 2 3" xfId="5644" xr:uid="{00000000-0005-0000-0000-00008F0B0000}"/>
    <cellStyle name="Millares [0] 3 2 3 3 2 2 3" xfId="5645" xr:uid="{00000000-0005-0000-0000-0000900B0000}"/>
    <cellStyle name="Millares [0] 3 2 3 3 2 2 4" xfId="5646" xr:uid="{00000000-0005-0000-0000-0000910B0000}"/>
    <cellStyle name="Millares [0] 3 2 3 3 2 3" xfId="5647" xr:uid="{00000000-0005-0000-0000-0000920B0000}"/>
    <cellStyle name="Millares [0] 3 2 3 3 2 3 2" xfId="5648" xr:uid="{00000000-0005-0000-0000-0000930B0000}"/>
    <cellStyle name="Millares [0] 3 2 3 3 2 3 3" xfId="5649" xr:uid="{00000000-0005-0000-0000-0000940B0000}"/>
    <cellStyle name="Millares [0] 3 2 3 3 2 4" xfId="5650" xr:uid="{00000000-0005-0000-0000-0000950B0000}"/>
    <cellStyle name="Millares [0] 3 2 3 3 2 5" xfId="5651" xr:uid="{00000000-0005-0000-0000-0000960B0000}"/>
    <cellStyle name="Millares [0] 3 2 3 3 3" xfId="5652" xr:uid="{00000000-0005-0000-0000-0000970B0000}"/>
    <cellStyle name="Millares [0] 3 2 3 3 3 2" xfId="5653" xr:uid="{00000000-0005-0000-0000-0000980B0000}"/>
    <cellStyle name="Millares [0] 3 2 3 3 3 2 2" xfId="5654" xr:uid="{00000000-0005-0000-0000-0000990B0000}"/>
    <cellStyle name="Millares [0] 3 2 3 3 3 2 3" xfId="5655" xr:uid="{00000000-0005-0000-0000-00009A0B0000}"/>
    <cellStyle name="Millares [0] 3 2 3 3 3 3" xfId="5656" xr:uid="{00000000-0005-0000-0000-00009B0B0000}"/>
    <cellStyle name="Millares [0] 3 2 3 3 3 4" xfId="5657" xr:uid="{00000000-0005-0000-0000-00009C0B0000}"/>
    <cellStyle name="Millares [0] 3 2 3 3 4" xfId="5658" xr:uid="{00000000-0005-0000-0000-00009D0B0000}"/>
    <cellStyle name="Millares [0] 3 2 3 3 4 2" xfId="5659" xr:uid="{00000000-0005-0000-0000-00009E0B0000}"/>
    <cellStyle name="Millares [0] 3 2 3 3 4 2 2" xfId="5660" xr:uid="{00000000-0005-0000-0000-00009F0B0000}"/>
    <cellStyle name="Millares [0] 3 2 3 3 4 2 3" xfId="5661" xr:uid="{00000000-0005-0000-0000-0000A00B0000}"/>
    <cellStyle name="Millares [0] 3 2 3 3 4 3" xfId="5662" xr:uid="{00000000-0005-0000-0000-0000A10B0000}"/>
    <cellStyle name="Millares [0] 3 2 3 3 4 4" xfId="5663" xr:uid="{00000000-0005-0000-0000-0000A20B0000}"/>
    <cellStyle name="Millares [0] 3 2 3 3 5" xfId="5664" xr:uid="{00000000-0005-0000-0000-0000A30B0000}"/>
    <cellStyle name="Millares [0] 3 2 3 3 5 2" xfId="5665" xr:uid="{00000000-0005-0000-0000-0000A40B0000}"/>
    <cellStyle name="Millares [0] 3 2 3 3 5 2 2" xfId="5666" xr:uid="{00000000-0005-0000-0000-0000A50B0000}"/>
    <cellStyle name="Millares [0] 3 2 3 3 5 2 3" xfId="5667" xr:uid="{00000000-0005-0000-0000-0000A60B0000}"/>
    <cellStyle name="Millares [0] 3 2 3 3 5 3" xfId="5668" xr:uid="{00000000-0005-0000-0000-0000A70B0000}"/>
    <cellStyle name="Millares [0] 3 2 3 3 5 4" xfId="5669" xr:uid="{00000000-0005-0000-0000-0000A80B0000}"/>
    <cellStyle name="Millares [0] 3 2 3 3 6" xfId="5670" xr:uid="{00000000-0005-0000-0000-0000A90B0000}"/>
    <cellStyle name="Millares [0] 3 2 3 3 6 2" xfId="5671" xr:uid="{00000000-0005-0000-0000-0000AA0B0000}"/>
    <cellStyle name="Millares [0] 3 2 3 3 6 3" xfId="5672" xr:uid="{00000000-0005-0000-0000-0000AB0B0000}"/>
    <cellStyle name="Millares [0] 3 2 3 3 7" xfId="5673" xr:uid="{00000000-0005-0000-0000-0000AC0B0000}"/>
    <cellStyle name="Millares [0] 3 2 3 3 8" xfId="5674" xr:uid="{00000000-0005-0000-0000-0000AD0B0000}"/>
    <cellStyle name="Millares [0] 3 2 3 4" xfId="5675" xr:uid="{00000000-0005-0000-0000-0000AE0B0000}"/>
    <cellStyle name="Millares [0] 3 2 3 4 2" xfId="5676" xr:uid="{00000000-0005-0000-0000-0000AF0B0000}"/>
    <cellStyle name="Millares [0] 3 2 3 4 2 2" xfId="5677" xr:uid="{00000000-0005-0000-0000-0000B00B0000}"/>
    <cellStyle name="Millares [0] 3 2 3 4 2 2 2" xfId="5678" xr:uid="{00000000-0005-0000-0000-0000B10B0000}"/>
    <cellStyle name="Millares [0] 3 2 3 4 2 2 3" xfId="5679" xr:uid="{00000000-0005-0000-0000-0000B20B0000}"/>
    <cellStyle name="Millares [0] 3 2 3 4 2 3" xfId="5680" xr:uid="{00000000-0005-0000-0000-0000B30B0000}"/>
    <cellStyle name="Millares [0] 3 2 3 4 2 4" xfId="5681" xr:uid="{00000000-0005-0000-0000-0000B40B0000}"/>
    <cellStyle name="Millares [0] 3 2 3 4 3" xfId="5682" xr:uid="{00000000-0005-0000-0000-0000B50B0000}"/>
    <cellStyle name="Millares [0] 3 2 3 4 3 2" xfId="5683" xr:uid="{00000000-0005-0000-0000-0000B60B0000}"/>
    <cellStyle name="Millares [0] 3 2 3 4 3 3" xfId="5684" xr:uid="{00000000-0005-0000-0000-0000B70B0000}"/>
    <cellStyle name="Millares [0] 3 2 3 4 4" xfId="5685" xr:uid="{00000000-0005-0000-0000-0000B80B0000}"/>
    <cellStyle name="Millares [0] 3 2 3 4 5" xfId="5686" xr:uid="{00000000-0005-0000-0000-0000B90B0000}"/>
    <cellStyle name="Millares [0] 3 2 3 5" xfId="5687" xr:uid="{00000000-0005-0000-0000-0000BA0B0000}"/>
    <cellStyle name="Millares [0] 3 2 3 5 2" xfId="5688" xr:uid="{00000000-0005-0000-0000-0000BB0B0000}"/>
    <cellStyle name="Millares [0] 3 2 3 5 2 2" xfId="5689" xr:uid="{00000000-0005-0000-0000-0000BC0B0000}"/>
    <cellStyle name="Millares [0] 3 2 3 5 2 3" xfId="5690" xr:uid="{00000000-0005-0000-0000-0000BD0B0000}"/>
    <cellStyle name="Millares [0] 3 2 3 5 3" xfId="5691" xr:uid="{00000000-0005-0000-0000-0000BE0B0000}"/>
    <cellStyle name="Millares [0] 3 2 3 5 4" xfId="5692" xr:uid="{00000000-0005-0000-0000-0000BF0B0000}"/>
    <cellStyle name="Millares [0] 3 2 3 6" xfId="5693" xr:uid="{00000000-0005-0000-0000-0000C00B0000}"/>
    <cellStyle name="Millares [0] 3 2 3 6 2" xfId="5694" xr:uid="{00000000-0005-0000-0000-0000C10B0000}"/>
    <cellStyle name="Millares [0] 3 2 3 6 2 2" xfId="5695" xr:uid="{00000000-0005-0000-0000-0000C20B0000}"/>
    <cellStyle name="Millares [0] 3 2 3 6 2 3" xfId="5696" xr:uid="{00000000-0005-0000-0000-0000C30B0000}"/>
    <cellStyle name="Millares [0] 3 2 3 6 3" xfId="5697" xr:uid="{00000000-0005-0000-0000-0000C40B0000}"/>
    <cellStyle name="Millares [0] 3 2 3 6 4" xfId="5698" xr:uid="{00000000-0005-0000-0000-0000C50B0000}"/>
    <cellStyle name="Millares [0] 3 2 3 7" xfId="5699" xr:uid="{00000000-0005-0000-0000-0000C60B0000}"/>
    <cellStyle name="Millares [0] 3 2 3 7 2" xfId="5700" xr:uid="{00000000-0005-0000-0000-0000C70B0000}"/>
    <cellStyle name="Millares [0] 3 2 3 7 2 2" xfId="5701" xr:uid="{00000000-0005-0000-0000-0000C80B0000}"/>
    <cellStyle name="Millares [0] 3 2 3 7 2 3" xfId="5702" xr:uid="{00000000-0005-0000-0000-0000C90B0000}"/>
    <cellStyle name="Millares [0] 3 2 3 7 3" xfId="5703" xr:uid="{00000000-0005-0000-0000-0000CA0B0000}"/>
    <cellStyle name="Millares [0] 3 2 3 7 4" xfId="5704" xr:uid="{00000000-0005-0000-0000-0000CB0B0000}"/>
    <cellStyle name="Millares [0] 3 2 3 8" xfId="5705" xr:uid="{00000000-0005-0000-0000-0000CC0B0000}"/>
    <cellStyle name="Millares [0] 3 2 3 8 2" xfId="5706" xr:uid="{00000000-0005-0000-0000-0000CD0B0000}"/>
    <cellStyle name="Millares [0] 3 2 3 8 3" xfId="5707" xr:uid="{00000000-0005-0000-0000-0000CE0B0000}"/>
    <cellStyle name="Millares [0] 3 2 3 9" xfId="5708" xr:uid="{00000000-0005-0000-0000-0000CF0B0000}"/>
    <cellStyle name="Millares [0] 3 2 4" xfId="5709" xr:uid="{00000000-0005-0000-0000-0000D00B0000}"/>
    <cellStyle name="Millares [0] 3 2 4 2" xfId="5710" xr:uid="{00000000-0005-0000-0000-0000D10B0000}"/>
    <cellStyle name="Millares [0] 3 2 4 2 2" xfId="5711" xr:uid="{00000000-0005-0000-0000-0000D20B0000}"/>
    <cellStyle name="Millares [0] 3 2 4 2 3" xfId="5712" xr:uid="{00000000-0005-0000-0000-0000D30B0000}"/>
    <cellStyle name="Millares [0] 3 2 4 3" xfId="5713" xr:uid="{00000000-0005-0000-0000-0000D40B0000}"/>
    <cellStyle name="Millares [0] 3 2 4 4" xfId="5714" xr:uid="{00000000-0005-0000-0000-0000D50B0000}"/>
    <cellStyle name="Millares [0] 3 2 5" xfId="5715" xr:uid="{00000000-0005-0000-0000-0000D60B0000}"/>
    <cellStyle name="Millares [0] 3 2 5 2" xfId="5716" xr:uid="{00000000-0005-0000-0000-0000D70B0000}"/>
    <cellStyle name="Millares [0] 3 2 5 2 2" xfId="5717" xr:uid="{00000000-0005-0000-0000-0000D80B0000}"/>
    <cellStyle name="Millares [0] 3 2 5 2 3" xfId="5718" xr:uid="{00000000-0005-0000-0000-0000D90B0000}"/>
    <cellStyle name="Millares [0] 3 2 5 3" xfId="5719" xr:uid="{00000000-0005-0000-0000-0000DA0B0000}"/>
    <cellStyle name="Millares [0] 3 2 5 4" xfId="5720" xr:uid="{00000000-0005-0000-0000-0000DB0B0000}"/>
    <cellStyle name="Millares [0] 3 2 6" xfId="5721" xr:uid="{00000000-0005-0000-0000-0000DC0B0000}"/>
    <cellStyle name="Millares [0] 3 2 6 2" xfId="5722" xr:uid="{00000000-0005-0000-0000-0000DD0B0000}"/>
    <cellStyle name="Millares [0] 3 2 6 2 2" xfId="5723" xr:uid="{00000000-0005-0000-0000-0000DE0B0000}"/>
    <cellStyle name="Millares [0] 3 2 6 2 3" xfId="5724" xr:uid="{00000000-0005-0000-0000-0000DF0B0000}"/>
    <cellStyle name="Millares [0] 3 2 6 3" xfId="5725" xr:uid="{00000000-0005-0000-0000-0000E00B0000}"/>
    <cellStyle name="Millares [0] 3 2 6 4" xfId="5726" xr:uid="{00000000-0005-0000-0000-0000E10B0000}"/>
    <cellStyle name="Millares [0] 3 2 7" xfId="5727" xr:uid="{00000000-0005-0000-0000-0000E20B0000}"/>
    <cellStyle name="Millares [0] 3 2 7 2" xfId="5728" xr:uid="{00000000-0005-0000-0000-0000E30B0000}"/>
    <cellStyle name="Millares [0] 3 2 7 3" xfId="5729" xr:uid="{00000000-0005-0000-0000-0000E40B0000}"/>
    <cellStyle name="Millares [0] 3 2 8" xfId="5730" xr:uid="{00000000-0005-0000-0000-0000E50B0000}"/>
    <cellStyle name="Millares [0] 3 2 9" xfId="5731" xr:uid="{00000000-0005-0000-0000-0000E60B0000}"/>
    <cellStyle name="Millares [0] 3 3" xfId="5732" xr:uid="{00000000-0005-0000-0000-0000E70B0000}"/>
    <cellStyle name="Millares [0] 3 3 10" xfId="5733" xr:uid="{00000000-0005-0000-0000-0000E80B0000}"/>
    <cellStyle name="Millares [0] 3 3 10 2" xfId="5734" xr:uid="{00000000-0005-0000-0000-0000E90B0000}"/>
    <cellStyle name="Millares [0] 3 3 10 3" xfId="5735" xr:uid="{00000000-0005-0000-0000-0000EA0B0000}"/>
    <cellStyle name="Millares [0] 3 3 11" xfId="5736" xr:uid="{00000000-0005-0000-0000-0000EB0B0000}"/>
    <cellStyle name="Millares [0] 3 3 12" xfId="5737" xr:uid="{00000000-0005-0000-0000-0000EC0B0000}"/>
    <cellStyle name="Millares [0] 3 3 2" xfId="5738" xr:uid="{00000000-0005-0000-0000-0000ED0B0000}"/>
    <cellStyle name="Millares [0] 3 3 2 10" xfId="5739" xr:uid="{00000000-0005-0000-0000-0000EE0B0000}"/>
    <cellStyle name="Millares [0] 3 3 2 2" xfId="5740" xr:uid="{00000000-0005-0000-0000-0000EF0B0000}"/>
    <cellStyle name="Millares [0] 3 3 2 2 2" xfId="5741" xr:uid="{00000000-0005-0000-0000-0000F00B0000}"/>
    <cellStyle name="Millares [0] 3 3 2 2 2 2" xfId="5742" xr:uid="{00000000-0005-0000-0000-0000F10B0000}"/>
    <cellStyle name="Millares [0] 3 3 2 2 2 2 2" xfId="5743" xr:uid="{00000000-0005-0000-0000-0000F20B0000}"/>
    <cellStyle name="Millares [0] 3 3 2 2 2 2 2 2" xfId="5744" xr:uid="{00000000-0005-0000-0000-0000F30B0000}"/>
    <cellStyle name="Millares [0] 3 3 2 2 2 2 2 2 2" xfId="5745" xr:uid="{00000000-0005-0000-0000-0000F40B0000}"/>
    <cellStyle name="Millares [0] 3 3 2 2 2 2 2 2 3" xfId="5746" xr:uid="{00000000-0005-0000-0000-0000F50B0000}"/>
    <cellStyle name="Millares [0] 3 3 2 2 2 2 2 3" xfId="5747" xr:uid="{00000000-0005-0000-0000-0000F60B0000}"/>
    <cellStyle name="Millares [0] 3 3 2 2 2 2 2 4" xfId="5748" xr:uid="{00000000-0005-0000-0000-0000F70B0000}"/>
    <cellStyle name="Millares [0] 3 3 2 2 2 2 3" xfId="5749" xr:uid="{00000000-0005-0000-0000-0000F80B0000}"/>
    <cellStyle name="Millares [0] 3 3 2 2 2 2 3 2" xfId="5750" xr:uid="{00000000-0005-0000-0000-0000F90B0000}"/>
    <cellStyle name="Millares [0] 3 3 2 2 2 2 3 3" xfId="5751" xr:uid="{00000000-0005-0000-0000-0000FA0B0000}"/>
    <cellStyle name="Millares [0] 3 3 2 2 2 2 4" xfId="5752" xr:uid="{00000000-0005-0000-0000-0000FB0B0000}"/>
    <cellStyle name="Millares [0] 3 3 2 2 2 2 5" xfId="5753" xr:uid="{00000000-0005-0000-0000-0000FC0B0000}"/>
    <cellStyle name="Millares [0] 3 3 2 2 2 3" xfId="5754" xr:uid="{00000000-0005-0000-0000-0000FD0B0000}"/>
    <cellStyle name="Millares [0] 3 3 2 2 2 3 2" xfId="5755" xr:uid="{00000000-0005-0000-0000-0000FE0B0000}"/>
    <cellStyle name="Millares [0] 3 3 2 2 2 3 2 2" xfId="5756" xr:uid="{00000000-0005-0000-0000-0000FF0B0000}"/>
    <cellStyle name="Millares [0] 3 3 2 2 2 3 2 3" xfId="5757" xr:uid="{00000000-0005-0000-0000-0000000C0000}"/>
    <cellStyle name="Millares [0] 3 3 2 2 2 3 3" xfId="5758" xr:uid="{00000000-0005-0000-0000-0000010C0000}"/>
    <cellStyle name="Millares [0] 3 3 2 2 2 3 4" xfId="5759" xr:uid="{00000000-0005-0000-0000-0000020C0000}"/>
    <cellStyle name="Millares [0] 3 3 2 2 2 4" xfId="5760" xr:uid="{00000000-0005-0000-0000-0000030C0000}"/>
    <cellStyle name="Millares [0] 3 3 2 2 2 4 2" xfId="5761" xr:uid="{00000000-0005-0000-0000-0000040C0000}"/>
    <cellStyle name="Millares [0] 3 3 2 2 2 4 2 2" xfId="5762" xr:uid="{00000000-0005-0000-0000-0000050C0000}"/>
    <cellStyle name="Millares [0] 3 3 2 2 2 4 2 3" xfId="5763" xr:uid="{00000000-0005-0000-0000-0000060C0000}"/>
    <cellStyle name="Millares [0] 3 3 2 2 2 4 3" xfId="5764" xr:uid="{00000000-0005-0000-0000-0000070C0000}"/>
    <cellStyle name="Millares [0] 3 3 2 2 2 4 4" xfId="5765" xr:uid="{00000000-0005-0000-0000-0000080C0000}"/>
    <cellStyle name="Millares [0] 3 3 2 2 2 5" xfId="5766" xr:uid="{00000000-0005-0000-0000-0000090C0000}"/>
    <cellStyle name="Millares [0] 3 3 2 2 2 5 2" xfId="5767" xr:uid="{00000000-0005-0000-0000-00000A0C0000}"/>
    <cellStyle name="Millares [0] 3 3 2 2 2 5 2 2" xfId="5768" xr:uid="{00000000-0005-0000-0000-00000B0C0000}"/>
    <cellStyle name="Millares [0] 3 3 2 2 2 5 2 3" xfId="5769" xr:uid="{00000000-0005-0000-0000-00000C0C0000}"/>
    <cellStyle name="Millares [0] 3 3 2 2 2 5 3" xfId="5770" xr:uid="{00000000-0005-0000-0000-00000D0C0000}"/>
    <cellStyle name="Millares [0] 3 3 2 2 2 5 4" xfId="5771" xr:uid="{00000000-0005-0000-0000-00000E0C0000}"/>
    <cellStyle name="Millares [0] 3 3 2 2 2 6" xfId="5772" xr:uid="{00000000-0005-0000-0000-00000F0C0000}"/>
    <cellStyle name="Millares [0] 3 3 2 2 2 6 2" xfId="5773" xr:uid="{00000000-0005-0000-0000-0000100C0000}"/>
    <cellStyle name="Millares [0] 3 3 2 2 2 6 3" xfId="5774" xr:uid="{00000000-0005-0000-0000-0000110C0000}"/>
    <cellStyle name="Millares [0] 3 3 2 2 2 7" xfId="5775" xr:uid="{00000000-0005-0000-0000-0000120C0000}"/>
    <cellStyle name="Millares [0] 3 3 2 2 2 8" xfId="5776" xr:uid="{00000000-0005-0000-0000-0000130C0000}"/>
    <cellStyle name="Millares [0] 3 3 2 2 3" xfId="5777" xr:uid="{00000000-0005-0000-0000-0000140C0000}"/>
    <cellStyle name="Millares [0] 3 3 2 2 3 2" xfId="5778" xr:uid="{00000000-0005-0000-0000-0000150C0000}"/>
    <cellStyle name="Millares [0] 3 3 2 2 3 2 2" xfId="5779" xr:uid="{00000000-0005-0000-0000-0000160C0000}"/>
    <cellStyle name="Millares [0] 3 3 2 2 3 2 2 2" xfId="5780" xr:uid="{00000000-0005-0000-0000-0000170C0000}"/>
    <cellStyle name="Millares [0] 3 3 2 2 3 2 2 3" xfId="5781" xr:uid="{00000000-0005-0000-0000-0000180C0000}"/>
    <cellStyle name="Millares [0] 3 3 2 2 3 2 3" xfId="5782" xr:uid="{00000000-0005-0000-0000-0000190C0000}"/>
    <cellStyle name="Millares [0] 3 3 2 2 3 2 4" xfId="5783" xr:uid="{00000000-0005-0000-0000-00001A0C0000}"/>
    <cellStyle name="Millares [0] 3 3 2 2 3 3" xfId="5784" xr:uid="{00000000-0005-0000-0000-00001B0C0000}"/>
    <cellStyle name="Millares [0] 3 3 2 2 3 3 2" xfId="5785" xr:uid="{00000000-0005-0000-0000-00001C0C0000}"/>
    <cellStyle name="Millares [0] 3 3 2 2 3 3 3" xfId="5786" xr:uid="{00000000-0005-0000-0000-00001D0C0000}"/>
    <cellStyle name="Millares [0] 3 3 2 2 3 4" xfId="5787" xr:uid="{00000000-0005-0000-0000-00001E0C0000}"/>
    <cellStyle name="Millares [0] 3 3 2 2 3 5" xfId="5788" xr:uid="{00000000-0005-0000-0000-00001F0C0000}"/>
    <cellStyle name="Millares [0] 3 3 2 2 4" xfId="5789" xr:uid="{00000000-0005-0000-0000-0000200C0000}"/>
    <cellStyle name="Millares [0] 3 3 2 2 4 2" xfId="5790" xr:uid="{00000000-0005-0000-0000-0000210C0000}"/>
    <cellStyle name="Millares [0] 3 3 2 2 4 2 2" xfId="5791" xr:uid="{00000000-0005-0000-0000-0000220C0000}"/>
    <cellStyle name="Millares [0] 3 3 2 2 4 2 3" xfId="5792" xr:uid="{00000000-0005-0000-0000-0000230C0000}"/>
    <cellStyle name="Millares [0] 3 3 2 2 4 3" xfId="5793" xr:uid="{00000000-0005-0000-0000-0000240C0000}"/>
    <cellStyle name="Millares [0] 3 3 2 2 4 4" xfId="5794" xr:uid="{00000000-0005-0000-0000-0000250C0000}"/>
    <cellStyle name="Millares [0] 3 3 2 2 5" xfId="5795" xr:uid="{00000000-0005-0000-0000-0000260C0000}"/>
    <cellStyle name="Millares [0] 3 3 2 2 5 2" xfId="5796" xr:uid="{00000000-0005-0000-0000-0000270C0000}"/>
    <cellStyle name="Millares [0] 3 3 2 2 5 2 2" xfId="5797" xr:uid="{00000000-0005-0000-0000-0000280C0000}"/>
    <cellStyle name="Millares [0] 3 3 2 2 5 2 3" xfId="5798" xr:uid="{00000000-0005-0000-0000-0000290C0000}"/>
    <cellStyle name="Millares [0] 3 3 2 2 5 3" xfId="5799" xr:uid="{00000000-0005-0000-0000-00002A0C0000}"/>
    <cellStyle name="Millares [0] 3 3 2 2 5 4" xfId="5800" xr:uid="{00000000-0005-0000-0000-00002B0C0000}"/>
    <cellStyle name="Millares [0] 3 3 2 2 6" xfId="5801" xr:uid="{00000000-0005-0000-0000-00002C0C0000}"/>
    <cellStyle name="Millares [0] 3 3 2 2 6 2" xfId="5802" xr:uid="{00000000-0005-0000-0000-00002D0C0000}"/>
    <cellStyle name="Millares [0] 3 3 2 2 6 2 2" xfId="5803" xr:uid="{00000000-0005-0000-0000-00002E0C0000}"/>
    <cellStyle name="Millares [0] 3 3 2 2 6 2 3" xfId="5804" xr:uid="{00000000-0005-0000-0000-00002F0C0000}"/>
    <cellStyle name="Millares [0] 3 3 2 2 6 3" xfId="5805" xr:uid="{00000000-0005-0000-0000-0000300C0000}"/>
    <cellStyle name="Millares [0] 3 3 2 2 6 4" xfId="5806" xr:uid="{00000000-0005-0000-0000-0000310C0000}"/>
    <cellStyle name="Millares [0] 3 3 2 2 7" xfId="5807" xr:uid="{00000000-0005-0000-0000-0000320C0000}"/>
    <cellStyle name="Millares [0] 3 3 2 2 7 2" xfId="5808" xr:uid="{00000000-0005-0000-0000-0000330C0000}"/>
    <cellStyle name="Millares [0] 3 3 2 2 7 3" xfId="5809" xr:uid="{00000000-0005-0000-0000-0000340C0000}"/>
    <cellStyle name="Millares [0] 3 3 2 2 8" xfId="5810" xr:uid="{00000000-0005-0000-0000-0000350C0000}"/>
    <cellStyle name="Millares [0] 3 3 2 2 9" xfId="5811" xr:uid="{00000000-0005-0000-0000-0000360C0000}"/>
    <cellStyle name="Millares [0] 3 3 2 3" xfId="5812" xr:uid="{00000000-0005-0000-0000-0000370C0000}"/>
    <cellStyle name="Millares [0] 3 3 2 3 2" xfId="5813" xr:uid="{00000000-0005-0000-0000-0000380C0000}"/>
    <cellStyle name="Millares [0] 3 3 2 3 2 2" xfId="5814" xr:uid="{00000000-0005-0000-0000-0000390C0000}"/>
    <cellStyle name="Millares [0] 3 3 2 3 2 2 2" xfId="5815" xr:uid="{00000000-0005-0000-0000-00003A0C0000}"/>
    <cellStyle name="Millares [0] 3 3 2 3 2 2 2 2" xfId="5816" xr:uid="{00000000-0005-0000-0000-00003B0C0000}"/>
    <cellStyle name="Millares [0] 3 3 2 3 2 2 2 3" xfId="5817" xr:uid="{00000000-0005-0000-0000-00003C0C0000}"/>
    <cellStyle name="Millares [0] 3 3 2 3 2 2 3" xfId="5818" xr:uid="{00000000-0005-0000-0000-00003D0C0000}"/>
    <cellStyle name="Millares [0] 3 3 2 3 2 2 4" xfId="5819" xr:uid="{00000000-0005-0000-0000-00003E0C0000}"/>
    <cellStyle name="Millares [0] 3 3 2 3 2 3" xfId="5820" xr:uid="{00000000-0005-0000-0000-00003F0C0000}"/>
    <cellStyle name="Millares [0] 3 3 2 3 2 3 2" xfId="5821" xr:uid="{00000000-0005-0000-0000-0000400C0000}"/>
    <cellStyle name="Millares [0] 3 3 2 3 2 3 3" xfId="5822" xr:uid="{00000000-0005-0000-0000-0000410C0000}"/>
    <cellStyle name="Millares [0] 3 3 2 3 2 4" xfId="5823" xr:uid="{00000000-0005-0000-0000-0000420C0000}"/>
    <cellStyle name="Millares [0] 3 3 2 3 2 5" xfId="5824" xr:uid="{00000000-0005-0000-0000-0000430C0000}"/>
    <cellStyle name="Millares [0] 3 3 2 3 3" xfId="5825" xr:uid="{00000000-0005-0000-0000-0000440C0000}"/>
    <cellStyle name="Millares [0] 3 3 2 3 3 2" xfId="5826" xr:uid="{00000000-0005-0000-0000-0000450C0000}"/>
    <cellStyle name="Millares [0] 3 3 2 3 3 2 2" xfId="5827" xr:uid="{00000000-0005-0000-0000-0000460C0000}"/>
    <cellStyle name="Millares [0] 3 3 2 3 3 2 3" xfId="5828" xr:uid="{00000000-0005-0000-0000-0000470C0000}"/>
    <cellStyle name="Millares [0] 3 3 2 3 3 3" xfId="5829" xr:uid="{00000000-0005-0000-0000-0000480C0000}"/>
    <cellStyle name="Millares [0] 3 3 2 3 3 4" xfId="5830" xr:uid="{00000000-0005-0000-0000-0000490C0000}"/>
    <cellStyle name="Millares [0] 3 3 2 3 4" xfId="5831" xr:uid="{00000000-0005-0000-0000-00004A0C0000}"/>
    <cellStyle name="Millares [0] 3 3 2 3 4 2" xfId="5832" xr:uid="{00000000-0005-0000-0000-00004B0C0000}"/>
    <cellStyle name="Millares [0] 3 3 2 3 4 2 2" xfId="5833" xr:uid="{00000000-0005-0000-0000-00004C0C0000}"/>
    <cellStyle name="Millares [0] 3 3 2 3 4 2 3" xfId="5834" xr:uid="{00000000-0005-0000-0000-00004D0C0000}"/>
    <cellStyle name="Millares [0] 3 3 2 3 4 3" xfId="5835" xr:uid="{00000000-0005-0000-0000-00004E0C0000}"/>
    <cellStyle name="Millares [0] 3 3 2 3 4 4" xfId="5836" xr:uid="{00000000-0005-0000-0000-00004F0C0000}"/>
    <cellStyle name="Millares [0] 3 3 2 3 5" xfId="5837" xr:uid="{00000000-0005-0000-0000-0000500C0000}"/>
    <cellStyle name="Millares [0] 3 3 2 3 5 2" xfId="5838" xr:uid="{00000000-0005-0000-0000-0000510C0000}"/>
    <cellStyle name="Millares [0] 3 3 2 3 5 2 2" xfId="5839" xr:uid="{00000000-0005-0000-0000-0000520C0000}"/>
    <cellStyle name="Millares [0] 3 3 2 3 5 2 3" xfId="5840" xr:uid="{00000000-0005-0000-0000-0000530C0000}"/>
    <cellStyle name="Millares [0] 3 3 2 3 5 3" xfId="5841" xr:uid="{00000000-0005-0000-0000-0000540C0000}"/>
    <cellStyle name="Millares [0] 3 3 2 3 5 4" xfId="5842" xr:uid="{00000000-0005-0000-0000-0000550C0000}"/>
    <cellStyle name="Millares [0] 3 3 2 3 6" xfId="5843" xr:uid="{00000000-0005-0000-0000-0000560C0000}"/>
    <cellStyle name="Millares [0] 3 3 2 3 6 2" xfId="5844" xr:uid="{00000000-0005-0000-0000-0000570C0000}"/>
    <cellStyle name="Millares [0] 3 3 2 3 6 3" xfId="5845" xr:uid="{00000000-0005-0000-0000-0000580C0000}"/>
    <cellStyle name="Millares [0] 3 3 2 3 7" xfId="5846" xr:uid="{00000000-0005-0000-0000-0000590C0000}"/>
    <cellStyle name="Millares [0] 3 3 2 3 8" xfId="5847" xr:uid="{00000000-0005-0000-0000-00005A0C0000}"/>
    <cellStyle name="Millares [0] 3 3 2 4" xfId="5848" xr:uid="{00000000-0005-0000-0000-00005B0C0000}"/>
    <cellStyle name="Millares [0] 3 3 2 4 2" xfId="5849" xr:uid="{00000000-0005-0000-0000-00005C0C0000}"/>
    <cellStyle name="Millares [0] 3 3 2 4 2 2" xfId="5850" xr:uid="{00000000-0005-0000-0000-00005D0C0000}"/>
    <cellStyle name="Millares [0] 3 3 2 4 2 2 2" xfId="5851" xr:uid="{00000000-0005-0000-0000-00005E0C0000}"/>
    <cellStyle name="Millares [0] 3 3 2 4 2 2 3" xfId="5852" xr:uid="{00000000-0005-0000-0000-00005F0C0000}"/>
    <cellStyle name="Millares [0] 3 3 2 4 2 3" xfId="5853" xr:uid="{00000000-0005-0000-0000-0000600C0000}"/>
    <cellStyle name="Millares [0] 3 3 2 4 2 4" xfId="5854" xr:uid="{00000000-0005-0000-0000-0000610C0000}"/>
    <cellStyle name="Millares [0] 3 3 2 4 3" xfId="5855" xr:uid="{00000000-0005-0000-0000-0000620C0000}"/>
    <cellStyle name="Millares [0] 3 3 2 4 3 2" xfId="5856" xr:uid="{00000000-0005-0000-0000-0000630C0000}"/>
    <cellStyle name="Millares [0] 3 3 2 4 3 3" xfId="5857" xr:uid="{00000000-0005-0000-0000-0000640C0000}"/>
    <cellStyle name="Millares [0] 3 3 2 4 4" xfId="5858" xr:uid="{00000000-0005-0000-0000-0000650C0000}"/>
    <cellStyle name="Millares [0] 3 3 2 4 5" xfId="5859" xr:uid="{00000000-0005-0000-0000-0000660C0000}"/>
    <cellStyle name="Millares [0] 3 3 2 5" xfId="5860" xr:uid="{00000000-0005-0000-0000-0000670C0000}"/>
    <cellStyle name="Millares [0] 3 3 2 5 2" xfId="5861" xr:uid="{00000000-0005-0000-0000-0000680C0000}"/>
    <cellStyle name="Millares [0] 3 3 2 5 2 2" xfId="5862" xr:uid="{00000000-0005-0000-0000-0000690C0000}"/>
    <cellStyle name="Millares [0] 3 3 2 5 2 3" xfId="5863" xr:uid="{00000000-0005-0000-0000-00006A0C0000}"/>
    <cellStyle name="Millares [0] 3 3 2 5 3" xfId="5864" xr:uid="{00000000-0005-0000-0000-00006B0C0000}"/>
    <cellStyle name="Millares [0] 3 3 2 5 4" xfId="5865" xr:uid="{00000000-0005-0000-0000-00006C0C0000}"/>
    <cellStyle name="Millares [0] 3 3 2 6" xfId="5866" xr:uid="{00000000-0005-0000-0000-00006D0C0000}"/>
    <cellStyle name="Millares [0] 3 3 2 6 2" xfId="5867" xr:uid="{00000000-0005-0000-0000-00006E0C0000}"/>
    <cellStyle name="Millares [0] 3 3 2 6 2 2" xfId="5868" xr:uid="{00000000-0005-0000-0000-00006F0C0000}"/>
    <cellStyle name="Millares [0] 3 3 2 6 2 3" xfId="5869" xr:uid="{00000000-0005-0000-0000-0000700C0000}"/>
    <cellStyle name="Millares [0] 3 3 2 6 3" xfId="5870" xr:uid="{00000000-0005-0000-0000-0000710C0000}"/>
    <cellStyle name="Millares [0] 3 3 2 6 4" xfId="5871" xr:uid="{00000000-0005-0000-0000-0000720C0000}"/>
    <cellStyle name="Millares [0] 3 3 2 7" xfId="5872" xr:uid="{00000000-0005-0000-0000-0000730C0000}"/>
    <cellStyle name="Millares [0] 3 3 2 7 2" xfId="5873" xr:uid="{00000000-0005-0000-0000-0000740C0000}"/>
    <cellStyle name="Millares [0] 3 3 2 7 2 2" xfId="5874" xr:uid="{00000000-0005-0000-0000-0000750C0000}"/>
    <cellStyle name="Millares [0] 3 3 2 7 2 3" xfId="5875" xr:uid="{00000000-0005-0000-0000-0000760C0000}"/>
    <cellStyle name="Millares [0] 3 3 2 7 3" xfId="5876" xr:uid="{00000000-0005-0000-0000-0000770C0000}"/>
    <cellStyle name="Millares [0] 3 3 2 7 4" xfId="5877" xr:uid="{00000000-0005-0000-0000-0000780C0000}"/>
    <cellStyle name="Millares [0] 3 3 2 8" xfId="5878" xr:uid="{00000000-0005-0000-0000-0000790C0000}"/>
    <cellStyle name="Millares [0] 3 3 2 8 2" xfId="5879" xr:uid="{00000000-0005-0000-0000-00007A0C0000}"/>
    <cellStyle name="Millares [0] 3 3 2 8 3" xfId="5880" xr:uid="{00000000-0005-0000-0000-00007B0C0000}"/>
    <cellStyle name="Millares [0] 3 3 2 9" xfId="5881" xr:uid="{00000000-0005-0000-0000-00007C0C0000}"/>
    <cellStyle name="Millares [0] 3 3 3" xfId="5882" xr:uid="{00000000-0005-0000-0000-00007D0C0000}"/>
    <cellStyle name="Millares [0] 3 3 3 2" xfId="5883" xr:uid="{00000000-0005-0000-0000-00007E0C0000}"/>
    <cellStyle name="Millares [0] 3 3 3 2 2" xfId="5884" xr:uid="{00000000-0005-0000-0000-00007F0C0000}"/>
    <cellStyle name="Millares [0] 3 3 3 2 2 2" xfId="5885" xr:uid="{00000000-0005-0000-0000-0000800C0000}"/>
    <cellStyle name="Millares [0] 3 3 3 2 2 2 2" xfId="5886" xr:uid="{00000000-0005-0000-0000-0000810C0000}"/>
    <cellStyle name="Millares [0] 3 3 3 2 2 2 2 2" xfId="5887" xr:uid="{00000000-0005-0000-0000-0000820C0000}"/>
    <cellStyle name="Millares [0] 3 3 3 2 2 2 2 3" xfId="5888" xr:uid="{00000000-0005-0000-0000-0000830C0000}"/>
    <cellStyle name="Millares [0] 3 3 3 2 2 2 3" xfId="5889" xr:uid="{00000000-0005-0000-0000-0000840C0000}"/>
    <cellStyle name="Millares [0] 3 3 3 2 2 2 4" xfId="5890" xr:uid="{00000000-0005-0000-0000-0000850C0000}"/>
    <cellStyle name="Millares [0] 3 3 3 2 2 3" xfId="5891" xr:uid="{00000000-0005-0000-0000-0000860C0000}"/>
    <cellStyle name="Millares [0] 3 3 3 2 2 3 2" xfId="5892" xr:uid="{00000000-0005-0000-0000-0000870C0000}"/>
    <cellStyle name="Millares [0] 3 3 3 2 2 3 3" xfId="5893" xr:uid="{00000000-0005-0000-0000-0000880C0000}"/>
    <cellStyle name="Millares [0] 3 3 3 2 2 4" xfId="5894" xr:uid="{00000000-0005-0000-0000-0000890C0000}"/>
    <cellStyle name="Millares [0] 3 3 3 2 2 5" xfId="5895" xr:uid="{00000000-0005-0000-0000-00008A0C0000}"/>
    <cellStyle name="Millares [0] 3 3 3 2 3" xfId="5896" xr:uid="{00000000-0005-0000-0000-00008B0C0000}"/>
    <cellStyle name="Millares [0] 3 3 3 2 3 2" xfId="5897" xr:uid="{00000000-0005-0000-0000-00008C0C0000}"/>
    <cellStyle name="Millares [0] 3 3 3 2 3 2 2" xfId="5898" xr:uid="{00000000-0005-0000-0000-00008D0C0000}"/>
    <cellStyle name="Millares [0] 3 3 3 2 3 2 3" xfId="5899" xr:uid="{00000000-0005-0000-0000-00008E0C0000}"/>
    <cellStyle name="Millares [0] 3 3 3 2 3 3" xfId="5900" xr:uid="{00000000-0005-0000-0000-00008F0C0000}"/>
    <cellStyle name="Millares [0] 3 3 3 2 3 4" xfId="5901" xr:uid="{00000000-0005-0000-0000-0000900C0000}"/>
    <cellStyle name="Millares [0] 3 3 3 2 4" xfId="5902" xr:uid="{00000000-0005-0000-0000-0000910C0000}"/>
    <cellStyle name="Millares [0] 3 3 3 2 4 2" xfId="5903" xr:uid="{00000000-0005-0000-0000-0000920C0000}"/>
    <cellStyle name="Millares [0] 3 3 3 2 4 2 2" xfId="5904" xr:uid="{00000000-0005-0000-0000-0000930C0000}"/>
    <cellStyle name="Millares [0] 3 3 3 2 4 2 3" xfId="5905" xr:uid="{00000000-0005-0000-0000-0000940C0000}"/>
    <cellStyle name="Millares [0] 3 3 3 2 4 3" xfId="5906" xr:uid="{00000000-0005-0000-0000-0000950C0000}"/>
    <cellStyle name="Millares [0] 3 3 3 2 4 4" xfId="5907" xr:uid="{00000000-0005-0000-0000-0000960C0000}"/>
    <cellStyle name="Millares [0] 3 3 3 2 5" xfId="5908" xr:uid="{00000000-0005-0000-0000-0000970C0000}"/>
    <cellStyle name="Millares [0] 3 3 3 2 5 2" xfId="5909" xr:uid="{00000000-0005-0000-0000-0000980C0000}"/>
    <cellStyle name="Millares [0] 3 3 3 2 5 2 2" xfId="5910" xr:uid="{00000000-0005-0000-0000-0000990C0000}"/>
    <cellStyle name="Millares [0] 3 3 3 2 5 2 3" xfId="5911" xr:uid="{00000000-0005-0000-0000-00009A0C0000}"/>
    <cellStyle name="Millares [0] 3 3 3 2 5 3" xfId="5912" xr:uid="{00000000-0005-0000-0000-00009B0C0000}"/>
    <cellStyle name="Millares [0] 3 3 3 2 5 4" xfId="5913" xr:uid="{00000000-0005-0000-0000-00009C0C0000}"/>
    <cellStyle name="Millares [0] 3 3 3 2 6" xfId="5914" xr:uid="{00000000-0005-0000-0000-00009D0C0000}"/>
    <cellStyle name="Millares [0] 3 3 3 2 6 2" xfId="5915" xr:uid="{00000000-0005-0000-0000-00009E0C0000}"/>
    <cellStyle name="Millares [0] 3 3 3 2 6 3" xfId="5916" xr:uid="{00000000-0005-0000-0000-00009F0C0000}"/>
    <cellStyle name="Millares [0] 3 3 3 2 7" xfId="5917" xr:uid="{00000000-0005-0000-0000-0000A00C0000}"/>
    <cellStyle name="Millares [0] 3 3 3 2 8" xfId="5918" xr:uid="{00000000-0005-0000-0000-0000A10C0000}"/>
    <cellStyle name="Millares [0] 3 3 3 3" xfId="5919" xr:uid="{00000000-0005-0000-0000-0000A20C0000}"/>
    <cellStyle name="Millares [0] 3 3 3 3 2" xfId="5920" xr:uid="{00000000-0005-0000-0000-0000A30C0000}"/>
    <cellStyle name="Millares [0] 3 3 3 3 2 2" xfId="5921" xr:uid="{00000000-0005-0000-0000-0000A40C0000}"/>
    <cellStyle name="Millares [0] 3 3 3 3 2 2 2" xfId="5922" xr:uid="{00000000-0005-0000-0000-0000A50C0000}"/>
    <cellStyle name="Millares [0] 3 3 3 3 2 2 3" xfId="5923" xr:uid="{00000000-0005-0000-0000-0000A60C0000}"/>
    <cellStyle name="Millares [0] 3 3 3 3 2 3" xfId="5924" xr:uid="{00000000-0005-0000-0000-0000A70C0000}"/>
    <cellStyle name="Millares [0] 3 3 3 3 2 4" xfId="5925" xr:uid="{00000000-0005-0000-0000-0000A80C0000}"/>
    <cellStyle name="Millares [0] 3 3 3 3 3" xfId="5926" xr:uid="{00000000-0005-0000-0000-0000A90C0000}"/>
    <cellStyle name="Millares [0] 3 3 3 3 3 2" xfId="5927" xr:uid="{00000000-0005-0000-0000-0000AA0C0000}"/>
    <cellStyle name="Millares [0] 3 3 3 3 3 3" xfId="5928" xr:uid="{00000000-0005-0000-0000-0000AB0C0000}"/>
    <cellStyle name="Millares [0] 3 3 3 3 4" xfId="5929" xr:uid="{00000000-0005-0000-0000-0000AC0C0000}"/>
    <cellStyle name="Millares [0] 3 3 3 3 5" xfId="5930" xr:uid="{00000000-0005-0000-0000-0000AD0C0000}"/>
    <cellStyle name="Millares [0] 3 3 3 4" xfId="5931" xr:uid="{00000000-0005-0000-0000-0000AE0C0000}"/>
    <cellStyle name="Millares [0] 3 3 3 4 2" xfId="5932" xr:uid="{00000000-0005-0000-0000-0000AF0C0000}"/>
    <cellStyle name="Millares [0] 3 3 3 4 2 2" xfId="5933" xr:uid="{00000000-0005-0000-0000-0000B00C0000}"/>
    <cellStyle name="Millares [0] 3 3 3 4 2 3" xfId="5934" xr:uid="{00000000-0005-0000-0000-0000B10C0000}"/>
    <cellStyle name="Millares [0] 3 3 3 4 3" xfId="5935" xr:uid="{00000000-0005-0000-0000-0000B20C0000}"/>
    <cellStyle name="Millares [0] 3 3 3 4 4" xfId="5936" xr:uid="{00000000-0005-0000-0000-0000B30C0000}"/>
    <cellStyle name="Millares [0] 3 3 3 5" xfId="5937" xr:uid="{00000000-0005-0000-0000-0000B40C0000}"/>
    <cellStyle name="Millares [0] 3 3 3 5 2" xfId="5938" xr:uid="{00000000-0005-0000-0000-0000B50C0000}"/>
    <cellStyle name="Millares [0] 3 3 3 5 2 2" xfId="5939" xr:uid="{00000000-0005-0000-0000-0000B60C0000}"/>
    <cellStyle name="Millares [0] 3 3 3 5 2 3" xfId="5940" xr:uid="{00000000-0005-0000-0000-0000B70C0000}"/>
    <cellStyle name="Millares [0] 3 3 3 5 3" xfId="5941" xr:uid="{00000000-0005-0000-0000-0000B80C0000}"/>
    <cellStyle name="Millares [0] 3 3 3 5 4" xfId="5942" xr:uid="{00000000-0005-0000-0000-0000B90C0000}"/>
    <cellStyle name="Millares [0] 3 3 3 6" xfId="5943" xr:uid="{00000000-0005-0000-0000-0000BA0C0000}"/>
    <cellStyle name="Millares [0] 3 3 3 6 2" xfId="5944" xr:uid="{00000000-0005-0000-0000-0000BB0C0000}"/>
    <cellStyle name="Millares [0] 3 3 3 6 2 2" xfId="5945" xr:uid="{00000000-0005-0000-0000-0000BC0C0000}"/>
    <cellStyle name="Millares [0] 3 3 3 6 2 3" xfId="5946" xr:uid="{00000000-0005-0000-0000-0000BD0C0000}"/>
    <cellStyle name="Millares [0] 3 3 3 6 3" xfId="5947" xr:uid="{00000000-0005-0000-0000-0000BE0C0000}"/>
    <cellStyle name="Millares [0] 3 3 3 6 4" xfId="5948" xr:uid="{00000000-0005-0000-0000-0000BF0C0000}"/>
    <cellStyle name="Millares [0] 3 3 3 7" xfId="5949" xr:uid="{00000000-0005-0000-0000-0000C00C0000}"/>
    <cellStyle name="Millares [0] 3 3 3 7 2" xfId="5950" xr:uid="{00000000-0005-0000-0000-0000C10C0000}"/>
    <cellStyle name="Millares [0] 3 3 3 7 3" xfId="5951" xr:uid="{00000000-0005-0000-0000-0000C20C0000}"/>
    <cellStyle name="Millares [0] 3 3 3 8" xfId="5952" xr:uid="{00000000-0005-0000-0000-0000C30C0000}"/>
    <cellStyle name="Millares [0] 3 3 3 9" xfId="5953" xr:uid="{00000000-0005-0000-0000-0000C40C0000}"/>
    <cellStyle name="Millares [0] 3 3 4" xfId="5954" xr:uid="{00000000-0005-0000-0000-0000C50C0000}"/>
    <cellStyle name="Millares [0] 3 3 4 2" xfId="5955" xr:uid="{00000000-0005-0000-0000-0000C60C0000}"/>
    <cellStyle name="Millares [0] 3 3 4 2 2" xfId="5956" xr:uid="{00000000-0005-0000-0000-0000C70C0000}"/>
    <cellStyle name="Millares [0] 3 3 4 2 2 2" xfId="5957" xr:uid="{00000000-0005-0000-0000-0000C80C0000}"/>
    <cellStyle name="Millares [0] 3 3 4 2 2 2 2" xfId="5958" xr:uid="{00000000-0005-0000-0000-0000C90C0000}"/>
    <cellStyle name="Millares [0] 3 3 4 2 2 2 2 2" xfId="5959" xr:uid="{00000000-0005-0000-0000-0000CA0C0000}"/>
    <cellStyle name="Millares [0] 3 3 4 2 2 2 2 3" xfId="5960" xr:uid="{00000000-0005-0000-0000-0000CB0C0000}"/>
    <cellStyle name="Millares [0] 3 3 4 2 2 2 3" xfId="5961" xr:uid="{00000000-0005-0000-0000-0000CC0C0000}"/>
    <cellStyle name="Millares [0] 3 3 4 2 2 2 4" xfId="5962" xr:uid="{00000000-0005-0000-0000-0000CD0C0000}"/>
    <cellStyle name="Millares [0] 3 3 4 2 2 3" xfId="5963" xr:uid="{00000000-0005-0000-0000-0000CE0C0000}"/>
    <cellStyle name="Millares [0] 3 3 4 2 2 3 2" xfId="5964" xr:uid="{00000000-0005-0000-0000-0000CF0C0000}"/>
    <cellStyle name="Millares [0] 3 3 4 2 2 3 3" xfId="5965" xr:uid="{00000000-0005-0000-0000-0000D00C0000}"/>
    <cellStyle name="Millares [0] 3 3 4 2 2 4" xfId="5966" xr:uid="{00000000-0005-0000-0000-0000D10C0000}"/>
    <cellStyle name="Millares [0] 3 3 4 2 2 5" xfId="5967" xr:uid="{00000000-0005-0000-0000-0000D20C0000}"/>
    <cellStyle name="Millares [0] 3 3 4 2 3" xfId="5968" xr:uid="{00000000-0005-0000-0000-0000D30C0000}"/>
    <cellStyle name="Millares [0] 3 3 4 2 3 2" xfId="5969" xr:uid="{00000000-0005-0000-0000-0000D40C0000}"/>
    <cellStyle name="Millares [0] 3 3 4 2 3 2 2" xfId="5970" xr:uid="{00000000-0005-0000-0000-0000D50C0000}"/>
    <cellStyle name="Millares [0] 3 3 4 2 3 2 3" xfId="5971" xr:uid="{00000000-0005-0000-0000-0000D60C0000}"/>
    <cellStyle name="Millares [0] 3 3 4 2 3 3" xfId="5972" xr:uid="{00000000-0005-0000-0000-0000D70C0000}"/>
    <cellStyle name="Millares [0] 3 3 4 2 3 4" xfId="5973" xr:uid="{00000000-0005-0000-0000-0000D80C0000}"/>
    <cellStyle name="Millares [0] 3 3 4 2 4" xfId="5974" xr:uid="{00000000-0005-0000-0000-0000D90C0000}"/>
    <cellStyle name="Millares [0] 3 3 4 2 4 2" xfId="5975" xr:uid="{00000000-0005-0000-0000-0000DA0C0000}"/>
    <cellStyle name="Millares [0] 3 3 4 2 4 2 2" xfId="5976" xr:uid="{00000000-0005-0000-0000-0000DB0C0000}"/>
    <cellStyle name="Millares [0] 3 3 4 2 4 2 3" xfId="5977" xr:uid="{00000000-0005-0000-0000-0000DC0C0000}"/>
    <cellStyle name="Millares [0] 3 3 4 2 4 3" xfId="5978" xr:uid="{00000000-0005-0000-0000-0000DD0C0000}"/>
    <cellStyle name="Millares [0] 3 3 4 2 4 4" xfId="5979" xr:uid="{00000000-0005-0000-0000-0000DE0C0000}"/>
    <cellStyle name="Millares [0] 3 3 4 2 5" xfId="5980" xr:uid="{00000000-0005-0000-0000-0000DF0C0000}"/>
    <cellStyle name="Millares [0] 3 3 4 2 5 2" xfId="5981" xr:uid="{00000000-0005-0000-0000-0000E00C0000}"/>
    <cellStyle name="Millares [0] 3 3 4 2 5 2 2" xfId="5982" xr:uid="{00000000-0005-0000-0000-0000E10C0000}"/>
    <cellStyle name="Millares [0] 3 3 4 2 5 2 3" xfId="5983" xr:uid="{00000000-0005-0000-0000-0000E20C0000}"/>
    <cellStyle name="Millares [0] 3 3 4 2 5 3" xfId="5984" xr:uid="{00000000-0005-0000-0000-0000E30C0000}"/>
    <cellStyle name="Millares [0] 3 3 4 2 5 4" xfId="5985" xr:uid="{00000000-0005-0000-0000-0000E40C0000}"/>
    <cellStyle name="Millares [0] 3 3 4 2 6" xfId="5986" xr:uid="{00000000-0005-0000-0000-0000E50C0000}"/>
    <cellStyle name="Millares [0] 3 3 4 2 6 2" xfId="5987" xr:uid="{00000000-0005-0000-0000-0000E60C0000}"/>
    <cellStyle name="Millares [0] 3 3 4 2 6 3" xfId="5988" xr:uid="{00000000-0005-0000-0000-0000E70C0000}"/>
    <cellStyle name="Millares [0] 3 3 4 2 7" xfId="5989" xr:uid="{00000000-0005-0000-0000-0000E80C0000}"/>
    <cellStyle name="Millares [0] 3 3 4 2 8" xfId="5990" xr:uid="{00000000-0005-0000-0000-0000E90C0000}"/>
    <cellStyle name="Millares [0] 3 3 4 3" xfId="5991" xr:uid="{00000000-0005-0000-0000-0000EA0C0000}"/>
    <cellStyle name="Millares [0] 3 3 4 3 2" xfId="5992" xr:uid="{00000000-0005-0000-0000-0000EB0C0000}"/>
    <cellStyle name="Millares [0] 3 3 4 3 2 2" xfId="5993" xr:uid="{00000000-0005-0000-0000-0000EC0C0000}"/>
    <cellStyle name="Millares [0] 3 3 4 3 2 2 2" xfId="5994" xr:uid="{00000000-0005-0000-0000-0000ED0C0000}"/>
    <cellStyle name="Millares [0] 3 3 4 3 2 2 3" xfId="5995" xr:uid="{00000000-0005-0000-0000-0000EE0C0000}"/>
    <cellStyle name="Millares [0] 3 3 4 3 2 3" xfId="5996" xr:uid="{00000000-0005-0000-0000-0000EF0C0000}"/>
    <cellStyle name="Millares [0] 3 3 4 3 2 4" xfId="5997" xr:uid="{00000000-0005-0000-0000-0000F00C0000}"/>
    <cellStyle name="Millares [0] 3 3 4 3 3" xfId="5998" xr:uid="{00000000-0005-0000-0000-0000F10C0000}"/>
    <cellStyle name="Millares [0] 3 3 4 3 3 2" xfId="5999" xr:uid="{00000000-0005-0000-0000-0000F20C0000}"/>
    <cellStyle name="Millares [0] 3 3 4 3 3 3" xfId="6000" xr:uid="{00000000-0005-0000-0000-0000F30C0000}"/>
    <cellStyle name="Millares [0] 3 3 4 3 4" xfId="6001" xr:uid="{00000000-0005-0000-0000-0000F40C0000}"/>
    <cellStyle name="Millares [0] 3 3 4 3 5" xfId="6002" xr:uid="{00000000-0005-0000-0000-0000F50C0000}"/>
    <cellStyle name="Millares [0] 3 3 4 4" xfId="6003" xr:uid="{00000000-0005-0000-0000-0000F60C0000}"/>
    <cellStyle name="Millares [0] 3 3 4 4 2" xfId="6004" xr:uid="{00000000-0005-0000-0000-0000F70C0000}"/>
    <cellStyle name="Millares [0] 3 3 4 4 2 2" xfId="6005" xr:uid="{00000000-0005-0000-0000-0000F80C0000}"/>
    <cellStyle name="Millares [0] 3 3 4 4 2 3" xfId="6006" xr:uid="{00000000-0005-0000-0000-0000F90C0000}"/>
    <cellStyle name="Millares [0] 3 3 4 4 3" xfId="6007" xr:uid="{00000000-0005-0000-0000-0000FA0C0000}"/>
    <cellStyle name="Millares [0] 3 3 4 4 4" xfId="6008" xr:uid="{00000000-0005-0000-0000-0000FB0C0000}"/>
    <cellStyle name="Millares [0] 3 3 4 5" xfId="6009" xr:uid="{00000000-0005-0000-0000-0000FC0C0000}"/>
    <cellStyle name="Millares [0] 3 3 4 5 2" xfId="6010" xr:uid="{00000000-0005-0000-0000-0000FD0C0000}"/>
    <cellStyle name="Millares [0] 3 3 4 5 2 2" xfId="6011" xr:uid="{00000000-0005-0000-0000-0000FE0C0000}"/>
    <cellStyle name="Millares [0] 3 3 4 5 2 3" xfId="6012" xr:uid="{00000000-0005-0000-0000-0000FF0C0000}"/>
    <cellStyle name="Millares [0] 3 3 4 5 3" xfId="6013" xr:uid="{00000000-0005-0000-0000-0000000D0000}"/>
    <cellStyle name="Millares [0] 3 3 4 5 4" xfId="6014" xr:uid="{00000000-0005-0000-0000-0000010D0000}"/>
    <cellStyle name="Millares [0] 3 3 4 6" xfId="6015" xr:uid="{00000000-0005-0000-0000-0000020D0000}"/>
    <cellStyle name="Millares [0] 3 3 4 6 2" xfId="6016" xr:uid="{00000000-0005-0000-0000-0000030D0000}"/>
    <cellStyle name="Millares [0] 3 3 4 6 2 2" xfId="6017" xr:uid="{00000000-0005-0000-0000-0000040D0000}"/>
    <cellStyle name="Millares [0] 3 3 4 6 2 3" xfId="6018" xr:uid="{00000000-0005-0000-0000-0000050D0000}"/>
    <cellStyle name="Millares [0] 3 3 4 6 3" xfId="6019" xr:uid="{00000000-0005-0000-0000-0000060D0000}"/>
    <cellStyle name="Millares [0] 3 3 4 6 4" xfId="6020" xr:uid="{00000000-0005-0000-0000-0000070D0000}"/>
    <cellStyle name="Millares [0] 3 3 4 7" xfId="6021" xr:uid="{00000000-0005-0000-0000-0000080D0000}"/>
    <cellStyle name="Millares [0] 3 3 4 7 2" xfId="6022" xr:uid="{00000000-0005-0000-0000-0000090D0000}"/>
    <cellStyle name="Millares [0] 3 3 4 7 3" xfId="6023" xr:uid="{00000000-0005-0000-0000-00000A0D0000}"/>
    <cellStyle name="Millares [0] 3 3 4 8" xfId="6024" xr:uid="{00000000-0005-0000-0000-00000B0D0000}"/>
    <cellStyle name="Millares [0] 3 3 4 9" xfId="6025" xr:uid="{00000000-0005-0000-0000-00000C0D0000}"/>
    <cellStyle name="Millares [0] 3 3 5" xfId="6026" xr:uid="{00000000-0005-0000-0000-00000D0D0000}"/>
    <cellStyle name="Millares [0] 3 3 5 2" xfId="6027" xr:uid="{00000000-0005-0000-0000-00000E0D0000}"/>
    <cellStyle name="Millares [0] 3 3 5 2 2" xfId="6028" xr:uid="{00000000-0005-0000-0000-00000F0D0000}"/>
    <cellStyle name="Millares [0] 3 3 5 2 2 2" xfId="6029" xr:uid="{00000000-0005-0000-0000-0000100D0000}"/>
    <cellStyle name="Millares [0] 3 3 5 2 2 2 2" xfId="6030" xr:uid="{00000000-0005-0000-0000-0000110D0000}"/>
    <cellStyle name="Millares [0] 3 3 5 2 2 2 3" xfId="6031" xr:uid="{00000000-0005-0000-0000-0000120D0000}"/>
    <cellStyle name="Millares [0] 3 3 5 2 2 3" xfId="6032" xr:uid="{00000000-0005-0000-0000-0000130D0000}"/>
    <cellStyle name="Millares [0] 3 3 5 2 2 4" xfId="6033" xr:uid="{00000000-0005-0000-0000-0000140D0000}"/>
    <cellStyle name="Millares [0] 3 3 5 2 3" xfId="6034" xr:uid="{00000000-0005-0000-0000-0000150D0000}"/>
    <cellStyle name="Millares [0] 3 3 5 2 3 2" xfId="6035" xr:uid="{00000000-0005-0000-0000-0000160D0000}"/>
    <cellStyle name="Millares [0] 3 3 5 2 3 3" xfId="6036" xr:uid="{00000000-0005-0000-0000-0000170D0000}"/>
    <cellStyle name="Millares [0] 3 3 5 2 4" xfId="6037" xr:uid="{00000000-0005-0000-0000-0000180D0000}"/>
    <cellStyle name="Millares [0] 3 3 5 2 5" xfId="6038" xr:uid="{00000000-0005-0000-0000-0000190D0000}"/>
    <cellStyle name="Millares [0] 3 3 5 3" xfId="6039" xr:uid="{00000000-0005-0000-0000-00001A0D0000}"/>
    <cellStyle name="Millares [0] 3 3 5 3 2" xfId="6040" xr:uid="{00000000-0005-0000-0000-00001B0D0000}"/>
    <cellStyle name="Millares [0] 3 3 5 3 2 2" xfId="6041" xr:uid="{00000000-0005-0000-0000-00001C0D0000}"/>
    <cellStyle name="Millares [0] 3 3 5 3 2 3" xfId="6042" xr:uid="{00000000-0005-0000-0000-00001D0D0000}"/>
    <cellStyle name="Millares [0] 3 3 5 3 3" xfId="6043" xr:uid="{00000000-0005-0000-0000-00001E0D0000}"/>
    <cellStyle name="Millares [0] 3 3 5 3 4" xfId="6044" xr:uid="{00000000-0005-0000-0000-00001F0D0000}"/>
    <cellStyle name="Millares [0] 3 3 5 4" xfId="6045" xr:uid="{00000000-0005-0000-0000-0000200D0000}"/>
    <cellStyle name="Millares [0] 3 3 5 4 2" xfId="6046" xr:uid="{00000000-0005-0000-0000-0000210D0000}"/>
    <cellStyle name="Millares [0] 3 3 5 4 2 2" xfId="6047" xr:uid="{00000000-0005-0000-0000-0000220D0000}"/>
    <cellStyle name="Millares [0] 3 3 5 4 2 3" xfId="6048" xr:uid="{00000000-0005-0000-0000-0000230D0000}"/>
    <cellStyle name="Millares [0] 3 3 5 4 3" xfId="6049" xr:uid="{00000000-0005-0000-0000-0000240D0000}"/>
    <cellStyle name="Millares [0] 3 3 5 4 4" xfId="6050" xr:uid="{00000000-0005-0000-0000-0000250D0000}"/>
    <cellStyle name="Millares [0] 3 3 5 5" xfId="6051" xr:uid="{00000000-0005-0000-0000-0000260D0000}"/>
    <cellStyle name="Millares [0] 3 3 5 5 2" xfId="6052" xr:uid="{00000000-0005-0000-0000-0000270D0000}"/>
    <cellStyle name="Millares [0] 3 3 5 5 2 2" xfId="6053" xr:uid="{00000000-0005-0000-0000-0000280D0000}"/>
    <cellStyle name="Millares [0] 3 3 5 5 2 3" xfId="6054" xr:uid="{00000000-0005-0000-0000-0000290D0000}"/>
    <cellStyle name="Millares [0] 3 3 5 5 3" xfId="6055" xr:uid="{00000000-0005-0000-0000-00002A0D0000}"/>
    <cellStyle name="Millares [0] 3 3 5 5 4" xfId="6056" xr:uid="{00000000-0005-0000-0000-00002B0D0000}"/>
    <cellStyle name="Millares [0] 3 3 5 6" xfId="6057" xr:uid="{00000000-0005-0000-0000-00002C0D0000}"/>
    <cellStyle name="Millares [0] 3 3 5 6 2" xfId="6058" xr:uid="{00000000-0005-0000-0000-00002D0D0000}"/>
    <cellStyle name="Millares [0] 3 3 5 6 3" xfId="6059" xr:uid="{00000000-0005-0000-0000-00002E0D0000}"/>
    <cellStyle name="Millares [0] 3 3 5 7" xfId="6060" xr:uid="{00000000-0005-0000-0000-00002F0D0000}"/>
    <cellStyle name="Millares [0] 3 3 5 8" xfId="6061" xr:uid="{00000000-0005-0000-0000-0000300D0000}"/>
    <cellStyle name="Millares [0] 3 3 6" xfId="6062" xr:uid="{00000000-0005-0000-0000-0000310D0000}"/>
    <cellStyle name="Millares [0] 3 3 6 2" xfId="6063" xr:uid="{00000000-0005-0000-0000-0000320D0000}"/>
    <cellStyle name="Millares [0] 3 3 6 2 2" xfId="6064" xr:uid="{00000000-0005-0000-0000-0000330D0000}"/>
    <cellStyle name="Millares [0] 3 3 6 2 2 2" xfId="6065" xr:uid="{00000000-0005-0000-0000-0000340D0000}"/>
    <cellStyle name="Millares [0] 3 3 6 2 2 3" xfId="6066" xr:uid="{00000000-0005-0000-0000-0000350D0000}"/>
    <cellStyle name="Millares [0] 3 3 6 2 3" xfId="6067" xr:uid="{00000000-0005-0000-0000-0000360D0000}"/>
    <cellStyle name="Millares [0] 3 3 6 2 4" xfId="6068" xr:uid="{00000000-0005-0000-0000-0000370D0000}"/>
    <cellStyle name="Millares [0] 3 3 6 3" xfId="6069" xr:uid="{00000000-0005-0000-0000-0000380D0000}"/>
    <cellStyle name="Millares [0] 3 3 6 3 2" xfId="6070" xr:uid="{00000000-0005-0000-0000-0000390D0000}"/>
    <cellStyle name="Millares [0] 3 3 6 3 3" xfId="6071" xr:uid="{00000000-0005-0000-0000-00003A0D0000}"/>
    <cellStyle name="Millares [0] 3 3 6 4" xfId="6072" xr:uid="{00000000-0005-0000-0000-00003B0D0000}"/>
    <cellStyle name="Millares [0] 3 3 6 5" xfId="6073" xr:uid="{00000000-0005-0000-0000-00003C0D0000}"/>
    <cellStyle name="Millares [0] 3 3 7" xfId="6074" xr:uid="{00000000-0005-0000-0000-00003D0D0000}"/>
    <cellStyle name="Millares [0] 3 3 7 2" xfId="6075" xr:uid="{00000000-0005-0000-0000-00003E0D0000}"/>
    <cellStyle name="Millares [0] 3 3 7 2 2" xfId="6076" xr:uid="{00000000-0005-0000-0000-00003F0D0000}"/>
    <cellStyle name="Millares [0] 3 3 7 2 3" xfId="6077" xr:uid="{00000000-0005-0000-0000-0000400D0000}"/>
    <cellStyle name="Millares [0] 3 3 7 3" xfId="6078" xr:uid="{00000000-0005-0000-0000-0000410D0000}"/>
    <cellStyle name="Millares [0] 3 3 7 4" xfId="6079" xr:uid="{00000000-0005-0000-0000-0000420D0000}"/>
    <cellStyle name="Millares [0] 3 3 8" xfId="6080" xr:uid="{00000000-0005-0000-0000-0000430D0000}"/>
    <cellStyle name="Millares [0] 3 3 8 2" xfId="6081" xr:uid="{00000000-0005-0000-0000-0000440D0000}"/>
    <cellStyle name="Millares [0] 3 3 8 2 2" xfId="6082" xr:uid="{00000000-0005-0000-0000-0000450D0000}"/>
    <cellStyle name="Millares [0] 3 3 8 2 3" xfId="6083" xr:uid="{00000000-0005-0000-0000-0000460D0000}"/>
    <cellStyle name="Millares [0] 3 3 8 3" xfId="6084" xr:uid="{00000000-0005-0000-0000-0000470D0000}"/>
    <cellStyle name="Millares [0] 3 3 8 4" xfId="6085" xr:uid="{00000000-0005-0000-0000-0000480D0000}"/>
    <cellStyle name="Millares [0] 3 3 9" xfId="6086" xr:uid="{00000000-0005-0000-0000-0000490D0000}"/>
    <cellStyle name="Millares [0] 3 3 9 2" xfId="6087" xr:uid="{00000000-0005-0000-0000-00004A0D0000}"/>
    <cellStyle name="Millares [0] 3 3 9 2 2" xfId="6088" xr:uid="{00000000-0005-0000-0000-00004B0D0000}"/>
    <cellStyle name="Millares [0] 3 3 9 2 3" xfId="6089" xr:uid="{00000000-0005-0000-0000-00004C0D0000}"/>
    <cellStyle name="Millares [0] 3 3 9 3" xfId="6090" xr:uid="{00000000-0005-0000-0000-00004D0D0000}"/>
    <cellStyle name="Millares [0] 3 3 9 4" xfId="6091" xr:uid="{00000000-0005-0000-0000-00004E0D0000}"/>
    <cellStyle name="Millares [0] 3 4" xfId="6092" xr:uid="{00000000-0005-0000-0000-00004F0D0000}"/>
    <cellStyle name="Millares [0] 3 4 2" xfId="6093" xr:uid="{00000000-0005-0000-0000-0000500D0000}"/>
    <cellStyle name="Millares [0] 3 4 2 2" xfId="6094" xr:uid="{00000000-0005-0000-0000-0000510D0000}"/>
    <cellStyle name="Millares [0] 3 4 2 2 2" xfId="6095" xr:uid="{00000000-0005-0000-0000-0000520D0000}"/>
    <cellStyle name="Millares [0] 3 4 2 2 2 2" xfId="6096" xr:uid="{00000000-0005-0000-0000-0000530D0000}"/>
    <cellStyle name="Millares [0] 3 4 2 2 2 2 2" xfId="6097" xr:uid="{00000000-0005-0000-0000-0000540D0000}"/>
    <cellStyle name="Millares [0] 3 4 2 2 2 2 2 2" xfId="6098" xr:uid="{00000000-0005-0000-0000-0000550D0000}"/>
    <cellStyle name="Millares [0] 3 4 2 2 2 2 2 3" xfId="6099" xr:uid="{00000000-0005-0000-0000-0000560D0000}"/>
    <cellStyle name="Millares [0] 3 4 2 2 2 2 3" xfId="6100" xr:uid="{00000000-0005-0000-0000-0000570D0000}"/>
    <cellStyle name="Millares [0] 3 4 2 2 2 2 4" xfId="6101" xr:uid="{00000000-0005-0000-0000-0000580D0000}"/>
    <cellStyle name="Millares [0] 3 4 2 2 2 3" xfId="6102" xr:uid="{00000000-0005-0000-0000-0000590D0000}"/>
    <cellStyle name="Millares [0] 3 4 2 2 2 3 2" xfId="6103" xr:uid="{00000000-0005-0000-0000-00005A0D0000}"/>
    <cellStyle name="Millares [0] 3 4 2 2 2 3 3" xfId="6104" xr:uid="{00000000-0005-0000-0000-00005B0D0000}"/>
    <cellStyle name="Millares [0] 3 4 2 2 2 4" xfId="6105" xr:uid="{00000000-0005-0000-0000-00005C0D0000}"/>
    <cellStyle name="Millares [0] 3 4 2 2 2 5" xfId="6106" xr:uid="{00000000-0005-0000-0000-00005D0D0000}"/>
    <cellStyle name="Millares [0] 3 4 2 2 3" xfId="6107" xr:uid="{00000000-0005-0000-0000-00005E0D0000}"/>
    <cellStyle name="Millares [0] 3 4 2 2 3 2" xfId="6108" xr:uid="{00000000-0005-0000-0000-00005F0D0000}"/>
    <cellStyle name="Millares [0] 3 4 2 2 3 2 2" xfId="6109" xr:uid="{00000000-0005-0000-0000-0000600D0000}"/>
    <cellStyle name="Millares [0] 3 4 2 2 3 2 3" xfId="6110" xr:uid="{00000000-0005-0000-0000-0000610D0000}"/>
    <cellStyle name="Millares [0] 3 4 2 2 3 3" xfId="6111" xr:uid="{00000000-0005-0000-0000-0000620D0000}"/>
    <cellStyle name="Millares [0] 3 4 2 2 3 4" xfId="6112" xr:uid="{00000000-0005-0000-0000-0000630D0000}"/>
    <cellStyle name="Millares [0] 3 4 2 2 4" xfId="6113" xr:uid="{00000000-0005-0000-0000-0000640D0000}"/>
    <cellStyle name="Millares [0] 3 4 2 2 4 2" xfId="6114" xr:uid="{00000000-0005-0000-0000-0000650D0000}"/>
    <cellStyle name="Millares [0] 3 4 2 2 4 2 2" xfId="6115" xr:uid="{00000000-0005-0000-0000-0000660D0000}"/>
    <cellStyle name="Millares [0] 3 4 2 2 4 2 3" xfId="6116" xr:uid="{00000000-0005-0000-0000-0000670D0000}"/>
    <cellStyle name="Millares [0] 3 4 2 2 4 3" xfId="6117" xr:uid="{00000000-0005-0000-0000-0000680D0000}"/>
    <cellStyle name="Millares [0] 3 4 2 2 4 4" xfId="6118" xr:uid="{00000000-0005-0000-0000-0000690D0000}"/>
    <cellStyle name="Millares [0] 3 4 2 2 5" xfId="6119" xr:uid="{00000000-0005-0000-0000-00006A0D0000}"/>
    <cellStyle name="Millares [0] 3 4 2 2 5 2" xfId="6120" xr:uid="{00000000-0005-0000-0000-00006B0D0000}"/>
    <cellStyle name="Millares [0] 3 4 2 2 5 2 2" xfId="6121" xr:uid="{00000000-0005-0000-0000-00006C0D0000}"/>
    <cellStyle name="Millares [0] 3 4 2 2 5 2 3" xfId="6122" xr:uid="{00000000-0005-0000-0000-00006D0D0000}"/>
    <cellStyle name="Millares [0] 3 4 2 2 5 3" xfId="6123" xr:uid="{00000000-0005-0000-0000-00006E0D0000}"/>
    <cellStyle name="Millares [0] 3 4 2 2 5 4" xfId="6124" xr:uid="{00000000-0005-0000-0000-00006F0D0000}"/>
    <cellStyle name="Millares [0] 3 4 2 2 6" xfId="6125" xr:uid="{00000000-0005-0000-0000-0000700D0000}"/>
    <cellStyle name="Millares [0] 3 4 2 2 6 2" xfId="6126" xr:uid="{00000000-0005-0000-0000-0000710D0000}"/>
    <cellStyle name="Millares [0] 3 4 2 2 6 3" xfId="6127" xr:uid="{00000000-0005-0000-0000-0000720D0000}"/>
    <cellStyle name="Millares [0] 3 4 2 2 7" xfId="6128" xr:uid="{00000000-0005-0000-0000-0000730D0000}"/>
    <cellStyle name="Millares [0] 3 4 2 2 8" xfId="6129" xr:uid="{00000000-0005-0000-0000-0000740D0000}"/>
    <cellStyle name="Millares [0] 3 4 2 3" xfId="6130" xr:uid="{00000000-0005-0000-0000-0000750D0000}"/>
    <cellStyle name="Millares [0] 3 4 2 3 2" xfId="6131" xr:uid="{00000000-0005-0000-0000-0000760D0000}"/>
    <cellStyle name="Millares [0] 3 4 2 3 2 2" xfId="6132" xr:uid="{00000000-0005-0000-0000-0000770D0000}"/>
    <cellStyle name="Millares [0] 3 4 2 3 2 2 2" xfId="6133" xr:uid="{00000000-0005-0000-0000-0000780D0000}"/>
    <cellStyle name="Millares [0] 3 4 2 3 2 2 3" xfId="6134" xr:uid="{00000000-0005-0000-0000-0000790D0000}"/>
    <cellStyle name="Millares [0] 3 4 2 3 2 3" xfId="6135" xr:uid="{00000000-0005-0000-0000-00007A0D0000}"/>
    <cellStyle name="Millares [0] 3 4 2 3 2 4" xfId="6136" xr:uid="{00000000-0005-0000-0000-00007B0D0000}"/>
    <cellStyle name="Millares [0] 3 4 2 3 3" xfId="6137" xr:uid="{00000000-0005-0000-0000-00007C0D0000}"/>
    <cellStyle name="Millares [0] 3 4 2 3 3 2" xfId="6138" xr:uid="{00000000-0005-0000-0000-00007D0D0000}"/>
    <cellStyle name="Millares [0] 3 4 2 3 3 3" xfId="6139" xr:uid="{00000000-0005-0000-0000-00007E0D0000}"/>
    <cellStyle name="Millares [0] 3 4 2 3 4" xfId="6140" xr:uid="{00000000-0005-0000-0000-00007F0D0000}"/>
    <cellStyle name="Millares [0] 3 4 2 3 5" xfId="6141" xr:uid="{00000000-0005-0000-0000-0000800D0000}"/>
    <cellStyle name="Millares [0] 3 4 2 4" xfId="6142" xr:uid="{00000000-0005-0000-0000-0000810D0000}"/>
    <cellStyle name="Millares [0] 3 4 2 4 2" xfId="6143" xr:uid="{00000000-0005-0000-0000-0000820D0000}"/>
    <cellStyle name="Millares [0] 3 4 2 4 2 2" xfId="6144" xr:uid="{00000000-0005-0000-0000-0000830D0000}"/>
    <cellStyle name="Millares [0] 3 4 2 4 2 3" xfId="6145" xr:uid="{00000000-0005-0000-0000-0000840D0000}"/>
    <cellStyle name="Millares [0] 3 4 2 4 3" xfId="6146" xr:uid="{00000000-0005-0000-0000-0000850D0000}"/>
    <cellStyle name="Millares [0] 3 4 2 4 4" xfId="6147" xr:uid="{00000000-0005-0000-0000-0000860D0000}"/>
    <cellStyle name="Millares [0] 3 4 2 5" xfId="6148" xr:uid="{00000000-0005-0000-0000-0000870D0000}"/>
    <cellStyle name="Millares [0] 3 4 2 5 2" xfId="6149" xr:uid="{00000000-0005-0000-0000-0000880D0000}"/>
    <cellStyle name="Millares [0] 3 4 2 5 2 2" xfId="6150" xr:uid="{00000000-0005-0000-0000-0000890D0000}"/>
    <cellStyle name="Millares [0] 3 4 2 5 2 3" xfId="6151" xr:uid="{00000000-0005-0000-0000-00008A0D0000}"/>
    <cellStyle name="Millares [0] 3 4 2 5 3" xfId="6152" xr:uid="{00000000-0005-0000-0000-00008B0D0000}"/>
    <cellStyle name="Millares [0] 3 4 2 5 4" xfId="6153" xr:uid="{00000000-0005-0000-0000-00008C0D0000}"/>
    <cellStyle name="Millares [0] 3 4 2 6" xfId="6154" xr:uid="{00000000-0005-0000-0000-00008D0D0000}"/>
    <cellStyle name="Millares [0] 3 4 2 6 2" xfId="6155" xr:uid="{00000000-0005-0000-0000-00008E0D0000}"/>
    <cellStyle name="Millares [0] 3 4 2 6 2 2" xfId="6156" xr:uid="{00000000-0005-0000-0000-00008F0D0000}"/>
    <cellStyle name="Millares [0] 3 4 2 6 2 3" xfId="6157" xr:uid="{00000000-0005-0000-0000-0000900D0000}"/>
    <cellStyle name="Millares [0] 3 4 2 6 3" xfId="6158" xr:uid="{00000000-0005-0000-0000-0000910D0000}"/>
    <cellStyle name="Millares [0] 3 4 2 6 4" xfId="6159" xr:uid="{00000000-0005-0000-0000-0000920D0000}"/>
    <cellStyle name="Millares [0] 3 4 2 7" xfId="6160" xr:uid="{00000000-0005-0000-0000-0000930D0000}"/>
    <cellStyle name="Millares [0] 3 4 2 7 2" xfId="6161" xr:uid="{00000000-0005-0000-0000-0000940D0000}"/>
    <cellStyle name="Millares [0] 3 4 2 7 3" xfId="6162" xr:uid="{00000000-0005-0000-0000-0000950D0000}"/>
    <cellStyle name="Millares [0] 3 4 2 8" xfId="6163" xr:uid="{00000000-0005-0000-0000-0000960D0000}"/>
    <cellStyle name="Millares [0] 3 4 2 9" xfId="6164" xr:uid="{00000000-0005-0000-0000-0000970D0000}"/>
    <cellStyle name="Millares [0] 3 4 3" xfId="6165" xr:uid="{00000000-0005-0000-0000-0000980D0000}"/>
    <cellStyle name="Millares [0] 3 4 3 2" xfId="6166" xr:uid="{00000000-0005-0000-0000-0000990D0000}"/>
    <cellStyle name="Millares [0] 3 4 3 2 2" xfId="6167" xr:uid="{00000000-0005-0000-0000-00009A0D0000}"/>
    <cellStyle name="Millares [0] 3 4 3 2 2 2" xfId="6168" xr:uid="{00000000-0005-0000-0000-00009B0D0000}"/>
    <cellStyle name="Millares [0] 3 4 3 2 2 2 2" xfId="6169" xr:uid="{00000000-0005-0000-0000-00009C0D0000}"/>
    <cellStyle name="Millares [0] 3 4 3 2 2 2 3" xfId="6170" xr:uid="{00000000-0005-0000-0000-00009D0D0000}"/>
    <cellStyle name="Millares [0] 3 4 3 2 2 3" xfId="6171" xr:uid="{00000000-0005-0000-0000-00009E0D0000}"/>
    <cellStyle name="Millares [0] 3 4 3 2 2 4" xfId="6172" xr:uid="{00000000-0005-0000-0000-00009F0D0000}"/>
    <cellStyle name="Millares [0] 3 4 3 2 3" xfId="6173" xr:uid="{00000000-0005-0000-0000-0000A00D0000}"/>
    <cellStyle name="Millares [0] 3 4 3 2 3 2" xfId="6174" xr:uid="{00000000-0005-0000-0000-0000A10D0000}"/>
    <cellStyle name="Millares [0] 3 4 3 2 3 3" xfId="6175" xr:uid="{00000000-0005-0000-0000-0000A20D0000}"/>
    <cellStyle name="Millares [0] 3 4 3 2 4" xfId="6176" xr:uid="{00000000-0005-0000-0000-0000A30D0000}"/>
    <cellStyle name="Millares [0] 3 4 3 2 5" xfId="6177" xr:uid="{00000000-0005-0000-0000-0000A40D0000}"/>
    <cellStyle name="Millares [0] 3 4 3 3" xfId="6178" xr:uid="{00000000-0005-0000-0000-0000A50D0000}"/>
    <cellStyle name="Millares [0] 3 4 3 3 2" xfId="6179" xr:uid="{00000000-0005-0000-0000-0000A60D0000}"/>
    <cellStyle name="Millares [0] 3 4 3 3 2 2" xfId="6180" xr:uid="{00000000-0005-0000-0000-0000A70D0000}"/>
    <cellStyle name="Millares [0] 3 4 3 3 2 3" xfId="6181" xr:uid="{00000000-0005-0000-0000-0000A80D0000}"/>
    <cellStyle name="Millares [0] 3 4 3 3 3" xfId="6182" xr:uid="{00000000-0005-0000-0000-0000A90D0000}"/>
    <cellStyle name="Millares [0] 3 4 3 3 4" xfId="6183" xr:uid="{00000000-0005-0000-0000-0000AA0D0000}"/>
    <cellStyle name="Millares [0] 3 4 3 4" xfId="6184" xr:uid="{00000000-0005-0000-0000-0000AB0D0000}"/>
    <cellStyle name="Millares [0] 3 4 3 4 2" xfId="6185" xr:uid="{00000000-0005-0000-0000-0000AC0D0000}"/>
    <cellStyle name="Millares [0] 3 4 3 4 2 2" xfId="6186" xr:uid="{00000000-0005-0000-0000-0000AD0D0000}"/>
    <cellStyle name="Millares [0] 3 4 3 4 2 3" xfId="6187" xr:uid="{00000000-0005-0000-0000-0000AE0D0000}"/>
    <cellStyle name="Millares [0] 3 4 3 4 3" xfId="6188" xr:uid="{00000000-0005-0000-0000-0000AF0D0000}"/>
    <cellStyle name="Millares [0] 3 4 3 4 4" xfId="6189" xr:uid="{00000000-0005-0000-0000-0000B00D0000}"/>
    <cellStyle name="Millares [0] 3 4 3 5" xfId="6190" xr:uid="{00000000-0005-0000-0000-0000B10D0000}"/>
    <cellStyle name="Millares [0] 3 4 3 5 2" xfId="6191" xr:uid="{00000000-0005-0000-0000-0000B20D0000}"/>
    <cellStyle name="Millares [0] 3 4 3 5 2 2" xfId="6192" xr:uid="{00000000-0005-0000-0000-0000B30D0000}"/>
    <cellStyle name="Millares [0] 3 4 3 5 2 3" xfId="6193" xr:uid="{00000000-0005-0000-0000-0000B40D0000}"/>
    <cellStyle name="Millares [0] 3 4 3 5 3" xfId="6194" xr:uid="{00000000-0005-0000-0000-0000B50D0000}"/>
    <cellStyle name="Millares [0] 3 4 3 5 4" xfId="6195" xr:uid="{00000000-0005-0000-0000-0000B60D0000}"/>
    <cellStyle name="Millares [0] 3 4 3 6" xfId="6196" xr:uid="{00000000-0005-0000-0000-0000B70D0000}"/>
    <cellStyle name="Millares [0] 3 4 3 6 2" xfId="6197" xr:uid="{00000000-0005-0000-0000-0000B80D0000}"/>
    <cellStyle name="Millares [0] 3 4 3 6 3" xfId="6198" xr:uid="{00000000-0005-0000-0000-0000B90D0000}"/>
    <cellStyle name="Millares [0] 3 4 3 7" xfId="6199" xr:uid="{00000000-0005-0000-0000-0000BA0D0000}"/>
    <cellStyle name="Millares [0] 3 4 3 8" xfId="6200" xr:uid="{00000000-0005-0000-0000-0000BB0D0000}"/>
    <cellStyle name="Millares [0] 3 4 4" xfId="6201" xr:uid="{00000000-0005-0000-0000-0000BC0D0000}"/>
    <cellStyle name="Millares [0] 3 4 4 2" xfId="6202" xr:uid="{00000000-0005-0000-0000-0000BD0D0000}"/>
    <cellStyle name="Millares [0] 3 4 4 2 2" xfId="6203" xr:uid="{00000000-0005-0000-0000-0000BE0D0000}"/>
    <cellStyle name="Millares [0] 3 4 4 2 3" xfId="6204" xr:uid="{00000000-0005-0000-0000-0000BF0D0000}"/>
    <cellStyle name="Millares [0] 3 4 4 3" xfId="6205" xr:uid="{00000000-0005-0000-0000-0000C00D0000}"/>
    <cellStyle name="Millares [0] 3 4 4 4" xfId="6206" xr:uid="{00000000-0005-0000-0000-0000C10D0000}"/>
    <cellStyle name="Millares [0] 3 4 4 5" xfId="6207" xr:uid="{00000000-0005-0000-0000-0000C20D0000}"/>
    <cellStyle name="Millares [0] 3 4 5" xfId="6208" xr:uid="{00000000-0005-0000-0000-0000C30D0000}"/>
    <cellStyle name="Millares [0] 3 5" xfId="6209" xr:uid="{00000000-0005-0000-0000-0000C40D0000}"/>
    <cellStyle name="Millares [0] 3 5 2" xfId="6210" xr:uid="{00000000-0005-0000-0000-0000C50D0000}"/>
    <cellStyle name="Millares [0] 3 5 2 2" xfId="6211" xr:uid="{00000000-0005-0000-0000-0000C60D0000}"/>
    <cellStyle name="Millares [0] 3 5 2 3" xfId="6212" xr:uid="{00000000-0005-0000-0000-0000C70D0000}"/>
    <cellStyle name="Millares [0] 3 5 3" xfId="6213" xr:uid="{00000000-0005-0000-0000-0000C80D0000}"/>
    <cellStyle name="Millares [0] 3 5 4" xfId="6214" xr:uid="{00000000-0005-0000-0000-0000C90D0000}"/>
    <cellStyle name="Millares [0] 3 6" xfId="6215" xr:uid="{00000000-0005-0000-0000-0000CA0D0000}"/>
    <cellStyle name="Millares [0] 3 6 2" xfId="6216" xr:uid="{00000000-0005-0000-0000-0000CB0D0000}"/>
    <cellStyle name="Millares [0] 3 6 2 2" xfId="6217" xr:uid="{00000000-0005-0000-0000-0000CC0D0000}"/>
    <cellStyle name="Millares [0] 3 6 2 3" xfId="6218" xr:uid="{00000000-0005-0000-0000-0000CD0D0000}"/>
    <cellStyle name="Millares [0] 3 6 3" xfId="6219" xr:uid="{00000000-0005-0000-0000-0000CE0D0000}"/>
    <cellStyle name="Millares [0] 3 6 4" xfId="6220" xr:uid="{00000000-0005-0000-0000-0000CF0D0000}"/>
    <cellStyle name="Millares [0] 3 7" xfId="6221" xr:uid="{00000000-0005-0000-0000-0000D00D0000}"/>
    <cellStyle name="Millares [0] 4" xfId="6222" xr:uid="{00000000-0005-0000-0000-0000D10D0000}"/>
    <cellStyle name="Millares [0] 4 2" xfId="6223" xr:uid="{00000000-0005-0000-0000-0000D20D0000}"/>
    <cellStyle name="Millares [0] 4 2 10" xfId="6224" xr:uid="{00000000-0005-0000-0000-0000D30D0000}"/>
    <cellStyle name="Millares [0] 4 2 10 2" xfId="6225" xr:uid="{00000000-0005-0000-0000-0000D40D0000}"/>
    <cellStyle name="Millares [0] 4 2 10 3" xfId="6226" xr:uid="{00000000-0005-0000-0000-0000D50D0000}"/>
    <cellStyle name="Millares [0] 4 2 11" xfId="6227" xr:uid="{00000000-0005-0000-0000-0000D60D0000}"/>
    <cellStyle name="Millares [0] 4 2 12" xfId="6228" xr:uid="{00000000-0005-0000-0000-0000D70D0000}"/>
    <cellStyle name="Millares [0] 4 2 2" xfId="6229" xr:uid="{00000000-0005-0000-0000-0000D80D0000}"/>
    <cellStyle name="Millares [0] 4 2 2 10" xfId="6230" xr:uid="{00000000-0005-0000-0000-0000D90D0000}"/>
    <cellStyle name="Millares [0] 4 2 2 2" xfId="6231" xr:uid="{00000000-0005-0000-0000-0000DA0D0000}"/>
    <cellStyle name="Millares [0] 4 2 2 2 2" xfId="6232" xr:uid="{00000000-0005-0000-0000-0000DB0D0000}"/>
    <cellStyle name="Millares [0] 4 2 2 2 2 2" xfId="6233" xr:uid="{00000000-0005-0000-0000-0000DC0D0000}"/>
    <cellStyle name="Millares [0] 4 2 2 2 2 2 2" xfId="6234" xr:uid="{00000000-0005-0000-0000-0000DD0D0000}"/>
    <cellStyle name="Millares [0] 4 2 2 2 2 2 2 2" xfId="6235" xr:uid="{00000000-0005-0000-0000-0000DE0D0000}"/>
    <cellStyle name="Millares [0] 4 2 2 2 2 2 2 2 2" xfId="6236" xr:uid="{00000000-0005-0000-0000-0000DF0D0000}"/>
    <cellStyle name="Millares [0] 4 2 2 2 2 2 2 2 3" xfId="6237" xr:uid="{00000000-0005-0000-0000-0000E00D0000}"/>
    <cellStyle name="Millares [0] 4 2 2 2 2 2 2 3" xfId="6238" xr:uid="{00000000-0005-0000-0000-0000E10D0000}"/>
    <cellStyle name="Millares [0] 4 2 2 2 2 2 2 4" xfId="6239" xr:uid="{00000000-0005-0000-0000-0000E20D0000}"/>
    <cellStyle name="Millares [0] 4 2 2 2 2 2 3" xfId="6240" xr:uid="{00000000-0005-0000-0000-0000E30D0000}"/>
    <cellStyle name="Millares [0] 4 2 2 2 2 2 3 2" xfId="6241" xr:uid="{00000000-0005-0000-0000-0000E40D0000}"/>
    <cellStyle name="Millares [0] 4 2 2 2 2 2 3 3" xfId="6242" xr:uid="{00000000-0005-0000-0000-0000E50D0000}"/>
    <cellStyle name="Millares [0] 4 2 2 2 2 2 4" xfId="6243" xr:uid="{00000000-0005-0000-0000-0000E60D0000}"/>
    <cellStyle name="Millares [0] 4 2 2 2 2 2 5" xfId="6244" xr:uid="{00000000-0005-0000-0000-0000E70D0000}"/>
    <cellStyle name="Millares [0] 4 2 2 2 2 3" xfId="6245" xr:uid="{00000000-0005-0000-0000-0000E80D0000}"/>
    <cellStyle name="Millares [0] 4 2 2 2 2 3 2" xfId="6246" xr:uid="{00000000-0005-0000-0000-0000E90D0000}"/>
    <cellStyle name="Millares [0] 4 2 2 2 2 3 2 2" xfId="6247" xr:uid="{00000000-0005-0000-0000-0000EA0D0000}"/>
    <cellStyle name="Millares [0] 4 2 2 2 2 3 2 3" xfId="6248" xr:uid="{00000000-0005-0000-0000-0000EB0D0000}"/>
    <cellStyle name="Millares [0] 4 2 2 2 2 3 3" xfId="6249" xr:uid="{00000000-0005-0000-0000-0000EC0D0000}"/>
    <cellStyle name="Millares [0] 4 2 2 2 2 3 4" xfId="6250" xr:uid="{00000000-0005-0000-0000-0000ED0D0000}"/>
    <cellStyle name="Millares [0] 4 2 2 2 2 4" xfId="6251" xr:uid="{00000000-0005-0000-0000-0000EE0D0000}"/>
    <cellStyle name="Millares [0] 4 2 2 2 2 4 2" xfId="6252" xr:uid="{00000000-0005-0000-0000-0000EF0D0000}"/>
    <cellStyle name="Millares [0] 4 2 2 2 2 4 2 2" xfId="6253" xr:uid="{00000000-0005-0000-0000-0000F00D0000}"/>
    <cellStyle name="Millares [0] 4 2 2 2 2 4 2 3" xfId="6254" xr:uid="{00000000-0005-0000-0000-0000F10D0000}"/>
    <cellStyle name="Millares [0] 4 2 2 2 2 4 3" xfId="6255" xr:uid="{00000000-0005-0000-0000-0000F20D0000}"/>
    <cellStyle name="Millares [0] 4 2 2 2 2 4 4" xfId="6256" xr:uid="{00000000-0005-0000-0000-0000F30D0000}"/>
    <cellStyle name="Millares [0] 4 2 2 2 2 5" xfId="6257" xr:uid="{00000000-0005-0000-0000-0000F40D0000}"/>
    <cellStyle name="Millares [0] 4 2 2 2 2 5 2" xfId="6258" xr:uid="{00000000-0005-0000-0000-0000F50D0000}"/>
    <cellStyle name="Millares [0] 4 2 2 2 2 5 2 2" xfId="6259" xr:uid="{00000000-0005-0000-0000-0000F60D0000}"/>
    <cellStyle name="Millares [0] 4 2 2 2 2 5 2 3" xfId="6260" xr:uid="{00000000-0005-0000-0000-0000F70D0000}"/>
    <cellStyle name="Millares [0] 4 2 2 2 2 5 3" xfId="6261" xr:uid="{00000000-0005-0000-0000-0000F80D0000}"/>
    <cellStyle name="Millares [0] 4 2 2 2 2 5 4" xfId="6262" xr:uid="{00000000-0005-0000-0000-0000F90D0000}"/>
    <cellStyle name="Millares [0] 4 2 2 2 2 6" xfId="6263" xr:uid="{00000000-0005-0000-0000-0000FA0D0000}"/>
    <cellStyle name="Millares [0] 4 2 2 2 2 6 2" xfId="6264" xr:uid="{00000000-0005-0000-0000-0000FB0D0000}"/>
    <cellStyle name="Millares [0] 4 2 2 2 2 6 3" xfId="6265" xr:uid="{00000000-0005-0000-0000-0000FC0D0000}"/>
    <cellStyle name="Millares [0] 4 2 2 2 2 7" xfId="6266" xr:uid="{00000000-0005-0000-0000-0000FD0D0000}"/>
    <cellStyle name="Millares [0] 4 2 2 2 2 8" xfId="6267" xr:uid="{00000000-0005-0000-0000-0000FE0D0000}"/>
    <cellStyle name="Millares [0] 4 2 2 2 3" xfId="6268" xr:uid="{00000000-0005-0000-0000-0000FF0D0000}"/>
    <cellStyle name="Millares [0] 4 2 2 2 3 2" xfId="6269" xr:uid="{00000000-0005-0000-0000-0000000E0000}"/>
    <cellStyle name="Millares [0] 4 2 2 2 3 2 2" xfId="6270" xr:uid="{00000000-0005-0000-0000-0000010E0000}"/>
    <cellStyle name="Millares [0] 4 2 2 2 3 2 2 2" xfId="6271" xr:uid="{00000000-0005-0000-0000-0000020E0000}"/>
    <cellStyle name="Millares [0] 4 2 2 2 3 2 2 3" xfId="6272" xr:uid="{00000000-0005-0000-0000-0000030E0000}"/>
    <cellStyle name="Millares [0] 4 2 2 2 3 2 3" xfId="6273" xr:uid="{00000000-0005-0000-0000-0000040E0000}"/>
    <cellStyle name="Millares [0] 4 2 2 2 3 2 4" xfId="6274" xr:uid="{00000000-0005-0000-0000-0000050E0000}"/>
    <cellStyle name="Millares [0] 4 2 2 2 3 3" xfId="6275" xr:uid="{00000000-0005-0000-0000-0000060E0000}"/>
    <cellStyle name="Millares [0] 4 2 2 2 3 3 2" xfId="6276" xr:uid="{00000000-0005-0000-0000-0000070E0000}"/>
    <cellStyle name="Millares [0] 4 2 2 2 3 3 3" xfId="6277" xr:uid="{00000000-0005-0000-0000-0000080E0000}"/>
    <cellStyle name="Millares [0] 4 2 2 2 3 4" xfId="6278" xr:uid="{00000000-0005-0000-0000-0000090E0000}"/>
    <cellStyle name="Millares [0] 4 2 2 2 3 5" xfId="6279" xr:uid="{00000000-0005-0000-0000-00000A0E0000}"/>
    <cellStyle name="Millares [0] 4 2 2 2 4" xfId="6280" xr:uid="{00000000-0005-0000-0000-00000B0E0000}"/>
    <cellStyle name="Millares [0] 4 2 2 2 4 2" xfId="6281" xr:uid="{00000000-0005-0000-0000-00000C0E0000}"/>
    <cellStyle name="Millares [0] 4 2 2 2 4 2 2" xfId="6282" xr:uid="{00000000-0005-0000-0000-00000D0E0000}"/>
    <cellStyle name="Millares [0] 4 2 2 2 4 2 3" xfId="6283" xr:uid="{00000000-0005-0000-0000-00000E0E0000}"/>
    <cellStyle name="Millares [0] 4 2 2 2 4 3" xfId="6284" xr:uid="{00000000-0005-0000-0000-00000F0E0000}"/>
    <cellStyle name="Millares [0] 4 2 2 2 4 4" xfId="6285" xr:uid="{00000000-0005-0000-0000-0000100E0000}"/>
    <cellStyle name="Millares [0] 4 2 2 2 5" xfId="6286" xr:uid="{00000000-0005-0000-0000-0000110E0000}"/>
    <cellStyle name="Millares [0] 4 2 2 2 5 2" xfId="6287" xr:uid="{00000000-0005-0000-0000-0000120E0000}"/>
    <cellStyle name="Millares [0] 4 2 2 2 5 2 2" xfId="6288" xr:uid="{00000000-0005-0000-0000-0000130E0000}"/>
    <cellStyle name="Millares [0] 4 2 2 2 5 2 3" xfId="6289" xr:uid="{00000000-0005-0000-0000-0000140E0000}"/>
    <cellStyle name="Millares [0] 4 2 2 2 5 3" xfId="6290" xr:uid="{00000000-0005-0000-0000-0000150E0000}"/>
    <cellStyle name="Millares [0] 4 2 2 2 5 4" xfId="6291" xr:uid="{00000000-0005-0000-0000-0000160E0000}"/>
    <cellStyle name="Millares [0] 4 2 2 2 6" xfId="6292" xr:uid="{00000000-0005-0000-0000-0000170E0000}"/>
    <cellStyle name="Millares [0] 4 2 2 2 6 2" xfId="6293" xr:uid="{00000000-0005-0000-0000-0000180E0000}"/>
    <cellStyle name="Millares [0] 4 2 2 2 6 2 2" xfId="6294" xr:uid="{00000000-0005-0000-0000-0000190E0000}"/>
    <cellStyle name="Millares [0] 4 2 2 2 6 2 3" xfId="6295" xr:uid="{00000000-0005-0000-0000-00001A0E0000}"/>
    <cellStyle name="Millares [0] 4 2 2 2 6 3" xfId="6296" xr:uid="{00000000-0005-0000-0000-00001B0E0000}"/>
    <cellStyle name="Millares [0] 4 2 2 2 6 4" xfId="6297" xr:uid="{00000000-0005-0000-0000-00001C0E0000}"/>
    <cellStyle name="Millares [0] 4 2 2 2 7" xfId="6298" xr:uid="{00000000-0005-0000-0000-00001D0E0000}"/>
    <cellStyle name="Millares [0] 4 2 2 2 7 2" xfId="6299" xr:uid="{00000000-0005-0000-0000-00001E0E0000}"/>
    <cellStyle name="Millares [0] 4 2 2 2 7 3" xfId="6300" xr:uid="{00000000-0005-0000-0000-00001F0E0000}"/>
    <cellStyle name="Millares [0] 4 2 2 2 8" xfId="6301" xr:uid="{00000000-0005-0000-0000-0000200E0000}"/>
    <cellStyle name="Millares [0] 4 2 2 2 9" xfId="6302" xr:uid="{00000000-0005-0000-0000-0000210E0000}"/>
    <cellStyle name="Millares [0] 4 2 2 3" xfId="6303" xr:uid="{00000000-0005-0000-0000-0000220E0000}"/>
    <cellStyle name="Millares [0] 4 2 2 3 2" xfId="6304" xr:uid="{00000000-0005-0000-0000-0000230E0000}"/>
    <cellStyle name="Millares [0] 4 2 2 3 2 2" xfId="6305" xr:uid="{00000000-0005-0000-0000-0000240E0000}"/>
    <cellStyle name="Millares [0] 4 2 2 3 2 2 2" xfId="6306" xr:uid="{00000000-0005-0000-0000-0000250E0000}"/>
    <cellStyle name="Millares [0] 4 2 2 3 2 2 2 2" xfId="6307" xr:uid="{00000000-0005-0000-0000-0000260E0000}"/>
    <cellStyle name="Millares [0] 4 2 2 3 2 2 2 3" xfId="6308" xr:uid="{00000000-0005-0000-0000-0000270E0000}"/>
    <cellStyle name="Millares [0] 4 2 2 3 2 2 3" xfId="6309" xr:uid="{00000000-0005-0000-0000-0000280E0000}"/>
    <cellStyle name="Millares [0] 4 2 2 3 2 2 4" xfId="6310" xr:uid="{00000000-0005-0000-0000-0000290E0000}"/>
    <cellStyle name="Millares [0] 4 2 2 3 2 3" xfId="6311" xr:uid="{00000000-0005-0000-0000-00002A0E0000}"/>
    <cellStyle name="Millares [0] 4 2 2 3 2 3 2" xfId="6312" xr:uid="{00000000-0005-0000-0000-00002B0E0000}"/>
    <cellStyle name="Millares [0] 4 2 2 3 2 3 3" xfId="6313" xr:uid="{00000000-0005-0000-0000-00002C0E0000}"/>
    <cellStyle name="Millares [0] 4 2 2 3 2 4" xfId="6314" xr:uid="{00000000-0005-0000-0000-00002D0E0000}"/>
    <cellStyle name="Millares [0] 4 2 2 3 2 5" xfId="6315" xr:uid="{00000000-0005-0000-0000-00002E0E0000}"/>
    <cellStyle name="Millares [0] 4 2 2 3 3" xfId="6316" xr:uid="{00000000-0005-0000-0000-00002F0E0000}"/>
    <cellStyle name="Millares [0] 4 2 2 3 3 2" xfId="6317" xr:uid="{00000000-0005-0000-0000-0000300E0000}"/>
    <cellStyle name="Millares [0] 4 2 2 3 3 2 2" xfId="6318" xr:uid="{00000000-0005-0000-0000-0000310E0000}"/>
    <cellStyle name="Millares [0] 4 2 2 3 3 2 3" xfId="6319" xr:uid="{00000000-0005-0000-0000-0000320E0000}"/>
    <cellStyle name="Millares [0] 4 2 2 3 3 3" xfId="6320" xr:uid="{00000000-0005-0000-0000-0000330E0000}"/>
    <cellStyle name="Millares [0] 4 2 2 3 3 4" xfId="6321" xr:uid="{00000000-0005-0000-0000-0000340E0000}"/>
    <cellStyle name="Millares [0] 4 2 2 3 4" xfId="6322" xr:uid="{00000000-0005-0000-0000-0000350E0000}"/>
    <cellStyle name="Millares [0] 4 2 2 3 4 2" xfId="6323" xr:uid="{00000000-0005-0000-0000-0000360E0000}"/>
    <cellStyle name="Millares [0] 4 2 2 3 4 2 2" xfId="6324" xr:uid="{00000000-0005-0000-0000-0000370E0000}"/>
    <cellStyle name="Millares [0] 4 2 2 3 4 2 3" xfId="6325" xr:uid="{00000000-0005-0000-0000-0000380E0000}"/>
    <cellStyle name="Millares [0] 4 2 2 3 4 3" xfId="6326" xr:uid="{00000000-0005-0000-0000-0000390E0000}"/>
    <cellStyle name="Millares [0] 4 2 2 3 4 4" xfId="6327" xr:uid="{00000000-0005-0000-0000-00003A0E0000}"/>
    <cellStyle name="Millares [0] 4 2 2 3 5" xfId="6328" xr:uid="{00000000-0005-0000-0000-00003B0E0000}"/>
    <cellStyle name="Millares [0] 4 2 2 3 5 2" xfId="6329" xr:uid="{00000000-0005-0000-0000-00003C0E0000}"/>
    <cellStyle name="Millares [0] 4 2 2 3 5 2 2" xfId="6330" xr:uid="{00000000-0005-0000-0000-00003D0E0000}"/>
    <cellStyle name="Millares [0] 4 2 2 3 5 2 3" xfId="6331" xr:uid="{00000000-0005-0000-0000-00003E0E0000}"/>
    <cellStyle name="Millares [0] 4 2 2 3 5 3" xfId="6332" xr:uid="{00000000-0005-0000-0000-00003F0E0000}"/>
    <cellStyle name="Millares [0] 4 2 2 3 5 4" xfId="6333" xr:uid="{00000000-0005-0000-0000-0000400E0000}"/>
    <cellStyle name="Millares [0] 4 2 2 3 6" xfId="6334" xr:uid="{00000000-0005-0000-0000-0000410E0000}"/>
    <cellStyle name="Millares [0] 4 2 2 3 6 2" xfId="6335" xr:uid="{00000000-0005-0000-0000-0000420E0000}"/>
    <cellStyle name="Millares [0] 4 2 2 3 6 3" xfId="6336" xr:uid="{00000000-0005-0000-0000-0000430E0000}"/>
    <cellStyle name="Millares [0] 4 2 2 3 7" xfId="6337" xr:uid="{00000000-0005-0000-0000-0000440E0000}"/>
    <cellStyle name="Millares [0] 4 2 2 3 8" xfId="6338" xr:uid="{00000000-0005-0000-0000-0000450E0000}"/>
    <cellStyle name="Millares [0] 4 2 2 4" xfId="6339" xr:uid="{00000000-0005-0000-0000-0000460E0000}"/>
    <cellStyle name="Millares [0] 4 2 2 4 2" xfId="6340" xr:uid="{00000000-0005-0000-0000-0000470E0000}"/>
    <cellStyle name="Millares [0] 4 2 2 4 2 2" xfId="6341" xr:uid="{00000000-0005-0000-0000-0000480E0000}"/>
    <cellStyle name="Millares [0] 4 2 2 4 2 2 2" xfId="6342" xr:uid="{00000000-0005-0000-0000-0000490E0000}"/>
    <cellStyle name="Millares [0] 4 2 2 4 2 2 3" xfId="6343" xr:uid="{00000000-0005-0000-0000-00004A0E0000}"/>
    <cellStyle name="Millares [0] 4 2 2 4 2 3" xfId="6344" xr:uid="{00000000-0005-0000-0000-00004B0E0000}"/>
    <cellStyle name="Millares [0] 4 2 2 4 2 4" xfId="6345" xr:uid="{00000000-0005-0000-0000-00004C0E0000}"/>
    <cellStyle name="Millares [0] 4 2 2 4 3" xfId="6346" xr:uid="{00000000-0005-0000-0000-00004D0E0000}"/>
    <cellStyle name="Millares [0] 4 2 2 4 3 2" xfId="6347" xr:uid="{00000000-0005-0000-0000-00004E0E0000}"/>
    <cellStyle name="Millares [0] 4 2 2 4 3 3" xfId="6348" xr:uid="{00000000-0005-0000-0000-00004F0E0000}"/>
    <cellStyle name="Millares [0] 4 2 2 4 4" xfId="6349" xr:uid="{00000000-0005-0000-0000-0000500E0000}"/>
    <cellStyle name="Millares [0] 4 2 2 4 5" xfId="6350" xr:uid="{00000000-0005-0000-0000-0000510E0000}"/>
    <cellStyle name="Millares [0] 4 2 2 5" xfId="6351" xr:uid="{00000000-0005-0000-0000-0000520E0000}"/>
    <cellStyle name="Millares [0] 4 2 2 5 2" xfId="6352" xr:uid="{00000000-0005-0000-0000-0000530E0000}"/>
    <cellStyle name="Millares [0] 4 2 2 5 2 2" xfId="6353" xr:uid="{00000000-0005-0000-0000-0000540E0000}"/>
    <cellStyle name="Millares [0] 4 2 2 5 2 3" xfId="6354" xr:uid="{00000000-0005-0000-0000-0000550E0000}"/>
    <cellStyle name="Millares [0] 4 2 2 5 3" xfId="6355" xr:uid="{00000000-0005-0000-0000-0000560E0000}"/>
    <cellStyle name="Millares [0] 4 2 2 5 4" xfId="6356" xr:uid="{00000000-0005-0000-0000-0000570E0000}"/>
    <cellStyle name="Millares [0] 4 2 2 6" xfId="6357" xr:uid="{00000000-0005-0000-0000-0000580E0000}"/>
    <cellStyle name="Millares [0] 4 2 2 6 2" xfId="6358" xr:uid="{00000000-0005-0000-0000-0000590E0000}"/>
    <cellStyle name="Millares [0] 4 2 2 6 2 2" xfId="6359" xr:uid="{00000000-0005-0000-0000-00005A0E0000}"/>
    <cellStyle name="Millares [0] 4 2 2 6 2 3" xfId="6360" xr:uid="{00000000-0005-0000-0000-00005B0E0000}"/>
    <cellStyle name="Millares [0] 4 2 2 6 3" xfId="6361" xr:uid="{00000000-0005-0000-0000-00005C0E0000}"/>
    <cellStyle name="Millares [0] 4 2 2 6 4" xfId="6362" xr:uid="{00000000-0005-0000-0000-00005D0E0000}"/>
    <cellStyle name="Millares [0] 4 2 2 7" xfId="6363" xr:uid="{00000000-0005-0000-0000-00005E0E0000}"/>
    <cellStyle name="Millares [0] 4 2 2 7 2" xfId="6364" xr:uid="{00000000-0005-0000-0000-00005F0E0000}"/>
    <cellStyle name="Millares [0] 4 2 2 7 2 2" xfId="6365" xr:uid="{00000000-0005-0000-0000-0000600E0000}"/>
    <cellStyle name="Millares [0] 4 2 2 7 2 3" xfId="6366" xr:uid="{00000000-0005-0000-0000-0000610E0000}"/>
    <cellStyle name="Millares [0] 4 2 2 7 3" xfId="6367" xr:uid="{00000000-0005-0000-0000-0000620E0000}"/>
    <cellStyle name="Millares [0] 4 2 2 7 4" xfId="6368" xr:uid="{00000000-0005-0000-0000-0000630E0000}"/>
    <cellStyle name="Millares [0] 4 2 2 8" xfId="6369" xr:uid="{00000000-0005-0000-0000-0000640E0000}"/>
    <cellStyle name="Millares [0] 4 2 2 8 2" xfId="6370" xr:uid="{00000000-0005-0000-0000-0000650E0000}"/>
    <cellStyle name="Millares [0] 4 2 2 8 3" xfId="6371" xr:uid="{00000000-0005-0000-0000-0000660E0000}"/>
    <cellStyle name="Millares [0] 4 2 2 9" xfId="6372" xr:uid="{00000000-0005-0000-0000-0000670E0000}"/>
    <cellStyle name="Millares [0] 4 2 3" xfId="6373" xr:uid="{00000000-0005-0000-0000-0000680E0000}"/>
    <cellStyle name="Millares [0] 4 2 3 2" xfId="6374" xr:uid="{00000000-0005-0000-0000-0000690E0000}"/>
    <cellStyle name="Millares [0] 4 2 3 2 2" xfId="6375" xr:uid="{00000000-0005-0000-0000-00006A0E0000}"/>
    <cellStyle name="Millares [0] 4 2 3 2 2 2" xfId="6376" xr:uid="{00000000-0005-0000-0000-00006B0E0000}"/>
    <cellStyle name="Millares [0] 4 2 3 2 2 2 2" xfId="6377" xr:uid="{00000000-0005-0000-0000-00006C0E0000}"/>
    <cellStyle name="Millares [0] 4 2 3 2 2 2 2 2" xfId="6378" xr:uid="{00000000-0005-0000-0000-00006D0E0000}"/>
    <cellStyle name="Millares [0] 4 2 3 2 2 2 2 3" xfId="6379" xr:uid="{00000000-0005-0000-0000-00006E0E0000}"/>
    <cellStyle name="Millares [0] 4 2 3 2 2 2 3" xfId="6380" xr:uid="{00000000-0005-0000-0000-00006F0E0000}"/>
    <cellStyle name="Millares [0] 4 2 3 2 2 2 4" xfId="6381" xr:uid="{00000000-0005-0000-0000-0000700E0000}"/>
    <cellStyle name="Millares [0] 4 2 3 2 2 3" xfId="6382" xr:uid="{00000000-0005-0000-0000-0000710E0000}"/>
    <cellStyle name="Millares [0] 4 2 3 2 2 3 2" xfId="6383" xr:uid="{00000000-0005-0000-0000-0000720E0000}"/>
    <cellStyle name="Millares [0] 4 2 3 2 2 3 3" xfId="6384" xr:uid="{00000000-0005-0000-0000-0000730E0000}"/>
    <cellStyle name="Millares [0] 4 2 3 2 2 4" xfId="6385" xr:uid="{00000000-0005-0000-0000-0000740E0000}"/>
    <cellStyle name="Millares [0] 4 2 3 2 2 5" xfId="6386" xr:uid="{00000000-0005-0000-0000-0000750E0000}"/>
    <cellStyle name="Millares [0] 4 2 3 2 3" xfId="6387" xr:uid="{00000000-0005-0000-0000-0000760E0000}"/>
    <cellStyle name="Millares [0] 4 2 3 2 3 2" xfId="6388" xr:uid="{00000000-0005-0000-0000-0000770E0000}"/>
    <cellStyle name="Millares [0] 4 2 3 2 3 2 2" xfId="6389" xr:uid="{00000000-0005-0000-0000-0000780E0000}"/>
    <cellStyle name="Millares [0] 4 2 3 2 3 2 3" xfId="6390" xr:uid="{00000000-0005-0000-0000-0000790E0000}"/>
    <cellStyle name="Millares [0] 4 2 3 2 3 3" xfId="6391" xr:uid="{00000000-0005-0000-0000-00007A0E0000}"/>
    <cellStyle name="Millares [0] 4 2 3 2 3 4" xfId="6392" xr:uid="{00000000-0005-0000-0000-00007B0E0000}"/>
    <cellStyle name="Millares [0] 4 2 3 2 4" xfId="6393" xr:uid="{00000000-0005-0000-0000-00007C0E0000}"/>
    <cellStyle name="Millares [0] 4 2 3 2 4 2" xfId="6394" xr:uid="{00000000-0005-0000-0000-00007D0E0000}"/>
    <cellStyle name="Millares [0] 4 2 3 2 4 2 2" xfId="6395" xr:uid="{00000000-0005-0000-0000-00007E0E0000}"/>
    <cellStyle name="Millares [0] 4 2 3 2 4 2 3" xfId="6396" xr:uid="{00000000-0005-0000-0000-00007F0E0000}"/>
    <cellStyle name="Millares [0] 4 2 3 2 4 3" xfId="6397" xr:uid="{00000000-0005-0000-0000-0000800E0000}"/>
    <cellStyle name="Millares [0] 4 2 3 2 4 4" xfId="6398" xr:uid="{00000000-0005-0000-0000-0000810E0000}"/>
    <cellStyle name="Millares [0] 4 2 3 2 5" xfId="6399" xr:uid="{00000000-0005-0000-0000-0000820E0000}"/>
    <cellStyle name="Millares [0] 4 2 3 2 5 2" xfId="6400" xr:uid="{00000000-0005-0000-0000-0000830E0000}"/>
    <cellStyle name="Millares [0] 4 2 3 2 5 2 2" xfId="6401" xr:uid="{00000000-0005-0000-0000-0000840E0000}"/>
    <cellStyle name="Millares [0] 4 2 3 2 5 2 3" xfId="6402" xr:uid="{00000000-0005-0000-0000-0000850E0000}"/>
    <cellStyle name="Millares [0] 4 2 3 2 5 3" xfId="6403" xr:uid="{00000000-0005-0000-0000-0000860E0000}"/>
    <cellStyle name="Millares [0] 4 2 3 2 5 4" xfId="6404" xr:uid="{00000000-0005-0000-0000-0000870E0000}"/>
    <cellStyle name="Millares [0] 4 2 3 2 6" xfId="6405" xr:uid="{00000000-0005-0000-0000-0000880E0000}"/>
    <cellStyle name="Millares [0] 4 2 3 2 6 2" xfId="6406" xr:uid="{00000000-0005-0000-0000-0000890E0000}"/>
    <cellStyle name="Millares [0] 4 2 3 2 6 3" xfId="6407" xr:uid="{00000000-0005-0000-0000-00008A0E0000}"/>
    <cellStyle name="Millares [0] 4 2 3 2 7" xfId="6408" xr:uid="{00000000-0005-0000-0000-00008B0E0000}"/>
    <cellStyle name="Millares [0] 4 2 3 2 8" xfId="6409" xr:uid="{00000000-0005-0000-0000-00008C0E0000}"/>
    <cellStyle name="Millares [0] 4 2 3 3" xfId="6410" xr:uid="{00000000-0005-0000-0000-00008D0E0000}"/>
    <cellStyle name="Millares [0] 4 2 3 3 2" xfId="6411" xr:uid="{00000000-0005-0000-0000-00008E0E0000}"/>
    <cellStyle name="Millares [0] 4 2 3 3 2 2" xfId="6412" xr:uid="{00000000-0005-0000-0000-00008F0E0000}"/>
    <cellStyle name="Millares [0] 4 2 3 3 2 2 2" xfId="6413" xr:uid="{00000000-0005-0000-0000-0000900E0000}"/>
    <cellStyle name="Millares [0] 4 2 3 3 2 2 3" xfId="6414" xr:uid="{00000000-0005-0000-0000-0000910E0000}"/>
    <cellStyle name="Millares [0] 4 2 3 3 2 3" xfId="6415" xr:uid="{00000000-0005-0000-0000-0000920E0000}"/>
    <cellStyle name="Millares [0] 4 2 3 3 2 4" xfId="6416" xr:uid="{00000000-0005-0000-0000-0000930E0000}"/>
    <cellStyle name="Millares [0] 4 2 3 3 3" xfId="6417" xr:uid="{00000000-0005-0000-0000-0000940E0000}"/>
    <cellStyle name="Millares [0] 4 2 3 3 3 2" xfId="6418" xr:uid="{00000000-0005-0000-0000-0000950E0000}"/>
    <cellStyle name="Millares [0] 4 2 3 3 3 3" xfId="6419" xr:uid="{00000000-0005-0000-0000-0000960E0000}"/>
    <cellStyle name="Millares [0] 4 2 3 3 4" xfId="6420" xr:uid="{00000000-0005-0000-0000-0000970E0000}"/>
    <cellStyle name="Millares [0] 4 2 3 3 5" xfId="6421" xr:uid="{00000000-0005-0000-0000-0000980E0000}"/>
    <cellStyle name="Millares [0] 4 2 3 4" xfId="6422" xr:uid="{00000000-0005-0000-0000-0000990E0000}"/>
    <cellStyle name="Millares [0] 4 2 3 4 2" xfId="6423" xr:uid="{00000000-0005-0000-0000-00009A0E0000}"/>
    <cellStyle name="Millares [0] 4 2 3 4 2 2" xfId="6424" xr:uid="{00000000-0005-0000-0000-00009B0E0000}"/>
    <cellStyle name="Millares [0] 4 2 3 4 2 3" xfId="6425" xr:uid="{00000000-0005-0000-0000-00009C0E0000}"/>
    <cellStyle name="Millares [0] 4 2 3 4 3" xfId="6426" xr:uid="{00000000-0005-0000-0000-00009D0E0000}"/>
    <cellStyle name="Millares [0] 4 2 3 4 4" xfId="6427" xr:uid="{00000000-0005-0000-0000-00009E0E0000}"/>
    <cellStyle name="Millares [0] 4 2 3 5" xfId="6428" xr:uid="{00000000-0005-0000-0000-00009F0E0000}"/>
    <cellStyle name="Millares [0] 4 2 3 5 2" xfId="6429" xr:uid="{00000000-0005-0000-0000-0000A00E0000}"/>
    <cellStyle name="Millares [0] 4 2 3 5 2 2" xfId="6430" xr:uid="{00000000-0005-0000-0000-0000A10E0000}"/>
    <cellStyle name="Millares [0] 4 2 3 5 2 3" xfId="6431" xr:uid="{00000000-0005-0000-0000-0000A20E0000}"/>
    <cellStyle name="Millares [0] 4 2 3 5 3" xfId="6432" xr:uid="{00000000-0005-0000-0000-0000A30E0000}"/>
    <cellStyle name="Millares [0] 4 2 3 5 4" xfId="6433" xr:uid="{00000000-0005-0000-0000-0000A40E0000}"/>
    <cellStyle name="Millares [0] 4 2 3 6" xfId="6434" xr:uid="{00000000-0005-0000-0000-0000A50E0000}"/>
    <cellStyle name="Millares [0] 4 2 3 6 2" xfId="6435" xr:uid="{00000000-0005-0000-0000-0000A60E0000}"/>
    <cellStyle name="Millares [0] 4 2 3 6 2 2" xfId="6436" xr:uid="{00000000-0005-0000-0000-0000A70E0000}"/>
    <cellStyle name="Millares [0] 4 2 3 6 2 3" xfId="6437" xr:uid="{00000000-0005-0000-0000-0000A80E0000}"/>
    <cellStyle name="Millares [0] 4 2 3 6 3" xfId="6438" xr:uid="{00000000-0005-0000-0000-0000A90E0000}"/>
    <cellStyle name="Millares [0] 4 2 3 6 4" xfId="6439" xr:uid="{00000000-0005-0000-0000-0000AA0E0000}"/>
    <cellStyle name="Millares [0] 4 2 3 7" xfId="6440" xr:uid="{00000000-0005-0000-0000-0000AB0E0000}"/>
    <cellStyle name="Millares [0] 4 2 3 7 2" xfId="6441" xr:uid="{00000000-0005-0000-0000-0000AC0E0000}"/>
    <cellStyle name="Millares [0] 4 2 3 7 3" xfId="6442" xr:uid="{00000000-0005-0000-0000-0000AD0E0000}"/>
    <cellStyle name="Millares [0] 4 2 3 8" xfId="6443" xr:uid="{00000000-0005-0000-0000-0000AE0E0000}"/>
    <cellStyle name="Millares [0] 4 2 3 9" xfId="6444" xr:uid="{00000000-0005-0000-0000-0000AF0E0000}"/>
    <cellStyle name="Millares [0] 4 2 4" xfId="6445" xr:uid="{00000000-0005-0000-0000-0000B00E0000}"/>
    <cellStyle name="Millares [0] 4 2 4 2" xfId="6446" xr:uid="{00000000-0005-0000-0000-0000B10E0000}"/>
    <cellStyle name="Millares [0] 4 2 4 2 2" xfId="6447" xr:uid="{00000000-0005-0000-0000-0000B20E0000}"/>
    <cellStyle name="Millares [0] 4 2 4 2 2 2" xfId="6448" xr:uid="{00000000-0005-0000-0000-0000B30E0000}"/>
    <cellStyle name="Millares [0] 4 2 4 2 2 2 2" xfId="6449" xr:uid="{00000000-0005-0000-0000-0000B40E0000}"/>
    <cellStyle name="Millares [0] 4 2 4 2 2 2 2 2" xfId="6450" xr:uid="{00000000-0005-0000-0000-0000B50E0000}"/>
    <cellStyle name="Millares [0] 4 2 4 2 2 2 2 3" xfId="6451" xr:uid="{00000000-0005-0000-0000-0000B60E0000}"/>
    <cellStyle name="Millares [0] 4 2 4 2 2 2 3" xfId="6452" xr:uid="{00000000-0005-0000-0000-0000B70E0000}"/>
    <cellStyle name="Millares [0] 4 2 4 2 2 2 4" xfId="6453" xr:uid="{00000000-0005-0000-0000-0000B80E0000}"/>
    <cellStyle name="Millares [0] 4 2 4 2 2 3" xfId="6454" xr:uid="{00000000-0005-0000-0000-0000B90E0000}"/>
    <cellStyle name="Millares [0] 4 2 4 2 2 3 2" xfId="6455" xr:uid="{00000000-0005-0000-0000-0000BA0E0000}"/>
    <cellStyle name="Millares [0] 4 2 4 2 2 3 3" xfId="6456" xr:uid="{00000000-0005-0000-0000-0000BB0E0000}"/>
    <cellStyle name="Millares [0] 4 2 4 2 2 4" xfId="6457" xr:uid="{00000000-0005-0000-0000-0000BC0E0000}"/>
    <cellStyle name="Millares [0] 4 2 4 2 2 5" xfId="6458" xr:uid="{00000000-0005-0000-0000-0000BD0E0000}"/>
    <cellStyle name="Millares [0] 4 2 4 2 3" xfId="6459" xr:uid="{00000000-0005-0000-0000-0000BE0E0000}"/>
    <cellStyle name="Millares [0] 4 2 4 2 3 2" xfId="6460" xr:uid="{00000000-0005-0000-0000-0000BF0E0000}"/>
    <cellStyle name="Millares [0] 4 2 4 2 3 2 2" xfId="6461" xr:uid="{00000000-0005-0000-0000-0000C00E0000}"/>
    <cellStyle name="Millares [0] 4 2 4 2 3 2 3" xfId="6462" xr:uid="{00000000-0005-0000-0000-0000C10E0000}"/>
    <cellStyle name="Millares [0] 4 2 4 2 3 3" xfId="6463" xr:uid="{00000000-0005-0000-0000-0000C20E0000}"/>
    <cellStyle name="Millares [0] 4 2 4 2 3 4" xfId="6464" xr:uid="{00000000-0005-0000-0000-0000C30E0000}"/>
    <cellStyle name="Millares [0] 4 2 4 2 4" xfId="6465" xr:uid="{00000000-0005-0000-0000-0000C40E0000}"/>
    <cellStyle name="Millares [0] 4 2 4 2 4 2" xfId="6466" xr:uid="{00000000-0005-0000-0000-0000C50E0000}"/>
    <cellStyle name="Millares [0] 4 2 4 2 4 2 2" xfId="6467" xr:uid="{00000000-0005-0000-0000-0000C60E0000}"/>
    <cellStyle name="Millares [0] 4 2 4 2 4 2 3" xfId="6468" xr:uid="{00000000-0005-0000-0000-0000C70E0000}"/>
    <cellStyle name="Millares [0] 4 2 4 2 4 3" xfId="6469" xr:uid="{00000000-0005-0000-0000-0000C80E0000}"/>
    <cellStyle name="Millares [0] 4 2 4 2 4 4" xfId="6470" xr:uid="{00000000-0005-0000-0000-0000C90E0000}"/>
    <cellStyle name="Millares [0] 4 2 4 2 5" xfId="6471" xr:uid="{00000000-0005-0000-0000-0000CA0E0000}"/>
    <cellStyle name="Millares [0] 4 2 4 2 5 2" xfId="6472" xr:uid="{00000000-0005-0000-0000-0000CB0E0000}"/>
    <cellStyle name="Millares [0] 4 2 4 2 5 2 2" xfId="6473" xr:uid="{00000000-0005-0000-0000-0000CC0E0000}"/>
    <cellStyle name="Millares [0] 4 2 4 2 5 2 3" xfId="6474" xr:uid="{00000000-0005-0000-0000-0000CD0E0000}"/>
    <cellStyle name="Millares [0] 4 2 4 2 5 3" xfId="6475" xr:uid="{00000000-0005-0000-0000-0000CE0E0000}"/>
    <cellStyle name="Millares [0] 4 2 4 2 5 4" xfId="6476" xr:uid="{00000000-0005-0000-0000-0000CF0E0000}"/>
    <cellStyle name="Millares [0] 4 2 4 2 6" xfId="6477" xr:uid="{00000000-0005-0000-0000-0000D00E0000}"/>
    <cellStyle name="Millares [0] 4 2 4 2 6 2" xfId="6478" xr:uid="{00000000-0005-0000-0000-0000D10E0000}"/>
    <cellStyle name="Millares [0] 4 2 4 2 6 3" xfId="6479" xr:uid="{00000000-0005-0000-0000-0000D20E0000}"/>
    <cellStyle name="Millares [0] 4 2 4 2 7" xfId="6480" xr:uid="{00000000-0005-0000-0000-0000D30E0000}"/>
    <cellStyle name="Millares [0] 4 2 4 2 8" xfId="6481" xr:uid="{00000000-0005-0000-0000-0000D40E0000}"/>
    <cellStyle name="Millares [0] 4 2 4 3" xfId="6482" xr:uid="{00000000-0005-0000-0000-0000D50E0000}"/>
    <cellStyle name="Millares [0] 4 2 4 3 2" xfId="6483" xr:uid="{00000000-0005-0000-0000-0000D60E0000}"/>
    <cellStyle name="Millares [0] 4 2 4 3 2 2" xfId="6484" xr:uid="{00000000-0005-0000-0000-0000D70E0000}"/>
    <cellStyle name="Millares [0] 4 2 4 3 2 2 2" xfId="6485" xr:uid="{00000000-0005-0000-0000-0000D80E0000}"/>
    <cellStyle name="Millares [0] 4 2 4 3 2 2 3" xfId="6486" xr:uid="{00000000-0005-0000-0000-0000D90E0000}"/>
    <cellStyle name="Millares [0] 4 2 4 3 2 3" xfId="6487" xr:uid="{00000000-0005-0000-0000-0000DA0E0000}"/>
    <cellStyle name="Millares [0] 4 2 4 3 2 4" xfId="6488" xr:uid="{00000000-0005-0000-0000-0000DB0E0000}"/>
    <cellStyle name="Millares [0] 4 2 4 3 3" xfId="6489" xr:uid="{00000000-0005-0000-0000-0000DC0E0000}"/>
    <cellStyle name="Millares [0] 4 2 4 3 3 2" xfId="6490" xr:uid="{00000000-0005-0000-0000-0000DD0E0000}"/>
    <cellStyle name="Millares [0] 4 2 4 3 3 3" xfId="6491" xr:uid="{00000000-0005-0000-0000-0000DE0E0000}"/>
    <cellStyle name="Millares [0] 4 2 4 3 4" xfId="6492" xr:uid="{00000000-0005-0000-0000-0000DF0E0000}"/>
    <cellStyle name="Millares [0] 4 2 4 3 5" xfId="6493" xr:uid="{00000000-0005-0000-0000-0000E00E0000}"/>
    <cellStyle name="Millares [0] 4 2 4 4" xfId="6494" xr:uid="{00000000-0005-0000-0000-0000E10E0000}"/>
    <cellStyle name="Millares [0] 4 2 4 4 2" xfId="6495" xr:uid="{00000000-0005-0000-0000-0000E20E0000}"/>
    <cellStyle name="Millares [0] 4 2 4 4 2 2" xfId="6496" xr:uid="{00000000-0005-0000-0000-0000E30E0000}"/>
    <cellStyle name="Millares [0] 4 2 4 4 2 3" xfId="6497" xr:uid="{00000000-0005-0000-0000-0000E40E0000}"/>
    <cellStyle name="Millares [0] 4 2 4 4 3" xfId="6498" xr:uid="{00000000-0005-0000-0000-0000E50E0000}"/>
    <cellStyle name="Millares [0] 4 2 4 4 4" xfId="6499" xr:uid="{00000000-0005-0000-0000-0000E60E0000}"/>
    <cellStyle name="Millares [0] 4 2 4 5" xfId="6500" xr:uid="{00000000-0005-0000-0000-0000E70E0000}"/>
    <cellStyle name="Millares [0] 4 2 4 5 2" xfId="6501" xr:uid="{00000000-0005-0000-0000-0000E80E0000}"/>
    <cellStyle name="Millares [0] 4 2 4 5 2 2" xfId="6502" xr:uid="{00000000-0005-0000-0000-0000E90E0000}"/>
    <cellStyle name="Millares [0] 4 2 4 5 2 3" xfId="6503" xr:uid="{00000000-0005-0000-0000-0000EA0E0000}"/>
    <cellStyle name="Millares [0] 4 2 4 5 3" xfId="6504" xr:uid="{00000000-0005-0000-0000-0000EB0E0000}"/>
    <cellStyle name="Millares [0] 4 2 4 5 4" xfId="6505" xr:uid="{00000000-0005-0000-0000-0000EC0E0000}"/>
    <cellStyle name="Millares [0] 4 2 4 6" xfId="6506" xr:uid="{00000000-0005-0000-0000-0000ED0E0000}"/>
    <cellStyle name="Millares [0] 4 2 4 6 2" xfId="6507" xr:uid="{00000000-0005-0000-0000-0000EE0E0000}"/>
    <cellStyle name="Millares [0] 4 2 4 6 2 2" xfId="6508" xr:uid="{00000000-0005-0000-0000-0000EF0E0000}"/>
    <cellStyle name="Millares [0] 4 2 4 6 2 3" xfId="6509" xr:uid="{00000000-0005-0000-0000-0000F00E0000}"/>
    <cellStyle name="Millares [0] 4 2 4 6 3" xfId="6510" xr:uid="{00000000-0005-0000-0000-0000F10E0000}"/>
    <cellStyle name="Millares [0] 4 2 4 6 4" xfId="6511" xr:uid="{00000000-0005-0000-0000-0000F20E0000}"/>
    <cellStyle name="Millares [0] 4 2 4 7" xfId="6512" xr:uid="{00000000-0005-0000-0000-0000F30E0000}"/>
    <cellStyle name="Millares [0] 4 2 4 7 2" xfId="6513" xr:uid="{00000000-0005-0000-0000-0000F40E0000}"/>
    <cellStyle name="Millares [0] 4 2 4 7 3" xfId="6514" xr:uid="{00000000-0005-0000-0000-0000F50E0000}"/>
    <cellStyle name="Millares [0] 4 2 4 8" xfId="6515" xr:uid="{00000000-0005-0000-0000-0000F60E0000}"/>
    <cellStyle name="Millares [0] 4 2 4 9" xfId="6516" xr:uid="{00000000-0005-0000-0000-0000F70E0000}"/>
    <cellStyle name="Millares [0] 4 2 5" xfId="6517" xr:uid="{00000000-0005-0000-0000-0000F80E0000}"/>
    <cellStyle name="Millares [0] 4 2 5 2" xfId="6518" xr:uid="{00000000-0005-0000-0000-0000F90E0000}"/>
    <cellStyle name="Millares [0] 4 2 5 2 2" xfId="6519" xr:uid="{00000000-0005-0000-0000-0000FA0E0000}"/>
    <cellStyle name="Millares [0] 4 2 5 2 2 2" xfId="6520" xr:uid="{00000000-0005-0000-0000-0000FB0E0000}"/>
    <cellStyle name="Millares [0] 4 2 5 2 2 2 2" xfId="6521" xr:uid="{00000000-0005-0000-0000-0000FC0E0000}"/>
    <cellStyle name="Millares [0] 4 2 5 2 2 2 3" xfId="6522" xr:uid="{00000000-0005-0000-0000-0000FD0E0000}"/>
    <cellStyle name="Millares [0] 4 2 5 2 2 3" xfId="6523" xr:uid="{00000000-0005-0000-0000-0000FE0E0000}"/>
    <cellStyle name="Millares [0] 4 2 5 2 2 4" xfId="6524" xr:uid="{00000000-0005-0000-0000-0000FF0E0000}"/>
    <cellStyle name="Millares [0] 4 2 5 2 3" xfId="6525" xr:uid="{00000000-0005-0000-0000-0000000F0000}"/>
    <cellStyle name="Millares [0] 4 2 5 2 3 2" xfId="6526" xr:uid="{00000000-0005-0000-0000-0000010F0000}"/>
    <cellStyle name="Millares [0] 4 2 5 2 3 3" xfId="6527" xr:uid="{00000000-0005-0000-0000-0000020F0000}"/>
    <cellStyle name="Millares [0] 4 2 5 2 4" xfId="6528" xr:uid="{00000000-0005-0000-0000-0000030F0000}"/>
    <cellStyle name="Millares [0] 4 2 5 2 5" xfId="6529" xr:uid="{00000000-0005-0000-0000-0000040F0000}"/>
    <cellStyle name="Millares [0] 4 2 5 3" xfId="6530" xr:uid="{00000000-0005-0000-0000-0000050F0000}"/>
    <cellStyle name="Millares [0] 4 2 5 3 2" xfId="6531" xr:uid="{00000000-0005-0000-0000-0000060F0000}"/>
    <cellStyle name="Millares [0] 4 2 5 3 2 2" xfId="6532" xr:uid="{00000000-0005-0000-0000-0000070F0000}"/>
    <cellStyle name="Millares [0] 4 2 5 3 2 3" xfId="6533" xr:uid="{00000000-0005-0000-0000-0000080F0000}"/>
    <cellStyle name="Millares [0] 4 2 5 3 3" xfId="6534" xr:uid="{00000000-0005-0000-0000-0000090F0000}"/>
    <cellStyle name="Millares [0] 4 2 5 3 4" xfId="6535" xr:uid="{00000000-0005-0000-0000-00000A0F0000}"/>
    <cellStyle name="Millares [0] 4 2 5 4" xfId="6536" xr:uid="{00000000-0005-0000-0000-00000B0F0000}"/>
    <cellStyle name="Millares [0] 4 2 5 4 2" xfId="6537" xr:uid="{00000000-0005-0000-0000-00000C0F0000}"/>
    <cellStyle name="Millares [0] 4 2 5 4 2 2" xfId="6538" xr:uid="{00000000-0005-0000-0000-00000D0F0000}"/>
    <cellStyle name="Millares [0] 4 2 5 4 2 3" xfId="6539" xr:uid="{00000000-0005-0000-0000-00000E0F0000}"/>
    <cellStyle name="Millares [0] 4 2 5 4 3" xfId="6540" xr:uid="{00000000-0005-0000-0000-00000F0F0000}"/>
    <cellStyle name="Millares [0] 4 2 5 4 4" xfId="6541" xr:uid="{00000000-0005-0000-0000-0000100F0000}"/>
    <cellStyle name="Millares [0] 4 2 5 5" xfId="6542" xr:uid="{00000000-0005-0000-0000-0000110F0000}"/>
    <cellStyle name="Millares [0] 4 2 5 5 2" xfId="6543" xr:uid="{00000000-0005-0000-0000-0000120F0000}"/>
    <cellStyle name="Millares [0] 4 2 5 5 2 2" xfId="6544" xr:uid="{00000000-0005-0000-0000-0000130F0000}"/>
    <cellStyle name="Millares [0] 4 2 5 5 2 3" xfId="6545" xr:uid="{00000000-0005-0000-0000-0000140F0000}"/>
    <cellStyle name="Millares [0] 4 2 5 5 3" xfId="6546" xr:uid="{00000000-0005-0000-0000-0000150F0000}"/>
    <cellStyle name="Millares [0] 4 2 5 5 4" xfId="6547" xr:uid="{00000000-0005-0000-0000-0000160F0000}"/>
    <cellStyle name="Millares [0] 4 2 5 6" xfId="6548" xr:uid="{00000000-0005-0000-0000-0000170F0000}"/>
    <cellStyle name="Millares [0] 4 2 5 6 2" xfId="6549" xr:uid="{00000000-0005-0000-0000-0000180F0000}"/>
    <cellStyle name="Millares [0] 4 2 5 6 3" xfId="6550" xr:uid="{00000000-0005-0000-0000-0000190F0000}"/>
    <cellStyle name="Millares [0] 4 2 5 7" xfId="6551" xr:uid="{00000000-0005-0000-0000-00001A0F0000}"/>
    <cellStyle name="Millares [0] 4 2 5 8" xfId="6552" xr:uid="{00000000-0005-0000-0000-00001B0F0000}"/>
    <cellStyle name="Millares [0] 4 2 6" xfId="6553" xr:uid="{00000000-0005-0000-0000-00001C0F0000}"/>
    <cellStyle name="Millares [0] 4 2 6 2" xfId="6554" xr:uid="{00000000-0005-0000-0000-00001D0F0000}"/>
    <cellStyle name="Millares [0] 4 2 6 2 2" xfId="6555" xr:uid="{00000000-0005-0000-0000-00001E0F0000}"/>
    <cellStyle name="Millares [0] 4 2 6 2 2 2" xfId="6556" xr:uid="{00000000-0005-0000-0000-00001F0F0000}"/>
    <cellStyle name="Millares [0] 4 2 6 2 2 3" xfId="6557" xr:uid="{00000000-0005-0000-0000-0000200F0000}"/>
    <cellStyle name="Millares [0] 4 2 6 2 3" xfId="6558" xr:uid="{00000000-0005-0000-0000-0000210F0000}"/>
    <cellStyle name="Millares [0] 4 2 6 2 4" xfId="6559" xr:uid="{00000000-0005-0000-0000-0000220F0000}"/>
    <cellStyle name="Millares [0] 4 2 6 3" xfId="6560" xr:uid="{00000000-0005-0000-0000-0000230F0000}"/>
    <cellStyle name="Millares [0] 4 2 6 3 2" xfId="6561" xr:uid="{00000000-0005-0000-0000-0000240F0000}"/>
    <cellStyle name="Millares [0] 4 2 6 3 3" xfId="6562" xr:uid="{00000000-0005-0000-0000-0000250F0000}"/>
    <cellStyle name="Millares [0] 4 2 6 4" xfId="6563" xr:uid="{00000000-0005-0000-0000-0000260F0000}"/>
    <cellStyle name="Millares [0] 4 2 6 5" xfId="6564" xr:uid="{00000000-0005-0000-0000-0000270F0000}"/>
    <cellStyle name="Millares [0] 4 2 7" xfId="6565" xr:uid="{00000000-0005-0000-0000-0000280F0000}"/>
    <cellStyle name="Millares [0] 4 2 7 2" xfId="6566" xr:uid="{00000000-0005-0000-0000-0000290F0000}"/>
    <cellStyle name="Millares [0] 4 2 7 2 2" xfId="6567" xr:uid="{00000000-0005-0000-0000-00002A0F0000}"/>
    <cellStyle name="Millares [0] 4 2 7 2 3" xfId="6568" xr:uid="{00000000-0005-0000-0000-00002B0F0000}"/>
    <cellStyle name="Millares [0] 4 2 7 3" xfId="6569" xr:uid="{00000000-0005-0000-0000-00002C0F0000}"/>
    <cellStyle name="Millares [0] 4 2 7 4" xfId="6570" xr:uid="{00000000-0005-0000-0000-00002D0F0000}"/>
    <cellStyle name="Millares [0] 4 2 8" xfId="6571" xr:uid="{00000000-0005-0000-0000-00002E0F0000}"/>
    <cellStyle name="Millares [0] 4 2 8 2" xfId="6572" xr:uid="{00000000-0005-0000-0000-00002F0F0000}"/>
    <cellStyle name="Millares [0] 4 2 8 2 2" xfId="6573" xr:uid="{00000000-0005-0000-0000-0000300F0000}"/>
    <cellStyle name="Millares [0] 4 2 8 2 3" xfId="6574" xr:uid="{00000000-0005-0000-0000-0000310F0000}"/>
    <cellStyle name="Millares [0] 4 2 8 3" xfId="6575" xr:uid="{00000000-0005-0000-0000-0000320F0000}"/>
    <cellStyle name="Millares [0] 4 2 8 4" xfId="6576" xr:uid="{00000000-0005-0000-0000-0000330F0000}"/>
    <cellStyle name="Millares [0] 4 2 9" xfId="6577" xr:uid="{00000000-0005-0000-0000-0000340F0000}"/>
    <cellStyle name="Millares [0] 4 2 9 2" xfId="6578" xr:uid="{00000000-0005-0000-0000-0000350F0000}"/>
    <cellStyle name="Millares [0] 4 2 9 2 2" xfId="6579" xr:uid="{00000000-0005-0000-0000-0000360F0000}"/>
    <cellStyle name="Millares [0] 4 2 9 2 3" xfId="6580" xr:uid="{00000000-0005-0000-0000-0000370F0000}"/>
    <cellStyle name="Millares [0] 4 2 9 3" xfId="6581" xr:uid="{00000000-0005-0000-0000-0000380F0000}"/>
    <cellStyle name="Millares [0] 4 2 9 4" xfId="6582" xr:uid="{00000000-0005-0000-0000-0000390F0000}"/>
    <cellStyle name="Millares [0] 4 3" xfId="6583" xr:uid="{00000000-0005-0000-0000-00003A0F0000}"/>
    <cellStyle name="Millares [0] 4 3 10" xfId="6584" xr:uid="{00000000-0005-0000-0000-00003B0F0000}"/>
    <cellStyle name="Millares [0] 4 3 2" xfId="6585" xr:uid="{00000000-0005-0000-0000-00003C0F0000}"/>
    <cellStyle name="Millares [0] 4 3 2 2" xfId="6586" xr:uid="{00000000-0005-0000-0000-00003D0F0000}"/>
    <cellStyle name="Millares [0] 4 3 2 2 2" xfId="6587" xr:uid="{00000000-0005-0000-0000-00003E0F0000}"/>
    <cellStyle name="Millares [0] 4 3 2 2 2 2" xfId="6588" xr:uid="{00000000-0005-0000-0000-00003F0F0000}"/>
    <cellStyle name="Millares [0] 4 3 2 2 2 2 2" xfId="6589" xr:uid="{00000000-0005-0000-0000-0000400F0000}"/>
    <cellStyle name="Millares [0] 4 3 2 2 2 2 2 2" xfId="6590" xr:uid="{00000000-0005-0000-0000-0000410F0000}"/>
    <cellStyle name="Millares [0] 4 3 2 2 2 2 2 3" xfId="6591" xr:uid="{00000000-0005-0000-0000-0000420F0000}"/>
    <cellStyle name="Millares [0] 4 3 2 2 2 2 3" xfId="6592" xr:uid="{00000000-0005-0000-0000-0000430F0000}"/>
    <cellStyle name="Millares [0] 4 3 2 2 2 2 4" xfId="6593" xr:uid="{00000000-0005-0000-0000-0000440F0000}"/>
    <cellStyle name="Millares [0] 4 3 2 2 2 3" xfId="6594" xr:uid="{00000000-0005-0000-0000-0000450F0000}"/>
    <cellStyle name="Millares [0] 4 3 2 2 2 3 2" xfId="6595" xr:uid="{00000000-0005-0000-0000-0000460F0000}"/>
    <cellStyle name="Millares [0] 4 3 2 2 2 3 3" xfId="6596" xr:uid="{00000000-0005-0000-0000-0000470F0000}"/>
    <cellStyle name="Millares [0] 4 3 2 2 2 4" xfId="6597" xr:uid="{00000000-0005-0000-0000-0000480F0000}"/>
    <cellStyle name="Millares [0] 4 3 2 2 2 5" xfId="6598" xr:uid="{00000000-0005-0000-0000-0000490F0000}"/>
    <cellStyle name="Millares [0] 4 3 2 2 3" xfId="6599" xr:uid="{00000000-0005-0000-0000-00004A0F0000}"/>
    <cellStyle name="Millares [0] 4 3 2 2 3 2" xfId="6600" xr:uid="{00000000-0005-0000-0000-00004B0F0000}"/>
    <cellStyle name="Millares [0] 4 3 2 2 3 2 2" xfId="6601" xr:uid="{00000000-0005-0000-0000-00004C0F0000}"/>
    <cellStyle name="Millares [0] 4 3 2 2 3 2 3" xfId="6602" xr:uid="{00000000-0005-0000-0000-00004D0F0000}"/>
    <cellStyle name="Millares [0] 4 3 2 2 3 3" xfId="6603" xr:uid="{00000000-0005-0000-0000-00004E0F0000}"/>
    <cellStyle name="Millares [0] 4 3 2 2 3 4" xfId="6604" xr:uid="{00000000-0005-0000-0000-00004F0F0000}"/>
    <cellStyle name="Millares [0] 4 3 2 2 4" xfId="6605" xr:uid="{00000000-0005-0000-0000-0000500F0000}"/>
    <cellStyle name="Millares [0] 4 3 2 2 4 2" xfId="6606" xr:uid="{00000000-0005-0000-0000-0000510F0000}"/>
    <cellStyle name="Millares [0] 4 3 2 2 4 2 2" xfId="6607" xr:uid="{00000000-0005-0000-0000-0000520F0000}"/>
    <cellStyle name="Millares [0] 4 3 2 2 4 2 3" xfId="6608" xr:uid="{00000000-0005-0000-0000-0000530F0000}"/>
    <cellStyle name="Millares [0] 4 3 2 2 4 3" xfId="6609" xr:uid="{00000000-0005-0000-0000-0000540F0000}"/>
    <cellStyle name="Millares [0] 4 3 2 2 4 4" xfId="6610" xr:uid="{00000000-0005-0000-0000-0000550F0000}"/>
    <cellStyle name="Millares [0] 4 3 2 2 5" xfId="6611" xr:uid="{00000000-0005-0000-0000-0000560F0000}"/>
    <cellStyle name="Millares [0] 4 3 2 2 5 2" xfId="6612" xr:uid="{00000000-0005-0000-0000-0000570F0000}"/>
    <cellStyle name="Millares [0] 4 3 2 2 5 2 2" xfId="6613" xr:uid="{00000000-0005-0000-0000-0000580F0000}"/>
    <cellStyle name="Millares [0] 4 3 2 2 5 2 3" xfId="6614" xr:uid="{00000000-0005-0000-0000-0000590F0000}"/>
    <cellStyle name="Millares [0] 4 3 2 2 5 3" xfId="6615" xr:uid="{00000000-0005-0000-0000-00005A0F0000}"/>
    <cellStyle name="Millares [0] 4 3 2 2 5 4" xfId="6616" xr:uid="{00000000-0005-0000-0000-00005B0F0000}"/>
    <cellStyle name="Millares [0] 4 3 2 2 6" xfId="6617" xr:uid="{00000000-0005-0000-0000-00005C0F0000}"/>
    <cellStyle name="Millares [0] 4 3 2 2 6 2" xfId="6618" xr:uid="{00000000-0005-0000-0000-00005D0F0000}"/>
    <cellStyle name="Millares [0] 4 3 2 2 6 3" xfId="6619" xr:uid="{00000000-0005-0000-0000-00005E0F0000}"/>
    <cellStyle name="Millares [0] 4 3 2 2 7" xfId="6620" xr:uid="{00000000-0005-0000-0000-00005F0F0000}"/>
    <cellStyle name="Millares [0] 4 3 2 2 8" xfId="6621" xr:uid="{00000000-0005-0000-0000-0000600F0000}"/>
    <cellStyle name="Millares [0] 4 3 2 3" xfId="6622" xr:uid="{00000000-0005-0000-0000-0000610F0000}"/>
    <cellStyle name="Millares [0] 4 3 2 3 2" xfId="6623" xr:uid="{00000000-0005-0000-0000-0000620F0000}"/>
    <cellStyle name="Millares [0] 4 3 2 3 2 2" xfId="6624" xr:uid="{00000000-0005-0000-0000-0000630F0000}"/>
    <cellStyle name="Millares [0] 4 3 2 3 2 2 2" xfId="6625" xr:uid="{00000000-0005-0000-0000-0000640F0000}"/>
    <cellStyle name="Millares [0] 4 3 2 3 2 2 3" xfId="6626" xr:uid="{00000000-0005-0000-0000-0000650F0000}"/>
    <cellStyle name="Millares [0] 4 3 2 3 2 3" xfId="6627" xr:uid="{00000000-0005-0000-0000-0000660F0000}"/>
    <cellStyle name="Millares [0] 4 3 2 3 2 4" xfId="6628" xr:uid="{00000000-0005-0000-0000-0000670F0000}"/>
    <cellStyle name="Millares [0] 4 3 2 3 3" xfId="6629" xr:uid="{00000000-0005-0000-0000-0000680F0000}"/>
    <cellStyle name="Millares [0] 4 3 2 3 3 2" xfId="6630" xr:uid="{00000000-0005-0000-0000-0000690F0000}"/>
    <cellStyle name="Millares [0] 4 3 2 3 3 3" xfId="6631" xr:uid="{00000000-0005-0000-0000-00006A0F0000}"/>
    <cellStyle name="Millares [0] 4 3 2 3 4" xfId="6632" xr:uid="{00000000-0005-0000-0000-00006B0F0000}"/>
    <cellStyle name="Millares [0] 4 3 2 3 5" xfId="6633" xr:uid="{00000000-0005-0000-0000-00006C0F0000}"/>
    <cellStyle name="Millares [0] 4 3 2 4" xfId="6634" xr:uid="{00000000-0005-0000-0000-00006D0F0000}"/>
    <cellStyle name="Millares [0] 4 3 2 4 2" xfId="6635" xr:uid="{00000000-0005-0000-0000-00006E0F0000}"/>
    <cellStyle name="Millares [0] 4 3 2 4 2 2" xfId="6636" xr:uid="{00000000-0005-0000-0000-00006F0F0000}"/>
    <cellStyle name="Millares [0] 4 3 2 4 2 3" xfId="6637" xr:uid="{00000000-0005-0000-0000-0000700F0000}"/>
    <cellStyle name="Millares [0] 4 3 2 4 3" xfId="6638" xr:uid="{00000000-0005-0000-0000-0000710F0000}"/>
    <cellStyle name="Millares [0] 4 3 2 4 4" xfId="6639" xr:uid="{00000000-0005-0000-0000-0000720F0000}"/>
    <cellStyle name="Millares [0] 4 3 2 5" xfId="6640" xr:uid="{00000000-0005-0000-0000-0000730F0000}"/>
    <cellStyle name="Millares [0] 4 3 2 5 2" xfId="6641" xr:uid="{00000000-0005-0000-0000-0000740F0000}"/>
    <cellStyle name="Millares [0] 4 3 2 5 2 2" xfId="6642" xr:uid="{00000000-0005-0000-0000-0000750F0000}"/>
    <cellStyle name="Millares [0] 4 3 2 5 2 3" xfId="6643" xr:uid="{00000000-0005-0000-0000-0000760F0000}"/>
    <cellStyle name="Millares [0] 4 3 2 5 3" xfId="6644" xr:uid="{00000000-0005-0000-0000-0000770F0000}"/>
    <cellStyle name="Millares [0] 4 3 2 5 4" xfId="6645" xr:uid="{00000000-0005-0000-0000-0000780F0000}"/>
    <cellStyle name="Millares [0] 4 3 2 6" xfId="6646" xr:uid="{00000000-0005-0000-0000-0000790F0000}"/>
    <cellStyle name="Millares [0] 4 3 2 6 2" xfId="6647" xr:uid="{00000000-0005-0000-0000-00007A0F0000}"/>
    <cellStyle name="Millares [0] 4 3 2 6 2 2" xfId="6648" xr:uid="{00000000-0005-0000-0000-00007B0F0000}"/>
    <cellStyle name="Millares [0] 4 3 2 6 2 3" xfId="6649" xr:uid="{00000000-0005-0000-0000-00007C0F0000}"/>
    <cellStyle name="Millares [0] 4 3 2 6 3" xfId="6650" xr:uid="{00000000-0005-0000-0000-00007D0F0000}"/>
    <cellStyle name="Millares [0] 4 3 2 6 4" xfId="6651" xr:uid="{00000000-0005-0000-0000-00007E0F0000}"/>
    <cellStyle name="Millares [0] 4 3 2 7" xfId="6652" xr:uid="{00000000-0005-0000-0000-00007F0F0000}"/>
    <cellStyle name="Millares [0] 4 3 2 7 2" xfId="6653" xr:uid="{00000000-0005-0000-0000-0000800F0000}"/>
    <cellStyle name="Millares [0] 4 3 2 7 3" xfId="6654" xr:uid="{00000000-0005-0000-0000-0000810F0000}"/>
    <cellStyle name="Millares [0] 4 3 2 8" xfId="6655" xr:uid="{00000000-0005-0000-0000-0000820F0000}"/>
    <cellStyle name="Millares [0] 4 3 2 9" xfId="6656" xr:uid="{00000000-0005-0000-0000-0000830F0000}"/>
    <cellStyle name="Millares [0] 4 3 3" xfId="6657" xr:uid="{00000000-0005-0000-0000-0000840F0000}"/>
    <cellStyle name="Millares [0] 4 3 3 2" xfId="6658" xr:uid="{00000000-0005-0000-0000-0000850F0000}"/>
    <cellStyle name="Millares [0] 4 3 3 2 2" xfId="6659" xr:uid="{00000000-0005-0000-0000-0000860F0000}"/>
    <cellStyle name="Millares [0] 4 3 3 2 2 2" xfId="6660" xr:uid="{00000000-0005-0000-0000-0000870F0000}"/>
    <cellStyle name="Millares [0] 4 3 3 2 2 2 2" xfId="6661" xr:uid="{00000000-0005-0000-0000-0000880F0000}"/>
    <cellStyle name="Millares [0] 4 3 3 2 2 2 3" xfId="6662" xr:uid="{00000000-0005-0000-0000-0000890F0000}"/>
    <cellStyle name="Millares [0] 4 3 3 2 2 3" xfId="6663" xr:uid="{00000000-0005-0000-0000-00008A0F0000}"/>
    <cellStyle name="Millares [0] 4 3 3 2 2 4" xfId="6664" xr:uid="{00000000-0005-0000-0000-00008B0F0000}"/>
    <cellStyle name="Millares [0] 4 3 3 2 3" xfId="6665" xr:uid="{00000000-0005-0000-0000-00008C0F0000}"/>
    <cellStyle name="Millares [0] 4 3 3 2 3 2" xfId="6666" xr:uid="{00000000-0005-0000-0000-00008D0F0000}"/>
    <cellStyle name="Millares [0] 4 3 3 2 3 3" xfId="6667" xr:uid="{00000000-0005-0000-0000-00008E0F0000}"/>
    <cellStyle name="Millares [0] 4 3 3 2 4" xfId="6668" xr:uid="{00000000-0005-0000-0000-00008F0F0000}"/>
    <cellStyle name="Millares [0] 4 3 3 2 5" xfId="6669" xr:uid="{00000000-0005-0000-0000-0000900F0000}"/>
    <cellStyle name="Millares [0] 4 3 3 3" xfId="6670" xr:uid="{00000000-0005-0000-0000-0000910F0000}"/>
    <cellStyle name="Millares [0] 4 3 3 3 2" xfId="6671" xr:uid="{00000000-0005-0000-0000-0000920F0000}"/>
    <cellStyle name="Millares [0] 4 3 3 3 2 2" xfId="6672" xr:uid="{00000000-0005-0000-0000-0000930F0000}"/>
    <cellStyle name="Millares [0] 4 3 3 3 2 3" xfId="6673" xr:uid="{00000000-0005-0000-0000-0000940F0000}"/>
    <cellStyle name="Millares [0] 4 3 3 3 3" xfId="6674" xr:uid="{00000000-0005-0000-0000-0000950F0000}"/>
    <cellStyle name="Millares [0] 4 3 3 3 4" xfId="6675" xr:uid="{00000000-0005-0000-0000-0000960F0000}"/>
    <cellStyle name="Millares [0] 4 3 3 4" xfId="6676" xr:uid="{00000000-0005-0000-0000-0000970F0000}"/>
    <cellStyle name="Millares [0] 4 3 3 4 2" xfId="6677" xr:uid="{00000000-0005-0000-0000-0000980F0000}"/>
    <cellStyle name="Millares [0] 4 3 3 4 2 2" xfId="6678" xr:uid="{00000000-0005-0000-0000-0000990F0000}"/>
    <cellStyle name="Millares [0] 4 3 3 4 2 3" xfId="6679" xr:uid="{00000000-0005-0000-0000-00009A0F0000}"/>
    <cellStyle name="Millares [0] 4 3 3 4 3" xfId="6680" xr:uid="{00000000-0005-0000-0000-00009B0F0000}"/>
    <cellStyle name="Millares [0] 4 3 3 4 4" xfId="6681" xr:uid="{00000000-0005-0000-0000-00009C0F0000}"/>
    <cellStyle name="Millares [0] 4 3 3 5" xfId="6682" xr:uid="{00000000-0005-0000-0000-00009D0F0000}"/>
    <cellStyle name="Millares [0] 4 3 3 5 2" xfId="6683" xr:uid="{00000000-0005-0000-0000-00009E0F0000}"/>
    <cellStyle name="Millares [0] 4 3 3 5 2 2" xfId="6684" xr:uid="{00000000-0005-0000-0000-00009F0F0000}"/>
    <cellStyle name="Millares [0] 4 3 3 5 2 3" xfId="6685" xr:uid="{00000000-0005-0000-0000-0000A00F0000}"/>
    <cellStyle name="Millares [0] 4 3 3 5 3" xfId="6686" xr:uid="{00000000-0005-0000-0000-0000A10F0000}"/>
    <cellStyle name="Millares [0] 4 3 3 5 4" xfId="6687" xr:uid="{00000000-0005-0000-0000-0000A20F0000}"/>
    <cellStyle name="Millares [0] 4 3 3 6" xfId="6688" xr:uid="{00000000-0005-0000-0000-0000A30F0000}"/>
    <cellStyle name="Millares [0] 4 3 3 6 2" xfId="6689" xr:uid="{00000000-0005-0000-0000-0000A40F0000}"/>
    <cellStyle name="Millares [0] 4 3 3 6 3" xfId="6690" xr:uid="{00000000-0005-0000-0000-0000A50F0000}"/>
    <cellStyle name="Millares [0] 4 3 3 7" xfId="6691" xr:uid="{00000000-0005-0000-0000-0000A60F0000}"/>
    <cellStyle name="Millares [0] 4 3 3 8" xfId="6692" xr:uid="{00000000-0005-0000-0000-0000A70F0000}"/>
    <cellStyle name="Millares [0] 4 3 4" xfId="6693" xr:uid="{00000000-0005-0000-0000-0000A80F0000}"/>
    <cellStyle name="Millares [0] 4 3 4 2" xfId="6694" xr:uid="{00000000-0005-0000-0000-0000A90F0000}"/>
    <cellStyle name="Millares [0] 4 3 4 2 2" xfId="6695" xr:uid="{00000000-0005-0000-0000-0000AA0F0000}"/>
    <cellStyle name="Millares [0] 4 3 4 2 2 2" xfId="6696" xr:uid="{00000000-0005-0000-0000-0000AB0F0000}"/>
    <cellStyle name="Millares [0] 4 3 4 2 2 3" xfId="6697" xr:uid="{00000000-0005-0000-0000-0000AC0F0000}"/>
    <cellStyle name="Millares [0] 4 3 4 2 3" xfId="6698" xr:uid="{00000000-0005-0000-0000-0000AD0F0000}"/>
    <cellStyle name="Millares [0] 4 3 4 2 4" xfId="6699" xr:uid="{00000000-0005-0000-0000-0000AE0F0000}"/>
    <cellStyle name="Millares [0] 4 3 4 3" xfId="6700" xr:uid="{00000000-0005-0000-0000-0000AF0F0000}"/>
    <cellStyle name="Millares [0] 4 3 4 3 2" xfId="6701" xr:uid="{00000000-0005-0000-0000-0000B00F0000}"/>
    <cellStyle name="Millares [0] 4 3 4 3 3" xfId="6702" xr:uid="{00000000-0005-0000-0000-0000B10F0000}"/>
    <cellStyle name="Millares [0] 4 3 4 4" xfId="6703" xr:uid="{00000000-0005-0000-0000-0000B20F0000}"/>
    <cellStyle name="Millares [0] 4 3 4 5" xfId="6704" xr:uid="{00000000-0005-0000-0000-0000B30F0000}"/>
    <cellStyle name="Millares [0] 4 3 5" xfId="6705" xr:uid="{00000000-0005-0000-0000-0000B40F0000}"/>
    <cellStyle name="Millares [0] 4 3 5 2" xfId="6706" xr:uid="{00000000-0005-0000-0000-0000B50F0000}"/>
    <cellStyle name="Millares [0] 4 3 5 2 2" xfId="6707" xr:uid="{00000000-0005-0000-0000-0000B60F0000}"/>
    <cellStyle name="Millares [0] 4 3 5 2 3" xfId="6708" xr:uid="{00000000-0005-0000-0000-0000B70F0000}"/>
    <cellStyle name="Millares [0] 4 3 5 3" xfId="6709" xr:uid="{00000000-0005-0000-0000-0000B80F0000}"/>
    <cellStyle name="Millares [0] 4 3 5 4" xfId="6710" xr:uid="{00000000-0005-0000-0000-0000B90F0000}"/>
    <cellStyle name="Millares [0] 4 3 6" xfId="6711" xr:uid="{00000000-0005-0000-0000-0000BA0F0000}"/>
    <cellStyle name="Millares [0] 4 3 6 2" xfId="6712" xr:uid="{00000000-0005-0000-0000-0000BB0F0000}"/>
    <cellStyle name="Millares [0] 4 3 6 2 2" xfId="6713" xr:uid="{00000000-0005-0000-0000-0000BC0F0000}"/>
    <cellStyle name="Millares [0] 4 3 6 2 3" xfId="6714" xr:uid="{00000000-0005-0000-0000-0000BD0F0000}"/>
    <cellStyle name="Millares [0] 4 3 6 3" xfId="6715" xr:uid="{00000000-0005-0000-0000-0000BE0F0000}"/>
    <cellStyle name="Millares [0] 4 3 6 4" xfId="6716" xr:uid="{00000000-0005-0000-0000-0000BF0F0000}"/>
    <cellStyle name="Millares [0] 4 3 7" xfId="6717" xr:uid="{00000000-0005-0000-0000-0000C00F0000}"/>
    <cellStyle name="Millares [0] 4 3 7 2" xfId="6718" xr:uid="{00000000-0005-0000-0000-0000C10F0000}"/>
    <cellStyle name="Millares [0] 4 3 7 2 2" xfId="6719" xr:uid="{00000000-0005-0000-0000-0000C20F0000}"/>
    <cellStyle name="Millares [0] 4 3 7 2 3" xfId="6720" xr:uid="{00000000-0005-0000-0000-0000C30F0000}"/>
    <cellStyle name="Millares [0] 4 3 7 3" xfId="6721" xr:uid="{00000000-0005-0000-0000-0000C40F0000}"/>
    <cellStyle name="Millares [0] 4 3 7 4" xfId="6722" xr:uid="{00000000-0005-0000-0000-0000C50F0000}"/>
    <cellStyle name="Millares [0] 4 3 8" xfId="6723" xr:uid="{00000000-0005-0000-0000-0000C60F0000}"/>
    <cellStyle name="Millares [0] 4 3 8 2" xfId="6724" xr:uid="{00000000-0005-0000-0000-0000C70F0000}"/>
    <cellStyle name="Millares [0] 4 3 8 3" xfId="6725" xr:uid="{00000000-0005-0000-0000-0000C80F0000}"/>
    <cellStyle name="Millares [0] 4 3 9" xfId="6726" xr:uid="{00000000-0005-0000-0000-0000C90F0000}"/>
    <cellStyle name="Millares [0] 4 4" xfId="6727" xr:uid="{00000000-0005-0000-0000-0000CA0F0000}"/>
    <cellStyle name="Millares [0] 4 4 2" xfId="6728" xr:uid="{00000000-0005-0000-0000-0000CB0F0000}"/>
    <cellStyle name="Millares [0] 4 4 2 2" xfId="6729" xr:uid="{00000000-0005-0000-0000-0000CC0F0000}"/>
    <cellStyle name="Millares [0] 4 4 2 3" xfId="6730" xr:uid="{00000000-0005-0000-0000-0000CD0F0000}"/>
    <cellStyle name="Millares [0] 4 4 3" xfId="6731" xr:uid="{00000000-0005-0000-0000-0000CE0F0000}"/>
    <cellStyle name="Millares [0] 4 4 4" xfId="6732" xr:uid="{00000000-0005-0000-0000-0000CF0F0000}"/>
    <cellStyle name="Millares [0] 4 5" xfId="6733" xr:uid="{00000000-0005-0000-0000-0000D00F0000}"/>
    <cellStyle name="Millares [0] 4 5 2" xfId="6734" xr:uid="{00000000-0005-0000-0000-0000D10F0000}"/>
    <cellStyle name="Millares [0] 4 5 2 2" xfId="6735" xr:uid="{00000000-0005-0000-0000-0000D20F0000}"/>
    <cellStyle name="Millares [0] 4 5 2 3" xfId="6736" xr:uid="{00000000-0005-0000-0000-0000D30F0000}"/>
    <cellStyle name="Millares [0] 4 5 3" xfId="6737" xr:uid="{00000000-0005-0000-0000-0000D40F0000}"/>
    <cellStyle name="Millares [0] 4 5 4" xfId="6738" xr:uid="{00000000-0005-0000-0000-0000D50F0000}"/>
    <cellStyle name="Millares [0] 4 6" xfId="6739" xr:uid="{00000000-0005-0000-0000-0000D60F0000}"/>
    <cellStyle name="Millares [0] 4 6 2" xfId="6740" xr:uid="{00000000-0005-0000-0000-0000D70F0000}"/>
    <cellStyle name="Millares [0] 4 6 2 2" xfId="6741" xr:uid="{00000000-0005-0000-0000-0000D80F0000}"/>
    <cellStyle name="Millares [0] 4 6 2 3" xfId="6742" xr:uid="{00000000-0005-0000-0000-0000D90F0000}"/>
    <cellStyle name="Millares [0] 4 6 3" xfId="6743" xr:uid="{00000000-0005-0000-0000-0000DA0F0000}"/>
    <cellStyle name="Millares [0] 4 6 4" xfId="6744" xr:uid="{00000000-0005-0000-0000-0000DB0F0000}"/>
    <cellStyle name="Millares [0] 4 7" xfId="6745" xr:uid="{00000000-0005-0000-0000-0000DC0F0000}"/>
    <cellStyle name="Millares [0] 5" xfId="6746" xr:uid="{00000000-0005-0000-0000-0000DD0F0000}"/>
    <cellStyle name="Millares [0] 5 2" xfId="6747" xr:uid="{00000000-0005-0000-0000-0000DE0F0000}"/>
    <cellStyle name="Millares [0] 5 2 2" xfId="6748" xr:uid="{00000000-0005-0000-0000-0000DF0F0000}"/>
    <cellStyle name="Millares [0] 5 2 2 2" xfId="6749" xr:uid="{00000000-0005-0000-0000-0000E00F0000}"/>
    <cellStyle name="Millares [0] 5 2 2 2 2" xfId="6750" xr:uid="{00000000-0005-0000-0000-0000E10F0000}"/>
    <cellStyle name="Millares [0] 5 2 2 2 2 2" xfId="6751" xr:uid="{00000000-0005-0000-0000-0000E20F0000}"/>
    <cellStyle name="Millares [0] 5 2 2 2 2 2 2" xfId="6752" xr:uid="{00000000-0005-0000-0000-0000E30F0000}"/>
    <cellStyle name="Millares [0] 5 2 2 2 2 2 3" xfId="6753" xr:uid="{00000000-0005-0000-0000-0000E40F0000}"/>
    <cellStyle name="Millares [0] 5 2 2 2 2 3" xfId="6754" xr:uid="{00000000-0005-0000-0000-0000E50F0000}"/>
    <cellStyle name="Millares [0] 5 2 2 2 2 4" xfId="6755" xr:uid="{00000000-0005-0000-0000-0000E60F0000}"/>
    <cellStyle name="Millares [0] 5 2 2 2 3" xfId="6756" xr:uid="{00000000-0005-0000-0000-0000E70F0000}"/>
    <cellStyle name="Millares [0] 5 2 2 2 3 2" xfId="6757" xr:uid="{00000000-0005-0000-0000-0000E80F0000}"/>
    <cellStyle name="Millares [0] 5 2 2 2 3 3" xfId="6758" xr:uid="{00000000-0005-0000-0000-0000E90F0000}"/>
    <cellStyle name="Millares [0] 5 2 2 2 4" xfId="6759" xr:uid="{00000000-0005-0000-0000-0000EA0F0000}"/>
    <cellStyle name="Millares [0] 5 2 2 2 5" xfId="6760" xr:uid="{00000000-0005-0000-0000-0000EB0F0000}"/>
    <cellStyle name="Millares [0] 5 2 2 3" xfId="6761" xr:uid="{00000000-0005-0000-0000-0000EC0F0000}"/>
    <cellStyle name="Millares [0] 5 2 2 3 2" xfId="6762" xr:uid="{00000000-0005-0000-0000-0000ED0F0000}"/>
    <cellStyle name="Millares [0] 5 2 2 3 2 2" xfId="6763" xr:uid="{00000000-0005-0000-0000-0000EE0F0000}"/>
    <cellStyle name="Millares [0] 5 2 2 3 2 3" xfId="6764" xr:uid="{00000000-0005-0000-0000-0000EF0F0000}"/>
    <cellStyle name="Millares [0] 5 2 2 3 3" xfId="6765" xr:uid="{00000000-0005-0000-0000-0000F00F0000}"/>
    <cellStyle name="Millares [0] 5 2 2 3 4" xfId="6766" xr:uid="{00000000-0005-0000-0000-0000F10F0000}"/>
    <cellStyle name="Millares [0] 5 2 2 4" xfId="6767" xr:uid="{00000000-0005-0000-0000-0000F20F0000}"/>
    <cellStyle name="Millares [0] 5 2 2 4 2" xfId="6768" xr:uid="{00000000-0005-0000-0000-0000F30F0000}"/>
    <cellStyle name="Millares [0] 5 2 2 4 2 2" xfId="6769" xr:uid="{00000000-0005-0000-0000-0000F40F0000}"/>
    <cellStyle name="Millares [0] 5 2 2 4 2 3" xfId="6770" xr:uid="{00000000-0005-0000-0000-0000F50F0000}"/>
    <cellStyle name="Millares [0] 5 2 2 4 3" xfId="6771" xr:uid="{00000000-0005-0000-0000-0000F60F0000}"/>
    <cellStyle name="Millares [0] 5 2 2 4 4" xfId="6772" xr:uid="{00000000-0005-0000-0000-0000F70F0000}"/>
    <cellStyle name="Millares [0] 5 2 2 5" xfId="6773" xr:uid="{00000000-0005-0000-0000-0000F80F0000}"/>
    <cellStyle name="Millares [0] 5 2 2 5 2" xfId="6774" xr:uid="{00000000-0005-0000-0000-0000F90F0000}"/>
    <cellStyle name="Millares [0] 5 2 2 5 2 2" xfId="6775" xr:uid="{00000000-0005-0000-0000-0000FA0F0000}"/>
    <cellStyle name="Millares [0] 5 2 2 5 2 3" xfId="6776" xr:uid="{00000000-0005-0000-0000-0000FB0F0000}"/>
    <cellStyle name="Millares [0] 5 2 2 5 3" xfId="6777" xr:uid="{00000000-0005-0000-0000-0000FC0F0000}"/>
    <cellStyle name="Millares [0] 5 2 2 5 4" xfId="6778" xr:uid="{00000000-0005-0000-0000-0000FD0F0000}"/>
    <cellStyle name="Millares [0] 5 2 2 6" xfId="6779" xr:uid="{00000000-0005-0000-0000-0000FE0F0000}"/>
    <cellStyle name="Millares [0] 5 2 2 6 2" xfId="6780" xr:uid="{00000000-0005-0000-0000-0000FF0F0000}"/>
    <cellStyle name="Millares [0] 5 2 2 6 3" xfId="6781" xr:uid="{00000000-0005-0000-0000-000000100000}"/>
    <cellStyle name="Millares [0] 5 2 2 7" xfId="6782" xr:uid="{00000000-0005-0000-0000-000001100000}"/>
    <cellStyle name="Millares [0] 5 2 2 8" xfId="6783" xr:uid="{00000000-0005-0000-0000-000002100000}"/>
    <cellStyle name="Millares [0] 5 2 3" xfId="6784" xr:uid="{00000000-0005-0000-0000-000003100000}"/>
    <cellStyle name="Millares [0] 5 2 3 2" xfId="6785" xr:uid="{00000000-0005-0000-0000-000004100000}"/>
    <cellStyle name="Millares [0] 5 2 3 2 2" xfId="6786" xr:uid="{00000000-0005-0000-0000-000005100000}"/>
    <cellStyle name="Millares [0] 5 2 3 2 2 2" xfId="6787" xr:uid="{00000000-0005-0000-0000-000006100000}"/>
    <cellStyle name="Millares [0] 5 2 3 2 2 3" xfId="6788" xr:uid="{00000000-0005-0000-0000-000007100000}"/>
    <cellStyle name="Millares [0] 5 2 3 2 3" xfId="6789" xr:uid="{00000000-0005-0000-0000-000008100000}"/>
    <cellStyle name="Millares [0] 5 2 3 2 4" xfId="6790" xr:uid="{00000000-0005-0000-0000-000009100000}"/>
    <cellStyle name="Millares [0] 5 2 3 3" xfId="6791" xr:uid="{00000000-0005-0000-0000-00000A100000}"/>
    <cellStyle name="Millares [0] 5 2 3 3 2" xfId="6792" xr:uid="{00000000-0005-0000-0000-00000B100000}"/>
    <cellStyle name="Millares [0] 5 2 3 3 3" xfId="6793" xr:uid="{00000000-0005-0000-0000-00000C100000}"/>
    <cellStyle name="Millares [0] 5 2 3 4" xfId="6794" xr:uid="{00000000-0005-0000-0000-00000D100000}"/>
    <cellStyle name="Millares [0] 5 2 3 5" xfId="6795" xr:uid="{00000000-0005-0000-0000-00000E100000}"/>
    <cellStyle name="Millares [0] 5 2 4" xfId="6796" xr:uid="{00000000-0005-0000-0000-00000F100000}"/>
    <cellStyle name="Millares [0] 5 2 4 2" xfId="6797" xr:uid="{00000000-0005-0000-0000-000010100000}"/>
    <cellStyle name="Millares [0] 5 2 4 2 2" xfId="6798" xr:uid="{00000000-0005-0000-0000-000011100000}"/>
    <cellStyle name="Millares [0] 5 2 4 2 3" xfId="6799" xr:uid="{00000000-0005-0000-0000-000012100000}"/>
    <cellStyle name="Millares [0] 5 2 4 3" xfId="6800" xr:uid="{00000000-0005-0000-0000-000013100000}"/>
    <cellStyle name="Millares [0] 5 2 4 4" xfId="6801" xr:uid="{00000000-0005-0000-0000-000014100000}"/>
    <cellStyle name="Millares [0] 5 2 5" xfId="6802" xr:uid="{00000000-0005-0000-0000-000015100000}"/>
    <cellStyle name="Millares [0] 5 2 5 2" xfId="6803" xr:uid="{00000000-0005-0000-0000-000016100000}"/>
    <cellStyle name="Millares [0] 5 2 5 2 2" xfId="6804" xr:uid="{00000000-0005-0000-0000-000017100000}"/>
    <cellStyle name="Millares [0] 5 2 5 2 3" xfId="6805" xr:uid="{00000000-0005-0000-0000-000018100000}"/>
    <cellStyle name="Millares [0] 5 2 5 3" xfId="6806" xr:uid="{00000000-0005-0000-0000-000019100000}"/>
    <cellStyle name="Millares [0] 5 2 5 4" xfId="6807" xr:uid="{00000000-0005-0000-0000-00001A100000}"/>
    <cellStyle name="Millares [0] 5 2 6" xfId="6808" xr:uid="{00000000-0005-0000-0000-00001B100000}"/>
    <cellStyle name="Millares [0] 5 2 6 2" xfId="6809" xr:uid="{00000000-0005-0000-0000-00001C100000}"/>
    <cellStyle name="Millares [0] 5 2 6 2 2" xfId="6810" xr:uid="{00000000-0005-0000-0000-00001D100000}"/>
    <cellStyle name="Millares [0] 5 2 6 2 3" xfId="6811" xr:uid="{00000000-0005-0000-0000-00001E100000}"/>
    <cellStyle name="Millares [0] 5 2 6 3" xfId="6812" xr:uid="{00000000-0005-0000-0000-00001F100000}"/>
    <cellStyle name="Millares [0] 5 2 6 4" xfId="6813" xr:uid="{00000000-0005-0000-0000-000020100000}"/>
    <cellStyle name="Millares [0] 5 2 7" xfId="6814" xr:uid="{00000000-0005-0000-0000-000021100000}"/>
    <cellStyle name="Millares [0] 5 2 7 2" xfId="6815" xr:uid="{00000000-0005-0000-0000-000022100000}"/>
    <cellStyle name="Millares [0] 5 2 7 3" xfId="6816" xr:uid="{00000000-0005-0000-0000-000023100000}"/>
    <cellStyle name="Millares [0] 5 2 8" xfId="6817" xr:uid="{00000000-0005-0000-0000-000024100000}"/>
    <cellStyle name="Millares [0] 5 2 9" xfId="6818" xr:uid="{00000000-0005-0000-0000-000025100000}"/>
    <cellStyle name="Millares [0] 5 3" xfId="6819" xr:uid="{00000000-0005-0000-0000-000026100000}"/>
    <cellStyle name="Millares [0] 5 3 2" xfId="6820" xr:uid="{00000000-0005-0000-0000-000027100000}"/>
    <cellStyle name="Millares [0] 5 3 2 2" xfId="6821" xr:uid="{00000000-0005-0000-0000-000028100000}"/>
    <cellStyle name="Millares [0] 5 3 2 2 2" xfId="6822" xr:uid="{00000000-0005-0000-0000-000029100000}"/>
    <cellStyle name="Millares [0] 5 3 2 2 2 2" xfId="6823" xr:uid="{00000000-0005-0000-0000-00002A100000}"/>
    <cellStyle name="Millares [0] 5 3 2 2 2 3" xfId="6824" xr:uid="{00000000-0005-0000-0000-00002B100000}"/>
    <cellStyle name="Millares [0] 5 3 2 2 3" xfId="6825" xr:uid="{00000000-0005-0000-0000-00002C100000}"/>
    <cellStyle name="Millares [0] 5 3 2 2 4" xfId="6826" xr:uid="{00000000-0005-0000-0000-00002D100000}"/>
    <cellStyle name="Millares [0] 5 3 2 3" xfId="6827" xr:uid="{00000000-0005-0000-0000-00002E100000}"/>
    <cellStyle name="Millares [0] 5 3 2 3 2" xfId="6828" xr:uid="{00000000-0005-0000-0000-00002F100000}"/>
    <cellStyle name="Millares [0] 5 3 2 3 3" xfId="6829" xr:uid="{00000000-0005-0000-0000-000030100000}"/>
    <cellStyle name="Millares [0] 5 3 2 4" xfId="6830" xr:uid="{00000000-0005-0000-0000-000031100000}"/>
    <cellStyle name="Millares [0] 5 3 2 5" xfId="6831" xr:uid="{00000000-0005-0000-0000-000032100000}"/>
    <cellStyle name="Millares [0] 5 3 3" xfId="6832" xr:uid="{00000000-0005-0000-0000-000033100000}"/>
    <cellStyle name="Millares [0] 5 3 3 2" xfId="6833" xr:uid="{00000000-0005-0000-0000-000034100000}"/>
    <cellStyle name="Millares [0] 5 3 3 2 2" xfId="6834" xr:uid="{00000000-0005-0000-0000-000035100000}"/>
    <cellStyle name="Millares [0] 5 3 3 2 3" xfId="6835" xr:uid="{00000000-0005-0000-0000-000036100000}"/>
    <cellStyle name="Millares [0] 5 3 3 3" xfId="6836" xr:uid="{00000000-0005-0000-0000-000037100000}"/>
    <cellStyle name="Millares [0] 5 3 3 4" xfId="6837" xr:uid="{00000000-0005-0000-0000-000038100000}"/>
    <cellStyle name="Millares [0] 5 3 4" xfId="6838" xr:uid="{00000000-0005-0000-0000-000039100000}"/>
    <cellStyle name="Millares [0] 5 3 4 2" xfId="6839" xr:uid="{00000000-0005-0000-0000-00003A100000}"/>
    <cellStyle name="Millares [0] 5 3 4 2 2" xfId="6840" xr:uid="{00000000-0005-0000-0000-00003B100000}"/>
    <cellStyle name="Millares [0] 5 3 4 2 3" xfId="6841" xr:uid="{00000000-0005-0000-0000-00003C100000}"/>
    <cellStyle name="Millares [0] 5 3 4 3" xfId="6842" xr:uid="{00000000-0005-0000-0000-00003D100000}"/>
    <cellStyle name="Millares [0] 5 3 4 4" xfId="6843" xr:uid="{00000000-0005-0000-0000-00003E100000}"/>
    <cellStyle name="Millares [0] 5 3 5" xfId="6844" xr:uid="{00000000-0005-0000-0000-00003F100000}"/>
    <cellStyle name="Millares [0] 5 3 5 2" xfId="6845" xr:uid="{00000000-0005-0000-0000-000040100000}"/>
    <cellStyle name="Millares [0] 5 3 5 2 2" xfId="6846" xr:uid="{00000000-0005-0000-0000-000041100000}"/>
    <cellStyle name="Millares [0] 5 3 5 2 3" xfId="6847" xr:uid="{00000000-0005-0000-0000-000042100000}"/>
    <cellStyle name="Millares [0] 5 3 5 3" xfId="6848" xr:uid="{00000000-0005-0000-0000-000043100000}"/>
    <cellStyle name="Millares [0] 5 3 5 4" xfId="6849" xr:uid="{00000000-0005-0000-0000-000044100000}"/>
    <cellStyle name="Millares [0] 5 3 6" xfId="6850" xr:uid="{00000000-0005-0000-0000-000045100000}"/>
    <cellStyle name="Millares [0] 5 3 6 2" xfId="6851" xr:uid="{00000000-0005-0000-0000-000046100000}"/>
    <cellStyle name="Millares [0] 5 3 6 3" xfId="6852" xr:uid="{00000000-0005-0000-0000-000047100000}"/>
    <cellStyle name="Millares [0] 5 3 7" xfId="6853" xr:uid="{00000000-0005-0000-0000-000048100000}"/>
    <cellStyle name="Millares [0] 5 3 8" xfId="6854" xr:uid="{00000000-0005-0000-0000-000049100000}"/>
    <cellStyle name="Millares [0] 5 4" xfId="6855" xr:uid="{00000000-0005-0000-0000-00004A100000}"/>
    <cellStyle name="Millares [0] 5 4 2" xfId="6856" xr:uid="{00000000-0005-0000-0000-00004B100000}"/>
    <cellStyle name="Millares [0] 5 4 2 2" xfId="6857" xr:uid="{00000000-0005-0000-0000-00004C100000}"/>
    <cellStyle name="Millares [0] 5 4 2 3" xfId="6858" xr:uid="{00000000-0005-0000-0000-00004D100000}"/>
    <cellStyle name="Millares [0] 5 4 3" xfId="6859" xr:uid="{00000000-0005-0000-0000-00004E100000}"/>
    <cellStyle name="Millares [0] 5 4 4" xfId="6860" xr:uid="{00000000-0005-0000-0000-00004F100000}"/>
    <cellStyle name="Millares [0] 5 5" xfId="6861" xr:uid="{00000000-0005-0000-0000-000050100000}"/>
    <cellStyle name="Millares [0] 6" xfId="6862" xr:uid="{00000000-0005-0000-0000-000051100000}"/>
    <cellStyle name="Millares [0] 6 2" xfId="6863" xr:uid="{00000000-0005-0000-0000-000052100000}"/>
    <cellStyle name="Millares [0] 6 2 2" xfId="6864" xr:uid="{00000000-0005-0000-0000-000053100000}"/>
    <cellStyle name="Millares [0] 6 2 3" xfId="6865" xr:uid="{00000000-0005-0000-0000-000054100000}"/>
    <cellStyle name="Millares [0] 6 3" xfId="6866" xr:uid="{00000000-0005-0000-0000-000055100000}"/>
    <cellStyle name="Millares [0] 6 4" xfId="6867" xr:uid="{00000000-0005-0000-0000-000056100000}"/>
    <cellStyle name="Millares [0] 7" xfId="6868" xr:uid="{00000000-0005-0000-0000-000057100000}"/>
    <cellStyle name="Millares [0] 7 2" xfId="6869" xr:uid="{00000000-0005-0000-0000-000058100000}"/>
    <cellStyle name="Millares [0] 7 2 2" xfId="6870" xr:uid="{00000000-0005-0000-0000-000059100000}"/>
    <cellStyle name="Millares [0] 7 2 3" xfId="6871" xr:uid="{00000000-0005-0000-0000-00005A100000}"/>
    <cellStyle name="Millares [0] 7 3" xfId="6872" xr:uid="{00000000-0005-0000-0000-00005B100000}"/>
    <cellStyle name="Millares [0] 7 4" xfId="6873" xr:uid="{00000000-0005-0000-0000-00005C100000}"/>
    <cellStyle name="Millares [0] 8" xfId="6874" xr:uid="{00000000-0005-0000-0000-00005D100000}"/>
    <cellStyle name="Millares [0] 8 2" xfId="6875" xr:uid="{00000000-0005-0000-0000-00005E100000}"/>
    <cellStyle name="Millares [0] 8 3" xfId="6876" xr:uid="{00000000-0005-0000-0000-00005F100000}"/>
    <cellStyle name="Millares [0] 8 4" xfId="6877" xr:uid="{00000000-0005-0000-0000-000060100000}"/>
    <cellStyle name="Millares [0] 9" xfId="6878" xr:uid="{00000000-0005-0000-0000-000061100000}"/>
    <cellStyle name="Millares [0] 9 2" xfId="6879" xr:uid="{00000000-0005-0000-0000-000062100000}"/>
    <cellStyle name="Millares [0] 9 3" xfId="6880" xr:uid="{00000000-0005-0000-0000-000063100000}"/>
    <cellStyle name="Millares 10" xfId="210" xr:uid="{00000000-0005-0000-0000-000064100000}"/>
    <cellStyle name="Millares 10 2" xfId="211" xr:uid="{00000000-0005-0000-0000-000065100000}"/>
    <cellStyle name="Millares 100" xfId="6881" xr:uid="{00000000-0005-0000-0000-000066100000}"/>
    <cellStyle name="Millares 101" xfId="6882" xr:uid="{00000000-0005-0000-0000-000067100000}"/>
    <cellStyle name="Millares 102" xfId="6883" xr:uid="{00000000-0005-0000-0000-000068100000}"/>
    <cellStyle name="Millares 103" xfId="6884" xr:uid="{00000000-0005-0000-0000-000069100000}"/>
    <cellStyle name="Millares 104" xfId="6885" xr:uid="{00000000-0005-0000-0000-00006A100000}"/>
    <cellStyle name="Millares 105" xfId="6886" xr:uid="{00000000-0005-0000-0000-00006B100000}"/>
    <cellStyle name="Millares 106" xfId="6887" xr:uid="{00000000-0005-0000-0000-00006C100000}"/>
    <cellStyle name="Millares 107" xfId="6888" xr:uid="{00000000-0005-0000-0000-00006D100000}"/>
    <cellStyle name="Millares 108" xfId="6889" xr:uid="{00000000-0005-0000-0000-00006E100000}"/>
    <cellStyle name="Millares 109" xfId="6890" xr:uid="{00000000-0005-0000-0000-00006F100000}"/>
    <cellStyle name="Millares 11" xfId="6891" xr:uid="{00000000-0005-0000-0000-000070100000}"/>
    <cellStyle name="Millares 110" xfId="6892" xr:uid="{00000000-0005-0000-0000-000071100000}"/>
    <cellStyle name="Millares 111" xfId="6893" xr:uid="{00000000-0005-0000-0000-000072100000}"/>
    <cellStyle name="Millares 112" xfId="6894" xr:uid="{00000000-0005-0000-0000-000073100000}"/>
    <cellStyle name="Millares 113" xfId="6895" xr:uid="{00000000-0005-0000-0000-000074100000}"/>
    <cellStyle name="Millares 114" xfId="6896" xr:uid="{00000000-0005-0000-0000-000075100000}"/>
    <cellStyle name="Millares 115" xfId="6897" xr:uid="{00000000-0005-0000-0000-000076100000}"/>
    <cellStyle name="Millares 116" xfId="6898" xr:uid="{00000000-0005-0000-0000-000077100000}"/>
    <cellStyle name="Millares 117" xfId="6899" xr:uid="{00000000-0005-0000-0000-000078100000}"/>
    <cellStyle name="Millares 118" xfId="6900" xr:uid="{00000000-0005-0000-0000-000079100000}"/>
    <cellStyle name="Millares 119" xfId="6901" xr:uid="{00000000-0005-0000-0000-00007A100000}"/>
    <cellStyle name="Millares 12" xfId="6902" xr:uid="{00000000-0005-0000-0000-00007B100000}"/>
    <cellStyle name="Millares 120" xfId="6903" xr:uid="{00000000-0005-0000-0000-00007C100000}"/>
    <cellStyle name="Millares 121" xfId="6904" xr:uid="{00000000-0005-0000-0000-00007D100000}"/>
    <cellStyle name="Millares 122" xfId="6905" xr:uid="{00000000-0005-0000-0000-00007E100000}"/>
    <cellStyle name="Millares 123" xfId="6906" xr:uid="{00000000-0005-0000-0000-00007F100000}"/>
    <cellStyle name="Millares 124" xfId="6907" xr:uid="{00000000-0005-0000-0000-000080100000}"/>
    <cellStyle name="Millares 125" xfId="6908" xr:uid="{00000000-0005-0000-0000-000081100000}"/>
    <cellStyle name="Millares 126" xfId="6909" xr:uid="{00000000-0005-0000-0000-000082100000}"/>
    <cellStyle name="Millares 127" xfId="6910" xr:uid="{00000000-0005-0000-0000-000083100000}"/>
    <cellStyle name="Millares 128" xfId="6911" xr:uid="{00000000-0005-0000-0000-000084100000}"/>
    <cellStyle name="Millares 129" xfId="6912" xr:uid="{00000000-0005-0000-0000-000085100000}"/>
    <cellStyle name="Millares 13" xfId="6913" xr:uid="{00000000-0005-0000-0000-000086100000}"/>
    <cellStyle name="Millares 130" xfId="6914" xr:uid="{00000000-0005-0000-0000-000087100000}"/>
    <cellStyle name="Millares 131" xfId="6915" xr:uid="{00000000-0005-0000-0000-000088100000}"/>
    <cellStyle name="Millares 132" xfId="6916" xr:uid="{00000000-0005-0000-0000-000089100000}"/>
    <cellStyle name="Millares 133" xfId="6917" xr:uid="{00000000-0005-0000-0000-00008A100000}"/>
    <cellStyle name="Millares 134" xfId="6918" xr:uid="{00000000-0005-0000-0000-00008B100000}"/>
    <cellStyle name="Millares 135" xfId="6919" xr:uid="{00000000-0005-0000-0000-00008C100000}"/>
    <cellStyle name="Millares 136" xfId="6920" xr:uid="{00000000-0005-0000-0000-00008D100000}"/>
    <cellStyle name="Millares 137" xfId="6921" xr:uid="{00000000-0005-0000-0000-00008E100000}"/>
    <cellStyle name="Millares 138" xfId="6922" xr:uid="{00000000-0005-0000-0000-00008F100000}"/>
    <cellStyle name="Millares 139" xfId="6923" xr:uid="{00000000-0005-0000-0000-000090100000}"/>
    <cellStyle name="Millares 14" xfId="6924" xr:uid="{00000000-0005-0000-0000-000091100000}"/>
    <cellStyle name="Millares 140" xfId="6925" xr:uid="{00000000-0005-0000-0000-000092100000}"/>
    <cellStyle name="Millares 141" xfId="6926" xr:uid="{00000000-0005-0000-0000-000093100000}"/>
    <cellStyle name="Millares 142" xfId="6927" xr:uid="{00000000-0005-0000-0000-000094100000}"/>
    <cellStyle name="Millares 143" xfId="6928" xr:uid="{00000000-0005-0000-0000-000095100000}"/>
    <cellStyle name="Millares 144" xfId="6929" xr:uid="{00000000-0005-0000-0000-000096100000}"/>
    <cellStyle name="Millares 145" xfId="6930" xr:uid="{00000000-0005-0000-0000-000097100000}"/>
    <cellStyle name="Millares 146" xfId="6931" xr:uid="{00000000-0005-0000-0000-000098100000}"/>
    <cellStyle name="Millares 147" xfId="6932" xr:uid="{00000000-0005-0000-0000-000099100000}"/>
    <cellStyle name="Millares 147 2" xfId="6933" xr:uid="{00000000-0005-0000-0000-00009A100000}"/>
    <cellStyle name="Millares 147 2 2" xfId="6934" xr:uid="{00000000-0005-0000-0000-00009B100000}"/>
    <cellStyle name="Millares 147 2 3" xfId="6935" xr:uid="{00000000-0005-0000-0000-00009C100000}"/>
    <cellStyle name="Millares 147 3" xfId="6936" xr:uid="{00000000-0005-0000-0000-00009D100000}"/>
    <cellStyle name="Millares 147 4" xfId="6937" xr:uid="{00000000-0005-0000-0000-00009E100000}"/>
    <cellStyle name="Millares 148" xfId="6938" xr:uid="{00000000-0005-0000-0000-00009F100000}"/>
    <cellStyle name="Millares 148 2" xfId="6939" xr:uid="{00000000-0005-0000-0000-0000A0100000}"/>
    <cellStyle name="Millares 148 2 2" xfId="6940" xr:uid="{00000000-0005-0000-0000-0000A1100000}"/>
    <cellStyle name="Millares 148 2 3" xfId="6941" xr:uid="{00000000-0005-0000-0000-0000A2100000}"/>
    <cellStyle name="Millares 148 3" xfId="6942" xr:uid="{00000000-0005-0000-0000-0000A3100000}"/>
    <cellStyle name="Millares 148 4" xfId="6943" xr:uid="{00000000-0005-0000-0000-0000A4100000}"/>
    <cellStyle name="Millares 149" xfId="6944" xr:uid="{00000000-0005-0000-0000-0000A5100000}"/>
    <cellStyle name="Millares 149 2" xfId="6945" xr:uid="{00000000-0005-0000-0000-0000A6100000}"/>
    <cellStyle name="Millares 149 2 2" xfId="6946" xr:uid="{00000000-0005-0000-0000-0000A7100000}"/>
    <cellStyle name="Millares 149 2 3" xfId="6947" xr:uid="{00000000-0005-0000-0000-0000A8100000}"/>
    <cellStyle name="Millares 149 3" xfId="6948" xr:uid="{00000000-0005-0000-0000-0000A9100000}"/>
    <cellStyle name="Millares 149 4" xfId="6949" xr:uid="{00000000-0005-0000-0000-0000AA100000}"/>
    <cellStyle name="Millares 15" xfId="6950" xr:uid="{00000000-0005-0000-0000-0000AB100000}"/>
    <cellStyle name="Millares 150" xfId="6951" xr:uid="{00000000-0005-0000-0000-0000AC100000}"/>
    <cellStyle name="Millares 150 2" xfId="6952" xr:uid="{00000000-0005-0000-0000-0000AD100000}"/>
    <cellStyle name="Millares 150 2 2" xfId="6953" xr:uid="{00000000-0005-0000-0000-0000AE100000}"/>
    <cellStyle name="Millares 150 2 3" xfId="6954" xr:uid="{00000000-0005-0000-0000-0000AF100000}"/>
    <cellStyle name="Millares 150 3" xfId="6955" xr:uid="{00000000-0005-0000-0000-0000B0100000}"/>
    <cellStyle name="Millares 150 4" xfId="6956" xr:uid="{00000000-0005-0000-0000-0000B1100000}"/>
    <cellStyle name="Millares 151" xfId="6957" xr:uid="{00000000-0005-0000-0000-0000B2100000}"/>
    <cellStyle name="Millares 151 2" xfId="6958" xr:uid="{00000000-0005-0000-0000-0000B3100000}"/>
    <cellStyle name="Millares 151 2 2" xfId="6959" xr:uid="{00000000-0005-0000-0000-0000B4100000}"/>
    <cellStyle name="Millares 151 2 3" xfId="6960" xr:uid="{00000000-0005-0000-0000-0000B5100000}"/>
    <cellStyle name="Millares 151 3" xfId="6961" xr:uid="{00000000-0005-0000-0000-0000B6100000}"/>
    <cellStyle name="Millares 151 4" xfId="6962" xr:uid="{00000000-0005-0000-0000-0000B7100000}"/>
    <cellStyle name="Millares 151 5" xfId="2867" xr:uid="{00000000-0005-0000-0000-0000B8100000}"/>
    <cellStyle name="Millares 152" xfId="6963" xr:uid="{00000000-0005-0000-0000-0000B9100000}"/>
    <cellStyle name="Millares 152 2" xfId="6964" xr:uid="{00000000-0005-0000-0000-0000BA100000}"/>
    <cellStyle name="Millares 152 3" xfId="6965" xr:uid="{00000000-0005-0000-0000-0000BB100000}"/>
    <cellStyle name="Millares 153" xfId="6966" xr:uid="{00000000-0005-0000-0000-0000BC100000}"/>
    <cellStyle name="Millares 153 2" xfId="6967" xr:uid="{00000000-0005-0000-0000-0000BD100000}"/>
    <cellStyle name="Millares 153 3" xfId="6968" xr:uid="{00000000-0005-0000-0000-0000BE100000}"/>
    <cellStyle name="Millares 154" xfId="6969" xr:uid="{00000000-0005-0000-0000-0000BF100000}"/>
    <cellStyle name="Millares 154 2" xfId="6970" xr:uid="{00000000-0005-0000-0000-0000C0100000}"/>
    <cellStyle name="Millares 154 3" xfId="6971" xr:uid="{00000000-0005-0000-0000-0000C1100000}"/>
    <cellStyle name="Millares 155" xfId="6972" xr:uid="{00000000-0005-0000-0000-0000C2100000}"/>
    <cellStyle name="Millares 155 2" xfId="6973" xr:uid="{00000000-0005-0000-0000-0000C3100000}"/>
    <cellStyle name="Millares 155 3" xfId="6974" xr:uid="{00000000-0005-0000-0000-0000C4100000}"/>
    <cellStyle name="Millares 156" xfId="6975" xr:uid="{00000000-0005-0000-0000-0000C5100000}"/>
    <cellStyle name="Millares 156 2" xfId="6976" xr:uid="{00000000-0005-0000-0000-0000C6100000}"/>
    <cellStyle name="Millares 156 3" xfId="6977" xr:uid="{00000000-0005-0000-0000-0000C7100000}"/>
    <cellStyle name="Millares 157" xfId="6978" xr:uid="{00000000-0005-0000-0000-0000C8100000}"/>
    <cellStyle name="Millares 157 2" xfId="6979" xr:uid="{00000000-0005-0000-0000-0000C9100000}"/>
    <cellStyle name="Millares 157 3" xfId="6980" xr:uid="{00000000-0005-0000-0000-0000CA100000}"/>
    <cellStyle name="Millares 158" xfId="6981" xr:uid="{00000000-0005-0000-0000-0000CB100000}"/>
    <cellStyle name="Millares 158 2" xfId="6982" xr:uid="{00000000-0005-0000-0000-0000CC100000}"/>
    <cellStyle name="Millares 158 3" xfId="6983" xr:uid="{00000000-0005-0000-0000-0000CD100000}"/>
    <cellStyle name="Millares 159" xfId="6984" xr:uid="{00000000-0005-0000-0000-0000CE100000}"/>
    <cellStyle name="Millares 159 2" xfId="6985" xr:uid="{00000000-0005-0000-0000-0000CF100000}"/>
    <cellStyle name="Millares 159 3" xfId="6986" xr:uid="{00000000-0005-0000-0000-0000D0100000}"/>
    <cellStyle name="Millares 16" xfId="6987" xr:uid="{00000000-0005-0000-0000-0000D1100000}"/>
    <cellStyle name="Millares 160" xfId="6988" xr:uid="{00000000-0005-0000-0000-0000D2100000}"/>
    <cellStyle name="Millares 160 2" xfId="6989" xr:uid="{00000000-0005-0000-0000-0000D3100000}"/>
    <cellStyle name="Millares 160 3" xfId="6990" xr:uid="{00000000-0005-0000-0000-0000D4100000}"/>
    <cellStyle name="Millares 161" xfId="6991" xr:uid="{00000000-0005-0000-0000-0000D5100000}"/>
    <cellStyle name="Millares 161 2" xfId="6992" xr:uid="{00000000-0005-0000-0000-0000D6100000}"/>
    <cellStyle name="Millares 161 3" xfId="6993" xr:uid="{00000000-0005-0000-0000-0000D7100000}"/>
    <cellStyle name="Millares 162" xfId="6994" xr:uid="{00000000-0005-0000-0000-0000D8100000}"/>
    <cellStyle name="Millares 163" xfId="6995" xr:uid="{00000000-0005-0000-0000-0000D9100000}"/>
    <cellStyle name="Millares 164" xfId="6996" xr:uid="{00000000-0005-0000-0000-0000DA100000}"/>
    <cellStyle name="Millares 165" xfId="6997" xr:uid="{00000000-0005-0000-0000-0000DB100000}"/>
    <cellStyle name="Millares 166" xfId="6998" xr:uid="{00000000-0005-0000-0000-0000DC100000}"/>
    <cellStyle name="Millares 167" xfId="6999" xr:uid="{00000000-0005-0000-0000-0000DD100000}"/>
    <cellStyle name="Millares 168" xfId="7000" xr:uid="{00000000-0005-0000-0000-0000DE100000}"/>
    <cellStyle name="Millares 169" xfId="7001" xr:uid="{00000000-0005-0000-0000-0000DF100000}"/>
    <cellStyle name="Millares 17" xfId="7002" xr:uid="{00000000-0005-0000-0000-0000E0100000}"/>
    <cellStyle name="Millares 170" xfId="7003" xr:uid="{00000000-0005-0000-0000-0000E1100000}"/>
    <cellStyle name="Millares 171" xfId="7004" xr:uid="{00000000-0005-0000-0000-0000E2100000}"/>
    <cellStyle name="Millares 172" xfId="7005" xr:uid="{00000000-0005-0000-0000-0000E3100000}"/>
    <cellStyle name="Millares 173" xfId="7006" xr:uid="{00000000-0005-0000-0000-0000E4100000}"/>
    <cellStyle name="Millares 174" xfId="7007" xr:uid="{00000000-0005-0000-0000-0000E5100000}"/>
    <cellStyle name="Millares 18" xfId="7008" xr:uid="{00000000-0005-0000-0000-0000E6100000}"/>
    <cellStyle name="Millares 19" xfId="7009" xr:uid="{00000000-0005-0000-0000-0000E7100000}"/>
    <cellStyle name="Millares 19 2" xfId="7010" xr:uid="{00000000-0005-0000-0000-0000E8100000}"/>
    <cellStyle name="Millares 19 2 2" xfId="7011" xr:uid="{00000000-0005-0000-0000-0000E9100000}"/>
    <cellStyle name="Millares 19 2 2 2" xfId="7012" xr:uid="{00000000-0005-0000-0000-0000EA100000}"/>
    <cellStyle name="Millares 19 2 2 3" xfId="7013" xr:uid="{00000000-0005-0000-0000-0000EB100000}"/>
    <cellStyle name="Millares 19 2 3" xfId="7014" xr:uid="{00000000-0005-0000-0000-0000EC100000}"/>
    <cellStyle name="Millares 19 2 4" xfId="7015" xr:uid="{00000000-0005-0000-0000-0000ED100000}"/>
    <cellStyle name="Millares 2" xfId="4" xr:uid="{00000000-0005-0000-0000-0000EE100000}"/>
    <cellStyle name="Millares 2 10" xfId="7016" xr:uid="{00000000-0005-0000-0000-0000EF100000}"/>
    <cellStyle name="Millares 2 10 2" xfId="7017" xr:uid="{00000000-0005-0000-0000-0000F0100000}"/>
    <cellStyle name="Millares 2 10 2 2" xfId="7018" xr:uid="{00000000-0005-0000-0000-0000F1100000}"/>
    <cellStyle name="Millares 2 10 3" xfId="7019" xr:uid="{00000000-0005-0000-0000-0000F2100000}"/>
    <cellStyle name="Millares 2 10 4" xfId="7020" xr:uid="{00000000-0005-0000-0000-0000F3100000}"/>
    <cellStyle name="Millares 2 11" xfId="7021" xr:uid="{00000000-0005-0000-0000-0000F4100000}"/>
    <cellStyle name="Millares 2 11 2" xfId="7022" xr:uid="{00000000-0005-0000-0000-0000F5100000}"/>
    <cellStyle name="Millares 2 12" xfId="7023" xr:uid="{00000000-0005-0000-0000-0000F6100000}"/>
    <cellStyle name="Millares 2 13" xfId="7024" xr:uid="{00000000-0005-0000-0000-0000F7100000}"/>
    <cellStyle name="Millares 2 2" xfId="5" xr:uid="{00000000-0005-0000-0000-0000F8100000}"/>
    <cellStyle name="Millares 2 2 2" xfId="212" xr:uid="{00000000-0005-0000-0000-0000F9100000}"/>
    <cellStyle name="Millares 2 2 3" xfId="7025" xr:uid="{00000000-0005-0000-0000-0000FA100000}"/>
    <cellStyle name="Millares 2 2 3 10" xfId="7026" xr:uid="{00000000-0005-0000-0000-0000FB100000}"/>
    <cellStyle name="Millares 2 2 3 10 2" xfId="7027" xr:uid="{00000000-0005-0000-0000-0000FC100000}"/>
    <cellStyle name="Millares 2 2 3 10 2 2" xfId="7028" xr:uid="{00000000-0005-0000-0000-0000FD100000}"/>
    <cellStyle name="Millares 2 2 3 10 2 3" xfId="7029" xr:uid="{00000000-0005-0000-0000-0000FE100000}"/>
    <cellStyle name="Millares 2 2 3 10 3" xfId="7030" xr:uid="{00000000-0005-0000-0000-0000FF100000}"/>
    <cellStyle name="Millares 2 2 3 10 4" xfId="7031" xr:uid="{00000000-0005-0000-0000-000000110000}"/>
    <cellStyle name="Millares 2 2 3 11" xfId="7032" xr:uid="{00000000-0005-0000-0000-000001110000}"/>
    <cellStyle name="Millares 2 2 3 11 2" xfId="7033" xr:uid="{00000000-0005-0000-0000-000002110000}"/>
    <cellStyle name="Millares 2 2 3 11 3" xfId="7034" xr:uid="{00000000-0005-0000-0000-000003110000}"/>
    <cellStyle name="Millares 2 2 3 12" xfId="7035" xr:uid="{00000000-0005-0000-0000-000004110000}"/>
    <cellStyle name="Millares 2 2 3 13" xfId="7036" xr:uid="{00000000-0005-0000-0000-000005110000}"/>
    <cellStyle name="Millares 2 2 3 2" xfId="7037" xr:uid="{00000000-0005-0000-0000-000006110000}"/>
    <cellStyle name="Millares 2 2 3 2 10" xfId="7038" xr:uid="{00000000-0005-0000-0000-000007110000}"/>
    <cellStyle name="Millares 2 2 3 2 10 2" xfId="7039" xr:uid="{00000000-0005-0000-0000-000008110000}"/>
    <cellStyle name="Millares 2 2 3 2 10 3" xfId="7040" xr:uid="{00000000-0005-0000-0000-000009110000}"/>
    <cellStyle name="Millares 2 2 3 2 11" xfId="7041" xr:uid="{00000000-0005-0000-0000-00000A110000}"/>
    <cellStyle name="Millares 2 2 3 2 12" xfId="7042" xr:uid="{00000000-0005-0000-0000-00000B110000}"/>
    <cellStyle name="Millares 2 2 3 2 2" xfId="7043" xr:uid="{00000000-0005-0000-0000-00000C110000}"/>
    <cellStyle name="Millares 2 2 3 2 2 2" xfId="7044" xr:uid="{00000000-0005-0000-0000-00000D110000}"/>
    <cellStyle name="Millares 2 2 3 2 2 2 2" xfId="7045" xr:uid="{00000000-0005-0000-0000-00000E110000}"/>
    <cellStyle name="Millares 2 2 3 2 2 2 2 2" xfId="7046" xr:uid="{00000000-0005-0000-0000-00000F110000}"/>
    <cellStyle name="Millares 2 2 3 2 2 2 2 2 2" xfId="7047" xr:uid="{00000000-0005-0000-0000-000010110000}"/>
    <cellStyle name="Millares 2 2 3 2 2 2 2 2 2 2" xfId="7048" xr:uid="{00000000-0005-0000-0000-000011110000}"/>
    <cellStyle name="Millares 2 2 3 2 2 2 2 2 2 3" xfId="7049" xr:uid="{00000000-0005-0000-0000-000012110000}"/>
    <cellStyle name="Millares 2 2 3 2 2 2 2 2 3" xfId="7050" xr:uid="{00000000-0005-0000-0000-000013110000}"/>
    <cellStyle name="Millares 2 2 3 2 2 2 2 2 4" xfId="7051" xr:uid="{00000000-0005-0000-0000-000014110000}"/>
    <cellStyle name="Millares 2 2 3 2 2 2 2 3" xfId="7052" xr:uid="{00000000-0005-0000-0000-000015110000}"/>
    <cellStyle name="Millares 2 2 3 2 2 2 2 3 2" xfId="7053" xr:uid="{00000000-0005-0000-0000-000016110000}"/>
    <cellStyle name="Millares 2 2 3 2 2 2 2 3 3" xfId="7054" xr:uid="{00000000-0005-0000-0000-000017110000}"/>
    <cellStyle name="Millares 2 2 3 2 2 2 2 4" xfId="7055" xr:uid="{00000000-0005-0000-0000-000018110000}"/>
    <cellStyle name="Millares 2 2 3 2 2 2 2 5" xfId="7056" xr:uid="{00000000-0005-0000-0000-000019110000}"/>
    <cellStyle name="Millares 2 2 3 2 2 2 3" xfId="7057" xr:uid="{00000000-0005-0000-0000-00001A110000}"/>
    <cellStyle name="Millares 2 2 3 2 2 2 3 2" xfId="7058" xr:uid="{00000000-0005-0000-0000-00001B110000}"/>
    <cellStyle name="Millares 2 2 3 2 2 2 3 2 2" xfId="7059" xr:uid="{00000000-0005-0000-0000-00001C110000}"/>
    <cellStyle name="Millares 2 2 3 2 2 2 3 2 3" xfId="7060" xr:uid="{00000000-0005-0000-0000-00001D110000}"/>
    <cellStyle name="Millares 2 2 3 2 2 2 3 3" xfId="7061" xr:uid="{00000000-0005-0000-0000-00001E110000}"/>
    <cellStyle name="Millares 2 2 3 2 2 2 3 4" xfId="7062" xr:uid="{00000000-0005-0000-0000-00001F110000}"/>
    <cellStyle name="Millares 2 2 3 2 2 2 4" xfId="7063" xr:uid="{00000000-0005-0000-0000-000020110000}"/>
    <cellStyle name="Millares 2 2 3 2 2 2 4 2" xfId="7064" xr:uid="{00000000-0005-0000-0000-000021110000}"/>
    <cellStyle name="Millares 2 2 3 2 2 2 4 2 2" xfId="7065" xr:uid="{00000000-0005-0000-0000-000022110000}"/>
    <cellStyle name="Millares 2 2 3 2 2 2 4 2 3" xfId="7066" xr:uid="{00000000-0005-0000-0000-000023110000}"/>
    <cellStyle name="Millares 2 2 3 2 2 2 4 3" xfId="7067" xr:uid="{00000000-0005-0000-0000-000024110000}"/>
    <cellStyle name="Millares 2 2 3 2 2 2 4 4" xfId="7068" xr:uid="{00000000-0005-0000-0000-000025110000}"/>
    <cellStyle name="Millares 2 2 3 2 2 2 5" xfId="7069" xr:uid="{00000000-0005-0000-0000-000026110000}"/>
    <cellStyle name="Millares 2 2 3 2 2 2 5 2" xfId="7070" xr:uid="{00000000-0005-0000-0000-000027110000}"/>
    <cellStyle name="Millares 2 2 3 2 2 2 5 2 2" xfId="7071" xr:uid="{00000000-0005-0000-0000-000028110000}"/>
    <cellStyle name="Millares 2 2 3 2 2 2 5 2 3" xfId="7072" xr:uid="{00000000-0005-0000-0000-000029110000}"/>
    <cellStyle name="Millares 2 2 3 2 2 2 5 3" xfId="7073" xr:uid="{00000000-0005-0000-0000-00002A110000}"/>
    <cellStyle name="Millares 2 2 3 2 2 2 5 4" xfId="7074" xr:uid="{00000000-0005-0000-0000-00002B110000}"/>
    <cellStyle name="Millares 2 2 3 2 2 2 6" xfId="7075" xr:uid="{00000000-0005-0000-0000-00002C110000}"/>
    <cellStyle name="Millares 2 2 3 2 2 2 6 2" xfId="7076" xr:uid="{00000000-0005-0000-0000-00002D110000}"/>
    <cellStyle name="Millares 2 2 3 2 2 2 6 3" xfId="7077" xr:uid="{00000000-0005-0000-0000-00002E110000}"/>
    <cellStyle name="Millares 2 2 3 2 2 2 7" xfId="7078" xr:uid="{00000000-0005-0000-0000-00002F110000}"/>
    <cellStyle name="Millares 2 2 3 2 2 2 8" xfId="7079" xr:uid="{00000000-0005-0000-0000-000030110000}"/>
    <cellStyle name="Millares 2 2 3 2 2 3" xfId="7080" xr:uid="{00000000-0005-0000-0000-000031110000}"/>
    <cellStyle name="Millares 2 2 3 2 2 3 2" xfId="7081" xr:uid="{00000000-0005-0000-0000-000032110000}"/>
    <cellStyle name="Millares 2 2 3 2 2 3 2 2" xfId="7082" xr:uid="{00000000-0005-0000-0000-000033110000}"/>
    <cellStyle name="Millares 2 2 3 2 2 3 2 2 2" xfId="7083" xr:uid="{00000000-0005-0000-0000-000034110000}"/>
    <cellStyle name="Millares 2 2 3 2 2 3 2 2 3" xfId="7084" xr:uid="{00000000-0005-0000-0000-000035110000}"/>
    <cellStyle name="Millares 2 2 3 2 2 3 2 3" xfId="7085" xr:uid="{00000000-0005-0000-0000-000036110000}"/>
    <cellStyle name="Millares 2 2 3 2 2 3 2 4" xfId="7086" xr:uid="{00000000-0005-0000-0000-000037110000}"/>
    <cellStyle name="Millares 2 2 3 2 2 3 3" xfId="7087" xr:uid="{00000000-0005-0000-0000-000038110000}"/>
    <cellStyle name="Millares 2 2 3 2 2 3 3 2" xfId="7088" xr:uid="{00000000-0005-0000-0000-000039110000}"/>
    <cellStyle name="Millares 2 2 3 2 2 3 3 3" xfId="7089" xr:uid="{00000000-0005-0000-0000-00003A110000}"/>
    <cellStyle name="Millares 2 2 3 2 2 3 4" xfId="7090" xr:uid="{00000000-0005-0000-0000-00003B110000}"/>
    <cellStyle name="Millares 2 2 3 2 2 3 5" xfId="7091" xr:uid="{00000000-0005-0000-0000-00003C110000}"/>
    <cellStyle name="Millares 2 2 3 2 2 4" xfId="7092" xr:uid="{00000000-0005-0000-0000-00003D110000}"/>
    <cellStyle name="Millares 2 2 3 2 2 4 2" xfId="7093" xr:uid="{00000000-0005-0000-0000-00003E110000}"/>
    <cellStyle name="Millares 2 2 3 2 2 4 2 2" xfId="7094" xr:uid="{00000000-0005-0000-0000-00003F110000}"/>
    <cellStyle name="Millares 2 2 3 2 2 4 2 3" xfId="7095" xr:uid="{00000000-0005-0000-0000-000040110000}"/>
    <cellStyle name="Millares 2 2 3 2 2 4 3" xfId="7096" xr:uid="{00000000-0005-0000-0000-000041110000}"/>
    <cellStyle name="Millares 2 2 3 2 2 4 4" xfId="7097" xr:uid="{00000000-0005-0000-0000-000042110000}"/>
    <cellStyle name="Millares 2 2 3 2 2 5" xfId="7098" xr:uid="{00000000-0005-0000-0000-000043110000}"/>
    <cellStyle name="Millares 2 2 3 2 2 5 2" xfId="7099" xr:uid="{00000000-0005-0000-0000-000044110000}"/>
    <cellStyle name="Millares 2 2 3 2 2 5 2 2" xfId="7100" xr:uid="{00000000-0005-0000-0000-000045110000}"/>
    <cellStyle name="Millares 2 2 3 2 2 5 2 3" xfId="7101" xr:uid="{00000000-0005-0000-0000-000046110000}"/>
    <cellStyle name="Millares 2 2 3 2 2 5 3" xfId="7102" xr:uid="{00000000-0005-0000-0000-000047110000}"/>
    <cellStyle name="Millares 2 2 3 2 2 5 4" xfId="7103" xr:uid="{00000000-0005-0000-0000-000048110000}"/>
    <cellStyle name="Millares 2 2 3 2 2 6" xfId="7104" xr:uid="{00000000-0005-0000-0000-000049110000}"/>
    <cellStyle name="Millares 2 2 3 2 2 6 2" xfId="7105" xr:uid="{00000000-0005-0000-0000-00004A110000}"/>
    <cellStyle name="Millares 2 2 3 2 2 6 2 2" xfId="7106" xr:uid="{00000000-0005-0000-0000-00004B110000}"/>
    <cellStyle name="Millares 2 2 3 2 2 6 2 3" xfId="7107" xr:uid="{00000000-0005-0000-0000-00004C110000}"/>
    <cellStyle name="Millares 2 2 3 2 2 6 3" xfId="7108" xr:uid="{00000000-0005-0000-0000-00004D110000}"/>
    <cellStyle name="Millares 2 2 3 2 2 6 4" xfId="7109" xr:uid="{00000000-0005-0000-0000-00004E110000}"/>
    <cellStyle name="Millares 2 2 3 2 2 7" xfId="7110" xr:uid="{00000000-0005-0000-0000-00004F110000}"/>
    <cellStyle name="Millares 2 2 3 2 2 7 2" xfId="7111" xr:uid="{00000000-0005-0000-0000-000050110000}"/>
    <cellStyle name="Millares 2 2 3 2 2 7 3" xfId="7112" xr:uid="{00000000-0005-0000-0000-000051110000}"/>
    <cellStyle name="Millares 2 2 3 2 2 8" xfId="7113" xr:uid="{00000000-0005-0000-0000-000052110000}"/>
    <cellStyle name="Millares 2 2 3 2 2 9" xfId="7114" xr:uid="{00000000-0005-0000-0000-000053110000}"/>
    <cellStyle name="Millares 2 2 3 2 3" xfId="7115" xr:uid="{00000000-0005-0000-0000-000054110000}"/>
    <cellStyle name="Millares 2 2 3 2 3 2" xfId="7116" xr:uid="{00000000-0005-0000-0000-000055110000}"/>
    <cellStyle name="Millares 2 2 3 2 3 2 2" xfId="7117" xr:uid="{00000000-0005-0000-0000-000056110000}"/>
    <cellStyle name="Millares 2 2 3 2 3 2 2 2" xfId="7118" xr:uid="{00000000-0005-0000-0000-000057110000}"/>
    <cellStyle name="Millares 2 2 3 2 3 2 2 2 2" xfId="7119" xr:uid="{00000000-0005-0000-0000-000058110000}"/>
    <cellStyle name="Millares 2 2 3 2 3 2 2 2 3" xfId="7120" xr:uid="{00000000-0005-0000-0000-000059110000}"/>
    <cellStyle name="Millares 2 2 3 2 3 2 2 3" xfId="7121" xr:uid="{00000000-0005-0000-0000-00005A110000}"/>
    <cellStyle name="Millares 2 2 3 2 3 2 2 4" xfId="7122" xr:uid="{00000000-0005-0000-0000-00005B110000}"/>
    <cellStyle name="Millares 2 2 3 2 3 2 3" xfId="7123" xr:uid="{00000000-0005-0000-0000-00005C110000}"/>
    <cellStyle name="Millares 2 2 3 2 3 2 3 2" xfId="7124" xr:uid="{00000000-0005-0000-0000-00005D110000}"/>
    <cellStyle name="Millares 2 2 3 2 3 2 3 3" xfId="7125" xr:uid="{00000000-0005-0000-0000-00005E110000}"/>
    <cellStyle name="Millares 2 2 3 2 3 2 4" xfId="7126" xr:uid="{00000000-0005-0000-0000-00005F110000}"/>
    <cellStyle name="Millares 2 2 3 2 3 2 5" xfId="7127" xr:uid="{00000000-0005-0000-0000-000060110000}"/>
    <cellStyle name="Millares 2 2 3 2 3 3" xfId="7128" xr:uid="{00000000-0005-0000-0000-000061110000}"/>
    <cellStyle name="Millares 2 2 3 2 3 3 2" xfId="7129" xr:uid="{00000000-0005-0000-0000-000062110000}"/>
    <cellStyle name="Millares 2 2 3 2 3 3 2 2" xfId="7130" xr:uid="{00000000-0005-0000-0000-000063110000}"/>
    <cellStyle name="Millares 2 2 3 2 3 3 2 3" xfId="7131" xr:uid="{00000000-0005-0000-0000-000064110000}"/>
    <cellStyle name="Millares 2 2 3 2 3 3 3" xfId="7132" xr:uid="{00000000-0005-0000-0000-000065110000}"/>
    <cellStyle name="Millares 2 2 3 2 3 3 4" xfId="7133" xr:uid="{00000000-0005-0000-0000-000066110000}"/>
    <cellStyle name="Millares 2 2 3 2 3 4" xfId="7134" xr:uid="{00000000-0005-0000-0000-000067110000}"/>
    <cellStyle name="Millares 2 2 3 2 3 4 2" xfId="7135" xr:uid="{00000000-0005-0000-0000-000068110000}"/>
    <cellStyle name="Millares 2 2 3 2 3 4 2 2" xfId="7136" xr:uid="{00000000-0005-0000-0000-000069110000}"/>
    <cellStyle name="Millares 2 2 3 2 3 4 2 3" xfId="7137" xr:uid="{00000000-0005-0000-0000-00006A110000}"/>
    <cellStyle name="Millares 2 2 3 2 3 4 3" xfId="7138" xr:uid="{00000000-0005-0000-0000-00006B110000}"/>
    <cellStyle name="Millares 2 2 3 2 3 4 4" xfId="7139" xr:uid="{00000000-0005-0000-0000-00006C110000}"/>
    <cellStyle name="Millares 2 2 3 2 3 5" xfId="7140" xr:uid="{00000000-0005-0000-0000-00006D110000}"/>
    <cellStyle name="Millares 2 2 3 2 3 5 2" xfId="7141" xr:uid="{00000000-0005-0000-0000-00006E110000}"/>
    <cellStyle name="Millares 2 2 3 2 3 5 2 2" xfId="7142" xr:uid="{00000000-0005-0000-0000-00006F110000}"/>
    <cellStyle name="Millares 2 2 3 2 3 5 2 3" xfId="7143" xr:uid="{00000000-0005-0000-0000-000070110000}"/>
    <cellStyle name="Millares 2 2 3 2 3 5 3" xfId="7144" xr:uid="{00000000-0005-0000-0000-000071110000}"/>
    <cellStyle name="Millares 2 2 3 2 3 5 4" xfId="7145" xr:uid="{00000000-0005-0000-0000-000072110000}"/>
    <cellStyle name="Millares 2 2 3 2 3 6" xfId="7146" xr:uid="{00000000-0005-0000-0000-000073110000}"/>
    <cellStyle name="Millares 2 2 3 2 3 6 2" xfId="7147" xr:uid="{00000000-0005-0000-0000-000074110000}"/>
    <cellStyle name="Millares 2 2 3 2 3 6 3" xfId="7148" xr:uid="{00000000-0005-0000-0000-000075110000}"/>
    <cellStyle name="Millares 2 2 3 2 3 7" xfId="7149" xr:uid="{00000000-0005-0000-0000-000076110000}"/>
    <cellStyle name="Millares 2 2 3 2 3 8" xfId="7150" xr:uid="{00000000-0005-0000-0000-000077110000}"/>
    <cellStyle name="Millares 2 2 3 2 4" xfId="7151" xr:uid="{00000000-0005-0000-0000-000078110000}"/>
    <cellStyle name="Millares 2 2 3 2 4 2" xfId="7152" xr:uid="{00000000-0005-0000-0000-000079110000}"/>
    <cellStyle name="Millares 2 2 3 2 4 2 2" xfId="7153" xr:uid="{00000000-0005-0000-0000-00007A110000}"/>
    <cellStyle name="Millares 2 2 3 2 4 2 2 2" xfId="7154" xr:uid="{00000000-0005-0000-0000-00007B110000}"/>
    <cellStyle name="Millares 2 2 3 2 4 2 2 3" xfId="7155" xr:uid="{00000000-0005-0000-0000-00007C110000}"/>
    <cellStyle name="Millares 2 2 3 2 4 2 3" xfId="7156" xr:uid="{00000000-0005-0000-0000-00007D110000}"/>
    <cellStyle name="Millares 2 2 3 2 4 2 4" xfId="7157" xr:uid="{00000000-0005-0000-0000-00007E110000}"/>
    <cellStyle name="Millares 2 2 3 2 4 3" xfId="7158" xr:uid="{00000000-0005-0000-0000-00007F110000}"/>
    <cellStyle name="Millares 2 2 3 2 4 3 2" xfId="7159" xr:uid="{00000000-0005-0000-0000-000080110000}"/>
    <cellStyle name="Millares 2 2 3 2 4 3 2 2" xfId="7160" xr:uid="{00000000-0005-0000-0000-000081110000}"/>
    <cellStyle name="Millares 2 2 3 2 4 3 2 3" xfId="7161" xr:uid="{00000000-0005-0000-0000-000082110000}"/>
    <cellStyle name="Millares 2 2 3 2 4 3 3" xfId="7162" xr:uid="{00000000-0005-0000-0000-000083110000}"/>
    <cellStyle name="Millares 2 2 3 2 4 3 4" xfId="7163" xr:uid="{00000000-0005-0000-0000-000084110000}"/>
    <cellStyle name="Millares 2 2 3 2 4 4" xfId="7164" xr:uid="{00000000-0005-0000-0000-000085110000}"/>
    <cellStyle name="Millares 2 2 3 2 4 4 2" xfId="7165" xr:uid="{00000000-0005-0000-0000-000086110000}"/>
    <cellStyle name="Millares 2 2 3 2 4 4 3" xfId="7166" xr:uid="{00000000-0005-0000-0000-000087110000}"/>
    <cellStyle name="Millares 2 2 3 2 4 5" xfId="7167" xr:uid="{00000000-0005-0000-0000-000088110000}"/>
    <cellStyle name="Millares 2 2 3 2 4 6" xfId="7168" xr:uid="{00000000-0005-0000-0000-000089110000}"/>
    <cellStyle name="Millares 2 2 3 2 5" xfId="7169" xr:uid="{00000000-0005-0000-0000-00008A110000}"/>
    <cellStyle name="Millares 2 2 3 2 5 2" xfId="7170" xr:uid="{00000000-0005-0000-0000-00008B110000}"/>
    <cellStyle name="Millares 2 2 3 2 5 2 2" xfId="7171" xr:uid="{00000000-0005-0000-0000-00008C110000}"/>
    <cellStyle name="Millares 2 2 3 2 5 2 3" xfId="7172" xr:uid="{00000000-0005-0000-0000-00008D110000}"/>
    <cellStyle name="Millares 2 2 3 2 5 3" xfId="7173" xr:uid="{00000000-0005-0000-0000-00008E110000}"/>
    <cellStyle name="Millares 2 2 3 2 5 4" xfId="7174" xr:uid="{00000000-0005-0000-0000-00008F110000}"/>
    <cellStyle name="Millares 2 2 3 2 6" xfId="7175" xr:uid="{00000000-0005-0000-0000-000090110000}"/>
    <cellStyle name="Millares 2 2 3 2 6 2" xfId="7176" xr:uid="{00000000-0005-0000-0000-000091110000}"/>
    <cellStyle name="Millares 2 2 3 2 6 2 2" xfId="7177" xr:uid="{00000000-0005-0000-0000-000092110000}"/>
    <cellStyle name="Millares 2 2 3 2 6 2 3" xfId="7178" xr:uid="{00000000-0005-0000-0000-000093110000}"/>
    <cellStyle name="Millares 2 2 3 2 6 3" xfId="7179" xr:uid="{00000000-0005-0000-0000-000094110000}"/>
    <cellStyle name="Millares 2 2 3 2 6 4" xfId="7180" xr:uid="{00000000-0005-0000-0000-000095110000}"/>
    <cellStyle name="Millares 2 2 3 2 7" xfId="7181" xr:uid="{00000000-0005-0000-0000-000096110000}"/>
    <cellStyle name="Millares 2 2 3 2 7 2" xfId="7182" xr:uid="{00000000-0005-0000-0000-000097110000}"/>
    <cellStyle name="Millares 2 2 3 2 7 2 2" xfId="7183" xr:uid="{00000000-0005-0000-0000-000098110000}"/>
    <cellStyle name="Millares 2 2 3 2 7 2 3" xfId="7184" xr:uid="{00000000-0005-0000-0000-000099110000}"/>
    <cellStyle name="Millares 2 2 3 2 7 3" xfId="7185" xr:uid="{00000000-0005-0000-0000-00009A110000}"/>
    <cellStyle name="Millares 2 2 3 2 7 4" xfId="7186" xr:uid="{00000000-0005-0000-0000-00009B110000}"/>
    <cellStyle name="Millares 2 2 3 2 8" xfId="7187" xr:uid="{00000000-0005-0000-0000-00009C110000}"/>
    <cellStyle name="Millares 2 2 3 2 8 2" xfId="7188" xr:uid="{00000000-0005-0000-0000-00009D110000}"/>
    <cellStyle name="Millares 2 2 3 2 8 2 2" xfId="7189" xr:uid="{00000000-0005-0000-0000-00009E110000}"/>
    <cellStyle name="Millares 2 2 3 2 8 2 3" xfId="7190" xr:uid="{00000000-0005-0000-0000-00009F110000}"/>
    <cellStyle name="Millares 2 2 3 2 8 3" xfId="7191" xr:uid="{00000000-0005-0000-0000-0000A0110000}"/>
    <cellStyle name="Millares 2 2 3 2 8 4" xfId="7192" xr:uid="{00000000-0005-0000-0000-0000A1110000}"/>
    <cellStyle name="Millares 2 2 3 2 9" xfId="7193" xr:uid="{00000000-0005-0000-0000-0000A2110000}"/>
    <cellStyle name="Millares 2 2 3 2 9 2" xfId="7194" xr:uid="{00000000-0005-0000-0000-0000A3110000}"/>
    <cellStyle name="Millares 2 2 3 2 9 2 2" xfId="7195" xr:uid="{00000000-0005-0000-0000-0000A4110000}"/>
    <cellStyle name="Millares 2 2 3 2 9 2 3" xfId="7196" xr:uid="{00000000-0005-0000-0000-0000A5110000}"/>
    <cellStyle name="Millares 2 2 3 2 9 3" xfId="7197" xr:uid="{00000000-0005-0000-0000-0000A6110000}"/>
    <cellStyle name="Millares 2 2 3 2 9 4" xfId="7198" xr:uid="{00000000-0005-0000-0000-0000A7110000}"/>
    <cellStyle name="Millares 2 2 3 3" xfId="7199" xr:uid="{00000000-0005-0000-0000-0000A8110000}"/>
    <cellStyle name="Millares 2 2 3 3 2" xfId="7200" xr:uid="{00000000-0005-0000-0000-0000A9110000}"/>
    <cellStyle name="Millares 2 2 3 3 2 2" xfId="7201" xr:uid="{00000000-0005-0000-0000-0000AA110000}"/>
    <cellStyle name="Millares 2 2 3 3 2 2 2" xfId="7202" xr:uid="{00000000-0005-0000-0000-0000AB110000}"/>
    <cellStyle name="Millares 2 2 3 3 2 2 2 2" xfId="7203" xr:uid="{00000000-0005-0000-0000-0000AC110000}"/>
    <cellStyle name="Millares 2 2 3 3 2 2 2 2 2" xfId="7204" xr:uid="{00000000-0005-0000-0000-0000AD110000}"/>
    <cellStyle name="Millares 2 2 3 3 2 2 2 2 3" xfId="7205" xr:uid="{00000000-0005-0000-0000-0000AE110000}"/>
    <cellStyle name="Millares 2 2 3 3 2 2 2 3" xfId="7206" xr:uid="{00000000-0005-0000-0000-0000AF110000}"/>
    <cellStyle name="Millares 2 2 3 3 2 2 2 4" xfId="7207" xr:uid="{00000000-0005-0000-0000-0000B0110000}"/>
    <cellStyle name="Millares 2 2 3 3 2 2 3" xfId="7208" xr:uid="{00000000-0005-0000-0000-0000B1110000}"/>
    <cellStyle name="Millares 2 2 3 3 2 2 3 2" xfId="7209" xr:uid="{00000000-0005-0000-0000-0000B2110000}"/>
    <cellStyle name="Millares 2 2 3 3 2 2 3 3" xfId="7210" xr:uid="{00000000-0005-0000-0000-0000B3110000}"/>
    <cellStyle name="Millares 2 2 3 3 2 2 4" xfId="7211" xr:uid="{00000000-0005-0000-0000-0000B4110000}"/>
    <cellStyle name="Millares 2 2 3 3 2 2 5" xfId="7212" xr:uid="{00000000-0005-0000-0000-0000B5110000}"/>
    <cellStyle name="Millares 2 2 3 3 2 3" xfId="7213" xr:uid="{00000000-0005-0000-0000-0000B6110000}"/>
    <cellStyle name="Millares 2 2 3 3 2 3 2" xfId="7214" xr:uid="{00000000-0005-0000-0000-0000B7110000}"/>
    <cellStyle name="Millares 2 2 3 3 2 3 2 2" xfId="7215" xr:uid="{00000000-0005-0000-0000-0000B8110000}"/>
    <cellStyle name="Millares 2 2 3 3 2 3 2 3" xfId="7216" xr:uid="{00000000-0005-0000-0000-0000B9110000}"/>
    <cellStyle name="Millares 2 2 3 3 2 3 3" xfId="7217" xr:uid="{00000000-0005-0000-0000-0000BA110000}"/>
    <cellStyle name="Millares 2 2 3 3 2 3 4" xfId="7218" xr:uid="{00000000-0005-0000-0000-0000BB110000}"/>
    <cellStyle name="Millares 2 2 3 3 2 4" xfId="7219" xr:uid="{00000000-0005-0000-0000-0000BC110000}"/>
    <cellStyle name="Millares 2 2 3 3 2 4 2" xfId="7220" xr:uid="{00000000-0005-0000-0000-0000BD110000}"/>
    <cellStyle name="Millares 2 2 3 3 2 4 2 2" xfId="7221" xr:uid="{00000000-0005-0000-0000-0000BE110000}"/>
    <cellStyle name="Millares 2 2 3 3 2 4 2 3" xfId="7222" xr:uid="{00000000-0005-0000-0000-0000BF110000}"/>
    <cellStyle name="Millares 2 2 3 3 2 4 3" xfId="7223" xr:uid="{00000000-0005-0000-0000-0000C0110000}"/>
    <cellStyle name="Millares 2 2 3 3 2 4 4" xfId="7224" xr:uid="{00000000-0005-0000-0000-0000C1110000}"/>
    <cellStyle name="Millares 2 2 3 3 2 5" xfId="7225" xr:uid="{00000000-0005-0000-0000-0000C2110000}"/>
    <cellStyle name="Millares 2 2 3 3 2 5 2" xfId="7226" xr:uid="{00000000-0005-0000-0000-0000C3110000}"/>
    <cellStyle name="Millares 2 2 3 3 2 5 2 2" xfId="7227" xr:uid="{00000000-0005-0000-0000-0000C4110000}"/>
    <cellStyle name="Millares 2 2 3 3 2 5 2 3" xfId="7228" xr:uid="{00000000-0005-0000-0000-0000C5110000}"/>
    <cellStyle name="Millares 2 2 3 3 2 5 3" xfId="7229" xr:uid="{00000000-0005-0000-0000-0000C6110000}"/>
    <cellStyle name="Millares 2 2 3 3 2 5 4" xfId="7230" xr:uid="{00000000-0005-0000-0000-0000C7110000}"/>
    <cellStyle name="Millares 2 2 3 3 2 6" xfId="7231" xr:uid="{00000000-0005-0000-0000-0000C8110000}"/>
    <cellStyle name="Millares 2 2 3 3 2 6 2" xfId="7232" xr:uid="{00000000-0005-0000-0000-0000C9110000}"/>
    <cellStyle name="Millares 2 2 3 3 2 6 3" xfId="7233" xr:uid="{00000000-0005-0000-0000-0000CA110000}"/>
    <cellStyle name="Millares 2 2 3 3 2 7" xfId="7234" xr:uid="{00000000-0005-0000-0000-0000CB110000}"/>
    <cellStyle name="Millares 2 2 3 3 2 8" xfId="7235" xr:uid="{00000000-0005-0000-0000-0000CC110000}"/>
    <cellStyle name="Millares 2 2 3 3 3" xfId="7236" xr:uid="{00000000-0005-0000-0000-0000CD110000}"/>
    <cellStyle name="Millares 2 2 3 3 3 2" xfId="7237" xr:uid="{00000000-0005-0000-0000-0000CE110000}"/>
    <cellStyle name="Millares 2 2 3 3 3 2 2" xfId="7238" xr:uid="{00000000-0005-0000-0000-0000CF110000}"/>
    <cellStyle name="Millares 2 2 3 3 3 2 2 2" xfId="7239" xr:uid="{00000000-0005-0000-0000-0000D0110000}"/>
    <cellStyle name="Millares 2 2 3 3 3 2 2 3" xfId="7240" xr:uid="{00000000-0005-0000-0000-0000D1110000}"/>
    <cellStyle name="Millares 2 2 3 3 3 2 3" xfId="7241" xr:uid="{00000000-0005-0000-0000-0000D2110000}"/>
    <cellStyle name="Millares 2 2 3 3 3 2 4" xfId="7242" xr:uid="{00000000-0005-0000-0000-0000D3110000}"/>
    <cellStyle name="Millares 2 2 3 3 3 3" xfId="7243" xr:uid="{00000000-0005-0000-0000-0000D4110000}"/>
    <cellStyle name="Millares 2 2 3 3 3 3 2" xfId="7244" xr:uid="{00000000-0005-0000-0000-0000D5110000}"/>
    <cellStyle name="Millares 2 2 3 3 3 3 3" xfId="7245" xr:uid="{00000000-0005-0000-0000-0000D6110000}"/>
    <cellStyle name="Millares 2 2 3 3 3 4" xfId="7246" xr:uid="{00000000-0005-0000-0000-0000D7110000}"/>
    <cellStyle name="Millares 2 2 3 3 3 5" xfId="7247" xr:uid="{00000000-0005-0000-0000-0000D8110000}"/>
    <cellStyle name="Millares 2 2 3 3 4" xfId="7248" xr:uid="{00000000-0005-0000-0000-0000D9110000}"/>
    <cellStyle name="Millares 2 2 3 3 4 2" xfId="7249" xr:uid="{00000000-0005-0000-0000-0000DA110000}"/>
    <cellStyle name="Millares 2 2 3 3 4 2 2" xfId="7250" xr:uid="{00000000-0005-0000-0000-0000DB110000}"/>
    <cellStyle name="Millares 2 2 3 3 4 2 3" xfId="7251" xr:uid="{00000000-0005-0000-0000-0000DC110000}"/>
    <cellStyle name="Millares 2 2 3 3 4 3" xfId="7252" xr:uid="{00000000-0005-0000-0000-0000DD110000}"/>
    <cellStyle name="Millares 2 2 3 3 4 4" xfId="7253" xr:uid="{00000000-0005-0000-0000-0000DE110000}"/>
    <cellStyle name="Millares 2 2 3 3 5" xfId="7254" xr:uid="{00000000-0005-0000-0000-0000DF110000}"/>
    <cellStyle name="Millares 2 2 3 3 5 2" xfId="7255" xr:uid="{00000000-0005-0000-0000-0000E0110000}"/>
    <cellStyle name="Millares 2 2 3 3 5 2 2" xfId="7256" xr:uid="{00000000-0005-0000-0000-0000E1110000}"/>
    <cellStyle name="Millares 2 2 3 3 5 2 3" xfId="7257" xr:uid="{00000000-0005-0000-0000-0000E2110000}"/>
    <cellStyle name="Millares 2 2 3 3 5 3" xfId="7258" xr:uid="{00000000-0005-0000-0000-0000E3110000}"/>
    <cellStyle name="Millares 2 2 3 3 5 4" xfId="7259" xr:uid="{00000000-0005-0000-0000-0000E4110000}"/>
    <cellStyle name="Millares 2 2 3 3 6" xfId="7260" xr:uid="{00000000-0005-0000-0000-0000E5110000}"/>
    <cellStyle name="Millares 2 2 3 3 6 2" xfId="7261" xr:uid="{00000000-0005-0000-0000-0000E6110000}"/>
    <cellStyle name="Millares 2 2 3 3 6 2 2" xfId="7262" xr:uid="{00000000-0005-0000-0000-0000E7110000}"/>
    <cellStyle name="Millares 2 2 3 3 6 2 3" xfId="7263" xr:uid="{00000000-0005-0000-0000-0000E8110000}"/>
    <cellStyle name="Millares 2 2 3 3 6 3" xfId="7264" xr:uid="{00000000-0005-0000-0000-0000E9110000}"/>
    <cellStyle name="Millares 2 2 3 3 6 4" xfId="7265" xr:uid="{00000000-0005-0000-0000-0000EA110000}"/>
    <cellStyle name="Millares 2 2 3 3 7" xfId="7266" xr:uid="{00000000-0005-0000-0000-0000EB110000}"/>
    <cellStyle name="Millares 2 2 3 3 7 2" xfId="7267" xr:uid="{00000000-0005-0000-0000-0000EC110000}"/>
    <cellStyle name="Millares 2 2 3 3 7 3" xfId="7268" xr:uid="{00000000-0005-0000-0000-0000ED110000}"/>
    <cellStyle name="Millares 2 2 3 3 8" xfId="7269" xr:uid="{00000000-0005-0000-0000-0000EE110000}"/>
    <cellStyle name="Millares 2 2 3 3 9" xfId="7270" xr:uid="{00000000-0005-0000-0000-0000EF110000}"/>
    <cellStyle name="Millares 2 2 3 4" xfId="7271" xr:uid="{00000000-0005-0000-0000-0000F0110000}"/>
    <cellStyle name="Millares 2 2 3 4 2" xfId="7272" xr:uid="{00000000-0005-0000-0000-0000F1110000}"/>
    <cellStyle name="Millares 2 2 3 4 2 2" xfId="7273" xr:uid="{00000000-0005-0000-0000-0000F2110000}"/>
    <cellStyle name="Millares 2 2 3 4 2 2 2" xfId="7274" xr:uid="{00000000-0005-0000-0000-0000F3110000}"/>
    <cellStyle name="Millares 2 2 3 4 2 2 2 2" xfId="7275" xr:uid="{00000000-0005-0000-0000-0000F4110000}"/>
    <cellStyle name="Millares 2 2 3 4 2 2 2 3" xfId="7276" xr:uid="{00000000-0005-0000-0000-0000F5110000}"/>
    <cellStyle name="Millares 2 2 3 4 2 2 3" xfId="7277" xr:uid="{00000000-0005-0000-0000-0000F6110000}"/>
    <cellStyle name="Millares 2 2 3 4 2 2 4" xfId="7278" xr:uid="{00000000-0005-0000-0000-0000F7110000}"/>
    <cellStyle name="Millares 2 2 3 4 2 3" xfId="7279" xr:uid="{00000000-0005-0000-0000-0000F8110000}"/>
    <cellStyle name="Millares 2 2 3 4 2 3 2" xfId="7280" xr:uid="{00000000-0005-0000-0000-0000F9110000}"/>
    <cellStyle name="Millares 2 2 3 4 2 3 3" xfId="7281" xr:uid="{00000000-0005-0000-0000-0000FA110000}"/>
    <cellStyle name="Millares 2 2 3 4 2 4" xfId="7282" xr:uid="{00000000-0005-0000-0000-0000FB110000}"/>
    <cellStyle name="Millares 2 2 3 4 2 5" xfId="7283" xr:uid="{00000000-0005-0000-0000-0000FC110000}"/>
    <cellStyle name="Millares 2 2 3 4 3" xfId="7284" xr:uid="{00000000-0005-0000-0000-0000FD110000}"/>
    <cellStyle name="Millares 2 2 3 4 3 2" xfId="7285" xr:uid="{00000000-0005-0000-0000-0000FE110000}"/>
    <cellStyle name="Millares 2 2 3 4 3 2 2" xfId="7286" xr:uid="{00000000-0005-0000-0000-0000FF110000}"/>
    <cellStyle name="Millares 2 2 3 4 3 2 3" xfId="7287" xr:uid="{00000000-0005-0000-0000-000000120000}"/>
    <cellStyle name="Millares 2 2 3 4 3 3" xfId="7288" xr:uid="{00000000-0005-0000-0000-000001120000}"/>
    <cellStyle name="Millares 2 2 3 4 3 4" xfId="7289" xr:uid="{00000000-0005-0000-0000-000002120000}"/>
    <cellStyle name="Millares 2 2 3 4 4" xfId="7290" xr:uid="{00000000-0005-0000-0000-000003120000}"/>
    <cellStyle name="Millares 2 2 3 4 4 2" xfId="7291" xr:uid="{00000000-0005-0000-0000-000004120000}"/>
    <cellStyle name="Millares 2 2 3 4 4 2 2" xfId="7292" xr:uid="{00000000-0005-0000-0000-000005120000}"/>
    <cellStyle name="Millares 2 2 3 4 4 2 3" xfId="7293" xr:uid="{00000000-0005-0000-0000-000006120000}"/>
    <cellStyle name="Millares 2 2 3 4 4 3" xfId="7294" xr:uid="{00000000-0005-0000-0000-000007120000}"/>
    <cellStyle name="Millares 2 2 3 4 4 4" xfId="7295" xr:uid="{00000000-0005-0000-0000-000008120000}"/>
    <cellStyle name="Millares 2 2 3 4 5" xfId="7296" xr:uid="{00000000-0005-0000-0000-000009120000}"/>
    <cellStyle name="Millares 2 2 3 4 5 2" xfId="7297" xr:uid="{00000000-0005-0000-0000-00000A120000}"/>
    <cellStyle name="Millares 2 2 3 4 5 2 2" xfId="7298" xr:uid="{00000000-0005-0000-0000-00000B120000}"/>
    <cellStyle name="Millares 2 2 3 4 5 2 3" xfId="7299" xr:uid="{00000000-0005-0000-0000-00000C120000}"/>
    <cellStyle name="Millares 2 2 3 4 5 3" xfId="7300" xr:uid="{00000000-0005-0000-0000-00000D120000}"/>
    <cellStyle name="Millares 2 2 3 4 5 4" xfId="7301" xr:uid="{00000000-0005-0000-0000-00000E120000}"/>
    <cellStyle name="Millares 2 2 3 4 6" xfId="7302" xr:uid="{00000000-0005-0000-0000-00000F120000}"/>
    <cellStyle name="Millares 2 2 3 4 6 2" xfId="7303" xr:uid="{00000000-0005-0000-0000-000010120000}"/>
    <cellStyle name="Millares 2 2 3 4 6 3" xfId="7304" xr:uid="{00000000-0005-0000-0000-000011120000}"/>
    <cellStyle name="Millares 2 2 3 4 7" xfId="7305" xr:uid="{00000000-0005-0000-0000-000012120000}"/>
    <cellStyle name="Millares 2 2 3 4 8" xfId="7306" xr:uid="{00000000-0005-0000-0000-000013120000}"/>
    <cellStyle name="Millares 2 2 3 5" xfId="7307" xr:uid="{00000000-0005-0000-0000-000014120000}"/>
    <cellStyle name="Millares 2 2 3 5 2" xfId="7308" xr:uid="{00000000-0005-0000-0000-000015120000}"/>
    <cellStyle name="Millares 2 2 3 5 2 2" xfId="7309" xr:uid="{00000000-0005-0000-0000-000016120000}"/>
    <cellStyle name="Millares 2 2 3 5 2 2 2" xfId="7310" xr:uid="{00000000-0005-0000-0000-000017120000}"/>
    <cellStyle name="Millares 2 2 3 5 2 2 3" xfId="7311" xr:uid="{00000000-0005-0000-0000-000018120000}"/>
    <cellStyle name="Millares 2 2 3 5 2 3" xfId="7312" xr:uid="{00000000-0005-0000-0000-000019120000}"/>
    <cellStyle name="Millares 2 2 3 5 2 4" xfId="7313" xr:uid="{00000000-0005-0000-0000-00001A120000}"/>
    <cellStyle name="Millares 2 2 3 5 3" xfId="7314" xr:uid="{00000000-0005-0000-0000-00001B120000}"/>
    <cellStyle name="Millares 2 2 3 5 3 2" xfId="7315" xr:uid="{00000000-0005-0000-0000-00001C120000}"/>
    <cellStyle name="Millares 2 2 3 5 3 2 2" xfId="7316" xr:uid="{00000000-0005-0000-0000-00001D120000}"/>
    <cellStyle name="Millares 2 2 3 5 3 2 3" xfId="7317" xr:uid="{00000000-0005-0000-0000-00001E120000}"/>
    <cellStyle name="Millares 2 2 3 5 3 3" xfId="7318" xr:uid="{00000000-0005-0000-0000-00001F120000}"/>
    <cellStyle name="Millares 2 2 3 5 3 4" xfId="7319" xr:uid="{00000000-0005-0000-0000-000020120000}"/>
    <cellStyle name="Millares 2 2 3 5 4" xfId="7320" xr:uid="{00000000-0005-0000-0000-000021120000}"/>
    <cellStyle name="Millares 2 2 3 5 4 2" xfId="7321" xr:uid="{00000000-0005-0000-0000-000022120000}"/>
    <cellStyle name="Millares 2 2 3 5 4 3" xfId="7322" xr:uid="{00000000-0005-0000-0000-000023120000}"/>
    <cellStyle name="Millares 2 2 3 5 5" xfId="7323" xr:uid="{00000000-0005-0000-0000-000024120000}"/>
    <cellStyle name="Millares 2 2 3 5 6" xfId="7324" xr:uid="{00000000-0005-0000-0000-000025120000}"/>
    <cellStyle name="Millares 2 2 3 6" xfId="7325" xr:uid="{00000000-0005-0000-0000-000026120000}"/>
    <cellStyle name="Millares 2 2 3 6 2" xfId="7326" xr:uid="{00000000-0005-0000-0000-000027120000}"/>
    <cellStyle name="Millares 2 2 3 6 2 2" xfId="7327" xr:uid="{00000000-0005-0000-0000-000028120000}"/>
    <cellStyle name="Millares 2 2 3 6 2 3" xfId="7328" xr:uid="{00000000-0005-0000-0000-000029120000}"/>
    <cellStyle name="Millares 2 2 3 6 3" xfId="7329" xr:uid="{00000000-0005-0000-0000-00002A120000}"/>
    <cellStyle name="Millares 2 2 3 6 4" xfId="7330" xr:uid="{00000000-0005-0000-0000-00002B120000}"/>
    <cellStyle name="Millares 2 2 3 7" xfId="7331" xr:uid="{00000000-0005-0000-0000-00002C120000}"/>
    <cellStyle name="Millares 2 2 3 7 2" xfId="7332" xr:uid="{00000000-0005-0000-0000-00002D120000}"/>
    <cellStyle name="Millares 2 2 3 7 2 2" xfId="7333" xr:uid="{00000000-0005-0000-0000-00002E120000}"/>
    <cellStyle name="Millares 2 2 3 7 2 3" xfId="7334" xr:uid="{00000000-0005-0000-0000-00002F120000}"/>
    <cellStyle name="Millares 2 2 3 7 3" xfId="7335" xr:uid="{00000000-0005-0000-0000-000030120000}"/>
    <cellStyle name="Millares 2 2 3 7 4" xfId="7336" xr:uid="{00000000-0005-0000-0000-000031120000}"/>
    <cellStyle name="Millares 2 2 3 8" xfId="7337" xr:uid="{00000000-0005-0000-0000-000032120000}"/>
    <cellStyle name="Millares 2 2 3 8 2" xfId="7338" xr:uid="{00000000-0005-0000-0000-000033120000}"/>
    <cellStyle name="Millares 2 2 3 8 2 2" xfId="7339" xr:uid="{00000000-0005-0000-0000-000034120000}"/>
    <cellStyle name="Millares 2 2 3 8 2 3" xfId="7340" xr:uid="{00000000-0005-0000-0000-000035120000}"/>
    <cellStyle name="Millares 2 2 3 8 3" xfId="7341" xr:uid="{00000000-0005-0000-0000-000036120000}"/>
    <cellStyle name="Millares 2 2 3 8 4" xfId="7342" xr:uid="{00000000-0005-0000-0000-000037120000}"/>
    <cellStyle name="Millares 2 2 3 9" xfId="7343" xr:uid="{00000000-0005-0000-0000-000038120000}"/>
    <cellStyle name="Millares 2 2 3 9 2" xfId="7344" xr:uid="{00000000-0005-0000-0000-000039120000}"/>
    <cellStyle name="Millares 2 2 3 9 2 2" xfId="7345" xr:uid="{00000000-0005-0000-0000-00003A120000}"/>
    <cellStyle name="Millares 2 2 3 9 2 3" xfId="7346" xr:uid="{00000000-0005-0000-0000-00003B120000}"/>
    <cellStyle name="Millares 2 2 3 9 3" xfId="7347" xr:uid="{00000000-0005-0000-0000-00003C120000}"/>
    <cellStyle name="Millares 2 2 3 9 4" xfId="7348" xr:uid="{00000000-0005-0000-0000-00003D120000}"/>
    <cellStyle name="Millares 2 3" xfId="213" xr:uid="{00000000-0005-0000-0000-00003E120000}"/>
    <cellStyle name="Millares 2 3 10" xfId="7349" xr:uid="{00000000-0005-0000-0000-00003F120000}"/>
    <cellStyle name="Millares 2 3 10 2" xfId="7350" xr:uid="{00000000-0005-0000-0000-000040120000}"/>
    <cellStyle name="Millares 2 3 10 2 2" xfId="7351" xr:uid="{00000000-0005-0000-0000-000041120000}"/>
    <cellStyle name="Millares 2 3 10 2 3" xfId="7352" xr:uid="{00000000-0005-0000-0000-000042120000}"/>
    <cellStyle name="Millares 2 3 10 3" xfId="7353" xr:uid="{00000000-0005-0000-0000-000043120000}"/>
    <cellStyle name="Millares 2 3 10 4" xfId="7354" xr:uid="{00000000-0005-0000-0000-000044120000}"/>
    <cellStyle name="Millares 2 3 11" xfId="7355" xr:uid="{00000000-0005-0000-0000-000045120000}"/>
    <cellStyle name="Millares 2 3 11 2" xfId="7356" xr:uid="{00000000-0005-0000-0000-000046120000}"/>
    <cellStyle name="Millares 2 3 11 2 2" xfId="7357" xr:uid="{00000000-0005-0000-0000-000047120000}"/>
    <cellStyle name="Millares 2 3 11 2 3" xfId="7358" xr:uid="{00000000-0005-0000-0000-000048120000}"/>
    <cellStyle name="Millares 2 3 11 3" xfId="7359" xr:uid="{00000000-0005-0000-0000-000049120000}"/>
    <cellStyle name="Millares 2 3 11 4" xfId="7360" xr:uid="{00000000-0005-0000-0000-00004A120000}"/>
    <cellStyle name="Millares 2 3 12" xfId="7361" xr:uid="{00000000-0005-0000-0000-00004B120000}"/>
    <cellStyle name="Millares 2 3 12 2" xfId="7362" xr:uid="{00000000-0005-0000-0000-00004C120000}"/>
    <cellStyle name="Millares 2 3 12 2 2" xfId="7363" xr:uid="{00000000-0005-0000-0000-00004D120000}"/>
    <cellStyle name="Millares 2 3 12 2 3" xfId="7364" xr:uid="{00000000-0005-0000-0000-00004E120000}"/>
    <cellStyle name="Millares 2 3 12 3" xfId="7365" xr:uid="{00000000-0005-0000-0000-00004F120000}"/>
    <cellStyle name="Millares 2 3 12 4" xfId="7366" xr:uid="{00000000-0005-0000-0000-000050120000}"/>
    <cellStyle name="Millares 2 3 13" xfId="7367" xr:uid="{00000000-0005-0000-0000-000051120000}"/>
    <cellStyle name="Millares 2 3 13 2" xfId="7368" xr:uid="{00000000-0005-0000-0000-000052120000}"/>
    <cellStyle name="Millares 2 3 13 3" xfId="7369" xr:uid="{00000000-0005-0000-0000-000053120000}"/>
    <cellStyle name="Millares 2 3 14" xfId="7370" xr:uid="{00000000-0005-0000-0000-000054120000}"/>
    <cellStyle name="Millares 2 3 15" xfId="7371" xr:uid="{00000000-0005-0000-0000-000055120000}"/>
    <cellStyle name="Millares 2 3 2" xfId="214" xr:uid="{00000000-0005-0000-0000-000056120000}"/>
    <cellStyle name="Millares 2 3 2 10" xfId="7372" xr:uid="{00000000-0005-0000-0000-000057120000}"/>
    <cellStyle name="Millares 2 3 2 10 2" xfId="7373" xr:uid="{00000000-0005-0000-0000-000058120000}"/>
    <cellStyle name="Millares 2 3 2 10 2 2" xfId="7374" xr:uid="{00000000-0005-0000-0000-000059120000}"/>
    <cellStyle name="Millares 2 3 2 10 2 3" xfId="7375" xr:uid="{00000000-0005-0000-0000-00005A120000}"/>
    <cellStyle name="Millares 2 3 2 10 3" xfId="7376" xr:uid="{00000000-0005-0000-0000-00005B120000}"/>
    <cellStyle name="Millares 2 3 2 10 4" xfId="7377" xr:uid="{00000000-0005-0000-0000-00005C120000}"/>
    <cellStyle name="Millares 2 3 2 11" xfId="7378" xr:uid="{00000000-0005-0000-0000-00005D120000}"/>
    <cellStyle name="Millares 2 3 2 11 2" xfId="7379" xr:uid="{00000000-0005-0000-0000-00005E120000}"/>
    <cellStyle name="Millares 2 3 2 11 2 2" xfId="7380" xr:uid="{00000000-0005-0000-0000-00005F120000}"/>
    <cellStyle name="Millares 2 3 2 11 2 3" xfId="7381" xr:uid="{00000000-0005-0000-0000-000060120000}"/>
    <cellStyle name="Millares 2 3 2 11 3" xfId="7382" xr:uid="{00000000-0005-0000-0000-000061120000}"/>
    <cellStyle name="Millares 2 3 2 11 4" xfId="7383" xr:uid="{00000000-0005-0000-0000-000062120000}"/>
    <cellStyle name="Millares 2 3 2 12" xfId="7384" xr:uid="{00000000-0005-0000-0000-000063120000}"/>
    <cellStyle name="Millares 2 3 2 12 2" xfId="7385" xr:uid="{00000000-0005-0000-0000-000064120000}"/>
    <cellStyle name="Millares 2 3 2 12 2 2" xfId="7386" xr:uid="{00000000-0005-0000-0000-000065120000}"/>
    <cellStyle name="Millares 2 3 2 12 2 3" xfId="7387" xr:uid="{00000000-0005-0000-0000-000066120000}"/>
    <cellStyle name="Millares 2 3 2 12 3" xfId="7388" xr:uid="{00000000-0005-0000-0000-000067120000}"/>
    <cellStyle name="Millares 2 3 2 12 4" xfId="7389" xr:uid="{00000000-0005-0000-0000-000068120000}"/>
    <cellStyle name="Millares 2 3 2 13" xfId="7390" xr:uid="{00000000-0005-0000-0000-000069120000}"/>
    <cellStyle name="Millares 2 3 2 13 2" xfId="7391" xr:uid="{00000000-0005-0000-0000-00006A120000}"/>
    <cellStyle name="Millares 2 3 2 13 2 2" xfId="7392" xr:uid="{00000000-0005-0000-0000-00006B120000}"/>
    <cellStyle name="Millares 2 3 2 13 2 3" xfId="7393" xr:uid="{00000000-0005-0000-0000-00006C120000}"/>
    <cellStyle name="Millares 2 3 2 13 3" xfId="7394" xr:uid="{00000000-0005-0000-0000-00006D120000}"/>
    <cellStyle name="Millares 2 3 2 13 4" xfId="7395" xr:uid="{00000000-0005-0000-0000-00006E120000}"/>
    <cellStyle name="Millares 2 3 2 14" xfId="7396" xr:uid="{00000000-0005-0000-0000-00006F120000}"/>
    <cellStyle name="Millares 2 3 2 14 2" xfId="7397" xr:uid="{00000000-0005-0000-0000-000070120000}"/>
    <cellStyle name="Millares 2 3 2 14 2 2" xfId="7398" xr:uid="{00000000-0005-0000-0000-000071120000}"/>
    <cellStyle name="Millares 2 3 2 14 2 3" xfId="7399" xr:uid="{00000000-0005-0000-0000-000072120000}"/>
    <cellStyle name="Millares 2 3 2 14 3" xfId="7400" xr:uid="{00000000-0005-0000-0000-000073120000}"/>
    <cellStyle name="Millares 2 3 2 14 4" xfId="7401" xr:uid="{00000000-0005-0000-0000-000074120000}"/>
    <cellStyle name="Millares 2 3 2 15" xfId="7402" xr:uid="{00000000-0005-0000-0000-000075120000}"/>
    <cellStyle name="Millares 2 3 2 15 2" xfId="7403" xr:uid="{00000000-0005-0000-0000-000076120000}"/>
    <cellStyle name="Millares 2 3 2 15 3" xfId="7404" xr:uid="{00000000-0005-0000-0000-000077120000}"/>
    <cellStyle name="Millares 2 3 2 16" xfId="7405" xr:uid="{00000000-0005-0000-0000-000078120000}"/>
    <cellStyle name="Millares 2 3 2 17" xfId="7406" xr:uid="{00000000-0005-0000-0000-000079120000}"/>
    <cellStyle name="Millares 2 3 2 2" xfId="215" xr:uid="{00000000-0005-0000-0000-00007A120000}"/>
    <cellStyle name="Millares 2 3 2 2 10" xfId="7407" xr:uid="{00000000-0005-0000-0000-00007B120000}"/>
    <cellStyle name="Millares 2 3 2 2 10 2" xfId="7408" xr:uid="{00000000-0005-0000-0000-00007C120000}"/>
    <cellStyle name="Millares 2 3 2 2 10 2 2" xfId="7409" xr:uid="{00000000-0005-0000-0000-00007D120000}"/>
    <cellStyle name="Millares 2 3 2 2 10 2 3" xfId="7410" xr:uid="{00000000-0005-0000-0000-00007E120000}"/>
    <cellStyle name="Millares 2 3 2 2 10 3" xfId="7411" xr:uid="{00000000-0005-0000-0000-00007F120000}"/>
    <cellStyle name="Millares 2 3 2 2 10 4" xfId="7412" xr:uid="{00000000-0005-0000-0000-000080120000}"/>
    <cellStyle name="Millares 2 3 2 2 11" xfId="7413" xr:uid="{00000000-0005-0000-0000-000081120000}"/>
    <cellStyle name="Millares 2 3 2 2 11 2" xfId="7414" xr:uid="{00000000-0005-0000-0000-000082120000}"/>
    <cellStyle name="Millares 2 3 2 2 11 2 2" xfId="7415" xr:uid="{00000000-0005-0000-0000-000083120000}"/>
    <cellStyle name="Millares 2 3 2 2 11 2 3" xfId="7416" xr:uid="{00000000-0005-0000-0000-000084120000}"/>
    <cellStyle name="Millares 2 3 2 2 11 3" xfId="7417" xr:uid="{00000000-0005-0000-0000-000085120000}"/>
    <cellStyle name="Millares 2 3 2 2 11 4" xfId="7418" xr:uid="{00000000-0005-0000-0000-000086120000}"/>
    <cellStyle name="Millares 2 3 2 2 12" xfId="7419" xr:uid="{00000000-0005-0000-0000-000087120000}"/>
    <cellStyle name="Millares 2 3 2 2 12 2" xfId="7420" xr:uid="{00000000-0005-0000-0000-000088120000}"/>
    <cellStyle name="Millares 2 3 2 2 12 2 2" xfId="7421" xr:uid="{00000000-0005-0000-0000-000089120000}"/>
    <cellStyle name="Millares 2 3 2 2 12 2 3" xfId="7422" xr:uid="{00000000-0005-0000-0000-00008A120000}"/>
    <cellStyle name="Millares 2 3 2 2 12 3" xfId="7423" xr:uid="{00000000-0005-0000-0000-00008B120000}"/>
    <cellStyle name="Millares 2 3 2 2 12 4" xfId="7424" xr:uid="{00000000-0005-0000-0000-00008C120000}"/>
    <cellStyle name="Millares 2 3 2 2 13" xfId="7425" xr:uid="{00000000-0005-0000-0000-00008D120000}"/>
    <cellStyle name="Millares 2 3 2 2 13 2" xfId="7426" xr:uid="{00000000-0005-0000-0000-00008E120000}"/>
    <cellStyle name="Millares 2 3 2 2 13 3" xfId="7427" xr:uid="{00000000-0005-0000-0000-00008F120000}"/>
    <cellStyle name="Millares 2 3 2 2 14" xfId="7428" xr:uid="{00000000-0005-0000-0000-000090120000}"/>
    <cellStyle name="Millares 2 3 2 2 15" xfId="7429" xr:uid="{00000000-0005-0000-0000-000091120000}"/>
    <cellStyle name="Millares 2 3 2 2 2" xfId="7430" xr:uid="{00000000-0005-0000-0000-000092120000}"/>
    <cellStyle name="Millares 2 3 2 2 2 10" xfId="7431" xr:uid="{00000000-0005-0000-0000-000093120000}"/>
    <cellStyle name="Millares 2 3 2 2 2 2" xfId="7432" xr:uid="{00000000-0005-0000-0000-000094120000}"/>
    <cellStyle name="Millares 2 3 2 2 2 2 2" xfId="7433" xr:uid="{00000000-0005-0000-0000-000095120000}"/>
    <cellStyle name="Millares 2 3 2 2 2 2 2 2" xfId="7434" xr:uid="{00000000-0005-0000-0000-000096120000}"/>
    <cellStyle name="Millares 2 3 2 2 2 2 2 2 2" xfId="7435" xr:uid="{00000000-0005-0000-0000-000097120000}"/>
    <cellStyle name="Millares 2 3 2 2 2 2 2 2 2 2" xfId="7436" xr:uid="{00000000-0005-0000-0000-000098120000}"/>
    <cellStyle name="Millares 2 3 2 2 2 2 2 2 2 2 2" xfId="7437" xr:uid="{00000000-0005-0000-0000-000099120000}"/>
    <cellStyle name="Millares 2 3 2 2 2 2 2 2 2 2 3" xfId="7438" xr:uid="{00000000-0005-0000-0000-00009A120000}"/>
    <cellStyle name="Millares 2 3 2 2 2 2 2 2 2 3" xfId="7439" xr:uid="{00000000-0005-0000-0000-00009B120000}"/>
    <cellStyle name="Millares 2 3 2 2 2 2 2 2 2 4" xfId="7440" xr:uid="{00000000-0005-0000-0000-00009C120000}"/>
    <cellStyle name="Millares 2 3 2 2 2 2 2 2 3" xfId="7441" xr:uid="{00000000-0005-0000-0000-00009D120000}"/>
    <cellStyle name="Millares 2 3 2 2 2 2 2 2 3 2" xfId="7442" xr:uid="{00000000-0005-0000-0000-00009E120000}"/>
    <cellStyle name="Millares 2 3 2 2 2 2 2 2 3 3" xfId="7443" xr:uid="{00000000-0005-0000-0000-00009F120000}"/>
    <cellStyle name="Millares 2 3 2 2 2 2 2 2 4" xfId="7444" xr:uid="{00000000-0005-0000-0000-0000A0120000}"/>
    <cellStyle name="Millares 2 3 2 2 2 2 2 2 5" xfId="7445" xr:uid="{00000000-0005-0000-0000-0000A1120000}"/>
    <cellStyle name="Millares 2 3 2 2 2 2 2 3" xfId="7446" xr:uid="{00000000-0005-0000-0000-0000A2120000}"/>
    <cellStyle name="Millares 2 3 2 2 2 2 2 3 2" xfId="7447" xr:uid="{00000000-0005-0000-0000-0000A3120000}"/>
    <cellStyle name="Millares 2 3 2 2 2 2 2 3 2 2" xfId="7448" xr:uid="{00000000-0005-0000-0000-0000A4120000}"/>
    <cellStyle name="Millares 2 3 2 2 2 2 2 3 2 3" xfId="7449" xr:uid="{00000000-0005-0000-0000-0000A5120000}"/>
    <cellStyle name="Millares 2 3 2 2 2 2 2 3 3" xfId="7450" xr:uid="{00000000-0005-0000-0000-0000A6120000}"/>
    <cellStyle name="Millares 2 3 2 2 2 2 2 3 4" xfId="7451" xr:uid="{00000000-0005-0000-0000-0000A7120000}"/>
    <cellStyle name="Millares 2 3 2 2 2 2 2 4" xfId="7452" xr:uid="{00000000-0005-0000-0000-0000A8120000}"/>
    <cellStyle name="Millares 2 3 2 2 2 2 2 4 2" xfId="7453" xr:uid="{00000000-0005-0000-0000-0000A9120000}"/>
    <cellStyle name="Millares 2 3 2 2 2 2 2 4 2 2" xfId="7454" xr:uid="{00000000-0005-0000-0000-0000AA120000}"/>
    <cellStyle name="Millares 2 3 2 2 2 2 2 4 2 3" xfId="7455" xr:uid="{00000000-0005-0000-0000-0000AB120000}"/>
    <cellStyle name="Millares 2 3 2 2 2 2 2 4 3" xfId="7456" xr:uid="{00000000-0005-0000-0000-0000AC120000}"/>
    <cellStyle name="Millares 2 3 2 2 2 2 2 4 4" xfId="7457" xr:uid="{00000000-0005-0000-0000-0000AD120000}"/>
    <cellStyle name="Millares 2 3 2 2 2 2 2 5" xfId="7458" xr:uid="{00000000-0005-0000-0000-0000AE120000}"/>
    <cellStyle name="Millares 2 3 2 2 2 2 2 5 2" xfId="7459" xr:uid="{00000000-0005-0000-0000-0000AF120000}"/>
    <cellStyle name="Millares 2 3 2 2 2 2 2 5 2 2" xfId="7460" xr:uid="{00000000-0005-0000-0000-0000B0120000}"/>
    <cellStyle name="Millares 2 3 2 2 2 2 2 5 2 3" xfId="7461" xr:uid="{00000000-0005-0000-0000-0000B1120000}"/>
    <cellStyle name="Millares 2 3 2 2 2 2 2 5 3" xfId="7462" xr:uid="{00000000-0005-0000-0000-0000B2120000}"/>
    <cellStyle name="Millares 2 3 2 2 2 2 2 5 4" xfId="7463" xr:uid="{00000000-0005-0000-0000-0000B3120000}"/>
    <cellStyle name="Millares 2 3 2 2 2 2 2 6" xfId="7464" xr:uid="{00000000-0005-0000-0000-0000B4120000}"/>
    <cellStyle name="Millares 2 3 2 2 2 2 2 6 2" xfId="7465" xr:uid="{00000000-0005-0000-0000-0000B5120000}"/>
    <cellStyle name="Millares 2 3 2 2 2 2 2 6 3" xfId="7466" xr:uid="{00000000-0005-0000-0000-0000B6120000}"/>
    <cellStyle name="Millares 2 3 2 2 2 2 2 7" xfId="7467" xr:uid="{00000000-0005-0000-0000-0000B7120000}"/>
    <cellStyle name="Millares 2 3 2 2 2 2 2 8" xfId="7468" xr:uid="{00000000-0005-0000-0000-0000B8120000}"/>
    <cellStyle name="Millares 2 3 2 2 2 2 3" xfId="7469" xr:uid="{00000000-0005-0000-0000-0000B9120000}"/>
    <cellStyle name="Millares 2 3 2 2 2 2 3 2" xfId="7470" xr:uid="{00000000-0005-0000-0000-0000BA120000}"/>
    <cellStyle name="Millares 2 3 2 2 2 2 3 2 2" xfId="7471" xr:uid="{00000000-0005-0000-0000-0000BB120000}"/>
    <cellStyle name="Millares 2 3 2 2 2 2 3 2 2 2" xfId="7472" xr:uid="{00000000-0005-0000-0000-0000BC120000}"/>
    <cellStyle name="Millares 2 3 2 2 2 2 3 2 2 3" xfId="7473" xr:uid="{00000000-0005-0000-0000-0000BD120000}"/>
    <cellStyle name="Millares 2 3 2 2 2 2 3 2 3" xfId="7474" xr:uid="{00000000-0005-0000-0000-0000BE120000}"/>
    <cellStyle name="Millares 2 3 2 2 2 2 3 2 4" xfId="7475" xr:uid="{00000000-0005-0000-0000-0000BF120000}"/>
    <cellStyle name="Millares 2 3 2 2 2 2 3 3" xfId="7476" xr:uid="{00000000-0005-0000-0000-0000C0120000}"/>
    <cellStyle name="Millares 2 3 2 2 2 2 3 3 2" xfId="7477" xr:uid="{00000000-0005-0000-0000-0000C1120000}"/>
    <cellStyle name="Millares 2 3 2 2 2 2 3 3 3" xfId="7478" xr:uid="{00000000-0005-0000-0000-0000C2120000}"/>
    <cellStyle name="Millares 2 3 2 2 2 2 3 4" xfId="7479" xr:uid="{00000000-0005-0000-0000-0000C3120000}"/>
    <cellStyle name="Millares 2 3 2 2 2 2 3 5" xfId="7480" xr:uid="{00000000-0005-0000-0000-0000C4120000}"/>
    <cellStyle name="Millares 2 3 2 2 2 2 4" xfId="7481" xr:uid="{00000000-0005-0000-0000-0000C5120000}"/>
    <cellStyle name="Millares 2 3 2 2 2 2 4 2" xfId="7482" xr:uid="{00000000-0005-0000-0000-0000C6120000}"/>
    <cellStyle name="Millares 2 3 2 2 2 2 4 2 2" xfId="7483" xr:uid="{00000000-0005-0000-0000-0000C7120000}"/>
    <cellStyle name="Millares 2 3 2 2 2 2 4 2 3" xfId="7484" xr:uid="{00000000-0005-0000-0000-0000C8120000}"/>
    <cellStyle name="Millares 2 3 2 2 2 2 4 3" xfId="7485" xr:uid="{00000000-0005-0000-0000-0000C9120000}"/>
    <cellStyle name="Millares 2 3 2 2 2 2 4 4" xfId="7486" xr:uid="{00000000-0005-0000-0000-0000CA120000}"/>
    <cellStyle name="Millares 2 3 2 2 2 2 5" xfId="7487" xr:uid="{00000000-0005-0000-0000-0000CB120000}"/>
    <cellStyle name="Millares 2 3 2 2 2 2 5 2" xfId="7488" xr:uid="{00000000-0005-0000-0000-0000CC120000}"/>
    <cellStyle name="Millares 2 3 2 2 2 2 5 2 2" xfId="7489" xr:uid="{00000000-0005-0000-0000-0000CD120000}"/>
    <cellStyle name="Millares 2 3 2 2 2 2 5 2 3" xfId="7490" xr:uid="{00000000-0005-0000-0000-0000CE120000}"/>
    <cellStyle name="Millares 2 3 2 2 2 2 5 3" xfId="7491" xr:uid="{00000000-0005-0000-0000-0000CF120000}"/>
    <cellStyle name="Millares 2 3 2 2 2 2 5 4" xfId="7492" xr:uid="{00000000-0005-0000-0000-0000D0120000}"/>
    <cellStyle name="Millares 2 3 2 2 2 2 6" xfId="7493" xr:uid="{00000000-0005-0000-0000-0000D1120000}"/>
    <cellStyle name="Millares 2 3 2 2 2 2 6 2" xfId="7494" xr:uid="{00000000-0005-0000-0000-0000D2120000}"/>
    <cellStyle name="Millares 2 3 2 2 2 2 6 2 2" xfId="7495" xr:uid="{00000000-0005-0000-0000-0000D3120000}"/>
    <cellStyle name="Millares 2 3 2 2 2 2 6 2 3" xfId="7496" xr:uid="{00000000-0005-0000-0000-0000D4120000}"/>
    <cellStyle name="Millares 2 3 2 2 2 2 6 3" xfId="7497" xr:uid="{00000000-0005-0000-0000-0000D5120000}"/>
    <cellStyle name="Millares 2 3 2 2 2 2 6 4" xfId="7498" xr:uid="{00000000-0005-0000-0000-0000D6120000}"/>
    <cellStyle name="Millares 2 3 2 2 2 2 7" xfId="7499" xr:uid="{00000000-0005-0000-0000-0000D7120000}"/>
    <cellStyle name="Millares 2 3 2 2 2 2 7 2" xfId="7500" xr:uid="{00000000-0005-0000-0000-0000D8120000}"/>
    <cellStyle name="Millares 2 3 2 2 2 2 7 3" xfId="7501" xr:uid="{00000000-0005-0000-0000-0000D9120000}"/>
    <cellStyle name="Millares 2 3 2 2 2 2 8" xfId="7502" xr:uid="{00000000-0005-0000-0000-0000DA120000}"/>
    <cellStyle name="Millares 2 3 2 2 2 2 9" xfId="7503" xr:uid="{00000000-0005-0000-0000-0000DB120000}"/>
    <cellStyle name="Millares 2 3 2 2 2 3" xfId="7504" xr:uid="{00000000-0005-0000-0000-0000DC120000}"/>
    <cellStyle name="Millares 2 3 2 2 2 3 2" xfId="7505" xr:uid="{00000000-0005-0000-0000-0000DD120000}"/>
    <cellStyle name="Millares 2 3 2 2 2 3 2 2" xfId="7506" xr:uid="{00000000-0005-0000-0000-0000DE120000}"/>
    <cellStyle name="Millares 2 3 2 2 2 3 2 2 2" xfId="7507" xr:uid="{00000000-0005-0000-0000-0000DF120000}"/>
    <cellStyle name="Millares 2 3 2 2 2 3 2 2 2 2" xfId="7508" xr:uid="{00000000-0005-0000-0000-0000E0120000}"/>
    <cellStyle name="Millares 2 3 2 2 2 3 2 2 2 3" xfId="7509" xr:uid="{00000000-0005-0000-0000-0000E1120000}"/>
    <cellStyle name="Millares 2 3 2 2 2 3 2 2 3" xfId="7510" xr:uid="{00000000-0005-0000-0000-0000E2120000}"/>
    <cellStyle name="Millares 2 3 2 2 2 3 2 2 4" xfId="7511" xr:uid="{00000000-0005-0000-0000-0000E3120000}"/>
    <cellStyle name="Millares 2 3 2 2 2 3 2 3" xfId="7512" xr:uid="{00000000-0005-0000-0000-0000E4120000}"/>
    <cellStyle name="Millares 2 3 2 2 2 3 2 3 2" xfId="7513" xr:uid="{00000000-0005-0000-0000-0000E5120000}"/>
    <cellStyle name="Millares 2 3 2 2 2 3 2 3 3" xfId="7514" xr:uid="{00000000-0005-0000-0000-0000E6120000}"/>
    <cellStyle name="Millares 2 3 2 2 2 3 2 4" xfId="7515" xr:uid="{00000000-0005-0000-0000-0000E7120000}"/>
    <cellStyle name="Millares 2 3 2 2 2 3 2 5" xfId="7516" xr:uid="{00000000-0005-0000-0000-0000E8120000}"/>
    <cellStyle name="Millares 2 3 2 2 2 3 3" xfId="7517" xr:uid="{00000000-0005-0000-0000-0000E9120000}"/>
    <cellStyle name="Millares 2 3 2 2 2 3 3 2" xfId="7518" xr:uid="{00000000-0005-0000-0000-0000EA120000}"/>
    <cellStyle name="Millares 2 3 2 2 2 3 3 2 2" xfId="7519" xr:uid="{00000000-0005-0000-0000-0000EB120000}"/>
    <cellStyle name="Millares 2 3 2 2 2 3 3 2 3" xfId="7520" xr:uid="{00000000-0005-0000-0000-0000EC120000}"/>
    <cellStyle name="Millares 2 3 2 2 2 3 3 3" xfId="7521" xr:uid="{00000000-0005-0000-0000-0000ED120000}"/>
    <cellStyle name="Millares 2 3 2 2 2 3 3 4" xfId="7522" xr:uid="{00000000-0005-0000-0000-0000EE120000}"/>
    <cellStyle name="Millares 2 3 2 2 2 3 4" xfId="7523" xr:uid="{00000000-0005-0000-0000-0000EF120000}"/>
    <cellStyle name="Millares 2 3 2 2 2 3 4 2" xfId="7524" xr:uid="{00000000-0005-0000-0000-0000F0120000}"/>
    <cellStyle name="Millares 2 3 2 2 2 3 4 2 2" xfId="7525" xr:uid="{00000000-0005-0000-0000-0000F1120000}"/>
    <cellStyle name="Millares 2 3 2 2 2 3 4 2 3" xfId="7526" xr:uid="{00000000-0005-0000-0000-0000F2120000}"/>
    <cellStyle name="Millares 2 3 2 2 2 3 4 3" xfId="7527" xr:uid="{00000000-0005-0000-0000-0000F3120000}"/>
    <cellStyle name="Millares 2 3 2 2 2 3 4 4" xfId="7528" xr:uid="{00000000-0005-0000-0000-0000F4120000}"/>
    <cellStyle name="Millares 2 3 2 2 2 3 5" xfId="7529" xr:uid="{00000000-0005-0000-0000-0000F5120000}"/>
    <cellStyle name="Millares 2 3 2 2 2 3 5 2" xfId="7530" xr:uid="{00000000-0005-0000-0000-0000F6120000}"/>
    <cellStyle name="Millares 2 3 2 2 2 3 5 2 2" xfId="7531" xr:uid="{00000000-0005-0000-0000-0000F7120000}"/>
    <cellStyle name="Millares 2 3 2 2 2 3 5 2 3" xfId="7532" xr:uid="{00000000-0005-0000-0000-0000F8120000}"/>
    <cellStyle name="Millares 2 3 2 2 2 3 5 3" xfId="7533" xr:uid="{00000000-0005-0000-0000-0000F9120000}"/>
    <cellStyle name="Millares 2 3 2 2 2 3 5 4" xfId="7534" xr:uid="{00000000-0005-0000-0000-0000FA120000}"/>
    <cellStyle name="Millares 2 3 2 2 2 3 6" xfId="7535" xr:uid="{00000000-0005-0000-0000-0000FB120000}"/>
    <cellStyle name="Millares 2 3 2 2 2 3 6 2" xfId="7536" xr:uid="{00000000-0005-0000-0000-0000FC120000}"/>
    <cellStyle name="Millares 2 3 2 2 2 3 6 3" xfId="7537" xr:uid="{00000000-0005-0000-0000-0000FD120000}"/>
    <cellStyle name="Millares 2 3 2 2 2 3 7" xfId="7538" xr:uid="{00000000-0005-0000-0000-0000FE120000}"/>
    <cellStyle name="Millares 2 3 2 2 2 3 8" xfId="7539" xr:uid="{00000000-0005-0000-0000-0000FF120000}"/>
    <cellStyle name="Millares 2 3 2 2 2 4" xfId="7540" xr:uid="{00000000-0005-0000-0000-000000130000}"/>
    <cellStyle name="Millares 2 3 2 2 2 4 2" xfId="7541" xr:uid="{00000000-0005-0000-0000-000001130000}"/>
    <cellStyle name="Millares 2 3 2 2 2 4 2 2" xfId="7542" xr:uid="{00000000-0005-0000-0000-000002130000}"/>
    <cellStyle name="Millares 2 3 2 2 2 4 2 2 2" xfId="7543" xr:uid="{00000000-0005-0000-0000-000003130000}"/>
    <cellStyle name="Millares 2 3 2 2 2 4 2 2 3" xfId="7544" xr:uid="{00000000-0005-0000-0000-000004130000}"/>
    <cellStyle name="Millares 2 3 2 2 2 4 2 3" xfId="7545" xr:uid="{00000000-0005-0000-0000-000005130000}"/>
    <cellStyle name="Millares 2 3 2 2 2 4 2 4" xfId="7546" xr:uid="{00000000-0005-0000-0000-000006130000}"/>
    <cellStyle name="Millares 2 3 2 2 2 4 3" xfId="7547" xr:uid="{00000000-0005-0000-0000-000007130000}"/>
    <cellStyle name="Millares 2 3 2 2 2 4 3 2" xfId="7548" xr:uid="{00000000-0005-0000-0000-000008130000}"/>
    <cellStyle name="Millares 2 3 2 2 2 4 3 3" xfId="7549" xr:uid="{00000000-0005-0000-0000-000009130000}"/>
    <cellStyle name="Millares 2 3 2 2 2 4 4" xfId="7550" xr:uid="{00000000-0005-0000-0000-00000A130000}"/>
    <cellStyle name="Millares 2 3 2 2 2 4 5" xfId="7551" xr:uid="{00000000-0005-0000-0000-00000B130000}"/>
    <cellStyle name="Millares 2 3 2 2 2 5" xfId="7552" xr:uid="{00000000-0005-0000-0000-00000C130000}"/>
    <cellStyle name="Millares 2 3 2 2 2 5 2" xfId="7553" xr:uid="{00000000-0005-0000-0000-00000D130000}"/>
    <cellStyle name="Millares 2 3 2 2 2 5 2 2" xfId="7554" xr:uid="{00000000-0005-0000-0000-00000E130000}"/>
    <cellStyle name="Millares 2 3 2 2 2 5 2 3" xfId="7555" xr:uid="{00000000-0005-0000-0000-00000F130000}"/>
    <cellStyle name="Millares 2 3 2 2 2 5 3" xfId="7556" xr:uid="{00000000-0005-0000-0000-000010130000}"/>
    <cellStyle name="Millares 2 3 2 2 2 5 4" xfId="7557" xr:uid="{00000000-0005-0000-0000-000011130000}"/>
    <cellStyle name="Millares 2 3 2 2 2 6" xfId="7558" xr:uid="{00000000-0005-0000-0000-000012130000}"/>
    <cellStyle name="Millares 2 3 2 2 2 6 2" xfId="7559" xr:uid="{00000000-0005-0000-0000-000013130000}"/>
    <cellStyle name="Millares 2 3 2 2 2 6 2 2" xfId="7560" xr:uid="{00000000-0005-0000-0000-000014130000}"/>
    <cellStyle name="Millares 2 3 2 2 2 6 2 3" xfId="7561" xr:uid="{00000000-0005-0000-0000-000015130000}"/>
    <cellStyle name="Millares 2 3 2 2 2 6 3" xfId="7562" xr:uid="{00000000-0005-0000-0000-000016130000}"/>
    <cellStyle name="Millares 2 3 2 2 2 6 4" xfId="7563" xr:uid="{00000000-0005-0000-0000-000017130000}"/>
    <cellStyle name="Millares 2 3 2 2 2 7" xfId="7564" xr:uid="{00000000-0005-0000-0000-000018130000}"/>
    <cellStyle name="Millares 2 3 2 2 2 7 2" xfId="7565" xr:uid="{00000000-0005-0000-0000-000019130000}"/>
    <cellStyle name="Millares 2 3 2 2 2 7 2 2" xfId="7566" xr:uid="{00000000-0005-0000-0000-00001A130000}"/>
    <cellStyle name="Millares 2 3 2 2 2 7 2 3" xfId="7567" xr:uid="{00000000-0005-0000-0000-00001B130000}"/>
    <cellStyle name="Millares 2 3 2 2 2 7 3" xfId="7568" xr:uid="{00000000-0005-0000-0000-00001C130000}"/>
    <cellStyle name="Millares 2 3 2 2 2 7 4" xfId="7569" xr:uid="{00000000-0005-0000-0000-00001D130000}"/>
    <cellStyle name="Millares 2 3 2 2 2 8" xfId="7570" xr:uid="{00000000-0005-0000-0000-00001E130000}"/>
    <cellStyle name="Millares 2 3 2 2 2 8 2" xfId="7571" xr:uid="{00000000-0005-0000-0000-00001F130000}"/>
    <cellStyle name="Millares 2 3 2 2 2 8 3" xfId="7572" xr:uid="{00000000-0005-0000-0000-000020130000}"/>
    <cellStyle name="Millares 2 3 2 2 2 9" xfId="7573" xr:uid="{00000000-0005-0000-0000-000021130000}"/>
    <cellStyle name="Millares 2 3 2 2 3" xfId="7574" xr:uid="{00000000-0005-0000-0000-000022130000}"/>
    <cellStyle name="Millares 2 3 2 2 3 10" xfId="7575" xr:uid="{00000000-0005-0000-0000-000023130000}"/>
    <cellStyle name="Millares 2 3 2 2 3 2" xfId="7576" xr:uid="{00000000-0005-0000-0000-000024130000}"/>
    <cellStyle name="Millares 2 3 2 2 3 2 2" xfId="7577" xr:uid="{00000000-0005-0000-0000-000025130000}"/>
    <cellStyle name="Millares 2 3 2 2 3 2 2 2" xfId="7578" xr:uid="{00000000-0005-0000-0000-000026130000}"/>
    <cellStyle name="Millares 2 3 2 2 3 2 2 2 2" xfId="7579" xr:uid="{00000000-0005-0000-0000-000027130000}"/>
    <cellStyle name="Millares 2 3 2 2 3 2 2 2 2 2" xfId="7580" xr:uid="{00000000-0005-0000-0000-000028130000}"/>
    <cellStyle name="Millares 2 3 2 2 3 2 2 2 2 2 2" xfId="7581" xr:uid="{00000000-0005-0000-0000-000029130000}"/>
    <cellStyle name="Millares 2 3 2 2 3 2 2 2 2 2 3" xfId="7582" xr:uid="{00000000-0005-0000-0000-00002A130000}"/>
    <cellStyle name="Millares 2 3 2 2 3 2 2 2 2 3" xfId="7583" xr:uid="{00000000-0005-0000-0000-00002B130000}"/>
    <cellStyle name="Millares 2 3 2 2 3 2 2 2 2 4" xfId="7584" xr:uid="{00000000-0005-0000-0000-00002C130000}"/>
    <cellStyle name="Millares 2 3 2 2 3 2 2 2 3" xfId="7585" xr:uid="{00000000-0005-0000-0000-00002D130000}"/>
    <cellStyle name="Millares 2 3 2 2 3 2 2 2 3 2" xfId="7586" xr:uid="{00000000-0005-0000-0000-00002E130000}"/>
    <cellStyle name="Millares 2 3 2 2 3 2 2 2 3 3" xfId="7587" xr:uid="{00000000-0005-0000-0000-00002F130000}"/>
    <cellStyle name="Millares 2 3 2 2 3 2 2 2 4" xfId="7588" xr:uid="{00000000-0005-0000-0000-000030130000}"/>
    <cellStyle name="Millares 2 3 2 2 3 2 2 2 5" xfId="7589" xr:uid="{00000000-0005-0000-0000-000031130000}"/>
    <cellStyle name="Millares 2 3 2 2 3 2 2 3" xfId="7590" xr:uid="{00000000-0005-0000-0000-000032130000}"/>
    <cellStyle name="Millares 2 3 2 2 3 2 2 3 2" xfId="7591" xr:uid="{00000000-0005-0000-0000-000033130000}"/>
    <cellStyle name="Millares 2 3 2 2 3 2 2 3 2 2" xfId="7592" xr:uid="{00000000-0005-0000-0000-000034130000}"/>
    <cellStyle name="Millares 2 3 2 2 3 2 2 3 2 3" xfId="7593" xr:uid="{00000000-0005-0000-0000-000035130000}"/>
    <cellStyle name="Millares 2 3 2 2 3 2 2 3 3" xfId="7594" xr:uid="{00000000-0005-0000-0000-000036130000}"/>
    <cellStyle name="Millares 2 3 2 2 3 2 2 3 4" xfId="7595" xr:uid="{00000000-0005-0000-0000-000037130000}"/>
    <cellStyle name="Millares 2 3 2 2 3 2 2 4" xfId="7596" xr:uid="{00000000-0005-0000-0000-000038130000}"/>
    <cellStyle name="Millares 2 3 2 2 3 2 2 4 2" xfId="7597" xr:uid="{00000000-0005-0000-0000-000039130000}"/>
    <cellStyle name="Millares 2 3 2 2 3 2 2 4 2 2" xfId="7598" xr:uid="{00000000-0005-0000-0000-00003A130000}"/>
    <cellStyle name="Millares 2 3 2 2 3 2 2 4 2 3" xfId="7599" xr:uid="{00000000-0005-0000-0000-00003B130000}"/>
    <cellStyle name="Millares 2 3 2 2 3 2 2 4 3" xfId="7600" xr:uid="{00000000-0005-0000-0000-00003C130000}"/>
    <cellStyle name="Millares 2 3 2 2 3 2 2 4 4" xfId="7601" xr:uid="{00000000-0005-0000-0000-00003D130000}"/>
    <cellStyle name="Millares 2 3 2 2 3 2 2 5" xfId="7602" xr:uid="{00000000-0005-0000-0000-00003E130000}"/>
    <cellStyle name="Millares 2 3 2 2 3 2 2 5 2" xfId="7603" xr:uid="{00000000-0005-0000-0000-00003F130000}"/>
    <cellStyle name="Millares 2 3 2 2 3 2 2 5 2 2" xfId="7604" xr:uid="{00000000-0005-0000-0000-000040130000}"/>
    <cellStyle name="Millares 2 3 2 2 3 2 2 5 2 3" xfId="7605" xr:uid="{00000000-0005-0000-0000-000041130000}"/>
    <cellStyle name="Millares 2 3 2 2 3 2 2 5 3" xfId="7606" xr:uid="{00000000-0005-0000-0000-000042130000}"/>
    <cellStyle name="Millares 2 3 2 2 3 2 2 5 4" xfId="7607" xr:uid="{00000000-0005-0000-0000-000043130000}"/>
    <cellStyle name="Millares 2 3 2 2 3 2 2 6" xfId="7608" xr:uid="{00000000-0005-0000-0000-000044130000}"/>
    <cellStyle name="Millares 2 3 2 2 3 2 2 6 2" xfId="7609" xr:uid="{00000000-0005-0000-0000-000045130000}"/>
    <cellStyle name="Millares 2 3 2 2 3 2 2 6 3" xfId="7610" xr:uid="{00000000-0005-0000-0000-000046130000}"/>
    <cellStyle name="Millares 2 3 2 2 3 2 2 7" xfId="7611" xr:uid="{00000000-0005-0000-0000-000047130000}"/>
    <cellStyle name="Millares 2 3 2 2 3 2 2 8" xfId="7612" xr:uid="{00000000-0005-0000-0000-000048130000}"/>
    <cellStyle name="Millares 2 3 2 2 3 2 3" xfId="7613" xr:uid="{00000000-0005-0000-0000-000049130000}"/>
    <cellStyle name="Millares 2 3 2 2 3 2 3 2" xfId="7614" xr:uid="{00000000-0005-0000-0000-00004A130000}"/>
    <cellStyle name="Millares 2 3 2 2 3 2 3 2 2" xfId="7615" xr:uid="{00000000-0005-0000-0000-00004B130000}"/>
    <cellStyle name="Millares 2 3 2 2 3 2 3 2 2 2" xfId="7616" xr:uid="{00000000-0005-0000-0000-00004C130000}"/>
    <cellStyle name="Millares 2 3 2 2 3 2 3 2 2 3" xfId="7617" xr:uid="{00000000-0005-0000-0000-00004D130000}"/>
    <cellStyle name="Millares 2 3 2 2 3 2 3 2 3" xfId="7618" xr:uid="{00000000-0005-0000-0000-00004E130000}"/>
    <cellStyle name="Millares 2 3 2 2 3 2 3 2 4" xfId="7619" xr:uid="{00000000-0005-0000-0000-00004F130000}"/>
    <cellStyle name="Millares 2 3 2 2 3 2 3 3" xfId="7620" xr:uid="{00000000-0005-0000-0000-000050130000}"/>
    <cellStyle name="Millares 2 3 2 2 3 2 3 3 2" xfId="7621" xr:uid="{00000000-0005-0000-0000-000051130000}"/>
    <cellStyle name="Millares 2 3 2 2 3 2 3 3 3" xfId="7622" xr:uid="{00000000-0005-0000-0000-000052130000}"/>
    <cellStyle name="Millares 2 3 2 2 3 2 3 4" xfId="7623" xr:uid="{00000000-0005-0000-0000-000053130000}"/>
    <cellStyle name="Millares 2 3 2 2 3 2 3 5" xfId="7624" xr:uid="{00000000-0005-0000-0000-000054130000}"/>
    <cellStyle name="Millares 2 3 2 2 3 2 4" xfId="7625" xr:uid="{00000000-0005-0000-0000-000055130000}"/>
    <cellStyle name="Millares 2 3 2 2 3 2 4 2" xfId="7626" xr:uid="{00000000-0005-0000-0000-000056130000}"/>
    <cellStyle name="Millares 2 3 2 2 3 2 4 2 2" xfId="7627" xr:uid="{00000000-0005-0000-0000-000057130000}"/>
    <cellStyle name="Millares 2 3 2 2 3 2 4 2 3" xfId="7628" xr:uid="{00000000-0005-0000-0000-000058130000}"/>
    <cellStyle name="Millares 2 3 2 2 3 2 4 3" xfId="7629" xr:uid="{00000000-0005-0000-0000-000059130000}"/>
    <cellStyle name="Millares 2 3 2 2 3 2 4 4" xfId="7630" xr:uid="{00000000-0005-0000-0000-00005A130000}"/>
    <cellStyle name="Millares 2 3 2 2 3 2 5" xfId="7631" xr:uid="{00000000-0005-0000-0000-00005B130000}"/>
    <cellStyle name="Millares 2 3 2 2 3 2 5 2" xfId="7632" xr:uid="{00000000-0005-0000-0000-00005C130000}"/>
    <cellStyle name="Millares 2 3 2 2 3 2 5 2 2" xfId="7633" xr:uid="{00000000-0005-0000-0000-00005D130000}"/>
    <cellStyle name="Millares 2 3 2 2 3 2 5 2 3" xfId="7634" xr:uid="{00000000-0005-0000-0000-00005E130000}"/>
    <cellStyle name="Millares 2 3 2 2 3 2 5 3" xfId="7635" xr:uid="{00000000-0005-0000-0000-00005F130000}"/>
    <cellStyle name="Millares 2 3 2 2 3 2 5 4" xfId="7636" xr:uid="{00000000-0005-0000-0000-000060130000}"/>
    <cellStyle name="Millares 2 3 2 2 3 2 6" xfId="7637" xr:uid="{00000000-0005-0000-0000-000061130000}"/>
    <cellStyle name="Millares 2 3 2 2 3 2 6 2" xfId="7638" xr:uid="{00000000-0005-0000-0000-000062130000}"/>
    <cellStyle name="Millares 2 3 2 2 3 2 6 2 2" xfId="7639" xr:uid="{00000000-0005-0000-0000-000063130000}"/>
    <cellStyle name="Millares 2 3 2 2 3 2 6 2 3" xfId="7640" xr:uid="{00000000-0005-0000-0000-000064130000}"/>
    <cellStyle name="Millares 2 3 2 2 3 2 6 3" xfId="7641" xr:uid="{00000000-0005-0000-0000-000065130000}"/>
    <cellStyle name="Millares 2 3 2 2 3 2 6 4" xfId="7642" xr:uid="{00000000-0005-0000-0000-000066130000}"/>
    <cellStyle name="Millares 2 3 2 2 3 2 7" xfId="7643" xr:uid="{00000000-0005-0000-0000-000067130000}"/>
    <cellStyle name="Millares 2 3 2 2 3 2 7 2" xfId="7644" xr:uid="{00000000-0005-0000-0000-000068130000}"/>
    <cellStyle name="Millares 2 3 2 2 3 2 7 3" xfId="7645" xr:uid="{00000000-0005-0000-0000-000069130000}"/>
    <cellStyle name="Millares 2 3 2 2 3 2 8" xfId="7646" xr:uid="{00000000-0005-0000-0000-00006A130000}"/>
    <cellStyle name="Millares 2 3 2 2 3 2 9" xfId="7647" xr:uid="{00000000-0005-0000-0000-00006B130000}"/>
    <cellStyle name="Millares 2 3 2 2 3 3" xfId="7648" xr:uid="{00000000-0005-0000-0000-00006C130000}"/>
    <cellStyle name="Millares 2 3 2 2 3 3 2" xfId="7649" xr:uid="{00000000-0005-0000-0000-00006D130000}"/>
    <cellStyle name="Millares 2 3 2 2 3 3 2 2" xfId="7650" xr:uid="{00000000-0005-0000-0000-00006E130000}"/>
    <cellStyle name="Millares 2 3 2 2 3 3 2 2 2" xfId="7651" xr:uid="{00000000-0005-0000-0000-00006F130000}"/>
    <cellStyle name="Millares 2 3 2 2 3 3 2 2 2 2" xfId="7652" xr:uid="{00000000-0005-0000-0000-000070130000}"/>
    <cellStyle name="Millares 2 3 2 2 3 3 2 2 2 3" xfId="7653" xr:uid="{00000000-0005-0000-0000-000071130000}"/>
    <cellStyle name="Millares 2 3 2 2 3 3 2 2 3" xfId="7654" xr:uid="{00000000-0005-0000-0000-000072130000}"/>
    <cellStyle name="Millares 2 3 2 2 3 3 2 2 4" xfId="7655" xr:uid="{00000000-0005-0000-0000-000073130000}"/>
    <cellStyle name="Millares 2 3 2 2 3 3 2 3" xfId="7656" xr:uid="{00000000-0005-0000-0000-000074130000}"/>
    <cellStyle name="Millares 2 3 2 2 3 3 2 3 2" xfId="7657" xr:uid="{00000000-0005-0000-0000-000075130000}"/>
    <cellStyle name="Millares 2 3 2 2 3 3 2 3 3" xfId="7658" xr:uid="{00000000-0005-0000-0000-000076130000}"/>
    <cellStyle name="Millares 2 3 2 2 3 3 2 4" xfId="7659" xr:uid="{00000000-0005-0000-0000-000077130000}"/>
    <cellStyle name="Millares 2 3 2 2 3 3 2 5" xfId="7660" xr:uid="{00000000-0005-0000-0000-000078130000}"/>
    <cellStyle name="Millares 2 3 2 2 3 3 3" xfId="7661" xr:uid="{00000000-0005-0000-0000-000079130000}"/>
    <cellStyle name="Millares 2 3 2 2 3 3 3 2" xfId="7662" xr:uid="{00000000-0005-0000-0000-00007A130000}"/>
    <cellStyle name="Millares 2 3 2 2 3 3 3 2 2" xfId="7663" xr:uid="{00000000-0005-0000-0000-00007B130000}"/>
    <cellStyle name="Millares 2 3 2 2 3 3 3 2 3" xfId="7664" xr:uid="{00000000-0005-0000-0000-00007C130000}"/>
    <cellStyle name="Millares 2 3 2 2 3 3 3 3" xfId="7665" xr:uid="{00000000-0005-0000-0000-00007D130000}"/>
    <cellStyle name="Millares 2 3 2 2 3 3 3 4" xfId="7666" xr:uid="{00000000-0005-0000-0000-00007E130000}"/>
    <cellStyle name="Millares 2 3 2 2 3 3 4" xfId="7667" xr:uid="{00000000-0005-0000-0000-00007F130000}"/>
    <cellStyle name="Millares 2 3 2 2 3 3 4 2" xfId="7668" xr:uid="{00000000-0005-0000-0000-000080130000}"/>
    <cellStyle name="Millares 2 3 2 2 3 3 4 2 2" xfId="7669" xr:uid="{00000000-0005-0000-0000-000081130000}"/>
    <cellStyle name="Millares 2 3 2 2 3 3 4 2 3" xfId="7670" xr:uid="{00000000-0005-0000-0000-000082130000}"/>
    <cellStyle name="Millares 2 3 2 2 3 3 4 3" xfId="7671" xr:uid="{00000000-0005-0000-0000-000083130000}"/>
    <cellStyle name="Millares 2 3 2 2 3 3 4 4" xfId="7672" xr:uid="{00000000-0005-0000-0000-000084130000}"/>
    <cellStyle name="Millares 2 3 2 2 3 3 5" xfId="7673" xr:uid="{00000000-0005-0000-0000-000085130000}"/>
    <cellStyle name="Millares 2 3 2 2 3 3 5 2" xfId="7674" xr:uid="{00000000-0005-0000-0000-000086130000}"/>
    <cellStyle name="Millares 2 3 2 2 3 3 5 2 2" xfId="7675" xr:uid="{00000000-0005-0000-0000-000087130000}"/>
    <cellStyle name="Millares 2 3 2 2 3 3 5 2 3" xfId="7676" xr:uid="{00000000-0005-0000-0000-000088130000}"/>
    <cellStyle name="Millares 2 3 2 2 3 3 5 3" xfId="7677" xr:uid="{00000000-0005-0000-0000-000089130000}"/>
    <cellStyle name="Millares 2 3 2 2 3 3 5 4" xfId="7678" xr:uid="{00000000-0005-0000-0000-00008A130000}"/>
    <cellStyle name="Millares 2 3 2 2 3 3 6" xfId="7679" xr:uid="{00000000-0005-0000-0000-00008B130000}"/>
    <cellStyle name="Millares 2 3 2 2 3 3 6 2" xfId="7680" xr:uid="{00000000-0005-0000-0000-00008C130000}"/>
    <cellStyle name="Millares 2 3 2 2 3 3 6 3" xfId="7681" xr:uid="{00000000-0005-0000-0000-00008D130000}"/>
    <cellStyle name="Millares 2 3 2 2 3 3 7" xfId="7682" xr:uid="{00000000-0005-0000-0000-00008E130000}"/>
    <cellStyle name="Millares 2 3 2 2 3 3 8" xfId="7683" xr:uid="{00000000-0005-0000-0000-00008F130000}"/>
    <cellStyle name="Millares 2 3 2 2 3 4" xfId="7684" xr:uid="{00000000-0005-0000-0000-000090130000}"/>
    <cellStyle name="Millares 2 3 2 2 3 4 2" xfId="7685" xr:uid="{00000000-0005-0000-0000-000091130000}"/>
    <cellStyle name="Millares 2 3 2 2 3 4 2 2" xfId="7686" xr:uid="{00000000-0005-0000-0000-000092130000}"/>
    <cellStyle name="Millares 2 3 2 2 3 4 2 2 2" xfId="7687" xr:uid="{00000000-0005-0000-0000-000093130000}"/>
    <cellStyle name="Millares 2 3 2 2 3 4 2 2 3" xfId="7688" xr:uid="{00000000-0005-0000-0000-000094130000}"/>
    <cellStyle name="Millares 2 3 2 2 3 4 2 3" xfId="7689" xr:uid="{00000000-0005-0000-0000-000095130000}"/>
    <cellStyle name="Millares 2 3 2 2 3 4 2 4" xfId="7690" xr:uid="{00000000-0005-0000-0000-000096130000}"/>
    <cellStyle name="Millares 2 3 2 2 3 4 3" xfId="7691" xr:uid="{00000000-0005-0000-0000-000097130000}"/>
    <cellStyle name="Millares 2 3 2 2 3 4 3 2" xfId="7692" xr:uid="{00000000-0005-0000-0000-000098130000}"/>
    <cellStyle name="Millares 2 3 2 2 3 4 3 3" xfId="7693" xr:uid="{00000000-0005-0000-0000-000099130000}"/>
    <cellStyle name="Millares 2 3 2 2 3 4 4" xfId="7694" xr:uid="{00000000-0005-0000-0000-00009A130000}"/>
    <cellStyle name="Millares 2 3 2 2 3 4 5" xfId="7695" xr:uid="{00000000-0005-0000-0000-00009B130000}"/>
    <cellStyle name="Millares 2 3 2 2 3 5" xfId="7696" xr:uid="{00000000-0005-0000-0000-00009C130000}"/>
    <cellStyle name="Millares 2 3 2 2 3 5 2" xfId="7697" xr:uid="{00000000-0005-0000-0000-00009D130000}"/>
    <cellStyle name="Millares 2 3 2 2 3 5 2 2" xfId="7698" xr:uid="{00000000-0005-0000-0000-00009E130000}"/>
    <cellStyle name="Millares 2 3 2 2 3 5 2 3" xfId="7699" xr:uid="{00000000-0005-0000-0000-00009F130000}"/>
    <cellStyle name="Millares 2 3 2 2 3 5 3" xfId="7700" xr:uid="{00000000-0005-0000-0000-0000A0130000}"/>
    <cellStyle name="Millares 2 3 2 2 3 5 4" xfId="7701" xr:uid="{00000000-0005-0000-0000-0000A1130000}"/>
    <cellStyle name="Millares 2 3 2 2 3 6" xfId="7702" xr:uid="{00000000-0005-0000-0000-0000A2130000}"/>
    <cellStyle name="Millares 2 3 2 2 3 6 2" xfId="7703" xr:uid="{00000000-0005-0000-0000-0000A3130000}"/>
    <cellStyle name="Millares 2 3 2 2 3 6 2 2" xfId="7704" xr:uid="{00000000-0005-0000-0000-0000A4130000}"/>
    <cellStyle name="Millares 2 3 2 2 3 6 2 3" xfId="7705" xr:uid="{00000000-0005-0000-0000-0000A5130000}"/>
    <cellStyle name="Millares 2 3 2 2 3 6 3" xfId="7706" xr:uid="{00000000-0005-0000-0000-0000A6130000}"/>
    <cellStyle name="Millares 2 3 2 2 3 6 4" xfId="7707" xr:uid="{00000000-0005-0000-0000-0000A7130000}"/>
    <cellStyle name="Millares 2 3 2 2 3 7" xfId="7708" xr:uid="{00000000-0005-0000-0000-0000A8130000}"/>
    <cellStyle name="Millares 2 3 2 2 3 7 2" xfId="7709" xr:uid="{00000000-0005-0000-0000-0000A9130000}"/>
    <cellStyle name="Millares 2 3 2 2 3 7 2 2" xfId="7710" xr:uid="{00000000-0005-0000-0000-0000AA130000}"/>
    <cellStyle name="Millares 2 3 2 2 3 7 2 3" xfId="7711" xr:uid="{00000000-0005-0000-0000-0000AB130000}"/>
    <cellStyle name="Millares 2 3 2 2 3 7 3" xfId="7712" xr:uid="{00000000-0005-0000-0000-0000AC130000}"/>
    <cellStyle name="Millares 2 3 2 2 3 7 4" xfId="7713" xr:uid="{00000000-0005-0000-0000-0000AD130000}"/>
    <cellStyle name="Millares 2 3 2 2 3 8" xfId="7714" xr:uid="{00000000-0005-0000-0000-0000AE130000}"/>
    <cellStyle name="Millares 2 3 2 2 3 8 2" xfId="7715" xr:uid="{00000000-0005-0000-0000-0000AF130000}"/>
    <cellStyle name="Millares 2 3 2 2 3 8 3" xfId="7716" xr:uid="{00000000-0005-0000-0000-0000B0130000}"/>
    <cellStyle name="Millares 2 3 2 2 3 9" xfId="7717" xr:uid="{00000000-0005-0000-0000-0000B1130000}"/>
    <cellStyle name="Millares 2 3 2 2 4" xfId="7718" xr:uid="{00000000-0005-0000-0000-0000B2130000}"/>
    <cellStyle name="Millares 2 3 2 2 4 2" xfId="7719" xr:uid="{00000000-0005-0000-0000-0000B3130000}"/>
    <cellStyle name="Millares 2 3 2 2 4 2 2" xfId="7720" xr:uid="{00000000-0005-0000-0000-0000B4130000}"/>
    <cellStyle name="Millares 2 3 2 2 4 2 2 2" xfId="7721" xr:uid="{00000000-0005-0000-0000-0000B5130000}"/>
    <cellStyle name="Millares 2 3 2 2 4 2 2 2 2" xfId="7722" xr:uid="{00000000-0005-0000-0000-0000B6130000}"/>
    <cellStyle name="Millares 2 3 2 2 4 2 2 2 2 2" xfId="7723" xr:uid="{00000000-0005-0000-0000-0000B7130000}"/>
    <cellStyle name="Millares 2 3 2 2 4 2 2 2 2 3" xfId="7724" xr:uid="{00000000-0005-0000-0000-0000B8130000}"/>
    <cellStyle name="Millares 2 3 2 2 4 2 2 2 3" xfId="7725" xr:uid="{00000000-0005-0000-0000-0000B9130000}"/>
    <cellStyle name="Millares 2 3 2 2 4 2 2 2 4" xfId="7726" xr:uid="{00000000-0005-0000-0000-0000BA130000}"/>
    <cellStyle name="Millares 2 3 2 2 4 2 2 3" xfId="7727" xr:uid="{00000000-0005-0000-0000-0000BB130000}"/>
    <cellStyle name="Millares 2 3 2 2 4 2 2 3 2" xfId="7728" xr:uid="{00000000-0005-0000-0000-0000BC130000}"/>
    <cellStyle name="Millares 2 3 2 2 4 2 2 3 3" xfId="7729" xr:uid="{00000000-0005-0000-0000-0000BD130000}"/>
    <cellStyle name="Millares 2 3 2 2 4 2 2 4" xfId="7730" xr:uid="{00000000-0005-0000-0000-0000BE130000}"/>
    <cellStyle name="Millares 2 3 2 2 4 2 2 5" xfId="7731" xr:uid="{00000000-0005-0000-0000-0000BF130000}"/>
    <cellStyle name="Millares 2 3 2 2 4 2 3" xfId="7732" xr:uid="{00000000-0005-0000-0000-0000C0130000}"/>
    <cellStyle name="Millares 2 3 2 2 4 2 3 2" xfId="7733" xr:uid="{00000000-0005-0000-0000-0000C1130000}"/>
    <cellStyle name="Millares 2 3 2 2 4 2 3 2 2" xfId="7734" xr:uid="{00000000-0005-0000-0000-0000C2130000}"/>
    <cellStyle name="Millares 2 3 2 2 4 2 3 2 3" xfId="7735" xr:uid="{00000000-0005-0000-0000-0000C3130000}"/>
    <cellStyle name="Millares 2 3 2 2 4 2 3 3" xfId="7736" xr:uid="{00000000-0005-0000-0000-0000C4130000}"/>
    <cellStyle name="Millares 2 3 2 2 4 2 3 4" xfId="7737" xr:uid="{00000000-0005-0000-0000-0000C5130000}"/>
    <cellStyle name="Millares 2 3 2 2 4 2 4" xfId="7738" xr:uid="{00000000-0005-0000-0000-0000C6130000}"/>
    <cellStyle name="Millares 2 3 2 2 4 2 4 2" xfId="7739" xr:uid="{00000000-0005-0000-0000-0000C7130000}"/>
    <cellStyle name="Millares 2 3 2 2 4 2 4 2 2" xfId="7740" xr:uid="{00000000-0005-0000-0000-0000C8130000}"/>
    <cellStyle name="Millares 2 3 2 2 4 2 4 2 3" xfId="7741" xr:uid="{00000000-0005-0000-0000-0000C9130000}"/>
    <cellStyle name="Millares 2 3 2 2 4 2 4 3" xfId="7742" xr:uid="{00000000-0005-0000-0000-0000CA130000}"/>
    <cellStyle name="Millares 2 3 2 2 4 2 4 4" xfId="7743" xr:uid="{00000000-0005-0000-0000-0000CB130000}"/>
    <cellStyle name="Millares 2 3 2 2 4 2 5" xfId="7744" xr:uid="{00000000-0005-0000-0000-0000CC130000}"/>
    <cellStyle name="Millares 2 3 2 2 4 2 5 2" xfId="7745" xr:uid="{00000000-0005-0000-0000-0000CD130000}"/>
    <cellStyle name="Millares 2 3 2 2 4 2 5 2 2" xfId="7746" xr:uid="{00000000-0005-0000-0000-0000CE130000}"/>
    <cellStyle name="Millares 2 3 2 2 4 2 5 2 3" xfId="7747" xr:uid="{00000000-0005-0000-0000-0000CF130000}"/>
    <cellStyle name="Millares 2 3 2 2 4 2 5 3" xfId="7748" xr:uid="{00000000-0005-0000-0000-0000D0130000}"/>
    <cellStyle name="Millares 2 3 2 2 4 2 5 4" xfId="7749" xr:uid="{00000000-0005-0000-0000-0000D1130000}"/>
    <cellStyle name="Millares 2 3 2 2 4 2 6" xfId="7750" xr:uid="{00000000-0005-0000-0000-0000D2130000}"/>
    <cellStyle name="Millares 2 3 2 2 4 2 6 2" xfId="7751" xr:uid="{00000000-0005-0000-0000-0000D3130000}"/>
    <cellStyle name="Millares 2 3 2 2 4 2 6 3" xfId="7752" xr:uid="{00000000-0005-0000-0000-0000D4130000}"/>
    <cellStyle name="Millares 2 3 2 2 4 2 7" xfId="7753" xr:uid="{00000000-0005-0000-0000-0000D5130000}"/>
    <cellStyle name="Millares 2 3 2 2 4 2 8" xfId="7754" xr:uid="{00000000-0005-0000-0000-0000D6130000}"/>
    <cellStyle name="Millares 2 3 2 2 4 3" xfId="7755" xr:uid="{00000000-0005-0000-0000-0000D7130000}"/>
    <cellStyle name="Millares 2 3 2 2 4 3 2" xfId="7756" xr:uid="{00000000-0005-0000-0000-0000D8130000}"/>
    <cellStyle name="Millares 2 3 2 2 4 3 2 2" xfId="7757" xr:uid="{00000000-0005-0000-0000-0000D9130000}"/>
    <cellStyle name="Millares 2 3 2 2 4 3 2 2 2" xfId="7758" xr:uid="{00000000-0005-0000-0000-0000DA130000}"/>
    <cellStyle name="Millares 2 3 2 2 4 3 2 2 3" xfId="7759" xr:uid="{00000000-0005-0000-0000-0000DB130000}"/>
    <cellStyle name="Millares 2 3 2 2 4 3 2 3" xfId="7760" xr:uid="{00000000-0005-0000-0000-0000DC130000}"/>
    <cellStyle name="Millares 2 3 2 2 4 3 2 4" xfId="7761" xr:uid="{00000000-0005-0000-0000-0000DD130000}"/>
    <cellStyle name="Millares 2 3 2 2 4 3 3" xfId="7762" xr:uid="{00000000-0005-0000-0000-0000DE130000}"/>
    <cellStyle name="Millares 2 3 2 2 4 3 3 2" xfId="7763" xr:uid="{00000000-0005-0000-0000-0000DF130000}"/>
    <cellStyle name="Millares 2 3 2 2 4 3 3 3" xfId="7764" xr:uid="{00000000-0005-0000-0000-0000E0130000}"/>
    <cellStyle name="Millares 2 3 2 2 4 3 4" xfId="7765" xr:uid="{00000000-0005-0000-0000-0000E1130000}"/>
    <cellStyle name="Millares 2 3 2 2 4 3 5" xfId="7766" xr:uid="{00000000-0005-0000-0000-0000E2130000}"/>
    <cellStyle name="Millares 2 3 2 2 4 4" xfId="7767" xr:uid="{00000000-0005-0000-0000-0000E3130000}"/>
    <cellStyle name="Millares 2 3 2 2 4 4 2" xfId="7768" xr:uid="{00000000-0005-0000-0000-0000E4130000}"/>
    <cellStyle name="Millares 2 3 2 2 4 4 2 2" xfId="7769" xr:uid="{00000000-0005-0000-0000-0000E5130000}"/>
    <cellStyle name="Millares 2 3 2 2 4 4 2 3" xfId="7770" xr:uid="{00000000-0005-0000-0000-0000E6130000}"/>
    <cellStyle name="Millares 2 3 2 2 4 4 3" xfId="7771" xr:uid="{00000000-0005-0000-0000-0000E7130000}"/>
    <cellStyle name="Millares 2 3 2 2 4 4 4" xfId="7772" xr:uid="{00000000-0005-0000-0000-0000E8130000}"/>
    <cellStyle name="Millares 2 3 2 2 4 5" xfId="7773" xr:uid="{00000000-0005-0000-0000-0000E9130000}"/>
    <cellStyle name="Millares 2 3 2 2 4 5 2" xfId="7774" xr:uid="{00000000-0005-0000-0000-0000EA130000}"/>
    <cellStyle name="Millares 2 3 2 2 4 5 2 2" xfId="7775" xr:uid="{00000000-0005-0000-0000-0000EB130000}"/>
    <cellStyle name="Millares 2 3 2 2 4 5 2 3" xfId="7776" xr:uid="{00000000-0005-0000-0000-0000EC130000}"/>
    <cellStyle name="Millares 2 3 2 2 4 5 3" xfId="7777" xr:uid="{00000000-0005-0000-0000-0000ED130000}"/>
    <cellStyle name="Millares 2 3 2 2 4 5 4" xfId="7778" xr:uid="{00000000-0005-0000-0000-0000EE130000}"/>
    <cellStyle name="Millares 2 3 2 2 4 6" xfId="7779" xr:uid="{00000000-0005-0000-0000-0000EF130000}"/>
    <cellStyle name="Millares 2 3 2 2 4 6 2" xfId="7780" xr:uid="{00000000-0005-0000-0000-0000F0130000}"/>
    <cellStyle name="Millares 2 3 2 2 4 6 2 2" xfId="7781" xr:uid="{00000000-0005-0000-0000-0000F1130000}"/>
    <cellStyle name="Millares 2 3 2 2 4 6 2 3" xfId="7782" xr:uid="{00000000-0005-0000-0000-0000F2130000}"/>
    <cellStyle name="Millares 2 3 2 2 4 6 3" xfId="7783" xr:uid="{00000000-0005-0000-0000-0000F3130000}"/>
    <cellStyle name="Millares 2 3 2 2 4 6 4" xfId="7784" xr:uid="{00000000-0005-0000-0000-0000F4130000}"/>
    <cellStyle name="Millares 2 3 2 2 4 7" xfId="7785" xr:uid="{00000000-0005-0000-0000-0000F5130000}"/>
    <cellStyle name="Millares 2 3 2 2 4 7 2" xfId="7786" xr:uid="{00000000-0005-0000-0000-0000F6130000}"/>
    <cellStyle name="Millares 2 3 2 2 4 7 3" xfId="7787" xr:uid="{00000000-0005-0000-0000-0000F7130000}"/>
    <cellStyle name="Millares 2 3 2 2 4 8" xfId="7788" xr:uid="{00000000-0005-0000-0000-0000F8130000}"/>
    <cellStyle name="Millares 2 3 2 2 4 9" xfId="7789" xr:uid="{00000000-0005-0000-0000-0000F9130000}"/>
    <cellStyle name="Millares 2 3 2 2 5" xfId="7790" xr:uid="{00000000-0005-0000-0000-0000FA130000}"/>
    <cellStyle name="Millares 2 3 2 2 5 2" xfId="7791" xr:uid="{00000000-0005-0000-0000-0000FB130000}"/>
    <cellStyle name="Millares 2 3 2 2 5 2 2" xfId="7792" xr:uid="{00000000-0005-0000-0000-0000FC130000}"/>
    <cellStyle name="Millares 2 3 2 2 5 2 2 2" xfId="7793" xr:uid="{00000000-0005-0000-0000-0000FD130000}"/>
    <cellStyle name="Millares 2 3 2 2 5 2 2 2 2" xfId="7794" xr:uid="{00000000-0005-0000-0000-0000FE130000}"/>
    <cellStyle name="Millares 2 3 2 2 5 2 2 2 2 2" xfId="7795" xr:uid="{00000000-0005-0000-0000-0000FF130000}"/>
    <cellStyle name="Millares 2 3 2 2 5 2 2 2 2 3" xfId="7796" xr:uid="{00000000-0005-0000-0000-000000140000}"/>
    <cellStyle name="Millares 2 3 2 2 5 2 2 2 3" xfId="7797" xr:uid="{00000000-0005-0000-0000-000001140000}"/>
    <cellStyle name="Millares 2 3 2 2 5 2 2 2 4" xfId="7798" xr:uid="{00000000-0005-0000-0000-000002140000}"/>
    <cellStyle name="Millares 2 3 2 2 5 2 2 3" xfId="7799" xr:uid="{00000000-0005-0000-0000-000003140000}"/>
    <cellStyle name="Millares 2 3 2 2 5 2 2 3 2" xfId="7800" xr:uid="{00000000-0005-0000-0000-000004140000}"/>
    <cellStyle name="Millares 2 3 2 2 5 2 2 3 3" xfId="7801" xr:uid="{00000000-0005-0000-0000-000005140000}"/>
    <cellStyle name="Millares 2 3 2 2 5 2 2 4" xfId="7802" xr:uid="{00000000-0005-0000-0000-000006140000}"/>
    <cellStyle name="Millares 2 3 2 2 5 2 2 5" xfId="7803" xr:uid="{00000000-0005-0000-0000-000007140000}"/>
    <cellStyle name="Millares 2 3 2 2 5 2 3" xfId="7804" xr:uid="{00000000-0005-0000-0000-000008140000}"/>
    <cellStyle name="Millares 2 3 2 2 5 2 3 2" xfId="7805" xr:uid="{00000000-0005-0000-0000-000009140000}"/>
    <cellStyle name="Millares 2 3 2 2 5 2 3 2 2" xfId="7806" xr:uid="{00000000-0005-0000-0000-00000A140000}"/>
    <cellStyle name="Millares 2 3 2 2 5 2 3 2 3" xfId="7807" xr:uid="{00000000-0005-0000-0000-00000B140000}"/>
    <cellStyle name="Millares 2 3 2 2 5 2 3 3" xfId="7808" xr:uid="{00000000-0005-0000-0000-00000C140000}"/>
    <cellStyle name="Millares 2 3 2 2 5 2 3 4" xfId="7809" xr:uid="{00000000-0005-0000-0000-00000D140000}"/>
    <cellStyle name="Millares 2 3 2 2 5 2 4" xfId="7810" xr:uid="{00000000-0005-0000-0000-00000E140000}"/>
    <cellStyle name="Millares 2 3 2 2 5 2 4 2" xfId="7811" xr:uid="{00000000-0005-0000-0000-00000F140000}"/>
    <cellStyle name="Millares 2 3 2 2 5 2 4 2 2" xfId="7812" xr:uid="{00000000-0005-0000-0000-000010140000}"/>
    <cellStyle name="Millares 2 3 2 2 5 2 4 2 3" xfId="7813" xr:uid="{00000000-0005-0000-0000-000011140000}"/>
    <cellStyle name="Millares 2 3 2 2 5 2 4 3" xfId="7814" xr:uid="{00000000-0005-0000-0000-000012140000}"/>
    <cellStyle name="Millares 2 3 2 2 5 2 4 4" xfId="7815" xr:uid="{00000000-0005-0000-0000-000013140000}"/>
    <cellStyle name="Millares 2 3 2 2 5 2 5" xfId="7816" xr:uid="{00000000-0005-0000-0000-000014140000}"/>
    <cellStyle name="Millares 2 3 2 2 5 2 5 2" xfId="7817" xr:uid="{00000000-0005-0000-0000-000015140000}"/>
    <cellStyle name="Millares 2 3 2 2 5 2 5 2 2" xfId="7818" xr:uid="{00000000-0005-0000-0000-000016140000}"/>
    <cellStyle name="Millares 2 3 2 2 5 2 5 2 3" xfId="7819" xr:uid="{00000000-0005-0000-0000-000017140000}"/>
    <cellStyle name="Millares 2 3 2 2 5 2 5 3" xfId="7820" xr:uid="{00000000-0005-0000-0000-000018140000}"/>
    <cellStyle name="Millares 2 3 2 2 5 2 5 4" xfId="7821" xr:uid="{00000000-0005-0000-0000-000019140000}"/>
    <cellStyle name="Millares 2 3 2 2 5 2 6" xfId="7822" xr:uid="{00000000-0005-0000-0000-00001A140000}"/>
    <cellStyle name="Millares 2 3 2 2 5 2 6 2" xfId="7823" xr:uid="{00000000-0005-0000-0000-00001B140000}"/>
    <cellStyle name="Millares 2 3 2 2 5 2 6 3" xfId="7824" xr:uid="{00000000-0005-0000-0000-00001C140000}"/>
    <cellStyle name="Millares 2 3 2 2 5 2 7" xfId="7825" xr:uid="{00000000-0005-0000-0000-00001D140000}"/>
    <cellStyle name="Millares 2 3 2 2 5 2 8" xfId="7826" xr:uid="{00000000-0005-0000-0000-00001E140000}"/>
    <cellStyle name="Millares 2 3 2 2 5 3" xfId="7827" xr:uid="{00000000-0005-0000-0000-00001F140000}"/>
    <cellStyle name="Millares 2 3 2 2 5 3 2" xfId="7828" xr:uid="{00000000-0005-0000-0000-000020140000}"/>
    <cellStyle name="Millares 2 3 2 2 5 3 2 2" xfId="7829" xr:uid="{00000000-0005-0000-0000-000021140000}"/>
    <cellStyle name="Millares 2 3 2 2 5 3 2 2 2" xfId="7830" xr:uid="{00000000-0005-0000-0000-000022140000}"/>
    <cellStyle name="Millares 2 3 2 2 5 3 2 2 3" xfId="7831" xr:uid="{00000000-0005-0000-0000-000023140000}"/>
    <cellStyle name="Millares 2 3 2 2 5 3 2 3" xfId="7832" xr:uid="{00000000-0005-0000-0000-000024140000}"/>
    <cellStyle name="Millares 2 3 2 2 5 3 2 4" xfId="7833" xr:uid="{00000000-0005-0000-0000-000025140000}"/>
    <cellStyle name="Millares 2 3 2 2 5 3 3" xfId="7834" xr:uid="{00000000-0005-0000-0000-000026140000}"/>
    <cellStyle name="Millares 2 3 2 2 5 3 3 2" xfId="7835" xr:uid="{00000000-0005-0000-0000-000027140000}"/>
    <cellStyle name="Millares 2 3 2 2 5 3 3 3" xfId="7836" xr:uid="{00000000-0005-0000-0000-000028140000}"/>
    <cellStyle name="Millares 2 3 2 2 5 3 4" xfId="7837" xr:uid="{00000000-0005-0000-0000-000029140000}"/>
    <cellStyle name="Millares 2 3 2 2 5 3 5" xfId="7838" xr:uid="{00000000-0005-0000-0000-00002A140000}"/>
    <cellStyle name="Millares 2 3 2 2 5 4" xfId="7839" xr:uid="{00000000-0005-0000-0000-00002B140000}"/>
    <cellStyle name="Millares 2 3 2 2 5 4 2" xfId="7840" xr:uid="{00000000-0005-0000-0000-00002C140000}"/>
    <cellStyle name="Millares 2 3 2 2 5 4 2 2" xfId="7841" xr:uid="{00000000-0005-0000-0000-00002D140000}"/>
    <cellStyle name="Millares 2 3 2 2 5 4 2 3" xfId="7842" xr:uid="{00000000-0005-0000-0000-00002E140000}"/>
    <cellStyle name="Millares 2 3 2 2 5 4 3" xfId="7843" xr:uid="{00000000-0005-0000-0000-00002F140000}"/>
    <cellStyle name="Millares 2 3 2 2 5 4 4" xfId="7844" xr:uid="{00000000-0005-0000-0000-000030140000}"/>
    <cellStyle name="Millares 2 3 2 2 5 5" xfId="7845" xr:uid="{00000000-0005-0000-0000-000031140000}"/>
    <cellStyle name="Millares 2 3 2 2 5 5 2" xfId="7846" xr:uid="{00000000-0005-0000-0000-000032140000}"/>
    <cellStyle name="Millares 2 3 2 2 5 5 2 2" xfId="7847" xr:uid="{00000000-0005-0000-0000-000033140000}"/>
    <cellStyle name="Millares 2 3 2 2 5 5 2 3" xfId="7848" xr:uid="{00000000-0005-0000-0000-000034140000}"/>
    <cellStyle name="Millares 2 3 2 2 5 5 3" xfId="7849" xr:uid="{00000000-0005-0000-0000-000035140000}"/>
    <cellStyle name="Millares 2 3 2 2 5 5 4" xfId="7850" xr:uid="{00000000-0005-0000-0000-000036140000}"/>
    <cellStyle name="Millares 2 3 2 2 5 6" xfId="7851" xr:uid="{00000000-0005-0000-0000-000037140000}"/>
    <cellStyle name="Millares 2 3 2 2 5 6 2" xfId="7852" xr:uid="{00000000-0005-0000-0000-000038140000}"/>
    <cellStyle name="Millares 2 3 2 2 5 6 2 2" xfId="7853" xr:uid="{00000000-0005-0000-0000-000039140000}"/>
    <cellStyle name="Millares 2 3 2 2 5 6 2 3" xfId="7854" xr:uid="{00000000-0005-0000-0000-00003A140000}"/>
    <cellStyle name="Millares 2 3 2 2 5 6 3" xfId="7855" xr:uid="{00000000-0005-0000-0000-00003B140000}"/>
    <cellStyle name="Millares 2 3 2 2 5 6 4" xfId="7856" xr:uid="{00000000-0005-0000-0000-00003C140000}"/>
    <cellStyle name="Millares 2 3 2 2 5 7" xfId="7857" xr:uid="{00000000-0005-0000-0000-00003D140000}"/>
    <cellStyle name="Millares 2 3 2 2 5 7 2" xfId="7858" xr:uid="{00000000-0005-0000-0000-00003E140000}"/>
    <cellStyle name="Millares 2 3 2 2 5 7 3" xfId="7859" xr:uid="{00000000-0005-0000-0000-00003F140000}"/>
    <cellStyle name="Millares 2 3 2 2 5 8" xfId="7860" xr:uid="{00000000-0005-0000-0000-000040140000}"/>
    <cellStyle name="Millares 2 3 2 2 5 9" xfId="7861" xr:uid="{00000000-0005-0000-0000-000041140000}"/>
    <cellStyle name="Millares 2 3 2 2 6" xfId="7862" xr:uid="{00000000-0005-0000-0000-000042140000}"/>
    <cellStyle name="Millares 2 3 2 2 6 2" xfId="7863" xr:uid="{00000000-0005-0000-0000-000043140000}"/>
    <cellStyle name="Millares 2 3 2 2 6 2 2" xfId="7864" xr:uid="{00000000-0005-0000-0000-000044140000}"/>
    <cellStyle name="Millares 2 3 2 2 6 2 2 2" xfId="7865" xr:uid="{00000000-0005-0000-0000-000045140000}"/>
    <cellStyle name="Millares 2 3 2 2 6 2 2 2 2" xfId="7866" xr:uid="{00000000-0005-0000-0000-000046140000}"/>
    <cellStyle name="Millares 2 3 2 2 6 2 2 2 3" xfId="7867" xr:uid="{00000000-0005-0000-0000-000047140000}"/>
    <cellStyle name="Millares 2 3 2 2 6 2 2 3" xfId="7868" xr:uid="{00000000-0005-0000-0000-000048140000}"/>
    <cellStyle name="Millares 2 3 2 2 6 2 2 4" xfId="7869" xr:uid="{00000000-0005-0000-0000-000049140000}"/>
    <cellStyle name="Millares 2 3 2 2 6 2 3" xfId="7870" xr:uid="{00000000-0005-0000-0000-00004A140000}"/>
    <cellStyle name="Millares 2 3 2 2 6 2 3 2" xfId="7871" xr:uid="{00000000-0005-0000-0000-00004B140000}"/>
    <cellStyle name="Millares 2 3 2 2 6 2 3 3" xfId="7872" xr:uid="{00000000-0005-0000-0000-00004C140000}"/>
    <cellStyle name="Millares 2 3 2 2 6 2 4" xfId="7873" xr:uid="{00000000-0005-0000-0000-00004D140000}"/>
    <cellStyle name="Millares 2 3 2 2 6 2 5" xfId="7874" xr:uid="{00000000-0005-0000-0000-00004E140000}"/>
    <cellStyle name="Millares 2 3 2 2 6 3" xfId="7875" xr:uid="{00000000-0005-0000-0000-00004F140000}"/>
    <cellStyle name="Millares 2 3 2 2 6 3 2" xfId="7876" xr:uid="{00000000-0005-0000-0000-000050140000}"/>
    <cellStyle name="Millares 2 3 2 2 6 3 2 2" xfId="7877" xr:uid="{00000000-0005-0000-0000-000051140000}"/>
    <cellStyle name="Millares 2 3 2 2 6 3 2 3" xfId="7878" xr:uid="{00000000-0005-0000-0000-000052140000}"/>
    <cellStyle name="Millares 2 3 2 2 6 3 3" xfId="7879" xr:uid="{00000000-0005-0000-0000-000053140000}"/>
    <cellStyle name="Millares 2 3 2 2 6 3 4" xfId="7880" xr:uid="{00000000-0005-0000-0000-000054140000}"/>
    <cellStyle name="Millares 2 3 2 2 6 4" xfId="7881" xr:uid="{00000000-0005-0000-0000-000055140000}"/>
    <cellStyle name="Millares 2 3 2 2 6 4 2" xfId="7882" xr:uid="{00000000-0005-0000-0000-000056140000}"/>
    <cellStyle name="Millares 2 3 2 2 6 4 2 2" xfId="7883" xr:uid="{00000000-0005-0000-0000-000057140000}"/>
    <cellStyle name="Millares 2 3 2 2 6 4 2 3" xfId="7884" xr:uid="{00000000-0005-0000-0000-000058140000}"/>
    <cellStyle name="Millares 2 3 2 2 6 4 3" xfId="7885" xr:uid="{00000000-0005-0000-0000-000059140000}"/>
    <cellStyle name="Millares 2 3 2 2 6 4 4" xfId="7886" xr:uid="{00000000-0005-0000-0000-00005A140000}"/>
    <cellStyle name="Millares 2 3 2 2 6 5" xfId="7887" xr:uid="{00000000-0005-0000-0000-00005B140000}"/>
    <cellStyle name="Millares 2 3 2 2 6 5 2" xfId="7888" xr:uid="{00000000-0005-0000-0000-00005C140000}"/>
    <cellStyle name="Millares 2 3 2 2 6 5 2 2" xfId="7889" xr:uid="{00000000-0005-0000-0000-00005D140000}"/>
    <cellStyle name="Millares 2 3 2 2 6 5 2 3" xfId="7890" xr:uid="{00000000-0005-0000-0000-00005E140000}"/>
    <cellStyle name="Millares 2 3 2 2 6 5 3" xfId="7891" xr:uid="{00000000-0005-0000-0000-00005F140000}"/>
    <cellStyle name="Millares 2 3 2 2 6 5 4" xfId="7892" xr:uid="{00000000-0005-0000-0000-000060140000}"/>
    <cellStyle name="Millares 2 3 2 2 6 6" xfId="7893" xr:uid="{00000000-0005-0000-0000-000061140000}"/>
    <cellStyle name="Millares 2 3 2 2 6 6 2" xfId="7894" xr:uid="{00000000-0005-0000-0000-000062140000}"/>
    <cellStyle name="Millares 2 3 2 2 6 6 3" xfId="7895" xr:uid="{00000000-0005-0000-0000-000063140000}"/>
    <cellStyle name="Millares 2 3 2 2 6 7" xfId="7896" xr:uid="{00000000-0005-0000-0000-000064140000}"/>
    <cellStyle name="Millares 2 3 2 2 6 8" xfId="7897" xr:uid="{00000000-0005-0000-0000-000065140000}"/>
    <cellStyle name="Millares 2 3 2 2 7" xfId="7898" xr:uid="{00000000-0005-0000-0000-000066140000}"/>
    <cellStyle name="Millares 2 3 2 2 7 2" xfId="7899" xr:uid="{00000000-0005-0000-0000-000067140000}"/>
    <cellStyle name="Millares 2 3 2 2 7 2 2" xfId="7900" xr:uid="{00000000-0005-0000-0000-000068140000}"/>
    <cellStyle name="Millares 2 3 2 2 7 2 2 2" xfId="7901" xr:uid="{00000000-0005-0000-0000-000069140000}"/>
    <cellStyle name="Millares 2 3 2 2 7 2 2 3" xfId="7902" xr:uid="{00000000-0005-0000-0000-00006A140000}"/>
    <cellStyle name="Millares 2 3 2 2 7 2 3" xfId="7903" xr:uid="{00000000-0005-0000-0000-00006B140000}"/>
    <cellStyle name="Millares 2 3 2 2 7 2 4" xfId="7904" xr:uid="{00000000-0005-0000-0000-00006C140000}"/>
    <cellStyle name="Millares 2 3 2 2 7 3" xfId="7905" xr:uid="{00000000-0005-0000-0000-00006D140000}"/>
    <cellStyle name="Millares 2 3 2 2 7 3 2" xfId="7906" xr:uid="{00000000-0005-0000-0000-00006E140000}"/>
    <cellStyle name="Millares 2 3 2 2 7 3 2 2" xfId="7907" xr:uid="{00000000-0005-0000-0000-00006F140000}"/>
    <cellStyle name="Millares 2 3 2 2 7 3 2 3" xfId="7908" xr:uid="{00000000-0005-0000-0000-000070140000}"/>
    <cellStyle name="Millares 2 3 2 2 7 3 3" xfId="7909" xr:uid="{00000000-0005-0000-0000-000071140000}"/>
    <cellStyle name="Millares 2 3 2 2 7 3 4" xfId="7910" xr:uid="{00000000-0005-0000-0000-000072140000}"/>
    <cellStyle name="Millares 2 3 2 2 7 4" xfId="7911" xr:uid="{00000000-0005-0000-0000-000073140000}"/>
    <cellStyle name="Millares 2 3 2 2 7 4 2" xfId="7912" xr:uid="{00000000-0005-0000-0000-000074140000}"/>
    <cellStyle name="Millares 2 3 2 2 7 4 3" xfId="7913" xr:uid="{00000000-0005-0000-0000-000075140000}"/>
    <cellStyle name="Millares 2 3 2 2 7 5" xfId="7914" xr:uid="{00000000-0005-0000-0000-000076140000}"/>
    <cellStyle name="Millares 2 3 2 2 7 6" xfId="7915" xr:uid="{00000000-0005-0000-0000-000077140000}"/>
    <cellStyle name="Millares 2 3 2 2 8" xfId="7916" xr:uid="{00000000-0005-0000-0000-000078140000}"/>
    <cellStyle name="Millares 2 3 2 2 8 2" xfId="7917" xr:uid="{00000000-0005-0000-0000-000079140000}"/>
    <cellStyle name="Millares 2 3 2 2 8 2 2" xfId="7918" xr:uid="{00000000-0005-0000-0000-00007A140000}"/>
    <cellStyle name="Millares 2 3 2 2 8 2 3" xfId="7919" xr:uid="{00000000-0005-0000-0000-00007B140000}"/>
    <cellStyle name="Millares 2 3 2 2 8 3" xfId="7920" xr:uid="{00000000-0005-0000-0000-00007C140000}"/>
    <cellStyle name="Millares 2 3 2 2 8 4" xfId="7921" xr:uid="{00000000-0005-0000-0000-00007D140000}"/>
    <cellStyle name="Millares 2 3 2 2 9" xfId="7922" xr:uid="{00000000-0005-0000-0000-00007E140000}"/>
    <cellStyle name="Millares 2 3 2 2 9 2" xfId="7923" xr:uid="{00000000-0005-0000-0000-00007F140000}"/>
    <cellStyle name="Millares 2 3 2 2 9 2 2" xfId="7924" xr:uid="{00000000-0005-0000-0000-000080140000}"/>
    <cellStyle name="Millares 2 3 2 2 9 2 3" xfId="7925" xr:uid="{00000000-0005-0000-0000-000081140000}"/>
    <cellStyle name="Millares 2 3 2 2 9 3" xfId="7926" xr:uid="{00000000-0005-0000-0000-000082140000}"/>
    <cellStyle name="Millares 2 3 2 2 9 4" xfId="7927" xr:uid="{00000000-0005-0000-0000-000083140000}"/>
    <cellStyle name="Millares 2 3 2 3" xfId="7928" xr:uid="{00000000-0005-0000-0000-000084140000}"/>
    <cellStyle name="Millares 2 3 2 3 10" xfId="7929" xr:uid="{00000000-0005-0000-0000-000085140000}"/>
    <cellStyle name="Millares 2 3 2 3 10 2" xfId="7930" xr:uid="{00000000-0005-0000-0000-000086140000}"/>
    <cellStyle name="Millares 2 3 2 3 10 3" xfId="7931" xr:uid="{00000000-0005-0000-0000-000087140000}"/>
    <cellStyle name="Millares 2 3 2 3 11" xfId="7932" xr:uid="{00000000-0005-0000-0000-000088140000}"/>
    <cellStyle name="Millares 2 3 2 3 12" xfId="7933" xr:uid="{00000000-0005-0000-0000-000089140000}"/>
    <cellStyle name="Millares 2 3 2 3 2" xfId="7934" xr:uid="{00000000-0005-0000-0000-00008A140000}"/>
    <cellStyle name="Millares 2 3 2 3 2 10" xfId="7935" xr:uid="{00000000-0005-0000-0000-00008B140000}"/>
    <cellStyle name="Millares 2 3 2 3 2 2" xfId="7936" xr:uid="{00000000-0005-0000-0000-00008C140000}"/>
    <cellStyle name="Millares 2 3 2 3 2 2 2" xfId="7937" xr:uid="{00000000-0005-0000-0000-00008D140000}"/>
    <cellStyle name="Millares 2 3 2 3 2 2 2 2" xfId="7938" xr:uid="{00000000-0005-0000-0000-00008E140000}"/>
    <cellStyle name="Millares 2 3 2 3 2 2 2 2 2" xfId="7939" xr:uid="{00000000-0005-0000-0000-00008F140000}"/>
    <cellStyle name="Millares 2 3 2 3 2 2 2 2 2 2" xfId="7940" xr:uid="{00000000-0005-0000-0000-000090140000}"/>
    <cellStyle name="Millares 2 3 2 3 2 2 2 2 2 2 2" xfId="7941" xr:uid="{00000000-0005-0000-0000-000091140000}"/>
    <cellStyle name="Millares 2 3 2 3 2 2 2 2 2 2 3" xfId="7942" xr:uid="{00000000-0005-0000-0000-000092140000}"/>
    <cellStyle name="Millares 2 3 2 3 2 2 2 2 2 3" xfId="7943" xr:uid="{00000000-0005-0000-0000-000093140000}"/>
    <cellStyle name="Millares 2 3 2 3 2 2 2 2 2 4" xfId="7944" xr:uid="{00000000-0005-0000-0000-000094140000}"/>
    <cellStyle name="Millares 2 3 2 3 2 2 2 2 3" xfId="7945" xr:uid="{00000000-0005-0000-0000-000095140000}"/>
    <cellStyle name="Millares 2 3 2 3 2 2 2 2 3 2" xfId="7946" xr:uid="{00000000-0005-0000-0000-000096140000}"/>
    <cellStyle name="Millares 2 3 2 3 2 2 2 2 3 3" xfId="7947" xr:uid="{00000000-0005-0000-0000-000097140000}"/>
    <cellStyle name="Millares 2 3 2 3 2 2 2 2 4" xfId="7948" xr:uid="{00000000-0005-0000-0000-000098140000}"/>
    <cellStyle name="Millares 2 3 2 3 2 2 2 2 5" xfId="7949" xr:uid="{00000000-0005-0000-0000-000099140000}"/>
    <cellStyle name="Millares 2 3 2 3 2 2 2 3" xfId="7950" xr:uid="{00000000-0005-0000-0000-00009A140000}"/>
    <cellStyle name="Millares 2 3 2 3 2 2 2 3 2" xfId="7951" xr:uid="{00000000-0005-0000-0000-00009B140000}"/>
    <cellStyle name="Millares 2 3 2 3 2 2 2 3 2 2" xfId="7952" xr:uid="{00000000-0005-0000-0000-00009C140000}"/>
    <cellStyle name="Millares 2 3 2 3 2 2 2 3 2 3" xfId="7953" xr:uid="{00000000-0005-0000-0000-00009D140000}"/>
    <cellStyle name="Millares 2 3 2 3 2 2 2 3 3" xfId="7954" xr:uid="{00000000-0005-0000-0000-00009E140000}"/>
    <cellStyle name="Millares 2 3 2 3 2 2 2 3 4" xfId="7955" xr:uid="{00000000-0005-0000-0000-00009F140000}"/>
    <cellStyle name="Millares 2 3 2 3 2 2 2 4" xfId="7956" xr:uid="{00000000-0005-0000-0000-0000A0140000}"/>
    <cellStyle name="Millares 2 3 2 3 2 2 2 4 2" xfId="7957" xr:uid="{00000000-0005-0000-0000-0000A1140000}"/>
    <cellStyle name="Millares 2 3 2 3 2 2 2 4 2 2" xfId="7958" xr:uid="{00000000-0005-0000-0000-0000A2140000}"/>
    <cellStyle name="Millares 2 3 2 3 2 2 2 4 2 3" xfId="7959" xr:uid="{00000000-0005-0000-0000-0000A3140000}"/>
    <cellStyle name="Millares 2 3 2 3 2 2 2 4 3" xfId="7960" xr:uid="{00000000-0005-0000-0000-0000A4140000}"/>
    <cellStyle name="Millares 2 3 2 3 2 2 2 4 4" xfId="7961" xr:uid="{00000000-0005-0000-0000-0000A5140000}"/>
    <cellStyle name="Millares 2 3 2 3 2 2 2 5" xfId="7962" xr:uid="{00000000-0005-0000-0000-0000A6140000}"/>
    <cellStyle name="Millares 2 3 2 3 2 2 2 5 2" xfId="7963" xr:uid="{00000000-0005-0000-0000-0000A7140000}"/>
    <cellStyle name="Millares 2 3 2 3 2 2 2 5 2 2" xfId="7964" xr:uid="{00000000-0005-0000-0000-0000A8140000}"/>
    <cellStyle name="Millares 2 3 2 3 2 2 2 5 2 3" xfId="7965" xr:uid="{00000000-0005-0000-0000-0000A9140000}"/>
    <cellStyle name="Millares 2 3 2 3 2 2 2 5 3" xfId="7966" xr:uid="{00000000-0005-0000-0000-0000AA140000}"/>
    <cellStyle name="Millares 2 3 2 3 2 2 2 5 4" xfId="7967" xr:uid="{00000000-0005-0000-0000-0000AB140000}"/>
    <cellStyle name="Millares 2 3 2 3 2 2 2 6" xfId="7968" xr:uid="{00000000-0005-0000-0000-0000AC140000}"/>
    <cellStyle name="Millares 2 3 2 3 2 2 2 6 2" xfId="7969" xr:uid="{00000000-0005-0000-0000-0000AD140000}"/>
    <cellStyle name="Millares 2 3 2 3 2 2 2 6 3" xfId="7970" xr:uid="{00000000-0005-0000-0000-0000AE140000}"/>
    <cellStyle name="Millares 2 3 2 3 2 2 2 7" xfId="7971" xr:uid="{00000000-0005-0000-0000-0000AF140000}"/>
    <cellStyle name="Millares 2 3 2 3 2 2 2 8" xfId="7972" xr:uid="{00000000-0005-0000-0000-0000B0140000}"/>
    <cellStyle name="Millares 2 3 2 3 2 2 3" xfId="7973" xr:uid="{00000000-0005-0000-0000-0000B1140000}"/>
    <cellStyle name="Millares 2 3 2 3 2 2 3 2" xfId="7974" xr:uid="{00000000-0005-0000-0000-0000B2140000}"/>
    <cellStyle name="Millares 2 3 2 3 2 2 3 2 2" xfId="7975" xr:uid="{00000000-0005-0000-0000-0000B3140000}"/>
    <cellStyle name="Millares 2 3 2 3 2 2 3 2 2 2" xfId="7976" xr:uid="{00000000-0005-0000-0000-0000B4140000}"/>
    <cellStyle name="Millares 2 3 2 3 2 2 3 2 2 3" xfId="7977" xr:uid="{00000000-0005-0000-0000-0000B5140000}"/>
    <cellStyle name="Millares 2 3 2 3 2 2 3 2 3" xfId="7978" xr:uid="{00000000-0005-0000-0000-0000B6140000}"/>
    <cellStyle name="Millares 2 3 2 3 2 2 3 2 4" xfId="7979" xr:uid="{00000000-0005-0000-0000-0000B7140000}"/>
    <cellStyle name="Millares 2 3 2 3 2 2 3 3" xfId="7980" xr:uid="{00000000-0005-0000-0000-0000B8140000}"/>
    <cellStyle name="Millares 2 3 2 3 2 2 3 3 2" xfId="7981" xr:uid="{00000000-0005-0000-0000-0000B9140000}"/>
    <cellStyle name="Millares 2 3 2 3 2 2 3 3 3" xfId="7982" xr:uid="{00000000-0005-0000-0000-0000BA140000}"/>
    <cellStyle name="Millares 2 3 2 3 2 2 3 4" xfId="7983" xr:uid="{00000000-0005-0000-0000-0000BB140000}"/>
    <cellStyle name="Millares 2 3 2 3 2 2 3 5" xfId="7984" xr:uid="{00000000-0005-0000-0000-0000BC140000}"/>
    <cellStyle name="Millares 2 3 2 3 2 2 4" xfId="7985" xr:uid="{00000000-0005-0000-0000-0000BD140000}"/>
    <cellStyle name="Millares 2 3 2 3 2 2 4 2" xfId="7986" xr:uid="{00000000-0005-0000-0000-0000BE140000}"/>
    <cellStyle name="Millares 2 3 2 3 2 2 4 2 2" xfId="7987" xr:uid="{00000000-0005-0000-0000-0000BF140000}"/>
    <cellStyle name="Millares 2 3 2 3 2 2 4 2 3" xfId="7988" xr:uid="{00000000-0005-0000-0000-0000C0140000}"/>
    <cellStyle name="Millares 2 3 2 3 2 2 4 3" xfId="7989" xr:uid="{00000000-0005-0000-0000-0000C1140000}"/>
    <cellStyle name="Millares 2 3 2 3 2 2 4 4" xfId="7990" xr:uid="{00000000-0005-0000-0000-0000C2140000}"/>
    <cellStyle name="Millares 2 3 2 3 2 2 5" xfId="7991" xr:uid="{00000000-0005-0000-0000-0000C3140000}"/>
    <cellStyle name="Millares 2 3 2 3 2 2 5 2" xfId="7992" xr:uid="{00000000-0005-0000-0000-0000C4140000}"/>
    <cellStyle name="Millares 2 3 2 3 2 2 5 2 2" xfId="7993" xr:uid="{00000000-0005-0000-0000-0000C5140000}"/>
    <cellStyle name="Millares 2 3 2 3 2 2 5 2 3" xfId="7994" xr:uid="{00000000-0005-0000-0000-0000C6140000}"/>
    <cellStyle name="Millares 2 3 2 3 2 2 5 3" xfId="7995" xr:uid="{00000000-0005-0000-0000-0000C7140000}"/>
    <cellStyle name="Millares 2 3 2 3 2 2 5 4" xfId="7996" xr:uid="{00000000-0005-0000-0000-0000C8140000}"/>
    <cellStyle name="Millares 2 3 2 3 2 2 6" xfId="7997" xr:uid="{00000000-0005-0000-0000-0000C9140000}"/>
    <cellStyle name="Millares 2 3 2 3 2 2 6 2" xfId="7998" xr:uid="{00000000-0005-0000-0000-0000CA140000}"/>
    <cellStyle name="Millares 2 3 2 3 2 2 6 2 2" xfId="7999" xr:uid="{00000000-0005-0000-0000-0000CB140000}"/>
    <cellStyle name="Millares 2 3 2 3 2 2 6 2 3" xfId="8000" xr:uid="{00000000-0005-0000-0000-0000CC140000}"/>
    <cellStyle name="Millares 2 3 2 3 2 2 6 3" xfId="8001" xr:uid="{00000000-0005-0000-0000-0000CD140000}"/>
    <cellStyle name="Millares 2 3 2 3 2 2 6 4" xfId="8002" xr:uid="{00000000-0005-0000-0000-0000CE140000}"/>
    <cellStyle name="Millares 2 3 2 3 2 2 7" xfId="8003" xr:uid="{00000000-0005-0000-0000-0000CF140000}"/>
    <cellStyle name="Millares 2 3 2 3 2 2 7 2" xfId="8004" xr:uid="{00000000-0005-0000-0000-0000D0140000}"/>
    <cellStyle name="Millares 2 3 2 3 2 2 7 3" xfId="8005" xr:uid="{00000000-0005-0000-0000-0000D1140000}"/>
    <cellStyle name="Millares 2 3 2 3 2 2 8" xfId="8006" xr:uid="{00000000-0005-0000-0000-0000D2140000}"/>
    <cellStyle name="Millares 2 3 2 3 2 2 9" xfId="8007" xr:uid="{00000000-0005-0000-0000-0000D3140000}"/>
    <cellStyle name="Millares 2 3 2 3 2 3" xfId="8008" xr:uid="{00000000-0005-0000-0000-0000D4140000}"/>
    <cellStyle name="Millares 2 3 2 3 2 3 2" xfId="8009" xr:uid="{00000000-0005-0000-0000-0000D5140000}"/>
    <cellStyle name="Millares 2 3 2 3 2 3 2 2" xfId="8010" xr:uid="{00000000-0005-0000-0000-0000D6140000}"/>
    <cellStyle name="Millares 2 3 2 3 2 3 2 2 2" xfId="8011" xr:uid="{00000000-0005-0000-0000-0000D7140000}"/>
    <cellStyle name="Millares 2 3 2 3 2 3 2 2 2 2" xfId="8012" xr:uid="{00000000-0005-0000-0000-0000D8140000}"/>
    <cellStyle name="Millares 2 3 2 3 2 3 2 2 2 3" xfId="8013" xr:uid="{00000000-0005-0000-0000-0000D9140000}"/>
    <cellStyle name="Millares 2 3 2 3 2 3 2 2 3" xfId="8014" xr:uid="{00000000-0005-0000-0000-0000DA140000}"/>
    <cellStyle name="Millares 2 3 2 3 2 3 2 2 4" xfId="8015" xr:uid="{00000000-0005-0000-0000-0000DB140000}"/>
    <cellStyle name="Millares 2 3 2 3 2 3 2 3" xfId="8016" xr:uid="{00000000-0005-0000-0000-0000DC140000}"/>
    <cellStyle name="Millares 2 3 2 3 2 3 2 3 2" xfId="8017" xr:uid="{00000000-0005-0000-0000-0000DD140000}"/>
    <cellStyle name="Millares 2 3 2 3 2 3 2 3 3" xfId="8018" xr:uid="{00000000-0005-0000-0000-0000DE140000}"/>
    <cellStyle name="Millares 2 3 2 3 2 3 2 4" xfId="8019" xr:uid="{00000000-0005-0000-0000-0000DF140000}"/>
    <cellStyle name="Millares 2 3 2 3 2 3 2 5" xfId="8020" xr:uid="{00000000-0005-0000-0000-0000E0140000}"/>
    <cellStyle name="Millares 2 3 2 3 2 3 3" xfId="8021" xr:uid="{00000000-0005-0000-0000-0000E1140000}"/>
    <cellStyle name="Millares 2 3 2 3 2 3 3 2" xfId="8022" xr:uid="{00000000-0005-0000-0000-0000E2140000}"/>
    <cellStyle name="Millares 2 3 2 3 2 3 3 2 2" xfId="8023" xr:uid="{00000000-0005-0000-0000-0000E3140000}"/>
    <cellStyle name="Millares 2 3 2 3 2 3 3 2 3" xfId="8024" xr:uid="{00000000-0005-0000-0000-0000E4140000}"/>
    <cellStyle name="Millares 2 3 2 3 2 3 3 3" xfId="8025" xr:uid="{00000000-0005-0000-0000-0000E5140000}"/>
    <cellStyle name="Millares 2 3 2 3 2 3 3 4" xfId="8026" xr:uid="{00000000-0005-0000-0000-0000E6140000}"/>
    <cellStyle name="Millares 2 3 2 3 2 3 4" xfId="8027" xr:uid="{00000000-0005-0000-0000-0000E7140000}"/>
    <cellStyle name="Millares 2 3 2 3 2 3 4 2" xfId="8028" xr:uid="{00000000-0005-0000-0000-0000E8140000}"/>
    <cellStyle name="Millares 2 3 2 3 2 3 4 2 2" xfId="8029" xr:uid="{00000000-0005-0000-0000-0000E9140000}"/>
    <cellStyle name="Millares 2 3 2 3 2 3 4 2 3" xfId="8030" xr:uid="{00000000-0005-0000-0000-0000EA140000}"/>
    <cellStyle name="Millares 2 3 2 3 2 3 4 3" xfId="8031" xr:uid="{00000000-0005-0000-0000-0000EB140000}"/>
    <cellStyle name="Millares 2 3 2 3 2 3 4 4" xfId="8032" xr:uid="{00000000-0005-0000-0000-0000EC140000}"/>
    <cellStyle name="Millares 2 3 2 3 2 3 5" xfId="8033" xr:uid="{00000000-0005-0000-0000-0000ED140000}"/>
    <cellStyle name="Millares 2 3 2 3 2 3 5 2" xfId="8034" xr:uid="{00000000-0005-0000-0000-0000EE140000}"/>
    <cellStyle name="Millares 2 3 2 3 2 3 5 2 2" xfId="8035" xr:uid="{00000000-0005-0000-0000-0000EF140000}"/>
    <cellStyle name="Millares 2 3 2 3 2 3 5 2 3" xfId="8036" xr:uid="{00000000-0005-0000-0000-0000F0140000}"/>
    <cellStyle name="Millares 2 3 2 3 2 3 5 3" xfId="8037" xr:uid="{00000000-0005-0000-0000-0000F1140000}"/>
    <cellStyle name="Millares 2 3 2 3 2 3 5 4" xfId="8038" xr:uid="{00000000-0005-0000-0000-0000F2140000}"/>
    <cellStyle name="Millares 2 3 2 3 2 3 6" xfId="8039" xr:uid="{00000000-0005-0000-0000-0000F3140000}"/>
    <cellStyle name="Millares 2 3 2 3 2 3 6 2" xfId="8040" xr:uid="{00000000-0005-0000-0000-0000F4140000}"/>
    <cellStyle name="Millares 2 3 2 3 2 3 6 3" xfId="8041" xr:uid="{00000000-0005-0000-0000-0000F5140000}"/>
    <cellStyle name="Millares 2 3 2 3 2 3 7" xfId="8042" xr:uid="{00000000-0005-0000-0000-0000F6140000}"/>
    <cellStyle name="Millares 2 3 2 3 2 3 8" xfId="8043" xr:uid="{00000000-0005-0000-0000-0000F7140000}"/>
    <cellStyle name="Millares 2 3 2 3 2 4" xfId="8044" xr:uid="{00000000-0005-0000-0000-0000F8140000}"/>
    <cellStyle name="Millares 2 3 2 3 2 4 2" xfId="8045" xr:uid="{00000000-0005-0000-0000-0000F9140000}"/>
    <cellStyle name="Millares 2 3 2 3 2 4 2 2" xfId="8046" xr:uid="{00000000-0005-0000-0000-0000FA140000}"/>
    <cellStyle name="Millares 2 3 2 3 2 4 2 2 2" xfId="8047" xr:uid="{00000000-0005-0000-0000-0000FB140000}"/>
    <cellStyle name="Millares 2 3 2 3 2 4 2 2 3" xfId="8048" xr:uid="{00000000-0005-0000-0000-0000FC140000}"/>
    <cellStyle name="Millares 2 3 2 3 2 4 2 3" xfId="8049" xr:uid="{00000000-0005-0000-0000-0000FD140000}"/>
    <cellStyle name="Millares 2 3 2 3 2 4 2 4" xfId="8050" xr:uid="{00000000-0005-0000-0000-0000FE140000}"/>
    <cellStyle name="Millares 2 3 2 3 2 4 3" xfId="8051" xr:uid="{00000000-0005-0000-0000-0000FF140000}"/>
    <cellStyle name="Millares 2 3 2 3 2 4 3 2" xfId="8052" xr:uid="{00000000-0005-0000-0000-000000150000}"/>
    <cellStyle name="Millares 2 3 2 3 2 4 3 3" xfId="8053" xr:uid="{00000000-0005-0000-0000-000001150000}"/>
    <cellStyle name="Millares 2 3 2 3 2 4 4" xfId="8054" xr:uid="{00000000-0005-0000-0000-000002150000}"/>
    <cellStyle name="Millares 2 3 2 3 2 4 5" xfId="8055" xr:uid="{00000000-0005-0000-0000-000003150000}"/>
    <cellStyle name="Millares 2 3 2 3 2 5" xfId="8056" xr:uid="{00000000-0005-0000-0000-000004150000}"/>
    <cellStyle name="Millares 2 3 2 3 2 5 2" xfId="8057" xr:uid="{00000000-0005-0000-0000-000005150000}"/>
    <cellStyle name="Millares 2 3 2 3 2 5 2 2" xfId="8058" xr:uid="{00000000-0005-0000-0000-000006150000}"/>
    <cellStyle name="Millares 2 3 2 3 2 5 2 3" xfId="8059" xr:uid="{00000000-0005-0000-0000-000007150000}"/>
    <cellStyle name="Millares 2 3 2 3 2 5 3" xfId="8060" xr:uid="{00000000-0005-0000-0000-000008150000}"/>
    <cellStyle name="Millares 2 3 2 3 2 5 4" xfId="8061" xr:uid="{00000000-0005-0000-0000-000009150000}"/>
    <cellStyle name="Millares 2 3 2 3 2 6" xfId="8062" xr:uid="{00000000-0005-0000-0000-00000A150000}"/>
    <cellStyle name="Millares 2 3 2 3 2 6 2" xfId="8063" xr:uid="{00000000-0005-0000-0000-00000B150000}"/>
    <cellStyle name="Millares 2 3 2 3 2 6 2 2" xfId="8064" xr:uid="{00000000-0005-0000-0000-00000C150000}"/>
    <cellStyle name="Millares 2 3 2 3 2 6 2 3" xfId="8065" xr:uid="{00000000-0005-0000-0000-00000D150000}"/>
    <cellStyle name="Millares 2 3 2 3 2 6 3" xfId="8066" xr:uid="{00000000-0005-0000-0000-00000E150000}"/>
    <cellStyle name="Millares 2 3 2 3 2 6 4" xfId="8067" xr:uid="{00000000-0005-0000-0000-00000F150000}"/>
    <cellStyle name="Millares 2 3 2 3 2 7" xfId="8068" xr:uid="{00000000-0005-0000-0000-000010150000}"/>
    <cellStyle name="Millares 2 3 2 3 2 7 2" xfId="8069" xr:uid="{00000000-0005-0000-0000-000011150000}"/>
    <cellStyle name="Millares 2 3 2 3 2 7 2 2" xfId="8070" xr:uid="{00000000-0005-0000-0000-000012150000}"/>
    <cellStyle name="Millares 2 3 2 3 2 7 2 3" xfId="8071" xr:uid="{00000000-0005-0000-0000-000013150000}"/>
    <cellStyle name="Millares 2 3 2 3 2 7 3" xfId="8072" xr:uid="{00000000-0005-0000-0000-000014150000}"/>
    <cellStyle name="Millares 2 3 2 3 2 7 4" xfId="8073" xr:uid="{00000000-0005-0000-0000-000015150000}"/>
    <cellStyle name="Millares 2 3 2 3 2 8" xfId="8074" xr:uid="{00000000-0005-0000-0000-000016150000}"/>
    <cellStyle name="Millares 2 3 2 3 2 8 2" xfId="8075" xr:uid="{00000000-0005-0000-0000-000017150000}"/>
    <cellStyle name="Millares 2 3 2 3 2 8 3" xfId="8076" xr:uid="{00000000-0005-0000-0000-000018150000}"/>
    <cellStyle name="Millares 2 3 2 3 2 9" xfId="8077" xr:uid="{00000000-0005-0000-0000-000019150000}"/>
    <cellStyle name="Millares 2 3 2 3 3" xfId="8078" xr:uid="{00000000-0005-0000-0000-00001A150000}"/>
    <cellStyle name="Millares 2 3 2 3 3 2" xfId="8079" xr:uid="{00000000-0005-0000-0000-00001B150000}"/>
    <cellStyle name="Millares 2 3 2 3 3 2 2" xfId="8080" xr:uid="{00000000-0005-0000-0000-00001C150000}"/>
    <cellStyle name="Millares 2 3 2 3 3 2 2 2" xfId="8081" xr:uid="{00000000-0005-0000-0000-00001D150000}"/>
    <cellStyle name="Millares 2 3 2 3 3 2 2 2 2" xfId="8082" xr:uid="{00000000-0005-0000-0000-00001E150000}"/>
    <cellStyle name="Millares 2 3 2 3 3 2 2 2 2 2" xfId="8083" xr:uid="{00000000-0005-0000-0000-00001F150000}"/>
    <cellStyle name="Millares 2 3 2 3 3 2 2 2 2 3" xfId="8084" xr:uid="{00000000-0005-0000-0000-000020150000}"/>
    <cellStyle name="Millares 2 3 2 3 3 2 2 2 3" xfId="8085" xr:uid="{00000000-0005-0000-0000-000021150000}"/>
    <cellStyle name="Millares 2 3 2 3 3 2 2 2 4" xfId="8086" xr:uid="{00000000-0005-0000-0000-000022150000}"/>
    <cellStyle name="Millares 2 3 2 3 3 2 2 3" xfId="8087" xr:uid="{00000000-0005-0000-0000-000023150000}"/>
    <cellStyle name="Millares 2 3 2 3 3 2 2 3 2" xfId="8088" xr:uid="{00000000-0005-0000-0000-000024150000}"/>
    <cellStyle name="Millares 2 3 2 3 3 2 2 3 3" xfId="8089" xr:uid="{00000000-0005-0000-0000-000025150000}"/>
    <cellStyle name="Millares 2 3 2 3 3 2 2 4" xfId="8090" xr:uid="{00000000-0005-0000-0000-000026150000}"/>
    <cellStyle name="Millares 2 3 2 3 3 2 2 5" xfId="8091" xr:uid="{00000000-0005-0000-0000-000027150000}"/>
    <cellStyle name="Millares 2 3 2 3 3 2 3" xfId="8092" xr:uid="{00000000-0005-0000-0000-000028150000}"/>
    <cellStyle name="Millares 2 3 2 3 3 2 3 2" xfId="8093" xr:uid="{00000000-0005-0000-0000-000029150000}"/>
    <cellStyle name="Millares 2 3 2 3 3 2 3 2 2" xfId="8094" xr:uid="{00000000-0005-0000-0000-00002A150000}"/>
    <cellStyle name="Millares 2 3 2 3 3 2 3 2 3" xfId="8095" xr:uid="{00000000-0005-0000-0000-00002B150000}"/>
    <cellStyle name="Millares 2 3 2 3 3 2 3 3" xfId="8096" xr:uid="{00000000-0005-0000-0000-00002C150000}"/>
    <cellStyle name="Millares 2 3 2 3 3 2 3 4" xfId="8097" xr:uid="{00000000-0005-0000-0000-00002D150000}"/>
    <cellStyle name="Millares 2 3 2 3 3 2 4" xfId="8098" xr:uid="{00000000-0005-0000-0000-00002E150000}"/>
    <cellStyle name="Millares 2 3 2 3 3 2 4 2" xfId="8099" xr:uid="{00000000-0005-0000-0000-00002F150000}"/>
    <cellStyle name="Millares 2 3 2 3 3 2 4 2 2" xfId="8100" xr:uid="{00000000-0005-0000-0000-000030150000}"/>
    <cellStyle name="Millares 2 3 2 3 3 2 4 2 3" xfId="8101" xr:uid="{00000000-0005-0000-0000-000031150000}"/>
    <cellStyle name="Millares 2 3 2 3 3 2 4 3" xfId="8102" xr:uid="{00000000-0005-0000-0000-000032150000}"/>
    <cellStyle name="Millares 2 3 2 3 3 2 4 4" xfId="8103" xr:uid="{00000000-0005-0000-0000-000033150000}"/>
    <cellStyle name="Millares 2 3 2 3 3 2 5" xfId="8104" xr:uid="{00000000-0005-0000-0000-000034150000}"/>
    <cellStyle name="Millares 2 3 2 3 3 2 5 2" xfId="8105" xr:uid="{00000000-0005-0000-0000-000035150000}"/>
    <cellStyle name="Millares 2 3 2 3 3 2 5 2 2" xfId="8106" xr:uid="{00000000-0005-0000-0000-000036150000}"/>
    <cellStyle name="Millares 2 3 2 3 3 2 5 2 3" xfId="8107" xr:uid="{00000000-0005-0000-0000-000037150000}"/>
    <cellStyle name="Millares 2 3 2 3 3 2 5 3" xfId="8108" xr:uid="{00000000-0005-0000-0000-000038150000}"/>
    <cellStyle name="Millares 2 3 2 3 3 2 5 4" xfId="8109" xr:uid="{00000000-0005-0000-0000-000039150000}"/>
    <cellStyle name="Millares 2 3 2 3 3 2 6" xfId="8110" xr:uid="{00000000-0005-0000-0000-00003A150000}"/>
    <cellStyle name="Millares 2 3 2 3 3 2 6 2" xfId="8111" xr:uid="{00000000-0005-0000-0000-00003B150000}"/>
    <cellStyle name="Millares 2 3 2 3 3 2 6 3" xfId="8112" xr:uid="{00000000-0005-0000-0000-00003C150000}"/>
    <cellStyle name="Millares 2 3 2 3 3 2 7" xfId="8113" xr:uid="{00000000-0005-0000-0000-00003D150000}"/>
    <cellStyle name="Millares 2 3 2 3 3 2 8" xfId="8114" xr:uid="{00000000-0005-0000-0000-00003E150000}"/>
    <cellStyle name="Millares 2 3 2 3 3 3" xfId="8115" xr:uid="{00000000-0005-0000-0000-00003F150000}"/>
    <cellStyle name="Millares 2 3 2 3 3 3 2" xfId="8116" xr:uid="{00000000-0005-0000-0000-000040150000}"/>
    <cellStyle name="Millares 2 3 2 3 3 3 2 2" xfId="8117" xr:uid="{00000000-0005-0000-0000-000041150000}"/>
    <cellStyle name="Millares 2 3 2 3 3 3 2 2 2" xfId="8118" xr:uid="{00000000-0005-0000-0000-000042150000}"/>
    <cellStyle name="Millares 2 3 2 3 3 3 2 2 3" xfId="8119" xr:uid="{00000000-0005-0000-0000-000043150000}"/>
    <cellStyle name="Millares 2 3 2 3 3 3 2 3" xfId="8120" xr:uid="{00000000-0005-0000-0000-000044150000}"/>
    <cellStyle name="Millares 2 3 2 3 3 3 2 4" xfId="8121" xr:uid="{00000000-0005-0000-0000-000045150000}"/>
    <cellStyle name="Millares 2 3 2 3 3 3 3" xfId="8122" xr:uid="{00000000-0005-0000-0000-000046150000}"/>
    <cellStyle name="Millares 2 3 2 3 3 3 3 2" xfId="8123" xr:uid="{00000000-0005-0000-0000-000047150000}"/>
    <cellStyle name="Millares 2 3 2 3 3 3 3 3" xfId="8124" xr:uid="{00000000-0005-0000-0000-000048150000}"/>
    <cellStyle name="Millares 2 3 2 3 3 3 4" xfId="8125" xr:uid="{00000000-0005-0000-0000-000049150000}"/>
    <cellStyle name="Millares 2 3 2 3 3 3 5" xfId="8126" xr:uid="{00000000-0005-0000-0000-00004A150000}"/>
    <cellStyle name="Millares 2 3 2 3 3 4" xfId="8127" xr:uid="{00000000-0005-0000-0000-00004B150000}"/>
    <cellStyle name="Millares 2 3 2 3 3 4 2" xfId="8128" xr:uid="{00000000-0005-0000-0000-00004C150000}"/>
    <cellStyle name="Millares 2 3 2 3 3 4 2 2" xfId="8129" xr:uid="{00000000-0005-0000-0000-00004D150000}"/>
    <cellStyle name="Millares 2 3 2 3 3 4 2 3" xfId="8130" xr:uid="{00000000-0005-0000-0000-00004E150000}"/>
    <cellStyle name="Millares 2 3 2 3 3 4 3" xfId="8131" xr:uid="{00000000-0005-0000-0000-00004F150000}"/>
    <cellStyle name="Millares 2 3 2 3 3 4 4" xfId="8132" xr:uid="{00000000-0005-0000-0000-000050150000}"/>
    <cellStyle name="Millares 2 3 2 3 3 5" xfId="8133" xr:uid="{00000000-0005-0000-0000-000051150000}"/>
    <cellStyle name="Millares 2 3 2 3 3 5 2" xfId="8134" xr:uid="{00000000-0005-0000-0000-000052150000}"/>
    <cellStyle name="Millares 2 3 2 3 3 5 2 2" xfId="8135" xr:uid="{00000000-0005-0000-0000-000053150000}"/>
    <cellStyle name="Millares 2 3 2 3 3 5 2 3" xfId="8136" xr:uid="{00000000-0005-0000-0000-000054150000}"/>
    <cellStyle name="Millares 2 3 2 3 3 5 3" xfId="8137" xr:uid="{00000000-0005-0000-0000-000055150000}"/>
    <cellStyle name="Millares 2 3 2 3 3 5 4" xfId="8138" xr:uid="{00000000-0005-0000-0000-000056150000}"/>
    <cellStyle name="Millares 2 3 2 3 3 6" xfId="8139" xr:uid="{00000000-0005-0000-0000-000057150000}"/>
    <cellStyle name="Millares 2 3 2 3 3 6 2" xfId="8140" xr:uid="{00000000-0005-0000-0000-000058150000}"/>
    <cellStyle name="Millares 2 3 2 3 3 6 2 2" xfId="8141" xr:uid="{00000000-0005-0000-0000-000059150000}"/>
    <cellStyle name="Millares 2 3 2 3 3 6 2 3" xfId="8142" xr:uid="{00000000-0005-0000-0000-00005A150000}"/>
    <cellStyle name="Millares 2 3 2 3 3 6 3" xfId="8143" xr:uid="{00000000-0005-0000-0000-00005B150000}"/>
    <cellStyle name="Millares 2 3 2 3 3 6 4" xfId="8144" xr:uid="{00000000-0005-0000-0000-00005C150000}"/>
    <cellStyle name="Millares 2 3 2 3 3 7" xfId="8145" xr:uid="{00000000-0005-0000-0000-00005D150000}"/>
    <cellStyle name="Millares 2 3 2 3 3 7 2" xfId="8146" xr:uid="{00000000-0005-0000-0000-00005E150000}"/>
    <cellStyle name="Millares 2 3 2 3 3 7 3" xfId="8147" xr:uid="{00000000-0005-0000-0000-00005F150000}"/>
    <cellStyle name="Millares 2 3 2 3 3 8" xfId="8148" xr:uid="{00000000-0005-0000-0000-000060150000}"/>
    <cellStyle name="Millares 2 3 2 3 3 9" xfId="8149" xr:uid="{00000000-0005-0000-0000-000061150000}"/>
    <cellStyle name="Millares 2 3 2 3 4" xfId="8150" xr:uid="{00000000-0005-0000-0000-000062150000}"/>
    <cellStyle name="Millares 2 3 2 3 4 2" xfId="8151" xr:uid="{00000000-0005-0000-0000-000063150000}"/>
    <cellStyle name="Millares 2 3 2 3 4 2 2" xfId="8152" xr:uid="{00000000-0005-0000-0000-000064150000}"/>
    <cellStyle name="Millares 2 3 2 3 4 2 2 2" xfId="8153" xr:uid="{00000000-0005-0000-0000-000065150000}"/>
    <cellStyle name="Millares 2 3 2 3 4 2 2 2 2" xfId="8154" xr:uid="{00000000-0005-0000-0000-000066150000}"/>
    <cellStyle name="Millares 2 3 2 3 4 2 2 2 2 2" xfId="8155" xr:uid="{00000000-0005-0000-0000-000067150000}"/>
    <cellStyle name="Millares 2 3 2 3 4 2 2 2 2 3" xfId="8156" xr:uid="{00000000-0005-0000-0000-000068150000}"/>
    <cellStyle name="Millares 2 3 2 3 4 2 2 2 3" xfId="8157" xr:uid="{00000000-0005-0000-0000-000069150000}"/>
    <cellStyle name="Millares 2 3 2 3 4 2 2 2 4" xfId="8158" xr:uid="{00000000-0005-0000-0000-00006A150000}"/>
    <cellStyle name="Millares 2 3 2 3 4 2 2 3" xfId="8159" xr:uid="{00000000-0005-0000-0000-00006B150000}"/>
    <cellStyle name="Millares 2 3 2 3 4 2 2 3 2" xfId="8160" xr:uid="{00000000-0005-0000-0000-00006C150000}"/>
    <cellStyle name="Millares 2 3 2 3 4 2 2 3 3" xfId="8161" xr:uid="{00000000-0005-0000-0000-00006D150000}"/>
    <cellStyle name="Millares 2 3 2 3 4 2 2 4" xfId="8162" xr:uid="{00000000-0005-0000-0000-00006E150000}"/>
    <cellStyle name="Millares 2 3 2 3 4 2 2 5" xfId="8163" xr:uid="{00000000-0005-0000-0000-00006F150000}"/>
    <cellStyle name="Millares 2 3 2 3 4 2 3" xfId="8164" xr:uid="{00000000-0005-0000-0000-000070150000}"/>
    <cellStyle name="Millares 2 3 2 3 4 2 3 2" xfId="8165" xr:uid="{00000000-0005-0000-0000-000071150000}"/>
    <cellStyle name="Millares 2 3 2 3 4 2 3 2 2" xfId="8166" xr:uid="{00000000-0005-0000-0000-000072150000}"/>
    <cellStyle name="Millares 2 3 2 3 4 2 3 2 3" xfId="8167" xr:uid="{00000000-0005-0000-0000-000073150000}"/>
    <cellStyle name="Millares 2 3 2 3 4 2 3 3" xfId="8168" xr:uid="{00000000-0005-0000-0000-000074150000}"/>
    <cellStyle name="Millares 2 3 2 3 4 2 3 4" xfId="8169" xr:uid="{00000000-0005-0000-0000-000075150000}"/>
    <cellStyle name="Millares 2 3 2 3 4 2 4" xfId="8170" xr:uid="{00000000-0005-0000-0000-000076150000}"/>
    <cellStyle name="Millares 2 3 2 3 4 2 4 2" xfId="8171" xr:uid="{00000000-0005-0000-0000-000077150000}"/>
    <cellStyle name="Millares 2 3 2 3 4 2 4 2 2" xfId="8172" xr:uid="{00000000-0005-0000-0000-000078150000}"/>
    <cellStyle name="Millares 2 3 2 3 4 2 4 2 3" xfId="8173" xr:uid="{00000000-0005-0000-0000-000079150000}"/>
    <cellStyle name="Millares 2 3 2 3 4 2 4 3" xfId="8174" xr:uid="{00000000-0005-0000-0000-00007A150000}"/>
    <cellStyle name="Millares 2 3 2 3 4 2 4 4" xfId="8175" xr:uid="{00000000-0005-0000-0000-00007B150000}"/>
    <cellStyle name="Millares 2 3 2 3 4 2 5" xfId="8176" xr:uid="{00000000-0005-0000-0000-00007C150000}"/>
    <cellStyle name="Millares 2 3 2 3 4 2 5 2" xfId="8177" xr:uid="{00000000-0005-0000-0000-00007D150000}"/>
    <cellStyle name="Millares 2 3 2 3 4 2 5 2 2" xfId="8178" xr:uid="{00000000-0005-0000-0000-00007E150000}"/>
    <cellStyle name="Millares 2 3 2 3 4 2 5 2 3" xfId="8179" xr:uid="{00000000-0005-0000-0000-00007F150000}"/>
    <cellStyle name="Millares 2 3 2 3 4 2 5 3" xfId="8180" xr:uid="{00000000-0005-0000-0000-000080150000}"/>
    <cellStyle name="Millares 2 3 2 3 4 2 5 4" xfId="8181" xr:uid="{00000000-0005-0000-0000-000081150000}"/>
    <cellStyle name="Millares 2 3 2 3 4 2 6" xfId="8182" xr:uid="{00000000-0005-0000-0000-000082150000}"/>
    <cellStyle name="Millares 2 3 2 3 4 2 6 2" xfId="8183" xr:uid="{00000000-0005-0000-0000-000083150000}"/>
    <cellStyle name="Millares 2 3 2 3 4 2 6 3" xfId="8184" xr:uid="{00000000-0005-0000-0000-000084150000}"/>
    <cellStyle name="Millares 2 3 2 3 4 2 7" xfId="8185" xr:uid="{00000000-0005-0000-0000-000085150000}"/>
    <cellStyle name="Millares 2 3 2 3 4 2 8" xfId="8186" xr:uid="{00000000-0005-0000-0000-000086150000}"/>
    <cellStyle name="Millares 2 3 2 3 4 3" xfId="8187" xr:uid="{00000000-0005-0000-0000-000087150000}"/>
    <cellStyle name="Millares 2 3 2 3 4 3 2" xfId="8188" xr:uid="{00000000-0005-0000-0000-000088150000}"/>
    <cellStyle name="Millares 2 3 2 3 4 3 2 2" xfId="8189" xr:uid="{00000000-0005-0000-0000-000089150000}"/>
    <cellStyle name="Millares 2 3 2 3 4 3 2 2 2" xfId="8190" xr:uid="{00000000-0005-0000-0000-00008A150000}"/>
    <cellStyle name="Millares 2 3 2 3 4 3 2 2 3" xfId="8191" xr:uid="{00000000-0005-0000-0000-00008B150000}"/>
    <cellStyle name="Millares 2 3 2 3 4 3 2 3" xfId="8192" xr:uid="{00000000-0005-0000-0000-00008C150000}"/>
    <cellStyle name="Millares 2 3 2 3 4 3 2 4" xfId="8193" xr:uid="{00000000-0005-0000-0000-00008D150000}"/>
    <cellStyle name="Millares 2 3 2 3 4 3 3" xfId="8194" xr:uid="{00000000-0005-0000-0000-00008E150000}"/>
    <cellStyle name="Millares 2 3 2 3 4 3 3 2" xfId="8195" xr:uid="{00000000-0005-0000-0000-00008F150000}"/>
    <cellStyle name="Millares 2 3 2 3 4 3 3 3" xfId="8196" xr:uid="{00000000-0005-0000-0000-000090150000}"/>
    <cellStyle name="Millares 2 3 2 3 4 3 4" xfId="8197" xr:uid="{00000000-0005-0000-0000-000091150000}"/>
    <cellStyle name="Millares 2 3 2 3 4 3 5" xfId="8198" xr:uid="{00000000-0005-0000-0000-000092150000}"/>
    <cellStyle name="Millares 2 3 2 3 4 4" xfId="8199" xr:uid="{00000000-0005-0000-0000-000093150000}"/>
    <cellStyle name="Millares 2 3 2 3 4 4 2" xfId="8200" xr:uid="{00000000-0005-0000-0000-000094150000}"/>
    <cellStyle name="Millares 2 3 2 3 4 4 2 2" xfId="8201" xr:uid="{00000000-0005-0000-0000-000095150000}"/>
    <cellStyle name="Millares 2 3 2 3 4 4 2 3" xfId="8202" xr:uid="{00000000-0005-0000-0000-000096150000}"/>
    <cellStyle name="Millares 2 3 2 3 4 4 3" xfId="8203" xr:uid="{00000000-0005-0000-0000-000097150000}"/>
    <cellStyle name="Millares 2 3 2 3 4 4 4" xfId="8204" xr:uid="{00000000-0005-0000-0000-000098150000}"/>
    <cellStyle name="Millares 2 3 2 3 4 5" xfId="8205" xr:uid="{00000000-0005-0000-0000-000099150000}"/>
    <cellStyle name="Millares 2 3 2 3 4 5 2" xfId="8206" xr:uid="{00000000-0005-0000-0000-00009A150000}"/>
    <cellStyle name="Millares 2 3 2 3 4 5 2 2" xfId="8207" xr:uid="{00000000-0005-0000-0000-00009B150000}"/>
    <cellStyle name="Millares 2 3 2 3 4 5 2 3" xfId="8208" xr:uid="{00000000-0005-0000-0000-00009C150000}"/>
    <cellStyle name="Millares 2 3 2 3 4 5 3" xfId="8209" xr:uid="{00000000-0005-0000-0000-00009D150000}"/>
    <cellStyle name="Millares 2 3 2 3 4 5 4" xfId="8210" xr:uid="{00000000-0005-0000-0000-00009E150000}"/>
    <cellStyle name="Millares 2 3 2 3 4 6" xfId="8211" xr:uid="{00000000-0005-0000-0000-00009F150000}"/>
    <cellStyle name="Millares 2 3 2 3 4 6 2" xfId="8212" xr:uid="{00000000-0005-0000-0000-0000A0150000}"/>
    <cellStyle name="Millares 2 3 2 3 4 6 2 2" xfId="8213" xr:uid="{00000000-0005-0000-0000-0000A1150000}"/>
    <cellStyle name="Millares 2 3 2 3 4 6 2 3" xfId="8214" xr:uid="{00000000-0005-0000-0000-0000A2150000}"/>
    <cellStyle name="Millares 2 3 2 3 4 6 3" xfId="8215" xr:uid="{00000000-0005-0000-0000-0000A3150000}"/>
    <cellStyle name="Millares 2 3 2 3 4 6 4" xfId="8216" xr:uid="{00000000-0005-0000-0000-0000A4150000}"/>
    <cellStyle name="Millares 2 3 2 3 4 7" xfId="8217" xr:uid="{00000000-0005-0000-0000-0000A5150000}"/>
    <cellStyle name="Millares 2 3 2 3 4 7 2" xfId="8218" xr:uid="{00000000-0005-0000-0000-0000A6150000}"/>
    <cellStyle name="Millares 2 3 2 3 4 7 3" xfId="8219" xr:uid="{00000000-0005-0000-0000-0000A7150000}"/>
    <cellStyle name="Millares 2 3 2 3 4 8" xfId="8220" xr:uid="{00000000-0005-0000-0000-0000A8150000}"/>
    <cellStyle name="Millares 2 3 2 3 4 9" xfId="8221" xr:uid="{00000000-0005-0000-0000-0000A9150000}"/>
    <cellStyle name="Millares 2 3 2 3 5" xfId="8222" xr:uid="{00000000-0005-0000-0000-0000AA150000}"/>
    <cellStyle name="Millares 2 3 2 3 5 2" xfId="8223" xr:uid="{00000000-0005-0000-0000-0000AB150000}"/>
    <cellStyle name="Millares 2 3 2 3 5 2 2" xfId="8224" xr:uid="{00000000-0005-0000-0000-0000AC150000}"/>
    <cellStyle name="Millares 2 3 2 3 5 2 2 2" xfId="8225" xr:uid="{00000000-0005-0000-0000-0000AD150000}"/>
    <cellStyle name="Millares 2 3 2 3 5 2 2 2 2" xfId="8226" xr:uid="{00000000-0005-0000-0000-0000AE150000}"/>
    <cellStyle name="Millares 2 3 2 3 5 2 2 2 3" xfId="8227" xr:uid="{00000000-0005-0000-0000-0000AF150000}"/>
    <cellStyle name="Millares 2 3 2 3 5 2 2 3" xfId="8228" xr:uid="{00000000-0005-0000-0000-0000B0150000}"/>
    <cellStyle name="Millares 2 3 2 3 5 2 2 4" xfId="8229" xr:uid="{00000000-0005-0000-0000-0000B1150000}"/>
    <cellStyle name="Millares 2 3 2 3 5 2 3" xfId="8230" xr:uid="{00000000-0005-0000-0000-0000B2150000}"/>
    <cellStyle name="Millares 2 3 2 3 5 2 3 2" xfId="8231" xr:uid="{00000000-0005-0000-0000-0000B3150000}"/>
    <cellStyle name="Millares 2 3 2 3 5 2 3 3" xfId="8232" xr:uid="{00000000-0005-0000-0000-0000B4150000}"/>
    <cellStyle name="Millares 2 3 2 3 5 2 4" xfId="8233" xr:uid="{00000000-0005-0000-0000-0000B5150000}"/>
    <cellStyle name="Millares 2 3 2 3 5 2 5" xfId="8234" xr:uid="{00000000-0005-0000-0000-0000B6150000}"/>
    <cellStyle name="Millares 2 3 2 3 5 3" xfId="8235" xr:uid="{00000000-0005-0000-0000-0000B7150000}"/>
    <cellStyle name="Millares 2 3 2 3 5 3 2" xfId="8236" xr:uid="{00000000-0005-0000-0000-0000B8150000}"/>
    <cellStyle name="Millares 2 3 2 3 5 3 2 2" xfId="8237" xr:uid="{00000000-0005-0000-0000-0000B9150000}"/>
    <cellStyle name="Millares 2 3 2 3 5 3 2 3" xfId="8238" xr:uid="{00000000-0005-0000-0000-0000BA150000}"/>
    <cellStyle name="Millares 2 3 2 3 5 3 3" xfId="8239" xr:uid="{00000000-0005-0000-0000-0000BB150000}"/>
    <cellStyle name="Millares 2 3 2 3 5 3 4" xfId="8240" xr:uid="{00000000-0005-0000-0000-0000BC150000}"/>
    <cellStyle name="Millares 2 3 2 3 5 4" xfId="8241" xr:uid="{00000000-0005-0000-0000-0000BD150000}"/>
    <cellStyle name="Millares 2 3 2 3 5 4 2" xfId="8242" xr:uid="{00000000-0005-0000-0000-0000BE150000}"/>
    <cellStyle name="Millares 2 3 2 3 5 4 2 2" xfId="8243" xr:uid="{00000000-0005-0000-0000-0000BF150000}"/>
    <cellStyle name="Millares 2 3 2 3 5 4 2 3" xfId="8244" xr:uid="{00000000-0005-0000-0000-0000C0150000}"/>
    <cellStyle name="Millares 2 3 2 3 5 4 3" xfId="8245" xr:uid="{00000000-0005-0000-0000-0000C1150000}"/>
    <cellStyle name="Millares 2 3 2 3 5 4 4" xfId="8246" xr:uid="{00000000-0005-0000-0000-0000C2150000}"/>
    <cellStyle name="Millares 2 3 2 3 5 5" xfId="8247" xr:uid="{00000000-0005-0000-0000-0000C3150000}"/>
    <cellStyle name="Millares 2 3 2 3 5 5 2" xfId="8248" xr:uid="{00000000-0005-0000-0000-0000C4150000}"/>
    <cellStyle name="Millares 2 3 2 3 5 5 2 2" xfId="8249" xr:uid="{00000000-0005-0000-0000-0000C5150000}"/>
    <cellStyle name="Millares 2 3 2 3 5 5 2 3" xfId="8250" xr:uid="{00000000-0005-0000-0000-0000C6150000}"/>
    <cellStyle name="Millares 2 3 2 3 5 5 3" xfId="8251" xr:uid="{00000000-0005-0000-0000-0000C7150000}"/>
    <cellStyle name="Millares 2 3 2 3 5 5 4" xfId="8252" xr:uid="{00000000-0005-0000-0000-0000C8150000}"/>
    <cellStyle name="Millares 2 3 2 3 5 6" xfId="8253" xr:uid="{00000000-0005-0000-0000-0000C9150000}"/>
    <cellStyle name="Millares 2 3 2 3 5 6 2" xfId="8254" xr:uid="{00000000-0005-0000-0000-0000CA150000}"/>
    <cellStyle name="Millares 2 3 2 3 5 6 3" xfId="8255" xr:uid="{00000000-0005-0000-0000-0000CB150000}"/>
    <cellStyle name="Millares 2 3 2 3 5 7" xfId="8256" xr:uid="{00000000-0005-0000-0000-0000CC150000}"/>
    <cellStyle name="Millares 2 3 2 3 5 8" xfId="8257" xr:uid="{00000000-0005-0000-0000-0000CD150000}"/>
    <cellStyle name="Millares 2 3 2 3 6" xfId="8258" xr:uid="{00000000-0005-0000-0000-0000CE150000}"/>
    <cellStyle name="Millares 2 3 2 3 6 2" xfId="8259" xr:uid="{00000000-0005-0000-0000-0000CF150000}"/>
    <cellStyle name="Millares 2 3 2 3 6 2 2" xfId="8260" xr:uid="{00000000-0005-0000-0000-0000D0150000}"/>
    <cellStyle name="Millares 2 3 2 3 6 2 2 2" xfId="8261" xr:uid="{00000000-0005-0000-0000-0000D1150000}"/>
    <cellStyle name="Millares 2 3 2 3 6 2 2 3" xfId="8262" xr:uid="{00000000-0005-0000-0000-0000D2150000}"/>
    <cellStyle name="Millares 2 3 2 3 6 2 3" xfId="8263" xr:uid="{00000000-0005-0000-0000-0000D3150000}"/>
    <cellStyle name="Millares 2 3 2 3 6 2 4" xfId="8264" xr:uid="{00000000-0005-0000-0000-0000D4150000}"/>
    <cellStyle name="Millares 2 3 2 3 6 3" xfId="8265" xr:uid="{00000000-0005-0000-0000-0000D5150000}"/>
    <cellStyle name="Millares 2 3 2 3 6 3 2" xfId="8266" xr:uid="{00000000-0005-0000-0000-0000D6150000}"/>
    <cellStyle name="Millares 2 3 2 3 6 3 3" xfId="8267" xr:uid="{00000000-0005-0000-0000-0000D7150000}"/>
    <cellStyle name="Millares 2 3 2 3 6 4" xfId="8268" xr:uid="{00000000-0005-0000-0000-0000D8150000}"/>
    <cellStyle name="Millares 2 3 2 3 6 5" xfId="8269" xr:uid="{00000000-0005-0000-0000-0000D9150000}"/>
    <cellStyle name="Millares 2 3 2 3 7" xfId="8270" xr:uid="{00000000-0005-0000-0000-0000DA150000}"/>
    <cellStyle name="Millares 2 3 2 3 7 2" xfId="8271" xr:uid="{00000000-0005-0000-0000-0000DB150000}"/>
    <cellStyle name="Millares 2 3 2 3 7 2 2" xfId="8272" xr:uid="{00000000-0005-0000-0000-0000DC150000}"/>
    <cellStyle name="Millares 2 3 2 3 7 2 3" xfId="8273" xr:uid="{00000000-0005-0000-0000-0000DD150000}"/>
    <cellStyle name="Millares 2 3 2 3 7 3" xfId="8274" xr:uid="{00000000-0005-0000-0000-0000DE150000}"/>
    <cellStyle name="Millares 2 3 2 3 7 4" xfId="8275" xr:uid="{00000000-0005-0000-0000-0000DF150000}"/>
    <cellStyle name="Millares 2 3 2 3 8" xfId="8276" xr:uid="{00000000-0005-0000-0000-0000E0150000}"/>
    <cellStyle name="Millares 2 3 2 3 8 2" xfId="8277" xr:uid="{00000000-0005-0000-0000-0000E1150000}"/>
    <cellStyle name="Millares 2 3 2 3 8 2 2" xfId="8278" xr:uid="{00000000-0005-0000-0000-0000E2150000}"/>
    <cellStyle name="Millares 2 3 2 3 8 2 3" xfId="8279" xr:uid="{00000000-0005-0000-0000-0000E3150000}"/>
    <cellStyle name="Millares 2 3 2 3 8 3" xfId="8280" xr:uid="{00000000-0005-0000-0000-0000E4150000}"/>
    <cellStyle name="Millares 2 3 2 3 8 4" xfId="8281" xr:uid="{00000000-0005-0000-0000-0000E5150000}"/>
    <cellStyle name="Millares 2 3 2 3 9" xfId="8282" xr:uid="{00000000-0005-0000-0000-0000E6150000}"/>
    <cellStyle name="Millares 2 3 2 3 9 2" xfId="8283" xr:uid="{00000000-0005-0000-0000-0000E7150000}"/>
    <cellStyle name="Millares 2 3 2 3 9 2 2" xfId="8284" xr:uid="{00000000-0005-0000-0000-0000E8150000}"/>
    <cellStyle name="Millares 2 3 2 3 9 2 3" xfId="8285" xr:uid="{00000000-0005-0000-0000-0000E9150000}"/>
    <cellStyle name="Millares 2 3 2 3 9 3" xfId="8286" xr:uid="{00000000-0005-0000-0000-0000EA150000}"/>
    <cellStyle name="Millares 2 3 2 3 9 4" xfId="8287" xr:uid="{00000000-0005-0000-0000-0000EB150000}"/>
    <cellStyle name="Millares 2 3 2 4" xfId="8288" xr:uid="{00000000-0005-0000-0000-0000EC150000}"/>
    <cellStyle name="Millares 2 3 2 4 10" xfId="8289" xr:uid="{00000000-0005-0000-0000-0000ED150000}"/>
    <cellStyle name="Millares 2 3 2 4 2" xfId="8290" xr:uid="{00000000-0005-0000-0000-0000EE150000}"/>
    <cellStyle name="Millares 2 3 2 4 2 2" xfId="8291" xr:uid="{00000000-0005-0000-0000-0000EF150000}"/>
    <cellStyle name="Millares 2 3 2 4 2 2 2" xfId="8292" xr:uid="{00000000-0005-0000-0000-0000F0150000}"/>
    <cellStyle name="Millares 2 3 2 4 2 2 2 2" xfId="8293" xr:uid="{00000000-0005-0000-0000-0000F1150000}"/>
    <cellStyle name="Millares 2 3 2 4 2 2 2 2 2" xfId="8294" xr:uid="{00000000-0005-0000-0000-0000F2150000}"/>
    <cellStyle name="Millares 2 3 2 4 2 2 2 2 2 2" xfId="8295" xr:uid="{00000000-0005-0000-0000-0000F3150000}"/>
    <cellStyle name="Millares 2 3 2 4 2 2 2 2 2 3" xfId="8296" xr:uid="{00000000-0005-0000-0000-0000F4150000}"/>
    <cellStyle name="Millares 2 3 2 4 2 2 2 2 3" xfId="8297" xr:uid="{00000000-0005-0000-0000-0000F5150000}"/>
    <cellStyle name="Millares 2 3 2 4 2 2 2 2 4" xfId="8298" xr:uid="{00000000-0005-0000-0000-0000F6150000}"/>
    <cellStyle name="Millares 2 3 2 4 2 2 2 3" xfId="8299" xr:uid="{00000000-0005-0000-0000-0000F7150000}"/>
    <cellStyle name="Millares 2 3 2 4 2 2 2 3 2" xfId="8300" xr:uid="{00000000-0005-0000-0000-0000F8150000}"/>
    <cellStyle name="Millares 2 3 2 4 2 2 2 3 3" xfId="8301" xr:uid="{00000000-0005-0000-0000-0000F9150000}"/>
    <cellStyle name="Millares 2 3 2 4 2 2 2 4" xfId="8302" xr:uid="{00000000-0005-0000-0000-0000FA150000}"/>
    <cellStyle name="Millares 2 3 2 4 2 2 2 5" xfId="8303" xr:uid="{00000000-0005-0000-0000-0000FB150000}"/>
    <cellStyle name="Millares 2 3 2 4 2 2 3" xfId="8304" xr:uid="{00000000-0005-0000-0000-0000FC150000}"/>
    <cellStyle name="Millares 2 3 2 4 2 2 3 2" xfId="8305" xr:uid="{00000000-0005-0000-0000-0000FD150000}"/>
    <cellStyle name="Millares 2 3 2 4 2 2 3 2 2" xfId="8306" xr:uid="{00000000-0005-0000-0000-0000FE150000}"/>
    <cellStyle name="Millares 2 3 2 4 2 2 3 2 3" xfId="8307" xr:uid="{00000000-0005-0000-0000-0000FF150000}"/>
    <cellStyle name="Millares 2 3 2 4 2 2 3 3" xfId="8308" xr:uid="{00000000-0005-0000-0000-000000160000}"/>
    <cellStyle name="Millares 2 3 2 4 2 2 3 4" xfId="8309" xr:uid="{00000000-0005-0000-0000-000001160000}"/>
    <cellStyle name="Millares 2 3 2 4 2 2 4" xfId="8310" xr:uid="{00000000-0005-0000-0000-000002160000}"/>
    <cellStyle name="Millares 2 3 2 4 2 2 4 2" xfId="8311" xr:uid="{00000000-0005-0000-0000-000003160000}"/>
    <cellStyle name="Millares 2 3 2 4 2 2 4 2 2" xfId="8312" xr:uid="{00000000-0005-0000-0000-000004160000}"/>
    <cellStyle name="Millares 2 3 2 4 2 2 4 2 3" xfId="8313" xr:uid="{00000000-0005-0000-0000-000005160000}"/>
    <cellStyle name="Millares 2 3 2 4 2 2 4 3" xfId="8314" xr:uid="{00000000-0005-0000-0000-000006160000}"/>
    <cellStyle name="Millares 2 3 2 4 2 2 4 4" xfId="8315" xr:uid="{00000000-0005-0000-0000-000007160000}"/>
    <cellStyle name="Millares 2 3 2 4 2 2 5" xfId="8316" xr:uid="{00000000-0005-0000-0000-000008160000}"/>
    <cellStyle name="Millares 2 3 2 4 2 2 5 2" xfId="8317" xr:uid="{00000000-0005-0000-0000-000009160000}"/>
    <cellStyle name="Millares 2 3 2 4 2 2 5 2 2" xfId="8318" xr:uid="{00000000-0005-0000-0000-00000A160000}"/>
    <cellStyle name="Millares 2 3 2 4 2 2 5 2 3" xfId="8319" xr:uid="{00000000-0005-0000-0000-00000B160000}"/>
    <cellStyle name="Millares 2 3 2 4 2 2 5 3" xfId="8320" xr:uid="{00000000-0005-0000-0000-00000C160000}"/>
    <cellStyle name="Millares 2 3 2 4 2 2 5 4" xfId="8321" xr:uid="{00000000-0005-0000-0000-00000D160000}"/>
    <cellStyle name="Millares 2 3 2 4 2 2 6" xfId="8322" xr:uid="{00000000-0005-0000-0000-00000E160000}"/>
    <cellStyle name="Millares 2 3 2 4 2 2 6 2" xfId="8323" xr:uid="{00000000-0005-0000-0000-00000F160000}"/>
    <cellStyle name="Millares 2 3 2 4 2 2 6 3" xfId="8324" xr:uid="{00000000-0005-0000-0000-000010160000}"/>
    <cellStyle name="Millares 2 3 2 4 2 2 7" xfId="8325" xr:uid="{00000000-0005-0000-0000-000011160000}"/>
    <cellStyle name="Millares 2 3 2 4 2 2 8" xfId="8326" xr:uid="{00000000-0005-0000-0000-000012160000}"/>
    <cellStyle name="Millares 2 3 2 4 2 3" xfId="8327" xr:uid="{00000000-0005-0000-0000-000013160000}"/>
    <cellStyle name="Millares 2 3 2 4 2 3 2" xfId="8328" xr:uid="{00000000-0005-0000-0000-000014160000}"/>
    <cellStyle name="Millares 2 3 2 4 2 3 2 2" xfId="8329" xr:uid="{00000000-0005-0000-0000-000015160000}"/>
    <cellStyle name="Millares 2 3 2 4 2 3 2 2 2" xfId="8330" xr:uid="{00000000-0005-0000-0000-000016160000}"/>
    <cellStyle name="Millares 2 3 2 4 2 3 2 2 3" xfId="8331" xr:uid="{00000000-0005-0000-0000-000017160000}"/>
    <cellStyle name="Millares 2 3 2 4 2 3 2 3" xfId="8332" xr:uid="{00000000-0005-0000-0000-000018160000}"/>
    <cellStyle name="Millares 2 3 2 4 2 3 2 4" xfId="8333" xr:uid="{00000000-0005-0000-0000-000019160000}"/>
    <cellStyle name="Millares 2 3 2 4 2 3 3" xfId="8334" xr:uid="{00000000-0005-0000-0000-00001A160000}"/>
    <cellStyle name="Millares 2 3 2 4 2 3 3 2" xfId="8335" xr:uid="{00000000-0005-0000-0000-00001B160000}"/>
    <cellStyle name="Millares 2 3 2 4 2 3 3 3" xfId="8336" xr:uid="{00000000-0005-0000-0000-00001C160000}"/>
    <cellStyle name="Millares 2 3 2 4 2 3 4" xfId="8337" xr:uid="{00000000-0005-0000-0000-00001D160000}"/>
    <cellStyle name="Millares 2 3 2 4 2 3 5" xfId="8338" xr:uid="{00000000-0005-0000-0000-00001E160000}"/>
    <cellStyle name="Millares 2 3 2 4 2 4" xfId="8339" xr:uid="{00000000-0005-0000-0000-00001F160000}"/>
    <cellStyle name="Millares 2 3 2 4 2 4 2" xfId="8340" xr:uid="{00000000-0005-0000-0000-000020160000}"/>
    <cellStyle name="Millares 2 3 2 4 2 4 2 2" xfId="8341" xr:uid="{00000000-0005-0000-0000-000021160000}"/>
    <cellStyle name="Millares 2 3 2 4 2 4 2 3" xfId="8342" xr:uid="{00000000-0005-0000-0000-000022160000}"/>
    <cellStyle name="Millares 2 3 2 4 2 4 3" xfId="8343" xr:uid="{00000000-0005-0000-0000-000023160000}"/>
    <cellStyle name="Millares 2 3 2 4 2 4 4" xfId="8344" xr:uid="{00000000-0005-0000-0000-000024160000}"/>
    <cellStyle name="Millares 2 3 2 4 2 5" xfId="8345" xr:uid="{00000000-0005-0000-0000-000025160000}"/>
    <cellStyle name="Millares 2 3 2 4 2 5 2" xfId="8346" xr:uid="{00000000-0005-0000-0000-000026160000}"/>
    <cellStyle name="Millares 2 3 2 4 2 5 2 2" xfId="8347" xr:uid="{00000000-0005-0000-0000-000027160000}"/>
    <cellStyle name="Millares 2 3 2 4 2 5 2 3" xfId="8348" xr:uid="{00000000-0005-0000-0000-000028160000}"/>
    <cellStyle name="Millares 2 3 2 4 2 5 3" xfId="8349" xr:uid="{00000000-0005-0000-0000-000029160000}"/>
    <cellStyle name="Millares 2 3 2 4 2 5 4" xfId="8350" xr:uid="{00000000-0005-0000-0000-00002A160000}"/>
    <cellStyle name="Millares 2 3 2 4 2 6" xfId="8351" xr:uid="{00000000-0005-0000-0000-00002B160000}"/>
    <cellStyle name="Millares 2 3 2 4 2 6 2" xfId="8352" xr:uid="{00000000-0005-0000-0000-00002C160000}"/>
    <cellStyle name="Millares 2 3 2 4 2 6 2 2" xfId="8353" xr:uid="{00000000-0005-0000-0000-00002D160000}"/>
    <cellStyle name="Millares 2 3 2 4 2 6 2 3" xfId="8354" xr:uid="{00000000-0005-0000-0000-00002E160000}"/>
    <cellStyle name="Millares 2 3 2 4 2 6 3" xfId="8355" xr:uid="{00000000-0005-0000-0000-00002F160000}"/>
    <cellStyle name="Millares 2 3 2 4 2 6 4" xfId="8356" xr:uid="{00000000-0005-0000-0000-000030160000}"/>
    <cellStyle name="Millares 2 3 2 4 2 7" xfId="8357" xr:uid="{00000000-0005-0000-0000-000031160000}"/>
    <cellStyle name="Millares 2 3 2 4 2 7 2" xfId="8358" xr:uid="{00000000-0005-0000-0000-000032160000}"/>
    <cellStyle name="Millares 2 3 2 4 2 7 3" xfId="8359" xr:uid="{00000000-0005-0000-0000-000033160000}"/>
    <cellStyle name="Millares 2 3 2 4 2 8" xfId="8360" xr:uid="{00000000-0005-0000-0000-000034160000}"/>
    <cellStyle name="Millares 2 3 2 4 2 9" xfId="8361" xr:uid="{00000000-0005-0000-0000-000035160000}"/>
    <cellStyle name="Millares 2 3 2 4 3" xfId="8362" xr:uid="{00000000-0005-0000-0000-000036160000}"/>
    <cellStyle name="Millares 2 3 2 4 3 2" xfId="8363" xr:uid="{00000000-0005-0000-0000-000037160000}"/>
    <cellStyle name="Millares 2 3 2 4 3 2 2" xfId="8364" xr:uid="{00000000-0005-0000-0000-000038160000}"/>
    <cellStyle name="Millares 2 3 2 4 3 2 2 2" xfId="8365" xr:uid="{00000000-0005-0000-0000-000039160000}"/>
    <cellStyle name="Millares 2 3 2 4 3 2 2 2 2" xfId="8366" xr:uid="{00000000-0005-0000-0000-00003A160000}"/>
    <cellStyle name="Millares 2 3 2 4 3 2 2 2 3" xfId="8367" xr:uid="{00000000-0005-0000-0000-00003B160000}"/>
    <cellStyle name="Millares 2 3 2 4 3 2 2 3" xfId="8368" xr:uid="{00000000-0005-0000-0000-00003C160000}"/>
    <cellStyle name="Millares 2 3 2 4 3 2 2 4" xfId="8369" xr:uid="{00000000-0005-0000-0000-00003D160000}"/>
    <cellStyle name="Millares 2 3 2 4 3 2 3" xfId="8370" xr:uid="{00000000-0005-0000-0000-00003E160000}"/>
    <cellStyle name="Millares 2 3 2 4 3 2 3 2" xfId="8371" xr:uid="{00000000-0005-0000-0000-00003F160000}"/>
    <cellStyle name="Millares 2 3 2 4 3 2 3 3" xfId="8372" xr:uid="{00000000-0005-0000-0000-000040160000}"/>
    <cellStyle name="Millares 2 3 2 4 3 2 4" xfId="8373" xr:uid="{00000000-0005-0000-0000-000041160000}"/>
    <cellStyle name="Millares 2 3 2 4 3 2 5" xfId="8374" xr:uid="{00000000-0005-0000-0000-000042160000}"/>
    <cellStyle name="Millares 2 3 2 4 3 3" xfId="8375" xr:uid="{00000000-0005-0000-0000-000043160000}"/>
    <cellStyle name="Millares 2 3 2 4 3 3 2" xfId="8376" xr:uid="{00000000-0005-0000-0000-000044160000}"/>
    <cellStyle name="Millares 2 3 2 4 3 3 2 2" xfId="8377" xr:uid="{00000000-0005-0000-0000-000045160000}"/>
    <cellStyle name="Millares 2 3 2 4 3 3 2 3" xfId="8378" xr:uid="{00000000-0005-0000-0000-000046160000}"/>
    <cellStyle name="Millares 2 3 2 4 3 3 3" xfId="8379" xr:uid="{00000000-0005-0000-0000-000047160000}"/>
    <cellStyle name="Millares 2 3 2 4 3 3 4" xfId="8380" xr:uid="{00000000-0005-0000-0000-000048160000}"/>
    <cellStyle name="Millares 2 3 2 4 3 4" xfId="8381" xr:uid="{00000000-0005-0000-0000-000049160000}"/>
    <cellStyle name="Millares 2 3 2 4 3 4 2" xfId="8382" xr:uid="{00000000-0005-0000-0000-00004A160000}"/>
    <cellStyle name="Millares 2 3 2 4 3 4 2 2" xfId="8383" xr:uid="{00000000-0005-0000-0000-00004B160000}"/>
    <cellStyle name="Millares 2 3 2 4 3 4 2 3" xfId="8384" xr:uid="{00000000-0005-0000-0000-00004C160000}"/>
    <cellStyle name="Millares 2 3 2 4 3 4 3" xfId="8385" xr:uid="{00000000-0005-0000-0000-00004D160000}"/>
    <cellStyle name="Millares 2 3 2 4 3 4 4" xfId="8386" xr:uid="{00000000-0005-0000-0000-00004E160000}"/>
    <cellStyle name="Millares 2 3 2 4 3 5" xfId="8387" xr:uid="{00000000-0005-0000-0000-00004F160000}"/>
    <cellStyle name="Millares 2 3 2 4 3 5 2" xfId="8388" xr:uid="{00000000-0005-0000-0000-000050160000}"/>
    <cellStyle name="Millares 2 3 2 4 3 5 2 2" xfId="8389" xr:uid="{00000000-0005-0000-0000-000051160000}"/>
    <cellStyle name="Millares 2 3 2 4 3 5 2 3" xfId="8390" xr:uid="{00000000-0005-0000-0000-000052160000}"/>
    <cellStyle name="Millares 2 3 2 4 3 5 3" xfId="8391" xr:uid="{00000000-0005-0000-0000-000053160000}"/>
    <cellStyle name="Millares 2 3 2 4 3 5 4" xfId="8392" xr:uid="{00000000-0005-0000-0000-000054160000}"/>
    <cellStyle name="Millares 2 3 2 4 3 6" xfId="8393" xr:uid="{00000000-0005-0000-0000-000055160000}"/>
    <cellStyle name="Millares 2 3 2 4 3 6 2" xfId="8394" xr:uid="{00000000-0005-0000-0000-000056160000}"/>
    <cellStyle name="Millares 2 3 2 4 3 6 3" xfId="8395" xr:uid="{00000000-0005-0000-0000-000057160000}"/>
    <cellStyle name="Millares 2 3 2 4 3 7" xfId="8396" xr:uid="{00000000-0005-0000-0000-000058160000}"/>
    <cellStyle name="Millares 2 3 2 4 3 8" xfId="8397" xr:uid="{00000000-0005-0000-0000-000059160000}"/>
    <cellStyle name="Millares 2 3 2 4 4" xfId="8398" xr:uid="{00000000-0005-0000-0000-00005A160000}"/>
    <cellStyle name="Millares 2 3 2 4 4 2" xfId="8399" xr:uid="{00000000-0005-0000-0000-00005B160000}"/>
    <cellStyle name="Millares 2 3 2 4 4 2 2" xfId="8400" xr:uid="{00000000-0005-0000-0000-00005C160000}"/>
    <cellStyle name="Millares 2 3 2 4 4 2 2 2" xfId="8401" xr:uid="{00000000-0005-0000-0000-00005D160000}"/>
    <cellStyle name="Millares 2 3 2 4 4 2 2 3" xfId="8402" xr:uid="{00000000-0005-0000-0000-00005E160000}"/>
    <cellStyle name="Millares 2 3 2 4 4 2 3" xfId="8403" xr:uid="{00000000-0005-0000-0000-00005F160000}"/>
    <cellStyle name="Millares 2 3 2 4 4 2 4" xfId="8404" xr:uid="{00000000-0005-0000-0000-000060160000}"/>
    <cellStyle name="Millares 2 3 2 4 4 3" xfId="8405" xr:uid="{00000000-0005-0000-0000-000061160000}"/>
    <cellStyle name="Millares 2 3 2 4 4 3 2" xfId="8406" xr:uid="{00000000-0005-0000-0000-000062160000}"/>
    <cellStyle name="Millares 2 3 2 4 4 3 3" xfId="8407" xr:uid="{00000000-0005-0000-0000-000063160000}"/>
    <cellStyle name="Millares 2 3 2 4 4 4" xfId="8408" xr:uid="{00000000-0005-0000-0000-000064160000}"/>
    <cellStyle name="Millares 2 3 2 4 4 5" xfId="8409" xr:uid="{00000000-0005-0000-0000-000065160000}"/>
    <cellStyle name="Millares 2 3 2 4 5" xfId="8410" xr:uid="{00000000-0005-0000-0000-000066160000}"/>
    <cellStyle name="Millares 2 3 2 4 5 2" xfId="8411" xr:uid="{00000000-0005-0000-0000-000067160000}"/>
    <cellStyle name="Millares 2 3 2 4 5 2 2" xfId="8412" xr:uid="{00000000-0005-0000-0000-000068160000}"/>
    <cellStyle name="Millares 2 3 2 4 5 2 3" xfId="8413" xr:uid="{00000000-0005-0000-0000-000069160000}"/>
    <cellStyle name="Millares 2 3 2 4 5 3" xfId="8414" xr:uid="{00000000-0005-0000-0000-00006A160000}"/>
    <cellStyle name="Millares 2 3 2 4 5 4" xfId="8415" xr:uid="{00000000-0005-0000-0000-00006B160000}"/>
    <cellStyle name="Millares 2 3 2 4 6" xfId="8416" xr:uid="{00000000-0005-0000-0000-00006C160000}"/>
    <cellStyle name="Millares 2 3 2 4 6 2" xfId="8417" xr:uid="{00000000-0005-0000-0000-00006D160000}"/>
    <cellStyle name="Millares 2 3 2 4 6 2 2" xfId="8418" xr:uid="{00000000-0005-0000-0000-00006E160000}"/>
    <cellStyle name="Millares 2 3 2 4 6 2 3" xfId="8419" xr:uid="{00000000-0005-0000-0000-00006F160000}"/>
    <cellStyle name="Millares 2 3 2 4 6 3" xfId="8420" xr:uid="{00000000-0005-0000-0000-000070160000}"/>
    <cellStyle name="Millares 2 3 2 4 6 4" xfId="8421" xr:uid="{00000000-0005-0000-0000-000071160000}"/>
    <cellStyle name="Millares 2 3 2 4 7" xfId="8422" xr:uid="{00000000-0005-0000-0000-000072160000}"/>
    <cellStyle name="Millares 2 3 2 4 7 2" xfId="8423" xr:uid="{00000000-0005-0000-0000-000073160000}"/>
    <cellStyle name="Millares 2 3 2 4 7 2 2" xfId="8424" xr:uid="{00000000-0005-0000-0000-000074160000}"/>
    <cellStyle name="Millares 2 3 2 4 7 2 3" xfId="8425" xr:uid="{00000000-0005-0000-0000-000075160000}"/>
    <cellStyle name="Millares 2 3 2 4 7 3" xfId="8426" xr:uid="{00000000-0005-0000-0000-000076160000}"/>
    <cellStyle name="Millares 2 3 2 4 7 4" xfId="8427" xr:uid="{00000000-0005-0000-0000-000077160000}"/>
    <cellStyle name="Millares 2 3 2 4 8" xfId="8428" xr:uid="{00000000-0005-0000-0000-000078160000}"/>
    <cellStyle name="Millares 2 3 2 4 8 2" xfId="8429" xr:uid="{00000000-0005-0000-0000-000079160000}"/>
    <cellStyle name="Millares 2 3 2 4 8 3" xfId="8430" xr:uid="{00000000-0005-0000-0000-00007A160000}"/>
    <cellStyle name="Millares 2 3 2 4 9" xfId="8431" xr:uid="{00000000-0005-0000-0000-00007B160000}"/>
    <cellStyle name="Millares 2 3 2 5" xfId="8432" xr:uid="{00000000-0005-0000-0000-00007C160000}"/>
    <cellStyle name="Millares 2 3 2 5 10" xfId="8433" xr:uid="{00000000-0005-0000-0000-00007D160000}"/>
    <cellStyle name="Millares 2 3 2 5 2" xfId="8434" xr:uid="{00000000-0005-0000-0000-00007E160000}"/>
    <cellStyle name="Millares 2 3 2 5 2 2" xfId="8435" xr:uid="{00000000-0005-0000-0000-00007F160000}"/>
    <cellStyle name="Millares 2 3 2 5 2 2 2" xfId="8436" xr:uid="{00000000-0005-0000-0000-000080160000}"/>
    <cellStyle name="Millares 2 3 2 5 2 2 2 2" xfId="8437" xr:uid="{00000000-0005-0000-0000-000081160000}"/>
    <cellStyle name="Millares 2 3 2 5 2 2 2 2 2" xfId="8438" xr:uid="{00000000-0005-0000-0000-000082160000}"/>
    <cellStyle name="Millares 2 3 2 5 2 2 2 2 2 2" xfId="8439" xr:uid="{00000000-0005-0000-0000-000083160000}"/>
    <cellStyle name="Millares 2 3 2 5 2 2 2 2 2 3" xfId="8440" xr:uid="{00000000-0005-0000-0000-000084160000}"/>
    <cellStyle name="Millares 2 3 2 5 2 2 2 2 3" xfId="8441" xr:uid="{00000000-0005-0000-0000-000085160000}"/>
    <cellStyle name="Millares 2 3 2 5 2 2 2 2 4" xfId="8442" xr:uid="{00000000-0005-0000-0000-000086160000}"/>
    <cellStyle name="Millares 2 3 2 5 2 2 2 3" xfId="8443" xr:uid="{00000000-0005-0000-0000-000087160000}"/>
    <cellStyle name="Millares 2 3 2 5 2 2 2 3 2" xfId="8444" xr:uid="{00000000-0005-0000-0000-000088160000}"/>
    <cellStyle name="Millares 2 3 2 5 2 2 2 3 3" xfId="8445" xr:uid="{00000000-0005-0000-0000-000089160000}"/>
    <cellStyle name="Millares 2 3 2 5 2 2 2 4" xfId="8446" xr:uid="{00000000-0005-0000-0000-00008A160000}"/>
    <cellStyle name="Millares 2 3 2 5 2 2 2 5" xfId="8447" xr:uid="{00000000-0005-0000-0000-00008B160000}"/>
    <cellStyle name="Millares 2 3 2 5 2 2 3" xfId="8448" xr:uid="{00000000-0005-0000-0000-00008C160000}"/>
    <cellStyle name="Millares 2 3 2 5 2 2 3 2" xfId="8449" xr:uid="{00000000-0005-0000-0000-00008D160000}"/>
    <cellStyle name="Millares 2 3 2 5 2 2 3 2 2" xfId="8450" xr:uid="{00000000-0005-0000-0000-00008E160000}"/>
    <cellStyle name="Millares 2 3 2 5 2 2 3 2 3" xfId="8451" xr:uid="{00000000-0005-0000-0000-00008F160000}"/>
    <cellStyle name="Millares 2 3 2 5 2 2 3 3" xfId="8452" xr:uid="{00000000-0005-0000-0000-000090160000}"/>
    <cellStyle name="Millares 2 3 2 5 2 2 3 4" xfId="8453" xr:uid="{00000000-0005-0000-0000-000091160000}"/>
    <cellStyle name="Millares 2 3 2 5 2 2 4" xfId="8454" xr:uid="{00000000-0005-0000-0000-000092160000}"/>
    <cellStyle name="Millares 2 3 2 5 2 2 4 2" xfId="8455" xr:uid="{00000000-0005-0000-0000-000093160000}"/>
    <cellStyle name="Millares 2 3 2 5 2 2 4 2 2" xfId="8456" xr:uid="{00000000-0005-0000-0000-000094160000}"/>
    <cellStyle name="Millares 2 3 2 5 2 2 4 2 3" xfId="8457" xr:uid="{00000000-0005-0000-0000-000095160000}"/>
    <cellStyle name="Millares 2 3 2 5 2 2 4 3" xfId="8458" xr:uid="{00000000-0005-0000-0000-000096160000}"/>
    <cellStyle name="Millares 2 3 2 5 2 2 4 4" xfId="8459" xr:uid="{00000000-0005-0000-0000-000097160000}"/>
    <cellStyle name="Millares 2 3 2 5 2 2 5" xfId="8460" xr:uid="{00000000-0005-0000-0000-000098160000}"/>
    <cellStyle name="Millares 2 3 2 5 2 2 5 2" xfId="8461" xr:uid="{00000000-0005-0000-0000-000099160000}"/>
    <cellStyle name="Millares 2 3 2 5 2 2 5 2 2" xfId="8462" xr:uid="{00000000-0005-0000-0000-00009A160000}"/>
    <cellStyle name="Millares 2 3 2 5 2 2 5 2 3" xfId="8463" xr:uid="{00000000-0005-0000-0000-00009B160000}"/>
    <cellStyle name="Millares 2 3 2 5 2 2 5 3" xfId="8464" xr:uid="{00000000-0005-0000-0000-00009C160000}"/>
    <cellStyle name="Millares 2 3 2 5 2 2 5 4" xfId="8465" xr:uid="{00000000-0005-0000-0000-00009D160000}"/>
    <cellStyle name="Millares 2 3 2 5 2 2 6" xfId="8466" xr:uid="{00000000-0005-0000-0000-00009E160000}"/>
    <cellStyle name="Millares 2 3 2 5 2 2 6 2" xfId="8467" xr:uid="{00000000-0005-0000-0000-00009F160000}"/>
    <cellStyle name="Millares 2 3 2 5 2 2 6 3" xfId="8468" xr:uid="{00000000-0005-0000-0000-0000A0160000}"/>
    <cellStyle name="Millares 2 3 2 5 2 2 7" xfId="8469" xr:uid="{00000000-0005-0000-0000-0000A1160000}"/>
    <cellStyle name="Millares 2 3 2 5 2 2 8" xfId="8470" xr:uid="{00000000-0005-0000-0000-0000A2160000}"/>
    <cellStyle name="Millares 2 3 2 5 2 3" xfId="8471" xr:uid="{00000000-0005-0000-0000-0000A3160000}"/>
    <cellStyle name="Millares 2 3 2 5 2 3 2" xfId="8472" xr:uid="{00000000-0005-0000-0000-0000A4160000}"/>
    <cellStyle name="Millares 2 3 2 5 2 3 2 2" xfId="8473" xr:uid="{00000000-0005-0000-0000-0000A5160000}"/>
    <cellStyle name="Millares 2 3 2 5 2 3 2 2 2" xfId="8474" xr:uid="{00000000-0005-0000-0000-0000A6160000}"/>
    <cellStyle name="Millares 2 3 2 5 2 3 2 2 3" xfId="8475" xr:uid="{00000000-0005-0000-0000-0000A7160000}"/>
    <cellStyle name="Millares 2 3 2 5 2 3 2 3" xfId="8476" xr:uid="{00000000-0005-0000-0000-0000A8160000}"/>
    <cellStyle name="Millares 2 3 2 5 2 3 2 4" xfId="8477" xr:uid="{00000000-0005-0000-0000-0000A9160000}"/>
    <cellStyle name="Millares 2 3 2 5 2 3 3" xfId="8478" xr:uid="{00000000-0005-0000-0000-0000AA160000}"/>
    <cellStyle name="Millares 2 3 2 5 2 3 3 2" xfId="8479" xr:uid="{00000000-0005-0000-0000-0000AB160000}"/>
    <cellStyle name="Millares 2 3 2 5 2 3 3 3" xfId="8480" xr:uid="{00000000-0005-0000-0000-0000AC160000}"/>
    <cellStyle name="Millares 2 3 2 5 2 3 4" xfId="8481" xr:uid="{00000000-0005-0000-0000-0000AD160000}"/>
    <cellStyle name="Millares 2 3 2 5 2 3 5" xfId="8482" xr:uid="{00000000-0005-0000-0000-0000AE160000}"/>
    <cellStyle name="Millares 2 3 2 5 2 4" xfId="8483" xr:uid="{00000000-0005-0000-0000-0000AF160000}"/>
    <cellStyle name="Millares 2 3 2 5 2 4 2" xfId="8484" xr:uid="{00000000-0005-0000-0000-0000B0160000}"/>
    <cellStyle name="Millares 2 3 2 5 2 4 2 2" xfId="8485" xr:uid="{00000000-0005-0000-0000-0000B1160000}"/>
    <cellStyle name="Millares 2 3 2 5 2 4 2 3" xfId="8486" xr:uid="{00000000-0005-0000-0000-0000B2160000}"/>
    <cellStyle name="Millares 2 3 2 5 2 4 3" xfId="8487" xr:uid="{00000000-0005-0000-0000-0000B3160000}"/>
    <cellStyle name="Millares 2 3 2 5 2 4 4" xfId="8488" xr:uid="{00000000-0005-0000-0000-0000B4160000}"/>
    <cellStyle name="Millares 2 3 2 5 2 5" xfId="8489" xr:uid="{00000000-0005-0000-0000-0000B5160000}"/>
    <cellStyle name="Millares 2 3 2 5 2 5 2" xfId="8490" xr:uid="{00000000-0005-0000-0000-0000B6160000}"/>
    <cellStyle name="Millares 2 3 2 5 2 5 2 2" xfId="8491" xr:uid="{00000000-0005-0000-0000-0000B7160000}"/>
    <cellStyle name="Millares 2 3 2 5 2 5 2 3" xfId="8492" xr:uid="{00000000-0005-0000-0000-0000B8160000}"/>
    <cellStyle name="Millares 2 3 2 5 2 5 3" xfId="8493" xr:uid="{00000000-0005-0000-0000-0000B9160000}"/>
    <cellStyle name="Millares 2 3 2 5 2 5 4" xfId="8494" xr:uid="{00000000-0005-0000-0000-0000BA160000}"/>
    <cellStyle name="Millares 2 3 2 5 2 6" xfId="8495" xr:uid="{00000000-0005-0000-0000-0000BB160000}"/>
    <cellStyle name="Millares 2 3 2 5 2 6 2" xfId="8496" xr:uid="{00000000-0005-0000-0000-0000BC160000}"/>
    <cellStyle name="Millares 2 3 2 5 2 6 2 2" xfId="8497" xr:uid="{00000000-0005-0000-0000-0000BD160000}"/>
    <cellStyle name="Millares 2 3 2 5 2 6 2 3" xfId="8498" xr:uid="{00000000-0005-0000-0000-0000BE160000}"/>
    <cellStyle name="Millares 2 3 2 5 2 6 3" xfId="8499" xr:uid="{00000000-0005-0000-0000-0000BF160000}"/>
    <cellStyle name="Millares 2 3 2 5 2 6 4" xfId="8500" xr:uid="{00000000-0005-0000-0000-0000C0160000}"/>
    <cellStyle name="Millares 2 3 2 5 2 7" xfId="8501" xr:uid="{00000000-0005-0000-0000-0000C1160000}"/>
    <cellStyle name="Millares 2 3 2 5 2 7 2" xfId="8502" xr:uid="{00000000-0005-0000-0000-0000C2160000}"/>
    <cellStyle name="Millares 2 3 2 5 2 7 3" xfId="8503" xr:uid="{00000000-0005-0000-0000-0000C3160000}"/>
    <cellStyle name="Millares 2 3 2 5 2 8" xfId="8504" xr:uid="{00000000-0005-0000-0000-0000C4160000}"/>
    <cellStyle name="Millares 2 3 2 5 2 9" xfId="8505" xr:uid="{00000000-0005-0000-0000-0000C5160000}"/>
    <cellStyle name="Millares 2 3 2 5 3" xfId="8506" xr:uid="{00000000-0005-0000-0000-0000C6160000}"/>
    <cellStyle name="Millares 2 3 2 5 3 2" xfId="8507" xr:uid="{00000000-0005-0000-0000-0000C7160000}"/>
    <cellStyle name="Millares 2 3 2 5 3 2 2" xfId="8508" xr:uid="{00000000-0005-0000-0000-0000C8160000}"/>
    <cellStyle name="Millares 2 3 2 5 3 2 2 2" xfId="8509" xr:uid="{00000000-0005-0000-0000-0000C9160000}"/>
    <cellStyle name="Millares 2 3 2 5 3 2 2 2 2" xfId="8510" xr:uid="{00000000-0005-0000-0000-0000CA160000}"/>
    <cellStyle name="Millares 2 3 2 5 3 2 2 2 3" xfId="8511" xr:uid="{00000000-0005-0000-0000-0000CB160000}"/>
    <cellStyle name="Millares 2 3 2 5 3 2 2 3" xfId="8512" xr:uid="{00000000-0005-0000-0000-0000CC160000}"/>
    <cellStyle name="Millares 2 3 2 5 3 2 2 4" xfId="8513" xr:uid="{00000000-0005-0000-0000-0000CD160000}"/>
    <cellStyle name="Millares 2 3 2 5 3 2 3" xfId="8514" xr:uid="{00000000-0005-0000-0000-0000CE160000}"/>
    <cellStyle name="Millares 2 3 2 5 3 2 3 2" xfId="8515" xr:uid="{00000000-0005-0000-0000-0000CF160000}"/>
    <cellStyle name="Millares 2 3 2 5 3 2 3 3" xfId="8516" xr:uid="{00000000-0005-0000-0000-0000D0160000}"/>
    <cellStyle name="Millares 2 3 2 5 3 2 4" xfId="8517" xr:uid="{00000000-0005-0000-0000-0000D1160000}"/>
    <cellStyle name="Millares 2 3 2 5 3 2 5" xfId="8518" xr:uid="{00000000-0005-0000-0000-0000D2160000}"/>
    <cellStyle name="Millares 2 3 2 5 3 3" xfId="8519" xr:uid="{00000000-0005-0000-0000-0000D3160000}"/>
    <cellStyle name="Millares 2 3 2 5 3 3 2" xfId="8520" xr:uid="{00000000-0005-0000-0000-0000D4160000}"/>
    <cellStyle name="Millares 2 3 2 5 3 3 2 2" xfId="8521" xr:uid="{00000000-0005-0000-0000-0000D5160000}"/>
    <cellStyle name="Millares 2 3 2 5 3 3 2 3" xfId="8522" xr:uid="{00000000-0005-0000-0000-0000D6160000}"/>
    <cellStyle name="Millares 2 3 2 5 3 3 3" xfId="8523" xr:uid="{00000000-0005-0000-0000-0000D7160000}"/>
    <cellStyle name="Millares 2 3 2 5 3 3 4" xfId="8524" xr:uid="{00000000-0005-0000-0000-0000D8160000}"/>
    <cellStyle name="Millares 2 3 2 5 3 4" xfId="8525" xr:uid="{00000000-0005-0000-0000-0000D9160000}"/>
    <cellStyle name="Millares 2 3 2 5 3 4 2" xfId="8526" xr:uid="{00000000-0005-0000-0000-0000DA160000}"/>
    <cellStyle name="Millares 2 3 2 5 3 4 2 2" xfId="8527" xr:uid="{00000000-0005-0000-0000-0000DB160000}"/>
    <cellStyle name="Millares 2 3 2 5 3 4 2 3" xfId="8528" xr:uid="{00000000-0005-0000-0000-0000DC160000}"/>
    <cellStyle name="Millares 2 3 2 5 3 4 3" xfId="8529" xr:uid="{00000000-0005-0000-0000-0000DD160000}"/>
    <cellStyle name="Millares 2 3 2 5 3 4 4" xfId="8530" xr:uid="{00000000-0005-0000-0000-0000DE160000}"/>
    <cellStyle name="Millares 2 3 2 5 3 5" xfId="8531" xr:uid="{00000000-0005-0000-0000-0000DF160000}"/>
    <cellStyle name="Millares 2 3 2 5 3 5 2" xfId="8532" xr:uid="{00000000-0005-0000-0000-0000E0160000}"/>
    <cellStyle name="Millares 2 3 2 5 3 5 2 2" xfId="8533" xr:uid="{00000000-0005-0000-0000-0000E1160000}"/>
    <cellStyle name="Millares 2 3 2 5 3 5 2 3" xfId="8534" xr:uid="{00000000-0005-0000-0000-0000E2160000}"/>
    <cellStyle name="Millares 2 3 2 5 3 5 3" xfId="8535" xr:uid="{00000000-0005-0000-0000-0000E3160000}"/>
    <cellStyle name="Millares 2 3 2 5 3 5 4" xfId="8536" xr:uid="{00000000-0005-0000-0000-0000E4160000}"/>
    <cellStyle name="Millares 2 3 2 5 3 6" xfId="8537" xr:uid="{00000000-0005-0000-0000-0000E5160000}"/>
    <cellStyle name="Millares 2 3 2 5 3 6 2" xfId="8538" xr:uid="{00000000-0005-0000-0000-0000E6160000}"/>
    <cellStyle name="Millares 2 3 2 5 3 6 3" xfId="8539" xr:uid="{00000000-0005-0000-0000-0000E7160000}"/>
    <cellStyle name="Millares 2 3 2 5 3 7" xfId="8540" xr:uid="{00000000-0005-0000-0000-0000E8160000}"/>
    <cellStyle name="Millares 2 3 2 5 3 8" xfId="8541" xr:uid="{00000000-0005-0000-0000-0000E9160000}"/>
    <cellStyle name="Millares 2 3 2 5 4" xfId="8542" xr:uid="{00000000-0005-0000-0000-0000EA160000}"/>
    <cellStyle name="Millares 2 3 2 5 4 2" xfId="8543" xr:uid="{00000000-0005-0000-0000-0000EB160000}"/>
    <cellStyle name="Millares 2 3 2 5 4 2 2" xfId="8544" xr:uid="{00000000-0005-0000-0000-0000EC160000}"/>
    <cellStyle name="Millares 2 3 2 5 4 2 2 2" xfId="8545" xr:uid="{00000000-0005-0000-0000-0000ED160000}"/>
    <cellStyle name="Millares 2 3 2 5 4 2 2 3" xfId="8546" xr:uid="{00000000-0005-0000-0000-0000EE160000}"/>
    <cellStyle name="Millares 2 3 2 5 4 2 3" xfId="8547" xr:uid="{00000000-0005-0000-0000-0000EF160000}"/>
    <cellStyle name="Millares 2 3 2 5 4 2 4" xfId="8548" xr:uid="{00000000-0005-0000-0000-0000F0160000}"/>
    <cellStyle name="Millares 2 3 2 5 4 3" xfId="8549" xr:uid="{00000000-0005-0000-0000-0000F1160000}"/>
    <cellStyle name="Millares 2 3 2 5 4 3 2" xfId="8550" xr:uid="{00000000-0005-0000-0000-0000F2160000}"/>
    <cellStyle name="Millares 2 3 2 5 4 3 3" xfId="8551" xr:uid="{00000000-0005-0000-0000-0000F3160000}"/>
    <cellStyle name="Millares 2 3 2 5 4 4" xfId="8552" xr:uid="{00000000-0005-0000-0000-0000F4160000}"/>
    <cellStyle name="Millares 2 3 2 5 4 5" xfId="8553" xr:uid="{00000000-0005-0000-0000-0000F5160000}"/>
    <cellStyle name="Millares 2 3 2 5 5" xfId="8554" xr:uid="{00000000-0005-0000-0000-0000F6160000}"/>
    <cellStyle name="Millares 2 3 2 5 5 2" xfId="8555" xr:uid="{00000000-0005-0000-0000-0000F7160000}"/>
    <cellStyle name="Millares 2 3 2 5 5 2 2" xfId="8556" xr:uid="{00000000-0005-0000-0000-0000F8160000}"/>
    <cellStyle name="Millares 2 3 2 5 5 2 3" xfId="8557" xr:uid="{00000000-0005-0000-0000-0000F9160000}"/>
    <cellStyle name="Millares 2 3 2 5 5 3" xfId="8558" xr:uid="{00000000-0005-0000-0000-0000FA160000}"/>
    <cellStyle name="Millares 2 3 2 5 5 4" xfId="8559" xr:uid="{00000000-0005-0000-0000-0000FB160000}"/>
    <cellStyle name="Millares 2 3 2 5 6" xfId="8560" xr:uid="{00000000-0005-0000-0000-0000FC160000}"/>
    <cellStyle name="Millares 2 3 2 5 6 2" xfId="8561" xr:uid="{00000000-0005-0000-0000-0000FD160000}"/>
    <cellStyle name="Millares 2 3 2 5 6 2 2" xfId="8562" xr:uid="{00000000-0005-0000-0000-0000FE160000}"/>
    <cellStyle name="Millares 2 3 2 5 6 2 3" xfId="8563" xr:uid="{00000000-0005-0000-0000-0000FF160000}"/>
    <cellStyle name="Millares 2 3 2 5 6 3" xfId="8564" xr:uid="{00000000-0005-0000-0000-000000170000}"/>
    <cellStyle name="Millares 2 3 2 5 6 4" xfId="8565" xr:uid="{00000000-0005-0000-0000-000001170000}"/>
    <cellStyle name="Millares 2 3 2 5 7" xfId="8566" xr:uid="{00000000-0005-0000-0000-000002170000}"/>
    <cellStyle name="Millares 2 3 2 5 7 2" xfId="8567" xr:uid="{00000000-0005-0000-0000-000003170000}"/>
    <cellStyle name="Millares 2 3 2 5 7 2 2" xfId="8568" xr:uid="{00000000-0005-0000-0000-000004170000}"/>
    <cellStyle name="Millares 2 3 2 5 7 2 3" xfId="8569" xr:uid="{00000000-0005-0000-0000-000005170000}"/>
    <cellStyle name="Millares 2 3 2 5 7 3" xfId="8570" xr:uid="{00000000-0005-0000-0000-000006170000}"/>
    <cellStyle name="Millares 2 3 2 5 7 4" xfId="8571" xr:uid="{00000000-0005-0000-0000-000007170000}"/>
    <cellStyle name="Millares 2 3 2 5 8" xfId="8572" xr:uid="{00000000-0005-0000-0000-000008170000}"/>
    <cellStyle name="Millares 2 3 2 5 8 2" xfId="8573" xr:uid="{00000000-0005-0000-0000-000009170000}"/>
    <cellStyle name="Millares 2 3 2 5 8 3" xfId="8574" xr:uid="{00000000-0005-0000-0000-00000A170000}"/>
    <cellStyle name="Millares 2 3 2 5 9" xfId="8575" xr:uid="{00000000-0005-0000-0000-00000B170000}"/>
    <cellStyle name="Millares 2 3 2 6" xfId="8576" xr:uid="{00000000-0005-0000-0000-00000C170000}"/>
    <cellStyle name="Millares 2 3 2 6 2" xfId="8577" xr:uid="{00000000-0005-0000-0000-00000D170000}"/>
    <cellStyle name="Millares 2 3 2 6 2 2" xfId="8578" xr:uid="{00000000-0005-0000-0000-00000E170000}"/>
    <cellStyle name="Millares 2 3 2 6 2 2 2" xfId="8579" xr:uid="{00000000-0005-0000-0000-00000F170000}"/>
    <cellStyle name="Millares 2 3 2 6 2 2 2 2" xfId="8580" xr:uid="{00000000-0005-0000-0000-000010170000}"/>
    <cellStyle name="Millares 2 3 2 6 2 2 2 2 2" xfId="8581" xr:uid="{00000000-0005-0000-0000-000011170000}"/>
    <cellStyle name="Millares 2 3 2 6 2 2 2 2 3" xfId="8582" xr:uid="{00000000-0005-0000-0000-000012170000}"/>
    <cellStyle name="Millares 2 3 2 6 2 2 2 3" xfId="8583" xr:uid="{00000000-0005-0000-0000-000013170000}"/>
    <cellStyle name="Millares 2 3 2 6 2 2 2 4" xfId="8584" xr:uid="{00000000-0005-0000-0000-000014170000}"/>
    <cellStyle name="Millares 2 3 2 6 2 2 3" xfId="8585" xr:uid="{00000000-0005-0000-0000-000015170000}"/>
    <cellStyle name="Millares 2 3 2 6 2 2 3 2" xfId="8586" xr:uid="{00000000-0005-0000-0000-000016170000}"/>
    <cellStyle name="Millares 2 3 2 6 2 2 3 3" xfId="8587" xr:uid="{00000000-0005-0000-0000-000017170000}"/>
    <cellStyle name="Millares 2 3 2 6 2 2 4" xfId="8588" xr:uid="{00000000-0005-0000-0000-000018170000}"/>
    <cellStyle name="Millares 2 3 2 6 2 2 5" xfId="8589" xr:uid="{00000000-0005-0000-0000-000019170000}"/>
    <cellStyle name="Millares 2 3 2 6 2 3" xfId="8590" xr:uid="{00000000-0005-0000-0000-00001A170000}"/>
    <cellStyle name="Millares 2 3 2 6 2 3 2" xfId="8591" xr:uid="{00000000-0005-0000-0000-00001B170000}"/>
    <cellStyle name="Millares 2 3 2 6 2 3 2 2" xfId="8592" xr:uid="{00000000-0005-0000-0000-00001C170000}"/>
    <cellStyle name="Millares 2 3 2 6 2 3 2 3" xfId="8593" xr:uid="{00000000-0005-0000-0000-00001D170000}"/>
    <cellStyle name="Millares 2 3 2 6 2 3 3" xfId="8594" xr:uid="{00000000-0005-0000-0000-00001E170000}"/>
    <cellStyle name="Millares 2 3 2 6 2 3 4" xfId="8595" xr:uid="{00000000-0005-0000-0000-00001F170000}"/>
    <cellStyle name="Millares 2 3 2 6 2 4" xfId="8596" xr:uid="{00000000-0005-0000-0000-000020170000}"/>
    <cellStyle name="Millares 2 3 2 6 2 4 2" xfId="8597" xr:uid="{00000000-0005-0000-0000-000021170000}"/>
    <cellStyle name="Millares 2 3 2 6 2 4 2 2" xfId="8598" xr:uid="{00000000-0005-0000-0000-000022170000}"/>
    <cellStyle name="Millares 2 3 2 6 2 4 2 3" xfId="8599" xr:uid="{00000000-0005-0000-0000-000023170000}"/>
    <cellStyle name="Millares 2 3 2 6 2 4 3" xfId="8600" xr:uid="{00000000-0005-0000-0000-000024170000}"/>
    <cellStyle name="Millares 2 3 2 6 2 4 4" xfId="8601" xr:uid="{00000000-0005-0000-0000-000025170000}"/>
    <cellStyle name="Millares 2 3 2 6 2 5" xfId="8602" xr:uid="{00000000-0005-0000-0000-000026170000}"/>
    <cellStyle name="Millares 2 3 2 6 2 5 2" xfId="8603" xr:uid="{00000000-0005-0000-0000-000027170000}"/>
    <cellStyle name="Millares 2 3 2 6 2 5 2 2" xfId="8604" xr:uid="{00000000-0005-0000-0000-000028170000}"/>
    <cellStyle name="Millares 2 3 2 6 2 5 2 3" xfId="8605" xr:uid="{00000000-0005-0000-0000-000029170000}"/>
    <cellStyle name="Millares 2 3 2 6 2 5 3" xfId="8606" xr:uid="{00000000-0005-0000-0000-00002A170000}"/>
    <cellStyle name="Millares 2 3 2 6 2 5 4" xfId="8607" xr:uid="{00000000-0005-0000-0000-00002B170000}"/>
    <cellStyle name="Millares 2 3 2 6 2 6" xfId="8608" xr:uid="{00000000-0005-0000-0000-00002C170000}"/>
    <cellStyle name="Millares 2 3 2 6 2 6 2" xfId="8609" xr:uid="{00000000-0005-0000-0000-00002D170000}"/>
    <cellStyle name="Millares 2 3 2 6 2 6 3" xfId="8610" xr:uid="{00000000-0005-0000-0000-00002E170000}"/>
    <cellStyle name="Millares 2 3 2 6 2 7" xfId="8611" xr:uid="{00000000-0005-0000-0000-00002F170000}"/>
    <cellStyle name="Millares 2 3 2 6 2 8" xfId="8612" xr:uid="{00000000-0005-0000-0000-000030170000}"/>
    <cellStyle name="Millares 2 3 2 6 3" xfId="8613" xr:uid="{00000000-0005-0000-0000-000031170000}"/>
    <cellStyle name="Millares 2 3 2 6 3 2" xfId="8614" xr:uid="{00000000-0005-0000-0000-000032170000}"/>
    <cellStyle name="Millares 2 3 2 6 3 2 2" xfId="8615" xr:uid="{00000000-0005-0000-0000-000033170000}"/>
    <cellStyle name="Millares 2 3 2 6 3 2 2 2" xfId="8616" xr:uid="{00000000-0005-0000-0000-000034170000}"/>
    <cellStyle name="Millares 2 3 2 6 3 2 2 3" xfId="8617" xr:uid="{00000000-0005-0000-0000-000035170000}"/>
    <cellStyle name="Millares 2 3 2 6 3 2 3" xfId="8618" xr:uid="{00000000-0005-0000-0000-000036170000}"/>
    <cellStyle name="Millares 2 3 2 6 3 2 4" xfId="8619" xr:uid="{00000000-0005-0000-0000-000037170000}"/>
    <cellStyle name="Millares 2 3 2 6 3 3" xfId="8620" xr:uid="{00000000-0005-0000-0000-000038170000}"/>
    <cellStyle name="Millares 2 3 2 6 3 3 2" xfId="8621" xr:uid="{00000000-0005-0000-0000-000039170000}"/>
    <cellStyle name="Millares 2 3 2 6 3 3 3" xfId="8622" xr:uid="{00000000-0005-0000-0000-00003A170000}"/>
    <cellStyle name="Millares 2 3 2 6 3 4" xfId="8623" xr:uid="{00000000-0005-0000-0000-00003B170000}"/>
    <cellStyle name="Millares 2 3 2 6 3 5" xfId="8624" xr:uid="{00000000-0005-0000-0000-00003C170000}"/>
    <cellStyle name="Millares 2 3 2 6 4" xfId="8625" xr:uid="{00000000-0005-0000-0000-00003D170000}"/>
    <cellStyle name="Millares 2 3 2 6 4 2" xfId="8626" xr:uid="{00000000-0005-0000-0000-00003E170000}"/>
    <cellStyle name="Millares 2 3 2 6 4 2 2" xfId="8627" xr:uid="{00000000-0005-0000-0000-00003F170000}"/>
    <cellStyle name="Millares 2 3 2 6 4 2 3" xfId="8628" xr:uid="{00000000-0005-0000-0000-000040170000}"/>
    <cellStyle name="Millares 2 3 2 6 4 3" xfId="8629" xr:uid="{00000000-0005-0000-0000-000041170000}"/>
    <cellStyle name="Millares 2 3 2 6 4 4" xfId="8630" xr:uid="{00000000-0005-0000-0000-000042170000}"/>
    <cellStyle name="Millares 2 3 2 6 5" xfId="8631" xr:uid="{00000000-0005-0000-0000-000043170000}"/>
    <cellStyle name="Millares 2 3 2 6 5 2" xfId="8632" xr:uid="{00000000-0005-0000-0000-000044170000}"/>
    <cellStyle name="Millares 2 3 2 6 5 2 2" xfId="8633" xr:uid="{00000000-0005-0000-0000-000045170000}"/>
    <cellStyle name="Millares 2 3 2 6 5 2 3" xfId="8634" xr:uid="{00000000-0005-0000-0000-000046170000}"/>
    <cellStyle name="Millares 2 3 2 6 5 3" xfId="8635" xr:uid="{00000000-0005-0000-0000-000047170000}"/>
    <cellStyle name="Millares 2 3 2 6 5 4" xfId="8636" xr:uid="{00000000-0005-0000-0000-000048170000}"/>
    <cellStyle name="Millares 2 3 2 6 6" xfId="8637" xr:uid="{00000000-0005-0000-0000-000049170000}"/>
    <cellStyle name="Millares 2 3 2 6 6 2" xfId="8638" xr:uid="{00000000-0005-0000-0000-00004A170000}"/>
    <cellStyle name="Millares 2 3 2 6 6 2 2" xfId="8639" xr:uid="{00000000-0005-0000-0000-00004B170000}"/>
    <cellStyle name="Millares 2 3 2 6 6 2 3" xfId="8640" xr:uid="{00000000-0005-0000-0000-00004C170000}"/>
    <cellStyle name="Millares 2 3 2 6 6 3" xfId="8641" xr:uid="{00000000-0005-0000-0000-00004D170000}"/>
    <cellStyle name="Millares 2 3 2 6 6 4" xfId="8642" xr:uid="{00000000-0005-0000-0000-00004E170000}"/>
    <cellStyle name="Millares 2 3 2 6 7" xfId="8643" xr:uid="{00000000-0005-0000-0000-00004F170000}"/>
    <cellStyle name="Millares 2 3 2 6 7 2" xfId="8644" xr:uid="{00000000-0005-0000-0000-000050170000}"/>
    <cellStyle name="Millares 2 3 2 6 7 3" xfId="8645" xr:uid="{00000000-0005-0000-0000-000051170000}"/>
    <cellStyle name="Millares 2 3 2 6 8" xfId="8646" xr:uid="{00000000-0005-0000-0000-000052170000}"/>
    <cellStyle name="Millares 2 3 2 6 9" xfId="8647" xr:uid="{00000000-0005-0000-0000-000053170000}"/>
    <cellStyle name="Millares 2 3 2 7" xfId="8648" xr:uid="{00000000-0005-0000-0000-000054170000}"/>
    <cellStyle name="Millares 2 3 2 7 2" xfId="8649" xr:uid="{00000000-0005-0000-0000-000055170000}"/>
    <cellStyle name="Millares 2 3 2 7 2 2" xfId="8650" xr:uid="{00000000-0005-0000-0000-000056170000}"/>
    <cellStyle name="Millares 2 3 2 7 2 2 2" xfId="8651" xr:uid="{00000000-0005-0000-0000-000057170000}"/>
    <cellStyle name="Millares 2 3 2 7 2 2 2 2" xfId="8652" xr:uid="{00000000-0005-0000-0000-000058170000}"/>
    <cellStyle name="Millares 2 3 2 7 2 2 2 2 2" xfId="8653" xr:uid="{00000000-0005-0000-0000-000059170000}"/>
    <cellStyle name="Millares 2 3 2 7 2 2 2 2 3" xfId="8654" xr:uid="{00000000-0005-0000-0000-00005A170000}"/>
    <cellStyle name="Millares 2 3 2 7 2 2 2 3" xfId="8655" xr:uid="{00000000-0005-0000-0000-00005B170000}"/>
    <cellStyle name="Millares 2 3 2 7 2 2 2 4" xfId="8656" xr:uid="{00000000-0005-0000-0000-00005C170000}"/>
    <cellStyle name="Millares 2 3 2 7 2 2 3" xfId="8657" xr:uid="{00000000-0005-0000-0000-00005D170000}"/>
    <cellStyle name="Millares 2 3 2 7 2 2 3 2" xfId="8658" xr:uid="{00000000-0005-0000-0000-00005E170000}"/>
    <cellStyle name="Millares 2 3 2 7 2 2 3 3" xfId="8659" xr:uid="{00000000-0005-0000-0000-00005F170000}"/>
    <cellStyle name="Millares 2 3 2 7 2 2 4" xfId="8660" xr:uid="{00000000-0005-0000-0000-000060170000}"/>
    <cellStyle name="Millares 2 3 2 7 2 2 5" xfId="8661" xr:uid="{00000000-0005-0000-0000-000061170000}"/>
    <cellStyle name="Millares 2 3 2 7 2 3" xfId="8662" xr:uid="{00000000-0005-0000-0000-000062170000}"/>
    <cellStyle name="Millares 2 3 2 7 2 3 2" xfId="8663" xr:uid="{00000000-0005-0000-0000-000063170000}"/>
    <cellStyle name="Millares 2 3 2 7 2 3 2 2" xfId="8664" xr:uid="{00000000-0005-0000-0000-000064170000}"/>
    <cellStyle name="Millares 2 3 2 7 2 3 2 3" xfId="8665" xr:uid="{00000000-0005-0000-0000-000065170000}"/>
    <cellStyle name="Millares 2 3 2 7 2 3 3" xfId="8666" xr:uid="{00000000-0005-0000-0000-000066170000}"/>
    <cellStyle name="Millares 2 3 2 7 2 3 4" xfId="8667" xr:uid="{00000000-0005-0000-0000-000067170000}"/>
    <cellStyle name="Millares 2 3 2 7 2 4" xfId="8668" xr:uid="{00000000-0005-0000-0000-000068170000}"/>
    <cellStyle name="Millares 2 3 2 7 2 4 2" xfId="8669" xr:uid="{00000000-0005-0000-0000-000069170000}"/>
    <cellStyle name="Millares 2 3 2 7 2 4 2 2" xfId="8670" xr:uid="{00000000-0005-0000-0000-00006A170000}"/>
    <cellStyle name="Millares 2 3 2 7 2 4 2 3" xfId="8671" xr:uid="{00000000-0005-0000-0000-00006B170000}"/>
    <cellStyle name="Millares 2 3 2 7 2 4 3" xfId="8672" xr:uid="{00000000-0005-0000-0000-00006C170000}"/>
    <cellStyle name="Millares 2 3 2 7 2 4 4" xfId="8673" xr:uid="{00000000-0005-0000-0000-00006D170000}"/>
    <cellStyle name="Millares 2 3 2 7 2 5" xfId="8674" xr:uid="{00000000-0005-0000-0000-00006E170000}"/>
    <cellStyle name="Millares 2 3 2 7 2 5 2" xfId="8675" xr:uid="{00000000-0005-0000-0000-00006F170000}"/>
    <cellStyle name="Millares 2 3 2 7 2 5 2 2" xfId="8676" xr:uid="{00000000-0005-0000-0000-000070170000}"/>
    <cellStyle name="Millares 2 3 2 7 2 5 2 3" xfId="8677" xr:uid="{00000000-0005-0000-0000-000071170000}"/>
    <cellStyle name="Millares 2 3 2 7 2 5 3" xfId="8678" xr:uid="{00000000-0005-0000-0000-000072170000}"/>
    <cellStyle name="Millares 2 3 2 7 2 5 4" xfId="8679" xr:uid="{00000000-0005-0000-0000-000073170000}"/>
    <cellStyle name="Millares 2 3 2 7 2 6" xfId="8680" xr:uid="{00000000-0005-0000-0000-000074170000}"/>
    <cellStyle name="Millares 2 3 2 7 2 6 2" xfId="8681" xr:uid="{00000000-0005-0000-0000-000075170000}"/>
    <cellStyle name="Millares 2 3 2 7 2 6 3" xfId="8682" xr:uid="{00000000-0005-0000-0000-000076170000}"/>
    <cellStyle name="Millares 2 3 2 7 2 7" xfId="8683" xr:uid="{00000000-0005-0000-0000-000077170000}"/>
    <cellStyle name="Millares 2 3 2 7 2 8" xfId="8684" xr:uid="{00000000-0005-0000-0000-000078170000}"/>
    <cellStyle name="Millares 2 3 2 7 3" xfId="8685" xr:uid="{00000000-0005-0000-0000-000079170000}"/>
    <cellStyle name="Millares 2 3 2 7 3 2" xfId="8686" xr:uid="{00000000-0005-0000-0000-00007A170000}"/>
    <cellStyle name="Millares 2 3 2 7 3 2 2" xfId="8687" xr:uid="{00000000-0005-0000-0000-00007B170000}"/>
    <cellStyle name="Millares 2 3 2 7 3 2 2 2" xfId="8688" xr:uid="{00000000-0005-0000-0000-00007C170000}"/>
    <cellStyle name="Millares 2 3 2 7 3 2 2 3" xfId="8689" xr:uid="{00000000-0005-0000-0000-00007D170000}"/>
    <cellStyle name="Millares 2 3 2 7 3 2 3" xfId="8690" xr:uid="{00000000-0005-0000-0000-00007E170000}"/>
    <cellStyle name="Millares 2 3 2 7 3 2 4" xfId="8691" xr:uid="{00000000-0005-0000-0000-00007F170000}"/>
    <cellStyle name="Millares 2 3 2 7 3 3" xfId="8692" xr:uid="{00000000-0005-0000-0000-000080170000}"/>
    <cellStyle name="Millares 2 3 2 7 3 3 2" xfId="8693" xr:uid="{00000000-0005-0000-0000-000081170000}"/>
    <cellStyle name="Millares 2 3 2 7 3 3 3" xfId="8694" xr:uid="{00000000-0005-0000-0000-000082170000}"/>
    <cellStyle name="Millares 2 3 2 7 3 4" xfId="8695" xr:uid="{00000000-0005-0000-0000-000083170000}"/>
    <cellStyle name="Millares 2 3 2 7 3 5" xfId="8696" xr:uid="{00000000-0005-0000-0000-000084170000}"/>
    <cellStyle name="Millares 2 3 2 7 4" xfId="8697" xr:uid="{00000000-0005-0000-0000-000085170000}"/>
    <cellStyle name="Millares 2 3 2 7 4 2" xfId="8698" xr:uid="{00000000-0005-0000-0000-000086170000}"/>
    <cellStyle name="Millares 2 3 2 7 4 2 2" xfId="8699" xr:uid="{00000000-0005-0000-0000-000087170000}"/>
    <cellStyle name="Millares 2 3 2 7 4 2 3" xfId="8700" xr:uid="{00000000-0005-0000-0000-000088170000}"/>
    <cellStyle name="Millares 2 3 2 7 4 3" xfId="8701" xr:uid="{00000000-0005-0000-0000-000089170000}"/>
    <cellStyle name="Millares 2 3 2 7 4 4" xfId="8702" xr:uid="{00000000-0005-0000-0000-00008A170000}"/>
    <cellStyle name="Millares 2 3 2 7 5" xfId="8703" xr:uid="{00000000-0005-0000-0000-00008B170000}"/>
    <cellStyle name="Millares 2 3 2 7 5 2" xfId="8704" xr:uid="{00000000-0005-0000-0000-00008C170000}"/>
    <cellStyle name="Millares 2 3 2 7 5 2 2" xfId="8705" xr:uid="{00000000-0005-0000-0000-00008D170000}"/>
    <cellStyle name="Millares 2 3 2 7 5 2 3" xfId="8706" xr:uid="{00000000-0005-0000-0000-00008E170000}"/>
    <cellStyle name="Millares 2 3 2 7 5 3" xfId="8707" xr:uid="{00000000-0005-0000-0000-00008F170000}"/>
    <cellStyle name="Millares 2 3 2 7 5 4" xfId="8708" xr:uid="{00000000-0005-0000-0000-000090170000}"/>
    <cellStyle name="Millares 2 3 2 7 6" xfId="8709" xr:uid="{00000000-0005-0000-0000-000091170000}"/>
    <cellStyle name="Millares 2 3 2 7 6 2" xfId="8710" xr:uid="{00000000-0005-0000-0000-000092170000}"/>
    <cellStyle name="Millares 2 3 2 7 6 2 2" xfId="8711" xr:uid="{00000000-0005-0000-0000-000093170000}"/>
    <cellStyle name="Millares 2 3 2 7 6 2 3" xfId="8712" xr:uid="{00000000-0005-0000-0000-000094170000}"/>
    <cellStyle name="Millares 2 3 2 7 6 3" xfId="8713" xr:uid="{00000000-0005-0000-0000-000095170000}"/>
    <cellStyle name="Millares 2 3 2 7 6 4" xfId="8714" xr:uid="{00000000-0005-0000-0000-000096170000}"/>
    <cellStyle name="Millares 2 3 2 7 7" xfId="8715" xr:uid="{00000000-0005-0000-0000-000097170000}"/>
    <cellStyle name="Millares 2 3 2 7 7 2" xfId="8716" xr:uid="{00000000-0005-0000-0000-000098170000}"/>
    <cellStyle name="Millares 2 3 2 7 7 3" xfId="8717" xr:uid="{00000000-0005-0000-0000-000099170000}"/>
    <cellStyle name="Millares 2 3 2 7 8" xfId="8718" xr:uid="{00000000-0005-0000-0000-00009A170000}"/>
    <cellStyle name="Millares 2 3 2 7 9" xfId="8719" xr:uid="{00000000-0005-0000-0000-00009B170000}"/>
    <cellStyle name="Millares 2 3 2 8" xfId="8720" xr:uid="{00000000-0005-0000-0000-00009C170000}"/>
    <cellStyle name="Millares 2 3 2 8 2" xfId="8721" xr:uid="{00000000-0005-0000-0000-00009D170000}"/>
    <cellStyle name="Millares 2 3 2 8 2 2" xfId="8722" xr:uid="{00000000-0005-0000-0000-00009E170000}"/>
    <cellStyle name="Millares 2 3 2 8 2 2 2" xfId="8723" xr:uid="{00000000-0005-0000-0000-00009F170000}"/>
    <cellStyle name="Millares 2 3 2 8 2 2 2 2" xfId="8724" xr:uid="{00000000-0005-0000-0000-0000A0170000}"/>
    <cellStyle name="Millares 2 3 2 8 2 2 2 3" xfId="8725" xr:uid="{00000000-0005-0000-0000-0000A1170000}"/>
    <cellStyle name="Millares 2 3 2 8 2 2 3" xfId="8726" xr:uid="{00000000-0005-0000-0000-0000A2170000}"/>
    <cellStyle name="Millares 2 3 2 8 2 2 4" xfId="8727" xr:uid="{00000000-0005-0000-0000-0000A3170000}"/>
    <cellStyle name="Millares 2 3 2 8 2 3" xfId="8728" xr:uid="{00000000-0005-0000-0000-0000A4170000}"/>
    <cellStyle name="Millares 2 3 2 8 2 3 2" xfId="8729" xr:uid="{00000000-0005-0000-0000-0000A5170000}"/>
    <cellStyle name="Millares 2 3 2 8 2 3 3" xfId="8730" xr:uid="{00000000-0005-0000-0000-0000A6170000}"/>
    <cellStyle name="Millares 2 3 2 8 2 4" xfId="8731" xr:uid="{00000000-0005-0000-0000-0000A7170000}"/>
    <cellStyle name="Millares 2 3 2 8 2 5" xfId="8732" xr:uid="{00000000-0005-0000-0000-0000A8170000}"/>
    <cellStyle name="Millares 2 3 2 8 3" xfId="8733" xr:uid="{00000000-0005-0000-0000-0000A9170000}"/>
    <cellStyle name="Millares 2 3 2 8 3 2" xfId="8734" xr:uid="{00000000-0005-0000-0000-0000AA170000}"/>
    <cellStyle name="Millares 2 3 2 8 3 2 2" xfId="8735" xr:uid="{00000000-0005-0000-0000-0000AB170000}"/>
    <cellStyle name="Millares 2 3 2 8 3 2 3" xfId="8736" xr:uid="{00000000-0005-0000-0000-0000AC170000}"/>
    <cellStyle name="Millares 2 3 2 8 3 3" xfId="8737" xr:uid="{00000000-0005-0000-0000-0000AD170000}"/>
    <cellStyle name="Millares 2 3 2 8 3 4" xfId="8738" xr:uid="{00000000-0005-0000-0000-0000AE170000}"/>
    <cellStyle name="Millares 2 3 2 8 4" xfId="8739" xr:uid="{00000000-0005-0000-0000-0000AF170000}"/>
    <cellStyle name="Millares 2 3 2 8 4 2" xfId="8740" xr:uid="{00000000-0005-0000-0000-0000B0170000}"/>
    <cellStyle name="Millares 2 3 2 8 4 2 2" xfId="8741" xr:uid="{00000000-0005-0000-0000-0000B1170000}"/>
    <cellStyle name="Millares 2 3 2 8 4 2 3" xfId="8742" xr:uid="{00000000-0005-0000-0000-0000B2170000}"/>
    <cellStyle name="Millares 2 3 2 8 4 3" xfId="8743" xr:uid="{00000000-0005-0000-0000-0000B3170000}"/>
    <cellStyle name="Millares 2 3 2 8 4 4" xfId="8744" xr:uid="{00000000-0005-0000-0000-0000B4170000}"/>
    <cellStyle name="Millares 2 3 2 8 5" xfId="8745" xr:uid="{00000000-0005-0000-0000-0000B5170000}"/>
    <cellStyle name="Millares 2 3 2 8 5 2" xfId="8746" xr:uid="{00000000-0005-0000-0000-0000B6170000}"/>
    <cellStyle name="Millares 2 3 2 8 5 2 2" xfId="8747" xr:uid="{00000000-0005-0000-0000-0000B7170000}"/>
    <cellStyle name="Millares 2 3 2 8 5 2 3" xfId="8748" xr:uid="{00000000-0005-0000-0000-0000B8170000}"/>
    <cellStyle name="Millares 2 3 2 8 5 3" xfId="8749" xr:uid="{00000000-0005-0000-0000-0000B9170000}"/>
    <cellStyle name="Millares 2 3 2 8 5 4" xfId="8750" xr:uid="{00000000-0005-0000-0000-0000BA170000}"/>
    <cellStyle name="Millares 2 3 2 8 6" xfId="8751" xr:uid="{00000000-0005-0000-0000-0000BB170000}"/>
    <cellStyle name="Millares 2 3 2 8 6 2" xfId="8752" xr:uid="{00000000-0005-0000-0000-0000BC170000}"/>
    <cellStyle name="Millares 2 3 2 8 6 3" xfId="8753" xr:uid="{00000000-0005-0000-0000-0000BD170000}"/>
    <cellStyle name="Millares 2 3 2 8 7" xfId="8754" xr:uid="{00000000-0005-0000-0000-0000BE170000}"/>
    <cellStyle name="Millares 2 3 2 8 8" xfId="8755" xr:uid="{00000000-0005-0000-0000-0000BF170000}"/>
    <cellStyle name="Millares 2 3 2 9" xfId="8756" xr:uid="{00000000-0005-0000-0000-0000C0170000}"/>
    <cellStyle name="Millares 2 3 2 9 2" xfId="8757" xr:uid="{00000000-0005-0000-0000-0000C1170000}"/>
    <cellStyle name="Millares 2 3 2 9 2 2" xfId="8758" xr:uid="{00000000-0005-0000-0000-0000C2170000}"/>
    <cellStyle name="Millares 2 3 2 9 2 2 2" xfId="8759" xr:uid="{00000000-0005-0000-0000-0000C3170000}"/>
    <cellStyle name="Millares 2 3 2 9 2 2 3" xfId="8760" xr:uid="{00000000-0005-0000-0000-0000C4170000}"/>
    <cellStyle name="Millares 2 3 2 9 2 3" xfId="8761" xr:uid="{00000000-0005-0000-0000-0000C5170000}"/>
    <cellStyle name="Millares 2 3 2 9 2 4" xfId="8762" xr:uid="{00000000-0005-0000-0000-0000C6170000}"/>
    <cellStyle name="Millares 2 3 2 9 3" xfId="8763" xr:uid="{00000000-0005-0000-0000-0000C7170000}"/>
    <cellStyle name="Millares 2 3 2 9 3 2" xfId="8764" xr:uid="{00000000-0005-0000-0000-0000C8170000}"/>
    <cellStyle name="Millares 2 3 2 9 3 2 2" xfId="8765" xr:uid="{00000000-0005-0000-0000-0000C9170000}"/>
    <cellStyle name="Millares 2 3 2 9 3 2 3" xfId="8766" xr:uid="{00000000-0005-0000-0000-0000CA170000}"/>
    <cellStyle name="Millares 2 3 2 9 3 3" xfId="8767" xr:uid="{00000000-0005-0000-0000-0000CB170000}"/>
    <cellStyle name="Millares 2 3 2 9 3 4" xfId="8768" xr:uid="{00000000-0005-0000-0000-0000CC170000}"/>
    <cellStyle name="Millares 2 3 2 9 4" xfId="8769" xr:uid="{00000000-0005-0000-0000-0000CD170000}"/>
    <cellStyle name="Millares 2 3 2 9 4 2" xfId="8770" xr:uid="{00000000-0005-0000-0000-0000CE170000}"/>
    <cellStyle name="Millares 2 3 2 9 4 3" xfId="8771" xr:uid="{00000000-0005-0000-0000-0000CF170000}"/>
    <cellStyle name="Millares 2 3 2 9 5" xfId="8772" xr:uid="{00000000-0005-0000-0000-0000D0170000}"/>
    <cellStyle name="Millares 2 3 2 9 6" xfId="8773" xr:uid="{00000000-0005-0000-0000-0000D1170000}"/>
    <cellStyle name="Millares 2 3 3" xfId="216" xr:uid="{00000000-0005-0000-0000-0000D2170000}"/>
    <cellStyle name="Millares 2 3 3 10" xfId="8774" xr:uid="{00000000-0005-0000-0000-0000D3170000}"/>
    <cellStyle name="Millares 2 3 3 10 2" xfId="8775" xr:uid="{00000000-0005-0000-0000-0000D4170000}"/>
    <cellStyle name="Millares 2 3 3 10 2 2" xfId="8776" xr:uid="{00000000-0005-0000-0000-0000D5170000}"/>
    <cellStyle name="Millares 2 3 3 10 2 3" xfId="8777" xr:uid="{00000000-0005-0000-0000-0000D6170000}"/>
    <cellStyle name="Millares 2 3 3 10 3" xfId="8778" xr:uid="{00000000-0005-0000-0000-0000D7170000}"/>
    <cellStyle name="Millares 2 3 3 10 4" xfId="8779" xr:uid="{00000000-0005-0000-0000-0000D8170000}"/>
    <cellStyle name="Millares 2 3 3 11" xfId="8780" xr:uid="{00000000-0005-0000-0000-0000D9170000}"/>
    <cellStyle name="Millares 2 3 3 11 2" xfId="8781" xr:uid="{00000000-0005-0000-0000-0000DA170000}"/>
    <cellStyle name="Millares 2 3 3 11 3" xfId="8782" xr:uid="{00000000-0005-0000-0000-0000DB170000}"/>
    <cellStyle name="Millares 2 3 3 12" xfId="8783" xr:uid="{00000000-0005-0000-0000-0000DC170000}"/>
    <cellStyle name="Millares 2 3 3 13" xfId="8784" xr:uid="{00000000-0005-0000-0000-0000DD170000}"/>
    <cellStyle name="Millares 2 3 3 2" xfId="8785" xr:uid="{00000000-0005-0000-0000-0000DE170000}"/>
    <cellStyle name="Millares 2 3 3 2 10" xfId="8786" xr:uid="{00000000-0005-0000-0000-0000DF170000}"/>
    <cellStyle name="Millares 2 3 3 2 2" xfId="8787" xr:uid="{00000000-0005-0000-0000-0000E0170000}"/>
    <cellStyle name="Millares 2 3 3 2 2 2" xfId="8788" xr:uid="{00000000-0005-0000-0000-0000E1170000}"/>
    <cellStyle name="Millares 2 3 3 2 2 2 2" xfId="8789" xr:uid="{00000000-0005-0000-0000-0000E2170000}"/>
    <cellStyle name="Millares 2 3 3 2 2 2 2 2" xfId="8790" xr:uid="{00000000-0005-0000-0000-0000E3170000}"/>
    <cellStyle name="Millares 2 3 3 2 2 2 2 2 2" xfId="8791" xr:uid="{00000000-0005-0000-0000-0000E4170000}"/>
    <cellStyle name="Millares 2 3 3 2 2 2 2 2 2 2" xfId="8792" xr:uid="{00000000-0005-0000-0000-0000E5170000}"/>
    <cellStyle name="Millares 2 3 3 2 2 2 2 2 2 3" xfId="8793" xr:uid="{00000000-0005-0000-0000-0000E6170000}"/>
    <cellStyle name="Millares 2 3 3 2 2 2 2 2 3" xfId="8794" xr:uid="{00000000-0005-0000-0000-0000E7170000}"/>
    <cellStyle name="Millares 2 3 3 2 2 2 2 2 4" xfId="8795" xr:uid="{00000000-0005-0000-0000-0000E8170000}"/>
    <cellStyle name="Millares 2 3 3 2 2 2 2 3" xfId="8796" xr:uid="{00000000-0005-0000-0000-0000E9170000}"/>
    <cellStyle name="Millares 2 3 3 2 2 2 2 3 2" xfId="8797" xr:uid="{00000000-0005-0000-0000-0000EA170000}"/>
    <cellStyle name="Millares 2 3 3 2 2 2 2 3 3" xfId="8798" xr:uid="{00000000-0005-0000-0000-0000EB170000}"/>
    <cellStyle name="Millares 2 3 3 2 2 2 2 4" xfId="8799" xr:uid="{00000000-0005-0000-0000-0000EC170000}"/>
    <cellStyle name="Millares 2 3 3 2 2 2 2 5" xfId="8800" xr:uid="{00000000-0005-0000-0000-0000ED170000}"/>
    <cellStyle name="Millares 2 3 3 2 2 2 3" xfId="8801" xr:uid="{00000000-0005-0000-0000-0000EE170000}"/>
    <cellStyle name="Millares 2 3 3 2 2 2 3 2" xfId="8802" xr:uid="{00000000-0005-0000-0000-0000EF170000}"/>
    <cellStyle name="Millares 2 3 3 2 2 2 3 2 2" xfId="8803" xr:uid="{00000000-0005-0000-0000-0000F0170000}"/>
    <cellStyle name="Millares 2 3 3 2 2 2 3 2 3" xfId="8804" xr:uid="{00000000-0005-0000-0000-0000F1170000}"/>
    <cellStyle name="Millares 2 3 3 2 2 2 3 3" xfId="8805" xr:uid="{00000000-0005-0000-0000-0000F2170000}"/>
    <cellStyle name="Millares 2 3 3 2 2 2 3 4" xfId="8806" xr:uid="{00000000-0005-0000-0000-0000F3170000}"/>
    <cellStyle name="Millares 2 3 3 2 2 2 4" xfId="8807" xr:uid="{00000000-0005-0000-0000-0000F4170000}"/>
    <cellStyle name="Millares 2 3 3 2 2 2 4 2" xfId="8808" xr:uid="{00000000-0005-0000-0000-0000F5170000}"/>
    <cellStyle name="Millares 2 3 3 2 2 2 4 2 2" xfId="8809" xr:uid="{00000000-0005-0000-0000-0000F6170000}"/>
    <cellStyle name="Millares 2 3 3 2 2 2 4 2 3" xfId="8810" xr:uid="{00000000-0005-0000-0000-0000F7170000}"/>
    <cellStyle name="Millares 2 3 3 2 2 2 4 3" xfId="8811" xr:uid="{00000000-0005-0000-0000-0000F8170000}"/>
    <cellStyle name="Millares 2 3 3 2 2 2 4 4" xfId="8812" xr:uid="{00000000-0005-0000-0000-0000F9170000}"/>
    <cellStyle name="Millares 2 3 3 2 2 2 5" xfId="8813" xr:uid="{00000000-0005-0000-0000-0000FA170000}"/>
    <cellStyle name="Millares 2 3 3 2 2 2 5 2" xfId="8814" xr:uid="{00000000-0005-0000-0000-0000FB170000}"/>
    <cellStyle name="Millares 2 3 3 2 2 2 5 2 2" xfId="8815" xr:uid="{00000000-0005-0000-0000-0000FC170000}"/>
    <cellStyle name="Millares 2 3 3 2 2 2 5 2 3" xfId="8816" xr:uid="{00000000-0005-0000-0000-0000FD170000}"/>
    <cellStyle name="Millares 2 3 3 2 2 2 5 3" xfId="8817" xr:uid="{00000000-0005-0000-0000-0000FE170000}"/>
    <cellStyle name="Millares 2 3 3 2 2 2 5 4" xfId="8818" xr:uid="{00000000-0005-0000-0000-0000FF170000}"/>
    <cellStyle name="Millares 2 3 3 2 2 2 6" xfId="8819" xr:uid="{00000000-0005-0000-0000-000000180000}"/>
    <cellStyle name="Millares 2 3 3 2 2 2 6 2" xfId="8820" xr:uid="{00000000-0005-0000-0000-000001180000}"/>
    <cellStyle name="Millares 2 3 3 2 2 2 6 3" xfId="8821" xr:uid="{00000000-0005-0000-0000-000002180000}"/>
    <cellStyle name="Millares 2 3 3 2 2 2 7" xfId="8822" xr:uid="{00000000-0005-0000-0000-000003180000}"/>
    <cellStyle name="Millares 2 3 3 2 2 2 8" xfId="8823" xr:uid="{00000000-0005-0000-0000-000004180000}"/>
    <cellStyle name="Millares 2 3 3 2 2 3" xfId="8824" xr:uid="{00000000-0005-0000-0000-000005180000}"/>
    <cellStyle name="Millares 2 3 3 2 2 3 2" xfId="8825" xr:uid="{00000000-0005-0000-0000-000006180000}"/>
    <cellStyle name="Millares 2 3 3 2 2 3 2 2" xfId="8826" xr:uid="{00000000-0005-0000-0000-000007180000}"/>
    <cellStyle name="Millares 2 3 3 2 2 3 2 2 2" xfId="8827" xr:uid="{00000000-0005-0000-0000-000008180000}"/>
    <cellStyle name="Millares 2 3 3 2 2 3 2 2 3" xfId="8828" xr:uid="{00000000-0005-0000-0000-000009180000}"/>
    <cellStyle name="Millares 2 3 3 2 2 3 2 3" xfId="8829" xr:uid="{00000000-0005-0000-0000-00000A180000}"/>
    <cellStyle name="Millares 2 3 3 2 2 3 2 4" xfId="8830" xr:uid="{00000000-0005-0000-0000-00000B180000}"/>
    <cellStyle name="Millares 2 3 3 2 2 3 3" xfId="8831" xr:uid="{00000000-0005-0000-0000-00000C180000}"/>
    <cellStyle name="Millares 2 3 3 2 2 3 3 2" xfId="8832" xr:uid="{00000000-0005-0000-0000-00000D180000}"/>
    <cellStyle name="Millares 2 3 3 2 2 3 3 3" xfId="8833" xr:uid="{00000000-0005-0000-0000-00000E180000}"/>
    <cellStyle name="Millares 2 3 3 2 2 3 4" xfId="8834" xr:uid="{00000000-0005-0000-0000-00000F180000}"/>
    <cellStyle name="Millares 2 3 3 2 2 3 5" xfId="8835" xr:uid="{00000000-0005-0000-0000-000010180000}"/>
    <cellStyle name="Millares 2 3 3 2 2 4" xfId="8836" xr:uid="{00000000-0005-0000-0000-000011180000}"/>
    <cellStyle name="Millares 2 3 3 2 2 4 2" xfId="8837" xr:uid="{00000000-0005-0000-0000-000012180000}"/>
    <cellStyle name="Millares 2 3 3 2 2 4 2 2" xfId="8838" xr:uid="{00000000-0005-0000-0000-000013180000}"/>
    <cellStyle name="Millares 2 3 3 2 2 4 2 3" xfId="8839" xr:uid="{00000000-0005-0000-0000-000014180000}"/>
    <cellStyle name="Millares 2 3 3 2 2 4 3" xfId="8840" xr:uid="{00000000-0005-0000-0000-000015180000}"/>
    <cellStyle name="Millares 2 3 3 2 2 4 4" xfId="8841" xr:uid="{00000000-0005-0000-0000-000016180000}"/>
    <cellStyle name="Millares 2 3 3 2 2 5" xfId="8842" xr:uid="{00000000-0005-0000-0000-000017180000}"/>
    <cellStyle name="Millares 2 3 3 2 2 5 2" xfId="8843" xr:uid="{00000000-0005-0000-0000-000018180000}"/>
    <cellStyle name="Millares 2 3 3 2 2 5 2 2" xfId="8844" xr:uid="{00000000-0005-0000-0000-000019180000}"/>
    <cellStyle name="Millares 2 3 3 2 2 5 2 3" xfId="8845" xr:uid="{00000000-0005-0000-0000-00001A180000}"/>
    <cellStyle name="Millares 2 3 3 2 2 5 3" xfId="8846" xr:uid="{00000000-0005-0000-0000-00001B180000}"/>
    <cellStyle name="Millares 2 3 3 2 2 5 4" xfId="8847" xr:uid="{00000000-0005-0000-0000-00001C180000}"/>
    <cellStyle name="Millares 2 3 3 2 2 6" xfId="8848" xr:uid="{00000000-0005-0000-0000-00001D180000}"/>
    <cellStyle name="Millares 2 3 3 2 2 6 2" xfId="8849" xr:uid="{00000000-0005-0000-0000-00001E180000}"/>
    <cellStyle name="Millares 2 3 3 2 2 6 2 2" xfId="8850" xr:uid="{00000000-0005-0000-0000-00001F180000}"/>
    <cellStyle name="Millares 2 3 3 2 2 6 2 3" xfId="8851" xr:uid="{00000000-0005-0000-0000-000020180000}"/>
    <cellStyle name="Millares 2 3 3 2 2 6 3" xfId="8852" xr:uid="{00000000-0005-0000-0000-000021180000}"/>
    <cellStyle name="Millares 2 3 3 2 2 6 4" xfId="8853" xr:uid="{00000000-0005-0000-0000-000022180000}"/>
    <cellStyle name="Millares 2 3 3 2 2 7" xfId="8854" xr:uid="{00000000-0005-0000-0000-000023180000}"/>
    <cellStyle name="Millares 2 3 3 2 2 7 2" xfId="8855" xr:uid="{00000000-0005-0000-0000-000024180000}"/>
    <cellStyle name="Millares 2 3 3 2 2 7 3" xfId="8856" xr:uid="{00000000-0005-0000-0000-000025180000}"/>
    <cellStyle name="Millares 2 3 3 2 2 8" xfId="8857" xr:uid="{00000000-0005-0000-0000-000026180000}"/>
    <cellStyle name="Millares 2 3 3 2 2 9" xfId="8858" xr:uid="{00000000-0005-0000-0000-000027180000}"/>
    <cellStyle name="Millares 2 3 3 2 3" xfId="8859" xr:uid="{00000000-0005-0000-0000-000028180000}"/>
    <cellStyle name="Millares 2 3 3 2 3 2" xfId="8860" xr:uid="{00000000-0005-0000-0000-000029180000}"/>
    <cellStyle name="Millares 2 3 3 2 3 2 2" xfId="8861" xr:uid="{00000000-0005-0000-0000-00002A180000}"/>
    <cellStyle name="Millares 2 3 3 2 3 2 2 2" xfId="8862" xr:uid="{00000000-0005-0000-0000-00002B180000}"/>
    <cellStyle name="Millares 2 3 3 2 3 2 2 2 2" xfId="8863" xr:uid="{00000000-0005-0000-0000-00002C180000}"/>
    <cellStyle name="Millares 2 3 3 2 3 2 2 2 3" xfId="8864" xr:uid="{00000000-0005-0000-0000-00002D180000}"/>
    <cellStyle name="Millares 2 3 3 2 3 2 2 3" xfId="8865" xr:uid="{00000000-0005-0000-0000-00002E180000}"/>
    <cellStyle name="Millares 2 3 3 2 3 2 2 4" xfId="8866" xr:uid="{00000000-0005-0000-0000-00002F180000}"/>
    <cellStyle name="Millares 2 3 3 2 3 2 3" xfId="8867" xr:uid="{00000000-0005-0000-0000-000030180000}"/>
    <cellStyle name="Millares 2 3 3 2 3 2 3 2" xfId="8868" xr:uid="{00000000-0005-0000-0000-000031180000}"/>
    <cellStyle name="Millares 2 3 3 2 3 2 3 3" xfId="8869" xr:uid="{00000000-0005-0000-0000-000032180000}"/>
    <cellStyle name="Millares 2 3 3 2 3 2 4" xfId="8870" xr:uid="{00000000-0005-0000-0000-000033180000}"/>
    <cellStyle name="Millares 2 3 3 2 3 2 5" xfId="8871" xr:uid="{00000000-0005-0000-0000-000034180000}"/>
    <cellStyle name="Millares 2 3 3 2 3 3" xfId="8872" xr:uid="{00000000-0005-0000-0000-000035180000}"/>
    <cellStyle name="Millares 2 3 3 2 3 3 2" xfId="8873" xr:uid="{00000000-0005-0000-0000-000036180000}"/>
    <cellStyle name="Millares 2 3 3 2 3 3 2 2" xfId="8874" xr:uid="{00000000-0005-0000-0000-000037180000}"/>
    <cellStyle name="Millares 2 3 3 2 3 3 2 3" xfId="8875" xr:uid="{00000000-0005-0000-0000-000038180000}"/>
    <cellStyle name="Millares 2 3 3 2 3 3 3" xfId="8876" xr:uid="{00000000-0005-0000-0000-000039180000}"/>
    <cellStyle name="Millares 2 3 3 2 3 3 4" xfId="8877" xr:uid="{00000000-0005-0000-0000-00003A180000}"/>
    <cellStyle name="Millares 2 3 3 2 3 4" xfId="8878" xr:uid="{00000000-0005-0000-0000-00003B180000}"/>
    <cellStyle name="Millares 2 3 3 2 3 4 2" xfId="8879" xr:uid="{00000000-0005-0000-0000-00003C180000}"/>
    <cellStyle name="Millares 2 3 3 2 3 4 2 2" xfId="8880" xr:uid="{00000000-0005-0000-0000-00003D180000}"/>
    <cellStyle name="Millares 2 3 3 2 3 4 2 3" xfId="8881" xr:uid="{00000000-0005-0000-0000-00003E180000}"/>
    <cellStyle name="Millares 2 3 3 2 3 4 3" xfId="8882" xr:uid="{00000000-0005-0000-0000-00003F180000}"/>
    <cellStyle name="Millares 2 3 3 2 3 4 4" xfId="8883" xr:uid="{00000000-0005-0000-0000-000040180000}"/>
    <cellStyle name="Millares 2 3 3 2 3 5" xfId="8884" xr:uid="{00000000-0005-0000-0000-000041180000}"/>
    <cellStyle name="Millares 2 3 3 2 3 5 2" xfId="8885" xr:uid="{00000000-0005-0000-0000-000042180000}"/>
    <cellStyle name="Millares 2 3 3 2 3 5 2 2" xfId="8886" xr:uid="{00000000-0005-0000-0000-000043180000}"/>
    <cellStyle name="Millares 2 3 3 2 3 5 2 3" xfId="8887" xr:uid="{00000000-0005-0000-0000-000044180000}"/>
    <cellStyle name="Millares 2 3 3 2 3 5 3" xfId="8888" xr:uid="{00000000-0005-0000-0000-000045180000}"/>
    <cellStyle name="Millares 2 3 3 2 3 5 4" xfId="8889" xr:uid="{00000000-0005-0000-0000-000046180000}"/>
    <cellStyle name="Millares 2 3 3 2 3 6" xfId="8890" xr:uid="{00000000-0005-0000-0000-000047180000}"/>
    <cellStyle name="Millares 2 3 3 2 3 6 2" xfId="8891" xr:uid="{00000000-0005-0000-0000-000048180000}"/>
    <cellStyle name="Millares 2 3 3 2 3 6 3" xfId="8892" xr:uid="{00000000-0005-0000-0000-000049180000}"/>
    <cellStyle name="Millares 2 3 3 2 3 7" xfId="8893" xr:uid="{00000000-0005-0000-0000-00004A180000}"/>
    <cellStyle name="Millares 2 3 3 2 3 8" xfId="8894" xr:uid="{00000000-0005-0000-0000-00004B180000}"/>
    <cellStyle name="Millares 2 3 3 2 4" xfId="8895" xr:uid="{00000000-0005-0000-0000-00004C180000}"/>
    <cellStyle name="Millares 2 3 3 2 4 2" xfId="8896" xr:uid="{00000000-0005-0000-0000-00004D180000}"/>
    <cellStyle name="Millares 2 3 3 2 4 2 2" xfId="8897" xr:uid="{00000000-0005-0000-0000-00004E180000}"/>
    <cellStyle name="Millares 2 3 3 2 4 2 2 2" xfId="8898" xr:uid="{00000000-0005-0000-0000-00004F180000}"/>
    <cellStyle name="Millares 2 3 3 2 4 2 2 3" xfId="8899" xr:uid="{00000000-0005-0000-0000-000050180000}"/>
    <cellStyle name="Millares 2 3 3 2 4 2 3" xfId="8900" xr:uid="{00000000-0005-0000-0000-000051180000}"/>
    <cellStyle name="Millares 2 3 3 2 4 2 4" xfId="8901" xr:uid="{00000000-0005-0000-0000-000052180000}"/>
    <cellStyle name="Millares 2 3 3 2 4 3" xfId="8902" xr:uid="{00000000-0005-0000-0000-000053180000}"/>
    <cellStyle name="Millares 2 3 3 2 4 3 2" xfId="8903" xr:uid="{00000000-0005-0000-0000-000054180000}"/>
    <cellStyle name="Millares 2 3 3 2 4 3 3" xfId="8904" xr:uid="{00000000-0005-0000-0000-000055180000}"/>
    <cellStyle name="Millares 2 3 3 2 4 4" xfId="8905" xr:uid="{00000000-0005-0000-0000-000056180000}"/>
    <cellStyle name="Millares 2 3 3 2 4 5" xfId="8906" xr:uid="{00000000-0005-0000-0000-000057180000}"/>
    <cellStyle name="Millares 2 3 3 2 5" xfId="8907" xr:uid="{00000000-0005-0000-0000-000058180000}"/>
    <cellStyle name="Millares 2 3 3 2 5 2" xfId="8908" xr:uid="{00000000-0005-0000-0000-000059180000}"/>
    <cellStyle name="Millares 2 3 3 2 5 2 2" xfId="8909" xr:uid="{00000000-0005-0000-0000-00005A180000}"/>
    <cellStyle name="Millares 2 3 3 2 5 2 3" xfId="8910" xr:uid="{00000000-0005-0000-0000-00005B180000}"/>
    <cellStyle name="Millares 2 3 3 2 5 3" xfId="8911" xr:uid="{00000000-0005-0000-0000-00005C180000}"/>
    <cellStyle name="Millares 2 3 3 2 5 4" xfId="8912" xr:uid="{00000000-0005-0000-0000-00005D180000}"/>
    <cellStyle name="Millares 2 3 3 2 6" xfId="8913" xr:uid="{00000000-0005-0000-0000-00005E180000}"/>
    <cellStyle name="Millares 2 3 3 2 6 2" xfId="8914" xr:uid="{00000000-0005-0000-0000-00005F180000}"/>
    <cellStyle name="Millares 2 3 3 2 6 2 2" xfId="8915" xr:uid="{00000000-0005-0000-0000-000060180000}"/>
    <cellStyle name="Millares 2 3 3 2 6 2 3" xfId="8916" xr:uid="{00000000-0005-0000-0000-000061180000}"/>
    <cellStyle name="Millares 2 3 3 2 6 3" xfId="8917" xr:uid="{00000000-0005-0000-0000-000062180000}"/>
    <cellStyle name="Millares 2 3 3 2 6 4" xfId="8918" xr:uid="{00000000-0005-0000-0000-000063180000}"/>
    <cellStyle name="Millares 2 3 3 2 7" xfId="8919" xr:uid="{00000000-0005-0000-0000-000064180000}"/>
    <cellStyle name="Millares 2 3 3 2 7 2" xfId="8920" xr:uid="{00000000-0005-0000-0000-000065180000}"/>
    <cellStyle name="Millares 2 3 3 2 7 2 2" xfId="8921" xr:uid="{00000000-0005-0000-0000-000066180000}"/>
    <cellStyle name="Millares 2 3 3 2 7 2 3" xfId="8922" xr:uid="{00000000-0005-0000-0000-000067180000}"/>
    <cellStyle name="Millares 2 3 3 2 7 3" xfId="8923" xr:uid="{00000000-0005-0000-0000-000068180000}"/>
    <cellStyle name="Millares 2 3 3 2 7 4" xfId="8924" xr:uid="{00000000-0005-0000-0000-000069180000}"/>
    <cellStyle name="Millares 2 3 3 2 8" xfId="8925" xr:uid="{00000000-0005-0000-0000-00006A180000}"/>
    <cellStyle name="Millares 2 3 3 2 8 2" xfId="8926" xr:uid="{00000000-0005-0000-0000-00006B180000}"/>
    <cellStyle name="Millares 2 3 3 2 8 3" xfId="8927" xr:uid="{00000000-0005-0000-0000-00006C180000}"/>
    <cellStyle name="Millares 2 3 3 2 9" xfId="8928" xr:uid="{00000000-0005-0000-0000-00006D180000}"/>
    <cellStyle name="Millares 2 3 3 3" xfId="8929" xr:uid="{00000000-0005-0000-0000-00006E180000}"/>
    <cellStyle name="Millares 2 3 3 3 2" xfId="8930" xr:uid="{00000000-0005-0000-0000-00006F180000}"/>
    <cellStyle name="Millares 2 3 3 3 2 2" xfId="8931" xr:uid="{00000000-0005-0000-0000-000070180000}"/>
    <cellStyle name="Millares 2 3 3 3 2 2 2" xfId="8932" xr:uid="{00000000-0005-0000-0000-000071180000}"/>
    <cellStyle name="Millares 2 3 3 3 2 2 2 2" xfId="8933" xr:uid="{00000000-0005-0000-0000-000072180000}"/>
    <cellStyle name="Millares 2 3 3 3 2 2 2 2 2" xfId="8934" xr:uid="{00000000-0005-0000-0000-000073180000}"/>
    <cellStyle name="Millares 2 3 3 3 2 2 2 2 3" xfId="8935" xr:uid="{00000000-0005-0000-0000-000074180000}"/>
    <cellStyle name="Millares 2 3 3 3 2 2 2 3" xfId="8936" xr:uid="{00000000-0005-0000-0000-000075180000}"/>
    <cellStyle name="Millares 2 3 3 3 2 2 2 4" xfId="8937" xr:uid="{00000000-0005-0000-0000-000076180000}"/>
    <cellStyle name="Millares 2 3 3 3 2 2 3" xfId="8938" xr:uid="{00000000-0005-0000-0000-000077180000}"/>
    <cellStyle name="Millares 2 3 3 3 2 2 3 2" xfId="8939" xr:uid="{00000000-0005-0000-0000-000078180000}"/>
    <cellStyle name="Millares 2 3 3 3 2 2 3 3" xfId="8940" xr:uid="{00000000-0005-0000-0000-000079180000}"/>
    <cellStyle name="Millares 2 3 3 3 2 2 4" xfId="8941" xr:uid="{00000000-0005-0000-0000-00007A180000}"/>
    <cellStyle name="Millares 2 3 3 3 2 2 5" xfId="8942" xr:uid="{00000000-0005-0000-0000-00007B180000}"/>
    <cellStyle name="Millares 2 3 3 3 2 3" xfId="8943" xr:uid="{00000000-0005-0000-0000-00007C180000}"/>
    <cellStyle name="Millares 2 3 3 3 2 3 2" xfId="8944" xr:uid="{00000000-0005-0000-0000-00007D180000}"/>
    <cellStyle name="Millares 2 3 3 3 2 3 2 2" xfId="8945" xr:uid="{00000000-0005-0000-0000-00007E180000}"/>
    <cellStyle name="Millares 2 3 3 3 2 3 2 3" xfId="8946" xr:uid="{00000000-0005-0000-0000-00007F180000}"/>
    <cellStyle name="Millares 2 3 3 3 2 3 3" xfId="8947" xr:uid="{00000000-0005-0000-0000-000080180000}"/>
    <cellStyle name="Millares 2 3 3 3 2 3 4" xfId="8948" xr:uid="{00000000-0005-0000-0000-000081180000}"/>
    <cellStyle name="Millares 2 3 3 3 2 4" xfId="8949" xr:uid="{00000000-0005-0000-0000-000082180000}"/>
    <cellStyle name="Millares 2 3 3 3 2 4 2" xfId="8950" xr:uid="{00000000-0005-0000-0000-000083180000}"/>
    <cellStyle name="Millares 2 3 3 3 2 4 2 2" xfId="8951" xr:uid="{00000000-0005-0000-0000-000084180000}"/>
    <cellStyle name="Millares 2 3 3 3 2 4 2 3" xfId="8952" xr:uid="{00000000-0005-0000-0000-000085180000}"/>
    <cellStyle name="Millares 2 3 3 3 2 4 3" xfId="8953" xr:uid="{00000000-0005-0000-0000-000086180000}"/>
    <cellStyle name="Millares 2 3 3 3 2 4 4" xfId="8954" xr:uid="{00000000-0005-0000-0000-000087180000}"/>
    <cellStyle name="Millares 2 3 3 3 2 5" xfId="8955" xr:uid="{00000000-0005-0000-0000-000088180000}"/>
    <cellStyle name="Millares 2 3 3 3 2 5 2" xfId="8956" xr:uid="{00000000-0005-0000-0000-000089180000}"/>
    <cellStyle name="Millares 2 3 3 3 2 5 2 2" xfId="8957" xr:uid="{00000000-0005-0000-0000-00008A180000}"/>
    <cellStyle name="Millares 2 3 3 3 2 5 2 3" xfId="8958" xr:uid="{00000000-0005-0000-0000-00008B180000}"/>
    <cellStyle name="Millares 2 3 3 3 2 5 3" xfId="8959" xr:uid="{00000000-0005-0000-0000-00008C180000}"/>
    <cellStyle name="Millares 2 3 3 3 2 5 4" xfId="8960" xr:uid="{00000000-0005-0000-0000-00008D180000}"/>
    <cellStyle name="Millares 2 3 3 3 2 6" xfId="8961" xr:uid="{00000000-0005-0000-0000-00008E180000}"/>
    <cellStyle name="Millares 2 3 3 3 2 6 2" xfId="8962" xr:uid="{00000000-0005-0000-0000-00008F180000}"/>
    <cellStyle name="Millares 2 3 3 3 2 6 3" xfId="8963" xr:uid="{00000000-0005-0000-0000-000090180000}"/>
    <cellStyle name="Millares 2 3 3 3 2 7" xfId="8964" xr:uid="{00000000-0005-0000-0000-000091180000}"/>
    <cellStyle name="Millares 2 3 3 3 2 8" xfId="8965" xr:uid="{00000000-0005-0000-0000-000092180000}"/>
    <cellStyle name="Millares 2 3 3 3 3" xfId="8966" xr:uid="{00000000-0005-0000-0000-000093180000}"/>
    <cellStyle name="Millares 2 3 3 3 3 2" xfId="8967" xr:uid="{00000000-0005-0000-0000-000094180000}"/>
    <cellStyle name="Millares 2 3 3 3 3 2 2" xfId="8968" xr:uid="{00000000-0005-0000-0000-000095180000}"/>
    <cellStyle name="Millares 2 3 3 3 3 2 2 2" xfId="8969" xr:uid="{00000000-0005-0000-0000-000096180000}"/>
    <cellStyle name="Millares 2 3 3 3 3 2 2 3" xfId="8970" xr:uid="{00000000-0005-0000-0000-000097180000}"/>
    <cellStyle name="Millares 2 3 3 3 3 2 3" xfId="8971" xr:uid="{00000000-0005-0000-0000-000098180000}"/>
    <cellStyle name="Millares 2 3 3 3 3 2 4" xfId="8972" xr:uid="{00000000-0005-0000-0000-000099180000}"/>
    <cellStyle name="Millares 2 3 3 3 3 3" xfId="8973" xr:uid="{00000000-0005-0000-0000-00009A180000}"/>
    <cellStyle name="Millares 2 3 3 3 3 3 2" xfId="8974" xr:uid="{00000000-0005-0000-0000-00009B180000}"/>
    <cellStyle name="Millares 2 3 3 3 3 3 3" xfId="8975" xr:uid="{00000000-0005-0000-0000-00009C180000}"/>
    <cellStyle name="Millares 2 3 3 3 3 4" xfId="8976" xr:uid="{00000000-0005-0000-0000-00009D180000}"/>
    <cellStyle name="Millares 2 3 3 3 3 5" xfId="8977" xr:uid="{00000000-0005-0000-0000-00009E180000}"/>
    <cellStyle name="Millares 2 3 3 3 4" xfId="8978" xr:uid="{00000000-0005-0000-0000-00009F180000}"/>
    <cellStyle name="Millares 2 3 3 3 4 2" xfId="8979" xr:uid="{00000000-0005-0000-0000-0000A0180000}"/>
    <cellStyle name="Millares 2 3 3 3 4 2 2" xfId="8980" xr:uid="{00000000-0005-0000-0000-0000A1180000}"/>
    <cellStyle name="Millares 2 3 3 3 4 2 3" xfId="8981" xr:uid="{00000000-0005-0000-0000-0000A2180000}"/>
    <cellStyle name="Millares 2 3 3 3 4 3" xfId="8982" xr:uid="{00000000-0005-0000-0000-0000A3180000}"/>
    <cellStyle name="Millares 2 3 3 3 4 4" xfId="8983" xr:uid="{00000000-0005-0000-0000-0000A4180000}"/>
    <cellStyle name="Millares 2 3 3 3 5" xfId="8984" xr:uid="{00000000-0005-0000-0000-0000A5180000}"/>
    <cellStyle name="Millares 2 3 3 3 5 2" xfId="8985" xr:uid="{00000000-0005-0000-0000-0000A6180000}"/>
    <cellStyle name="Millares 2 3 3 3 5 2 2" xfId="8986" xr:uid="{00000000-0005-0000-0000-0000A7180000}"/>
    <cellStyle name="Millares 2 3 3 3 5 2 3" xfId="8987" xr:uid="{00000000-0005-0000-0000-0000A8180000}"/>
    <cellStyle name="Millares 2 3 3 3 5 3" xfId="8988" xr:uid="{00000000-0005-0000-0000-0000A9180000}"/>
    <cellStyle name="Millares 2 3 3 3 5 4" xfId="8989" xr:uid="{00000000-0005-0000-0000-0000AA180000}"/>
    <cellStyle name="Millares 2 3 3 3 6" xfId="8990" xr:uid="{00000000-0005-0000-0000-0000AB180000}"/>
    <cellStyle name="Millares 2 3 3 3 6 2" xfId="8991" xr:uid="{00000000-0005-0000-0000-0000AC180000}"/>
    <cellStyle name="Millares 2 3 3 3 6 2 2" xfId="8992" xr:uid="{00000000-0005-0000-0000-0000AD180000}"/>
    <cellStyle name="Millares 2 3 3 3 6 2 3" xfId="8993" xr:uid="{00000000-0005-0000-0000-0000AE180000}"/>
    <cellStyle name="Millares 2 3 3 3 6 3" xfId="8994" xr:uid="{00000000-0005-0000-0000-0000AF180000}"/>
    <cellStyle name="Millares 2 3 3 3 6 4" xfId="8995" xr:uid="{00000000-0005-0000-0000-0000B0180000}"/>
    <cellStyle name="Millares 2 3 3 3 7" xfId="8996" xr:uid="{00000000-0005-0000-0000-0000B1180000}"/>
    <cellStyle name="Millares 2 3 3 3 7 2" xfId="8997" xr:uid="{00000000-0005-0000-0000-0000B2180000}"/>
    <cellStyle name="Millares 2 3 3 3 7 3" xfId="8998" xr:uid="{00000000-0005-0000-0000-0000B3180000}"/>
    <cellStyle name="Millares 2 3 3 3 8" xfId="8999" xr:uid="{00000000-0005-0000-0000-0000B4180000}"/>
    <cellStyle name="Millares 2 3 3 3 9" xfId="9000" xr:uid="{00000000-0005-0000-0000-0000B5180000}"/>
    <cellStyle name="Millares 2 3 3 4" xfId="9001" xr:uid="{00000000-0005-0000-0000-0000B6180000}"/>
    <cellStyle name="Millares 2 3 3 4 2" xfId="9002" xr:uid="{00000000-0005-0000-0000-0000B7180000}"/>
    <cellStyle name="Millares 2 3 3 4 2 2" xfId="9003" xr:uid="{00000000-0005-0000-0000-0000B8180000}"/>
    <cellStyle name="Millares 2 3 3 4 2 2 2" xfId="9004" xr:uid="{00000000-0005-0000-0000-0000B9180000}"/>
    <cellStyle name="Millares 2 3 3 4 2 2 2 2" xfId="9005" xr:uid="{00000000-0005-0000-0000-0000BA180000}"/>
    <cellStyle name="Millares 2 3 3 4 2 2 2 2 2" xfId="9006" xr:uid="{00000000-0005-0000-0000-0000BB180000}"/>
    <cellStyle name="Millares 2 3 3 4 2 2 2 2 3" xfId="9007" xr:uid="{00000000-0005-0000-0000-0000BC180000}"/>
    <cellStyle name="Millares 2 3 3 4 2 2 2 3" xfId="9008" xr:uid="{00000000-0005-0000-0000-0000BD180000}"/>
    <cellStyle name="Millares 2 3 3 4 2 2 2 4" xfId="9009" xr:uid="{00000000-0005-0000-0000-0000BE180000}"/>
    <cellStyle name="Millares 2 3 3 4 2 2 3" xfId="9010" xr:uid="{00000000-0005-0000-0000-0000BF180000}"/>
    <cellStyle name="Millares 2 3 3 4 2 2 3 2" xfId="9011" xr:uid="{00000000-0005-0000-0000-0000C0180000}"/>
    <cellStyle name="Millares 2 3 3 4 2 2 3 3" xfId="9012" xr:uid="{00000000-0005-0000-0000-0000C1180000}"/>
    <cellStyle name="Millares 2 3 3 4 2 2 4" xfId="9013" xr:uid="{00000000-0005-0000-0000-0000C2180000}"/>
    <cellStyle name="Millares 2 3 3 4 2 2 5" xfId="9014" xr:uid="{00000000-0005-0000-0000-0000C3180000}"/>
    <cellStyle name="Millares 2 3 3 4 2 3" xfId="9015" xr:uid="{00000000-0005-0000-0000-0000C4180000}"/>
    <cellStyle name="Millares 2 3 3 4 2 3 2" xfId="9016" xr:uid="{00000000-0005-0000-0000-0000C5180000}"/>
    <cellStyle name="Millares 2 3 3 4 2 3 2 2" xfId="9017" xr:uid="{00000000-0005-0000-0000-0000C6180000}"/>
    <cellStyle name="Millares 2 3 3 4 2 3 2 3" xfId="9018" xr:uid="{00000000-0005-0000-0000-0000C7180000}"/>
    <cellStyle name="Millares 2 3 3 4 2 3 3" xfId="9019" xr:uid="{00000000-0005-0000-0000-0000C8180000}"/>
    <cellStyle name="Millares 2 3 3 4 2 3 4" xfId="9020" xr:uid="{00000000-0005-0000-0000-0000C9180000}"/>
    <cellStyle name="Millares 2 3 3 4 2 4" xfId="9021" xr:uid="{00000000-0005-0000-0000-0000CA180000}"/>
    <cellStyle name="Millares 2 3 3 4 2 4 2" xfId="9022" xr:uid="{00000000-0005-0000-0000-0000CB180000}"/>
    <cellStyle name="Millares 2 3 3 4 2 4 2 2" xfId="9023" xr:uid="{00000000-0005-0000-0000-0000CC180000}"/>
    <cellStyle name="Millares 2 3 3 4 2 4 2 3" xfId="9024" xr:uid="{00000000-0005-0000-0000-0000CD180000}"/>
    <cellStyle name="Millares 2 3 3 4 2 4 3" xfId="9025" xr:uid="{00000000-0005-0000-0000-0000CE180000}"/>
    <cellStyle name="Millares 2 3 3 4 2 4 4" xfId="9026" xr:uid="{00000000-0005-0000-0000-0000CF180000}"/>
    <cellStyle name="Millares 2 3 3 4 2 5" xfId="9027" xr:uid="{00000000-0005-0000-0000-0000D0180000}"/>
    <cellStyle name="Millares 2 3 3 4 2 5 2" xfId="9028" xr:uid="{00000000-0005-0000-0000-0000D1180000}"/>
    <cellStyle name="Millares 2 3 3 4 2 5 2 2" xfId="9029" xr:uid="{00000000-0005-0000-0000-0000D2180000}"/>
    <cellStyle name="Millares 2 3 3 4 2 5 2 3" xfId="9030" xr:uid="{00000000-0005-0000-0000-0000D3180000}"/>
    <cellStyle name="Millares 2 3 3 4 2 5 3" xfId="9031" xr:uid="{00000000-0005-0000-0000-0000D4180000}"/>
    <cellStyle name="Millares 2 3 3 4 2 5 4" xfId="9032" xr:uid="{00000000-0005-0000-0000-0000D5180000}"/>
    <cellStyle name="Millares 2 3 3 4 2 6" xfId="9033" xr:uid="{00000000-0005-0000-0000-0000D6180000}"/>
    <cellStyle name="Millares 2 3 3 4 2 6 2" xfId="9034" xr:uid="{00000000-0005-0000-0000-0000D7180000}"/>
    <cellStyle name="Millares 2 3 3 4 2 6 3" xfId="9035" xr:uid="{00000000-0005-0000-0000-0000D8180000}"/>
    <cellStyle name="Millares 2 3 3 4 2 7" xfId="9036" xr:uid="{00000000-0005-0000-0000-0000D9180000}"/>
    <cellStyle name="Millares 2 3 3 4 2 8" xfId="9037" xr:uid="{00000000-0005-0000-0000-0000DA180000}"/>
    <cellStyle name="Millares 2 3 3 4 3" xfId="9038" xr:uid="{00000000-0005-0000-0000-0000DB180000}"/>
    <cellStyle name="Millares 2 3 3 4 3 2" xfId="9039" xr:uid="{00000000-0005-0000-0000-0000DC180000}"/>
    <cellStyle name="Millares 2 3 3 4 3 2 2" xfId="9040" xr:uid="{00000000-0005-0000-0000-0000DD180000}"/>
    <cellStyle name="Millares 2 3 3 4 3 2 2 2" xfId="9041" xr:uid="{00000000-0005-0000-0000-0000DE180000}"/>
    <cellStyle name="Millares 2 3 3 4 3 2 2 3" xfId="9042" xr:uid="{00000000-0005-0000-0000-0000DF180000}"/>
    <cellStyle name="Millares 2 3 3 4 3 2 3" xfId="9043" xr:uid="{00000000-0005-0000-0000-0000E0180000}"/>
    <cellStyle name="Millares 2 3 3 4 3 2 4" xfId="9044" xr:uid="{00000000-0005-0000-0000-0000E1180000}"/>
    <cellStyle name="Millares 2 3 3 4 3 3" xfId="9045" xr:uid="{00000000-0005-0000-0000-0000E2180000}"/>
    <cellStyle name="Millares 2 3 3 4 3 3 2" xfId="9046" xr:uid="{00000000-0005-0000-0000-0000E3180000}"/>
    <cellStyle name="Millares 2 3 3 4 3 3 3" xfId="9047" xr:uid="{00000000-0005-0000-0000-0000E4180000}"/>
    <cellStyle name="Millares 2 3 3 4 3 4" xfId="9048" xr:uid="{00000000-0005-0000-0000-0000E5180000}"/>
    <cellStyle name="Millares 2 3 3 4 3 5" xfId="9049" xr:uid="{00000000-0005-0000-0000-0000E6180000}"/>
    <cellStyle name="Millares 2 3 3 4 4" xfId="9050" xr:uid="{00000000-0005-0000-0000-0000E7180000}"/>
    <cellStyle name="Millares 2 3 3 4 4 2" xfId="9051" xr:uid="{00000000-0005-0000-0000-0000E8180000}"/>
    <cellStyle name="Millares 2 3 3 4 4 2 2" xfId="9052" xr:uid="{00000000-0005-0000-0000-0000E9180000}"/>
    <cellStyle name="Millares 2 3 3 4 4 2 3" xfId="9053" xr:uid="{00000000-0005-0000-0000-0000EA180000}"/>
    <cellStyle name="Millares 2 3 3 4 4 3" xfId="9054" xr:uid="{00000000-0005-0000-0000-0000EB180000}"/>
    <cellStyle name="Millares 2 3 3 4 4 4" xfId="9055" xr:uid="{00000000-0005-0000-0000-0000EC180000}"/>
    <cellStyle name="Millares 2 3 3 4 5" xfId="9056" xr:uid="{00000000-0005-0000-0000-0000ED180000}"/>
    <cellStyle name="Millares 2 3 3 4 5 2" xfId="9057" xr:uid="{00000000-0005-0000-0000-0000EE180000}"/>
    <cellStyle name="Millares 2 3 3 4 5 2 2" xfId="9058" xr:uid="{00000000-0005-0000-0000-0000EF180000}"/>
    <cellStyle name="Millares 2 3 3 4 5 2 3" xfId="9059" xr:uid="{00000000-0005-0000-0000-0000F0180000}"/>
    <cellStyle name="Millares 2 3 3 4 5 3" xfId="9060" xr:uid="{00000000-0005-0000-0000-0000F1180000}"/>
    <cellStyle name="Millares 2 3 3 4 5 4" xfId="9061" xr:uid="{00000000-0005-0000-0000-0000F2180000}"/>
    <cellStyle name="Millares 2 3 3 4 6" xfId="9062" xr:uid="{00000000-0005-0000-0000-0000F3180000}"/>
    <cellStyle name="Millares 2 3 3 4 6 2" xfId="9063" xr:uid="{00000000-0005-0000-0000-0000F4180000}"/>
    <cellStyle name="Millares 2 3 3 4 6 2 2" xfId="9064" xr:uid="{00000000-0005-0000-0000-0000F5180000}"/>
    <cellStyle name="Millares 2 3 3 4 6 2 3" xfId="9065" xr:uid="{00000000-0005-0000-0000-0000F6180000}"/>
    <cellStyle name="Millares 2 3 3 4 6 3" xfId="9066" xr:uid="{00000000-0005-0000-0000-0000F7180000}"/>
    <cellStyle name="Millares 2 3 3 4 6 4" xfId="9067" xr:uid="{00000000-0005-0000-0000-0000F8180000}"/>
    <cellStyle name="Millares 2 3 3 4 7" xfId="9068" xr:uid="{00000000-0005-0000-0000-0000F9180000}"/>
    <cellStyle name="Millares 2 3 3 4 7 2" xfId="9069" xr:uid="{00000000-0005-0000-0000-0000FA180000}"/>
    <cellStyle name="Millares 2 3 3 4 7 3" xfId="9070" xr:uid="{00000000-0005-0000-0000-0000FB180000}"/>
    <cellStyle name="Millares 2 3 3 4 8" xfId="9071" xr:uid="{00000000-0005-0000-0000-0000FC180000}"/>
    <cellStyle name="Millares 2 3 3 4 9" xfId="9072" xr:uid="{00000000-0005-0000-0000-0000FD180000}"/>
    <cellStyle name="Millares 2 3 3 5" xfId="9073" xr:uid="{00000000-0005-0000-0000-0000FE180000}"/>
    <cellStyle name="Millares 2 3 3 5 2" xfId="9074" xr:uid="{00000000-0005-0000-0000-0000FF180000}"/>
    <cellStyle name="Millares 2 3 3 5 2 2" xfId="9075" xr:uid="{00000000-0005-0000-0000-000000190000}"/>
    <cellStyle name="Millares 2 3 3 5 2 2 2" xfId="9076" xr:uid="{00000000-0005-0000-0000-000001190000}"/>
    <cellStyle name="Millares 2 3 3 5 2 2 2 2" xfId="9077" xr:uid="{00000000-0005-0000-0000-000002190000}"/>
    <cellStyle name="Millares 2 3 3 5 2 2 2 3" xfId="9078" xr:uid="{00000000-0005-0000-0000-000003190000}"/>
    <cellStyle name="Millares 2 3 3 5 2 2 3" xfId="9079" xr:uid="{00000000-0005-0000-0000-000004190000}"/>
    <cellStyle name="Millares 2 3 3 5 2 2 4" xfId="9080" xr:uid="{00000000-0005-0000-0000-000005190000}"/>
    <cellStyle name="Millares 2 3 3 5 2 3" xfId="9081" xr:uid="{00000000-0005-0000-0000-000006190000}"/>
    <cellStyle name="Millares 2 3 3 5 2 3 2" xfId="9082" xr:uid="{00000000-0005-0000-0000-000007190000}"/>
    <cellStyle name="Millares 2 3 3 5 2 3 3" xfId="9083" xr:uid="{00000000-0005-0000-0000-000008190000}"/>
    <cellStyle name="Millares 2 3 3 5 2 4" xfId="9084" xr:uid="{00000000-0005-0000-0000-000009190000}"/>
    <cellStyle name="Millares 2 3 3 5 2 5" xfId="9085" xr:uid="{00000000-0005-0000-0000-00000A190000}"/>
    <cellStyle name="Millares 2 3 3 5 3" xfId="9086" xr:uid="{00000000-0005-0000-0000-00000B190000}"/>
    <cellStyle name="Millares 2 3 3 5 3 2" xfId="9087" xr:uid="{00000000-0005-0000-0000-00000C190000}"/>
    <cellStyle name="Millares 2 3 3 5 3 2 2" xfId="9088" xr:uid="{00000000-0005-0000-0000-00000D190000}"/>
    <cellStyle name="Millares 2 3 3 5 3 2 3" xfId="9089" xr:uid="{00000000-0005-0000-0000-00000E190000}"/>
    <cellStyle name="Millares 2 3 3 5 3 3" xfId="9090" xr:uid="{00000000-0005-0000-0000-00000F190000}"/>
    <cellStyle name="Millares 2 3 3 5 3 4" xfId="9091" xr:uid="{00000000-0005-0000-0000-000010190000}"/>
    <cellStyle name="Millares 2 3 3 5 4" xfId="9092" xr:uid="{00000000-0005-0000-0000-000011190000}"/>
    <cellStyle name="Millares 2 3 3 5 4 2" xfId="9093" xr:uid="{00000000-0005-0000-0000-000012190000}"/>
    <cellStyle name="Millares 2 3 3 5 4 2 2" xfId="9094" xr:uid="{00000000-0005-0000-0000-000013190000}"/>
    <cellStyle name="Millares 2 3 3 5 4 2 3" xfId="9095" xr:uid="{00000000-0005-0000-0000-000014190000}"/>
    <cellStyle name="Millares 2 3 3 5 4 3" xfId="9096" xr:uid="{00000000-0005-0000-0000-000015190000}"/>
    <cellStyle name="Millares 2 3 3 5 4 4" xfId="9097" xr:uid="{00000000-0005-0000-0000-000016190000}"/>
    <cellStyle name="Millares 2 3 3 5 5" xfId="9098" xr:uid="{00000000-0005-0000-0000-000017190000}"/>
    <cellStyle name="Millares 2 3 3 5 5 2" xfId="9099" xr:uid="{00000000-0005-0000-0000-000018190000}"/>
    <cellStyle name="Millares 2 3 3 5 5 2 2" xfId="9100" xr:uid="{00000000-0005-0000-0000-000019190000}"/>
    <cellStyle name="Millares 2 3 3 5 5 2 3" xfId="9101" xr:uid="{00000000-0005-0000-0000-00001A190000}"/>
    <cellStyle name="Millares 2 3 3 5 5 3" xfId="9102" xr:uid="{00000000-0005-0000-0000-00001B190000}"/>
    <cellStyle name="Millares 2 3 3 5 5 4" xfId="9103" xr:uid="{00000000-0005-0000-0000-00001C190000}"/>
    <cellStyle name="Millares 2 3 3 5 6" xfId="9104" xr:uid="{00000000-0005-0000-0000-00001D190000}"/>
    <cellStyle name="Millares 2 3 3 5 6 2" xfId="9105" xr:uid="{00000000-0005-0000-0000-00001E190000}"/>
    <cellStyle name="Millares 2 3 3 5 6 3" xfId="9106" xr:uid="{00000000-0005-0000-0000-00001F190000}"/>
    <cellStyle name="Millares 2 3 3 5 7" xfId="9107" xr:uid="{00000000-0005-0000-0000-000020190000}"/>
    <cellStyle name="Millares 2 3 3 5 8" xfId="9108" xr:uid="{00000000-0005-0000-0000-000021190000}"/>
    <cellStyle name="Millares 2 3 3 6" xfId="9109" xr:uid="{00000000-0005-0000-0000-000022190000}"/>
    <cellStyle name="Millares 2 3 3 6 2" xfId="9110" xr:uid="{00000000-0005-0000-0000-000023190000}"/>
    <cellStyle name="Millares 2 3 3 6 2 2" xfId="9111" xr:uid="{00000000-0005-0000-0000-000024190000}"/>
    <cellStyle name="Millares 2 3 3 6 2 2 2" xfId="9112" xr:uid="{00000000-0005-0000-0000-000025190000}"/>
    <cellStyle name="Millares 2 3 3 6 2 2 3" xfId="9113" xr:uid="{00000000-0005-0000-0000-000026190000}"/>
    <cellStyle name="Millares 2 3 3 6 2 3" xfId="9114" xr:uid="{00000000-0005-0000-0000-000027190000}"/>
    <cellStyle name="Millares 2 3 3 6 2 4" xfId="9115" xr:uid="{00000000-0005-0000-0000-000028190000}"/>
    <cellStyle name="Millares 2 3 3 6 3" xfId="9116" xr:uid="{00000000-0005-0000-0000-000029190000}"/>
    <cellStyle name="Millares 2 3 3 6 3 2" xfId="9117" xr:uid="{00000000-0005-0000-0000-00002A190000}"/>
    <cellStyle name="Millares 2 3 3 6 3 2 2" xfId="9118" xr:uid="{00000000-0005-0000-0000-00002B190000}"/>
    <cellStyle name="Millares 2 3 3 6 3 2 3" xfId="9119" xr:uid="{00000000-0005-0000-0000-00002C190000}"/>
    <cellStyle name="Millares 2 3 3 6 3 3" xfId="9120" xr:uid="{00000000-0005-0000-0000-00002D190000}"/>
    <cellStyle name="Millares 2 3 3 6 3 4" xfId="9121" xr:uid="{00000000-0005-0000-0000-00002E190000}"/>
    <cellStyle name="Millares 2 3 3 6 4" xfId="9122" xr:uid="{00000000-0005-0000-0000-00002F190000}"/>
    <cellStyle name="Millares 2 3 3 6 4 2" xfId="9123" xr:uid="{00000000-0005-0000-0000-000030190000}"/>
    <cellStyle name="Millares 2 3 3 6 4 3" xfId="9124" xr:uid="{00000000-0005-0000-0000-000031190000}"/>
    <cellStyle name="Millares 2 3 3 6 5" xfId="9125" xr:uid="{00000000-0005-0000-0000-000032190000}"/>
    <cellStyle name="Millares 2 3 3 6 6" xfId="9126" xr:uid="{00000000-0005-0000-0000-000033190000}"/>
    <cellStyle name="Millares 2 3 3 7" xfId="9127" xr:uid="{00000000-0005-0000-0000-000034190000}"/>
    <cellStyle name="Millares 2 3 3 7 2" xfId="9128" xr:uid="{00000000-0005-0000-0000-000035190000}"/>
    <cellStyle name="Millares 2 3 3 7 2 2" xfId="9129" xr:uid="{00000000-0005-0000-0000-000036190000}"/>
    <cellStyle name="Millares 2 3 3 7 2 3" xfId="9130" xr:uid="{00000000-0005-0000-0000-000037190000}"/>
    <cellStyle name="Millares 2 3 3 7 3" xfId="9131" xr:uid="{00000000-0005-0000-0000-000038190000}"/>
    <cellStyle name="Millares 2 3 3 7 4" xfId="9132" xr:uid="{00000000-0005-0000-0000-000039190000}"/>
    <cellStyle name="Millares 2 3 3 8" xfId="9133" xr:uid="{00000000-0005-0000-0000-00003A190000}"/>
    <cellStyle name="Millares 2 3 3 8 2" xfId="9134" xr:uid="{00000000-0005-0000-0000-00003B190000}"/>
    <cellStyle name="Millares 2 3 3 8 2 2" xfId="9135" xr:uid="{00000000-0005-0000-0000-00003C190000}"/>
    <cellStyle name="Millares 2 3 3 8 2 3" xfId="9136" xr:uid="{00000000-0005-0000-0000-00003D190000}"/>
    <cellStyle name="Millares 2 3 3 8 3" xfId="9137" xr:uid="{00000000-0005-0000-0000-00003E190000}"/>
    <cellStyle name="Millares 2 3 3 8 4" xfId="9138" xr:uid="{00000000-0005-0000-0000-00003F190000}"/>
    <cellStyle name="Millares 2 3 3 9" xfId="9139" xr:uid="{00000000-0005-0000-0000-000040190000}"/>
    <cellStyle name="Millares 2 3 3 9 2" xfId="9140" xr:uid="{00000000-0005-0000-0000-000041190000}"/>
    <cellStyle name="Millares 2 3 3 9 2 2" xfId="9141" xr:uid="{00000000-0005-0000-0000-000042190000}"/>
    <cellStyle name="Millares 2 3 3 9 2 3" xfId="9142" xr:uid="{00000000-0005-0000-0000-000043190000}"/>
    <cellStyle name="Millares 2 3 3 9 3" xfId="9143" xr:uid="{00000000-0005-0000-0000-000044190000}"/>
    <cellStyle name="Millares 2 3 3 9 4" xfId="9144" xr:uid="{00000000-0005-0000-0000-000045190000}"/>
    <cellStyle name="Millares 2 3 4" xfId="217" xr:uid="{00000000-0005-0000-0000-000046190000}"/>
    <cellStyle name="Millares 2 3 4 10" xfId="9145" xr:uid="{00000000-0005-0000-0000-000047190000}"/>
    <cellStyle name="Millares 2 3 4 2" xfId="9146" xr:uid="{00000000-0005-0000-0000-000048190000}"/>
    <cellStyle name="Millares 2 3 4 2 2" xfId="9147" xr:uid="{00000000-0005-0000-0000-000049190000}"/>
    <cellStyle name="Millares 2 3 4 2 2 2" xfId="9148" xr:uid="{00000000-0005-0000-0000-00004A190000}"/>
    <cellStyle name="Millares 2 3 4 2 2 2 2" xfId="9149" xr:uid="{00000000-0005-0000-0000-00004B190000}"/>
    <cellStyle name="Millares 2 3 4 2 2 2 2 2" xfId="9150" xr:uid="{00000000-0005-0000-0000-00004C190000}"/>
    <cellStyle name="Millares 2 3 4 2 2 2 2 2 2" xfId="9151" xr:uid="{00000000-0005-0000-0000-00004D190000}"/>
    <cellStyle name="Millares 2 3 4 2 2 2 2 2 3" xfId="9152" xr:uid="{00000000-0005-0000-0000-00004E190000}"/>
    <cellStyle name="Millares 2 3 4 2 2 2 2 3" xfId="9153" xr:uid="{00000000-0005-0000-0000-00004F190000}"/>
    <cellStyle name="Millares 2 3 4 2 2 2 2 4" xfId="9154" xr:uid="{00000000-0005-0000-0000-000050190000}"/>
    <cellStyle name="Millares 2 3 4 2 2 2 3" xfId="9155" xr:uid="{00000000-0005-0000-0000-000051190000}"/>
    <cellStyle name="Millares 2 3 4 2 2 2 3 2" xfId="9156" xr:uid="{00000000-0005-0000-0000-000052190000}"/>
    <cellStyle name="Millares 2 3 4 2 2 2 3 3" xfId="9157" xr:uid="{00000000-0005-0000-0000-000053190000}"/>
    <cellStyle name="Millares 2 3 4 2 2 2 4" xfId="9158" xr:uid="{00000000-0005-0000-0000-000054190000}"/>
    <cellStyle name="Millares 2 3 4 2 2 2 5" xfId="9159" xr:uid="{00000000-0005-0000-0000-000055190000}"/>
    <cellStyle name="Millares 2 3 4 2 2 3" xfId="9160" xr:uid="{00000000-0005-0000-0000-000056190000}"/>
    <cellStyle name="Millares 2 3 4 2 2 3 2" xfId="9161" xr:uid="{00000000-0005-0000-0000-000057190000}"/>
    <cellStyle name="Millares 2 3 4 2 2 3 2 2" xfId="9162" xr:uid="{00000000-0005-0000-0000-000058190000}"/>
    <cellStyle name="Millares 2 3 4 2 2 3 2 3" xfId="9163" xr:uid="{00000000-0005-0000-0000-000059190000}"/>
    <cellStyle name="Millares 2 3 4 2 2 3 3" xfId="9164" xr:uid="{00000000-0005-0000-0000-00005A190000}"/>
    <cellStyle name="Millares 2 3 4 2 2 3 4" xfId="9165" xr:uid="{00000000-0005-0000-0000-00005B190000}"/>
    <cellStyle name="Millares 2 3 4 2 2 4" xfId="9166" xr:uid="{00000000-0005-0000-0000-00005C190000}"/>
    <cellStyle name="Millares 2 3 4 2 2 4 2" xfId="9167" xr:uid="{00000000-0005-0000-0000-00005D190000}"/>
    <cellStyle name="Millares 2 3 4 2 2 4 2 2" xfId="9168" xr:uid="{00000000-0005-0000-0000-00005E190000}"/>
    <cellStyle name="Millares 2 3 4 2 2 4 2 3" xfId="9169" xr:uid="{00000000-0005-0000-0000-00005F190000}"/>
    <cellStyle name="Millares 2 3 4 2 2 4 3" xfId="9170" xr:uid="{00000000-0005-0000-0000-000060190000}"/>
    <cellStyle name="Millares 2 3 4 2 2 4 4" xfId="9171" xr:uid="{00000000-0005-0000-0000-000061190000}"/>
    <cellStyle name="Millares 2 3 4 2 2 5" xfId="9172" xr:uid="{00000000-0005-0000-0000-000062190000}"/>
    <cellStyle name="Millares 2 3 4 2 2 5 2" xfId="9173" xr:uid="{00000000-0005-0000-0000-000063190000}"/>
    <cellStyle name="Millares 2 3 4 2 2 5 2 2" xfId="9174" xr:uid="{00000000-0005-0000-0000-000064190000}"/>
    <cellStyle name="Millares 2 3 4 2 2 5 2 3" xfId="9175" xr:uid="{00000000-0005-0000-0000-000065190000}"/>
    <cellStyle name="Millares 2 3 4 2 2 5 3" xfId="9176" xr:uid="{00000000-0005-0000-0000-000066190000}"/>
    <cellStyle name="Millares 2 3 4 2 2 5 4" xfId="9177" xr:uid="{00000000-0005-0000-0000-000067190000}"/>
    <cellStyle name="Millares 2 3 4 2 2 6" xfId="9178" xr:uid="{00000000-0005-0000-0000-000068190000}"/>
    <cellStyle name="Millares 2 3 4 2 2 6 2" xfId="9179" xr:uid="{00000000-0005-0000-0000-000069190000}"/>
    <cellStyle name="Millares 2 3 4 2 2 6 3" xfId="9180" xr:uid="{00000000-0005-0000-0000-00006A190000}"/>
    <cellStyle name="Millares 2 3 4 2 2 7" xfId="9181" xr:uid="{00000000-0005-0000-0000-00006B190000}"/>
    <cellStyle name="Millares 2 3 4 2 2 8" xfId="9182" xr:uid="{00000000-0005-0000-0000-00006C190000}"/>
    <cellStyle name="Millares 2 3 4 2 3" xfId="9183" xr:uid="{00000000-0005-0000-0000-00006D190000}"/>
    <cellStyle name="Millares 2 3 4 2 3 2" xfId="9184" xr:uid="{00000000-0005-0000-0000-00006E190000}"/>
    <cellStyle name="Millares 2 3 4 2 3 2 2" xfId="9185" xr:uid="{00000000-0005-0000-0000-00006F190000}"/>
    <cellStyle name="Millares 2 3 4 2 3 2 2 2" xfId="9186" xr:uid="{00000000-0005-0000-0000-000070190000}"/>
    <cellStyle name="Millares 2 3 4 2 3 2 2 3" xfId="9187" xr:uid="{00000000-0005-0000-0000-000071190000}"/>
    <cellStyle name="Millares 2 3 4 2 3 2 3" xfId="9188" xr:uid="{00000000-0005-0000-0000-000072190000}"/>
    <cellStyle name="Millares 2 3 4 2 3 2 4" xfId="9189" xr:uid="{00000000-0005-0000-0000-000073190000}"/>
    <cellStyle name="Millares 2 3 4 2 3 3" xfId="9190" xr:uid="{00000000-0005-0000-0000-000074190000}"/>
    <cellStyle name="Millares 2 3 4 2 3 3 2" xfId="9191" xr:uid="{00000000-0005-0000-0000-000075190000}"/>
    <cellStyle name="Millares 2 3 4 2 3 3 3" xfId="9192" xr:uid="{00000000-0005-0000-0000-000076190000}"/>
    <cellStyle name="Millares 2 3 4 2 3 4" xfId="9193" xr:uid="{00000000-0005-0000-0000-000077190000}"/>
    <cellStyle name="Millares 2 3 4 2 3 5" xfId="9194" xr:uid="{00000000-0005-0000-0000-000078190000}"/>
    <cellStyle name="Millares 2 3 4 2 4" xfId="9195" xr:uid="{00000000-0005-0000-0000-000079190000}"/>
    <cellStyle name="Millares 2 3 4 2 4 2" xfId="9196" xr:uid="{00000000-0005-0000-0000-00007A190000}"/>
    <cellStyle name="Millares 2 3 4 2 4 2 2" xfId="9197" xr:uid="{00000000-0005-0000-0000-00007B190000}"/>
    <cellStyle name="Millares 2 3 4 2 4 2 3" xfId="9198" xr:uid="{00000000-0005-0000-0000-00007C190000}"/>
    <cellStyle name="Millares 2 3 4 2 4 3" xfId="9199" xr:uid="{00000000-0005-0000-0000-00007D190000}"/>
    <cellStyle name="Millares 2 3 4 2 4 4" xfId="9200" xr:uid="{00000000-0005-0000-0000-00007E190000}"/>
    <cellStyle name="Millares 2 3 4 2 5" xfId="9201" xr:uid="{00000000-0005-0000-0000-00007F190000}"/>
    <cellStyle name="Millares 2 3 4 2 5 2" xfId="9202" xr:uid="{00000000-0005-0000-0000-000080190000}"/>
    <cellStyle name="Millares 2 3 4 2 5 2 2" xfId="9203" xr:uid="{00000000-0005-0000-0000-000081190000}"/>
    <cellStyle name="Millares 2 3 4 2 5 2 3" xfId="9204" xr:uid="{00000000-0005-0000-0000-000082190000}"/>
    <cellStyle name="Millares 2 3 4 2 5 3" xfId="9205" xr:uid="{00000000-0005-0000-0000-000083190000}"/>
    <cellStyle name="Millares 2 3 4 2 5 4" xfId="9206" xr:uid="{00000000-0005-0000-0000-000084190000}"/>
    <cellStyle name="Millares 2 3 4 2 6" xfId="9207" xr:uid="{00000000-0005-0000-0000-000085190000}"/>
    <cellStyle name="Millares 2 3 4 2 6 2" xfId="9208" xr:uid="{00000000-0005-0000-0000-000086190000}"/>
    <cellStyle name="Millares 2 3 4 2 6 2 2" xfId="9209" xr:uid="{00000000-0005-0000-0000-000087190000}"/>
    <cellStyle name="Millares 2 3 4 2 6 2 3" xfId="9210" xr:uid="{00000000-0005-0000-0000-000088190000}"/>
    <cellStyle name="Millares 2 3 4 2 6 3" xfId="9211" xr:uid="{00000000-0005-0000-0000-000089190000}"/>
    <cellStyle name="Millares 2 3 4 2 6 4" xfId="9212" xr:uid="{00000000-0005-0000-0000-00008A190000}"/>
    <cellStyle name="Millares 2 3 4 2 7" xfId="9213" xr:uid="{00000000-0005-0000-0000-00008B190000}"/>
    <cellStyle name="Millares 2 3 4 2 7 2" xfId="9214" xr:uid="{00000000-0005-0000-0000-00008C190000}"/>
    <cellStyle name="Millares 2 3 4 2 7 3" xfId="9215" xr:uid="{00000000-0005-0000-0000-00008D190000}"/>
    <cellStyle name="Millares 2 3 4 2 8" xfId="9216" xr:uid="{00000000-0005-0000-0000-00008E190000}"/>
    <cellStyle name="Millares 2 3 4 2 9" xfId="9217" xr:uid="{00000000-0005-0000-0000-00008F190000}"/>
    <cellStyle name="Millares 2 3 4 3" xfId="9218" xr:uid="{00000000-0005-0000-0000-000090190000}"/>
    <cellStyle name="Millares 2 3 4 3 2" xfId="9219" xr:uid="{00000000-0005-0000-0000-000091190000}"/>
    <cellStyle name="Millares 2 3 4 3 2 2" xfId="9220" xr:uid="{00000000-0005-0000-0000-000092190000}"/>
    <cellStyle name="Millares 2 3 4 3 2 2 2" xfId="9221" xr:uid="{00000000-0005-0000-0000-000093190000}"/>
    <cellStyle name="Millares 2 3 4 3 2 2 2 2" xfId="9222" xr:uid="{00000000-0005-0000-0000-000094190000}"/>
    <cellStyle name="Millares 2 3 4 3 2 2 2 3" xfId="9223" xr:uid="{00000000-0005-0000-0000-000095190000}"/>
    <cellStyle name="Millares 2 3 4 3 2 2 3" xfId="9224" xr:uid="{00000000-0005-0000-0000-000096190000}"/>
    <cellStyle name="Millares 2 3 4 3 2 2 4" xfId="9225" xr:uid="{00000000-0005-0000-0000-000097190000}"/>
    <cellStyle name="Millares 2 3 4 3 2 3" xfId="9226" xr:uid="{00000000-0005-0000-0000-000098190000}"/>
    <cellStyle name="Millares 2 3 4 3 2 3 2" xfId="9227" xr:uid="{00000000-0005-0000-0000-000099190000}"/>
    <cellStyle name="Millares 2 3 4 3 2 3 3" xfId="9228" xr:uid="{00000000-0005-0000-0000-00009A190000}"/>
    <cellStyle name="Millares 2 3 4 3 2 4" xfId="9229" xr:uid="{00000000-0005-0000-0000-00009B190000}"/>
    <cellStyle name="Millares 2 3 4 3 2 5" xfId="9230" xr:uid="{00000000-0005-0000-0000-00009C190000}"/>
    <cellStyle name="Millares 2 3 4 3 3" xfId="9231" xr:uid="{00000000-0005-0000-0000-00009D190000}"/>
    <cellStyle name="Millares 2 3 4 3 3 2" xfId="9232" xr:uid="{00000000-0005-0000-0000-00009E190000}"/>
    <cellStyle name="Millares 2 3 4 3 3 2 2" xfId="9233" xr:uid="{00000000-0005-0000-0000-00009F190000}"/>
    <cellStyle name="Millares 2 3 4 3 3 2 3" xfId="9234" xr:uid="{00000000-0005-0000-0000-0000A0190000}"/>
    <cellStyle name="Millares 2 3 4 3 3 3" xfId="9235" xr:uid="{00000000-0005-0000-0000-0000A1190000}"/>
    <cellStyle name="Millares 2 3 4 3 3 4" xfId="9236" xr:uid="{00000000-0005-0000-0000-0000A2190000}"/>
    <cellStyle name="Millares 2 3 4 3 4" xfId="9237" xr:uid="{00000000-0005-0000-0000-0000A3190000}"/>
    <cellStyle name="Millares 2 3 4 3 4 2" xfId="9238" xr:uid="{00000000-0005-0000-0000-0000A4190000}"/>
    <cellStyle name="Millares 2 3 4 3 4 2 2" xfId="9239" xr:uid="{00000000-0005-0000-0000-0000A5190000}"/>
    <cellStyle name="Millares 2 3 4 3 4 2 3" xfId="9240" xr:uid="{00000000-0005-0000-0000-0000A6190000}"/>
    <cellStyle name="Millares 2 3 4 3 4 3" xfId="9241" xr:uid="{00000000-0005-0000-0000-0000A7190000}"/>
    <cellStyle name="Millares 2 3 4 3 4 4" xfId="9242" xr:uid="{00000000-0005-0000-0000-0000A8190000}"/>
    <cellStyle name="Millares 2 3 4 3 5" xfId="9243" xr:uid="{00000000-0005-0000-0000-0000A9190000}"/>
    <cellStyle name="Millares 2 3 4 3 5 2" xfId="9244" xr:uid="{00000000-0005-0000-0000-0000AA190000}"/>
    <cellStyle name="Millares 2 3 4 3 5 2 2" xfId="9245" xr:uid="{00000000-0005-0000-0000-0000AB190000}"/>
    <cellStyle name="Millares 2 3 4 3 5 2 3" xfId="9246" xr:uid="{00000000-0005-0000-0000-0000AC190000}"/>
    <cellStyle name="Millares 2 3 4 3 5 3" xfId="9247" xr:uid="{00000000-0005-0000-0000-0000AD190000}"/>
    <cellStyle name="Millares 2 3 4 3 5 4" xfId="9248" xr:uid="{00000000-0005-0000-0000-0000AE190000}"/>
    <cellStyle name="Millares 2 3 4 3 6" xfId="9249" xr:uid="{00000000-0005-0000-0000-0000AF190000}"/>
    <cellStyle name="Millares 2 3 4 3 6 2" xfId="9250" xr:uid="{00000000-0005-0000-0000-0000B0190000}"/>
    <cellStyle name="Millares 2 3 4 3 6 3" xfId="9251" xr:uid="{00000000-0005-0000-0000-0000B1190000}"/>
    <cellStyle name="Millares 2 3 4 3 7" xfId="9252" xr:uid="{00000000-0005-0000-0000-0000B2190000}"/>
    <cellStyle name="Millares 2 3 4 3 8" xfId="9253" xr:uid="{00000000-0005-0000-0000-0000B3190000}"/>
    <cellStyle name="Millares 2 3 4 4" xfId="9254" xr:uid="{00000000-0005-0000-0000-0000B4190000}"/>
    <cellStyle name="Millares 2 3 4 4 2" xfId="9255" xr:uid="{00000000-0005-0000-0000-0000B5190000}"/>
    <cellStyle name="Millares 2 3 4 4 2 2" xfId="9256" xr:uid="{00000000-0005-0000-0000-0000B6190000}"/>
    <cellStyle name="Millares 2 3 4 4 2 2 2" xfId="9257" xr:uid="{00000000-0005-0000-0000-0000B7190000}"/>
    <cellStyle name="Millares 2 3 4 4 2 2 3" xfId="9258" xr:uid="{00000000-0005-0000-0000-0000B8190000}"/>
    <cellStyle name="Millares 2 3 4 4 2 3" xfId="9259" xr:uid="{00000000-0005-0000-0000-0000B9190000}"/>
    <cellStyle name="Millares 2 3 4 4 2 4" xfId="9260" xr:uid="{00000000-0005-0000-0000-0000BA190000}"/>
    <cellStyle name="Millares 2 3 4 4 3" xfId="9261" xr:uid="{00000000-0005-0000-0000-0000BB190000}"/>
    <cellStyle name="Millares 2 3 4 4 3 2" xfId="9262" xr:uid="{00000000-0005-0000-0000-0000BC190000}"/>
    <cellStyle name="Millares 2 3 4 4 3 3" xfId="9263" xr:uid="{00000000-0005-0000-0000-0000BD190000}"/>
    <cellStyle name="Millares 2 3 4 4 4" xfId="9264" xr:uid="{00000000-0005-0000-0000-0000BE190000}"/>
    <cellStyle name="Millares 2 3 4 4 5" xfId="9265" xr:uid="{00000000-0005-0000-0000-0000BF190000}"/>
    <cellStyle name="Millares 2 3 4 5" xfId="9266" xr:uid="{00000000-0005-0000-0000-0000C0190000}"/>
    <cellStyle name="Millares 2 3 4 5 2" xfId="9267" xr:uid="{00000000-0005-0000-0000-0000C1190000}"/>
    <cellStyle name="Millares 2 3 4 5 2 2" xfId="9268" xr:uid="{00000000-0005-0000-0000-0000C2190000}"/>
    <cellStyle name="Millares 2 3 4 5 2 3" xfId="9269" xr:uid="{00000000-0005-0000-0000-0000C3190000}"/>
    <cellStyle name="Millares 2 3 4 5 3" xfId="9270" xr:uid="{00000000-0005-0000-0000-0000C4190000}"/>
    <cellStyle name="Millares 2 3 4 5 4" xfId="9271" xr:uid="{00000000-0005-0000-0000-0000C5190000}"/>
    <cellStyle name="Millares 2 3 4 6" xfId="9272" xr:uid="{00000000-0005-0000-0000-0000C6190000}"/>
    <cellStyle name="Millares 2 3 4 6 2" xfId="9273" xr:uid="{00000000-0005-0000-0000-0000C7190000}"/>
    <cellStyle name="Millares 2 3 4 6 2 2" xfId="9274" xr:uid="{00000000-0005-0000-0000-0000C8190000}"/>
    <cellStyle name="Millares 2 3 4 6 2 3" xfId="9275" xr:uid="{00000000-0005-0000-0000-0000C9190000}"/>
    <cellStyle name="Millares 2 3 4 6 3" xfId="9276" xr:uid="{00000000-0005-0000-0000-0000CA190000}"/>
    <cellStyle name="Millares 2 3 4 6 4" xfId="9277" xr:uid="{00000000-0005-0000-0000-0000CB190000}"/>
    <cellStyle name="Millares 2 3 4 7" xfId="9278" xr:uid="{00000000-0005-0000-0000-0000CC190000}"/>
    <cellStyle name="Millares 2 3 4 7 2" xfId="9279" xr:uid="{00000000-0005-0000-0000-0000CD190000}"/>
    <cellStyle name="Millares 2 3 4 7 2 2" xfId="9280" xr:uid="{00000000-0005-0000-0000-0000CE190000}"/>
    <cellStyle name="Millares 2 3 4 7 2 3" xfId="9281" xr:uid="{00000000-0005-0000-0000-0000CF190000}"/>
    <cellStyle name="Millares 2 3 4 7 3" xfId="9282" xr:uid="{00000000-0005-0000-0000-0000D0190000}"/>
    <cellStyle name="Millares 2 3 4 7 4" xfId="9283" xr:uid="{00000000-0005-0000-0000-0000D1190000}"/>
    <cellStyle name="Millares 2 3 4 8" xfId="9284" xr:uid="{00000000-0005-0000-0000-0000D2190000}"/>
    <cellStyle name="Millares 2 3 4 8 2" xfId="9285" xr:uid="{00000000-0005-0000-0000-0000D3190000}"/>
    <cellStyle name="Millares 2 3 4 8 3" xfId="9286" xr:uid="{00000000-0005-0000-0000-0000D4190000}"/>
    <cellStyle name="Millares 2 3 4 9" xfId="9287" xr:uid="{00000000-0005-0000-0000-0000D5190000}"/>
    <cellStyle name="Millares 2 3 5" xfId="9288" xr:uid="{00000000-0005-0000-0000-0000D6190000}"/>
    <cellStyle name="Millares 2 3 5 2" xfId="9289" xr:uid="{00000000-0005-0000-0000-0000D7190000}"/>
    <cellStyle name="Millares 2 3 5 2 2" xfId="9290" xr:uid="{00000000-0005-0000-0000-0000D8190000}"/>
    <cellStyle name="Millares 2 3 5 2 2 2" xfId="9291" xr:uid="{00000000-0005-0000-0000-0000D9190000}"/>
    <cellStyle name="Millares 2 3 5 2 2 2 2" xfId="9292" xr:uid="{00000000-0005-0000-0000-0000DA190000}"/>
    <cellStyle name="Millares 2 3 5 2 2 2 2 2" xfId="9293" xr:uid="{00000000-0005-0000-0000-0000DB190000}"/>
    <cellStyle name="Millares 2 3 5 2 2 2 2 3" xfId="9294" xr:uid="{00000000-0005-0000-0000-0000DC190000}"/>
    <cellStyle name="Millares 2 3 5 2 2 2 3" xfId="9295" xr:uid="{00000000-0005-0000-0000-0000DD190000}"/>
    <cellStyle name="Millares 2 3 5 2 2 2 4" xfId="9296" xr:uid="{00000000-0005-0000-0000-0000DE190000}"/>
    <cellStyle name="Millares 2 3 5 2 2 3" xfId="9297" xr:uid="{00000000-0005-0000-0000-0000DF190000}"/>
    <cellStyle name="Millares 2 3 5 2 2 3 2" xfId="9298" xr:uid="{00000000-0005-0000-0000-0000E0190000}"/>
    <cellStyle name="Millares 2 3 5 2 2 3 3" xfId="9299" xr:uid="{00000000-0005-0000-0000-0000E1190000}"/>
    <cellStyle name="Millares 2 3 5 2 2 4" xfId="9300" xr:uid="{00000000-0005-0000-0000-0000E2190000}"/>
    <cellStyle name="Millares 2 3 5 2 2 5" xfId="9301" xr:uid="{00000000-0005-0000-0000-0000E3190000}"/>
    <cellStyle name="Millares 2 3 5 2 3" xfId="9302" xr:uid="{00000000-0005-0000-0000-0000E4190000}"/>
    <cellStyle name="Millares 2 3 5 2 3 2" xfId="9303" xr:uid="{00000000-0005-0000-0000-0000E5190000}"/>
    <cellStyle name="Millares 2 3 5 2 3 2 2" xfId="9304" xr:uid="{00000000-0005-0000-0000-0000E6190000}"/>
    <cellStyle name="Millares 2 3 5 2 3 2 3" xfId="9305" xr:uid="{00000000-0005-0000-0000-0000E7190000}"/>
    <cellStyle name="Millares 2 3 5 2 3 3" xfId="9306" xr:uid="{00000000-0005-0000-0000-0000E8190000}"/>
    <cellStyle name="Millares 2 3 5 2 3 4" xfId="9307" xr:uid="{00000000-0005-0000-0000-0000E9190000}"/>
    <cellStyle name="Millares 2 3 5 2 4" xfId="9308" xr:uid="{00000000-0005-0000-0000-0000EA190000}"/>
    <cellStyle name="Millares 2 3 5 2 4 2" xfId="9309" xr:uid="{00000000-0005-0000-0000-0000EB190000}"/>
    <cellStyle name="Millares 2 3 5 2 4 2 2" xfId="9310" xr:uid="{00000000-0005-0000-0000-0000EC190000}"/>
    <cellStyle name="Millares 2 3 5 2 4 2 3" xfId="9311" xr:uid="{00000000-0005-0000-0000-0000ED190000}"/>
    <cellStyle name="Millares 2 3 5 2 4 3" xfId="9312" xr:uid="{00000000-0005-0000-0000-0000EE190000}"/>
    <cellStyle name="Millares 2 3 5 2 4 4" xfId="9313" xr:uid="{00000000-0005-0000-0000-0000EF190000}"/>
    <cellStyle name="Millares 2 3 5 2 5" xfId="9314" xr:uid="{00000000-0005-0000-0000-0000F0190000}"/>
    <cellStyle name="Millares 2 3 5 2 5 2" xfId="9315" xr:uid="{00000000-0005-0000-0000-0000F1190000}"/>
    <cellStyle name="Millares 2 3 5 2 5 2 2" xfId="9316" xr:uid="{00000000-0005-0000-0000-0000F2190000}"/>
    <cellStyle name="Millares 2 3 5 2 5 2 3" xfId="9317" xr:uid="{00000000-0005-0000-0000-0000F3190000}"/>
    <cellStyle name="Millares 2 3 5 2 5 3" xfId="9318" xr:uid="{00000000-0005-0000-0000-0000F4190000}"/>
    <cellStyle name="Millares 2 3 5 2 5 4" xfId="9319" xr:uid="{00000000-0005-0000-0000-0000F5190000}"/>
    <cellStyle name="Millares 2 3 5 2 6" xfId="9320" xr:uid="{00000000-0005-0000-0000-0000F6190000}"/>
    <cellStyle name="Millares 2 3 5 2 6 2" xfId="9321" xr:uid="{00000000-0005-0000-0000-0000F7190000}"/>
    <cellStyle name="Millares 2 3 5 2 6 3" xfId="9322" xr:uid="{00000000-0005-0000-0000-0000F8190000}"/>
    <cellStyle name="Millares 2 3 5 2 7" xfId="9323" xr:uid="{00000000-0005-0000-0000-0000F9190000}"/>
    <cellStyle name="Millares 2 3 5 2 8" xfId="9324" xr:uid="{00000000-0005-0000-0000-0000FA190000}"/>
    <cellStyle name="Millares 2 3 5 3" xfId="9325" xr:uid="{00000000-0005-0000-0000-0000FB190000}"/>
    <cellStyle name="Millares 2 3 5 3 2" xfId="9326" xr:uid="{00000000-0005-0000-0000-0000FC190000}"/>
    <cellStyle name="Millares 2 3 5 3 2 2" xfId="9327" xr:uid="{00000000-0005-0000-0000-0000FD190000}"/>
    <cellStyle name="Millares 2 3 5 3 2 2 2" xfId="9328" xr:uid="{00000000-0005-0000-0000-0000FE190000}"/>
    <cellStyle name="Millares 2 3 5 3 2 2 3" xfId="9329" xr:uid="{00000000-0005-0000-0000-0000FF190000}"/>
    <cellStyle name="Millares 2 3 5 3 2 3" xfId="9330" xr:uid="{00000000-0005-0000-0000-0000001A0000}"/>
    <cellStyle name="Millares 2 3 5 3 2 4" xfId="9331" xr:uid="{00000000-0005-0000-0000-0000011A0000}"/>
    <cellStyle name="Millares 2 3 5 3 3" xfId="9332" xr:uid="{00000000-0005-0000-0000-0000021A0000}"/>
    <cellStyle name="Millares 2 3 5 3 3 2" xfId="9333" xr:uid="{00000000-0005-0000-0000-0000031A0000}"/>
    <cellStyle name="Millares 2 3 5 3 3 3" xfId="9334" xr:uid="{00000000-0005-0000-0000-0000041A0000}"/>
    <cellStyle name="Millares 2 3 5 3 4" xfId="9335" xr:uid="{00000000-0005-0000-0000-0000051A0000}"/>
    <cellStyle name="Millares 2 3 5 3 5" xfId="9336" xr:uid="{00000000-0005-0000-0000-0000061A0000}"/>
    <cellStyle name="Millares 2 3 5 4" xfId="9337" xr:uid="{00000000-0005-0000-0000-0000071A0000}"/>
    <cellStyle name="Millares 2 3 5 4 2" xfId="9338" xr:uid="{00000000-0005-0000-0000-0000081A0000}"/>
    <cellStyle name="Millares 2 3 5 4 2 2" xfId="9339" xr:uid="{00000000-0005-0000-0000-0000091A0000}"/>
    <cellStyle name="Millares 2 3 5 4 2 3" xfId="9340" xr:uid="{00000000-0005-0000-0000-00000A1A0000}"/>
    <cellStyle name="Millares 2 3 5 4 3" xfId="9341" xr:uid="{00000000-0005-0000-0000-00000B1A0000}"/>
    <cellStyle name="Millares 2 3 5 4 4" xfId="9342" xr:uid="{00000000-0005-0000-0000-00000C1A0000}"/>
    <cellStyle name="Millares 2 3 5 5" xfId="9343" xr:uid="{00000000-0005-0000-0000-00000D1A0000}"/>
    <cellStyle name="Millares 2 3 5 5 2" xfId="9344" xr:uid="{00000000-0005-0000-0000-00000E1A0000}"/>
    <cellStyle name="Millares 2 3 5 5 2 2" xfId="9345" xr:uid="{00000000-0005-0000-0000-00000F1A0000}"/>
    <cellStyle name="Millares 2 3 5 5 2 3" xfId="9346" xr:uid="{00000000-0005-0000-0000-0000101A0000}"/>
    <cellStyle name="Millares 2 3 5 5 3" xfId="9347" xr:uid="{00000000-0005-0000-0000-0000111A0000}"/>
    <cellStyle name="Millares 2 3 5 5 4" xfId="9348" xr:uid="{00000000-0005-0000-0000-0000121A0000}"/>
    <cellStyle name="Millares 2 3 5 6" xfId="9349" xr:uid="{00000000-0005-0000-0000-0000131A0000}"/>
    <cellStyle name="Millares 2 3 5 6 2" xfId="9350" xr:uid="{00000000-0005-0000-0000-0000141A0000}"/>
    <cellStyle name="Millares 2 3 5 6 2 2" xfId="9351" xr:uid="{00000000-0005-0000-0000-0000151A0000}"/>
    <cellStyle name="Millares 2 3 5 6 2 3" xfId="9352" xr:uid="{00000000-0005-0000-0000-0000161A0000}"/>
    <cellStyle name="Millares 2 3 5 6 3" xfId="9353" xr:uid="{00000000-0005-0000-0000-0000171A0000}"/>
    <cellStyle name="Millares 2 3 5 6 4" xfId="9354" xr:uid="{00000000-0005-0000-0000-0000181A0000}"/>
    <cellStyle name="Millares 2 3 5 7" xfId="9355" xr:uid="{00000000-0005-0000-0000-0000191A0000}"/>
    <cellStyle name="Millares 2 3 5 7 2" xfId="9356" xr:uid="{00000000-0005-0000-0000-00001A1A0000}"/>
    <cellStyle name="Millares 2 3 5 7 3" xfId="9357" xr:uid="{00000000-0005-0000-0000-00001B1A0000}"/>
    <cellStyle name="Millares 2 3 5 8" xfId="9358" xr:uid="{00000000-0005-0000-0000-00001C1A0000}"/>
    <cellStyle name="Millares 2 3 5 9" xfId="9359" xr:uid="{00000000-0005-0000-0000-00001D1A0000}"/>
    <cellStyle name="Millares 2 3 6" xfId="9360" xr:uid="{00000000-0005-0000-0000-00001E1A0000}"/>
    <cellStyle name="Millares 2 3 6 2" xfId="9361" xr:uid="{00000000-0005-0000-0000-00001F1A0000}"/>
    <cellStyle name="Millares 2 3 6 2 2" xfId="9362" xr:uid="{00000000-0005-0000-0000-0000201A0000}"/>
    <cellStyle name="Millares 2 3 6 2 2 2" xfId="9363" xr:uid="{00000000-0005-0000-0000-0000211A0000}"/>
    <cellStyle name="Millares 2 3 6 2 2 2 2" xfId="9364" xr:uid="{00000000-0005-0000-0000-0000221A0000}"/>
    <cellStyle name="Millares 2 3 6 2 2 2 2 2" xfId="9365" xr:uid="{00000000-0005-0000-0000-0000231A0000}"/>
    <cellStyle name="Millares 2 3 6 2 2 2 2 3" xfId="9366" xr:uid="{00000000-0005-0000-0000-0000241A0000}"/>
    <cellStyle name="Millares 2 3 6 2 2 2 3" xfId="9367" xr:uid="{00000000-0005-0000-0000-0000251A0000}"/>
    <cellStyle name="Millares 2 3 6 2 2 2 4" xfId="9368" xr:uid="{00000000-0005-0000-0000-0000261A0000}"/>
    <cellStyle name="Millares 2 3 6 2 2 3" xfId="9369" xr:uid="{00000000-0005-0000-0000-0000271A0000}"/>
    <cellStyle name="Millares 2 3 6 2 2 3 2" xfId="9370" xr:uid="{00000000-0005-0000-0000-0000281A0000}"/>
    <cellStyle name="Millares 2 3 6 2 2 3 3" xfId="9371" xr:uid="{00000000-0005-0000-0000-0000291A0000}"/>
    <cellStyle name="Millares 2 3 6 2 2 4" xfId="9372" xr:uid="{00000000-0005-0000-0000-00002A1A0000}"/>
    <cellStyle name="Millares 2 3 6 2 2 5" xfId="9373" xr:uid="{00000000-0005-0000-0000-00002B1A0000}"/>
    <cellStyle name="Millares 2 3 6 2 3" xfId="9374" xr:uid="{00000000-0005-0000-0000-00002C1A0000}"/>
    <cellStyle name="Millares 2 3 6 2 3 2" xfId="9375" xr:uid="{00000000-0005-0000-0000-00002D1A0000}"/>
    <cellStyle name="Millares 2 3 6 2 3 2 2" xfId="9376" xr:uid="{00000000-0005-0000-0000-00002E1A0000}"/>
    <cellStyle name="Millares 2 3 6 2 3 2 3" xfId="9377" xr:uid="{00000000-0005-0000-0000-00002F1A0000}"/>
    <cellStyle name="Millares 2 3 6 2 3 3" xfId="9378" xr:uid="{00000000-0005-0000-0000-0000301A0000}"/>
    <cellStyle name="Millares 2 3 6 2 3 4" xfId="9379" xr:uid="{00000000-0005-0000-0000-0000311A0000}"/>
    <cellStyle name="Millares 2 3 6 2 4" xfId="9380" xr:uid="{00000000-0005-0000-0000-0000321A0000}"/>
    <cellStyle name="Millares 2 3 6 2 4 2" xfId="9381" xr:uid="{00000000-0005-0000-0000-0000331A0000}"/>
    <cellStyle name="Millares 2 3 6 2 4 2 2" xfId="9382" xr:uid="{00000000-0005-0000-0000-0000341A0000}"/>
    <cellStyle name="Millares 2 3 6 2 4 2 3" xfId="9383" xr:uid="{00000000-0005-0000-0000-0000351A0000}"/>
    <cellStyle name="Millares 2 3 6 2 4 3" xfId="9384" xr:uid="{00000000-0005-0000-0000-0000361A0000}"/>
    <cellStyle name="Millares 2 3 6 2 4 4" xfId="9385" xr:uid="{00000000-0005-0000-0000-0000371A0000}"/>
    <cellStyle name="Millares 2 3 6 2 5" xfId="9386" xr:uid="{00000000-0005-0000-0000-0000381A0000}"/>
    <cellStyle name="Millares 2 3 6 2 5 2" xfId="9387" xr:uid="{00000000-0005-0000-0000-0000391A0000}"/>
    <cellStyle name="Millares 2 3 6 2 5 2 2" xfId="9388" xr:uid="{00000000-0005-0000-0000-00003A1A0000}"/>
    <cellStyle name="Millares 2 3 6 2 5 2 3" xfId="9389" xr:uid="{00000000-0005-0000-0000-00003B1A0000}"/>
    <cellStyle name="Millares 2 3 6 2 5 3" xfId="9390" xr:uid="{00000000-0005-0000-0000-00003C1A0000}"/>
    <cellStyle name="Millares 2 3 6 2 5 4" xfId="9391" xr:uid="{00000000-0005-0000-0000-00003D1A0000}"/>
    <cellStyle name="Millares 2 3 6 2 6" xfId="9392" xr:uid="{00000000-0005-0000-0000-00003E1A0000}"/>
    <cellStyle name="Millares 2 3 6 2 6 2" xfId="9393" xr:uid="{00000000-0005-0000-0000-00003F1A0000}"/>
    <cellStyle name="Millares 2 3 6 2 6 3" xfId="9394" xr:uid="{00000000-0005-0000-0000-0000401A0000}"/>
    <cellStyle name="Millares 2 3 6 2 7" xfId="9395" xr:uid="{00000000-0005-0000-0000-0000411A0000}"/>
    <cellStyle name="Millares 2 3 6 2 8" xfId="9396" xr:uid="{00000000-0005-0000-0000-0000421A0000}"/>
    <cellStyle name="Millares 2 3 6 3" xfId="9397" xr:uid="{00000000-0005-0000-0000-0000431A0000}"/>
    <cellStyle name="Millares 2 3 6 3 2" xfId="9398" xr:uid="{00000000-0005-0000-0000-0000441A0000}"/>
    <cellStyle name="Millares 2 3 6 3 2 2" xfId="9399" xr:uid="{00000000-0005-0000-0000-0000451A0000}"/>
    <cellStyle name="Millares 2 3 6 3 2 2 2" xfId="9400" xr:uid="{00000000-0005-0000-0000-0000461A0000}"/>
    <cellStyle name="Millares 2 3 6 3 2 2 3" xfId="9401" xr:uid="{00000000-0005-0000-0000-0000471A0000}"/>
    <cellStyle name="Millares 2 3 6 3 2 3" xfId="9402" xr:uid="{00000000-0005-0000-0000-0000481A0000}"/>
    <cellStyle name="Millares 2 3 6 3 2 4" xfId="9403" xr:uid="{00000000-0005-0000-0000-0000491A0000}"/>
    <cellStyle name="Millares 2 3 6 3 3" xfId="9404" xr:uid="{00000000-0005-0000-0000-00004A1A0000}"/>
    <cellStyle name="Millares 2 3 6 3 3 2" xfId="9405" xr:uid="{00000000-0005-0000-0000-00004B1A0000}"/>
    <cellStyle name="Millares 2 3 6 3 3 3" xfId="9406" xr:uid="{00000000-0005-0000-0000-00004C1A0000}"/>
    <cellStyle name="Millares 2 3 6 3 4" xfId="9407" xr:uid="{00000000-0005-0000-0000-00004D1A0000}"/>
    <cellStyle name="Millares 2 3 6 3 5" xfId="9408" xr:uid="{00000000-0005-0000-0000-00004E1A0000}"/>
    <cellStyle name="Millares 2 3 6 4" xfId="9409" xr:uid="{00000000-0005-0000-0000-00004F1A0000}"/>
    <cellStyle name="Millares 2 3 6 4 2" xfId="9410" xr:uid="{00000000-0005-0000-0000-0000501A0000}"/>
    <cellStyle name="Millares 2 3 6 4 2 2" xfId="9411" xr:uid="{00000000-0005-0000-0000-0000511A0000}"/>
    <cellStyle name="Millares 2 3 6 4 2 3" xfId="9412" xr:uid="{00000000-0005-0000-0000-0000521A0000}"/>
    <cellStyle name="Millares 2 3 6 4 3" xfId="9413" xr:uid="{00000000-0005-0000-0000-0000531A0000}"/>
    <cellStyle name="Millares 2 3 6 4 4" xfId="9414" xr:uid="{00000000-0005-0000-0000-0000541A0000}"/>
    <cellStyle name="Millares 2 3 6 5" xfId="9415" xr:uid="{00000000-0005-0000-0000-0000551A0000}"/>
    <cellStyle name="Millares 2 3 6 5 2" xfId="9416" xr:uid="{00000000-0005-0000-0000-0000561A0000}"/>
    <cellStyle name="Millares 2 3 6 5 2 2" xfId="9417" xr:uid="{00000000-0005-0000-0000-0000571A0000}"/>
    <cellStyle name="Millares 2 3 6 5 2 3" xfId="9418" xr:uid="{00000000-0005-0000-0000-0000581A0000}"/>
    <cellStyle name="Millares 2 3 6 5 3" xfId="9419" xr:uid="{00000000-0005-0000-0000-0000591A0000}"/>
    <cellStyle name="Millares 2 3 6 5 4" xfId="9420" xr:uid="{00000000-0005-0000-0000-00005A1A0000}"/>
    <cellStyle name="Millares 2 3 6 6" xfId="9421" xr:uid="{00000000-0005-0000-0000-00005B1A0000}"/>
    <cellStyle name="Millares 2 3 6 6 2" xfId="9422" xr:uid="{00000000-0005-0000-0000-00005C1A0000}"/>
    <cellStyle name="Millares 2 3 6 6 2 2" xfId="9423" xr:uid="{00000000-0005-0000-0000-00005D1A0000}"/>
    <cellStyle name="Millares 2 3 6 6 2 3" xfId="9424" xr:uid="{00000000-0005-0000-0000-00005E1A0000}"/>
    <cellStyle name="Millares 2 3 6 6 3" xfId="9425" xr:uid="{00000000-0005-0000-0000-00005F1A0000}"/>
    <cellStyle name="Millares 2 3 6 6 4" xfId="9426" xr:uid="{00000000-0005-0000-0000-0000601A0000}"/>
    <cellStyle name="Millares 2 3 6 7" xfId="9427" xr:uid="{00000000-0005-0000-0000-0000611A0000}"/>
    <cellStyle name="Millares 2 3 6 7 2" xfId="9428" xr:uid="{00000000-0005-0000-0000-0000621A0000}"/>
    <cellStyle name="Millares 2 3 6 7 3" xfId="9429" xr:uid="{00000000-0005-0000-0000-0000631A0000}"/>
    <cellStyle name="Millares 2 3 6 8" xfId="9430" xr:uid="{00000000-0005-0000-0000-0000641A0000}"/>
    <cellStyle name="Millares 2 3 6 9" xfId="9431" xr:uid="{00000000-0005-0000-0000-0000651A0000}"/>
    <cellStyle name="Millares 2 3 7" xfId="9432" xr:uid="{00000000-0005-0000-0000-0000661A0000}"/>
    <cellStyle name="Millares 2 3 7 2" xfId="9433" xr:uid="{00000000-0005-0000-0000-0000671A0000}"/>
    <cellStyle name="Millares 2 3 7 2 2" xfId="9434" xr:uid="{00000000-0005-0000-0000-0000681A0000}"/>
    <cellStyle name="Millares 2 3 7 2 2 2" xfId="9435" xr:uid="{00000000-0005-0000-0000-0000691A0000}"/>
    <cellStyle name="Millares 2 3 7 2 2 2 2" xfId="9436" xr:uid="{00000000-0005-0000-0000-00006A1A0000}"/>
    <cellStyle name="Millares 2 3 7 2 2 2 3" xfId="9437" xr:uid="{00000000-0005-0000-0000-00006B1A0000}"/>
    <cellStyle name="Millares 2 3 7 2 2 3" xfId="9438" xr:uid="{00000000-0005-0000-0000-00006C1A0000}"/>
    <cellStyle name="Millares 2 3 7 2 2 4" xfId="9439" xr:uid="{00000000-0005-0000-0000-00006D1A0000}"/>
    <cellStyle name="Millares 2 3 7 2 3" xfId="9440" xr:uid="{00000000-0005-0000-0000-00006E1A0000}"/>
    <cellStyle name="Millares 2 3 7 2 3 2" xfId="9441" xr:uid="{00000000-0005-0000-0000-00006F1A0000}"/>
    <cellStyle name="Millares 2 3 7 2 3 3" xfId="9442" xr:uid="{00000000-0005-0000-0000-0000701A0000}"/>
    <cellStyle name="Millares 2 3 7 2 4" xfId="9443" xr:uid="{00000000-0005-0000-0000-0000711A0000}"/>
    <cellStyle name="Millares 2 3 7 2 5" xfId="9444" xr:uid="{00000000-0005-0000-0000-0000721A0000}"/>
    <cellStyle name="Millares 2 3 7 3" xfId="9445" xr:uid="{00000000-0005-0000-0000-0000731A0000}"/>
    <cellStyle name="Millares 2 3 7 3 2" xfId="9446" xr:uid="{00000000-0005-0000-0000-0000741A0000}"/>
    <cellStyle name="Millares 2 3 7 3 2 2" xfId="9447" xr:uid="{00000000-0005-0000-0000-0000751A0000}"/>
    <cellStyle name="Millares 2 3 7 3 2 3" xfId="9448" xr:uid="{00000000-0005-0000-0000-0000761A0000}"/>
    <cellStyle name="Millares 2 3 7 3 3" xfId="9449" xr:uid="{00000000-0005-0000-0000-0000771A0000}"/>
    <cellStyle name="Millares 2 3 7 3 4" xfId="9450" xr:uid="{00000000-0005-0000-0000-0000781A0000}"/>
    <cellStyle name="Millares 2 3 7 4" xfId="9451" xr:uid="{00000000-0005-0000-0000-0000791A0000}"/>
    <cellStyle name="Millares 2 3 7 4 2" xfId="9452" xr:uid="{00000000-0005-0000-0000-00007A1A0000}"/>
    <cellStyle name="Millares 2 3 7 4 2 2" xfId="9453" xr:uid="{00000000-0005-0000-0000-00007B1A0000}"/>
    <cellStyle name="Millares 2 3 7 4 2 3" xfId="9454" xr:uid="{00000000-0005-0000-0000-00007C1A0000}"/>
    <cellStyle name="Millares 2 3 7 4 3" xfId="9455" xr:uid="{00000000-0005-0000-0000-00007D1A0000}"/>
    <cellStyle name="Millares 2 3 7 4 4" xfId="9456" xr:uid="{00000000-0005-0000-0000-00007E1A0000}"/>
    <cellStyle name="Millares 2 3 7 5" xfId="9457" xr:uid="{00000000-0005-0000-0000-00007F1A0000}"/>
    <cellStyle name="Millares 2 3 7 5 2" xfId="9458" xr:uid="{00000000-0005-0000-0000-0000801A0000}"/>
    <cellStyle name="Millares 2 3 7 5 2 2" xfId="9459" xr:uid="{00000000-0005-0000-0000-0000811A0000}"/>
    <cellStyle name="Millares 2 3 7 5 2 3" xfId="9460" xr:uid="{00000000-0005-0000-0000-0000821A0000}"/>
    <cellStyle name="Millares 2 3 7 5 3" xfId="9461" xr:uid="{00000000-0005-0000-0000-0000831A0000}"/>
    <cellStyle name="Millares 2 3 7 5 4" xfId="9462" xr:uid="{00000000-0005-0000-0000-0000841A0000}"/>
    <cellStyle name="Millares 2 3 7 6" xfId="9463" xr:uid="{00000000-0005-0000-0000-0000851A0000}"/>
    <cellStyle name="Millares 2 3 7 6 2" xfId="9464" xr:uid="{00000000-0005-0000-0000-0000861A0000}"/>
    <cellStyle name="Millares 2 3 7 6 3" xfId="9465" xr:uid="{00000000-0005-0000-0000-0000871A0000}"/>
    <cellStyle name="Millares 2 3 7 7" xfId="9466" xr:uid="{00000000-0005-0000-0000-0000881A0000}"/>
    <cellStyle name="Millares 2 3 7 8" xfId="9467" xr:uid="{00000000-0005-0000-0000-0000891A0000}"/>
    <cellStyle name="Millares 2 3 8" xfId="9468" xr:uid="{00000000-0005-0000-0000-00008A1A0000}"/>
    <cellStyle name="Millares 2 3 8 2" xfId="9469" xr:uid="{00000000-0005-0000-0000-00008B1A0000}"/>
    <cellStyle name="Millares 2 3 8 2 2" xfId="9470" xr:uid="{00000000-0005-0000-0000-00008C1A0000}"/>
    <cellStyle name="Millares 2 3 8 2 2 2" xfId="9471" xr:uid="{00000000-0005-0000-0000-00008D1A0000}"/>
    <cellStyle name="Millares 2 3 8 2 2 3" xfId="9472" xr:uid="{00000000-0005-0000-0000-00008E1A0000}"/>
    <cellStyle name="Millares 2 3 8 2 3" xfId="9473" xr:uid="{00000000-0005-0000-0000-00008F1A0000}"/>
    <cellStyle name="Millares 2 3 8 2 4" xfId="9474" xr:uid="{00000000-0005-0000-0000-0000901A0000}"/>
    <cellStyle name="Millares 2 3 8 3" xfId="9475" xr:uid="{00000000-0005-0000-0000-0000911A0000}"/>
    <cellStyle name="Millares 2 3 8 3 2" xfId="9476" xr:uid="{00000000-0005-0000-0000-0000921A0000}"/>
    <cellStyle name="Millares 2 3 8 3 2 2" xfId="9477" xr:uid="{00000000-0005-0000-0000-0000931A0000}"/>
    <cellStyle name="Millares 2 3 8 3 2 3" xfId="9478" xr:uid="{00000000-0005-0000-0000-0000941A0000}"/>
    <cellStyle name="Millares 2 3 8 3 3" xfId="9479" xr:uid="{00000000-0005-0000-0000-0000951A0000}"/>
    <cellStyle name="Millares 2 3 8 3 4" xfId="9480" xr:uid="{00000000-0005-0000-0000-0000961A0000}"/>
    <cellStyle name="Millares 2 3 8 4" xfId="9481" xr:uid="{00000000-0005-0000-0000-0000971A0000}"/>
    <cellStyle name="Millares 2 3 8 4 2" xfId="9482" xr:uid="{00000000-0005-0000-0000-0000981A0000}"/>
    <cellStyle name="Millares 2 3 8 4 3" xfId="9483" xr:uid="{00000000-0005-0000-0000-0000991A0000}"/>
    <cellStyle name="Millares 2 3 8 5" xfId="9484" xr:uid="{00000000-0005-0000-0000-00009A1A0000}"/>
    <cellStyle name="Millares 2 3 8 6" xfId="9485" xr:uid="{00000000-0005-0000-0000-00009B1A0000}"/>
    <cellStyle name="Millares 2 3 9" xfId="9486" xr:uid="{00000000-0005-0000-0000-00009C1A0000}"/>
    <cellStyle name="Millares 2 3 9 2" xfId="9487" xr:uid="{00000000-0005-0000-0000-00009D1A0000}"/>
    <cellStyle name="Millares 2 3 9 2 2" xfId="9488" xr:uid="{00000000-0005-0000-0000-00009E1A0000}"/>
    <cellStyle name="Millares 2 3 9 2 3" xfId="9489" xr:uid="{00000000-0005-0000-0000-00009F1A0000}"/>
    <cellStyle name="Millares 2 3 9 3" xfId="9490" xr:uid="{00000000-0005-0000-0000-0000A01A0000}"/>
    <cellStyle name="Millares 2 3 9 4" xfId="9491" xr:uid="{00000000-0005-0000-0000-0000A11A0000}"/>
    <cellStyle name="Millares 2 4" xfId="218" xr:uid="{00000000-0005-0000-0000-0000A21A0000}"/>
    <cellStyle name="Millares 2 4 2" xfId="219" xr:uid="{00000000-0005-0000-0000-0000A31A0000}"/>
    <cellStyle name="Millares 2 4 2 2" xfId="9492" xr:uid="{00000000-0005-0000-0000-0000A41A0000}"/>
    <cellStyle name="Millares 2 4 2 2 10" xfId="9493" xr:uid="{00000000-0005-0000-0000-0000A51A0000}"/>
    <cellStyle name="Millares 2 4 2 2 2" xfId="9494" xr:uid="{00000000-0005-0000-0000-0000A61A0000}"/>
    <cellStyle name="Millares 2 4 2 2 2 2" xfId="9495" xr:uid="{00000000-0005-0000-0000-0000A71A0000}"/>
    <cellStyle name="Millares 2 4 2 2 2 2 2" xfId="9496" xr:uid="{00000000-0005-0000-0000-0000A81A0000}"/>
    <cellStyle name="Millares 2 4 2 2 2 2 2 2" xfId="9497" xr:uid="{00000000-0005-0000-0000-0000A91A0000}"/>
    <cellStyle name="Millares 2 4 2 2 2 2 2 2 2" xfId="9498" xr:uid="{00000000-0005-0000-0000-0000AA1A0000}"/>
    <cellStyle name="Millares 2 4 2 2 2 2 2 2 2 2" xfId="9499" xr:uid="{00000000-0005-0000-0000-0000AB1A0000}"/>
    <cellStyle name="Millares 2 4 2 2 2 2 2 2 2 3" xfId="9500" xr:uid="{00000000-0005-0000-0000-0000AC1A0000}"/>
    <cellStyle name="Millares 2 4 2 2 2 2 2 2 3" xfId="9501" xr:uid="{00000000-0005-0000-0000-0000AD1A0000}"/>
    <cellStyle name="Millares 2 4 2 2 2 2 2 2 4" xfId="9502" xr:uid="{00000000-0005-0000-0000-0000AE1A0000}"/>
    <cellStyle name="Millares 2 4 2 2 2 2 2 3" xfId="9503" xr:uid="{00000000-0005-0000-0000-0000AF1A0000}"/>
    <cellStyle name="Millares 2 4 2 2 2 2 2 3 2" xfId="9504" xr:uid="{00000000-0005-0000-0000-0000B01A0000}"/>
    <cellStyle name="Millares 2 4 2 2 2 2 2 3 3" xfId="9505" xr:uid="{00000000-0005-0000-0000-0000B11A0000}"/>
    <cellStyle name="Millares 2 4 2 2 2 2 2 4" xfId="9506" xr:uid="{00000000-0005-0000-0000-0000B21A0000}"/>
    <cellStyle name="Millares 2 4 2 2 2 2 2 5" xfId="9507" xr:uid="{00000000-0005-0000-0000-0000B31A0000}"/>
    <cellStyle name="Millares 2 4 2 2 2 2 3" xfId="9508" xr:uid="{00000000-0005-0000-0000-0000B41A0000}"/>
    <cellStyle name="Millares 2 4 2 2 2 2 3 2" xfId="9509" xr:uid="{00000000-0005-0000-0000-0000B51A0000}"/>
    <cellStyle name="Millares 2 4 2 2 2 2 3 2 2" xfId="9510" xr:uid="{00000000-0005-0000-0000-0000B61A0000}"/>
    <cellStyle name="Millares 2 4 2 2 2 2 3 2 3" xfId="9511" xr:uid="{00000000-0005-0000-0000-0000B71A0000}"/>
    <cellStyle name="Millares 2 4 2 2 2 2 3 3" xfId="9512" xr:uid="{00000000-0005-0000-0000-0000B81A0000}"/>
    <cellStyle name="Millares 2 4 2 2 2 2 3 4" xfId="9513" xr:uid="{00000000-0005-0000-0000-0000B91A0000}"/>
    <cellStyle name="Millares 2 4 2 2 2 2 4" xfId="9514" xr:uid="{00000000-0005-0000-0000-0000BA1A0000}"/>
    <cellStyle name="Millares 2 4 2 2 2 2 4 2" xfId="9515" xr:uid="{00000000-0005-0000-0000-0000BB1A0000}"/>
    <cellStyle name="Millares 2 4 2 2 2 2 4 2 2" xfId="9516" xr:uid="{00000000-0005-0000-0000-0000BC1A0000}"/>
    <cellStyle name="Millares 2 4 2 2 2 2 4 2 3" xfId="9517" xr:uid="{00000000-0005-0000-0000-0000BD1A0000}"/>
    <cellStyle name="Millares 2 4 2 2 2 2 4 3" xfId="9518" xr:uid="{00000000-0005-0000-0000-0000BE1A0000}"/>
    <cellStyle name="Millares 2 4 2 2 2 2 4 4" xfId="9519" xr:uid="{00000000-0005-0000-0000-0000BF1A0000}"/>
    <cellStyle name="Millares 2 4 2 2 2 2 5" xfId="9520" xr:uid="{00000000-0005-0000-0000-0000C01A0000}"/>
    <cellStyle name="Millares 2 4 2 2 2 2 5 2" xfId="9521" xr:uid="{00000000-0005-0000-0000-0000C11A0000}"/>
    <cellStyle name="Millares 2 4 2 2 2 2 5 2 2" xfId="9522" xr:uid="{00000000-0005-0000-0000-0000C21A0000}"/>
    <cellStyle name="Millares 2 4 2 2 2 2 5 2 3" xfId="9523" xr:uid="{00000000-0005-0000-0000-0000C31A0000}"/>
    <cellStyle name="Millares 2 4 2 2 2 2 5 3" xfId="9524" xr:uid="{00000000-0005-0000-0000-0000C41A0000}"/>
    <cellStyle name="Millares 2 4 2 2 2 2 5 4" xfId="9525" xr:uid="{00000000-0005-0000-0000-0000C51A0000}"/>
    <cellStyle name="Millares 2 4 2 2 2 2 6" xfId="9526" xr:uid="{00000000-0005-0000-0000-0000C61A0000}"/>
    <cellStyle name="Millares 2 4 2 2 2 2 6 2" xfId="9527" xr:uid="{00000000-0005-0000-0000-0000C71A0000}"/>
    <cellStyle name="Millares 2 4 2 2 2 2 6 3" xfId="9528" xr:uid="{00000000-0005-0000-0000-0000C81A0000}"/>
    <cellStyle name="Millares 2 4 2 2 2 2 7" xfId="9529" xr:uid="{00000000-0005-0000-0000-0000C91A0000}"/>
    <cellStyle name="Millares 2 4 2 2 2 2 8" xfId="9530" xr:uid="{00000000-0005-0000-0000-0000CA1A0000}"/>
    <cellStyle name="Millares 2 4 2 2 2 3" xfId="9531" xr:uid="{00000000-0005-0000-0000-0000CB1A0000}"/>
    <cellStyle name="Millares 2 4 2 2 2 3 2" xfId="9532" xr:uid="{00000000-0005-0000-0000-0000CC1A0000}"/>
    <cellStyle name="Millares 2 4 2 2 2 3 2 2" xfId="9533" xr:uid="{00000000-0005-0000-0000-0000CD1A0000}"/>
    <cellStyle name="Millares 2 4 2 2 2 3 2 2 2" xfId="9534" xr:uid="{00000000-0005-0000-0000-0000CE1A0000}"/>
    <cellStyle name="Millares 2 4 2 2 2 3 2 2 3" xfId="9535" xr:uid="{00000000-0005-0000-0000-0000CF1A0000}"/>
    <cellStyle name="Millares 2 4 2 2 2 3 2 3" xfId="9536" xr:uid="{00000000-0005-0000-0000-0000D01A0000}"/>
    <cellStyle name="Millares 2 4 2 2 2 3 2 4" xfId="9537" xr:uid="{00000000-0005-0000-0000-0000D11A0000}"/>
    <cellStyle name="Millares 2 4 2 2 2 3 3" xfId="9538" xr:uid="{00000000-0005-0000-0000-0000D21A0000}"/>
    <cellStyle name="Millares 2 4 2 2 2 3 3 2" xfId="9539" xr:uid="{00000000-0005-0000-0000-0000D31A0000}"/>
    <cellStyle name="Millares 2 4 2 2 2 3 3 3" xfId="9540" xr:uid="{00000000-0005-0000-0000-0000D41A0000}"/>
    <cellStyle name="Millares 2 4 2 2 2 3 4" xfId="9541" xr:uid="{00000000-0005-0000-0000-0000D51A0000}"/>
    <cellStyle name="Millares 2 4 2 2 2 3 5" xfId="9542" xr:uid="{00000000-0005-0000-0000-0000D61A0000}"/>
    <cellStyle name="Millares 2 4 2 2 2 4" xfId="9543" xr:uid="{00000000-0005-0000-0000-0000D71A0000}"/>
    <cellStyle name="Millares 2 4 2 2 2 4 2" xfId="9544" xr:uid="{00000000-0005-0000-0000-0000D81A0000}"/>
    <cellStyle name="Millares 2 4 2 2 2 4 2 2" xfId="9545" xr:uid="{00000000-0005-0000-0000-0000D91A0000}"/>
    <cellStyle name="Millares 2 4 2 2 2 4 2 3" xfId="9546" xr:uid="{00000000-0005-0000-0000-0000DA1A0000}"/>
    <cellStyle name="Millares 2 4 2 2 2 4 3" xfId="9547" xr:uid="{00000000-0005-0000-0000-0000DB1A0000}"/>
    <cellStyle name="Millares 2 4 2 2 2 4 4" xfId="9548" xr:uid="{00000000-0005-0000-0000-0000DC1A0000}"/>
    <cellStyle name="Millares 2 4 2 2 2 5" xfId="9549" xr:uid="{00000000-0005-0000-0000-0000DD1A0000}"/>
    <cellStyle name="Millares 2 4 2 2 2 5 2" xfId="9550" xr:uid="{00000000-0005-0000-0000-0000DE1A0000}"/>
    <cellStyle name="Millares 2 4 2 2 2 5 2 2" xfId="9551" xr:uid="{00000000-0005-0000-0000-0000DF1A0000}"/>
    <cellStyle name="Millares 2 4 2 2 2 5 2 3" xfId="9552" xr:uid="{00000000-0005-0000-0000-0000E01A0000}"/>
    <cellStyle name="Millares 2 4 2 2 2 5 3" xfId="9553" xr:uid="{00000000-0005-0000-0000-0000E11A0000}"/>
    <cellStyle name="Millares 2 4 2 2 2 5 4" xfId="9554" xr:uid="{00000000-0005-0000-0000-0000E21A0000}"/>
    <cellStyle name="Millares 2 4 2 2 2 6" xfId="9555" xr:uid="{00000000-0005-0000-0000-0000E31A0000}"/>
    <cellStyle name="Millares 2 4 2 2 2 6 2" xfId="9556" xr:uid="{00000000-0005-0000-0000-0000E41A0000}"/>
    <cellStyle name="Millares 2 4 2 2 2 6 2 2" xfId="9557" xr:uid="{00000000-0005-0000-0000-0000E51A0000}"/>
    <cellStyle name="Millares 2 4 2 2 2 6 2 3" xfId="9558" xr:uid="{00000000-0005-0000-0000-0000E61A0000}"/>
    <cellStyle name="Millares 2 4 2 2 2 6 3" xfId="9559" xr:uid="{00000000-0005-0000-0000-0000E71A0000}"/>
    <cellStyle name="Millares 2 4 2 2 2 6 4" xfId="9560" xr:uid="{00000000-0005-0000-0000-0000E81A0000}"/>
    <cellStyle name="Millares 2 4 2 2 2 7" xfId="9561" xr:uid="{00000000-0005-0000-0000-0000E91A0000}"/>
    <cellStyle name="Millares 2 4 2 2 2 7 2" xfId="9562" xr:uid="{00000000-0005-0000-0000-0000EA1A0000}"/>
    <cellStyle name="Millares 2 4 2 2 2 7 3" xfId="9563" xr:uid="{00000000-0005-0000-0000-0000EB1A0000}"/>
    <cellStyle name="Millares 2 4 2 2 2 8" xfId="9564" xr:uid="{00000000-0005-0000-0000-0000EC1A0000}"/>
    <cellStyle name="Millares 2 4 2 2 2 9" xfId="9565" xr:uid="{00000000-0005-0000-0000-0000ED1A0000}"/>
    <cellStyle name="Millares 2 4 2 2 3" xfId="9566" xr:uid="{00000000-0005-0000-0000-0000EE1A0000}"/>
    <cellStyle name="Millares 2 4 2 2 3 2" xfId="9567" xr:uid="{00000000-0005-0000-0000-0000EF1A0000}"/>
    <cellStyle name="Millares 2 4 2 2 3 2 2" xfId="9568" xr:uid="{00000000-0005-0000-0000-0000F01A0000}"/>
    <cellStyle name="Millares 2 4 2 2 3 2 2 2" xfId="9569" xr:uid="{00000000-0005-0000-0000-0000F11A0000}"/>
    <cellStyle name="Millares 2 4 2 2 3 2 2 2 2" xfId="9570" xr:uid="{00000000-0005-0000-0000-0000F21A0000}"/>
    <cellStyle name="Millares 2 4 2 2 3 2 2 2 3" xfId="9571" xr:uid="{00000000-0005-0000-0000-0000F31A0000}"/>
    <cellStyle name="Millares 2 4 2 2 3 2 2 3" xfId="9572" xr:uid="{00000000-0005-0000-0000-0000F41A0000}"/>
    <cellStyle name="Millares 2 4 2 2 3 2 2 4" xfId="9573" xr:uid="{00000000-0005-0000-0000-0000F51A0000}"/>
    <cellStyle name="Millares 2 4 2 2 3 2 3" xfId="9574" xr:uid="{00000000-0005-0000-0000-0000F61A0000}"/>
    <cellStyle name="Millares 2 4 2 2 3 2 3 2" xfId="9575" xr:uid="{00000000-0005-0000-0000-0000F71A0000}"/>
    <cellStyle name="Millares 2 4 2 2 3 2 3 3" xfId="9576" xr:uid="{00000000-0005-0000-0000-0000F81A0000}"/>
    <cellStyle name="Millares 2 4 2 2 3 2 4" xfId="9577" xr:uid="{00000000-0005-0000-0000-0000F91A0000}"/>
    <cellStyle name="Millares 2 4 2 2 3 2 5" xfId="9578" xr:uid="{00000000-0005-0000-0000-0000FA1A0000}"/>
    <cellStyle name="Millares 2 4 2 2 3 3" xfId="9579" xr:uid="{00000000-0005-0000-0000-0000FB1A0000}"/>
    <cellStyle name="Millares 2 4 2 2 3 3 2" xfId="9580" xr:uid="{00000000-0005-0000-0000-0000FC1A0000}"/>
    <cellStyle name="Millares 2 4 2 2 3 3 2 2" xfId="9581" xr:uid="{00000000-0005-0000-0000-0000FD1A0000}"/>
    <cellStyle name="Millares 2 4 2 2 3 3 2 3" xfId="9582" xr:uid="{00000000-0005-0000-0000-0000FE1A0000}"/>
    <cellStyle name="Millares 2 4 2 2 3 3 3" xfId="9583" xr:uid="{00000000-0005-0000-0000-0000FF1A0000}"/>
    <cellStyle name="Millares 2 4 2 2 3 3 4" xfId="9584" xr:uid="{00000000-0005-0000-0000-0000001B0000}"/>
    <cellStyle name="Millares 2 4 2 2 3 4" xfId="9585" xr:uid="{00000000-0005-0000-0000-0000011B0000}"/>
    <cellStyle name="Millares 2 4 2 2 3 4 2" xfId="9586" xr:uid="{00000000-0005-0000-0000-0000021B0000}"/>
    <cellStyle name="Millares 2 4 2 2 3 4 2 2" xfId="9587" xr:uid="{00000000-0005-0000-0000-0000031B0000}"/>
    <cellStyle name="Millares 2 4 2 2 3 4 2 3" xfId="9588" xr:uid="{00000000-0005-0000-0000-0000041B0000}"/>
    <cellStyle name="Millares 2 4 2 2 3 4 3" xfId="9589" xr:uid="{00000000-0005-0000-0000-0000051B0000}"/>
    <cellStyle name="Millares 2 4 2 2 3 4 4" xfId="9590" xr:uid="{00000000-0005-0000-0000-0000061B0000}"/>
    <cellStyle name="Millares 2 4 2 2 3 5" xfId="9591" xr:uid="{00000000-0005-0000-0000-0000071B0000}"/>
    <cellStyle name="Millares 2 4 2 2 3 5 2" xfId="9592" xr:uid="{00000000-0005-0000-0000-0000081B0000}"/>
    <cellStyle name="Millares 2 4 2 2 3 5 2 2" xfId="9593" xr:uid="{00000000-0005-0000-0000-0000091B0000}"/>
    <cellStyle name="Millares 2 4 2 2 3 5 2 3" xfId="9594" xr:uid="{00000000-0005-0000-0000-00000A1B0000}"/>
    <cellStyle name="Millares 2 4 2 2 3 5 3" xfId="9595" xr:uid="{00000000-0005-0000-0000-00000B1B0000}"/>
    <cellStyle name="Millares 2 4 2 2 3 5 4" xfId="9596" xr:uid="{00000000-0005-0000-0000-00000C1B0000}"/>
    <cellStyle name="Millares 2 4 2 2 3 6" xfId="9597" xr:uid="{00000000-0005-0000-0000-00000D1B0000}"/>
    <cellStyle name="Millares 2 4 2 2 3 6 2" xfId="9598" xr:uid="{00000000-0005-0000-0000-00000E1B0000}"/>
    <cellStyle name="Millares 2 4 2 2 3 6 3" xfId="9599" xr:uid="{00000000-0005-0000-0000-00000F1B0000}"/>
    <cellStyle name="Millares 2 4 2 2 3 7" xfId="9600" xr:uid="{00000000-0005-0000-0000-0000101B0000}"/>
    <cellStyle name="Millares 2 4 2 2 3 8" xfId="9601" xr:uid="{00000000-0005-0000-0000-0000111B0000}"/>
    <cellStyle name="Millares 2 4 2 2 4" xfId="9602" xr:uid="{00000000-0005-0000-0000-0000121B0000}"/>
    <cellStyle name="Millares 2 4 2 2 4 2" xfId="9603" xr:uid="{00000000-0005-0000-0000-0000131B0000}"/>
    <cellStyle name="Millares 2 4 2 2 4 2 2" xfId="9604" xr:uid="{00000000-0005-0000-0000-0000141B0000}"/>
    <cellStyle name="Millares 2 4 2 2 4 2 2 2" xfId="9605" xr:uid="{00000000-0005-0000-0000-0000151B0000}"/>
    <cellStyle name="Millares 2 4 2 2 4 2 2 3" xfId="9606" xr:uid="{00000000-0005-0000-0000-0000161B0000}"/>
    <cellStyle name="Millares 2 4 2 2 4 2 3" xfId="9607" xr:uid="{00000000-0005-0000-0000-0000171B0000}"/>
    <cellStyle name="Millares 2 4 2 2 4 2 4" xfId="9608" xr:uid="{00000000-0005-0000-0000-0000181B0000}"/>
    <cellStyle name="Millares 2 4 2 2 4 3" xfId="9609" xr:uid="{00000000-0005-0000-0000-0000191B0000}"/>
    <cellStyle name="Millares 2 4 2 2 4 3 2" xfId="9610" xr:uid="{00000000-0005-0000-0000-00001A1B0000}"/>
    <cellStyle name="Millares 2 4 2 2 4 3 3" xfId="9611" xr:uid="{00000000-0005-0000-0000-00001B1B0000}"/>
    <cellStyle name="Millares 2 4 2 2 4 4" xfId="9612" xr:uid="{00000000-0005-0000-0000-00001C1B0000}"/>
    <cellStyle name="Millares 2 4 2 2 4 5" xfId="9613" xr:uid="{00000000-0005-0000-0000-00001D1B0000}"/>
    <cellStyle name="Millares 2 4 2 2 5" xfId="9614" xr:uid="{00000000-0005-0000-0000-00001E1B0000}"/>
    <cellStyle name="Millares 2 4 2 2 5 2" xfId="9615" xr:uid="{00000000-0005-0000-0000-00001F1B0000}"/>
    <cellStyle name="Millares 2 4 2 2 5 2 2" xfId="9616" xr:uid="{00000000-0005-0000-0000-0000201B0000}"/>
    <cellStyle name="Millares 2 4 2 2 5 2 3" xfId="9617" xr:uid="{00000000-0005-0000-0000-0000211B0000}"/>
    <cellStyle name="Millares 2 4 2 2 5 3" xfId="9618" xr:uid="{00000000-0005-0000-0000-0000221B0000}"/>
    <cellStyle name="Millares 2 4 2 2 5 4" xfId="9619" xr:uid="{00000000-0005-0000-0000-0000231B0000}"/>
    <cellStyle name="Millares 2 4 2 2 6" xfId="9620" xr:uid="{00000000-0005-0000-0000-0000241B0000}"/>
    <cellStyle name="Millares 2 4 2 2 6 2" xfId="9621" xr:uid="{00000000-0005-0000-0000-0000251B0000}"/>
    <cellStyle name="Millares 2 4 2 2 6 2 2" xfId="9622" xr:uid="{00000000-0005-0000-0000-0000261B0000}"/>
    <cellStyle name="Millares 2 4 2 2 6 2 3" xfId="9623" xr:uid="{00000000-0005-0000-0000-0000271B0000}"/>
    <cellStyle name="Millares 2 4 2 2 6 3" xfId="9624" xr:uid="{00000000-0005-0000-0000-0000281B0000}"/>
    <cellStyle name="Millares 2 4 2 2 6 4" xfId="9625" xr:uid="{00000000-0005-0000-0000-0000291B0000}"/>
    <cellStyle name="Millares 2 4 2 2 7" xfId="9626" xr:uid="{00000000-0005-0000-0000-00002A1B0000}"/>
    <cellStyle name="Millares 2 4 2 2 7 2" xfId="9627" xr:uid="{00000000-0005-0000-0000-00002B1B0000}"/>
    <cellStyle name="Millares 2 4 2 2 7 2 2" xfId="9628" xr:uid="{00000000-0005-0000-0000-00002C1B0000}"/>
    <cellStyle name="Millares 2 4 2 2 7 2 3" xfId="9629" xr:uid="{00000000-0005-0000-0000-00002D1B0000}"/>
    <cellStyle name="Millares 2 4 2 2 7 3" xfId="9630" xr:uid="{00000000-0005-0000-0000-00002E1B0000}"/>
    <cellStyle name="Millares 2 4 2 2 7 4" xfId="9631" xr:uid="{00000000-0005-0000-0000-00002F1B0000}"/>
    <cellStyle name="Millares 2 4 2 2 8" xfId="9632" xr:uid="{00000000-0005-0000-0000-0000301B0000}"/>
    <cellStyle name="Millares 2 4 2 2 8 2" xfId="9633" xr:uid="{00000000-0005-0000-0000-0000311B0000}"/>
    <cellStyle name="Millares 2 4 2 2 8 3" xfId="9634" xr:uid="{00000000-0005-0000-0000-0000321B0000}"/>
    <cellStyle name="Millares 2 4 2 2 9" xfId="9635" xr:uid="{00000000-0005-0000-0000-0000331B0000}"/>
    <cellStyle name="Millares 2 4 2 3" xfId="9636" xr:uid="{00000000-0005-0000-0000-0000341B0000}"/>
    <cellStyle name="Millares 2 4 2 3 10" xfId="9637" xr:uid="{00000000-0005-0000-0000-0000351B0000}"/>
    <cellStyle name="Millares 2 4 2 3 2" xfId="9638" xr:uid="{00000000-0005-0000-0000-0000361B0000}"/>
    <cellStyle name="Millares 2 4 2 3 2 2" xfId="9639" xr:uid="{00000000-0005-0000-0000-0000371B0000}"/>
    <cellStyle name="Millares 2 4 2 3 2 2 2" xfId="9640" xr:uid="{00000000-0005-0000-0000-0000381B0000}"/>
    <cellStyle name="Millares 2 4 2 3 2 2 2 2" xfId="9641" xr:uid="{00000000-0005-0000-0000-0000391B0000}"/>
    <cellStyle name="Millares 2 4 2 3 2 2 2 2 2" xfId="9642" xr:uid="{00000000-0005-0000-0000-00003A1B0000}"/>
    <cellStyle name="Millares 2 4 2 3 2 2 2 2 2 2" xfId="9643" xr:uid="{00000000-0005-0000-0000-00003B1B0000}"/>
    <cellStyle name="Millares 2 4 2 3 2 2 2 2 2 3" xfId="9644" xr:uid="{00000000-0005-0000-0000-00003C1B0000}"/>
    <cellStyle name="Millares 2 4 2 3 2 2 2 2 3" xfId="9645" xr:uid="{00000000-0005-0000-0000-00003D1B0000}"/>
    <cellStyle name="Millares 2 4 2 3 2 2 2 2 4" xfId="9646" xr:uid="{00000000-0005-0000-0000-00003E1B0000}"/>
    <cellStyle name="Millares 2 4 2 3 2 2 2 3" xfId="9647" xr:uid="{00000000-0005-0000-0000-00003F1B0000}"/>
    <cellStyle name="Millares 2 4 2 3 2 2 2 3 2" xfId="9648" xr:uid="{00000000-0005-0000-0000-0000401B0000}"/>
    <cellStyle name="Millares 2 4 2 3 2 2 2 3 3" xfId="9649" xr:uid="{00000000-0005-0000-0000-0000411B0000}"/>
    <cellStyle name="Millares 2 4 2 3 2 2 2 4" xfId="9650" xr:uid="{00000000-0005-0000-0000-0000421B0000}"/>
    <cellStyle name="Millares 2 4 2 3 2 2 2 5" xfId="9651" xr:uid="{00000000-0005-0000-0000-0000431B0000}"/>
    <cellStyle name="Millares 2 4 2 3 2 2 3" xfId="9652" xr:uid="{00000000-0005-0000-0000-0000441B0000}"/>
    <cellStyle name="Millares 2 4 2 3 2 2 3 2" xfId="9653" xr:uid="{00000000-0005-0000-0000-0000451B0000}"/>
    <cellStyle name="Millares 2 4 2 3 2 2 3 2 2" xfId="9654" xr:uid="{00000000-0005-0000-0000-0000461B0000}"/>
    <cellStyle name="Millares 2 4 2 3 2 2 3 2 3" xfId="9655" xr:uid="{00000000-0005-0000-0000-0000471B0000}"/>
    <cellStyle name="Millares 2 4 2 3 2 2 3 3" xfId="9656" xr:uid="{00000000-0005-0000-0000-0000481B0000}"/>
    <cellStyle name="Millares 2 4 2 3 2 2 3 4" xfId="9657" xr:uid="{00000000-0005-0000-0000-0000491B0000}"/>
    <cellStyle name="Millares 2 4 2 3 2 2 4" xfId="9658" xr:uid="{00000000-0005-0000-0000-00004A1B0000}"/>
    <cellStyle name="Millares 2 4 2 3 2 2 4 2" xfId="9659" xr:uid="{00000000-0005-0000-0000-00004B1B0000}"/>
    <cellStyle name="Millares 2 4 2 3 2 2 4 2 2" xfId="9660" xr:uid="{00000000-0005-0000-0000-00004C1B0000}"/>
    <cellStyle name="Millares 2 4 2 3 2 2 4 2 3" xfId="9661" xr:uid="{00000000-0005-0000-0000-00004D1B0000}"/>
    <cellStyle name="Millares 2 4 2 3 2 2 4 3" xfId="9662" xr:uid="{00000000-0005-0000-0000-00004E1B0000}"/>
    <cellStyle name="Millares 2 4 2 3 2 2 4 4" xfId="9663" xr:uid="{00000000-0005-0000-0000-00004F1B0000}"/>
    <cellStyle name="Millares 2 4 2 3 2 2 5" xfId="9664" xr:uid="{00000000-0005-0000-0000-0000501B0000}"/>
    <cellStyle name="Millares 2 4 2 3 2 2 5 2" xfId="9665" xr:uid="{00000000-0005-0000-0000-0000511B0000}"/>
    <cellStyle name="Millares 2 4 2 3 2 2 5 2 2" xfId="9666" xr:uid="{00000000-0005-0000-0000-0000521B0000}"/>
    <cellStyle name="Millares 2 4 2 3 2 2 5 2 3" xfId="9667" xr:uid="{00000000-0005-0000-0000-0000531B0000}"/>
    <cellStyle name="Millares 2 4 2 3 2 2 5 3" xfId="9668" xr:uid="{00000000-0005-0000-0000-0000541B0000}"/>
    <cellStyle name="Millares 2 4 2 3 2 2 5 4" xfId="9669" xr:uid="{00000000-0005-0000-0000-0000551B0000}"/>
    <cellStyle name="Millares 2 4 2 3 2 2 6" xfId="9670" xr:uid="{00000000-0005-0000-0000-0000561B0000}"/>
    <cellStyle name="Millares 2 4 2 3 2 2 6 2" xfId="9671" xr:uid="{00000000-0005-0000-0000-0000571B0000}"/>
    <cellStyle name="Millares 2 4 2 3 2 2 6 3" xfId="9672" xr:uid="{00000000-0005-0000-0000-0000581B0000}"/>
    <cellStyle name="Millares 2 4 2 3 2 2 7" xfId="9673" xr:uid="{00000000-0005-0000-0000-0000591B0000}"/>
    <cellStyle name="Millares 2 4 2 3 2 2 8" xfId="9674" xr:uid="{00000000-0005-0000-0000-00005A1B0000}"/>
    <cellStyle name="Millares 2 4 2 3 2 3" xfId="9675" xr:uid="{00000000-0005-0000-0000-00005B1B0000}"/>
    <cellStyle name="Millares 2 4 2 3 2 3 2" xfId="9676" xr:uid="{00000000-0005-0000-0000-00005C1B0000}"/>
    <cellStyle name="Millares 2 4 2 3 2 3 2 2" xfId="9677" xr:uid="{00000000-0005-0000-0000-00005D1B0000}"/>
    <cellStyle name="Millares 2 4 2 3 2 3 2 2 2" xfId="9678" xr:uid="{00000000-0005-0000-0000-00005E1B0000}"/>
    <cellStyle name="Millares 2 4 2 3 2 3 2 2 3" xfId="9679" xr:uid="{00000000-0005-0000-0000-00005F1B0000}"/>
    <cellStyle name="Millares 2 4 2 3 2 3 2 3" xfId="9680" xr:uid="{00000000-0005-0000-0000-0000601B0000}"/>
    <cellStyle name="Millares 2 4 2 3 2 3 2 4" xfId="9681" xr:uid="{00000000-0005-0000-0000-0000611B0000}"/>
    <cellStyle name="Millares 2 4 2 3 2 3 3" xfId="9682" xr:uid="{00000000-0005-0000-0000-0000621B0000}"/>
    <cellStyle name="Millares 2 4 2 3 2 3 3 2" xfId="9683" xr:uid="{00000000-0005-0000-0000-0000631B0000}"/>
    <cellStyle name="Millares 2 4 2 3 2 3 3 3" xfId="9684" xr:uid="{00000000-0005-0000-0000-0000641B0000}"/>
    <cellStyle name="Millares 2 4 2 3 2 3 4" xfId="9685" xr:uid="{00000000-0005-0000-0000-0000651B0000}"/>
    <cellStyle name="Millares 2 4 2 3 2 3 5" xfId="9686" xr:uid="{00000000-0005-0000-0000-0000661B0000}"/>
    <cellStyle name="Millares 2 4 2 3 2 4" xfId="9687" xr:uid="{00000000-0005-0000-0000-0000671B0000}"/>
    <cellStyle name="Millares 2 4 2 3 2 4 2" xfId="9688" xr:uid="{00000000-0005-0000-0000-0000681B0000}"/>
    <cellStyle name="Millares 2 4 2 3 2 4 2 2" xfId="9689" xr:uid="{00000000-0005-0000-0000-0000691B0000}"/>
    <cellStyle name="Millares 2 4 2 3 2 4 2 3" xfId="9690" xr:uid="{00000000-0005-0000-0000-00006A1B0000}"/>
    <cellStyle name="Millares 2 4 2 3 2 4 3" xfId="9691" xr:uid="{00000000-0005-0000-0000-00006B1B0000}"/>
    <cellStyle name="Millares 2 4 2 3 2 4 4" xfId="9692" xr:uid="{00000000-0005-0000-0000-00006C1B0000}"/>
    <cellStyle name="Millares 2 4 2 3 2 5" xfId="9693" xr:uid="{00000000-0005-0000-0000-00006D1B0000}"/>
    <cellStyle name="Millares 2 4 2 3 2 5 2" xfId="9694" xr:uid="{00000000-0005-0000-0000-00006E1B0000}"/>
    <cellStyle name="Millares 2 4 2 3 2 5 2 2" xfId="9695" xr:uid="{00000000-0005-0000-0000-00006F1B0000}"/>
    <cellStyle name="Millares 2 4 2 3 2 5 2 3" xfId="9696" xr:uid="{00000000-0005-0000-0000-0000701B0000}"/>
    <cellStyle name="Millares 2 4 2 3 2 5 3" xfId="9697" xr:uid="{00000000-0005-0000-0000-0000711B0000}"/>
    <cellStyle name="Millares 2 4 2 3 2 5 4" xfId="9698" xr:uid="{00000000-0005-0000-0000-0000721B0000}"/>
    <cellStyle name="Millares 2 4 2 3 2 6" xfId="9699" xr:uid="{00000000-0005-0000-0000-0000731B0000}"/>
    <cellStyle name="Millares 2 4 2 3 2 6 2" xfId="9700" xr:uid="{00000000-0005-0000-0000-0000741B0000}"/>
    <cellStyle name="Millares 2 4 2 3 2 6 2 2" xfId="9701" xr:uid="{00000000-0005-0000-0000-0000751B0000}"/>
    <cellStyle name="Millares 2 4 2 3 2 6 2 3" xfId="9702" xr:uid="{00000000-0005-0000-0000-0000761B0000}"/>
    <cellStyle name="Millares 2 4 2 3 2 6 3" xfId="9703" xr:uid="{00000000-0005-0000-0000-0000771B0000}"/>
    <cellStyle name="Millares 2 4 2 3 2 6 4" xfId="9704" xr:uid="{00000000-0005-0000-0000-0000781B0000}"/>
    <cellStyle name="Millares 2 4 2 3 2 7" xfId="9705" xr:uid="{00000000-0005-0000-0000-0000791B0000}"/>
    <cellStyle name="Millares 2 4 2 3 2 7 2" xfId="9706" xr:uid="{00000000-0005-0000-0000-00007A1B0000}"/>
    <cellStyle name="Millares 2 4 2 3 2 7 3" xfId="9707" xr:uid="{00000000-0005-0000-0000-00007B1B0000}"/>
    <cellStyle name="Millares 2 4 2 3 2 8" xfId="9708" xr:uid="{00000000-0005-0000-0000-00007C1B0000}"/>
    <cellStyle name="Millares 2 4 2 3 2 9" xfId="9709" xr:uid="{00000000-0005-0000-0000-00007D1B0000}"/>
    <cellStyle name="Millares 2 4 2 3 3" xfId="9710" xr:uid="{00000000-0005-0000-0000-00007E1B0000}"/>
    <cellStyle name="Millares 2 4 2 3 3 2" xfId="9711" xr:uid="{00000000-0005-0000-0000-00007F1B0000}"/>
    <cellStyle name="Millares 2 4 2 3 3 2 2" xfId="9712" xr:uid="{00000000-0005-0000-0000-0000801B0000}"/>
    <cellStyle name="Millares 2 4 2 3 3 2 2 2" xfId="9713" xr:uid="{00000000-0005-0000-0000-0000811B0000}"/>
    <cellStyle name="Millares 2 4 2 3 3 2 2 2 2" xfId="9714" xr:uid="{00000000-0005-0000-0000-0000821B0000}"/>
    <cellStyle name="Millares 2 4 2 3 3 2 2 2 3" xfId="9715" xr:uid="{00000000-0005-0000-0000-0000831B0000}"/>
    <cellStyle name="Millares 2 4 2 3 3 2 2 3" xfId="9716" xr:uid="{00000000-0005-0000-0000-0000841B0000}"/>
    <cellStyle name="Millares 2 4 2 3 3 2 2 4" xfId="9717" xr:uid="{00000000-0005-0000-0000-0000851B0000}"/>
    <cellStyle name="Millares 2 4 2 3 3 2 3" xfId="9718" xr:uid="{00000000-0005-0000-0000-0000861B0000}"/>
    <cellStyle name="Millares 2 4 2 3 3 2 3 2" xfId="9719" xr:uid="{00000000-0005-0000-0000-0000871B0000}"/>
    <cellStyle name="Millares 2 4 2 3 3 2 3 3" xfId="9720" xr:uid="{00000000-0005-0000-0000-0000881B0000}"/>
    <cellStyle name="Millares 2 4 2 3 3 2 4" xfId="9721" xr:uid="{00000000-0005-0000-0000-0000891B0000}"/>
    <cellStyle name="Millares 2 4 2 3 3 2 5" xfId="9722" xr:uid="{00000000-0005-0000-0000-00008A1B0000}"/>
    <cellStyle name="Millares 2 4 2 3 3 3" xfId="9723" xr:uid="{00000000-0005-0000-0000-00008B1B0000}"/>
    <cellStyle name="Millares 2 4 2 3 3 3 2" xfId="9724" xr:uid="{00000000-0005-0000-0000-00008C1B0000}"/>
    <cellStyle name="Millares 2 4 2 3 3 3 2 2" xfId="9725" xr:uid="{00000000-0005-0000-0000-00008D1B0000}"/>
    <cellStyle name="Millares 2 4 2 3 3 3 2 3" xfId="9726" xr:uid="{00000000-0005-0000-0000-00008E1B0000}"/>
    <cellStyle name="Millares 2 4 2 3 3 3 3" xfId="9727" xr:uid="{00000000-0005-0000-0000-00008F1B0000}"/>
    <cellStyle name="Millares 2 4 2 3 3 3 4" xfId="9728" xr:uid="{00000000-0005-0000-0000-0000901B0000}"/>
    <cellStyle name="Millares 2 4 2 3 3 4" xfId="9729" xr:uid="{00000000-0005-0000-0000-0000911B0000}"/>
    <cellStyle name="Millares 2 4 2 3 3 4 2" xfId="9730" xr:uid="{00000000-0005-0000-0000-0000921B0000}"/>
    <cellStyle name="Millares 2 4 2 3 3 4 2 2" xfId="9731" xr:uid="{00000000-0005-0000-0000-0000931B0000}"/>
    <cellStyle name="Millares 2 4 2 3 3 4 2 3" xfId="9732" xr:uid="{00000000-0005-0000-0000-0000941B0000}"/>
    <cellStyle name="Millares 2 4 2 3 3 4 3" xfId="9733" xr:uid="{00000000-0005-0000-0000-0000951B0000}"/>
    <cellStyle name="Millares 2 4 2 3 3 4 4" xfId="9734" xr:uid="{00000000-0005-0000-0000-0000961B0000}"/>
    <cellStyle name="Millares 2 4 2 3 3 5" xfId="9735" xr:uid="{00000000-0005-0000-0000-0000971B0000}"/>
    <cellStyle name="Millares 2 4 2 3 3 5 2" xfId="9736" xr:uid="{00000000-0005-0000-0000-0000981B0000}"/>
    <cellStyle name="Millares 2 4 2 3 3 5 2 2" xfId="9737" xr:uid="{00000000-0005-0000-0000-0000991B0000}"/>
    <cellStyle name="Millares 2 4 2 3 3 5 2 3" xfId="9738" xr:uid="{00000000-0005-0000-0000-00009A1B0000}"/>
    <cellStyle name="Millares 2 4 2 3 3 5 3" xfId="9739" xr:uid="{00000000-0005-0000-0000-00009B1B0000}"/>
    <cellStyle name="Millares 2 4 2 3 3 5 4" xfId="9740" xr:uid="{00000000-0005-0000-0000-00009C1B0000}"/>
    <cellStyle name="Millares 2 4 2 3 3 6" xfId="9741" xr:uid="{00000000-0005-0000-0000-00009D1B0000}"/>
    <cellStyle name="Millares 2 4 2 3 3 6 2" xfId="9742" xr:uid="{00000000-0005-0000-0000-00009E1B0000}"/>
    <cellStyle name="Millares 2 4 2 3 3 6 3" xfId="9743" xr:uid="{00000000-0005-0000-0000-00009F1B0000}"/>
    <cellStyle name="Millares 2 4 2 3 3 7" xfId="9744" xr:uid="{00000000-0005-0000-0000-0000A01B0000}"/>
    <cellStyle name="Millares 2 4 2 3 3 8" xfId="9745" xr:uid="{00000000-0005-0000-0000-0000A11B0000}"/>
    <cellStyle name="Millares 2 4 2 3 4" xfId="9746" xr:uid="{00000000-0005-0000-0000-0000A21B0000}"/>
    <cellStyle name="Millares 2 4 2 3 4 2" xfId="9747" xr:uid="{00000000-0005-0000-0000-0000A31B0000}"/>
    <cellStyle name="Millares 2 4 2 3 4 2 2" xfId="9748" xr:uid="{00000000-0005-0000-0000-0000A41B0000}"/>
    <cellStyle name="Millares 2 4 2 3 4 2 2 2" xfId="9749" xr:uid="{00000000-0005-0000-0000-0000A51B0000}"/>
    <cellStyle name="Millares 2 4 2 3 4 2 2 3" xfId="9750" xr:uid="{00000000-0005-0000-0000-0000A61B0000}"/>
    <cellStyle name="Millares 2 4 2 3 4 2 3" xfId="9751" xr:uid="{00000000-0005-0000-0000-0000A71B0000}"/>
    <cellStyle name="Millares 2 4 2 3 4 2 4" xfId="9752" xr:uid="{00000000-0005-0000-0000-0000A81B0000}"/>
    <cellStyle name="Millares 2 4 2 3 4 3" xfId="9753" xr:uid="{00000000-0005-0000-0000-0000A91B0000}"/>
    <cellStyle name="Millares 2 4 2 3 4 3 2" xfId="9754" xr:uid="{00000000-0005-0000-0000-0000AA1B0000}"/>
    <cellStyle name="Millares 2 4 2 3 4 3 3" xfId="9755" xr:uid="{00000000-0005-0000-0000-0000AB1B0000}"/>
    <cellStyle name="Millares 2 4 2 3 4 4" xfId="9756" xr:uid="{00000000-0005-0000-0000-0000AC1B0000}"/>
    <cellStyle name="Millares 2 4 2 3 4 5" xfId="9757" xr:uid="{00000000-0005-0000-0000-0000AD1B0000}"/>
    <cellStyle name="Millares 2 4 2 3 5" xfId="9758" xr:uid="{00000000-0005-0000-0000-0000AE1B0000}"/>
    <cellStyle name="Millares 2 4 2 3 5 2" xfId="9759" xr:uid="{00000000-0005-0000-0000-0000AF1B0000}"/>
    <cellStyle name="Millares 2 4 2 3 5 2 2" xfId="9760" xr:uid="{00000000-0005-0000-0000-0000B01B0000}"/>
    <cellStyle name="Millares 2 4 2 3 5 2 3" xfId="9761" xr:uid="{00000000-0005-0000-0000-0000B11B0000}"/>
    <cellStyle name="Millares 2 4 2 3 5 3" xfId="9762" xr:uid="{00000000-0005-0000-0000-0000B21B0000}"/>
    <cellStyle name="Millares 2 4 2 3 5 4" xfId="9763" xr:uid="{00000000-0005-0000-0000-0000B31B0000}"/>
    <cellStyle name="Millares 2 4 2 3 6" xfId="9764" xr:uid="{00000000-0005-0000-0000-0000B41B0000}"/>
    <cellStyle name="Millares 2 4 2 3 6 2" xfId="9765" xr:uid="{00000000-0005-0000-0000-0000B51B0000}"/>
    <cellStyle name="Millares 2 4 2 3 6 2 2" xfId="9766" xr:uid="{00000000-0005-0000-0000-0000B61B0000}"/>
    <cellStyle name="Millares 2 4 2 3 6 2 3" xfId="9767" xr:uid="{00000000-0005-0000-0000-0000B71B0000}"/>
    <cellStyle name="Millares 2 4 2 3 6 3" xfId="9768" xr:uid="{00000000-0005-0000-0000-0000B81B0000}"/>
    <cellStyle name="Millares 2 4 2 3 6 4" xfId="9769" xr:uid="{00000000-0005-0000-0000-0000B91B0000}"/>
    <cellStyle name="Millares 2 4 2 3 7" xfId="9770" xr:uid="{00000000-0005-0000-0000-0000BA1B0000}"/>
    <cellStyle name="Millares 2 4 2 3 7 2" xfId="9771" xr:uid="{00000000-0005-0000-0000-0000BB1B0000}"/>
    <cellStyle name="Millares 2 4 2 3 7 2 2" xfId="9772" xr:uid="{00000000-0005-0000-0000-0000BC1B0000}"/>
    <cellStyle name="Millares 2 4 2 3 7 2 3" xfId="9773" xr:uid="{00000000-0005-0000-0000-0000BD1B0000}"/>
    <cellStyle name="Millares 2 4 2 3 7 3" xfId="9774" xr:uid="{00000000-0005-0000-0000-0000BE1B0000}"/>
    <cellStyle name="Millares 2 4 2 3 7 4" xfId="9775" xr:uid="{00000000-0005-0000-0000-0000BF1B0000}"/>
    <cellStyle name="Millares 2 4 2 3 8" xfId="9776" xr:uid="{00000000-0005-0000-0000-0000C01B0000}"/>
    <cellStyle name="Millares 2 4 2 3 8 2" xfId="9777" xr:uid="{00000000-0005-0000-0000-0000C11B0000}"/>
    <cellStyle name="Millares 2 4 2 3 8 3" xfId="9778" xr:uid="{00000000-0005-0000-0000-0000C21B0000}"/>
    <cellStyle name="Millares 2 4 2 3 9" xfId="9779" xr:uid="{00000000-0005-0000-0000-0000C31B0000}"/>
    <cellStyle name="Millares 2 4 2 4" xfId="9780" xr:uid="{00000000-0005-0000-0000-0000C41B0000}"/>
    <cellStyle name="Millares 2 4 2 4 2" xfId="9781" xr:uid="{00000000-0005-0000-0000-0000C51B0000}"/>
    <cellStyle name="Millares 2 4 2 4 2 2" xfId="9782" xr:uid="{00000000-0005-0000-0000-0000C61B0000}"/>
    <cellStyle name="Millares 2 4 2 4 2 3" xfId="9783" xr:uid="{00000000-0005-0000-0000-0000C71B0000}"/>
    <cellStyle name="Millares 2 4 2 4 3" xfId="9784" xr:uid="{00000000-0005-0000-0000-0000C81B0000}"/>
    <cellStyle name="Millares 2 4 2 4 4" xfId="9785" xr:uid="{00000000-0005-0000-0000-0000C91B0000}"/>
    <cellStyle name="Millares 2 4 2 5" xfId="9786" xr:uid="{00000000-0005-0000-0000-0000CA1B0000}"/>
    <cellStyle name="Millares 2 4 2 5 2" xfId="9787" xr:uid="{00000000-0005-0000-0000-0000CB1B0000}"/>
    <cellStyle name="Millares 2 4 2 5 2 2" xfId="9788" xr:uid="{00000000-0005-0000-0000-0000CC1B0000}"/>
    <cellStyle name="Millares 2 4 2 5 2 3" xfId="9789" xr:uid="{00000000-0005-0000-0000-0000CD1B0000}"/>
    <cellStyle name="Millares 2 4 2 5 3" xfId="9790" xr:uid="{00000000-0005-0000-0000-0000CE1B0000}"/>
    <cellStyle name="Millares 2 4 2 5 4" xfId="9791" xr:uid="{00000000-0005-0000-0000-0000CF1B0000}"/>
    <cellStyle name="Millares 2 4 2 6" xfId="9792" xr:uid="{00000000-0005-0000-0000-0000D01B0000}"/>
    <cellStyle name="Millares 2 4 2 6 2" xfId="9793" xr:uid="{00000000-0005-0000-0000-0000D11B0000}"/>
    <cellStyle name="Millares 2 4 2 6 2 2" xfId="9794" xr:uid="{00000000-0005-0000-0000-0000D21B0000}"/>
    <cellStyle name="Millares 2 4 2 6 2 3" xfId="9795" xr:uid="{00000000-0005-0000-0000-0000D31B0000}"/>
    <cellStyle name="Millares 2 4 2 6 3" xfId="9796" xr:uid="{00000000-0005-0000-0000-0000D41B0000}"/>
    <cellStyle name="Millares 2 4 2 6 4" xfId="9797" xr:uid="{00000000-0005-0000-0000-0000D51B0000}"/>
    <cellStyle name="Millares 2 4 2 7" xfId="9798" xr:uid="{00000000-0005-0000-0000-0000D61B0000}"/>
    <cellStyle name="Millares 2 4 3" xfId="220" xr:uid="{00000000-0005-0000-0000-0000D71B0000}"/>
    <cellStyle name="Millares 2 4 3 10" xfId="9799" xr:uid="{00000000-0005-0000-0000-0000D81B0000}"/>
    <cellStyle name="Millares 2 4 3 10 2" xfId="9800" xr:uid="{00000000-0005-0000-0000-0000D91B0000}"/>
    <cellStyle name="Millares 2 4 3 10 3" xfId="9801" xr:uid="{00000000-0005-0000-0000-0000DA1B0000}"/>
    <cellStyle name="Millares 2 4 3 11" xfId="9802" xr:uid="{00000000-0005-0000-0000-0000DB1B0000}"/>
    <cellStyle name="Millares 2 4 3 12" xfId="9803" xr:uid="{00000000-0005-0000-0000-0000DC1B0000}"/>
    <cellStyle name="Millares 2 4 3 2" xfId="9804" xr:uid="{00000000-0005-0000-0000-0000DD1B0000}"/>
    <cellStyle name="Millares 2 4 3 2 10" xfId="9805" xr:uid="{00000000-0005-0000-0000-0000DE1B0000}"/>
    <cellStyle name="Millares 2 4 3 2 2" xfId="9806" xr:uid="{00000000-0005-0000-0000-0000DF1B0000}"/>
    <cellStyle name="Millares 2 4 3 2 2 2" xfId="9807" xr:uid="{00000000-0005-0000-0000-0000E01B0000}"/>
    <cellStyle name="Millares 2 4 3 2 2 2 2" xfId="9808" xr:uid="{00000000-0005-0000-0000-0000E11B0000}"/>
    <cellStyle name="Millares 2 4 3 2 2 2 2 2" xfId="9809" xr:uid="{00000000-0005-0000-0000-0000E21B0000}"/>
    <cellStyle name="Millares 2 4 3 2 2 2 2 2 2" xfId="9810" xr:uid="{00000000-0005-0000-0000-0000E31B0000}"/>
    <cellStyle name="Millares 2 4 3 2 2 2 2 2 2 2" xfId="9811" xr:uid="{00000000-0005-0000-0000-0000E41B0000}"/>
    <cellStyle name="Millares 2 4 3 2 2 2 2 2 2 3" xfId="9812" xr:uid="{00000000-0005-0000-0000-0000E51B0000}"/>
    <cellStyle name="Millares 2 4 3 2 2 2 2 2 3" xfId="9813" xr:uid="{00000000-0005-0000-0000-0000E61B0000}"/>
    <cellStyle name="Millares 2 4 3 2 2 2 2 2 4" xfId="9814" xr:uid="{00000000-0005-0000-0000-0000E71B0000}"/>
    <cellStyle name="Millares 2 4 3 2 2 2 2 3" xfId="9815" xr:uid="{00000000-0005-0000-0000-0000E81B0000}"/>
    <cellStyle name="Millares 2 4 3 2 2 2 2 3 2" xfId="9816" xr:uid="{00000000-0005-0000-0000-0000E91B0000}"/>
    <cellStyle name="Millares 2 4 3 2 2 2 2 3 3" xfId="9817" xr:uid="{00000000-0005-0000-0000-0000EA1B0000}"/>
    <cellStyle name="Millares 2 4 3 2 2 2 2 4" xfId="9818" xr:uid="{00000000-0005-0000-0000-0000EB1B0000}"/>
    <cellStyle name="Millares 2 4 3 2 2 2 2 5" xfId="9819" xr:uid="{00000000-0005-0000-0000-0000EC1B0000}"/>
    <cellStyle name="Millares 2 4 3 2 2 2 3" xfId="9820" xr:uid="{00000000-0005-0000-0000-0000ED1B0000}"/>
    <cellStyle name="Millares 2 4 3 2 2 2 3 2" xfId="9821" xr:uid="{00000000-0005-0000-0000-0000EE1B0000}"/>
    <cellStyle name="Millares 2 4 3 2 2 2 3 2 2" xfId="9822" xr:uid="{00000000-0005-0000-0000-0000EF1B0000}"/>
    <cellStyle name="Millares 2 4 3 2 2 2 3 2 3" xfId="9823" xr:uid="{00000000-0005-0000-0000-0000F01B0000}"/>
    <cellStyle name="Millares 2 4 3 2 2 2 3 3" xfId="9824" xr:uid="{00000000-0005-0000-0000-0000F11B0000}"/>
    <cellStyle name="Millares 2 4 3 2 2 2 3 4" xfId="9825" xr:uid="{00000000-0005-0000-0000-0000F21B0000}"/>
    <cellStyle name="Millares 2 4 3 2 2 2 4" xfId="9826" xr:uid="{00000000-0005-0000-0000-0000F31B0000}"/>
    <cellStyle name="Millares 2 4 3 2 2 2 4 2" xfId="9827" xr:uid="{00000000-0005-0000-0000-0000F41B0000}"/>
    <cellStyle name="Millares 2 4 3 2 2 2 4 2 2" xfId="9828" xr:uid="{00000000-0005-0000-0000-0000F51B0000}"/>
    <cellStyle name="Millares 2 4 3 2 2 2 4 2 3" xfId="9829" xr:uid="{00000000-0005-0000-0000-0000F61B0000}"/>
    <cellStyle name="Millares 2 4 3 2 2 2 4 3" xfId="9830" xr:uid="{00000000-0005-0000-0000-0000F71B0000}"/>
    <cellStyle name="Millares 2 4 3 2 2 2 4 4" xfId="9831" xr:uid="{00000000-0005-0000-0000-0000F81B0000}"/>
    <cellStyle name="Millares 2 4 3 2 2 2 5" xfId="9832" xr:uid="{00000000-0005-0000-0000-0000F91B0000}"/>
    <cellStyle name="Millares 2 4 3 2 2 2 5 2" xfId="9833" xr:uid="{00000000-0005-0000-0000-0000FA1B0000}"/>
    <cellStyle name="Millares 2 4 3 2 2 2 5 2 2" xfId="9834" xr:uid="{00000000-0005-0000-0000-0000FB1B0000}"/>
    <cellStyle name="Millares 2 4 3 2 2 2 5 2 3" xfId="9835" xr:uid="{00000000-0005-0000-0000-0000FC1B0000}"/>
    <cellStyle name="Millares 2 4 3 2 2 2 5 3" xfId="9836" xr:uid="{00000000-0005-0000-0000-0000FD1B0000}"/>
    <cellStyle name="Millares 2 4 3 2 2 2 5 4" xfId="9837" xr:uid="{00000000-0005-0000-0000-0000FE1B0000}"/>
    <cellStyle name="Millares 2 4 3 2 2 2 6" xfId="9838" xr:uid="{00000000-0005-0000-0000-0000FF1B0000}"/>
    <cellStyle name="Millares 2 4 3 2 2 2 6 2" xfId="9839" xr:uid="{00000000-0005-0000-0000-0000001C0000}"/>
    <cellStyle name="Millares 2 4 3 2 2 2 6 3" xfId="9840" xr:uid="{00000000-0005-0000-0000-0000011C0000}"/>
    <cellStyle name="Millares 2 4 3 2 2 2 7" xfId="9841" xr:uid="{00000000-0005-0000-0000-0000021C0000}"/>
    <cellStyle name="Millares 2 4 3 2 2 2 8" xfId="9842" xr:uid="{00000000-0005-0000-0000-0000031C0000}"/>
    <cellStyle name="Millares 2 4 3 2 2 3" xfId="9843" xr:uid="{00000000-0005-0000-0000-0000041C0000}"/>
    <cellStyle name="Millares 2 4 3 2 2 3 2" xfId="9844" xr:uid="{00000000-0005-0000-0000-0000051C0000}"/>
    <cellStyle name="Millares 2 4 3 2 2 3 2 2" xfId="9845" xr:uid="{00000000-0005-0000-0000-0000061C0000}"/>
    <cellStyle name="Millares 2 4 3 2 2 3 2 2 2" xfId="9846" xr:uid="{00000000-0005-0000-0000-0000071C0000}"/>
    <cellStyle name="Millares 2 4 3 2 2 3 2 2 3" xfId="9847" xr:uid="{00000000-0005-0000-0000-0000081C0000}"/>
    <cellStyle name="Millares 2 4 3 2 2 3 2 3" xfId="9848" xr:uid="{00000000-0005-0000-0000-0000091C0000}"/>
    <cellStyle name="Millares 2 4 3 2 2 3 2 4" xfId="9849" xr:uid="{00000000-0005-0000-0000-00000A1C0000}"/>
    <cellStyle name="Millares 2 4 3 2 2 3 3" xfId="9850" xr:uid="{00000000-0005-0000-0000-00000B1C0000}"/>
    <cellStyle name="Millares 2 4 3 2 2 3 3 2" xfId="9851" xr:uid="{00000000-0005-0000-0000-00000C1C0000}"/>
    <cellStyle name="Millares 2 4 3 2 2 3 3 3" xfId="9852" xr:uid="{00000000-0005-0000-0000-00000D1C0000}"/>
    <cellStyle name="Millares 2 4 3 2 2 3 4" xfId="9853" xr:uid="{00000000-0005-0000-0000-00000E1C0000}"/>
    <cellStyle name="Millares 2 4 3 2 2 3 5" xfId="9854" xr:uid="{00000000-0005-0000-0000-00000F1C0000}"/>
    <cellStyle name="Millares 2 4 3 2 2 4" xfId="9855" xr:uid="{00000000-0005-0000-0000-0000101C0000}"/>
    <cellStyle name="Millares 2 4 3 2 2 4 2" xfId="9856" xr:uid="{00000000-0005-0000-0000-0000111C0000}"/>
    <cellStyle name="Millares 2 4 3 2 2 4 2 2" xfId="9857" xr:uid="{00000000-0005-0000-0000-0000121C0000}"/>
    <cellStyle name="Millares 2 4 3 2 2 4 2 3" xfId="9858" xr:uid="{00000000-0005-0000-0000-0000131C0000}"/>
    <cellStyle name="Millares 2 4 3 2 2 4 3" xfId="9859" xr:uid="{00000000-0005-0000-0000-0000141C0000}"/>
    <cellStyle name="Millares 2 4 3 2 2 4 4" xfId="9860" xr:uid="{00000000-0005-0000-0000-0000151C0000}"/>
    <cellStyle name="Millares 2 4 3 2 2 5" xfId="9861" xr:uid="{00000000-0005-0000-0000-0000161C0000}"/>
    <cellStyle name="Millares 2 4 3 2 2 5 2" xfId="9862" xr:uid="{00000000-0005-0000-0000-0000171C0000}"/>
    <cellStyle name="Millares 2 4 3 2 2 5 2 2" xfId="9863" xr:uid="{00000000-0005-0000-0000-0000181C0000}"/>
    <cellStyle name="Millares 2 4 3 2 2 5 2 3" xfId="9864" xr:uid="{00000000-0005-0000-0000-0000191C0000}"/>
    <cellStyle name="Millares 2 4 3 2 2 5 3" xfId="9865" xr:uid="{00000000-0005-0000-0000-00001A1C0000}"/>
    <cellStyle name="Millares 2 4 3 2 2 5 4" xfId="9866" xr:uid="{00000000-0005-0000-0000-00001B1C0000}"/>
    <cellStyle name="Millares 2 4 3 2 2 6" xfId="9867" xr:uid="{00000000-0005-0000-0000-00001C1C0000}"/>
    <cellStyle name="Millares 2 4 3 2 2 6 2" xfId="9868" xr:uid="{00000000-0005-0000-0000-00001D1C0000}"/>
    <cellStyle name="Millares 2 4 3 2 2 6 2 2" xfId="9869" xr:uid="{00000000-0005-0000-0000-00001E1C0000}"/>
    <cellStyle name="Millares 2 4 3 2 2 6 2 3" xfId="9870" xr:uid="{00000000-0005-0000-0000-00001F1C0000}"/>
    <cellStyle name="Millares 2 4 3 2 2 6 3" xfId="9871" xr:uid="{00000000-0005-0000-0000-0000201C0000}"/>
    <cellStyle name="Millares 2 4 3 2 2 6 4" xfId="9872" xr:uid="{00000000-0005-0000-0000-0000211C0000}"/>
    <cellStyle name="Millares 2 4 3 2 2 7" xfId="9873" xr:uid="{00000000-0005-0000-0000-0000221C0000}"/>
    <cellStyle name="Millares 2 4 3 2 2 7 2" xfId="9874" xr:uid="{00000000-0005-0000-0000-0000231C0000}"/>
    <cellStyle name="Millares 2 4 3 2 2 7 3" xfId="9875" xr:uid="{00000000-0005-0000-0000-0000241C0000}"/>
    <cellStyle name="Millares 2 4 3 2 2 8" xfId="9876" xr:uid="{00000000-0005-0000-0000-0000251C0000}"/>
    <cellStyle name="Millares 2 4 3 2 2 9" xfId="9877" xr:uid="{00000000-0005-0000-0000-0000261C0000}"/>
    <cellStyle name="Millares 2 4 3 2 3" xfId="9878" xr:uid="{00000000-0005-0000-0000-0000271C0000}"/>
    <cellStyle name="Millares 2 4 3 2 3 2" xfId="9879" xr:uid="{00000000-0005-0000-0000-0000281C0000}"/>
    <cellStyle name="Millares 2 4 3 2 3 2 2" xfId="9880" xr:uid="{00000000-0005-0000-0000-0000291C0000}"/>
    <cellStyle name="Millares 2 4 3 2 3 2 2 2" xfId="9881" xr:uid="{00000000-0005-0000-0000-00002A1C0000}"/>
    <cellStyle name="Millares 2 4 3 2 3 2 2 2 2" xfId="9882" xr:uid="{00000000-0005-0000-0000-00002B1C0000}"/>
    <cellStyle name="Millares 2 4 3 2 3 2 2 2 3" xfId="9883" xr:uid="{00000000-0005-0000-0000-00002C1C0000}"/>
    <cellStyle name="Millares 2 4 3 2 3 2 2 3" xfId="9884" xr:uid="{00000000-0005-0000-0000-00002D1C0000}"/>
    <cellStyle name="Millares 2 4 3 2 3 2 2 4" xfId="9885" xr:uid="{00000000-0005-0000-0000-00002E1C0000}"/>
    <cellStyle name="Millares 2 4 3 2 3 2 3" xfId="9886" xr:uid="{00000000-0005-0000-0000-00002F1C0000}"/>
    <cellStyle name="Millares 2 4 3 2 3 2 3 2" xfId="9887" xr:uid="{00000000-0005-0000-0000-0000301C0000}"/>
    <cellStyle name="Millares 2 4 3 2 3 2 3 3" xfId="9888" xr:uid="{00000000-0005-0000-0000-0000311C0000}"/>
    <cellStyle name="Millares 2 4 3 2 3 2 4" xfId="9889" xr:uid="{00000000-0005-0000-0000-0000321C0000}"/>
    <cellStyle name="Millares 2 4 3 2 3 2 5" xfId="9890" xr:uid="{00000000-0005-0000-0000-0000331C0000}"/>
    <cellStyle name="Millares 2 4 3 2 3 3" xfId="9891" xr:uid="{00000000-0005-0000-0000-0000341C0000}"/>
    <cellStyle name="Millares 2 4 3 2 3 3 2" xfId="9892" xr:uid="{00000000-0005-0000-0000-0000351C0000}"/>
    <cellStyle name="Millares 2 4 3 2 3 3 2 2" xfId="9893" xr:uid="{00000000-0005-0000-0000-0000361C0000}"/>
    <cellStyle name="Millares 2 4 3 2 3 3 2 3" xfId="9894" xr:uid="{00000000-0005-0000-0000-0000371C0000}"/>
    <cellStyle name="Millares 2 4 3 2 3 3 3" xfId="9895" xr:uid="{00000000-0005-0000-0000-0000381C0000}"/>
    <cellStyle name="Millares 2 4 3 2 3 3 4" xfId="9896" xr:uid="{00000000-0005-0000-0000-0000391C0000}"/>
    <cellStyle name="Millares 2 4 3 2 3 4" xfId="9897" xr:uid="{00000000-0005-0000-0000-00003A1C0000}"/>
    <cellStyle name="Millares 2 4 3 2 3 4 2" xfId="9898" xr:uid="{00000000-0005-0000-0000-00003B1C0000}"/>
    <cellStyle name="Millares 2 4 3 2 3 4 2 2" xfId="9899" xr:uid="{00000000-0005-0000-0000-00003C1C0000}"/>
    <cellStyle name="Millares 2 4 3 2 3 4 2 3" xfId="9900" xr:uid="{00000000-0005-0000-0000-00003D1C0000}"/>
    <cellStyle name="Millares 2 4 3 2 3 4 3" xfId="9901" xr:uid="{00000000-0005-0000-0000-00003E1C0000}"/>
    <cellStyle name="Millares 2 4 3 2 3 4 4" xfId="9902" xr:uid="{00000000-0005-0000-0000-00003F1C0000}"/>
    <cellStyle name="Millares 2 4 3 2 3 5" xfId="9903" xr:uid="{00000000-0005-0000-0000-0000401C0000}"/>
    <cellStyle name="Millares 2 4 3 2 3 5 2" xfId="9904" xr:uid="{00000000-0005-0000-0000-0000411C0000}"/>
    <cellStyle name="Millares 2 4 3 2 3 5 2 2" xfId="9905" xr:uid="{00000000-0005-0000-0000-0000421C0000}"/>
    <cellStyle name="Millares 2 4 3 2 3 5 2 3" xfId="9906" xr:uid="{00000000-0005-0000-0000-0000431C0000}"/>
    <cellStyle name="Millares 2 4 3 2 3 5 3" xfId="9907" xr:uid="{00000000-0005-0000-0000-0000441C0000}"/>
    <cellStyle name="Millares 2 4 3 2 3 5 4" xfId="9908" xr:uid="{00000000-0005-0000-0000-0000451C0000}"/>
    <cellStyle name="Millares 2 4 3 2 3 6" xfId="9909" xr:uid="{00000000-0005-0000-0000-0000461C0000}"/>
    <cellStyle name="Millares 2 4 3 2 3 6 2" xfId="9910" xr:uid="{00000000-0005-0000-0000-0000471C0000}"/>
    <cellStyle name="Millares 2 4 3 2 3 6 3" xfId="9911" xr:uid="{00000000-0005-0000-0000-0000481C0000}"/>
    <cellStyle name="Millares 2 4 3 2 3 7" xfId="9912" xr:uid="{00000000-0005-0000-0000-0000491C0000}"/>
    <cellStyle name="Millares 2 4 3 2 3 8" xfId="9913" xr:uid="{00000000-0005-0000-0000-00004A1C0000}"/>
    <cellStyle name="Millares 2 4 3 2 4" xfId="9914" xr:uid="{00000000-0005-0000-0000-00004B1C0000}"/>
    <cellStyle name="Millares 2 4 3 2 4 2" xfId="9915" xr:uid="{00000000-0005-0000-0000-00004C1C0000}"/>
    <cellStyle name="Millares 2 4 3 2 4 2 2" xfId="9916" xr:uid="{00000000-0005-0000-0000-00004D1C0000}"/>
    <cellStyle name="Millares 2 4 3 2 4 2 2 2" xfId="9917" xr:uid="{00000000-0005-0000-0000-00004E1C0000}"/>
    <cellStyle name="Millares 2 4 3 2 4 2 2 3" xfId="9918" xr:uid="{00000000-0005-0000-0000-00004F1C0000}"/>
    <cellStyle name="Millares 2 4 3 2 4 2 3" xfId="9919" xr:uid="{00000000-0005-0000-0000-0000501C0000}"/>
    <cellStyle name="Millares 2 4 3 2 4 2 4" xfId="9920" xr:uid="{00000000-0005-0000-0000-0000511C0000}"/>
    <cellStyle name="Millares 2 4 3 2 4 3" xfId="9921" xr:uid="{00000000-0005-0000-0000-0000521C0000}"/>
    <cellStyle name="Millares 2 4 3 2 4 3 2" xfId="9922" xr:uid="{00000000-0005-0000-0000-0000531C0000}"/>
    <cellStyle name="Millares 2 4 3 2 4 3 3" xfId="9923" xr:uid="{00000000-0005-0000-0000-0000541C0000}"/>
    <cellStyle name="Millares 2 4 3 2 4 4" xfId="9924" xr:uid="{00000000-0005-0000-0000-0000551C0000}"/>
    <cellStyle name="Millares 2 4 3 2 4 5" xfId="9925" xr:uid="{00000000-0005-0000-0000-0000561C0000}"/>
    <cellStyle name="Millares 2 4 3 2 5" xfId="9926" xr:uid="{00000000-0005-0000-0000-0000571C0000}"/>
    <cellStyle name="Millares 2 4 3 2 5 2" xfId="9927" xr:uid="{00000000-0005-0000-0000-0000581C0000}"/>
    <cellStyle name="Millares 2 4 3 2 5 2 2" xfId="9928" xr:uid="{00000000-0005-0000-0000-0000591C0000}"/>
    <cellStyle name="Millares 2 4 3 2 5 2 3" xfId="9929" xr:uid="{00000000-0005-0000-0000-00005A1C0000}"/>
    <cellStyle name="Millares 2 4 3 2 5 3" xfId="9930" xr:uid="{00000000-0005-0000-0000-00005B1C0000}"/>
    <cellStyle name="Millares 2 4 3 2 5 4" xfId="9931" xr:uid="{00000000-0005-0000-0000-00005C1C0000}"/>
    <cellStyle name="Millares 2 4 3 2 6" xfId="9932" xr:uid="{00000000-0005-0000-0000-00005D1C0000}"/>
    <cellStyle name="Millares 2 4 3 2 6 2" xfId="9933" xr:uid="{00000000-0005-0000-0000-00005E1C0000}"/>
    <cellStyle name="Millares 2 4 3 2 6 2 2" xfId="9934" xr:uid="{00000000-0005-0000-0000-00005F1C0000}"/>
    <cellStyle name="Millares 2 4 3 2 6 2 3" xfId="9935" xr:uid="{00000000-0005-0000-0000-0000601C0000}"/>
    <cellStyle name="Millares 2 4 3 2 6 3" xfId="9936" xr:uid="{00000000-0005-0000-0000-0000611C0000}"/>
    <cellStyle name="Millares 2 4 3 2 6 4" xfId="9937" xr:uid="{00000000-0005-0000-0000-0000621C0000}"/>
    <cellStyle name="Millares 2 4 3 2 7" xfId="9938" xr:uid="{00000000-0005-0000-0000-0000631C0000}"/>
    <cellStyle name="Millares 2 4 3 2 7 2" xfId="9939" xr:uid="{00000000-0005-0000-0000-0000641C0000}"/>
    <cellStyle name="Millares 2 4 3 2 7 2 2" xfId="9940" xr:uid="{00000000-0005-0000-0000-0000651C0000}"/>
    <cellStyle name="Millares 2 4 3 2 7 2 3" xfId="9941" xr:uid="{00000000-0005-0000-0000-0000661C0000}"/>
    <cellStyle name="Millares 2 4 3 2 7 3" xfId="9942" xr:uid="{00000000-0005-0000-0000-0000671C0000}"/>
    <cellStyle name="Millares 2 4 3 2 7 4" xfId="9943" xr:uid="{00000000-0005-0000-0000-0000681C0000}"/>
    <cellStyle name="Millares 2 4 3 2 8" xfId="9944" xr:uid="{00000000-0005-0000-0000-0000691C0000}"/>
    <cellStyle name="Millares 2 4 3 2 8 2" xfId="9945" xr:uid="{00000000-0005-0000-0000-00006A1C0000}"/>
    <cellStyle name="Millares 2 4 3 2 8 3" xfId="9946" xr:uid="{00000000-0005-0000-0000-00006B1C0000}"/>
    <cellStyle name="Millares 2 4 3 2 9" xfId="9947" xr:uid="{00000000-0005-0000-0000-00006C1C0000}"/>
    <cellStyle name="Millares 2 4 3 3" xfId="9948" xr:uid="{00000000-0005-0000-0000-00006D1C0000}"/>
    <cellStyle name="Millares 2 4 3 3 2" xfId="9949" xr:uid="{00000000-0005-0000-0000-00006E1C0000}"/>
    <cellStyle name="Millares 2 4 3 3 2 2" xfId="9950" xr:uid="{00000000-0005-0000-0000-00006F1C0000}"/>
    <cellStyle name="Millares 2 4 3 3 2 2 2" xfId="9951" xr:uid="{00000000-0005-0000-0000-0000701C0000}"/>
    <cellStyle name="Millares 2 4 3 3 2 2 2 2" xfId="9952" xr:uid="{00000000-0005-0000-0000-0000711C0000}"/>
    <cellStyle name="Millares 2 4 3 3 2 2 2 2 2" xfId="9953" xr:uid="{00000000-0005-0000-0000-0000721C0000}"/>
    <cellStyle name="Millares 2 4 3 3 2 2 2 2 3" xfId="9954" xr:uid="{00000000-0005-0000-0000-0000731C0000}"/>
    <cellStyle name="Millares 2 4 3 3 2 2 2 3" xfId="9955" xr:uid="{00000000-0005-0000-0000-0000741C0000}"/>
    <cellStyle name="Millares 2 4 3 3 2 2 2 4" xfId="9956" xr:uid="{00000000-0005-0000-0000-0000751C0000}"/>
    <cellStyle name="Millares 2 4 3 3 2 2 3" xfId="9957" xr:uid="{00000000-0005-0000-0000-0000761C0000}"/>
    <cellStyle name="Millares 2 4 3 3 2 2 3 2" xfId="9958" xr:uid="{00000000-0005-0000-0000-0000771C0000}"/>
    <cellStyle name="Millares 2 4 3 3 2 2 3 3" xfId="9959" xr:uid="{00000000-0005-0000-0000-0000781C0000}"/>
    <cellStyle name="Millares 2 4 3 3 2 2 4" xfId="9960" xr:uid="{00000000-0005-0000-0000-0000791C0000}"/>
    <cellStyle name="Millares 2 4 3 3 2 2 5" xfId="9961" xr:uid="{00000000-0005-0000-0000-00007A1C0000}"/>
    <cellStyle name="Millares 2 4 3 3 2 3" xfId="9962" xr:uid="{00000000-0005-0000-0000-00007B1C0000}"/>
    <cellStyle name="Millares 2 4 3 3 2 3 2" xfId="9963" xr:uid="{00000000-0005-0000-0000-00007C1C0000}"/>
    <cellStyle name="Millares 2 4 3 3 2 3 2 2" xfId="9964" xr:uid="{00000000-0005-0000-0000-00007D1C0000}"/>
    <cellStyle name="Millares 2 4 3 3 2 3 2 3" xfId="9965" xr:uid="{00000000-0005-0000-0000-00007E1C0000}"/>
    <cellStyle name="Millares 2 4 3 3 2 3 3" xfId="9966" xr:uid="{00000000-0005-0000-0000-00007F1C0000}"/>
    <cellStyle name="Millares 2 4 3 3 2 3 4" xfId="9967" xr:uid="{00000000-0005-0000-0000-0000801C0000}"/>
    <cellStyle name="Millares 2 4 3 3 2 4" xfId="9968" xr:uid="{00000000-0005-0000-0000-0000811C0000}"/>
    <cellStyle name="Millares 2 4 3 3 2 4 2" xfId="9969" xr:uid="{00000000-0005-0000-0000-0000821C0000}"/>
    <cellStyle name="Millares 2 4 3 3 2 4 2 2" xfId="9970" xr:uid="{00000000-0005-0000-0000-0000831C0000}"/>
    <cellStyle name="Millares 2 4 3 3 2 4 2 3" xfId="9971" xr:uid="{00000000-0005-0000-0000-0000841C0000}"/>
    <cellStyle name="Millares 2 4 3 3 2 4 3" xfId="9972" xr:uid="{00000000-0005-0000-0000-0000851C0000}"/>
    <cellStyle name="Millares 2 4 3 3 2 4 4" xfId="9973" xr:uid="{00000000-0005-0000-0000-0000861C0000}"/>
    <cellStyle name="Millares 2 4 3 3 2 5" xfId="9974" xr:uid="{00000000-0005-0000-0000-0000871C0000}"/>
    <cellStyle name="Millares 2 4 3 3 2 5 2" xfId="9975" xr:uid="{00000000-0005-0000-0000-0000881C0000}"/>
    <cellStyle name="Millares 2 4 3 3 2 5 2 2" xfId="9976" xr:uid="{00000000-0005-0000-0000-0000891C0000}"/>
    <cellStyle name="Millares 2 4 3 3 2 5 2 3" xfId="9977" xr:uid="{00000000-0005-0000-0000-00008A1C0000}"/>
    <cellStyle name="Millares 2 4 3 3 2 5 3" xfId="9978" xr:uid="{00000000-0005-0000-0000-00008B1C0000}"/>
    <cellStyle name="Millares 2 4 3 3 2 5 4" xfId="9979" xr:uid="{00000000-0005-0000-0000-00008C1C0000}"/>
    <cellStyle name="Millares 2 4 3 3 2 6" xfId="9980" xr:uid="{00000000-0005-0000-0000-00008D1C0000}"/>
    <cellStyle name="Millares 2 4 3 3 2 6 2" xfId="9981" xr:uid="{00000000-0005-0000-0000-00008E1C0000}"/>
    <cellStyle name="Millares 2 4 3 3 2 6 3" xfId="9982" xr:uid="{00000000-0005-0000-0000-00008F1C0000}"/>
    <cellStyle name="Millares 2 4 3 3 2 7" xfId="9983" xr:uid="{00000000-0005-0000-0000-0000901C0000}"/>
    <cellStyle name="Millares 2 4 3 3 2 8" xfId="9984" xr:uid="{00000000-0005-0000-0000-0000911C0000}"/>
    <cellStyle name="Millares 2 4 3 3 3" xfId="9985" xr:uid="{00000000-0005-0000-0000-0000921C0000}"/>
    <cellStyle name="Millares 2 4 3 3 3 2" xfId="9986" xr:uid="{00000000-0005-0000-0000-0000931C0000}"/>
    <cellStyle name="Millares 2 4 3 3 3 2 2" xfId="9987" xr:uid="{00000000-0005-0000-0000-0000941C0000}"/>
    <cellStyle name="Millares 2 4 3 3 3 2 2 2" xfId="9988" xr:uid="{00000000-0005-0000-0000-0000951C0000}"/>
    <cellStyle name="Millares 2 4 3 3 3 2 2 3" xfId="9989" xr:uid="{00000000-0005-0000-0000-0000961C0000}"/>
    <cellStyle name="Millares 2 4 3 3 3 2 3" xfId="9990" xr:uid="{00000000-0005-0000-0000-0000971C0000}"/>
    <cellStyle name="Millares 2 4 3 3 3 2 4" xfId="9991" xr:uid="{00000000-0005-0000-0000-0000981C0000}"/>
    <cellStyle name="Millares 2 4 3 3 3 3" xfId="9992" xr:uid="{00000000-0005-0000-0000-0000991C0000}"/>
    <cellStyle name="Millares 2 4 3 3 3 3 2" xfId="9993" xr:uid="{00000000-0005-0000-0000-00009A1C0000}"/>
    <cellStyle name="Millares 2 4 3 3 3 3 3" xfId="9994" xr:uid="{00000000-0005-0000-0000-00009B1C0000}"/>
    <cellStyle name="Millares 2 4 3 3 3 4" xfId="9995" xr:uid="{00000000-0005-0000-0000-00009C1C0000}"/>
    <cellStyle name="Millares 2 4 3 3 3 5" xfId="9996" xr:uid="{00000000-0005-0000-0000-00009D1C0000}"/>
    <cellStyle name="Millares 2 4 3 3 4" xfId="9997" xr:uid="{00000000-0005-0000-0000-00009E1C0000}"/>
    <cellStyle name="Millares 2 4 3 3 4 2" xfId="9998" xr:uid="{00000000-0005-0000-0000-00009F1C0000}"/>
    <cellStyle name="Millares 2 4 3 3 4 2 2" xfId="9999" xr:uid="{00000000-0005-0000-0000-0000A01C0000}"/>
    <cellStyle name="Millares 2 4 3 3 4 2 3" xfId="10000" xr:uid="{00000000-0005-0000-0000-0000A11C0000}"/>
    <cellStyle name="Millares 2 4 3 3 4 3" xfId="10001" xr:uid="{00000000-0005-0000-0000-0000A21C0000}"/>
    <cellStyle name="Millares 2 4 3 3 4 4" xfId="10002" xr:uid="{00000000-0005-0000-0000-0000A31C0000}"/>
    <cellStyle name="Millares 2 4 3 3 5" xfId="10003" xr:uid="{00000000-0005-0000-0000-0000A41C0000}"/>
    <cellStyle name="Millares 2 4 3 3 5 2" xfId="10004" xr:uid="{00000000-0005-0000-0000-0000A51C0000}"/>
    <cellStyle name="Millares 2 4 3 3 5 2 2" xfId="10005" xr:uid="{00000000-0005-0000-0000-0000A61C0000}"/>
    <cellStyle name="Millares 2 4 3 3 5 2 3" xfId="10006" xr:uid="{00000000-0005-0000-0000-0000A71C0000}"/>
    <cellStyle name="Millares 2 4 3 3 5 3" xfId="10007" xr:uid="{00000000-0005-0000-0000-0000A81C0000}"/>
    <cellStyle name="Millares 2 4 3 3 5 4" xfId="10008" xr:uid="{00000000-0005-0000-0000-0000A91C0000}"/>
    <cellStyle name="Millares 2 4 3 3 6" xfId="10009" xr:uid="{00000000-0005-0000-0000-0000AA1C0000}"/>
    <cellStyle name="Millares 2 4 3 3 6 2" xfId="10010" xr:uid="{00000000-0005-0000-0000-0000AB1C0000}"/>
    <cellStyle name="Millares 2 4 3 3 6 2 2" xfId="10011" xr:uid="{00000000-0005-0000-0000-0000AC1C0000}"/>
    <cellStyle name="Millares 2 4 3 3 6 2 3" xfId="10012" xr:uid="{00000000-0005-0000-0000-0000AD1C0000}"/>
    <cellStyle name="Millares 2 4 3 3 6 3" xfId="10013" xr:uid="{00000000-0005-0000-0000-0000AE1C0000}"/>
    <cellStyle name="Millares 2 4 3 3 6 4" xfId="10014" xr:uid="{00000000-0005-0000-0000-0000AF1C0000}"/>
    <cellStyle name="Millares 2 4 3 3 7" xfId="10015" xr:uid="{00000000-0005-0000-0000-0000B01C0000}"/>
    <cellStyle name="Millares 2 4 3 3 7 2" xfId="10016" xr:uid="{00000000-0005-0000-0000-0000B11C0000}"/>
    <cellStyle name="Millares 2 4 3 3 7 3" xfId="10017" xr:uid="{00000000-0005-0000-0000-0000B21C0000}"/>
    <cellStyle name="Millares 2 4 3 3 8" xfId="10018" xr:uid="{00000000-0005-0000-0000-0000B31C0000}"/>
    <cellStyle name="Millares 2 4 3 3 9" xfId="10019" xr:uid="{00000000-0005-0000-0000-0000B41C0000}"/>
    <cellStyle name="Millares 2 4 3 4" xfId="10020" xr:uid="{00000000-0005-0000-0000-0000B51C0000}"/>
    <cellStyle name="Millares 2 4 3 4 2" xfId="10021" xr:uid="{00000000-0005-0000-0000-0000B61C0000}"/>
    <cellStyle name="Millares 2 4 3 4 2 2" xfId="10022" xr:uid="{00000000-0005-0000-0000-0000B71C0000}"/>
    <cellStyle name="Millares 2 4 3 4 2 2 2" xfId="10023" xr:uid="{00000000-0005-0000-0000-0000B81C0000}"/>
    <cellStyle name="Millares 2 4 3 4 2 2 2 2" xfId="10024" xr:uid="{00000000-0005-0000-0000-0000B91C0000}"/>
    <cellStyle name="Millares 2 4 3 4 2 2 2 2 2" xfId="10025" xr:uid="{00000000-0005-0000-0000-0000BA1C0000}"/>
    <cellStyle name="Millares 2 4 3 4 2 2 2 2 3" xfId="10026" xr:uid="{00000000-0005-0000-0000-0000BB1C0000}"/>
    <cellStyle name="Millares 2 4 3 4 2 2 2 3" xfId="10027" xr:uid="{00000000-0005-0000-0000-0000BC1C0000}"/>
    <cellStyle name="Millares 2 4 3 4 2 2 2 4" xfId="10028" xr:uid="{00000000-0005-0000-0000-0000BD1C0000}"/>
    <cellStyle name="Millares 2 4 3 4 2 2 3" xfId="10029" xr:uid="{00000000-0005-0000-0000-0000BE1C0000}"/>
    <cellStyle name="Millares 2 4 3 4 2 2 3 2" xfId="10030" xr:uid="{00000000-0005-0000-0000-0000BF1C0000}"/>
    <cellStyle name="Millares 2 4 3 4 2 2 3 3" xfId="10031" xr:uid="{00000000-0005-0000-0000-0000C01C0000}"/>
    <cellStyle name="Millares 2 4 3 4 2 2 4" xfId="10032" xr:uid="{00000000-0005-0000-0000-0000C11C0000}"/>
    <cellStyle name="Millares 2 4 3 4 2 2 5" xfId="10033" xr:uid="{00000000-0005-0000-0000-0000C21C0000}"/>
    <cellStyle name="Millares 2 4 3 4 2 3" xfId="10034" xr:uid="{00000000-0005-0000-0000-0000C31C0000}"/>
    <cellStyle name="Millares 2 4 3 4 2 3 2" xfId="10035" xr:uid="{00000000-0005-0000-0000-0000C41C0000}"/>
    <cellStyle name="Millares 2 4 3 4 2 3 2 2" xfId="10036" xr:uid="{00000000-0005-0000-0000-0000C51C0000}"/>
    <cellStyle name="Millares 2 4 3 4 2 3 2 3" xfId="10037" xr:uid="{00000000-0005-0000-0000-0000C61C0000}"/>
    <cellStyle name="Millares 2 4 3 4 2 3 3" xfId="10038" xr:uid="{00000000-0005-0000-0000-0000C71C0000}"/>
    <cellStyle name="Millares 2 4 3 4 2 3 4" xfId="10039" xr:uid="{00000000-0005-0000-0000-0000C81C0000}"/>
    <cellStyle name="Millares 2 4 3 4 2 4" xfId="10040" xr:uid="{00000000-0005-0000-0000-0000C91C0000}"/>
    <cellStyle name="Millares 2 4 3 4 2 4 2" xfId="10041" xr:uid="{00000000-0005-0000-0000-0000CA1C0000}"/>
    <cellStyle name="Millares 2 4 3 4 2 4 2 2" xfId="10042" xr:uid="{00000000-0005-0000-0000-0000CB1C0000}"/>
    <cellStyle name="Millares 2 4 3 4 2 4 2 3" xfId="10043" xr:uid="{00000000-0005-0000-0000-0000CC1C0000}"/>
    <cellStyle name="Millares 2 4 3 4 2 4 3" xfId="10044" xr:uid="{00000000-0005-0000-0000-0000CD1C0000}"/>
    <cellStyle name="Millares 2 4 3 4 2 4 4" xfId="10045" xr:uid="{00000000-0005-0000-0000-0000CE1C0000}"/>
    <cellStyle name="Millares 2 4 3 4 2 5" xfId="10046" xr:uid="{00000000-0005-0000-0000-0000CF1C0000}"/>
    <cellStyle name="Millares 2 4 3 4 2 5 2" xfId="10047" xr:uid="{00000000-0005-0000-0000-0000D01C0000}"/>
    <cellStyle name="Millares 2 4 3 4 2 5 2 2" xfId="10048" xr:uid="{00000000-0005-0000-0000-0000D11C0000}"/>
    <cellStyle name="Millares 2 4 3 4 2 5 2 3" xfId="10049" xr:uid="{00000000-0005-0000-0000-0000D21C0000}"/>
    <cellStyle name="Millares 2 4 3 4 2 5 3" xfId="10050" xr:uid="{00000000-0005-0000-0000-0000D31C0000}"/>
    <cellStyle name="Millares 2 4 3 4 2 5 4" xfId="10051" xr:uid="{00000000-0005-0000-0000-0000D41C0000}"/>
    <cellStyle name="Millares 2 4 3 4 2 6" xfId="10052" xr:uid="{00000000-0005-0000-0000-0000D51C0000}"/>
    <cellStyle name="Millares 2 4 3 4 2 6 2" xfId="10053" xr:uid="{00000000-0005-0000-0000-0000D61C0000}"/>
    <cellStyle name="Millares 2 4 3 4 2 6 3" xfId="10054" xr:uid="{00000000-0005-0000-0000-0000D71C0000}"/>
    <cellStyle name="Millares 2 4 3 4 2 7" xfId="10055" xr:uid="{00000000-0005-0000-0000-0000D81C0000}"/>
    <cellStyle name="Millares 2 4 3 4 2 8" xfId="10056" xr:uid="{00000000-0005-0000-0000-0000D91C0000}"/>
    <cellStyle name="Millares 2 4 3 4 3" xfId="10057" xr:uid="{00000000-0005-0000-0000-0000DA1C0000}"/>
    <cellStyle name="Millares 2 4 3 4 3 2" xfId="10058" xr:uid="{00000000-0005-0000-0000-0000DB1C0000}"/>
    <cellStyle name="Millares 2 4 3 4 3 2 2" xfId="10059" xr:uid="{00000000-0005-0000-0000-0000DC1C0000}"/>
    <cellStyle name="Millares 2 4 3 4 3 2 2 2" xfId="10060" xr:uid="{00000000-0005-0000-0000-0000DD1C0000}"/>
    <cellStyle name="Millares 2 4 3 4 3 2 2 3" xfId="10061" xr:uid="{00000000-0005-0000-0000-0000DE1C0000}"/>
    <cellStyle name="Millares 2 4 3 4 3 2 3" xfId="10062" xr:uid="{00000000-0005-0000-0000-0000DF1C0000}"/>
    <cellStyle name="Millares 2 4 3 4 3 2 4" xfId="10063" xr:uid="{00000000-0005-0000-0000-0000E01C0000}"/>
    <cellStyle name="Millares 2 4 3 4 3 3" xfId="10064" xr:uid="{00000000-0005-0000-0000-0000E11C0000}"/>
    <cellStyle name="Millares 2 4 3 4 3 3 2" xfId="10065" xr:uid="{00000000-0005-0000-0000-0000E21C0000}"/>
    <cellStyle name="Millares 2 4 3 4 3 3 3" xfId="10066" xr:uid="{00000000-0005-0000-0000-0000E31C0000}"/>
    <cellStyle name="Millares 2 4 3 4 3 4" xfId="10067" xr:uid="{00000000-0005-0000-0000-0000E41C0000}"/>
    <cellStyle name="Millares 2 4 3 4 3 5" xfId="10068" xr:uid="{00000000-0005-0000-0000-0000E51C0000}"/>
    <cellStyle name="Millares 2 4 3 4 4" xfId="10069" xr:uid="{00000000-0005-0000-0000-0000E61C0000}"/>
    <cellStyle name="Millares 2 4 3 4 4 2" xfId="10070" xr:uid="{00000000-0005-0000-0000-0000E71C0000}"/>
    <cellStyle name="Millares 2 4 3 4 4 2 2" xfId="10071" xr:uid="{00000000-0005-0000-0000-0000E81C0000}"/>
    <cellStyle name="Millares 2 4 3 4 4 2 3" xfId="10072" xr:uid="{00000000-0005-0000-0000-0000E91C0000}"/>
    <cellStyle name="Millares 2 4 3 4 4 3" xfId="10073" xr:uid="{00000000-0005-0000-0000-0000EA1C0000}"/>
    <cellStyle name="Millares 2 4 3 4 4 4" xfId="10074" xr:uid="{00000000-0005-0000-0000-0000EB1C0000}"/>
    <cellStyle name="Millares 2 4 3 4 5" xfId="10075" xr:uid="{00000000-0005-0000-0000-0000EC1C0000}"/>
    <cellStyle name="Millares 2 4 3 4 5 2" xfId="10076" xr:uid="{00000000-0005-0000-0000-0000ED1C0000}"/>
    <cellStyle name="Millares 2 4 3 4 5 2 2" xfId="10077" xr:uid="{00000000-0005-0000-0000-0000EE1C0000}"/>
    <cellStyle name="Millares 2 4 3 4 5 2 3" xfId="10078" xr:uid="{00000000-0005-0000-0000-0000EF1C0000}"/>
    <cellStyle name="Millares 2 4 3 4 5 3" xfId="10079" xr:uid="{00000000-0005-0000-0000-0000F01C0000}"/>
    <cellStyle name="Millares 2 4 3 4 5 4" xfId="10080" xr:uid="{00000000-0005-0000-0000-0000F11C0000}"/>
    <cellStyle name="Millares 2 4 3 4 6" xfId="10081" xr:uid="{00000000-0005-0000-0000-0000F21C0000}"/>
    <cellStyle name="Millares 2 4 3 4 6 2" xfId="10082" xr:uid="{00000000-0005-0000-0000-0000F31C0000}"/>
    <cellStyle name="Millares 2 4 3 4 6 2 2" xfId="10083" xr:uid="{00000000-0005-0000-0000-0000F41C0000}"/>
    <cellStyle name="Millares 2 4 3 4 6 2 3" xfId="10084" xr:uid="{00000000-0005-0000-0000-0000F51C0000}"/>
    <cellStyle name="Millares 2 4 3 4 6 3" xfId="10085" xr:uid="{00000000-0005-0000-0000-0000F61C0000}"/>
    <cellStyle name="Millares 2 4 3 4 6 4" xfId="10086" xr:uid="{00000000-0005-0000-0000-0000F71C0000}"/>
    <cellStyle name="Millares 2 4 3 4 7" xfId="10087" xr:uid="{00000000-0005-0000-0000-0000F81C0000}"/>
    <cellStyle name="Millares 2 4 3 4 7 2" xfId="10088" xr:uid="{00000000-0005-0000-0000-0000F91C0000}"/>
    <cellStyle name="Millares 2 4 3 4 7 3" xfId="10089" xr:uid="{00000000-0005-0000-0000-0000FA1C0000}"/>
    <cellStyle name="Millares 2 4 3 4 8" xfId="10090" xr:uid="{00000000-0005-0000-0000-0000FB1C0000}"/>
    <cellStyle name="Millares 2 4 3 4 9" xfId="10091" xr:uid="{00000000-0005-0000-0000-0000FC1C0000}"/>
    <cellStyle name="Millares 2 4 3 5" xfId="10092" xr:uid="{00000000-0005-0000-0000-0000FD1C0000}"/>
    <cellStyle name="Millares 2 4 3 5 2" xfId="10093" xr:uid="{00000000-0005-0000-0000-0000FE1C0000}"/>
    <cellStyle name="Millares 2 4 3 5 2 2" xfId="10094" xr:uid="{00000000-0005-0000-0000-0000FF1C0000}"/>
    <cellStyle name="Millares 2 4 3 5 2 2 2" xfId="10095" xr:uid="{00000000-0005-0000-0000-0000001D0000}"/>
    <cellStyle name="Millares 2 4 3 5 2 2 2 2" xfId="10096" xr:uid="{00000000-0005-0000-0000-0000011D0000}"/>
    <cellStyle name="Millares 2 4 3 5 2 2 2 3" xfId="10097" xr:uid="{00000000-0005-0000-0000-0000021D0000}"/>
    <cellStyle name="Millares 2 4 3 5 2 2 3" xfId="10098" xr:uid="{00000000-0005-0000-0000-0000031D0000}"/>
    <cellStyle name="Millares 2 4 3 5 2 2 4" xfId="10099" xr:uid="{00000000-0005-0000-0000-0000041D0000}"/>
    <cellStyle name="Millares 2 4 3 5 2 3" xfId="10100" xr:uid="{00000000-0005-0000-0000-0000051D0000}"/>
    <cellStyle name="Millares 2 4 3 5 2 3 2" xfId="10101" xr:uid="{00000000-0005-0000-0000-0000061D0000}"/>
    <cellStyle name="Millares 2 4 3 5 2 3 3" xfId="10102" xr:uid="{00000000-0005-0000-0000-0000071D0000}"/>
    <cellStyle name="Millares 2 4 3 5 2 4" xfId="10103" xr:uid="{00000000-0005-0000-0000-0000081D0000}"/>
    <cellStyle name="Millares 2 4 3 5 2 5" xfId="10104" xr:uid="{00000000-0005-0000-0000-0000091D0000}"/>
    <cellStyle name="Millares 2 4 3 5 3" xfId="10105" xr:uid="{00000000-0005-0000-0000-00000A1D0000}"/>
    <cellStyle name="Millares 2 4 3 5 3 2" xfId="10106" xr:uid="{00000000-0005-0000-0000-00000B1D0000}"/>
    <cellStyle name="Millares 2 4 3 5 3 2 2" xfId="10107" xr:uid="{00000000-0005-0000-0000-00000C1D0000}"/>
    <cellStyle name="Millares 2 4 3 5 3 2 3" xfId="10108" xr:uid="{00000000-0005-0000-0000-00000D1D0000}"/>
    <cellStyle name="Millares 2 4 3 5 3 3" xfId="10109" xr:uid="{00000000-0005-0000-0000-00000E1D0000}"/>
    <cellStyle name="Millares 2 4 3 5 3 4" xfId="10110" xr:uid="{00000000-0005-0000-0000-00000F1D0000}"/>
    <cellStyle name="Millares 2 4 3 5 4" xfId="10111" xr:uid="{00000000-0005-0000-0000-0000101D0000}"/>
    <cellStyle name="Millares 2 4 3 5 4 2" xfId="10112" xr:uid="{00000000-0005-0000-0000-0000111D0000}"/>
    <cellStyle name="Millares 2 4 3 5 4 2 2" xfId="10113" xr:uid="{00000000-0005-0000-0000-0000121D0000}"/>
    <cellStyle name="Millares 2 4 3 5 4 2 3" xfId="10114" xr:uid="{00000000-0005-0000-0000-0000131D0000}"/>
    <cellStyle name="Millares 2 4 3 5 4 3" xfId="10115" xr:uid="{00000000-0005-0000-0000-0000141D0000}"/>
    <cellStyle name="Millares 2 4 3 5 4 4" xfId="10116" xr:uid="{00000000-0005-0000-0000-0000151D0000}"/>
    <cellStyle name="Millares 2 4 3 5 5" xfId="10117" xr:uid="{00000000-0005-0000-0000-0000161D0000}"/>
    <cellStyle name="Millares 2 4 3 5 5 2" xfId="10118" xr:uid="{00000000-0005-0000-0000-0000171D0000}"/>
    <cellStyle name="Millares 2 4 3 5 5 2 2" xfId="10119" xr:uid="{00000000-0005-0000-0000-0000181D0000}"/>
    <cellStyle name="Millares 2 4 3 5 5 2 3" xfId="10120" xr:uid="{00000000-0005-0000-0000-0000191D0000}"/>
    <cellStyle name="Millares 2 4 3 5 5 3" xfId="10121" xr:uid="{00000000-0005-0000-0000-00001A1D0000}"/>
    <cellStyle name="Millares 2 4 3 5 5 4" xfId="10122" xr:uid="{00000000-0005-0000-0000-00001B1D0000}"/>
    <cellStyle name="Millares 2 4 3 5 6" xfId="10123" xr:uid="{00000000-0005-0000-0000-00001C1D0000}"/>
    <cellStyle name="Millares 2 4 3 5 6 2" xfId="10124" xr:uid="{00000000-0005-0000-0000-00001D1D0000}"/>
    <cellStyle name="Millares 2 4 3 5 6 3" xfId="10125" xr:uid="{00000000-0005-0000-0000-00001E1D0000}"/>
    <cellStyle name="Millares 2 4 3 5 7" xfId="10126" xr:uid="{00000000-0005-0000-0000-00001F1D0000}"/>
    <cellStyle name="Millares 2 4 3 5 8" xfId="10127" xr:uid="{00000000-0005-0000-0000-0000201D0000}"/>
    <cellStyle name="Millares 2 4 3 6" xfId="10128" xr:uid="{00000000-0005-0000-0000-0000211D0000}"/>
    <cellStyle name="Millares 2 4 3 6 2" xfId="10129" xr:uid="{00000000-0005-0000-0000-0000221D0000}"/>
    <cellStyle name="Millares 2 4 3 6 2 2" xfId="10130" xr:uid="{00000000-0005-0000-0000-0000231D0000}"/>
    <cellStyle name="Millares 2 4 3 6 2 2 2" xfId="10131" xr:uid="{00000000-0005-0000-0000-0000241D0000}"/>
    <cellStyle name="Millares 2 4 3 6 2 2 3" xfId="10132" xr:uid="{00000000-0005-0000-0000-0000251D0000}"/>
    <cellStyle name="Millares 2 4 3 6 2 3" xfId="10133" xr:uid="{00000000-0005-0000-0000-0000261D0000}"/>
    <cellStyle name="Millares 2 4 3 6 2 4" xfId="10134" xr:uid="{00000000-0005-0000-0000-0000271D0000}"/>
    <cellStyle name="Millares 2 4 3 6 3" xfId="10135" xr:uid="{00000000-0005-0000-0000-0000281D0000}"/>
    <cellStyle name="Millares 2 4 3 6 3 2" xfId="10136" xr:uid="{00000000-0005-0000-0000-0000291D0000}"/>
    <cellStyle name="Millares 2 4 3 6 3 3" xfId="10137" xr:uid="{00000000-0005-0000-0000-00002A1D0000}"/>
    <cellStyle name="Millares 2 4 3 6 4" xfId="10138" xr:uid="{00000000-0005-0000-0000-00002B1D0000}"/>
    <cellStyle name="Millares 2 4 3 6 5" xfId="10139" xr:uid="{00000000-0005-0000-0000-00002C1D0000}"/>
    <cellStyle name="Millares 2 4 3 7" xfId="10140" xr:uid="{00000000-0005-0000-0000-00002D1D0000}"/>
    <cellStyle name="Millares 2 4 3 7 2" xfId="10141" xr:uid="{00000000-0005-0000-0000-00002E1D0000}"/>
    <cellStyle name="Millares 2 4 3 7 2 2" xfId="10142" xr:uid="{00000000-0005-0000-0000-00002F1D0000}"/>
    <cellStyle name="Millares 2 4 3 7 2 3" xfId="10143" xr:uid="{00000000-0005-0000-0000-0000301D0000}"/>
    <cellStyle name="Millares 2 4 3 7 3" xfId="10144" xr:uid="{00000000-0005-0000-0000-0000311D0000}"/>
    <cellStyle name="Millares 2 4 3 7 4" xfId="10145" xr:uid="{00000000-0005-0000-0000-0000321D0000}"/>
    <cellStyle name="Millares 2 4 3 8" xfId="10146" xr:uid="{00000000-0005-0000-0000-0000331D0000}"/>
    <cellStyle name="Millares 2 4 3 8 2" xfId="10147" xr:uid="{00000000-0005-0000-0000-0000341D0000}"/>
    <cellStyle name="Millares 2 4 3 8 2 2" xfId="10148" xr:uid="{00000000-0005-0000-0000-0000351D0000}"/>
    <cellStyle name="Millares 2 4 3 8 2 3" xfId="10149" xr:uid="{00000000-0005-0000-0000-0000361D0000}"/>
    <cellStyle name="Millares 2 4 3 8 3" xfId="10150" xr:uid="{00000000-0005-0000-0000-0000371D0000}"/>
    <cellStyle name="Millares 2 4 3 8 4" xfId="10151" xr:uid="{00000000-0005-0000-0000-0000381D0000}"/>
    <cellStyle name="Millares 2 4 3 9" xfId="10152" xr:uid="{00000000-0005-0000-0000-0000391D0000}"/>
    <cellStyle name="Millares 2 4 3 9 2" xfId="10153" xr:uid="{00000000-0005-0000-0000-00003A1D0000}"/>
    <cellStyle name="Millares 2 4 3 9 2 2" xfId="10154" xr:uid="{00000000-0005-0000-0000-00003B1D0000}"/>
    <cellStyle name="Millares 2 4 3 9 2 3" xfId="10155" xr:uid="{00000000-0005-0000-0000-00003C1D0000}"/>
    <cellStyle name="Millares 2 4 3 9 3" xfId="10156" xr:uid="{00000000-0005-0000-0000-00003D1D0000}"/>
    <cellStyle name="Millares 2 4 3 9 4" xfId="10157" xr:uid="{00000000-0005-0000-0000-00003E1D0000}"/>
    <cellStyle name="Millares 2 4 4" xfId="10158" xr:uid="{00000000-0005-0000-0000-00003F1D0000}"/>
    <cellStyle name="Millares 2 4 4 2" xfId="10159" xr:uid="{00000000-0005-0000-0000-0000401D0000}"/>
    <cellStyle name="Millares 2 4 4 2 2" xfId="10160" xr:uid="{00000000-0005-0000-0000-0000411D0000}"/>
    <cellStyle name="Millares 2 4 4 2 2 2" xfId="10161" xr:uid="{00000000-0005-0000-0000-0000421D0000}"/>
    <cellStyle name="Millares 2 4 4 2 2 2 2" xfId="10162" xr:uid="{00000000-0005-0000-0000-0000431D0000}"/>
    <cellStyle name="Millares 2 4 4 2 2 2 2 2" xfId="10163" xr:uid="{00000000-0005-0000-0000-0000441D0000}"/>
    <cellStyle name="Millares 2 4 4 2 2 2 2 2 2" xfId="10164" xr:uid="{00000000-0005-0000-0000-0000451D0000}"/>
    <cellStyle name="Millares 2 4 4 2 2 2 2 2 3" xfId="10165" xr:uid="{00000000-0005-0000-0000-0000461D0000}"/>
    <cellStyle name="Millares 2 4 4 2 2 2 2 3" xfId="10166" xr:uid="{00000000-0005-0000-0000-0000471D0000}"/>
    <cellStyle name="Millares 2 4 4 2 2 2 2 4" xfId="10167" xr:uid="{00000000-0005-0000-0000-0000481D0000}"/>
    <cellStyle name="Millares 2 4 4 2 2 2 3" xfId="10168" xr:uid="{00000000-0005-0000-0000-0000491D0000}"/>
    <cellStyle name="Millares 2 4 4 2 2 2 3 2" xfId="10169" xr:uid="{00000000-0005-0000-0000-00004A1D0000}"/>
    <cellStyle name="Millares 2 4 4 2 2 2 3 3" xfId="10170" xr:uid="{00000000-0005-0000-0000-00004B1D0000}"/>
    <cellStyle name="Millares 2 4 4 2 2 2 4" xfId="10171" xr:uid="{00000000-0005-0000-0000-00004C1D0000}"/>
    <cellStyle name="Millares 2 4 4 2 2 2 5" xfId="10172" xr:uid="{00000000-0005-0000-0000-00004D1D0000}"/>
    <cellStyle name="Millares 2 4 4 2 2 3" xfId="10173" xr:uid="{00000000-0005-0000-0000-00004E1D0000}"/>
    <cellStyle name="Millares 2 4 4 2 2 3 2" xfId="10174" xr:uid="{00000000-0005-0000-0000-00004F1D0000}"/>
    <cellStyle name="Millares 2 4 4 2 2 3 2 2" xfId="10175" xr:uid="{00000000-0005-0000-0000-0000501D0000}"/>
    <cellStyle name="Millares 2 4 4 2 2 3 2 3" xfId="10176" xr:uid="{00000000-0005-0000-0000-0000511D0000}"/>
    <cellStyle name="Millares 2 4 4 2 2 3 3" xfId="10177" xr:uid="{00000000-0005-0000-0000-0000521D0000}"/>
    <cellStyle name="Millares 2 4 4 2 2 3 4" xfId="10178" xr:uid="{00000000-0005-0000-0000-0000531D0000}"/>
    <cellStyle name="Millares 2 4 4 2 2 4" xfId="10179" xr:uid="{00000000-0005-0000-0000-0000541D0000}"/>
    <cellStyle name="Millares 2 4 4 2 2 4 2" xfId="10180" xr:uid="{00000000-0005-0000-0000-0000551D0000}"/>
    <cellStyle name="Millares 2 4 4 2 2 4 2 2" xfId="10181" xr:uid="{00000000-0005-0000-0000-0000561D0000}"/>
    <cellStyle name="Millares 2 4 4 2 2 4 2 3" xfId="10182" xr:uid="{00000000-0005-0000-0000-0000571D0000}"/>
    <cellStyle name="Millares 2 4 4 2 2 4 3" xfId="10183" xr:uid="{00000000-0005-0000-0000-0000581D0000}"/>
    <cellStyle name="Millares 2 4 4 2 2 4 4" xfId="10184" xr:uid="{00000000-0005-0000-0000-0000591D0000}"/>
    <cellStyle name="Millares 2 4 4 2 2 5" xfId="10185" xr:uid="{00000000-0005-0000-0000-00005A1D0000}"/>
    <cellStyle name="Millares 2 4 4 2 2 5 2" xfId="10186" xr:uid="{00000000-0005-0000-0000-00005B1D0000}"/>
    <cellStyle name="Millares 2 4 4 2 2 5 2 2" xfId="10187" xr:uid="{00000000-0005-0000-0000-00005C1D0000}"/>
    <cellStyle name="Millares 2 4 4 2 2 5 2 3" xfId="10188" xr:uid="{00000000-0005-0000-0000-00005D1D0000}"/>
    <cellStyle name="Millares 2 4 4 2 2 5 3" xfId="10189" xr:uid="{00000000-0005-0000-0000-00005E1D0000}"/>
    <cellStyle name="Millares 2 4 4 2 2 5 4" xfId="10190" xr:uid="{00000000-0005-0000-0000-00005F1D0000}"/>
    <cellStyle name="Millares 2 4 4 2 2 6" xfId="10191" xr:uid="{00000000-0005-0000-0000-0000601D0000}"/>
    <cellStyle name="Millares 2 4 4 2 2 6 2" xfId="10192" xr:uid="{00000000-0005-0000-0000-0000611D0000}"/>
    <cellStyle name="Millares 2 4 4 2 2 6 3" xfId="10193" xr:uid="{00000000-0005-0000-0000-0000621D0000}"/>
    <cellStyle name="Millares 2 4 4 2 2 7" xfId="10194" xr:uid="{00000000-0005-0000-0000-0000631D0000}"/>
    <cellStyle name="Millares 2 4 4 2 2 8" xfId="10195" xr:uid="{00000000-0005-0000-0000-0000641D0000}"/>
    <cellStyle name="Millares 2 4 4 2 3" xfId="10196" xr:uid="{00000000-0005-0000-0000-0000651D0000}"/>
    <cellStyle name="Millares 2 4 4 2 3 2" xfId="10197" xr:uid="{00000000-0005-0000-0000-0000661D0000}"/>
    <cellStyle name="Millares 2 4 4 2 3 2 2" xfId="10198" xr:uid="{00000000-0005-0000-0000-0000671D0000}"/>
    <cellStyle name="Millares 2 4 4 2 3 2 2 2" xfId="10199" xr:uid="{00000000-0005-0000-0000-0000681D0000}"/>
    <cellStyle name="Millares 2 4 4 2 3 2 2 3" xfId="10200" xr:uid="{00000000-0005-0000-0000-0000691D0000}"/>
    <cellStyle name="Millares 2 4 4 2 3 2 3" xfId="10201" xr:uid="{00000000-0005-0000-0000-00006A1D0000}"/>
    <cellStyle name="Millares 2 4 4 2 3 2 4" xfId="10202" xr:uid="{00000000-0005-0000-0000-00006B1D0000}"/>
    <cellStyle name="Millares 2 4 4 2 3 3" xfId="10203" xr:uid="{00000000-0005-0000-0000-00006C1D0000}"/>
    <cellStyle name="Millares 2 4 4 2 3 3 2" xfId="10204" xr:uid="{00000000-0005-0000-0000-00006D1D0000}"/>
    <cellStyle name="Millares 2 4 4 2 3 3 3" xfId="10205" xr:uid="{00000000-0005-0000-0000-00006E1D0000}"/>
    <cellStyle name="Millares 2 4 4 2 3 4" xfId="10206" xr:uid="{00000000-0005-0000-0000-00006F1D0000}"/>
    <cellStyle name="Millares 2 4 4 2 3 5" xfId="10207" xr:uid="{00000000-0005-0000-0000-0000701D0000}"/>
    <cellStyle name="Millares 2 4 4 2 4" xfId="10208" xr:uid="{00000000-0005-0000-0000-0000711D0000}"/>
    <cellStyle name="Millares 2 4 4 2 4 2" xfId="10209" xr:uid="{00000000-0005-0000-0000-0000721D0000}"/>
    <cellStyle name="Millares 2 4 4 2 4 2 2" xfId="10210" xr:uid="{00000000-0005-0000-0000-0000731D0000}"/>
    <cellStyle name="Millares 2 4 4 2 4 2 3" xfId="10211" xr:uid="{00000000-0005-0000-0000-0000741D0000}"/>
    <cellStyle name="Millares 2 4 4 2 4 3" xfId="10212" xr:uid="{00000000-0005-0000-0000-0000751D0000}"/>
    <cellStyle name="Millares 2 4 4 2 4 4" xfId="10213" xr:uid="{00000000-0005-0000-0000-0000761D0000}"/>
    <cellStyle name="Millares 2 4 4 2 5" xfId="10214" xr:uid="{00000000-0005-0000-0000-0000771D0000}"/>
    <cellStyle name="Millares 2 4 4 2 5 2" xfId="10215" xr:uid="{00000000-0005-0000-0000-0000781D0000}"/>
    <cellStyle name="Millares 2 4 4 2 5 2 2" xfId="10216" xr:uid="{00000000-0005-0000-0000-0000791D0000}"/>
    <cellStyle name="Millares 2 4 4 2 5 2 3" xfId="10217" xr:uid="{00000000-0005-0000-0000-00007A1D0000}"/>
    <cellStyle name="Millares 2 4 4 2 5 3" xfId="10218" xr:uid="{00000000-0005-0000-0000-00007B1D0000}"/>
    <cellStyle name="Millares 2 4 4 2 5 4" xfId="10219" xr:uid="{00000000-0005-0000-0000-00007C1D0000}"/>
    <cellStyle name="Millares 2 4 4 2 6" xfId="10220" xr:uid="{00000000-0005-0000-0000-00007D1D0000}"/>
    <cellStyle name="Millares 2 4 4 2 6 2" xfId="10221" xr:uid="{00000000-0005-0000-0000-00007E1D0000}"/>
    <cellStyle name="Millares 2 4 4 2 6 2 2" xfId="10222" xr:uid="{00000000-0005-0000-0000-00007F1D0000}"/>
    <cellStyle name="Millares 2 4 4 2 6 2 3" xfId="10223" xr:uid="{00000000-0005-0000-0000-0000801D0000}"/>
    <cellStyle name="Millares 2 4 4 2 6 3" xfId="10224" xr:uid="{00000000-0005-0000-0000-0000811D0000}"/>
    <cellStyle name="Millares 2 4 4 2 6 4" xfId="10225" xr:uid="{00000000-0005-0000-0000-0000821D0000}"/>
    <cellStyle name="Millares 2 4 4 2 7" xfId="10226" xr:uid="{00000000-0005-0000-0000-0000831D0000}"/>
    <cellStyle name="Millares 2 4 4 2 7 2" xfId="10227" xr:uid="{00000000-0005-0000-0000-0000841D0000}"/>
    <cellStyle name="Millares 2 4 4 2 7 3" xfId="10228" xr:uid="{00000000-0005-0000-0000-0000851D0000}"/>
    <cellStyle name="Millares 2 4 4 2 8" xfId="10229" xr:uid="{00000000-0005-0000-0000-0000861D0000}"/>
    <cellStyle name="Millares 2 4 4 2 9" xfId="10230" xr:uid="{00000000-0005-0000-0000-0000871D0000}"/>
    <cellStyle name="Millares 2 4 4 3" xfId="10231" xr:uid="{00000000-0005-0000-0000-0000881D0000}"/>
    <cellStyle name="Millares 2 4 4 3 2" xfId="10232" xr:uid="{00000000-0005-0000-0000-0000891D0000}"/>
    <cellStyle name="Millares 2 4 4 3 2 2" xfId="10233" xr:uid="{00000000-0005-0000-0000-00008A1D0000}"/>
    <cellStyle name="Millares 2 4 4 3 2 2 2" xfId="10234" xr:uid="{00000000-0005-0000-0000-00008B1D0000}"/>
    <cellStyle name="Millares 2 4 4 3 2 2 2 2" xfId="10235" xr:uid="{00000000-0005-0000-0000-00008C1D0000}"/>
    <cellStyle name="Millares 2 4 4 3 2 2 2 3" xfId="10236" xr:uid="{00000000-0005-0000-0000-00008D1D0000}"/>
    <cellStyle name="Millares 2 4 4 3 2 2 3" xfId="10237" xr:uid="{00000000-0005-0000-0000-00008E1D0000}"/>
    <cellStyle name="Millares 2 4 4 3 2 2 4" xfId="10238" xr:uid="{00000000-0005-0000-0000-00008F1D0000}"/>
    <cellStyle name="Millares 2 4 4 3 2 3" xfId="10239" xr:uid="{00000000-0005-0000-0000-0000901D0000}"/>
    <cellStyle name="Millares 2 4 4 3 2 3 2" xfId="10240" xr:uid="{00000000-0005-0000-0000-0000911D0000}"/>
    <cellStyle name="Millares 2 4 4 3 2 3 3" xfId="10241" xr:uid="{00000000-0005-0000-0000-0000921D0000}"/>
    <cellStyle name="Millares 2 4 4 3 2 4" xfId="10242" xr:uid="{00000000-0005-0000-0000-0000931D0000}"/>
    <cellStyle name="Millares 2 4 4 3 2 5" xfId="10243" xr:uid="{00000000-0005-0000-0000-0000941D0000}"/>
    <cellStyle name="Millares 2 4 4 3 3" xfId="10244" xr:uid="{00000000-0005-0000-0000-0000951D0000}"/>
    <cellStyle name="Millares 2 4 4 3 3 2" xfId="10245" xr:uid="{00000000-0005-0000-0000-0000961D0000}"/>
    <cellStyle name="Millares 2 4 4 3 3 2 2" xfId="10246" xr:uid="{00000000-0005-0000-0000-0000971D0000}"/>
    <cellStyle name="Millares 2 4 4 3 3 2 3" xfId="10247" xr:uid="{00000000-0005-0000-0000-0000981D0000}"/>
    <cellStyle name="Millares 2 4 4 3 3 3" xfId="10248" xr:uid="{00000000-0005-0000-0000-0000991D0000}"/>
    <cellStyle name="Millares 2 4 4 3 3 4" xfId="10249" xr:uid="{00000000-0005-0000-0000-00009A1D0000}"/>
    <cellStyle name="Millares 2 4 4 3 4" xfId="10250" xr:uid="{00000000-0005-0000-0000-00009B1D0000}"/>
    <cellStyle name="Millares 2 4 4 3 4 2" xfId="10251" xr:uid="{00000000-0005-0000-0000-00009C1D0000}"/>
    <cellStyle name="Millares 2 4 4 3 4 2 2" xfId="10252" xr:uid="{00000000-0005-0000-0000-00009D1D0000}"/>
    <cellStyle name="Millares 2 4 4 3 4 2 3" xfId="10253" xr:uid="{00000000-0005-0000-0000-00009E1D0000}"/>
    <cellStyle name="Millares 2 4 4 3 4 3" xfId="10254" xr:uid="{00000000-0005-0000-0000-00009F1D0000}"/>
    <cellStyle name="Millares 2 4 4 3 4 4" xfId="10255" xr:uid="{00000000-0005-0000-0000-0000A01D0000}"/>
    <cellStyle name="Millares 2 4 4 3 5" xfId="10256" xr:uid="{00000000-0005-0000-0000-0000A11D0000}"/>
    <cellStyle name="Millares 2 4 4 3 5 2" xfId="10257" xr:uid="{00000000-0005-0000-0000-0000A21D0000}"/>
    <cellStyle name="Millares 2 4 4 3 5 2 2" xfId="10258" xr:uid="{00000000-0005-0000-0000-0000A31D0000}"/>
    <cellStyle name="Millares 2 4 4 3 5 2 3" xfId="10259" xr:uid="{00000000-0005-0000-0000-0000A41D0000}"/>
    <cellStyle name="Millares 2 4 4 3 5 3" xfId="10260" xr:uid="{00000000-0005-0000-0000-0000A51D0000}"/>
    <cellStyle name="Millares 2 4 4 3 5 4" xfId="10261" xr:uid="{00000000-0005-0000-0000-0000A61D0000}"/>
    <cellStyle name="Millares 2 4 4 3 6" xfId="10262" xr:uid="{00000000-0005-0000-0000-0000A71D0000}"/>
    <cellStyle name="Millares 2 4 4 3 6 2" xfId="10263" xr:uid="{00000000-0005-0000-0000-0000A81D0000}"/>
    <cellStyle name="Millares 2 4 4 3 6 3" xfId="10264" xr:uid="{00000000-0005-0000-0000-0000A91D0000}"/>
    <cellStyle name="Millares 2 4 4 3 7" xfId="10265" xr:uid="{00000000-0005-0000-0000-0000AA1D0000}"/>
    <cellStyle name="Millares 2 4 4 3 8" xfId="10266" xr:uid="{00000000-0005-0000-0000-0000AB1D0000}"/>
    <cellStyle name="Millares 2 4 4 4" xfId="10267" xr:uid="{00000000-0005-0000-0000-0000AC1D0000}"/>
    <cellStyle name="Millares 2 4 5" xfId="10268" xr:uid="{00000000-0005-0000-0000-0000AD1D0000}"/>
    <cellStyle name="Millares 2 4 5 2" xfId="10269" xr:uid="{00000000-0005-0000-0000-0000AE1D0000}"/>
    <cellStyle name="Millares 2 4 5 2 2" xfId="10270" xr:uid="{00000000-0005-0000-0000-0000AF1D0000}"/>
    <cellStyle name="Millares 2 4 5 2 3" xfId="10271" xr:uid="{00000000-0005-0000-0000-0000B01D0000}"/>
    <cellStyle name="Millares 2 4 5 3" xfId="10272" xr:uid="{00000000-0005-0000-0000-0000B11D0000}"/>
    <cellStyle name="Millares 2 4 5 4" xfId="10273" xr:uid="{00000000-0005-0000-0000-0000B21D0000}"/>
    <cellStyle name="Millares 2 4 6" xfId="10274" xr:uid="{00000000-0005-0000-0000-0000B31D0000}"/>
    <cellStyle name="Millares 2 4 6 2" xfId="10275" xr:uid="{00000000-0005-0000-0000-0000B41D0000}"/>
    <cellStyle name="Millares 2 4 6 2 2" xfId="10276" xr:uid="{00000000-0005-0000-0000-0000B51D0000}"/>
    <cellStyle name="Millares 2 4 6 2 3" xfId="10277" xr:uid="{00000000-0005-0000-0000-0000B61D0000}"/>
    <cellStyle name="Millares 2 4 6 3" xfId="10278" xr:uid="{00000000-0005-0000-0000-0000B71D0000}"/>
    <cellStyle name="Millares 2 4 6 4" xfId="10279" xr:uid="{00000000-0005-0000-0000-0000B81D0000}"/>
    <cellStyle name="Millares 2 4 7" xfId="10280" xr:uid="{00000000-0005-0000-0000-0000B91D0000}"/>
    <cellStyle name="Millares 2 5" xfId="221" xr:uid="{00000000-0005-0000-0000-0000BA1D0000}"/>
    <cellStyle name="Millares 2 5 2" xfId="222" xr:uid="{00000000-0005-0000-0000-0000BB1D0000}"/>
    <cellStyle name="Millares 2 5 2 10" xfId="10281" xr:uid="{00000000-0005-0000-0000-0000BC1D0000}"/>
    <cellStyle name="Millares 2 5 2 10 2" xfId="10282" xr:uid="{00000000-0005-0000-0000-0000BD1D0000}"/>
    <cellStyle name="Millares 2 5 2 10 2 2" xfId="10283" xr:uid="{00000000-0005-0000-0000-0000BE1D0000}"/>
    <cellStyle name="Millares 2 5 2 10 2 3" xfId="10284" xr:uid="{00000000-0005-0000-0000-0000BF1D0000}"/>
    <cellStyle name="Millares 2 5 2 10 3" xfId="10285" xr:uid="{00000000-0005-0000-0000-0000C01D0000}"/>
    <cellStyle name="Millares 2 5 2 10 4" xfId="10286" xr:uid="{00000000-0005-0000-0000-0000C11D0000}"/>
    <cellStyle name="Millares 2 5 2 11" xfId="10287" xr:uid="{00000000-0005-0000-0000-0000C21D0000}"/>
    <cellStyle name="Millares 2 5 2 11 2" xfId="10288" xr:uid="{00000000-0005-0000-0000-0000C31D0000}"/>
    <cellStyle name="Millares 2 5 2 11 2 2" xfId="10289" xr:uid="{00000000-0005-0000-0000-0000C41D0000}"/>
    <cellStyle name="Millares 2 5 2 11 2 3" xfId="10290" xr:uid="{00000000-0005-0000-0000-0000C51D0000}"/>
    <cellStyle name="Millares 2 5 2 11 3" xfId="10291" xr:uid="{00000000-0005-0000-0000-0000C61D0000}"/>
    <cellStyle name="Millares 2 5 2 11 4" xfId="10292" xr:uid="{00000000-0005-0000-0000-0000C71D0000}"/>
    <cellStyle name="Millares 2 5 2 12" xfId="10293" xr:uid="{00000000-0005-0000-0000-0000C81D0000}"/>
    <cellStyle name="Millares 2 5 2 12 2" xfId="10294" xr:uid="{00000000-0005-0000-0000-0000C91D0000}"/>
    <cellStyle name="Millares 2 5 2 12 2 2" xfId="10295" xr:uid="{00000000-0005-0000-0000-0000CA1D0000}"/>
    <cellStyle name="Millares 2 5 2 12 2 3" xfId="10296" xr:uid="{00000000-0005-0000-0000-0000CB1D0000}"/>
    <cellStyle name="Millares 2 5 2 12 3" xfId="10297" xr:uid="{00000000-0005-0000-0000-0000CC1D0000}"/>
    <cellStyle name="Millares 2 5 2 12 4" xfId="10298" xr:uid="{00000000-0005-0000-0000-0000CD1D0000}"/>
    <cellStyle name="Millares 2 5 2 13" xfId="10299" xr:uid="{00000000-0005-0000-0000-0000CE1D0000}"/>
    <cellStyle name="Millares 2 5 2 13 2" xfId="10300" xr:uid="{00000000-0005-0000-0000-0000CF1D0000}"/>
    <cellStyle name="Millares 2 5 2 13 3" xfId="10301" xr:uid="{00000000-0005-0000-0000-0000D01D0000}"/>
    <cellStyle name="Millares 2 5 2 14" xfId="10302" xr:uid="{00000000-0005-0000-0000-0000D11D0000}"/>
    <cellStyle name="Millares 2 5 2 14 2" xfId="10303" xr:uid="{00000000-0005-0000-0000-0000D21D0000}"/>
    <cellStyle name="Millares 2 5 2 14 3" xfId="10304" xr:uid="{00000000-0005-0000-0000-0000D31D0000}"/>
    <cellStyle name="Millares 2 5 2 15" xfId="10305" xr:uid="{00000000-0005-0000-0000-0000D41D0000}"/>
    <cellStyle name="Millares 2 5 2 16" xfId="10306" xr:uid="{00000000-0005-0000-0000-0000D51D0000}"/>
    <cellStyle name="Millares 2 5 2 17" xfId="10307" xr:uid="{00000000-0005-0000-0000-0000D61D0000}"/>
    <cellStyle name="Millares 2 5 2 2" xfId="10308" xr:uid="{00000000-0005-0000-0000-0000D71D0000}"/>
    <cellStyle name="Millares 2 5 2 2 10" xfId="10309" xr:uid="{00000000-0005-0000-0000-0000D81D0000}"/>
    <cellStyle name="Millares 2 5 2 2 2" xfId="10310" xr:uid="{00000000-0005-0000-0000-0000D91D0000}"/>
    <cellStyle name="Millares 2 5 2 2 2 2" xfId="10311" xr:uid="{00000000-0005-0000-0000-0000DA1D0000}"/>
    <cellStyle name="Millares 2 5 2 2 2 2 2" xfId="10312" xr:uid="{00000000-0005-0000-0000-0000DB1D0000}"/>
    <cellStyle name="Millares 2 5 2 2 2 2 2 2" xfId="10313" xr:uid="{00000000-0005-0000-0000-0000DC1D0000}"/>
    <cellStyle name="Millares 2 5 2 2 2 2 2 2 2" xfId="10314" xr:uid="{00000000-0005-0000-0000-0000DD1D0000}"/>
    <cellStyle name="Millares 2 5 2 2 2 2 2 2 2 2" xfId="10315" xr:uid="{00000000-0005-0000-0000-0000DE1D0000}"/>
    <cellStyle name="Millares 2 5 2 2 2 2 2 2 2 3" xfId="10316" xr:uid="{00000000-0005-0000-0000-0000DF1D0000}"/>
    <cellStyle name="Millares 2 5 2 2 2 2 2 2 3" xfId="10317" xr:uid="{00000000-0005-0000-0000-0000E01D0000}"/>
    <cellStyle name="Millares 2 5 2 2 2 2 2 2 4" xfId="10318" xr:uid="{00000000-0005-0000-0000-0000E11D0000}"/>
    <cellStyle name="Millares 2 5 2 2 2 2 2 3" xfId="10319" xr:uid="{00000000-0005-0000-0000-0000E21D0000}"/>
    <cellStyle name="Millares 2 5 2 2 2 2 2 3 2" xfId="10320" xr:uid="{00000000-0005-0000-0000-0000E31D0000}"/>
    <cellStyle name="Millares 2 5 2 2 2 2 2 3 3" xfId="10321" xr:uid="{00000000-0005-0000-0000-0000E41D0000}"/>
    <cellStyle name="Millares 2 5 2 2 2 2 2 4" xfId="10322" xr:uid="{00000000-0005-0000-0000-0000E51D0000}"/>
    <cellStyle name="Millares 2 5 2 2 2 2 2 5" xfId="10323" xr:uid="{00000000-0005-0000-0000-0000E61D0000}"/>
    <cellStyle name="Millares 2 5 2 2 2 2 3" xfId="10324" xr:uid="{00000000-0005-0000-0000-0000E71D0000}"/>
    <cellStyle name="Millares 2 5 2 2 2 2 3 2" xfId="10325" xr:uid="{00000000-0005-0000-0000-0000E81D0000}"/>
    <cellStyle name="Millares 2 5 2 2 2 2 3 2 2" xfId="10326" xr:uid="{00000000-0005-0000-0000-0000E91D0000}"/>
    <cellStyle name="Millares 2 5 2 2 2 2 3 2 3" xfId="10327" xr:uid="{00000000-0005-0000-0000-0000EA1D0000}"/>
    <cellStyle name="Millares 2 5 2 2 2 2 3 3" xfId="10328" xr:uid="{00000000-0005-0000-0000-0000EB1D0000}"/>
    <cellStyle name="Millares 2 5 2 2 2 2 3 4" xfId="10329" xr:uid="{00000000-0005-0000-0000-0000EC1D0000}"/>
    <cellStyle name="Millares 2 5 2 2 2 2 4" xfId="10330" xr:uid="{00000000-0005-0000-0000-0000ED1D0000}"/>
    <cellStyle name="Millares 2 5 2 2 2 2 4 2" xfId="10331" xr:uid="{00000000-0005-0000-0000-0000EE1D0000}"/>
    <cellStyle name="Millares 2 5 2 2 2 2 4 2 2" xfId="10332" xr:uid="{00000000-0005-0000-0000-0000EF1D0000}"/>
    <cellStyle name="Millares 2 5 2 2 2 2 4 2 3" xfId="10333" xr:uid="{00000000-0005-0000-0000-0000F01D0000}"/>
    <cellStyle name="Millares 2 5 2 2 2 2 4 3" xfId="10334" xr:uid="{00000000-0005-0000-0000-0000F11D0000}"/>
    <cellStyle name="Millares 2 5 2 2 2 2 4 4" xfId="10335" xr:uid="{00000000-0005-0000-0000-0000F21D0000}"/>
    <cellStyle name="Millares 2 5 2 2 2 2 5" xfId="10336" xr:uid="{00000000-0005-0000-0000-0000F31D0000}"/>
    <cellStyle name="Millares 2 5 2 2 2 2 5 2" xfId="10337" xr:uid="{00000000-0005-0000-0000-0000F41D0000}"/>
    <cellStyle name="Millares 2 5 2 2 2 2 5 2 2" xfId="10338" xr:uid="{00000000-0005-0000-0000-0000F51D0000}"/>
    <cellStyle name="Millares 2 5 2 2 2 2 5 2 3" xfId="10339" xr:uid="{00000000-0005-0000-0000-0000F61D0000}"/>
    <cellStyle name="Millares 2 5 2 2 2 2 5 3" xfId="10340" xr:uid="{00000000-0005-0000-0000-0000F71D0000}"/>
    <cellStyle name="Millares 2 5 2 2 2 2 5 4" xfId="10341" xr:uid="{00000000-0005-0000-0000-0000F81D0000}"/>
    <cellStyle name="Millares 2 5 2 2 2 2 6" xfId="10342" xr:uid="{00000000-0005-0000-0000-0000F91D0000}"/>
    <cellStyle name="Millares 2 5 2 2 2 2 6 2" xfId="10343" xr:uid="{00000000-0005-0000-0000-0000FA1D0000}"/>
    <cellStyle name="Millares 2 5 2 2 2 2 6 3" xfId="10344" xr:uid="{00000000-0005-0000-0000-0000FB1D0000}"/>
    <cellStyle name="Millares 2 5 2 2 2 2 7" xfId="10345" xr:uid="{00000000-0005-0000-0000-0000FC1D0000}"/>
    <cellStyle name="Millares 2 5 2 2 2 2 8" xfId="10346" xr:uid="{00000000-0005-0000-0000-0000FD1D0000}"/>
    <cellStyle name="Millares 2 5 2 2 2 3" xfId="10347" xr:uid="{00000000-0005-0000-0000-0000FE1D0000}"/>
    <cellStyle name="Millares 2 5 2 2 2 3 2" xfId="10348" xr:uid="{00000000-0005-0000-0000-0000FF1D0000}"/>
    <cellStyle name="Millares 2 5 2 2 2 3 2 2" xfId="10349" xr:uid="{00000000-0005-0000-0000-0000001E0000}"/>
    <cellStyle name="Millares 2 5 2 2 2 3 2 2 2" xfId="10350" xr:uid="{00000000-0005-0000-0000-0000011E0000}"/>
    <cellStyle name="Millares 2 5 2 2 2 3 2 2 3" xfId="10351" xr:uid="{00000000-0005-0000-0000-0000021E0000}"/>
    <cellStyle name="Millares 2 5 2 2 2 3 2 3" xfId="10352" xr:uid="{00000000-0005-0000-0000-0000031E0000}"/>
    <cellStyle name="Millares 2 5 2 2 2 3 2 4" xfId="10353" xr:uid="{00000000-0005-0000-0000-0000041E0000}"/>
    <cellStyle name="Millares 2 5 2 2 2 3 3" xfId="10354" xr:uid="{00000000-0005-0000-0000-0000051E0000}"/>
    <cellStyle name="Millares 2 5 2 2 2 3 3 2" xfId="10355" xr:uid="{00000000-0005-0000-0000-0000061E0000}"/>
    <cellStyle name="Millares 2 5 2 2 2 3 3 3" xfId="10356" xr:uid="{00000000-0005-0000-0000-0000071E0000}"/>
    <cellStyle name="Millares 2 5 2 2 2 3 4" xfId="10357" xr:uid="{00000000-0005-0000-0000-0000081E0000}"/>
    <cellStyle name="Millares 2 5 2 2 2 3 5" xfId="10358" xr:uid="{00000000-0005-0000-0000-0000091E0000}"/>
    <cellStyle name="Millares 2 5 2 2 2 4" xfId="10359" xr:uid="{00000000-0005-0000-0000-00000A1E0000}"/>
    <cellStyle name="Millares 2 5 2 2 2 4 2" xfId="10360" xr:uid="{00000000-0005-0000-0000-00000B1E0000}"/>
    <cellStyle name="Millares 2 5 2 2 2 4 2 2" xfId="10361" xr:uid="{00000000-0005-0000-0000-00000C1E0000}"/>
    <cellStyle name="Millares 2 5 2 2 2 4 2 3" xfId="10362" xr:uid="{00000000-0005-0000-0000-00000D1E0000}"/>
    <cellStyle name="Millares 2 5 2 2 2 4 3" xfId="10363" xr:uid="{00000000-0005-0000-0000-00000E1E0000}"/>
    <cellStyle name="Millares 2 5 2 2 2 4 4" xfId="10364" xr:uid="{00000000-0005-0000-0000-00000F1E0000}"/>
    <cellStyle name="Millares 2 5 2 2 2 5" xfId="10365" xr:uid="{00000000-0005-0000-0000-0000101E0000}"/>
    <cellStyle name="Millares 2 5 2 2 2 5 2" xfId="10366" xr:uid="{00000000-0005-0000-0000-0000111E0000}"/>
    <cellStyle name="Millares 2 5 2 2 2 5 2 2" xfId="10367" xr:uid="{00000000-0005-0000-0000-0000121E0000}"/>
    <cellStyle name="Millares 2 5 2 2 2 5 2 3" xfId="10368" xr:uid="{00000000-0005-0000-0000-0000131E0000}"/>
    <cellStyle name="Millares 2 5 2 2 2 5 3" xfId="10369" xr:uid="{00000000-0005-0000-0000-0000141E0000}"/>
    <cellStyle name="Millares 2 5 2 2 2 5 4" xfId="10370" xr:uid="{00000000-0005-0000-0000-0000151E0000}"/>
    <cellStyle name="Millares 2 5 2 2 2 6" xfId="10371" xr:uid="{00000000-0005-0000-0000-0000161E0000}"/>
    <cellStyle name="Millares 2 5 2 2 2 6 2" xfId="10372" xr:uid="{00000000-0005-0000-0000-0000171E0000}"/>
    <cellStyle name="Millares 2 5 2 2 2 6 2 2" xfId="10373" xr:uid="{00000000-0005-0000-0000-0000181E0000}"/>
    <cellStyle name="Millares 2 5 2 2 2 6 2 3" xfId="10374" xr:uid="{00000000-0005-0000-0000-0000191E0000}"/>
    <cellStyle name="Millares 2 5 2 2 2 6 3" xfId="10375" xr:uid="{00000000-0005-0000-0000-00001A1E0000}"/>
    <cellStyle name="Millares 2 5 2 2 2 6 4" xfId="10376" xr:uid="{00000000-0005-0000-0000-00001B1E0000}"/>
    <cellStyle name="Millares 2 5 2 2 2 7" xfId="10377" xr:uid="{00000000-0005-0000-0000-00001C1E0000}"/>
    <cellStyle name="Millares 2 5 2 2 2 7 2" xfId="10378" xr:uid="{00000000-0005-0000-0000-00001D1E0000}"/>
    <cellStyle name="Millares 2 5 2 2 2 7 3" xfId="10379" xr:uid="{00000000-0005-0000-0000-00001E1E0000}"/>
    <cellStyle name="Millares 2 5 2 2 2 8" xfId="10380" xr:uid="{00000000-0005-0000-0000-00001F1E0000}"/>
    <cellStyle name="Millares 2 5 2 2 2 9" xfId="10381" xr:uid="{00000000-0005-0000-0000-0000201E0000}"/>
    <cellStyle name="Millares 2 5 2 2 3" xfId="10382" xr:uid="{00000000-0005-0000-0000-0000211E0000}"/>
    <cellStyle name="Millares 2 5 2 2 3 2" xfId="10383" xr:uid="{00000000-0005-0000-0000-0000221E0000}"/>
    <cellStyle name="Millares 2 5 2 2 3 2 2" xfId="10384" xr:uid="{00000000-0005-0000-0000-0000231E0000}"/>
    <cellStyle name="Millares 2 5 2 2 3 2 2 2" xfId="10385" xr:uid="{00000000-0005-0000-0000-0000241E0000}"/>
    <cellStyle name="Millares 2 5 2 2 3 2 2 2 2" xfId="10386" xr:uid="{00000000-0005-0000-0000-0000251E0000}"/>
    <cellStyle name="Millares 2 5 2 2 3 2 2 2 3" xfId="10387" xr:uid="{00000000-0005-0000-0000-0000261E0000}"/>
    <cellStyle name="Millares 2 5 2 2 3 2 2 3" xfId="10388" xr:uid="{00000000-0005-0000-0000-0000271E0000}"/>
    <cellStyle name="Millares 2 5 2 2 3 2 2 4" xfId="10389" xr:uid="{00000000-0005-0000-0000-0000281E0000}"/>
    <cellStyle name="Millares 2 5 2 2 3 2 3" xfId="10390" xr:uid="{00000000-0005-0000-0000-0000291E0000}"/>
    <cellStyle name="Millares 2 5 2 2 3 2 3 2" xfId="10391" xr:uid="{00000000-0005-0000-0000-00002A1E0000}"/>
    <cellStyle name="Millares 2 5 2 2 3 2 3 3" xfId="10392" xr:uid="{00000000-0005-0000-0000-00002B1E0000}"/>
    <cellStyle name="Millares 2 5 2 2 3 2 4" xfId="10393" xr:uid="{00000000-0005-0000-0000-00002C1E0000}"/>
    <cellStyle name="Millares 2 5 2 2 3 2 5" xfId="10394" xr:uid="{00000000-0005-0000-0000-00002D1E0000}"/>
    <cellStyle name="Millares 2 5 2 2 3 3" xfId="10395" xr:uid="{00000000-0005-0000-0000-00002E1E0000}"/>
    <cellStyle name="Millares 2 5 2 2 3 3 2" xfId="10396" xr:uid="{00000000-0005-0000-0000-00002F1E0000}"/>
    <cellStyle name="Millares 2 5 2 2 3 3 2 2" xfId="10397" xr:uid="{00000000-0005-0000-0000-0000301E0000}"/>
    <cellStyle name="Millares 2 5 2 2 3 3 2 3" xfId="10398" xr:uid="{00000000-0005-0000-0000-0000311E0000}"/>
    <cellStyle name="Millares 2 5 2 2 3 3 3" xfId="10399" xr:uid="{00000000-0005-0000-0000-0000321E0000}"/>
    <cellStyle name="Millares 2 5 2 2 3 3 4" xfId="10400" xr:uid="{00000000-0005-0000-0000-0000331E0000}"/>
    <cellStyle name="Millares 2 5 2 2 3 4" xfId="10401" xr:uid="{00000000-0005-0000-0000-0000341E0000}"/>
    <cellStyle name="Millares 2 5 2 2 3 4 2" xfId="10402" xr:uid="{00000000-0005-0000-0000-0000351E0000}"/>
    <cellStyle name="Millares 2 5 2 2 3 4 2 2" xfId="10403" xr:uid="{00000000-0005-0000-0000-0000361E0000}"/>
    <cellStyle name="Millares 2 5 2 2 3 4 2 3" xfId="10404" xr:uid="{00000000-0005-0000-0000-0000371E0000}"/>
    <cellStyle name="Millares 2 5 2 2 3 4 3" xfId="10405" xr:uid="{00000000-0005-0000-0000-0000381E0000}"/>
    <cellStyle name="Millares 2 5 2 2 3 4 4" xfId="10406" xr:uid="{00000000-0005-0000-0000-0000391E0000}"/>
    <cellStyle name="Millares 2 5 2 2 3 5" xfId="10407" xr:uid="{00000000-0005-0000-0000-00003A1E0000}"/>
    <cellStyle name="Millares 2 5 2 2 3 5 2" xfId="10408" xr:uid="{00000000-0005-0000-0000-00003B1E0000}"/>
    <cellStyle name="Millares 2 5 2 2 3 5 2 2" xfId="10409" xr:uid="{00000000-0005-0000-0000-00003C1E0000}"/>
    <cellStyle name="Millares 2 5 2 2 3 5 2 3" xfId="10410" xr:uid="{00000000-0005-0000-0000-00003D1E0000}"/>
    <cellStyle name="Millares 2 5 2 2 3 5 3" xfId="10411" xr:uid="{00000000-0005-0000-0000-00003E1E0000}"/>
    <cellStyle name="Millares 2 5 2 2 3 5 4" xfId="10412" xr:uid="{00000000-0005-0000-0000-00003F1E0000}"/>
    <cellStyle name="Millares 2 5 2 2 3 6" xfId="10413" xr:uid="{00000000-0005-0000-0000-0000401E0000}"/>
    <cellStyle name="Millares 2 5 2 2 3 6 2" xfId="10414" xr:uid="{00000000-0005-0000-0000-0000411E0000}"/>
    <cellStyle name="Millares 2 5 2 2 3 6 3" xfId="10415" xr:uid="{00000000-0005-0000-0000-0000421E0000}"/>
    <cellStyle name="Millares 2 5 2 2 3 7" xfId="10416" xr:uid="{00000000-0005-0000-0000-0000431E0000}"/>
    <cellStyle name="Millares 2 5 2 2 3 8" xfId="10417" xr:uid="{00000000-0005-0000-0000-0000441E0000}"/>
    <cellStyle name="Millares 2 5 2 2 4" xfId="10418" xr:uid="{00000000-0005-0000-0000-0000451E0000}"/>
    <cellStyle name="Millares 2 5 2 2 4 2" xfId="10419" xr:uid="{00000000-0005-0000-0000-0000461E0000}"/>
    <cellStyle name="Millares 2 5 2 2 4 2 2" xfId="10420" xr:uid="{00000000-0005-0000-0000-0000471E0000}"/>
    <cellStyle name="Millares 2 5 2 2 4 2 2 2" xfId="10421" xr:uid="{00000000-0005-0000-0000-0000481E0000}"/>
    <cellStyle name="Millares 2 5 2 2 4 2 2 3" xfId="10422" xr:uid="{00000000-0005-0000-0000-0000491E0000}"/>
    <cellStyle name="Millares 2 5 2 2 4 2 3" xfId="10423" xr:uid="{00000000-0005-0000-0000-00004A1E0000}"/>
    <cellStyle name="Millares 2 5 2 2 4 2 4" xfId="10424" xr:uid="{00000000-0005-0000-0000-00004B1E0000}"/>
    <cellStyle name="Millares 2 5 2 2 4 3" xfId="10425" xr:uid="{00000000-0005-0000-0000-00004C1E0000}"/>
    <cellStyle name="Millares 2 5 2 2 4 3 2" xfId="10426" xr:uid="{00000000-0005-0000-0000-00004D1E0000}"/>
    <cellStyle name="Millares 2 5 2 2 4 3 3" xfId="10427" xr:uid="{00000000-0005-0000-0000-00004E1E0000}"/>
    <cellStyle name="Millares 2 5 2 2 4 4" xfId="10428" xr:uid="{00000000-0005-0000-0000-00004F1E0000}"/>
    <cellStyle name="Millares 2 5 2 2 4 5" xfId="10429" xr:uid="{00000000-0005-0000-0000-0000501E0000}"/>
    <cellStyle name="Millares 2 5 2 2 5" xfId="10430" xr:uid="{00000000-0005-0000-0000-0000511E0000}"/>
    <cellStyle name="Millares 2 5 2 2 5 2" xfId="10431" xr:uid="{00000000-0005-0000-0000-0000521E0000}"/>
    <cellStyle name="Millares 2 5 2 2 5 2 2" xfId="10432" xr:uid="{00000000-0005-0000-0000-0000531E0000}"/>
    <cellStyle name="Millares 2 5 2 2 5 2 3" xfId="10433" xr:uid="{00000000-0005-0000-0000-0000541E0000}"/>
    <cellStyle name="Millares 2 5 2 2 5 3" xfId="10434" xr:uid="{00000000-0005-0000-0000-0000551E0000}"/>
    <cellStyle name="Millares 2 5 2 2 5 4" xfId="10435" xr:uid="{00000000-0005-0000-0000-0000561E0000}"/>
    <cellStyle name="Millares 2 5 2 2 6" xfId="10436" xr:uid="{00000000-0005-0000-0000-0000571E0000}"/>
    <cellStyle name="Millares 2 5 2 2 6 2" xfId="10437" xr:uid="{00000000-0005-0000-0000-0000581E0000}"/>
    <cellStyle name="Millares 2 5 2 2 6 2 2" xfId="10438" xr:uid="{00000000-0005-0000-0000-0000591E0000}"/>
    <cellStyle name="Millares 2 5 2 2 6 2 3" xfId="10439" xr:uid="{00000000-0005-0000-0000-00005A1E0000}"/>
    <cellStyle name="Millares 2 5 2 2 6 3" xfId="10440" xr:uid="{00000000-0005-0000-0000-00005B1E0000}"/>
    <cellStyle name="Millares 2 5 2 2 6 4" xfId="10441" xr:uid="{00000000-0005-0000-0000-00005C1E0000}"/>
    <cellStyle name="Millares 2 5 2 2 7" xfId="10442" xr:uid="{00000000-0005-0000-0000-00005D1E0000}"/>
    <cellStyle name="Millares 2 5 2 2 7 2" xfId="10443" xr:uid="{00000000-0005-0000-0000-00005E1E0000}"/>
    <cellStyle name="Millares 2 5 2 2 7 2 2" xfId="10444" xr:uid="{00000000-0005-0000-0000-00005F1E0000}"/>
    <cellStyle name="Millares 2 5 2 2 7 2 3" xfId="10445" xr:uid="{00000000-0005-0000-0000-0000601E0000}"/>
    <cellStyle name="Millares 2 5 2 2 7 3" xfId="10446" xr:uid="{00000000-0005-0000-0000-0000611E0000}"/>
    <cellStyle name="Millares 2 5 2 2 7 4" xfId="10447" xr:uid="{00000000-0005-0000-0000-0000621E0000}"/>
    <cellStyle name="Millares 2 5 2 2 8" xfId="10448" xr:uid="{00000000-0005-0000-0000-0000631E0000}"/>
    <cellStyle name="Millares 2 5 2 2 8 2" xfId="10449" xr:uid="{00000000-0005-0000-0000-0000641E0000}"/>
    <cellStyle name="Millares 2 5 2 2 8 3" xfId="10450" xr:uid="{00000000-0005-0000-0000-0000651E0000}"/>
    <cellStyle name="Millares 2 5 2 2 9" xfId="10451" xr:uid="{00000000-0005-0000-0000-0000661E0000}"/>
    <cellStyle name="Millares 2 5 2 3" xfId="10452" xr:uid="{00000000-0005-0000-0000-0000671E0000}"/>
    <cellStyle name="Millares 2 5 2 3 10" xfId="10453" xr:uid="{00000000-0005-0000-0000-0000681E0000}"/>
    <cellStyle name="Millares 2 5 2 3 2" xfId="10454" xr:uid="{00000000-0005-0000-0000-0000691E0000}"/>
    <cellStyle name="Millares 2 5 2 3 2 2" xfId="10455" xr:uid="{00000000-0005-0000-0000-00006A1E0000}"/>
    <cellStyle name="Millares 2 5 2 3 2 2 2" xfId="10456" xr:uid="{00000000-0005-0000-0000-00006B1E0000}"/>
    <cellStyle name="Millares 2 5 2 3 2 2 2 2" xfId="10457" xr:uid="{00000000-0005-0000-0000-00006C1E0000}"/>
    <cellStyle name="Millares 2 5 2 3 2 2 2 2 2" xfId="10458" xr:uid="{00000000-0005-0000-0000-00006D1E0000}"/>
    <cellStyle name="Millares 2 5 2 3 2 2 2 2 2 2" xfId="10459" xr:uid="{00000000-0005-0000-0000-00006E1E0000}"/>
    <cellStyle name="Millares 2 5 2 3 2 2 2 2 2 3" xfId="10460" xr:uid="{00000000-0005-0000-0000-00006F1E0000}"/>
    <cellStyle name="Millares 2 5 2 3 2 2 2 2 3" xfId="10461" xr:uid="{00000000-0005-0000-0000-0000701E0000}"/>
    <cellStyle name="Millares 2 5 2 3 2 2 2 2 4" xfId="10462" xr:uid="{00000000-0005-0000-0000-0000711E0000}"/>
    <cellStyle name="Millares 2 5 2 3 2 2 2 3" xfId="10463" xr:uid="{00000000-0005-0000-0000-0000721E0000}"/>
    <cellStyle name="Millares 2 5 2 3 2 2 2 3 2" xfId="10464" xr:uid="{00000000-0005-0000-0000-0000731E0000}"/>
    <cellStyle name="Millares 2 5 2 3 2 2 2 3 3" xfId="10465" xr:uid="{00000000-0005-0000-0000-0000741E0000}"/>
    <cellStyle name="Millares 2 5 2 3 2 2 2 4" xfId="10466" xr:uid="{00000000-0005-0000-0000-0000751E0000}"/>
    <cellStyle name="Millares 2 5 2 3 2 2 2 5" xfId="10467" xr:uid="{00000000-0005-0000-0000-0000761E0000}"/>
    <cellStyle name="Millares 2 5 2 3 2 2 3" xfId="10468" xr:uid="{00000000-0005-0000-0000-0000771E0000}"/>
    <cellStyle name="Millares 2 5 2 3 2 2 3 2" xfId="10469" xr:uid="{00000000-0005-0000-0000-0000781E0000}"/>
    <cellStyle name="Millares 2 5 2 3 2 2 3 2 2" xfId="10470" xr:uid="{00000000-0005-0000-0000-0000791E0000}"/>
    <cellStyle name="Millares 2 5 2 3 2 2 3 2 3" xfId="10471" xr:uid="{00000000-0005-0000-0000-00007A1E0000}"/>
    <cellStyle name="Millares 2 5 2 3 2 2 3 3" xfId="10472" xr:uid="{00000000-0005-0000-0000-00007B1E0000}"/>
    <cellStyle name="Millares 2 5 2 3 2 2 3 4" xfId="10473" xr:uid="{00000000-0005-0000-0000-00007C1E0000}"/>
    <cellStyle name="Millares 2 5 2 3 2 2 4" xfId="10474" xr:uid="{00000000-0005-0000-0000-00007D1E0000}"/>
    <cellStyle name="Millares 2 5 2 3 2 2 4 2" xfId="10475" xr:uid="{00000000-0005-0000-0000-00007E1E0000}"/>
    <cellStyle name="Millares 2 5 2 3 2 2 4 2 2" xfId="10476" xr:uid="{00000000-0005-0000-0000-00007F1E0000}"/>
    <cellStyle name="Millares 2 5 2 3 2 2 4 2 3" xfId="10477" xr:uid="{00000000-0005-0000-0000-0000801E0000}"/>
    <cellStyle name="Millares 2 5 2 3 2 2 4 3" xfId="10478" xr:uid="{00000000-0005-0000-0000-0000811E0000}"/>
    <cellStyle name="Millares 2 5 2 3 2 2 4 4" xfId="10479" xr:uid="{00000000-0005-0000-0000-0000821E0000}"/>
    <cellStyle name="Millares 2 5 2 3 2 2 5" xfId="10480" xr:uid="{00000000-0005-0000-0000-0000831E0000}"/>
    <cellStyle name="Millares 2 5 2 3 2 2 5 2" xfId="10481" xr:uid="{00000000-0005-0000-0000-0000841E0000}"/>
    <cellStyle name="Millares 2 5 2 3 2 2 5 2 2" xfId="10482" xr:uid="{00000000-0005-0000-0000-0000851E0000}"/>
    <cellStyle name="Millares 2 5 2 3 2 2 5 2 3" xfId="10483" xr:uid="{00000000-0005-0000-0000-0000861E0000}"/>
    <cellStyle name="Millares 2 5 2 3 2 2 5 3" xfId="10484" xr:uid="{00000000-0005-0000-0000-0000871E0000}"/>
    <cellStyle name="Millares 2 5 2 3 2 2 5 4" xfId="10485" xr:uid="{00000000-0005-0000-0000-0000881E0000}"/>
    <cellStyle name="Millares 2 5 2 3 2 2 6" xfId="10486" xr:uid="{00000000-0005-0000-0000-0000891E0000}"/>
    <cellStyle name="Millares 2 5 2 3 2 2 6 2" xfId="10487" xr:uid="{00000000-0005-0000-0000-00008A1E0000}"/>
    <cellStyle name="Millares 2 5 2 3 2 2 6 3" xfId="10488" xr:uid="{00000000-0005-0000-0000-00008B1E0000}"/>
    <cellStyle name="Millares 2 5 2 3 2 2 7" xfId="10489" xr:uid="{00000000-0005-0000-0000-00008C1E0000}"/>
    <cellStyle name="Millares 2 5 2 3 2 2 8" xfId="10490" xr:uid="{00000000-0005-0000-0000-00008D1E0000}"/>
    <cellStyle name="Millares 2 5 2 3 2 3" xfId="10491" xr:uid="{00000000-0005-0000-0000-00008E1E0000}"/>
    <cellStyle name="Millares 2 5 2 3 2 3 2" xfId="10492" xr:uid="{00000000-0005-0000-0000-00008F1E0000}"/>
    <cellStyle name="Millares 2 5 2 3 2 3 2 2" xfId="10493" xr:uid="{00000000-0005-0000-0000-0000901E0000}"/>
    <cellStyle name="Millares 2 5 2 3 2 3 2 2 2" xfId="10494" xr:uid="{00000000-0005-0000-0000-0000911E0000}"/>
    <cellStyle name="Millares 2 5 2 3 2 3 2 2 3" xfId="10495" xr:uid="{00000000-0005-0000-0000-0000921E0000}"/>
    <cellStyle name="Millares 2 5 2 3 2 3 2 3" xfId="10496" xr:uid="{00000000-0005-0000-0000-0000931E0000}"/>
    <cellStyle name="Millares 2 5 2 3 2 3 2 4" xfId="10497" xr:uid="{00000000-0005-0000-0000-0000941E0000}"/>
    <cellStyle name="Millares 2 5 2 3 2 3 3" xfId="10498" xr:uid="{00000000-0005-0000-0000-0000951E0000}"/>
    <cellStyle name="Millares 2 5 2 3 2 3 3 2" xfId="10499" xr:uid="{00000000-0005-0000-0000-0000961E0000}"/>
    <cellStyle name="Millares 2 5 2 3 2 3 3 3" xfId="10500" xr:uid="{00000000-0005-0000-0000-0000971E0000}"/>
    <cellStyle name="Millares 2 5 2 3 2 3 4" xfId="10501" xr:uid="{00000000-0005-0000-0000-0000981E0000}"/>
    <cellStyle name="Millares 2 5 2 3 2 3 5" xfId="10502" xr:uid="{00000000-0005-0000-0000-0000991E0000}"/>
    <cellStyle name="Millares 2 5 2 3 2 4" xfId="10503" xr:uid="{00000000-0005-0000-0000-00009A1E0000}"/>
    <cellStyle name="Millares 2 5 2 3 2 4 2" xfId="10504" xr:uid="{00000000-0005-0000-0000-00009B1E0000}"/>
    <cellStyle name="Millares 2 5 2 3 2 4 2 2" xfId="10505" xr:uid="{00000000-0005-0000-0000-00009C1E0000}"/>
    <cellStyle name="Millares 2 5 2 3 2 4 2 3" xfId="10506" xr:uid="{00000000-0005-0000-0000-00009D1E0000}"/>
    <cellStyle name="Millares 2 5 2 3 2 4 3" xfId="10507" xr:uid="{00000000-0005-0000-0000-00009E1E0000}"/>
    <cellStyle name="Millares 2 5 2 3 2 4 4" xfId="10508" xr:uid="{00000000-0005-0000-0000-00009F1E0000}"/>
    <cellStyle name="Millares 2 5 2 3 2 5" xfId="10509" xr:uid="{00000000-0005-0000-0000-0000A01E0000}"/>
    <cellStyle name="Millares 2 5 2 3 2 5 2" xfId="10510" xr:uid="{00000000-0005-0000-0000-0000A11E0000}"/>
    <cellStyle name="Millares 2 5 2 3 2 5 2 2" xfId="10511" xr:uid="{00000000-0005-0000-0000-0000A21E0000}"/>
    <cellStyle name="Millares 2 5 2 3 2 5 2 3" xfId="10512" xr:uid="{00000000-0005-0000-0000-0000A31E0000}"/>
    <cellStyle name="Millares 2 5 2 3 2 5 3" xfId="10513" xr:uid="{00000000-0005-0000-0000-0000A41E0000}"/>
    <cellStyle name="Millares 2 5 2 3 2 5 4" xfId="10514" xr:uid="{00000000-0005-0000-0000-0000A51E0000}"/>
    <cellStyle name="Millares 2 5 2 3 2 6" xfId="10515" xr:uid="{00000000-0005-0000-0000-0000A61E0000}"/>
    <cellStyle name="Millares 2 5 2 3 2 6 2" xfId="10516" xr:uid="{00000000-0005-0000-0000-0000A71E0000}"/>
    <cellStyle name="Millares 2 5 2 3 2 6 2 2" xfId="10517" xr:uid="{00000000-0005-0000-0000-0000A81E0000}"/>
    <cellStyle name="Millares 2 5 2 3 2 6 2 3" xfId="10518" xr:uid="{00000000-0005-0000-0000-0000A91E0000}"/>
    <cellStyle name="Millares 2 5 2 3 2 6 3" xfId="10519" xr:uid="{00000000-0005-0000-0000-0000AA1E0000}"/>
    <cellStyle name="Millares 2 5 2 3 2 6 4" xfId="10520" xr:uid="{00000000-0005-0000-0000-0000AB1E0000}"/>
    <cellStyle name="Millares 2 5 2 3 2 7" xfId="10521" xr:uid="{00000000-0005-0000-0000-0000AC1E0000}"/>
    <cellStyle name="Millares 2 5 2 3 2 7 2" xfId="10522" xr:uid="{00000000-0005-0000-0000-0000AD1E0000}"/>
    <cellStyle name="Millares 2 5 2 3 2 7 3" xfId="10523" xr:uid="{00000000-0005-0000-0000-0000AE1E0000}"/>
    <cellStyle name="Millares 2 5 2 3 2 8" xfId="10524" xr:uid="{00000000-0005-0000-0000-0000AF1E0000}"/>
    <cellStyle name="Millares 2 5 2 3 2 9" xfId="10525" xr:uid="{00000000-0005-0000-0000-0000B01E0000}"/>
    <cellStyle name="Millares 2 5 2 3 3" xfId="10526" xr:uid="{00000000-0005-0000-0000-0000B11E0000}"/>
    <cellStyle name="Millares 2 5 2 3 3 2" xfId="10527" xr:uid="{00000000-0005-0000-0000-0000B21E0000}"/>
    <cellStyle name="Millares 2 5 2 3 3 2 2" xfId="10528" xr:uid="{00000000-0005-0000-0000-0000B31E0000}"/>
    <cellStyle name="Millares 2 5 2 3 3 2 2 2" xfId="10529" xr:uid="{00000000-0005-0000-0000-0000B41E0000}"/>
    <cellStyle name="Millares 2 5 2 3 3 2 2 2 2" xfId="10530" xr:uid="{00000000-0005-0000-0000-0000B51E0000}"/>
    <cellStyle name="Millares 2 5 2 3 3 2 2 2 3" xfId="10531" xr:uid="{00000000-0005-0000-0000-0000B61E0000}"/>
    <cellStyle name="Millares 2 5 2 3 3 2 2 3" xfId="10532" xr:uid="{00000000-0005-0000-0000-0000B71E0000}"/>
    <cellStyle name="Millares 2 5 2 3 3 2 2 4" xfId="10533" xr:uid="{00000000-0005-0000-0000-0000B81E0000}"/>
    <cellStyle name="Millares 2 5 2 3 3 2 3" xfId="10534" xr:uid="{00000000-0005-0000-0000-0000B91E0000}"/>
    <cellStyle name="Millares 2 5 2 3 3 2 3 2" xfId="10535" xr:uid="{00000000-0005-0000-0000-0000BA1E0000}"/>
    <cellStyle name="Millares 2 5 2 3 3 2 3 3" xfId="10536" xr:uid="{00000000-0005-0000-0000-0000BB1E0000}"/>
    <cellStyle name="Millares 2 5 2 3 3 2 4" xfId="10537" xr:uid="{00000000-0005-0000-0000-0000BC1E0000}"/>
    <cellStyle name="Millares 2 5 2 3 3 2 5" xfId="10538" xr:uid="{00000000-0005-0000-0000-0000BD1E0000}"/>
    <cellStyle name="Millares 2 5 2 3 3 3" xfId="10539" xr:uid="{00000000-0005-0000-0000-0000BE1E0000}"/>
    <cellStyle name="Millares 2 5 2 3 3 3 2" xfId="10540" xr:uid="{00000000-0005-0000-0000-0000BF1E0000}"/>
    <cellStyle name="Millares 2 5 2 3 3 3 2 2" xfId="10541" xr:uid="{00000000-0005-0000-0000-0000C01E0000}"/>
    <cellStyle name="Millares 2 5 2 3 3 3 2 3" xfId="10542" xr:uid="{00000000-0005-0000-0000-0000C11E0000}"/>
    <cellStyle name="Millares 2 5 2 3 3 3 3" xfId="10543" xr:uid="{00000000-0005-0000-0000-0000C21E0000}"/>
    <cellStyle name="Millares 2 5 2 3 3 3 4" xfId="10544" xr:uid="{00000000-0005-0000-0000-0000C31E0000}"/>
    <cellStyle name="Millares 2 5 2 3 3 4" xfId="10545" xr:uid="{00000000-0005-0000-0000-0000C41E0000}"/>
    <cellStyle name="Millares 2 5 2 3 3 4 2" xfId="10546" xr:uid="{00000000-0005-0000-0000-0000C51E0000}"/>
    <cellStyle name="Millares 2 5 2 3 3 4 2 2" xfId="10547" xr:uid="{00000000-0005-0000-0000-0000C61E0000}"/>
    <cellStyle name="Millares 2 5 2 3 3 4 2 3" xfId="10548" xr:uid="{00000000-0005-0000-0000-0000C71E0000}"/>
    <cellStyle name="Millares 2 5 2 3 3 4 3" xfId="10549" xr:uid="{00000000-0005-0000-0000-0000C81E0000}"/>
    <cellStyle name="Millares 2 5 2 3 3 4 4" xfId="10550" xr:uid="{00000000-0005-0000-0000-0000C91E0000}"/>
    <cellStyle name="Millares 2 5 2 3 3 5" xfId="10551" xr:uid="{00000000-0005-0000-0000-0000CA1E0000}"/>
    <cellStyle name="Millares 2 5 2 3 3 5 2" xfId="10552" xr:uid="{00000000-0005-0000-0000-0000CB1E0000}"/>
    <cellStyle name="Millares 2 5 2 3 3 5 2 2" xfId="10553" xr:uid="{00000000-0005-0000-0000-0000CC1E0000}"/>
    <cellStyle name="Millares 2 5 2 3 3 5 2 3" xfId="10554" xr:uid="{00000000-0005-0000-0000-0000CD1E0000}"/>
    <cellStyle name="Millares 2 5 2 3 3 5 3" xfId="10555" xr:uid="{00000000-0005-0000-0000-0000CE1E0000}"/>
    <cellStyle name="Millares 2 5 2 3 3 5 4" xfId="10556" xr:uid="{00000000-0005-0000-0000-0000CF1E0000}"/>
    <cellStyle name="Millares 2 5 2 3 3 6" xfId="10557" xr:uid="{00000000-0005-0000-0000-0000D01E0000}"/>
    <cellStyle name="Millares 2 5 2 3 3 6 2" xfId="10558" xr:uid="{00000000-0005-0000-0000-0000D11E0000}"/>
    <cellStyle name="Millares 2 5 2 3 3 6 3" xfId="10559" xr:uid="{00000000-0005-0000-0000-0000D21E0000}"/>
    <cellStyle name="Millares 2 5 2 3 3 7" xfId="10560" xr:uid="{00000000-0005-0000-0000-0000D31E0000}"/>
    <cellStyle name="Millares 2 5 2 3 3 8" xfId="10561" xr:uid="{00000000-0005-0000-0000-0000D41E0000}"/>
    <cellStyle name="Millares 2 5 2 3 4" xfId="10562" xr:uid="{00000000-0005-0000-0000-0000D51E0000}"/>
    <cellStyle name="Millares 2 5 2 3 4 2" xfId="10563" xr:uid="{00000000-0005-0000-0000-0000D61E0000}"/>
    <cellStyle name="Millares 2 5 2 3 4 2 2" xfId="10564" xr:uid="{00000000-0005-0000-0000-0000D71E0000}"/>
    <cellStyle name="Millares 2 5 2 3 4 2 2 2" xfId="10565" xr:uid="{00000000-0005-0000-0000-0000D81E0000}"/>
    <cellStyle name="Millares 2 5 2 3 4 2 2 3" xfId="10566" xr:uid="{00000000-0005-0000-0000-0000D91E0000}"/>
    <cellStyle name="Millares 2 5 2 3 4 2 3" xfId="10567" xr:uid="{00000000-0005-0000-0000-0000DA1E0000}"/>
    <cellStyle name="Millares 2 5 2 3 4 2 4" xfId="10568" xr:uid="{00000000-0005-0000-0000-0000DB1E0000}"/>
    <cellStyle name="Millares 2 5 2 3 4 3" xfId="10569" xr:uid="{00000000-0005-0000-0000-0000DC1E0000}"/>
    <cellStyle name="Millares 2 5 2 3 4 3 2" xfId="10570" xr:uid="{00000000-0005-0000-0000-0000DD1E0000}"/>
    <cellStyle name="Millares 2 5 2 3 4 3 3" xfId="10571" xr:uid="{00000000-0005-0000-0000-0000DE1E0000}"/>
    <cellStyle name="Millares 2 5 2 3 4 4" xfId="10572" xr:uid="{00000000-0005-0000-0000-0000DF1E0000}"/>
    <cellStyle name="Millares 2 5 2 3 4 5" xfId="10573" xr:uid="{00000000-0005-0000-0000-0000E01E0000}"/>
    <cellStyle name="Millares 2 5 2 3 5" xfId="10574" xr:uid="{00000000-0005-0000-0000-0000E11E0000}"/>
    <cellStyle name="Millares 2 5 2 3 5 2" xfId="10575" xr:uid="{00000000-0005-0000-0000-0000E21E0000}"/>
    <cellStyle name="Millares 2 5 2 3 5 2 2" xfId="10576" xr:uid="{00000000-0005-0000-0000-0000E31E0000}"/>
    <cellStyle name="Millares 2 5 2 3 5 2 3" xfId="10577" xr:uid="{00000000-0005-0000-0000-0000E41E0000}"/>
    <cellStyle name="Millares 2 5 2 3 5 3" xfId="10578" xr:uid="{00000000-0005-0000-0000-0000E51E0000}"/>
    <cellStyle name="Millares 2 5 2 3 5 4" xfId="10579" xr:uid="{00000000-0005-0000-0000-0000E61E0000}"/>
    <cellStyle name="Millares 2 5 2 3 6" xfId="10580" xr:uid="{00000000-0005-0000-0000-0000E71E0000}"/>
    <cellStyle name="Millares 2 5 2 3 6 2" xfId="10581" xr:uid="{00000000-0005-0000-0000-0000E81E0000}"/>
    <cellStyle name="Millares 2 5 2 3 6 2 2" xfId="10582" xr:uid="{00000000-0005-0000-0000-0000E91E0000}"/>
    <cellStyle name="Millares 2 5 2 3 6 2 3" xfId="10583" xr:uid="{00000000-0005-0000-0000-0000EA1E0000}"/>
    <cellStyle name="Millares 2 5 2 3 6 3" xfId="10584" xr:uid="{00000000-0005-0000-0000-0000EB1E0000}"/>
    <cellStyle name="Millares 2 5 2 3 6 4" xfId="10585" xr:uid="{00000000-0005-0000-0000-0000EC1E0000}"/>
    <cellStyle name="Millares 2 5 2 3 7" xfId="10586" xr:uid="{00000000-0005-0000-0000-0000ED1E0000}"/>
    <cellStyle name="Millares 2 5 2 3 7 2" xfId="10587" xr:uid="{00000000-0005-0000-0000-0000EE1E0000}"/>
    <cellStyle name="Millares 2 5 2 3 7 2 2" xfId="10588" xr:uid="{00000000-0005-0000-0000-0000EF1E0000}"/>
    <cellStyle name="Millares 2 5 2 3 7 2 3" xfId="10589" xr:uid="{00000000-0005-0000-0000-0000F01E0000}"/>
    <cellStyle name="Millares 2 5 2 3 7 3" xfId="10590" xr:uid="{00000000-0005-0000-0000-0000F11E0000}"/>
    <cellStyle name="Millares 2 5 2 3 7 4" xfId="10591" xr:uid="{00000000-0005-0000-0000-0000F21E0000}"/>
    <cellStyle name="Millares 2 5 2 3 8" xfId="10592" xr:uid="{00000000-0005-0000-0000-0000F31E0000}"/>
    <cellStyle name="Millares 2 5 2 3 8 2" xfId="10593" xr:uid="{00000000-0005-0000-0000-0000F41E0000}"/>
    <cellStyle name="Millares 2 5 2 3 8 3" xfId="10594" xr:uid="{00000000-0005-0000-0000-0000F51E0000}"/>
    <cellStyle name="Millares 2 5 2 3 9" xfId="10595" xr:uid="{00000000-0005-0000-0000-0000F61E0000}"/>
    <cellStyle name="Millares 2 5 2 4" xfId="10596" xr:uid="{00000000-0005-0000-0000-0000F71E0000}"/>
    <cellStyle name="Millares 2 5 2 4 2" xfId="10597" xr:uid="{00000000-0005-0000-0000-0000F81E0000}"/>
    <cellStyle name="Millares 2 5 2 4 2 2" xfId="10598" xr:uid="{00000000-0005-0000-0000-0000F91E0000}"/>
    <cellStyle name="Millares 2 5 2 4 2 2 2" xfId="10599" xr:uid="{00000000-0005-0000-0000-0000FA1E0000}"/>
    <cellStyle name="Millares 2 5 2 4 2 2 2 2" xfId="10600" xr:uid="{00000000-0005-0000-0000-0000FB1E0000}"/>
    <cellStyle name="Millares 2 5 2 4 2 2 2 2 2" xfId="10601" xr:uid="{00000000-0005-0000-0000-0000FC1E0000}"/>
    <cellStyle name="Millares 2 5 2 4 2 2 2 2 3" xfId="10602" xr:uid="{00000000-0005-0000-0000-0000FD1E0000}"/>
    <cellStyle name="Millares 2 5 2 4 2 2 2 3" xfId="10603" xr:uid="{00000000-0005-0000-0000-0000FE1E0000}"/>
    <cellStyle name="Millares 2 5 2 4 2 2 2 4" xfId="10604" xr:uid="{00000000-0005-0000-0000-0000FF1E0000}"/>
    <cellStyle name="Millares 2 5 2 4 2 2 3" xfId="10605" xr:uid="{00000000-0005-0000-0000-0000001F0000}"/>
    <cellStyle name="Millares 2 5 2 4 2 2 3 2" xfId="10606" xr:uid="{00000000-0005-0000-0000-0000011F0000}"/>
    <cellStyle name="Millares 2 5 2 4 2 2 3 3" xfId="10607" xr:uid="{00000000-0005-0000-0000-0000021F0000}"/>
    <cellStyle name="Millares 2 5 2 4 2 2 4" xfId="10608" xr:uid="{00000000-0005-0000-0000-0000031F0000}"/>
    <cellStyle name="Millares 2 5 2 4 2 2 5" xfId="10609" xr:uid="{00000000-0005-0000-0000-0000041F0000}"/>
    <cellStyle name="Millares 2 5 2 4 2 3" xfId="10610" xr:uid="{00000000-0005-0000-0000-0000051F0000}"/>
    <cellStyle name="Millares 2 5 2 4 2 3 2" xfId="10611" xr:uid="{00000000-0005-0000-0000-0000061F0000}"/>
    <cellStyle name="Millares 2 5 2 4 2 3 2 2" xfId="10612" xr:uid="{00000000-0005-0000-0000-0000071F0000}"/>
    <cellStyle name="Millares 2 5 2 4 2 3 2 3" xfId="10613" xr:uid="{00000000-0005-0000-0000-0000081F0000}"/>
    <cellStyle name="Millares 2 5 2 4 2 3 3" xfId="10614" xr:uid="{00000000-0005-0000-0000-0000091F0000}"/>
    <cellStyle name="Millares 2 5 2 4 2 3 4" xfId="10615" xr:uid="{00000000-0005-0000-0000-00000A1F0000}"/>
    <cellStyle name="Millares 2 5 2 4 2 4" xfId="10616" xr:uid="{00000000-0005-0000-0000-00000B1F0000}"/>
    <cellStyle name="Millares 2 5 2 4 2 4 2" xfId="10617" xr:uid="{00000000-0005-0000-0000-00000C1F0000}"/>
    <cellStyle name="Millares 2 5 2 4 2 4 2 2" xfId="10618" xr:uid="{00000000-0005-0000-0000-00000D1F0000}"/>
    <cellStyle name="Millares 2 5 2 4 2 4 2 3" xfId="10619" xr:uid="{00000000-0005-0000-0000-00000E1F0000}"/>
    <cellStyle name="Millares 2 5 2 4 2 4 3" xfId="10620" xr:uid="{00000000-0005-0000-0000-00000F1F0000}"/>
    <cellStyle name="Millares 2 5 2 4 2 4 4" xfId="10621" xr:uid="{00000000-0005-0000-0000-0000101F0000}"/>
    <cellStyle name="Millares 2 5 2 4 2 5" xfId="10622" xr:uid="{00000000-0005-0000-0000-0000111F0000}"/>
    <cellStyle name="Millares 2 5 2 4 2 5 2" xfId="10623" xr:uid="{00000000-0005-0000-0000-0000121F0000}"/>
    <cellStyle name="Millares 2 5 2 4 2 5 2 2" xfId="10624" xr:uid="{00000000-0005-0000-0000-0000131F0000}"/>
    <cellStyle name="Millares 2 5 2 4 2 5 2 3" xfId="10625" xr:uid="{00000000-0005-0000-0000-0000141F0000}"/>
    <cellStyle name="Millares 2 5 2 4 2 5 3" xfId="10626" xr:uid="{00000000-0005-0000-0000-0000151F0000}"/>
    <cellStyle name="Millares 2 5 2 4 2 5 4" xfId="10627" xr:uid="{00000000-0005-0000-0000-0000161F0000}"/>
    <cellStyle name="Millares 2 5 2 4 2 6" xfId="10628" xr:uid="{00000000-0005-0000-0000-0000171F0000}"/>
    <cellStyle name="Millares 2 5 2 4 2 6 2" xfId="10629" xr:uid="{00000000-0005-0000-0000-0000181F0000}"/>
    <cellStyle name="Millares 2 5 2 4 2 6 3" xfId="10630" xr:uid="{00000000-0005-0000-0000-0000191F0000}"/>
    <cellStyle name="Millares 2 5 2 4 2 7" xfId="10631" xr:uid="{00000000-0005-0000-0000-00001A1F0000}"/>
    <cellStyle name="Millares 2 5 2 4 2 8" xfId="10632" xr:uid="{00000000-0005-0000-0000-00001B1F0000}"/>
    <cellStyle name="Millares 2 5 2 4 3" xfId="10633" xr:uid="{00000000-0005-0000-0000-00001C1F0000}"/>
    <cellStyle name="Millares 2 5 2 4 3 2" xfId="10634" xr:uid="{00000000-0005-0000-0000-00001D1F0000}"/>
    <cellStyle name="Millares 2 5 2 4 3 2 2" xfId="10635" xr:uid="{00000000-0005-0000-0000-00001E1F0000}"/>
    <cellStyle name="Millares 2 5 2 4 3 2 2 2" xfId="10636" xr:uid="{00000000-0005-0000-0000-00001F1F0000}"/>
    <cellStyle name="Millares 2 5 2 4 3 2 2 3" xfId="10637" xr:uid="{00000000-0005-0000-0000-0000201F0000}"/>
    <cellStyle name="Millares 2 5 2 4 3 2 3" xfId="10638" xr:uid="{00000000-0005-0000-0000-0000211F0000}"/>
    <cellStyle name="Millares 2 5 2 4 3 2 4" xfId="10639" xr:uid="{00000000-0005-0000-0000-0000221F0000}"/>
    <cellStyle name="Millares 2 5 2 4 3 3" xfId="10640" xr:uid="{00000000-0005-0000-0000-0000231F0000}"/>
    <cellStyle name="Millares 2 5 2 4 3 3 2" xfId="10641" xr:uid="{00000000-0005-0000-0000-0000241F0000}"/>
    <cellStyle name="Millares 2 5 2 4 3 3 3" xfId="10642" xr:uid="{00000000-0005-0000-0000-0000251F0000}"/>
    <cellStyle name="Millares 2 5 2 4 3 4" xfId="10643" xr:uid="{00000000-0005-0000-0000-0000261F0000}"/>
    <cellStyle name="Millares 2 5 2 4 3 5" xfId="10644" xr:uid="{00000000-0005-0000-0000-0000271F0000}"/>
    <cellStyle name="Millares 2 5 2 4 4" xfId="10645" xr:uid="{00000000-0005-0000-0000-0000281F0000}"/>
    <cellStyle name="Millares 2 5 2 4 4 2" xfId="10646" xr:uid="{00000000-0005-0000-0000-0000291F0000}"/>
    <cellStyle name="Millares 2 5 2 4 4 2 2" xfId="10647" xr:uid="{00000000-0005-0000-0000-00002A1F0000}"/>
    <cellStyle name="Millares 2 5 2 4 4 2 3" xfId="10648" xr:uid="{00000000-0005-0000-0000-00002B1F0000}"/>
    <cellStyle name="Millares 2 5 2 4 4 3" xfId="10649" xr:uid="{00000000-0005-0000-0000-00002C1F0000}"/>
    <cellStyle name="Millares 2 5 2 4 4 4" xfId="10650" xr:uid="{00000000-0005-0000-0000-00002D1F0000}"/>
    <cellStyle name="Millares 2 5 2 4 5" xfId="10651" xr:uid="{00000000-0005-0000-0000-00002E1F0000}"/>
    <cellStyle name="Millares 2 5 2 4 5 2" xfId="10652" xr:uid="{00000000-0005-0000-0000-00002F1F0000}"/>
    <cellStyle name="Millares 2 5 2 4 5 2 2" xfId="10653" xr:uid="{00000000-0005-0000-0000-0000301F0000}"/>
    <cellStyle name="Millares 2 5 2 4 5 2 3" xfId="10654" xr:uid="{00000000-0005-0000-0000-0000311F0000}"/>
    <cellStyle name="Millares 2 5 2 4 5 3" xfId="10655" xr:uid="{00000000-0005-0000-0000-0000321F0000}"/>
    <cellStyle name="Millares 2 5 2 4 5 4" xfId="10656" xr:uid="{00000000-0005-0000-0000-0000331F0000}"/>
    <cellStyle name="Millares 2 5 2 4 6" xfId="10657" xr:uid="{00000000-0005-0000-0000-0000341F0000}"/>
    <cellStyle name="Millares 2 5 2 4 6 2" xfId="10658" xr:uid="{00000000-0005-0000-0000-0000351F0000}"/>
    <cellStyle name="Millares 2 5 2 4 6 2 2" xfId="10659" xr:uid="{00000000-0005-0000-0000-0000361F0000}"/>
    <cellStyle name="Millares 2 5 2 4 6 2 3" xfId="10660" xr:uid="{00000000-0005-0000-0000-0000371F0000}"/>
    <cellStyle name="Millares 2 5 2 4 6 3" xfId="10661" xr:uid="{00000000-0005-0000-0000-0000381F0000}"/>
    <cellStyle name="Millares 2 5 2 4 6 4" xfId="10662" xr:uid="{00000000-0005-0000-0000-0000391F0000}"/>
    <cellStyle name="Millares 2 5 2 4 7" xfId="10663" xr:uid="{00000000-0005-0000-0000-00003A1F0000}"/>
    <cellStyle name="Millares 2 5 2 4 7 2" xfId="10664" xr:uid="{00000000-0005-0000-0000-00003B1F0000}"/>
    <cellStyle name="Millares 2 5 2 4 7 3" xfId="10665" xr:uid="{00000000-0005-0000-0000-00003C1F0000}"/>
    <cellStyle name="Millares 2 5 2 4 8" xfId="10666" xr:uid="{00000000-0005-0000-0000-00003D1F0000}"/>
    <cellStyle name="Millares 2 5 2 4 9" xfId="10667" xr:uid="{00000000-0005-0000-0000-00003E1F0000}"/>
    <cellStyle name="Millares 2 5 2 5" xfId="10668" xr:uid="{00000000-0005-0000-0000-00003F1F0000}"/>
    <cellStyle name="Millares 2 5 2 5 2" xfId="10669" xr:uid="{00000000-0005-0000-0000-0000401F0000}"/>
    <cellStyle name="Millares 2 5 2 5 2 2" xfId="10670" xr:uid="{00000000-0005-0000-0000-0000411F0000}"/>
    <cellStyle name="Millares 2 5 2 5 2 2 2" xfId="10671" xr:uid="{00000000-0005-0000-0000-0000421F0000}"/>
    <cellStyle name="Millares 2 5 2 5 2 2 2 2" xfId="10672" xr:uid="{00000000-0005-0000-0000-0000431F0000}"/>
    <cellStyle name="Millares 2 5 2 5 2 2 2 2 2" xfId="10673" xr:uid="{00000000-0005-0000-0000-0000441F0000}"/>
    <cellStyle name="Millares 2 5 2 5 2 2 2 2 3" xfId="10674" xr:uid="{00000000-0005-0000-0000-0000451F0000}"/>
    <cellStyle name="Millares 2 5 2 5 2 2 2 3" xfId="10675" xr:uid="{00000000-0005-0000-0000-0000461F0000}"/>
    <cellStyle name="Millares 2 5 2 5 2 2 2 4" xfId="10676" xr:uid="{00000000-0005-0000-0000-0000471F0000}"/>
    <cellStyle name="Millares 2 5 2 5 2 2 3" xfId="10677" xr:uid="{00000000-0005-0000-0000-0000481F0000}"/>
    <cellStyle name="Millares 2 5 2 5 2 2 3 2" xfId="10678" xr:uid="{00000000-0005-0000-0000-0000491F0000}"/>
    <cellStyle name="Millares 2 5 2 5 2 2 3 3" xfId="10679" xr:uid="{00000000-0005-0000-0000-00004A1F0000}"/>
    <cellStyle name="Millares 2 5 2 5 2 2 4" xfId="10680" xr:uid="{00000000-0005-0000-0000-00004B1F0000}"/>
    <cellStyle name="Millares 2 5 2 5 2 2 5" xfId="10681" xr:uid="{00000000-0005-0000-0000-00004C1F0000}"/>
    <cellStyle name="Millares 2 5 2 5 2 3" xfId="10682" xr:uid="{00000000-0005-0000-0000-00004D1F0000}"/>
    <cellStyle name="Millares 2 5 2 5 2 3 2" xfId="10683" xr:uid="{00000000-0005-0000-0000-00004E1F0000}"/>
    <cellStyle name="Millares 2 5 2 5 2 3 2 2" xfId="10684" xr:uid="{00000000-0005-0000-0000-00004F1F0000}"/>
    <cellStyle name="Millares 2 5 2 5 2 3 2 3" xfId="10685" xr:uid="{00000000-0005-0000-0000-0000501F0000}"/>
    <cellStyle name="Millares 2 5 2 5 2 3 3" xfId="10686" xr:uid="{00000000-0005-0000-0000-0000511F0000}"/>
    <cellStyle name="Millares 2 5 2 5 2 3 4" xfId="10687" xr:uid="{00000000-0005-0000-0000-0000521F0000}"/>
    <cellStyle name="Millares 2 5 2 5 2 4" xfId="10688" xr:uid="{00000000-0005-0000-0000-0000531F0000}"/>
    <cellStyle name="Millares 2 5 2 5 2 4 2" xfId="10689" xr:uid="{00000000-0005-0000-0000-0000541F0000}"/>
    <cellStyle name="Millares 2 5 2 5 2 4 2 2" xfId="10690" xr:uid="{00000000-0005-0000-0000-0000551F0000}"/>
    <cellStyle name="Millares 2 5 2 5 2 4 2 3" xfId="10691" xr:uid="{00000000-0005-0000-0000-0000561F0000}"/>
    <cellStyle name="Millares 2 5 2 5 2 4 3" xfId="10692" xr:uid="{00000000-0005-0000-0000-0000571F0000}"/>
    <cellStyle name="Millares 2 5 2 5 2 4 4" xfId="10693" xr:uid="{00000000-0005-0000-0000-0000581F0000}"/>
    <cellStyle name="Millares 2 5 2 5 2 5" xfId="10694" xr:uid="{00000000-0005-0000-0000-0000591F0000}"/>
    <cellStyle name="Millares 2 5 2 5 2 5 2" xfId="10695" xr:uid="{00000000-0005-0000-0000-00005A1F0000}"/>
    <cellStyle name="Millares 2 5 2 5 2 5 2 2" xfId="10696" xr:uid="{00000000-0005-0000-0000-00005B1F0000}"/>
    <cellStyle name="Millares 2 5 2 5 2 5 2 3" xfId="10697" xr:uid="{00000000-0005-0000-0000-00005C1F0000}"/>
    <cellStyle name="Millares 2 5 2 5 2 5 3" xfId="10698" xr:uid="{00000000-0005-0000-0000-00005D1F0000}"/>
    <cellStyle name="Millares 2 5 2 5 2 5 4" xfId="10699" xr:uid="{00000000-0005-0000-0000-00005E1F0000}"/>
    <cellStyle name="Millares 2 5 2 5 2 6" xfId="10700" xr:uid="{00000000-0005-0000-0000-00005F1F0000}"/>
    <cellStyle name="Millares 2 5 2 5 2 6 2" xfId="10701" xr:uid="{00000000-0005-0000-0000-0000601F0000}"/>
    <cellStyle name="Millares 2 5 2 5 2 6 3" xfId="10702" xr:uid="{00000000-0005-0000-0000-0000611F0000}"/>
    <cellStyle name="Millares 2 5 2 5 2 7" xfId="10703" xr:uid="{00000000-0005-0000-0000-0000621F0000}"/>
    <cellStyle name="Millares 2 5 2 5 2 8" xfId="10704" xr:uid="{00000000-0005-0000-0000-0000631F0000}"/>
    <cellStyle name="Millares 2 5 2 5 3" xfId="10705" xr:uid="{00000000-0005-0000-0000-0000641F0000}"/>
    <cellStyle name="Millares 2 5 2 5 3 2" xfId="10706" xr:uid="{00000000-0005-0000-0000-0000651F0000}"/>
    <cellStyle name="Millares 2 5 2 5 3 2 2" xfId="10707" xr:uid="{00000000-0005-0000-0000-0000661F0000}"/>
    <cellStyle name="Millares 2 5 2 5 3 2 2 2" xfId="10708" xr:uid="{00000000-0005-0000-0000-0000671F0000}"/>
    <cellStyle name="Millares 2 5 2 5 3 2 2 3" xfId="10709" xr:uid="{00000000-0005-0000-0000-0000681F0000}"/>
    <cellStyle name="Millares 2 5 2 5 3 2 3" xfId="10710" xr:uid="{00000000-0005-0000-0000-0000691F0000}"/>
    <cellStyle name="Millares 2 5 2 5 3 2 4" xfId="10711" xr:uid="{00000000-0005-0000-0000-00006A1F0000}"/>
    <cellStyle name="Millares 2 5 2 5 3 3" xfId="10712" xr:uid="{00000000-0005-0000-0000-00006B1F0000}"/>
    <cellStyle name="Millares 2 5 2 5 3 3 2" xfId="10713" xr:uid="{00000000-0005-0000-0000-00006C1F0000}"/>
    <cellStyle name="Millares 2 5 2 5 3 3 3" xfId="10714" xr:uid="{00000000-0005-0000-0000-00006D1F0000}"/>
    <cellStyle name="Millares 2 5 2 5 3 4" xfId="10715" xr:uid="{00000000-0005-0000-0000-00006E1F0000}"/>
    <cellStyle name="Millares 2 5 2 5 3 5" xfId="10716" xr:uid="{00000000-0005-0000-0000-00006F1F0000}"/>
    <cellStyle name="Millares 2 5 2 5 4" xfId="10717" xr:uid="{00000000-0005-0000-0000-0000701F0000}"/>
    <cellStyle name="Millares 2 5 2 5 4 2" xfId="10718" xr:uid="{00000000-0005-0000-0000-0000711F0000}"/>
    <cellStyle name="Millares 2 5 2 5 4 2 2" xfId="10719" xr:uid="{00000000-0005-0000-0000-0000721F0000}"/>
    <cellStyle name="Millares 2 5 2 5 4 2 3" xfId="10720" xr:uid="{00000000-0005-0000-0000-0000731F0000}"/>
    <cellStyle name="Millares 2 5 2 5 4 3" xfId="10721" xr:uid="{00000000-0005-0000-0000-0000741F0000}"/>
    <cellStyle name="Millares 2 5 2 5 4 4" xfId="10722" xr:uid="{00000000-0005-0000-0000-0000751F0000}"/>
    <cellStyle name="Millares 2 5 2 5 5" xfId="10723" xr:uid="{00000000-0005-0000-0000-0000761F0000}"/>
    <cellStyle name="Millares 2 5 2 5 5 2" xfId="10724" xr:uid="{00000000-0005-0000-0000-0000771F0000}"/>
    <cellStyle name="Millares 2 5 2 5 5 2 2" xfId="10725" xr:uid="{00000000-0005-0000-0000-0000781F0000}"/>
    <cellStyle name="Millares 2 5 2 5 5 2 3" xfId="10726" xr:uid="{00000000-0005-0000-0000-0000791F0000}"/>
    <cellStyle name="Millares 2 5 2 5 5 3" xfId="10727" xr:uid="{00000000-0005-0000-0000-00007A1F0000}"/>
    <cellStyle name="Millares 2 5 2 5 5 4" xfId="10728" xr:uid="{00000000-0005-0000-0000-00007B1F0000}"/>
    <cellStyle name="Millares 2 5 2 5 6" xfId="10729" xr:uid="{00000000-0005-0000-0000-00007C1F0000}"/>
    <cellStyle name="Millares 2 5 2 5 6 2" xfId="10730" xr:uid="{00000000-0005-0000-0000-00007D1F0000}"/>
    <cellStyle name="Millares 2 5 2 5 6 2 2" xfId="10731" xr:uid="{00000000-0005-0000-0000-00007E1F0000}"/>
    <cellStyle name="Millares 2 5 2 5 6 2 3" xfId="10732" xr:uid="{00000000-0005-0000-0000-00007F1F0000}"/>
    <cellStyle name="Millares 2 5 2 5 6 3" xfId="10733" xr:uid="{00000000-0005-0000-0000-0000801F0000}"/>
    <cellStyle name="Millares 2 5 2 5 6 4" xfId="10734" xr:uid="{00000000-0005-0000-0000-0000811F0000}"/>
    <cellStyle name="Millares 2 5 2 5 7" xfId="10735" xr:uid="{00000000-0005-0000-0000-0000821F0000}"/>
    <cellStyle name="Millares 2 5 2 5 7 2" xfId="10736" xr:uid="{00000000-0005-0000-0000-0000831F0000}"/>
    <cellStyle name="Millares 2 5 2 5 7 3" xfId="10737" xr:uid="{00000000-0005-0000-0000-0000841F0000}"/>
    <cellStyle name="Millares 2 5 2 5 8" xfId="10738" xr:uid="{00000000-0005-0000-0000-0000851F0000}"/>
    <cellStyle name="Millares 2 5 2 5 9" xfId="10739" xr:uid="{00000000-0005-0000-0000-0000861F0000}"/>
    <cellStyle name="Millares 2 5 2 6" xfId="10740" xr:uid="{00000000-0005-0000-0000-0000871F0000}"/>
    <cellStyle name="Millares 2 5 2 6 2" xfId="10741" xr:uid="{00000000-0005-0000-0000-0000881F0000}"/>
    <cellStyle name="Millares 2 5 2 6 2 2" xfId="10742" xr:uid="{00000000-0005-0000-0000-0000891F0000}"/>
    <cellStyle name="Millares 2 5 2 6 2 2 2" xfId="10743" xr:uid="{00000000-0005-0000-0000-00008A1F0000}"/>
    <cellStyle name="Millares 2 5 2 6 2 2 2 2" xfId="10744" xr:uid="{00000000-0005-0000-0000-00008B1F0000}"/>
    <cellStyle name="Millares 2 5 2 6 2 2 2 3" xfId="10745" xr:uid="{00000000-0005-0000-0000-00008C1F0000}"/>
    <cellStyle name="Millares 2 5 2 6 2 2 3" xfId="10746" xr:uid="{00000000-0005-0000-0000-00008D1F0000}"/>
    <cellStyle name="Millares 2 5 2 6 2 2 4" xfId="10747" xr:uid="{00000000-0005-0000-0000-00008E1F0000}"/>
    <cellStyle name="Millares 2 5 2 6 2 3" xfId="10748" xr:uid="{00000000-0005-0000-0000-00008F1F0000}"/>
    <cellStyle name="Millares 2 5 2 6 2 3 2" xfId="10749" xr:uid="{00000000-0005-0000-0000-0000901F0000}"/>
    <cellStyle name="Millares 2 5 2 6 2 3 3" xfId="10750" xr:uid="{00000000-0005-0000-0000-0000911F0000}"/>
    <cellStyle name="Millares 2 5 2 6 2 4" xfId="10751" xr:uid="{00000000-0005-0000-0000-0000921F0000}"/>
    <cellStyle name="Millares 2 5 2 6 2 5" xfId="10752" xr:uid="{00000000-0005-0000-0000-0000931F0000}"/>
    <cellStyle name="Millares 2 5 2 6 3" xfId="10753" xr:uid="{00000000-0005-0000-0000-0000941F0000}"/>
    <cellStyle name="Millares 2 5 2 6 3 2" xfId="10754" xr:uid="{00000000-0005-0000-0000-0000951F0000}"/>
    <cellStyle name="Millares 2 5 2 6 3 2 2" xfId="10755" xr:uid="{00000000-0005-0000-0000-0000961F0000}"/>
    <cellStyle name="Millares 2 5 2 6 3 2 3" xfId="10756" xr:uid="{00000000-0005-0000-0000-0000971F0000}"/>
    <cellStyle name="Millares 2 5 2 6 3 3" xfId="10757" xr:uid="{00000000-0005-0000-0000-0000981F0000}"/>
    <cellStyle name="Millares 2 5 2 6 3 4" xfId="10758" xr:uid="{00000000-0005-0000-0000-0000991F0000}"/>
    <cellStyle name="Millares 2 5 2 6 4" xfId="10759" xr:uid="{00000000-0005-0000-0000-00009A1F0000}"/>
    <cellStyle name="Millares 2 5 2 6 4 2" xfId="10760" xr:uid="{00000000-0005-0000-0000-00009B1F0000}"/>
    <cellStyle name="Millares 2 5 2 6 4 2 2" xfId="10761" xr:uid="{00000000-0005-0000-0000-00009C1F0000}"/>
    <cellStyle name="Millares 2 5 2 6 4 2 3" xfId="10762" xr:uid="{00000000-0005-0000-0000-00009D1F0000}"/>
    <cellStyle name="Millares 2 5 2 6 4 3" xfId="10763" xr:uid="{00000000-0005-0000-0000-00009E1F0000}"/>
    <cellStyle name="Millares 2 5 2 6 4 4" xfId="10764" xr:uid="{00000000-0005-0000-0000-00009F1F0000}"/>
    <cellStyle name="Millares 2 5 2 6 5" xfId="10765" xr:uid="{00000000-0005-0000-0000-0000A01F0000}"/>
    <cellStyle name="Millares 2 5 2 6 5 2" xfId="10766" xr:uid="{00000000-0005-0000-0000-0000A11F0000}"/>
    <cellStyle name="Millares 2 5 2 6 5 2 2" xfId="10767" xr:uid="{00000000-0005-0000-0000-0000A21F0000}"/>
    <cellStyle name="Millares 2 5 2 6 5 2 3" xfId="10768" xr:uid="{00000000-0005-0000-0000-0000A31F0000}"/>
    <cellStyle name="Millares 2 5 2 6 5 3" xfId="10769" xr:uid="{00000000-0005-0000-0000-0000A41F0000}"/>
    <cellStyle name="Millares 2 5 2 6 5 4" xfId="10770" xr:uid="{00000000-0005-0000-0000-0000A51F0000}"/>
    <cellStyle name="Millares 2 5 2 6 6" xfId="10771" xr:uid="{00000000-0005-0000-0000-0000A61F0000}"/>
    <cellStyle name="Millares 2 5 2 6 6 2" xfId="10772" xr:uid="{00000000-0005-0000-0000-0000A71F0000}"/>
    <cellStyle name="Millares 2 5 2 6 6 3" xfId="10773" xr:uid="{00000000-0005-0000-0000-0000A81F0000}"/>
    <cellStyle name="Millares 2 5 2 6 7" xfId="10774" xr:uid="{00000000-0005-0000-0000-0000A91F0000}"/>
    <cellStyle name="Millares 2 5 2 6 8" xfId="10775" xr:uid="{00000000-0005-0000-0000-0000AA1F0000}"/>
    <cellStyle name="Millares 2 5 2 7" xfId="10776" xr:uid="{00000000-0005-0000-0000-0000AB1F0000}"/>
    <cellStyle name="Millares 2 5 2 7 2" xfId="10777" xr:uid="{00000000-0005-0000-0000-0000AC1F0000}"/>
    <cellStyle name="Millares 2 5 2 7 2 2" xfId="10778" xr:uid="{00000000-0005-0000-0000-0000AD1F0000}"/>
    <cellStyle name="Millares 2 5 2 7 2 2 2" xfId="10779" xr:uid="{00000000-0005-0000-0000-0000AE1F0000}"/>
    <cellStyle name="Millares 2 5 2 7 2 2 3" xfId="10780" xr:uid="{00000000-0005-0000-0000-0000AF1F0000}"/>
    <cellStyle name="Millares 2 5 2 7 2 3" xfId="10781" xr:uid="{00000000-0005-0000-0000-0000B01F0000}"/>
    <cellStyle name="Millares 2 5 2 7 2 4" xfId="10782" xr:uid="{00000000-0005-0000-0000-0000B11F0000}"/>
    <cellStyle name="Millares 2 5 2 7 3" xfId="10783" xr:uid="{00000000-0005-0000-0000-0000B21F0000}"/>
    <cellStyle name="Millares 2 5 2 7 3 2" xfId="10784" xr:uid="{00000000-0005-0000-0000-0000B31F0000}"/>
    <cellStyle name="Millares 2 5 2 7 3 2 2" xfId="10785" xr:uid="{00000000-0005-0000-0000-0000B41F0000}"/>
    <cellStyle name="Millares 2 5 2 7 3 2 3" xfId="10786" xr:uid="{00000000-0005-0000-0000-0000B51F0000}"/>
    <cellStyle name="Millares 2 5 2 7 3 3" xfId="10787" xr:uid="{00000000-0005-0000-0000-0000B61F0000}"/>
    <cellStyle name="Millares 2 5 2 7 3 4" xfId="10788" xr:uid="{00000000-0005-0000-0000-0000B71F0000}"/>
    <cellStyle name="Millares 2 5 2 7 4" xfId="10789" xr:uid="{00000000-0005-0000-0000-0000B81F0000}"/>
    <cellStyle name="Millares 2 5 2 7 4 2" xfId="10790" xr:uid="{00000000-0005-0000-0000-0000B91F0000}"/>
    <cellStyle name="Millares 2 5 2 7 4 3" xfId="10791" xr:uid="{00000000-0005-0000-0000-0000BA1F0000}"/>
    <cellStyle name="Millares 2 5 2 7 5" xfId="10792" xr:uid="{00000000-0005-0000-0000-0000BB1F0000}"/>
    <cellStyle name="Millares 2 5 2 7 6" xfId="10793" xr:uid="{00000000-0005-0000-0000-0000BC1F0000}"/>
    <cellStyle name="Millares 2 5 2 8" xfId="10794" xr:uid="{00000000-0005-0000-0000-0000BD1F0000}"/>
    <cellStyle name="Millares 2 5 2 8 2" xfId="10795" xr:uid="{00000000-0005-0000-0000-0000BE1F0000}"/>
    <cellStyle name="Millares 2 5 2 8 2 2" xfId="10796" xr:uid="{00000000-0005-0000-0000-0000BF1F0000}"/>
    <cellStyle name="Millares 2 5 2 8 2 3" xfId="10797" xr:uid="{00000000-0005-0000-0000-0000C01F0000}"/>
    <cellStyle name="Millares 2 5 2 8 3" xfId="10798" xr:uid="{00000000-0005-0000-0000-0000C11F0000}"/>
    <cellStyle name="Millares 2 5 2 8 4" xfId="10799" xr:uid="{00000000-0005-0000-0000-0000C21F0000}"/>
    <cellStyle name="Millares 2 5 2 9" xfId="10800" xr:uid="{00000000-0005-0000-0000-0000C31F0000}"/>
    <cellStyle name="Millares 2 5 2 9 2" xfId="10801" xr:uid="{00000000-0005-0000-0000-0000C41F0000}"/>
    <cellStyle name="Millares 2 5 2 9 2 2" xfId="10802" xr:uid="{00000000-0005-0000-0000-0000C51F0000}"/>
    <cellStyle name="Millares 2 5 2 9 2 3" xfId="10803" xr:uid="{00000000-0005-0000-0000-0000C61F0000}"/>
    <cellStyle name="Millares 2 5 2 9 3" xfId="10804" xr:uid="{00000000-0005-0000-0000-0000C71F0000}"/>
    <cellStyle name="Millares 2 5 2 9 4" xfId="10805" xr:uid="{00000000-0005-0000-0000-0000C81F0000}"/>
    <cellStyle name="Millares 2 5 3" xfId="10806" xr:uid="{00000000-0005-0000-0000-0000C91F0000}"/>
    <cellStyle name="Millares 2 5 3 2" xfId="10807" xr:uid="{00000000-0005-0000-0000-0000CA1F0000}"/>
    <cellStyle name="Millares 2 5 3 2 2" xfId="10808" xr:uid="{00000000-0005-0000-0000-0000CB1F0000}"/>
    <cellStyle name="Millares 2 5 3 2 2 2" xfId="10809" xr:uid="{00000000-0005-0000-0000-0000CC1F0000}"/>
    <cellStyle name="Millares 2 5 3 2 2 2 2" xfId="10810" xr:uid="{00000000-0005-0000-0000-0000CD1F0000}"/>
    <cellStyle name="Millares 2 5 3 2 2 2 2 2" xfId="10811" xr:uid="{00000000-0005-0000-0000-0000CE1F0000}"/>
    <cellStyle name="Millares 2 5 3 2 2 2 2 2 2" xfId="10812" xr:uid="{00000000-0005-0000-0000-0000CF1F0000}"/>
    <cellStyle name="Millares 2 5 3 2 2 2 2 2 3" xfId="10813" xr:uid="{00000000-0005-0000-0000-0000D01F0000}"/>
    <cellStyle name="Millares 2 5 3 2 2 2 2 3" xfId="10814" xr:uid="{00000000-0005-0000-0000-0000D11F0000}"/>
    <cellStyle name="Millares 2 5 3 2 2 2 2 4" xfId="10815" xr:uid="{00000000-0005-0000-0000-0000D21F0000}"/>
    <cellStyle name="Millares 2 5 3 2 2 2 3" xfId="10816" xr:uid="{00000000-0005-0000-0000-0000D31F0000}"/>
    <cellStyle name="Millares 2 5 3 2 2 2 3 2" xfId="10817" xr:uid="{00000000-0005-0000-0000-0000D41F0000}"/>
    <cellStyle name="Millares 2 5 3 2 2 2 3 3" xfId="10818" xr:uid="{00000000-0005-0000-0000-0000D51F0000}"/>
    <cellStyle name="Millares 2 5 3 2 2 2 4" xfId="10819" xr:uid="{00000000-0005-0000-0000-0000D61F0000}"/>
    <cellStyle name="Millares 2 5 3 2 2 2 5" xfId="10820" xr:uid="{00000000-0005-0000-0000-0000D71F0000}"/>
    <cellStyle name="Millares 2 5 3 2 2 3" xfId="10821" xr:uid="{00000000-0005-0000-0000-0000D81F0000}"/>
    <cellStyle name="Millares 2 5 3 2 2 3 2" xfId="10822" xr:uid="{00000000-0005-0000-0000-0000D91F0000}"/>
    <cellStyle name="Millares 2 5 3 2 2 3 2 2" xfId="10823" xr:uid="{00000000-0005-0000-0000-0000DA1F0000}"/>
    <cellStyle name="Millares 2 5 3 2 2 3 2 3" xfId="10824" xr:uid="{00000000-0005-0000-0000-0000DB1F0000}"/>
    <cellStyle name="Millares 2 5 3 2 2 3 3" xfId="10825" xr:uid="{00000000-0005-0000-0000-0000DC1F0000}"/>
    <cellStyle name="Millares 2 5 3 2 2 3 4" xfId="10826" xr:uid="{00000000-0005-0000-0000-0000DD1F0000}"/>
    <cellStyle name="Millares 2 5 3 2 2 4" xfId="10827" xr:uid="{00000000-0005-0000-0000-0000DE1F0000}"/>
    <cellStyle name="Millares 2 5 3 2 2 4 2" xfId="10828" xr:uid="{00000000-0005-0000-0000-0000DF1F0000}"/>
    <cellStyle name="Millares 2 5 3 2 2 4 2 2" xfId="10829" xr:uid="{00000000-0005-0000-0000-0000E01F0000}"/>
    <cellStyle name="Millares 2 5 3 2 2 4 2 3" xfId="10830" xr:uid="{00000000-0005-0000-0000-0000E11F0000}"/>
    <cellStyle name="Millares 2 5 3 2 2 4 3" xfId="10831" xr:uid="{00000000-0005-0000-0000-0000E21F0000}"/>
    <cellStyle name="Millares 2 5 3 2 2 4 4" xfId="10832" xr:uid="{00000000-0005-0000-0000-0000E31F0000}"/>
    <cellStyle name="Millares 2 5 3 2 2 5" xfId="10833" xr:uid="{00000000-0005-0000-0000-0000E41F0000}"/>
    <cellStyle name="Millares 2 5 3 2 2 5 2" xfId="10834" xr:uid="{00000000-0005-0000-0000-0000E51F0000}"/>
    <cellStyle name="Millares 2 5 3 2 2 5 2 2" xfId="10835" xr:uid="{00000000-0005-0000-0000-0000E61F0000}"/>
    <cellStyle name="Millares 2 5 3 2 2 5 2 3" xfId="10836" xr:uid="{00000000-0005-0000-0000-0000E71F0000}"/>
    <cellStyle name="Millares 2 5 3 2 2 5 3" xfId="10837" xr:uid="{00000000-0005-0000-0000-0000E81F0000}"/>
    <cellStyle name="Millares 2 5 3 2 2 5 4" xfId="10838" xr:uid="{00000000-0005-0000-0000-0000E91F0000}"/>
    <cellStyle name="Millares 2 5 3 2 2 6" xfId="10839" xr:uid="{00000000-0005-0000-0000-0000EA1F0000}"/>
    <cellStyle name="Millares 2 5 3 2 2 6 2" xfId="10840" xr:uid="{00000000-0005-0000-0000-0000EB1F0000}"/>
    <cellStyle name="Millares 2 5 3 2 2 6 3" xfId="10841" xr:uid="{00000000-0005-0000-0000-0000EC1F0000}"/>
    <cellStyle name="Millares 2 5 3 2 2 7" xfId="10842" xr:uid="{00000000-0005-0000-0000-0000ED1F0000}"/>
    <cellStyle name="Millares 2 5 3 2 2 8" xfId="10843" xr:uid="{00000000-0005-0000-0000-0000EE1F0000}"/>
    <cellStyle name="Millares 2 5 3 2 3" xfId="10844" xr:uid="{00000000-0005-0000-0000-0000EF1F0000}"/>
    <cellStyle name="Millares 2 5 3 2 3 2" xfId="10845" xr:uid="{00000000-0005-0000-0000-0000F01F0000}"/>
    <cellStyle name="Millares 2 5 3 2 3 2 2" xfId="10846" xr:uid="{00000000-0005-0000-0000-0000F11F0000}"/>
    <cellStyle name="Millares 2 5 3 2 3 2 2 2" xfId="10847" xr:uid="{00000000-0005-0000-0000-0000F21F0000}"/>
    <cellStyle name="Millares 2 5 3 2 3 2 2 3" xfId="10848" xr:uid="{00000000-0005-0000-0000-0000F31F0000}"/>
    <cellStyle name="Millares 2 5 3 2 3 2 3" xfId="10849" xr:uid="{00000000-0005-0000-0000-0000F41F0000}"/>
    <cellStyle name="Millares 2 5 3 2 3 2 4" xfId="10850" xr:uid="{00000000-0005-0000-0000-0000F51F0000}"/>
    <cellStyle name="Millares 2 5 3 2 3 3" xfId="10851" xr:uid="{00000000-0005-0000-0000-0000F61F0000}"/>
    <cellStyle name="Millares 2 5 3 2 3 3 2" xfId="10852" xr:uid="{00000000-0005-0000-0000-0000F71F0000}"/>
    <cellStyle name="Millares 2 5 3 2 3 3 3" xfId="10853" xr:uid="{00000000-0005-0000-0000-0000F81F0000}"/>
    <cellStyle name="Millares 2 5 3 2 3 4" xfId="10854" xr:uid="{00000000-0005-0000-0000-0000F91F0000}"/>
    <cellStyle name="Millares 2 5 3 2 3 5" xfId="10855" xr:uid="{00000000-0005-0000-0000-0000FA1F0000}"/>
    <cellStyle name="Millares 2 5 3 2 4" xfId="10856" xr:uid="{00000000-0005-0000-0000-0000FB1F0000}"/>
    <cellStyle name="Millares 2 5 3 2 4 2" xfId="10857" xr:uid="{00000000-0005-0000-0000-0000FC1F0000}"/>
    <cellStyle name="Millares 2 5 3 2 4 2 2" xfId="10858" xr:uid="{00000000-0005-0000-0000-0000FD1F0000}"/>
    <cellStyle name="Millares 2 5 3 2 4 2 3" xfId="10859" xr:uid="{00000000-0005-0000-0000-0000FE1F0000}"/>
    <cellStyle name="Millares 2 5 3 2 4 3" xfId="10860" xr:uid="{00000000-0005-0000-0000-0000FF1F0000}"/>
    <cellStyle name="Millares 2 5 3 2 4 4" xfId="10861" xr:uid="{00000000-0005-0000-0000-000000200000}"/>
    <cellStyle name="Millares 2 5 3 2 5" xfId="10862" xr:uid="{00000000-0005-0000-0000-000001200000}"/>
    <cellStyle name="Millares 2 5 3 2 5 2" xfId="10863" xr:uid="{00000000-0005-0000-0000-000002200000}"/>
    <cellStyle name="Millares 2 5 3 2 5 2 2" xfId="10864" xr:uid="{00000000-0005-0000-0000-000003200000}"/>
    <cellStyle name="Millares 2 5 3 2 5 2 3" xfId="10865" xr:uid="{00000000-0005-0000-0000-000004200000}"/>
    <cellStyle name="Millares 2 5 3 2 5 3" xfId="10866" xr:uid="{00000000-0005-0000-0000-000005200000}"/>
    <cellStyle name="Millares 2 5 3 2 5 4" xfId="10867" xr:uid="{00000000-0005-0000-0000-000006200000}"/>
    <cellStyle name="Millares 2 5 3 2 6" xfId="10868" xr:uid="{00000000-0005-0000-0000-000007200000}"/>
    <cellStyle name="Millares 2 5 3 2 6 2" xfId="10869" xr:uid="{00000000-0005-0000-0000-000008200000}"/>
    <cellStyle name="Millares 2 5 3 2 6 2 2" xfId="10870" xr:uid="{00000000-0005-0000-0000-000009200000}"/>
    <cellStyle name="Millares 2 5 3 2 6 2 3" xfId="10871" xr:uid="{00000000-0005-0000-0000-00000A200000}"/>
    <cellStyle name="Millares 2 5 3 2 6 3" xfId="10872" xr:uid="{00000000-0005-0000-0000-00000B200000}"/>
    <cellStyle name="Millares 2 5 3 2 6 4" xfId="10873" xr:uid="{00000000-0005-0000-0000-00000C200000}"/>
    <cellStyle name="Millares 2 5 3 2 7" xfId="10874" xr:uid="{00000000-0005-0000-0000-00000D200000}"/>
    <cellStyle name="Millares 2 5 3 2 7 2" xfId="10875" xr:uid="{00000000-0005-0000-0000-00000E200000}"/>
    <cellStyle name="Millares 2 5 3 2 7 3" xfId="10876" xr:uid="{00000000-0005-0000-0000-00000F200000}"/>
    <cellStyle name="Millares 2 5 3 2 8" xfId="10877" xr:uid="{00000000-0005-0000-0000-000010200000}"/>
    <cellStyle name="Millares 2 5 3 2 9" xfId="10878" xr:uid="{00000000-0005-0000-0000-000011200000}"/>
    <cellStyle name="Millares 2 5 3 3" xfId="10879" xr:uid="{00000000-0005-0000-0000-000012200000}"/>
    <cellStyle name="Millares 2 5 3 3 2" xfId="10880" xr:uid="{00000000-0005-0000-0000-000013200000}"/>
    <cellStyle name="Millares 2 5 3 3 2 2" xfId="10881" xr:uid="{00000000-0005-0000-0000-000014200000}"/>
    <cellStyle name="Millares 2 5 3 3 2 2 2" xfId="10882" xr:uid="{00000000-0005-0000-0000-000015200000}"/>
    <cellStyle name="Millares 2 5 3 3 2 2 2 2" xfId="10883" xr:uid="{00000000-0005-0000-0000-000016200000}"/>
    <cellStyle name="Millares 2 5 3 3 2 2 2 3" xfId="10884" xr:uid="{00000000-0005-0000-0000-000017200000}"/>
    <cellStyle name="Millares 2 5 3 3 2 2 3" xfId="10885" xr:uid="{00000000-0005-0000-0000-000018200000}"/>
    <cellStyle name="Millares 2 5 3 3 2 2 4" xfId="10886" xr:uid="{00000000-0005-0000-0000-000019200000}"/>
    <cellStyle name="Millares 2 5 3 3 2 3" xfId="10887" xr:uid="{00000000-0005-0000-0000-00001A200000}"/>
    <cellStyle name="Millares 2 5 3 3 2 3 2" xfId="10888" xr:uid="{00000000-0005-0000-0000-00001B200000}"/>
    <cellStyle name="Millares 2 5 3 3 2 3 3" xfId="10889" xr:uid="{00000000-0005-0000-0000-00001C200000}"/>
    <cellStyle name="Millares 2 5 3 3 2 4" xfId="10890" xr:uid="{00000000-0005-0000-0000-00001D200000}"/>
    <cellStyle name="Millares 2 5 3 3 2 5" xfId="10891" xr:uid="{00000000-0005-0000-0000-00001E200000}"/>
    <cellStyle name="Millares 2 5 3 3 3" xfId="10892" xr:uid="{00000000-0005-0000-0000-00001F200000}"/>
    <cellStyle name="Millares 2 5 3 3 3 2" xfId="10893" xr:uid="{00000000-0005-0000-0000-000020200000}"/>
    <cellStyle name="Millares 2 5 3 3 3 2 2" xfId="10894" xr:uid="{00000000-0005-0000-0000-000021200000}"/>
    <cellStyle name="Millares 2 5 3 3 3 2 3" xfId="10895" xr:uid="{00000000-0005-0000-0000-000022200000}"/>
    <cellStyle name="Millares 2 5 3 3 3 3" xfId="10896" xr:uid="{00000000-0005-0000-0000-000023200000}"/>
    <cellStyle name="Millares 2 5 3 3 3 4" xfId="10897" xr:uid="{00000000-0005-0000-0000-000024200000}"/>
    <cellStyle name="Millares 2 5 3 3 4" xfId="10898" xr:uid="{00000000-0005-0000-0000-000025200000}"/>
    <cellStyle name="Millares 2 5 3 3 4 2" xfId="10899" xr:uid="{00000000-0005-0000-0000-000026200000}"/>
    <cellStyle name="Millares 2 5 3 3 4 2 2" xfId="10900" xr:uid="{00000000-0005-0000-0000-000027200000}"/>
    <cellStyle name="Millares 2 5 3 3 4 2 3" xfId="10901" xr:uid="{00000000-0005-0000-0000-000028200000}"/>
    <cellStyle name="Millares 2 5 3 3 4 3" xfId="10902" xr:uid="{00000000-0005-0000-0000-000029200000}"/>
    <cellStyle name="Millares 2 5 3 3 4 4" xfId="10903" xr:uid="{00000000-0005-0000-0000-00002A200000}"/>
    <cellStyle name="Millares 2 5 3 3 5" xfId="10904" xr:uid="{00000000-0005-0000-0000-00002B200000}"/>
    <cellStyle name="Millares 2 5 3 3 5 2" xfId="10905" xr:uid="{00000000-0005-0000-0000-00002C200000}"/>
    <cellStyle name="Millares 2 5 3 3 5 2 2" xfId="10906" xr:uid="{00000000-0005-0000-0000-00002D200000}"/>
    <cellStyle name="Millares 2 5 3 3 5 2 3" xfId="10907" xr:uid="{00000000-0005-0000-0000-00002E200000}"/>
    <cellStyle name="Millares 2 5 3 3 5 3" xfId="10908" xr:uid="{00000000-0005-0000-0000-00002F200000}"/>
    <cellStyle name="Millares 2 5 3 3 5 4" xfId="10909" xr:uid="{00000000-0005-0000-0000-000030200000}"/>
    <cellStyle name="Millares 2 5 3 3 6" xfId="10910" xr:uid="{00000000-0005-0000-0000-000031200000}"/>
    <cellStyle name="Millares 2 5 3 3 6 2" xfId="10911" xr:uid="{00000000-0005-0000-0000-000032200000}"/>
    <cellStyle name="Millares 2 5 3 3 6 3" xfId="10912" xr:uid="{00000000-0005-0000-0000-000033200000}"/>
    <cellStyle name="Millares 2 5 3 3 7" xfId="10913" xr:uid="{00000000-0005-0000-0000-000034200000}"/>
    <cellStyle name="Millares 2 5 3 3 8" xfId="10914" xr:uid="{00000000-0005-0000-0000-000035200000}"/>
    <cellStyle name="Millares 2 5 3 4" xfId="10915" xr:uid="{00000000-0005-0000-0000-000036200000}"/>
    <cellStyle name="Millares 2 5 4" xfId="10916" xr:uid="{00000000-0005-0000-0000-000037200000}"/>
    <cellStyle name="Millares 2 5 4 2" xfId="10917" xr:uid="{00000000-0005-0000-0000-000038200000}"/>
    <cellStyle name="Millares 2 5 4 2 2" xfId="10918" xr:uid="{00000000-0005-0000-0000-000039200000}"/>
    <cellStyle name="Millares 2 5 4 2 3" xfId="10919" xr:uid="{00000000-0005-0000-0000-00003A200000}"/>
    <cellStyle name="Millares 2 5 4 3" xfId="10920" xr:uid="{00000000-0005-0000-0000-00003B200000}"/>
    <cellStyle name="Millares 2 5 4 4" xfId="10921" xr:uid="{00000000-0005-0000-0000-00003C200000}"/>
    <cellStyle name="Millares 2 5 5" xfId="10922" xr:uid="{00000000-0005-0000-0000-00003D200000}"/>
    <cellStyle name="Millares 2 5 5 2" xfId="10923" xr:uid="{00000000-0005-0000-0000-00003E200000}"/>
    <cellStyle name="Millares 2 5 5 2 2" xfId="10924" xr:uid="{00000000-0005-0000-0000-00003F200000}"/>
    <cellStyle name="Millares 2 5 5 2 3" xfId="10925" xr:uid="{00000000-0005-0000-0000-000040200000}"/>
    <cellStyle name="Millares 2 5 5 3" xfId="10926" xr:uid="{00000000-0005-0000-0000-000041200000}"/>
    <cellStyle name="Millares 2 5 5 4" xfId="10927" xr:uid="{00000000-0005-0000-0000-000042200000}"/>
    <cellStyle name="Millares 2 5 6" xfId="10928" xr:uid="{00000000-0005-0000-0000-000043200000}"/>
    <cellStyle name="Millares 2 6" xfId="223" xr:uid="{00000000-0005-0000-0000-000044200000}"/>
    <cellStyle name="Millares 2 6 10" xfId="10929" xr:uid="{00000000-0005-0000-0000-000045200000}"/>
    <cellStyle name="Millares 2 6 10 2" xfId="10930" xr:uid="{00000000-0005-0000-0000-000046200000}"/>
    <cellStyle name="Millares 2 6 10 3" xfId="10931" xr:uid="{00000000-0005-0000-0000-000047200000}"/>
    <cellStyle name="Millares 2 6 11" xfId="10932" xr:uid="{00000000-0005-0000-0000-000048200000}"/>
    <cellStyle name="Millares 2 6 12" xfId="10933" xr:uid="{00000000-0005-0000-0000-000049200000}"/>
    <cellStyle name="Millares 2 6 2" xfId="224" xr:uid="{00000000-0005-0000-0000-00004A200000}"/>
    <cellStyle name="Millares 2 6 2 2" xfId="10934" xr:uid="{00000000-0005-0000-0000-00004B200000}"/>
    <cellStyle name="Millares 2 6 2 2 2" xfId="10935" xr:uid="{00000000-0005-0000-0000-00004C200000}"/>
    <cellStyle name="Millares 2 6 2 2 2 2" xfId="10936" xr:uid="{00000000-0005-0000-0000-00004D200000}"/>
    <cellStyle name="Millares 2 6 2 2 2 2 2" xfId="10937" xr:uid="{00000000-0005-0000-0000-00004E200000}"/>
    <cellStyle name="Millares 2 6 2 2 2 2 2 2" xfId="10938" xr:uid="{00000000-0005-0000-0000-00004F200000}"/>
    <cellStyle name="Millares 2 6 2 2 2 2 2 3" xfId="10939" xr:uid="{00000000-0005-0000-0000-000050200000}"/>
    <cellStyle name="Millares 2 6 2 2 2 2 3" xfId="10940" xr:uid="{00000000-0005-0000-0000-000051200000}"/>
    <cellStyle name="Millares 2 6 2 2 2 2 4" xfId="10941" xr:uid="{00000000-0005-0000-0000-000052200000}"/>
    <cellStyle name="Millares 2 6 2 2 2 3" xfId="10942" xr:uid="{00000000-0005-0000-0000-000053200000}"/>
    <cellStyle name="Millares 2 6 2 2 2 3 2" xfId="10943" xr:uid="{00000000-0005-0000-0000-000054200000}"/>
    <cellStyle name="Millares 2 6 2 2 2 3 3" xfId="10944" xr:uid="{00000000-0005-0000-0000-000055200000}"/>
    <cellStyle name="Millares 2 6 2 2 2 4" xfId="10945" xr:uid="{00000000-0005-0000-0000-000056200000}"/>
    <cellStyle name="Millares 2 6 2 2 2 5" xfId="10946" xr:uid="{00000000-0005-0000-0000-000057200000}"/>
    <cellStyle name="Millares 2 6 2 2 3" xfId="10947" xr:uid="{00000000-0005-0000-0000-000058200000}"/>
    <cellStyle name="Millares 2 6 2 2 3 2" xfId="10948" xr:uid="{00000000-0005-0000-0000-000059200000}"/>
    <cellStyle name="Millares 2 6 2 2 3 2 2" xfId="10949" xr:uid="{00000000-0005-0000-0000-00005A200000}"/>
    <cellStyle name="Millares 2 6 2 2 3 2 3" xfId="10950" xr:uid="{00000000-0005-0000-0000-00005B200000}"/>
    <cellStyle name="Millares 2 6 2 2 3 3" xfId="10951" xr:uid="{00000000-0005-0000-0000-00005C200000}"/>
    <cellStyle name="Millares 2 6 2 2 3 4" xfId="10952" xr:uid="{00000000-0005-0000-0000-00005D200000}"/>
    <cellStyle name="Millares 2 6 2 2 4" xfId="10953" xr:uid="{00000000-0005-0000-0000-00005E200000}"/>
    <cellStyle name="Millares 2 6 2 2 4 2" xfId="10954" xr:uid="{00000000-0005-0000-0000-00005F200000}"/>
    <cellStyle name="Millares 2 6 2 2 4 2 2" xfId="10955" xr:uid="{00000000-0005-0000-0000-000060200000}"/>
    <cellStyle name="Millares 2 6 2 2 4 2 3" xfId="10956" xr:uid="{00000000-0005-0000-0000-000061200000}"/>
    <cellStyle name="Millares 2 6 2 2 4 3" xfId="10957" xr:uid="{00000000-0005-0000-0000-000062200000}"/>
    <cellStyle name="Millares 2 6 2 2 4 4" xfId="10958" xr:uid="{00000000-0005-0000-0000-000063200000}"/>
    <cellStyle name="Millares 2 6 2 2 5" xfId="10959" xr:uid="{00000000-0005-0000-0000-000064200000}"/>
    <cellStyle name="Millares 2 6 2 2 5 2" xfId="10960" xr:uid="{00000000-0005-0000-0000-000065200000}"/>
    <cellStyle name="Millares 2 6 2 2 5 2 2" xfId="10961" xr:uid="{00000000-0005-0000-0000-000066200000}"/>
    <cellStyle name="Millares 2 6 2 2 5 2 3" xfId="10962" xr:uid="{00000000-0005-0000-0000-000067200000}"/>
    <cellStyle name="Millares 2 6 2 2 5 3" xfId="10963" xr:uid="{00000000-0005-0000-0000-000068200000}"/>
    <cellStyle name="Millares 2 6 2 2 5 4" xfId="10964" xr:uid="{00000000-0005-0000-0000-000069200000}"/>
    <cellStyle name="Millares 2 6 2 2 6" xfId="10965" xr:uid="{00000000-0005-0000-0000-00006A200000}"/>
    <cellStyle name="Millares 2 6 2 2 6 2" xfId="10966" xr:uid="{00000000-0005-0000-0000-00006B200000}"/>
    <cellStyle name="Millares 2 6 2 2 6 3" xfId="10967" xr:uid="{00000000-0005-0000-0000-00006C200000}"/>
    <cellStyle name="Millares 2 6 2 2 7" xfId="10968" xr:uid="{00000000-0005-0000-0000-00006D200000}"/>
    <cellStyle name="Millares 2 6 2 2 8" xfId="10969" xr:uid="{00000000-0005-0000-0000-00006E200000}"/>
    <cellStyle name="Millares 2 6 2 3" xfId="10970" xr:uid="{00000000-0005-0000-0000-00006F200000}"/>
    <cellStyle name="Millares 2 6 2 3 2" xfId="10971" xr:uid="{00000000-0005-0000-0000-000070200000}"/>
    <cellStyle name="Millares 2 6 2 3 2 2" xfId="10972" xr:uid="{00000000-0005-0000-0000-000071200000}"/>
    <cellStyle name="Millares 2 6 2 3 2 2 2" xfId="10973" xr:uid="{00000000-0005-0000-0000-000072200000}"/>
    <cellStyle name="Millares 2 6 2 3 2 2 3" xfId="10974" xr:uid="{00000000-0005-0000-0000-000073200000}"/>
    <cellStyle name="Millares 2 6 2 3 2 3" xfId="10975" xr:uid="{00000000-0005-0000-0000-000074200000}"/>
    <cellStyle name="Millares 2 6 2 3 2 4" xfId="10976" xr:uid="{00000000-0005-0000-0000-000075200000}"/>
    <cellStyle name="Millares 2 6 2 3 3" xfId="10977" xr:uid="{00000000-0005-0000-0000-000076200000}"/>
    <cellStyle name="Millares 2 6 2 3 3 2" xfId="10978" xr:uid="{00000000-0005-0000-0000-000077200000}"/>
    <cellStyle name="Millares 2 6 2 3 3 3" xfId="10979" xr:uid="{00000000-0005-0000-0000-000078200000}"/>
    <cellStyle name="Millares 2 6 2 3 4" xfId="10980" xr:uid="{00000000-0005-0000-0000-000079200000}"/>
    <cellStyle name="Millares 2 6 2 3 5" xfId="10981" xr:uid="{00000000-0005-0000-0000-00007A200000}"/>
    <cellStyle name="Millares 2 6 2 4" xfId="10982" xr:uid="{00000000-0005-0000-0000-00007B200000}"/>
    <cellStyle name="Millares 2 6 2 4 2" xfId="10983" xr:uid="{00000000-0005-0000-0000-00007C200000}"/>
    <cellStyle name="Millares 2 6 2 4 2 2" xfId="10984" xr:uid="{00000000-0005-0000-0000-00007D200000}"/>
    <cellStyle name="Millares 2 6 2 4 2 3" xfId="10985" xr:uid="{00000000-0005-0000-0000-00007E200000}"/>
    <cellStyle name="Millares 2 6 2 4 3" xfId="10986" xr:uid="{00000000-0005-0000-0000-00007F200000}"/>
    <cellStyle name="Millares 2 6 2 4 4" xfId="10987" xr:uid="{00000000-0005-0000-0000-000080200000}"/>
    <cellStyle name="Millares 2 6 2 5" xfId="10988" xr:uid="{00000000-0005-0000-0000-000081200000}"/>
    <cellStyle name="Millares 2 6 2 5 2" xfId="10989" xr:uid="{00000000-0005-0000-0000-000082200000}"/>
    <cellStyle name="Millares 2 6 2 5 2 2" xfId="10990" xr:uid="{00000000-0005-0000-0000-000083200000}"/>
    <cellStyle name="Millares 2 6 2 5 2 3" xfId="10991" xr:uid="{00000000-0005-0000-0000-000084200000}"/>
    <cellStyle name="Millares 2 6 2 5 3" xfId="10992" xr:uid="{00000000-0005-0000-0000-000085200000}"/>
    <cellStyle name="Millares 2 6 2 5 4" xfId="10993" xr:uid="{00000000-0005-0000-0000-000086200000}"/>
    <cellStyle name="Millares 2 6 2 6" xfId="10994" xr:uid="{00000000-0005-0000-0000-000087200000}"/>
    <cellStyle name="Millares 2 6 2 6 2" xfId="10995" xr:uid="{00000000-0005-0000-0000-000088200000}"/>
    <cellStyle name="Millares 2 6 2 6 2 2" xfId="10996" xr:uid="{00000000-0005-0000-0000-000089200000}"/>
    <cellStyle name="Millares 2 6 2 6 2 3" xfId="10997" xr:uid="{00000000-0005-0000-0000-00008A200000}"/>
    <cellStyle name="Millares 2 6 2 6 3" xfId="10998" xr:uid="{00000000-0005-0000-0000-00008B200000}"/>
    <cellStyle name="Millares 2 6 2 6 4" xfId="10999" xr:uid="{00000000-0005-0000-0000-00008C200000}"/>
    <cellStyle name="Millares 2 6 2 7" xfId="11000" xr:uid="{00000000-0005-0000-0000-00008D200000}"/>
    <cellStyle name="Millares 2 6 2 7 2" xfId="11001" xr:uid="{00000000-0005-0000-0000-00008E200000}"/>
    <cellStyle name="Millares 2 6 2 7 3" xfId="11002" xr:uid="{00000000-0005-0000-0000-00008F200000}"/>
    <cellStyle name="Millares 2 6 2 8" xfId="11003" xr:uid="{00000000-0005-0000-0000-000090200000}"/>
    <cellStyle name="Millares 2 6 2 9" xfId="11004" xr:uid="{00000000-0005-0000-0000-000091200000}"/>
    <cellStyle name="Millares 2 6 3" xfId="11005" xr:uid="{00000000-0005-0000-0000-000092200000}"/>
    <cellStyle name="Millares 2 6 3 2" xfId="11006" xr:uid="{00000000-0005-0000-0000-000093200000}"/>
    <cellStyle name="Millares 2 6 3 2 2" xfId="11007" xr:uid="{00000000-0005-0000-0000-000094200000}"/>
    <cellStyle name="Millares 2 6 3 2 2 2" xfId="11008" xr:uid="{00000000-0005-0000-0000-000095200000}"/>
    <cellStyle name="Millares 2 6 3 2 2 2 2" xfId="11009" xr:uid="{00000000-0005-0000-0000-000096200000}"/>
    <cellStyle name="Millares 2 6 3 2 2 2 3" xfId="11010" xr:uid="{00000000-0005-0000-0000-000097200000}"/>
    <cellStyle name="Millares 2 6 3 2 2 3" xfId="11011" xr:uid="{00000000-0005-0000-0000-000098200000}"/>
    <cellStyle name="Millares 2 6 3 2 2 4" xfId="11012" xr:uid="{00000000-0005-0000-0000-000099200000}"/>
    <cellStyle name="Millares 2 6 3 2 3" xfId="11013" xr:uid="{00000000-0005-0000-0000-00009A200000}"/>
    <cellStyle name="Millares 2 6 3 2 3 2" xfId="11014" xr:uid="{00000000-0005-0000-0000-00009B200000}"/>
    <cellStyle name="Millares 2 6 3 2 3 3" xfId="11015" xr:uid="{00000000-0005-0000-0000-00009C200000}"/>
    <cellStyle name="Millares 2 6 3 2 4" xfId="11016" xr:uid="{00000000-0005-0000-0000-00009D200000}"/>
    <cellStyle name="Millares 2 6 3 2 5" xfId="11017" xr:uid="{00000000-0005-0000-0000-00009E200000}"/>
    <cellStyle name="Millares 2 6 3 3" xfId="11018" xr:uid="{00000000-0005-0000-0000-00009F200000}"/>
    <cellStyle name="Millares 2 6 3 3 2" xfId="11019" xr:uid="{00000000-0005-0000-0000-0000A0200000}"/>
    <cellStyle name="Millares 2 6 3 3 2 2" xfId="11020" xr:uid="{00000000-0005-0000-0000-0000A1200000}"/>
    <cellStyle name="Millares 2 6 3 3 2 3" xfId="11021" xr:uid="{00000000-0005-0000-0000-0000A2200000}"/>
    <cellStyle name="Millares 2 6 3 3 3" xfId="11022" xr:uid="{00000000-0005-0000-0000-0000A3200000}"/>
    <cellStyle name="Millares 2 6 3 3 4" xfId="11023" xr:uid="{00000000-0005-0000-0000-0000A4200000}"/>
    <cellStyle name="Millares 2 6 3 4" xfId="11024" xr:uid="{00000000-0005-0000-0000-0000A5200000}"/>
    <cellStyle name="Millares 2 6 3 4 2" xfId="11025" xr:uid="{00000000-0005-0000-0000-0000A6200000}"/>
    <cellStyle name="Millares 2 6 3 4 2 2" xfId="11026" xr:uid="{00000000-0005-0000-0000-0000A7200000}"/>
    <cellStyle name="Millares 2 6 3 4 2 3" xfId="11027" xr:uid="{00000000-0005-0000-0000-0000A8200000}"/>
    <cellStyle name="Millares 2 6 3 4 3" xfId="11028" xr:uid="{00000000-0005-0000-0000-0000A9200000}"/>
    <cellStyle name="Millares 2 6 3 4 4" xfId="11029" xr:uid="{00000000-0005-0000-0000-0000AA200000}"/>
    <cellStyle name="Millares 2 6 3 5" xfId="11030" xr:uid="{00000000-0005-0000-0000-0000AB200000}"/>
    <cellStyle name="Millares 2 6 3 5 2" xfId="11031" xr:uid="{00000000-0005-0000-0000-0000AC200000}"/>
    <cellStyle name="Millares 2 6 3 5 2 2" xfId="11032" xr:uid="{00000000-0005-0000-0000-0000AD200000}"/>
    <cellStyle name="Millares 2 6 3 5 2 3" xfId="11033" xr:uid="{00000000-0005-0000-0000-0000AE200000}"/>
    <cellStyle name="Millares 2 6 3 5 3" xfId="11034" xr:uid="{00000000-0005-0000-0000-0000AF200000}"/>
    <cellStyle name="Millares 2 6 3 5 4" xfId="11035" xr:uid="{00000000-0005-0000-0000-0000B0200000}"/>
    <cellStyle name="Millares 2 6 3 6" xfId="11036" xr:uid="{00000000-0005-0000-0000-0000B1200000}"/>
    <cellStyle name="Millares 2 6 3 6 2" xfId="11037" xr:uid="{00000000-0005-0000-0000-0000B2200000}"/>
    <cellStyle name="Millares 2 6 3 6 3" xfId="11038" xr:uid="{00000000-0005-0000-0000-0000B3200000}"/>
    <cellStyle name="Millares 2 6 3 7" xfId="11039" xr:uid="{00000000-0005-0000-0000-0000B4200000}"/>
    <cellStyle name="Millares 2 6 3 8" xfId="11040" xr:uid="{00000000-0005-0000-0000-0000B5200000}"/>
    <cellStyle name="Millares 2 6 4" xfId="11041" xr:uid="{00000000-0005-0000-0000-0000B6200000}"/>
    <cellStyle name="Millares 2 6 4 2" xfId="11042" xr:uid="{00000000-0005-0000-0000-0000B7200000}"/>
    <cellStyle name="Millares 2 6 4 2 2" xfId="11043" xr:uid="{00000000-0005-0000-0000-0000B8200000}"/>
    <cellStyle name="Millares 2 6 4 2 2 2" xfId="11044" xr:uid="{00000000-0005-0000-0000-0000B9200000}"/>
    <cellStyle name="Millares 2 6 4 2 2 3" xfId="11045" xr:uid="{00000000-0005-0000-0000-0000BA200000}"/>
    <cellStyle name="Millares 2 6 4 2 3" xfId="11046" xr:uid="{00000000-0005-0000-0000-0000BB200000}"/>
    <cellStyle name="Millares 2 6 4 2 4" xfId="11047" xr:uid="{00000000-0005-0000-0000-0000BC200000}"/>
    <cellStyle name="Millares 2 6 4 3" xfId="11048" xr:uid="{00000000-0005-0000-0000-0000BD200000}"/>
    <cellStyle name="Millares 2 6 4 3 2" xfId="11049" xr:uid="{00000000-0005-0000-0000-0000BE200000}"/>
    <cellStyle name="Millares 2 6 4 3 2 2" xfId="11050" xr:uid="{00000000-0005-0000-0000-0000BF200000}"/>
    <cellStyle name="Millares 2 6 4 3 2 3" xfId="11051" xr:uid="{00000000-0005-0000-0000-0000C0200000}"/>
    <cellStyle name="Millares 2 6 4 3 3" xfId="11052" xr:uid="{00000000-0005-0000-0000-0000C1200000}"/>
    <cellStyle name="Millares 2 6 4 3 4" xfId="11053" xr:uid="{00000000-0005-0000-0000-0000C2200000}"/>
    <cellStyle name="Millares 2 6 4 4" xfId="11054" xr:uid="{00000000-0005-0000-0000-0000C3200000}"/>
    <cellStyle name="Millares 2 6 4 4 2" xfId="11055" xr:uid="{00000000-0005-0000-0000-0000C4200000}"/>
    <cellStyle name="Millares 2 6 4 4 3" xfId="11056" xr:uid="{00000000-0005-0000-0000-0000C5200000}"/>
    <cellStyle name="Millares 2 6 4 5" xfId="11057" xr:uid="{00000000-0005-0000-0000-0000C6200000}"/>
    <cellStyle name="Millares 2 6 4 6" xfId="11058" xr:uid="{00000000-0005-0000-0000-0000C7200000}"/>
    <cellStyle name="Millares 2 6 5" xfId="11059" xr:uid="{00000000-0005-0000-0000-0000C8200000}"/>
    <cellStyle name="Millares 2 6 5 2" xfId="11060" xr:uid="{00000000-0005-0000-0000-0000C9200000}"/>
    <cellStyle name="Millares 2 6 5 2 2" xfId="11061" xr:uid="{00000000-0005-0000-0000-0000CA200000}"/>
    <cellStyle name="Millares 2 6 5 2 3" xfId="11062" xr:uid="{00000000-0005-0000-0000-0000CB200000}"/>
    <cellStyle name="Millares 2 6 5 3" xfId="11063" xr:uid="{00000000-0005-0000-0000-0000CC200000}"/>
    <cellStyle name="Millares 2 6 5 4" xfId="11064" xr:uid="{00000000-0005-0000-0000-0000CD200000}"/>
    <cellStyle name="Millares 2 6 6" xfId="11065" xr:uid="{00000000-0005-0000-0000-0000CE200000}"/>
    <cellStyle name="Millares 2 6 6 2" xfId="11066" xr:uid="{00000000-0005-0000-0000-0000CF200000}"/>
    <cellStyle name="Millares 2 6 6 2 2" xfId="11067" xr:uid="{00000000-0005-0000-0000-0000D0200000}"/>
    <cellStyle name="Millares 2 6 6 2 3" xfId="11068" xr:uid="{00000000-0005-0000-0000-0000D1200000}"/>
    <cellStyle name="Millares 2 6 6 3" xfId="11069" xr:uid="{00000000-0005-0000-0000-0000D2200000}"/>
    <cellStyle name="Millares 2 6 6 4" xfId="11070" xr:uid="{00000000-0005-0000-0000-0000D3200000}"/>
    <cellStyle name="Millares 2 6 7" xfId="11071" xr:uid="{00000000-0005-0000-0000-0000D4200000}"/>
    <cellStyle name="Millares 2 6 7 2" xfId="11072" xr:uid="{00000000-0005-0000-0000-0000D5200000}"/>
    <cellStyle name="Millares 2 6 7 2 2" xfId="11073" xr:uid="{00000000-0005-0000-0000-0000D6200000}"/>
    <cellStyle name="Millares 2 6 7 2 3" xfId="11074" xr:uid="{00000000-0005-0000-0000-0000D7200000}"/>
    <cellStyle name="Millares 2 6 7 3" xfId="11075" xr:uid="{00000000-0005-0000-0000-0000D8200000}"/>
    <cellStyle name="Millares 2 6 7 4" xfId="11076" xr:uid="{00000000-0005-0000-0000-0000D9200000}"/>
    <cellStyle name="Millares 2 6 8" xfId="11077" xr:uid="{00000000-0005-0000-0000-0000DA200000}"/>
    <cellStyle name="Millares 2 6 8 2" xfId="11078" xr:uid="{00000000-0005-0000-0000-0000DB200000}"/>
    <cellStyle name="Millares 2 6 8 2 2" xfId="11079" xr:uid="{00000000-0005-0000-0000-0000DC200000}"/>
    <cellStyle name="Millares 2 6 8 2 3" xfId="11080" xr:uid="{00000000-0005-0000-0000-0000DD200000}"/>
    <cellStyle name="Millares 2 6 8 3" xfId="11081" xr:uid="{00000000-0005-0000-0000-0000DE200000}"/>
    <cellStyle name="Millares 2 6 8 4" xfId="11082" xr:uid="{00000000-0005-0000-0000-0000DF200000}"/>
    <cellStyle name="Millares 2 6 9" xfId="11083" xr:uid="{00000000-0005-0000-0000-0000E0200000}"/>
    <cellStyle name="Millares 2 6 9 2" xfId="11084" xr:uid="{00000000-0005-0000-0000-0000E1200000}"/>
    <cellStyle name="Millares 2 6 9 2 2" xfId="11085" xr:uid="{00000000-0005-0000-0000-0000E2200000}"/>
    <cellStyle name="Millares 2 6 9 2 3" xfId="11086" xr:uid="{00000000-0005-0000-0000-0000E3200000}"/>
    <cellStyle name="Millares 2 6 9 3" xfId="11087" xr:uid="{00000000-0005-0000-0000-0000E4200000}"/>
    <cellStyle name="Millares 2 6 9 4" xfId="11088" xr:uid="{00000000-0005-0000-0000-0000E5200000}"/>
    <cellStyle name="Millares 2 7" xfId="11089" xr:uid="{00000000-0005-0000-0000-0000E6200000}"/>
    <cellStyle name="Millares 2 7 2" xfId="11090" xr:uid="{00000000-0005-0000-0000-0000E7200000}"/>
    <cellStyle name="Millares 2 7 2 2" xfId="11091" xr:uid="{00000000-0005-0000-0000-0000E8200000}"/>
    <cellStyle name="Millares 2 7 2 2 2" xfId="11092" xr:uid="{00000000-0005-0000-0000-0000E9200000}"/>
    <cellStyle name="Millares 2 7 2 2 2 2" xfId="11093" xr:uid="{00000000-0005-0000-0000-0000EA200000}"/>
    <cellStyle name="Millares 2 7 2 2 2 2 2" xfId="11094" xr:uid="{00000000-0005-0000-0000-0000EB200000}"/>
    <cellStyle name="Millares 2 7 2 2 2 2 2 2" xfId="11095" xr:uid="{00000000-0005-0000-0000-0000EC200000}"/>
    <cellStyle name="Millares 2 7 2 2 2 2 2 3" xfId="11096" xr:uid="{00000000-0005-0000-0000-0000ED200000}"/>
    <cellStyle name="Millares 2 7 2 2 2 2 3" xfId="11097" xr:uid="{00000000-0005-0000-0000-0000EE200000}"/>
    <cellStyle name="Millares 2 7 2 2 2 2 4" xfId="11098" xr:uid="{00000000-0005-0000-0000-0000EF200000}"/>
    <cellStyle name="Millares 2 7 2 2 2 3" xfId="11099" xr:uid="{00000000-0005-0000-0000-0000F0200000}"/>
    <cellStyle name="Millares 2 7 2 2 2 3 2" xfId="11100" xr:uid="{00000000-0005-0000-0000-0000F1200000}"/>
    <cellStyle name="Millares 2 7 2 2 2 3 3" xfId="11101" xr:uid="{00000000-0005-0000-0000-0000F2200000}"/>
    <cellStyle name="Millares 2 7 2 2 2 4" xfId="11102" xr:uid="{00000000-0005-0000-0000-0000F3200000}"/>
    <cellStyle name="Millares 2 7 2 2 2 5" xfId="11103" xr:uid="{00000000-0005-0000-0000-0000F4200000}"/>
    <cellStyle name="Millares 2 7 2 2 3" xfId="11104" xr:uid="{00000000-0005-0000-0000-0000F5200000}"/>
    <cellStyle name="Millares 2 7 2 2 3 2" xfId="11105" xr:uid="{00000000-0005-0000-0000-0000F6200000}"/>
    <cellStyle name="Millares 2 7 2 2 3 2 2" xfId="11106" xr:uid="{00000000-0005-0000-0000-0000F7200000}"/>
    <cellStyle name="Millares 2 7 2 2 3 2 3" xfId="11107" xr:uid="{00000000-0005-0000-0000-0000F8200000}"/>
    <cellStyle name="Millares 2 7 2 2 3 3" xfId="11108" xr:uid="{00000000-0005-0000-0000-0000F9200000}"/>
    <cellStyle name="Millares 2 7 2 2 3 4" xfId="11109" xr:uid="{00000000-0005-0000-0000-0000FA200000}"/>
    <cellStyle name="Millares 2 7 2 2 4" xfId="11110" xr:uid="{00000000-0005-0000-0000-0000FB200000}"/>
    <cellStyle name="Millares 2 7 2 2 4 2" xfId="11111" xr:uid="{00000000-0005-0000-0000-0000FC200000}"/>
    <cellStyle name="Millares 2 7 2 2 4 2 2" xfId="11112" xr:uid="{00000000-0005-0000-0000-0000FD200000}"/>
    <cellStyle name="Millares 2 7 2 2 4 2 3" xfId="11113" xr:uid="{00000000-0005-0000-0000-0000FE200000}"/>
    <cellStyle name="Millares 2 7 2 2 4 3" xfId="11114" xr:uid="{00000000-0005-0000-0000-0000FF200000}"/>
    <cellStyle name="Millares 2 7 2 2 4 4" xfId="11115" xr:uid="{00000000-0005-0000-0000-000000210000}"/>
    <cellStyle name="Millares 2 7 2 2 5" xfId="11116" xr:uid="{00000000-0005-0000-0000-000001210000}"/>
    <cellStyle name="Millares 2 7 2 2 5 2" xfId="11117" xr:uid="{00000000-0005-0000-0000-000002210000}"/>
    <cellStyle name="Millares 2 7 2 2 5 2 2" xfId="11118" xr:uid="{00000000-0005-0000-0000-000003210000}"/>
    <cellStyle name="Millares 2 7 2 2 5 2 3" xfId="11119" xr:uid="{00000000-0005-0000-0000-000004210000}"/>
    <cellStyle name="Millares 2 7 2 2 5 3" xfId="11120" xr:uid="{00000000-0005-0000-0000-000005210000}"/>
    <cellStyle name="Millares 2 7 2 2 5 4" xfId="11121" xr:uid="{00000000-0005-0000-0000-000006210000}"/>
    <cellStyle name="Millares 2 7 2 2 6" xfId="11122" xr:uid="{00000000-0005-0000-0000-000007210000}"/>
    <cellStyle name="Millares 2 7 2 2 6 2" xfId="11123" xr:uid="{00000000-0005-0000-0000-000008210000}"/>
    <cellStyle name="Millares 2 7 2 2 6 3" xfId="11124" xr:uid="{00000000-0005-0000-0000-000009210000}"/>
    <cellStyle name="Millares 2 7 2 2 7" xfId="11125" xr:uid="{00000000-0005-0000-0000-00000A210000}"/>
    <cellStyle name="Millares 2 7 2 2 8" xfId="11126" xr:uid="{00000000-0005-0000-0000-00000B210000}"/>
    <cellStyle name="Millares 2 7 2 3" xfId="11127" xr:uid="{00000000-0005-0000-0000-00000C210000}"/>
    <cellStyle name="Millares 2 7 2 3 2" xfId="11128" xr:uid="{00000000-0005-0000-0000-00000D210000}"/>
    <cellStyle name="Millares 2 7 2 3 2 2" xfId="11129" xr:uid="{00000000-0005-0000-0000-00000E210000}"/>
    <cellStyle name="Millares 2 7 2 3 2 2 2" xfId="11130" xr:uid="{00000000-0005-0000-0000-00000F210000}"/>
    <cellStyle name="Millares 2 7 2 3 2 2 3" xfId="11131" xr:uid="{00000000-0005-0000-0000-000010210000}"/>
    <cellStyle name="Millares 2 7 2 3 2 3" xfId="11132" xr:uid="{00000000-0005-0000-0000-000011210000}"/>
    <cellStyle name="Millares 2 7 2 3 2 4" xfId="11133" xr:uid="{00000000-0005-0000-0000-000012210000}"/>
    <cellStyle name="Millares 2 7 2 3 3" xfId="11134" xr:uid="{00000000-0005-0000-0000-000013210000}"/>
    <cellStyle name="Millares 2 7 2 3 3 2" xfId="11135" xr:uid="{00000000-0005-0000-0000-000014210000}"/>
    <cellStyle name="Millares 2 7 2 3 3 3" xfId="11136" xr:uid="{00000000-0005-0000-0000-000015210000}"/>
    <cellStyle name="Millares 2 7 2 3 4" xfId="11137" xr:uid="{00000000-0005-0000-0000-000016210000}"/>
    <cellStyle name="Millares 2 7 2 3 5" xfId="11138" xr:uid="{00000000-0005-0000-0000-000017210000}"/>
    <cellStyle name="Millares 2 7 2 4" xfId="11139" xr:uid="{00000000-0005-0000-0000-000018210000}"/>
    <cellStyle name="Millares 2 7 2 4 2" xfId="11140" xr:uid="{00000000-0005-0000-0000-000019210000}"/>
    <cellStyle name="Millares 2 7 2 4 2 2" xfId="11141" xr:uid="{00000000-0005-0000-0000-00001A210000}"/>
    <cellStyle name="Millares 2 7 2 4 2 3" xfId="11142" xr:uid="{00000000-0005-0000-0000-00001B210000}"/>
    <cellStyle name="Millares 2 7 2 4 3" xfId="11143" xr:uid="{00000000-0005-0000-0000-00001C210000}"/>
    <cellStyle name="Millares 2 7 2 4 4" xfId="11144" xr:uid="{00000000-0005-0000-0000-00001D210000}"/>
    <cellStyle name="Millares 2 7 2 5" xfId="11145" xr:uid="{00000000-0005-0000-0000-00001E210000}"/>
    <cellStyle name="Millares 2 7 2 5 2" xfId="11146" xr:uid="{00000000-0005-0000-0000-00001F210000}"/>
    <cellStyle name="Millares 2 7 2 5 2 2" xfId="11147" xr:uid="{00000000-0005-0000-0000-000020210000}"/>
    <cellStyle name="Millares 2 7 2 5 2 3" xfId="11148" xr:uid="{00000000-0005-0000-0000-000021210000}"/>
    <cellStyle name="Millares 2 7 2 5 3" xfId="11149" xr:uid="{00000000-0005-0000-0000-000022210000}"/>
    <cellStyle name="Millares 2 7 2 5 4" xfId="11150" xr:uid="{00000000-0005-0000-0000-000023210000}"/>
    <cellStyle name="Millares 2 7 2 6" xfId="11151" xr:uid="{00000000-0005-0000-0000-000024210000}"/>
    <cellStyle name="Millares 2 7 2 6 2" xfId="11152" xr:uid="{00000000-0005-0000-0000-000025210000}"/>
    <cellStyle name="Millares 2 7 2 6 2 2" xfId="11153" xr:uid="{00000000-0005-0000-0000-000026210000}"/>
    <cellStyle name="Millares 2 7 2 6 2 3" xfId="11154" xr:uid="{00000000-0005-0000-0000-000027210000}"/>
    <cellStyle name="Millares 2 7 2 6 3" xfId="11155" xr:uid="{00000000-0005-0000-0000-000028210000}"/>
    <cellStyle name="Millares 2 7 2 6 4" xfId="11156" xr:uid="{00000000-0005-0000-0000-000029210000}"/>
    <cellStyle name="Millares 2 7 2 7" xfId="11157" xr:uid="{00000000-0005-0000-0000-00002A210000}"/>
    <cellStyle name="Millares 2 7 2 7 2" xfId="11158" xr:uid="{00000000-0005-0000-0000-00002B210000}"/>
    <cellStyle name="Millares 2 7 2 7 3" xfId="11159" xr:uid="{00000000-0005-0000-0000-00002C210000}"/>
    <cellStyle name="Millares 2 7 2 8" xfId="11160" xr:uid="{00000000-0005-0000-0000-00002D210000}"/>
    <cellStyle name="Millares 2 7 2 9" xfId="11161" xr:uid="{00000000-0005-0000-0000-00002E210000}"/>
    <cellStyle name="Millares 2 7 3" xfId="11162" xr:uid="{00000000-0005-0000-0000-00002F210000}"/>
    <cellStyle name="Millares 2 7 3 2" xfId="11163" xr:uid="{00000000-0005-0000-0000-000030210000}"/>
    <cellStyle name="Millares 2 7 3 2 2" xfId="11164" xr:uid="{00000000-0005-0000-0000-000031210000}"/>
    <cellStyle name="Millares 2 7 3 2 2 2" xfId="11165" xr:uid="{00000000-0005-0000-0000-000032210000}"/>
    <cellStyle name="Millares 2 7 3 2 2 2 2" xfId="11166" xr:uid="{00000000-0005-0000-0000-000033210000}"/>
    <cellStyle name="Millares 2 7 3 2 2 2 3" xfId="11167" xr:uid="{00000000-0005-0000-0000-000034210000}"/>
    <cellStyle name="Millares 2 7 3 2 2 3" xfId="11168" xr:uid="{00000000-0005-0000-0000-000035210000}"/>
    <cellStyle name="Millares 2 7 3 2 2 4" xfId="11169" xr:uid="{00000000-0005-0000-0000-000036210000}"/>
    <cellStyle name="Millares 2 7 3 2 3" xfId="11170" xr:uid="{00000000-0005-0000-0000-000037210000}"/>
    <cellStyle name="Millares 2 7 3 2 3 2" xfId="11171" xr:uid="{00000000-0005-0000-0000-000038210000}"/>
    <cellStyle name="Millares 2 7 3 2 3 3" xfId="11172" xr:uid="{00000000-0005-0000-0000-000039210000}"/>
    <cellStyle name="Millares 2 7 3 2 4" xfId="11173" xr:uid="{00000000-0005-0000-0000-00003A210000}"/>
    <cellStyle name="Millares 2 7 3 2 5" xfId="11174" xr:uid="{00000000-0005-0000-0000-00003B210000}"/>
    <cellStyle name="Millares 2 7 3 3" xfId="11175" xr:uid="{00000000-0005-0000-0000-00003C210000}"/>
    <cellStyle name="Millares 2 7 3 3 2" xfId="11176" xr:uid="{00000000-0005-0000-0000-00003D210000}"/>
    <cellStyle name="Millares 2 7 3 3 2 2" xfId="11177" xr:uid="{00000000-0005-0000-0000-00003E210000}"/>
    <cellStyle name="Millares 2 7 3 3 2 3" xfId="11178" xr:uid="{00000000-0005-0000-0000-00003F210000}"/>
    <cellStyle name="Millares 2 7 3 3 3" xfId="11179" xr:uid="{00000000-0005-0000-0000-000040210000}"/>
    <cellStyle name="Millares 2 7 3 3 4" xfId="11180" xr:uid="{00000000-0005-0000-0000-000041210000}"/>
    <cellStyle name="Millares 2 7 3 4" xfId="11181" xr:uid="{00000000-0005-0000-0000-000042210000}"/>
    <cellStyle name="Millares 2 7 3 4 2" xfId="11182" xr:uid="{00000000-0005-0000-0000-000043210000}"/>
    <cellStyle name="Millares 2 7 3 4 2 2" xfId="11183" xr:uid="{00000000-0005-0000-0000-000044210000}"/>
    <cellStyle name="Millares 2 7 3 4 2 3" xfId="11184" xr:uid="{00000000-0005-0000-0000-000045210000}"/>
    <cellStyle name="Millares 2 7 3 4 3" xfId="11185" xr:uid="{00000000-0005-0000-0000-000046210000}"/>
    <cellStyle name="Millares 2 7 3 4 4" xfId="11186" xr:uid="{00000000-0005-0000-0000-000047210000}"/>
    <cellStyle name="Millares 2 7 3 5" xfId="11187" xr:uid="{00000000-0005-0000-0000-000048210000}"/>
    <cellStyle name="Millares 2 7 3 5 2" xfId="11188" xr:uid="{00000000-0005-0000-0000-000049210000}"/>
    <cellStyle name="Millares 2 7 3 5 2 2" xfId="11189" xr:uid="{00000000-0005-0000-0000-00004A210000}"/>
    <cellStyle name="Millares 2 7 3 5 2 3" xfId="11190" xr:uid="{00000000-0005-0000-0000-00004B210000}"/>
    <cellStyle name="Millares 2 7 3 5 3" xfId="11191" xr:uid="{00000000-0005-0000-0000-00004C210000}"/>
    <cellStyle name="Millares 2 7 3 5 4" xfId="11192" xr:uid="{00000000-0005-0000-0000-00004D210000}"/>
    <cellStyle name="Millares 2 7 3 6" xfId="11193" xr:uid="{00000000-0005-0000-0000-00004E210000}"/>
    <cellStyle name="Millares 2 7 3 6 2" xfId="11194" xr:uid="{00000000-0005-0000-0000-00004F210000}"/>
    <cellStyle name="Millares 2 7 3 6 3" xfId="11195" xr:uid="{00000000-0005-0000-0000-000050210000}"/>
    <cellStyle name="Millares 2 7 3 7" xfId="11196" xr:uid="{00000000-0005-0000-0000-000051210000}"/>
    <cellStyle name="Millares 2 7 3 8" xfId="11197" xr:uid="{00000000-0005-0000-0000-000052210000}"/>
    <cellStyle name="Millares 2 7 4" xfId="11198" xr:uid="{00000000-0005-0000-0000-000053210000}"/>
    <cellStyle name="Millares 2 8" xfId="11199" xr:uid="{00000000-0005-0000-0000-000054210000}"/>
    <cellStyle name="Millares 2 8 2" xfId="11200" xr:uid="{00000000-0005-0000-0000-000055210000}"/>
    <cellStyle name="Millares 2 8 2 2" xfId="11201" xr:uid="{00000000-0005-0000-0000-000056210000}"/>
    <cellStyle name="Millares 2 8 2 3" xfId="11202" xr:uid="{00000000-0005-0000-0000-000057210000}"/>
    <cellStyle name="Millares 2 8 3" xfId="11203" xr:uid="{00000000-0005-0000-0000-000058210000}"/>
    <cellStyle name="Millares 2 8 4" xfId="11204" xr:uid="{00000000-0005-0000-0000-000059210000}"/>
    <cellStyle name="Millares 2 9" xfId="11205" xr:uid="{00000000-0005-0000-0000-00005A210000}"/>
    <cellStyle name="Millares 2 9 2" xfId="11206" xr:uid="{00000000-0005-0000-0000-00005B210000}"/>
    <cellStyle name="Millares 2 9 2 2" xfId="11207" xr:uid="{00000000-0005-0000-0000-00005C210000}"/>
    <cellStyle name="Millares 2 9 2 3" xfId="11208" xr:uid="{00000000-0005-0000-0000-00005D210000}"/>
    <cellStyle name="Millares 2 9 3" xfId="11209" xr:uid="{00000000-0005-0000-0000-00005E210000}"/>
    <cellStyle name="Millares 2 9 4" xfId="11210" xr:uid="{00000000-0005-0000-0000-00005F210000}"/>
    <cellStyle name="Millares 20" xfId="11211" xr:uid="{00000000-0005-0000-0000-000060210000}"/>
    <cellStyle name="Millares 20 2" xfId="11212" xr:uid="{00000000-0005-0000-0000-000061210000}"/>
    <cellStyle name="Millares 20 2 2" xfId="11213" xr:uid="{00000000-0005-0000-0000-000062210000}"/>
    <cellStyle name="Millares 20 2 2 2" xfId="11214" xr:uid="{00000000-0005-0000-0000-000063210000}"/>
    <cellStyle name="Millares 20 2 2 3" xfId="11215" xr:uid="{00000000-0005-0000-0000-000064210000}"/>
    <cellStyle name="Millares 20 2 3" xfId="11216" xr:uid="{00000000-0005-0000-0000-000065210000}"/>
    <cellStyle name="Millares 20 2 4" xfId="11217" xr:uid="{00000000-0005-0000-0000-000066210000}"/>
    <cellStyle name="Millares 21" xfId="11218" xr:uid="{00000000-0005-0000-0000-000067210000}"/>
    <cellStyle name="Millares 22" xfId="11219" xr:uid="{00000000-0005-0000-0000-000068210000}"/>
    <cellStyle name="Millares 23" xfId="11220" xr:uid="{00000000-0005-0000-0000-000069210000}"/>
    <cellStyle name="Millares 24" xfId="11221" xr:uid="{00000000-0005-0000-0000-00006A210000}"/>
    <cellStyle name="Millares 25" xfId="11222" xr:uid="{00000000-0005-0000-0000-00006B210000}"/>
    <cellStyle name="Millares 26" xfId="11223" xr:uid="{00000000-0005-0000-0000-00006C210000}"/>
    <cellStyle name="Millares 27" xfId="11224" xr:uid="{00000000-0005-0000-0000-00006D210000}"/>
    <cellStyle name="Millares 28" xfId="11225" xr:uid="{00000000-0005-0000-0000-00006E210000}"/>
    <cellStyle name="Millares 29" xfId="11226" xr:uid="{00000000-0005-0000-0000-00006F210000}"/>
    <cellStyle name="Millares 3" xfId="6" xr:uid="{00000000-0005-0000-0000-000070210000}"/>
    <cellStyle name="Millares 3 2" xfId="7" xr:uid="{00000000-0005-0000-0000-000071210000}"/>
    <cellStyle name="Millares 3 2 2" xfId="11227" xr:uid="{00000000-0005-0000-0000-000072210000}"/>
    <cellStyle name="Millares 3 3" xfId="225" xr:uid="{00000000-0005-0000-0000-000073210000}"/>
    <cellStyle name="Millares 3 3 10" xfId="11228" xr:uid="{00000000-0005-0000-0000-000074210000}"/>
    <cellStyle name="Millares 3 3 10 2" xfId="11229" xr:uid="{00000000-0005-0000-0000-000075210000}"/>
    <cellStyle name="Millares 3 3 10 2 2" xfId="11230" xr:uid="{00000000-0005-0000-0000-000076210000}"/>
    <cellStyle name="Millares 3 3 10 2 3" xfId="11231" xr:uid="{00000000-0005-0000-0000-000077210000}"/>
    <cellStyle name="Millares 3 3 10 3" xfId="11232" xr:uid="{00000000-0005-0000-0000-000078210000}"/>
    <cellStyle name="Millares 3 3 10 4" xfId="11233" xr:uid="{00000000-0005-0000-0000-000079210000}"/>
    <cellStyle name="Millares 3 3 11" xfId="11234" xr:uid="{00000000-0005-0000-0000-00007A210000}"/>
    <cellStyle name="Millares 3 3 11 2" xfId="11235" xr:uid="{00000000-0005-0000-0000-00007B210000}"/>
    <cellStyle name="Millares 3 3 11 2 2" xfId="11236" xr:uid="{00000000-0005-0000-0000-00007C210000}"/>
    <cellStyle name="Millares 3 3 11 2 3" xfId="11237" xr:uid="{00000000-0005-0000-0000-00007D210000}"/>
    <cellStyle name="Millares 3 3 11 3" xfId="11238" xr:uid="{00000000-0005-0000-0000-00007E210000}"/>
    <cellStyle name="Millares 3 3 11 4" xfId="11239" xr:uid="{00000000-0005-0000-0000-00007F210000}"/>
    <cellStyle name="Millares 3 3 12" xfId="11240" xr:uid="{00000000-0005-0000-0000-000080210000}"/>
    <cellStyle name="Millares 3 3 12 2" xfId="11241" xr:uid="{00000000-0005-0000-0000-000081210000}"/>
    <cellStyle name="Millares 3 3 12 3" xfId="11242" xr:uid="{00000000-0005-0000-0000-000082210000}"/>
    <cellStyle name="Millares 3 3 13" xfId="11243" xr:uid="{00000000-0005-0000-0000-000083210000}"/>
    <cellStyle name="Millares 3 3 14" xfId="11244" xr:uid="{00000000-0005-0000-0000-000084210000}"/>
    <cellStyle name="Millares 3 3 2" xfId="226" xr:uid="{00000000-0005-0000-0000-000085210000}"/>
    <cellStyle name="Millares 3 3 2 10" xfId="11245" xr:uid="{00000000-0005-0000-0000-000086210000}"/>
    <cellStyle name="Millares 3 3 2 10 2" xfId="11246" xr:uid="{00000000-0005-0000-0000-000087210000}"/>
    <cellStyle name="Millares 3 3 2 10 2 2" xfId="11247" xr:uid="{00000000-0005-0000-0000-000088210000}"/>
    <cellStyle name="Millares 3 3 2 10 2 3" xfId="11248" xr:uid="{00000000-0005-0000-0000-000089210000}"/>
    <cellStyle name="Millares 3 3 2 10 3" xfId="11249" xr:uid="{00000000-0005-0000-0000-00008A210000}"/>
    <cellStyle name="Millares 3 3 2 10 4" xfId="11250" xr:uid="{00000000-0005-0000-0000-00008B210000}"/>
    <cellStyle name="Millares 3 3 2 11" xfId="11251" xr:uid="{00000000-0005-0000-0000-00008C210000}"/>
    <cellStyle name="Millares 3 3 2 11 2" xfId="11252" xr:uid="{00000000-0005-0000-0000-00008D210000}"/>
    <cellStyle name="Millares 3 3 2 11 3" xfId="11253" xr:uid="{00000000-0005-0000-0000-00008E210000}"/>
    <cellStyle name="Millares 3 3 2 12" xfId="11254" xr:uid="{00000000-0005-0000-0000-00008F210000}"/>
    <cellStyle name="Millares 3 3 2 13" xfId="11255" xr:uid="{00000000-0005-0000-0000-000090210000}"/>
    <cellStyle name="Millares 3 3 2 2" xfId="11256" xr:uid="{00000000-0005-0000-0000-000091210000}"/>
    <cellStyle name="Millares 3 3 2 2 10" xfId="11257" xr:uid="{00000000-0005-0000-0000-000092210000}"/>
    <cellStyle name="Millares 3 3 2 2 2" xfId="11258" xr:uid="{00000000-0005-0000-0000-000093210000}"/>
    <cellStyle name="Millares 3 3 2 2 2 2" xfId="11259" xr:uid="{00000000-0005-0000-0000-000094210000}"/>
    <cellStyle name="Millares 3 3 2 2 2 2 2" xfId="11260" xr:uid="{00000000-0005-0000-0000-000095210000}"/>
    <cellStyle name="Millares 3 3 2 2 2 2 2 2" xfId="11261" xr:uid="{00000000-0005-0000-0000-000096210000}"/>
    <cellStyle name="Millares 3 3 2 2 2 2 2 2 2" xfId="11262" xr:uid="{00000000-0005-0000-0000-000097210000}"/>
    <cellStyle name="Millares 3 3 2 2 2 2 2 2 2 2" xfId="11263" xr:uid="{00000000-0005-0000-0000-000098210000}"/>
    <cellStyle name="Millares 3 3 2 2 2 2 2 2 2 3" xfId="11264" xr:uid="{00000000-0005-0000-0000-000099210000}"/>
    <cellStyle name="Millares 3 3 2 2 2 2 2 2 3" xfId="11265" xr:uid="{00000000-0005-0000-0000-00009A210000}"/>
    <cellStyle name="Millares 3 3 2 2 2 2 2 2 4" xfId="11266" xr:uid="{00000000-0005-0000-0000-00009B210000}"/>
    <cellStyle name="Millares 3 3 2 2 2 2 2 3" xfId="11267" xr:uid="{00000000-0005-0000-0000-00009C210000}"/>
    <cellStyle name="Millares 3 3 2 2 2 2 2 3 2" xfId="11268" xr:uid="{00000000-0005-0000-0000-00009D210000}"/>
    <cellStyle name="Millares 3 3 2 2 2 2 2 3 3" xfId="11269" xr:uid="{00000000-0005-0000-0000-00009E210000}"/>
    <cellStyle name="Millares 3 3 2 2 2 2 2 4" xfId="11270" xr:uid="{00000000-0005-0000-0000-00009F210000}"/>
    <cellStyle name="Millares 3 3 2 2 2 2 2 5" xfId="11271" xr:uid="{00000000-0005-0000-0000-0000A0210000}"/>
    <cellStyle name="Millares 3 3 2 2 2 2 3" xfId="11272" xr:uid="{00000000-0005-0000-0000-0000A1210000}"/>
    <cellStyle name="Millares 3 3 2 2 2 2 3 2" xfId="11273" xr:uid="{00000000-0005-0000-0000-0000A2210000}"/>
    <cellStyle name="Millares 3 3 2 2 2 2 3 2 2" xfId="11274" xr:uid="{00000000-0005-0000-0000-0000A3210000}"/>
    <cellStyle name="Millares 3 3 2 2 2 2 3 2 3" xfId="11275" xr:uid="{00000000-0005-0000-0000-0000A4210000}"/>
    <cellStyle name="Millares 3 3 2 2 2 2 3 3" xfId="11276" xr:uid="{00000000-0005-0000-0000-0000A5210000}"/>
    <cellStyle name="Millares 3 3 2 2 2 2 3 4" xfId="11277" xr:uid="{00000000-0005-0000-0000-0000A6210000}"/>
    <cellStyle name="Millares 3 3 2 2 2 2 4" xfId="11278" xr:uid="{00000000-0005-0000-0000-0000A7210000}"/>
    <cellStyle name="Millares 3 3 2 2 2 2 4 2" xfId="11279" xr:uid="{00000000-0005-0000-0000-0000A8210000}"/>
    <cellStyle name="Millares 3 3 2 2 2 2 4 2 2" xfId="11280" xr:uid="{00000000-0005-0000-0000-0000A9210000}"/>
    <cellStyle name="Millares 3 3 2 2 2 2 4 2 3" xfId="11281" xr:uid="{00000000-0005-0000-0000-0000AA210000}"/>
    <cellStyle name="Millares 3 3 2 2 2 2 4 3" xfId="11282" xr:uid="{00000000-0005-0000-0000-0000AB210000}"/>
    <cellStyle name="Millares 3 3 2 2 2 2 4 4" xfId="11283" xr:uid="{00000000-0005-0000-0000-0000AC210000}"/>
    <cellStyle name="Millares 3 3 2 2 2 2 5" xfId="11284" xr:uid="{00000000-0005-0000-0000-0000AD210000}"/>
    <cellStyle name="Millares 3 3 2 2 2 2 5 2" xfId="11285" xr:uid="{00000000-0005-0000-0000-0000AE210000}"/>
    <cellStyle name="Millares 3 3 2 2 2 2 5 2 2" xfId="11286" xr:uid="{00000000-0005-0000-0000-0000AF210000}"/>
    <cellStyle name="Millares 3 3 2 2 2 2 5 2 3" xfId="11287" xr:uid="{00000000-0005-0000-0000-0000B0210000}"/>
    <cellStyle name="Millares 3 3 2 2 2 2 5 3" xfId="11288" xr:uid="{00000000-0005-0000-0000-0000B1210000}"/>
    <cellStyle name="Millares 3 3 2 2 2 2 5 4" xfId="11289" xr:uid="{00000000-0005-0000-0000-0000B2210000}"/>
    <cellStyle name="Millares 3 3 2 2 2 2 6" xfId="11290" xr:uid="{00000000-0005-0000-0000-0000B3210000}"/>
    <cellStyle name="Millares 3 3 2 2 2 2 6 2" xfId="11291" xr:uid="{00000000-0005-0000-0000-0000B4210000}"/>
    <cellStyle name="Millares 3 3 2 2 2 2 6 3" xfId="11292" xr:uid="{00000000-0005-0000-0000-0000B5210000}"/>
    <cellStyle name="Millares 3 3 2 2 2 2 7" xfId="11293" xr:uid="{00000000-0005-0000-0000-0000B6210000}"/>
    <cellStyle name="Millares 3 3 2 2 2 2 8" xfId="11294" xr:uid="{00000000-0005-0000-0000-0000B7210000}"/>
    <cellStyle name="Millares 3 3 2 2 2 3" xfId="11295" xr:uid="{00000000-0005-0000-0000-0000B8210000}"/>
    <cellStyle name="Millares 3 3 2 2 2 3 2" xfId="11296" xr:uid="{00000000-0005-0000-0000-0000B9210000}"/>
    <cellStyle name="Millares 3 3 2 2 2 3 2 2" xfId="11297" xr:uid="{00000000-0005-0000-0000-0000BA210000}"/>
    <cellStyle name="Millares 3 3 2 2 2 3 2 2 2" xfId="11298" xr:uid="{00000000-0005-0000-0000-0000BB210000}"/>
    <cellStyle name="Millares 3 3 2 2 2 3 2 2 3" xfId="11299" xr:uid="{00000000-0005-0000-0000-0000BC210000}"/>
    <cellStyle name="Millares 3 3 2 2 2 3 2 3" xfId="11300" xr:uid="{00000000-0005-0000-0000-0000BD210000}"/>
    <cellStyle name="Millares 3 3 2 2 2 3 2 4" xfId="11301" xr:uid="{00000000-0005-0000-0000-0000BE210000}"/>
    <cellStyle name="Millares 3 3 2 2 2 3 3" xfId="11302" xr:uid="{00000000-0005-0000-0000-0000BF210000}"/>
    <cellStyle name="Millares 3 3 2 2 2 3 3 2" xfId="11303" xr:uid="{00000000-0005-0000-0000-0000C0210000}"/>
    <cellStyle name="Millares 3 3 2 2 2 3 3 3" xfId="11304" xr:uid="{00000000-0005-0000-0000-0000C1210000}"/>
    <cellStyle name="Millares 3 3 2 2 2 3 4" xfId="11305" xr:uid="{00000000-0005-0000-0000-0000C2210000}"/>
    <cellStyle name="Millares 3 3 2 2 2 3 5" xfId="11306" xr:uid="{00000000-0005-0000-0000-0000C3210000}"/>
    <cellStyle name="Millares 3 3 2 2 2 4" xfId="11307" xr:uid="{00000000-0005-0000-0000-0000C4210000}"/>
    <cellStyle name="Millares 3 3 2 2 2 4 2" xfId="11308" xr:uid="{00000000-0005-0000-0000-0000C5210000}"/>
    <cellStyle name="Millares 3 3 2 2 2 4 2 2" xfId="11309" xr:uid="{00000000-0005-0000-0000-0000C6210000}"/>
    <cellStyle name="Millares 3 3 2 2 2 4 2 3" xfId="11310" xr:uid="{00000000-0005-0000-0000-0000C7210000}"/>
    <cellStyle name="Millares 3 3 2 2 2 4 3" xfId="11311" xr:uid="{00000000-0005-0000-0000-0000C8210000}"/>
    <cellStyle name="Millares 3 3 2 2 2 4 4" xfId="11312" xr:uid="{00000000-0005-0000-0000-0000C9210000}"/>
    <cellStyle name="Millares 3 3 2 2 2 5" xfId="11313" xr:uid="{00000000-0005-0000-0000-0000CA210000}"/>
    <cellStyle name="Millares 3 3 2 2 2 5 2" xfId="11314" xr:uid="{00000000-0005-0000-0000-0000CB210000}"/>
    <cellStyle name="Millares 3 3 2 2 2 5 2 2" xfId="11315" xr:uid="{00000000-0005-0000-0000-0000CC210000}"/>
    <cellStyle name="Millares 3 3 2 2 2 5 2 3" xfId="11316" xr:uid="{00000000-0005-0000-0000-0000CD210000}"/>
    <cellStyle name="Millares 3 3 2 2 2 5 3" xfId="11317" xr:uid="{00000000-0005-0000-0000-0000CE210000}"/>
    <cellStyle name="Millares 3 3 2 2 2 5 4" xfId="11318" xr:uid="{00000000-0005-0000-0000-0000CF210000}"/>
    <cellStyle name="Millares 3 3 2 2 2 6" xfId="11319" xr:uid="{00000000-0005-0000-0000-0000D0210000}"/>
    <cellStyle name="Millares 3 3 2 2 2 6 2" xfId="11320" xr:uid="{00000000-0005-0000-0000-0000D1210000}"/>
    <cellStyle name="Millares 3 3 2 2 2 6 2 2" xfId="11321" xr:uid="{00000000-0005-0000-0000-0000D2210000}"/>
    <cellStyle name="Millares 3 3 2 2 2 6 2 3" xfId="11322" xr:uid="{00000000-0005-0000-0000-0000D3210000}"/>
    <cellStyle name="Millares 3 3 2 2 2 6 3" xfId="11323" xr:uid="{00000000-0005-0000-0000-0000D4210000}"/>
    <cellStyle name="Millares 3 3 2 2 2 6 4" xfId="11324" xr:uid="{00000000-0005-0000-0000-0000D5210000}"/>
    <cellStyle name="Millares 3 3 2 2 2 7" xfId="11325" xr:uid="{00000000-0005-0000-0000-0000D6210000}"/>
    <cellStyle name="Millares 3 3 2 2 2 7 2" xfId="11326" xr:uid="{00000000-0005-0000-0000-0000D7210000}"/>
    <cellStyle name="Millares 3 3 2 2 2 7 3" xfId="11327" xr:uid="{00000000-0005-0000-0000-0000D8210000}"/>
    <cellStyle name="Millares 3 3 2 2 2 8" xfId="11328" xr:uid="{00000000-0005-0000-0000-0000D9210000}"/>
    <cellStyle name="Millares 3 3 2 2 2 9" xfId="11329" xr:uid="{00000000-0005-0000-0000-0000DA210000}"/>
    <cellStyle name="Millares 3 3 2 2 3" xfId="11330" xr:uid="{00000000-0005-0000-0000-0000DB210000}"/>
    <cellStyle name="Millares 3 3 2 2 3 2" xfId="11331" xr:uid="{00000000-0005-0000-0000-0000DC210000}"/>
    <cellStyle name="Millares 3 3 2 2 3 2 2" xfId="11332" xr:uid="{00000000-0005-0000-0000-0000DD210000}"/>
    <cellStyle name="Millares 3 3 2 2 3 2 2 2" xfId="11333" xr:uid="{00000000-0005-0000-0000-0000DE210000}"/>
    <cellStyle name="Millares 3 3 2 2 3 2 2 2 2" xfId="11334" xr:uid="{00000000-0005-0000-0000-0000DF210000}"/>
    <cellStyle name="Millares 3 3 2 2 3 2 2 2 3" xfId="11335" xr:uid="{00000000-0005-0000-0000-0000E0210000}"/>
    <cellStyle name="Millares 3 3 2 2 3 2 2 3" xfId="11336" xr:uid="{00000000-0005-0000-0000-0000E1210000}"/>
    <cellStyle name="Millares 3 3 2 2 3 2 2 4" xfId="11337" xr:uid="{00000000-0005-0000-0000-0000E2210000}"/>
    <cellStyle name="Millares 3 3 2 2 3 2 3" xfId="11338" xr:uid="{00000000-0005-0000-0000-0000E3210000}"/>
    <cellStyle name="Millares 3 3 2 2 3 2 3 2" xfId="11339" xr:uid="{00000000-0005-0000-0000-0000E4210000}"/>
    <cellStyle name="Millares 3 3 2 2 3 2 3 3" xfId="11340" xr:uid="{00000000-0005-0000-0000-0000E5210000}"/>
    <cellStyle name="Millares 3 3 2 2 3 2 4" xfId="11341" xr:uid="{00000000-0005-0000-0000-0000E6210000}"/>
    <cellStyle name="Millares 3 3 2 2 3 2 5" xfId="11342" xr:uid="{00000000-0005-0000-0000-0000E7210000}"/>
    <cellStyle name="Millares 3 3 2 2 3 3" xfId="11343" xr:uid="{00000000-0005-0000-0000-0000E8210000}"/>
    <cellStyle name="Millares 3 3 2 2 3 3 2" xfId="11344" xr:uid="{00000000-0005-0000-0000-0000E9210000}"/>
    <cellStyle name="Millares 3 3 2 2 3 3 2 2" xfId="11345" xr:uid="{00000000-0005-0000-0000-0000EA210000}"/>
    <cellStyle name="Millares 3 3 2 2 3 3 2 3" xfId="11346" xr:uid="{00000000-0005-0000-0000-0000EB210000}"/>
    <cellStyle name="Millares 3 3 2 2 3 3 3" xfId="11347" xr:uid="{00000000-0005-0000-0000-0000EC210000}"/>
    <cellStyle name="Millares 3 3 2 2 3 3 4" xfId="11348" xr:uid="{00000000-0005-0000-0000-0000ED210000}"/>
    <cellStyle name="Millares 3 3 2 2 3 4" xfId="11349" xr:uid="{00000000-0005-0000-0000-0000EE210000}"/>
    <cellStyle name="Millares 3 3 2 2 3 4 2" xfId="11350" xr:uid="{00000000-0005-0000-0000-0000EF210000}"/>
    <cellStyle name="Millares 3 3 2 2 3 4 2 2" xfId="11351" xr:uid="{00000000-0005-0000-0000-0000F0210000}"/>
    <cellStyle name="Millares 3 3 2 2 3 4 2 3" xfId="11352" xr:uid="{00000000-0005-0000-0000-0000F1210000}"/>
    <cellStyle name="Millares 3 3 2 2 3 4 3" xfId="11353" xr:uid="{00000000-0005-0000-0000-0000F2210000}"/>
    <cellStyle name="Millares 3 3 2 2 3 4 4" xfId="11354" xr:uid="{00000000-0005-0000-0000-0000F3210000}"/>
    <cellStyle name="Millares 3 3 2 2 3 5" xfId="11355" xr:uid="{00000000-0005-0000-0000-0000F4210000}"/>
    <cellStyle name="Millares 3 3 2 2 3 5 2" xfId="11356" xr:uid="{00000000-0005-0000-0000-0000F5210000}"/>
    <cellStyle name="Millares 3 3 2 2 3 5 2 2" xfId="11357" xr:uid="{00000000-0005-0000-0000-0000F6210000}"/>
    <cellStyle name="Millares 3 3 2 2 3 5 2 3" xfId="11358" xr:uid="{00000000-0005-0000-0000-0000F7210000}"/>
    <cellStyle name="Millares 3 3 2 2 3 5 3" xfId="11359" xr:uid="{00000000-0005-0000-0000-0000F8210000}"/>
    <cellStyle name="Millares 3 3 2 2 3 5 4" xfId="11360" xr:uid="{00000000-0005-0000-0000-0000F9210000}"/>
    <cellStyle name="Millares 3 3 2 2 3 6" xfId="11361" xr:uid="{00000000-0005-0000-0000-0000FA210000}"/>
    <cellStyle name="Millares 3 3 2 2 3 6 2" xfId="11362" xr:uid="{00000000-0005-0000-0000-0000FB210000}"/>
    <cellStyle name="Millares 3 3 2 2 3 6 3" xfId="11363" xr:uid="{00000000-0005-0000-0000-0000FC210000}"/>
    <cellStyle name="Millares 3 3 2 2 3 7" xfId="11364" xr:uid="{00000000-0005-0000-0000-0000FD210000}"/>
    <cellStyle name="Millares 3 3 2 2 3 8" xfId="11365" xr:uid="{00000000-0005-0000-0000-0000FE210000}"/>
    <cellStyle name="Millares 3 3 2 2 4" xfId="11366" xr:uid="{00000000-0005-0000-0000-0000FF210000}"/>
    <cellStyle name="Millares 3 3 2 2 4 2" xfId="11367" xr:uid="{00000000-0005-0000-0000-000000220000}"/>
    <cellStyle name="Millares 3 3 2 2 4 2 2" xfId="11368" xr:uid="{00000000-0005-0000-0000-000001220000}"/>
    <cellStyle name="Millares 3 3 2 2 4 2 2 2" xfId="11369" xr:uid="{00000000-0005-0000-0000-000002220000}"/>
    <cellStyle name="Millares 3 3 2 2 4 2 2 3" xfId="11370" xr:uid="{00000000-0005-0000-0000-000003220000}"/>
    <cellStyle name="Millares 3 3 2 2 4 2 3" xfId="11371" xr:uid="{00000000-0005-0000-0000-000004220000}"/>
    <cellStyle name="Millares 3 3 2 2 4 2 4" xfId="11372" xr:uid="{00000000-0005-0000-0000-000005220000}"/>
    <cellStyle name="Millares 3 3 2 2 4 3" xfId="11373" xr:uid="{00000000-0005-0000-0000-000006220000}"/>
    <cellStyle name="Millares 3 3 2 2 4 3 2" xfId="11374" xr:uid="{00000000-0005-0000-0000-000007220000}"/>
    <cellStyle name="Millares 3 3 2 2 4 3 3" xfId="11375" xr:uid="{00000000-0005-0000-0000-000008220000}"/>
    <cellStyle name="Millares 3 3 2 2 4 4" xfId="11376" xr:uid="{00000000-0005-0000-0000-000009220000}"/>
    <cellStyle name="Millares 3 3 2 2 4 5" xfId="11377" xr:uid="{00000000-0005-0000-0000-00000A220000}"/>
    <cellStyle name="Millares 3 3 2 2 5" xfId="11378" xr:uid="{00000000-0005-0000-0000-00000B220000}"/>
    <cellStyle name="Millares 3 3 2 2 5 2" xfId="11379" xr:uid="{00000000-0005-0000-0000-00000C220000}"/>
    <cellStyle name="Millares 3 3 2 2 5 2 2" xfId="11380" xr:uid="{00000000-0005-0000-0000-00000D220000}"/>
    <cellStyle name="Millares 3 3 2 2 5 2 3" xfId="11381" xr:uid="{00000000-0005-0000-0000-00000E220000}"/>
    <cellStyle name="Millares 3 3 2 2 5 3" xfId="11382" xr:uid="{00000000-0005-0000-0000-00000F220000}"/>
    <cellStyle name="Millares 3 3 2 2 5 4" xfId="11383" xr:uid="{00000000-0005-0000-0000-000010220000}"/>
    <cellStyle name="Millares 3 3 2 2 6" xfId="11384" xr:uid="{00000000-0005-0000-0000-000011220000}"/>
    <cellStyle name="Millares 3 3 2 2 6 2" xfId="11385" xr:uid="{00000000-0005-0000-0000-000012220000}"/>
    <cellStyle name="Millares 3 3 2 2 6 2 2" xfId="11386" xr:uid="{00000000-0005-0000-0000-000013220000}"/>
    <cellStyle name="Millares 3 3 2 2 6 2 3" xfId="11387" xr:uid="{00000000-0005-0000-0000-000014220000}"/>
    <cellStyle name="Millares 3 3 2 2 6 3" xfId="11388" xr:uid="{00000000-0005-0000-0000-000015220000}"/>
    <cellStyle name="Millares 3 3 2 2 6 4" xfId="11389" xr:uid="{00000000-0005-0000-0000-000016220000}"/>
    <cellStyle name="Millares 3 3 2 2 7" xfId="11390" xr:uid="{00000000-0005-0000-0000-000017220000}"/>
    <cellStyle name="Millares 3 3 2 2 7 2" xfId="11391" xr:uid="{00000000-0005-0000-0000-000018220000}"/>
    <cellStyle name="Millares 3 3 2 2 7 2 2" xfId="11392" xr:uid="{00000000-0005-0000-0000-000019220000}"/>
    <cellStyle name="Millares 3 3 2 2 7 2 3" xfId="11393" xr:uid="{00000000-0005-0000-0000-00001A220000}"/>
    <cellStyle name="Millares 3 3 2 2 7 3" xfId="11394" xr:uid="{00000000-0005-0000-0000-00001B220000}"/>
    <cellStyle name="Millares 3 3 2 2 7 4" xfId="11395" xr:uid="{00000000-0005-0000-0000-00001C220000}"/>
    <cellStyle name="Millares 3 3 2 2 8" xfId="11396" xr:uid="{00000000-0005-0000-0000-00001D220000}"/>
    <cellStyle name="Millares 3 3 2 2 8 2" xfId="11397" xr:uid="{00000000-0005-0000-0000-00001E220000}"/>
    <cellStyle name="Millares 3 3 2 2 8 3" xfId="11398" xr:uid="{00000000-0005-0000-0000-00001F220000}"/>
    <cellStyle name="Millares 3 3 2 2 9" xfId="11399" xr:uid="{00000000-0005-0000-0000-000020220000}"/>
    <cellStyle name="Millares 3 3 2 3" xfId="11400" xr:uid="{00000000-0005-0000-0000-000021220000}"/>
    <cellStyle name="Millares 3 3 2 3 2" xfId="11401" xr:uid="{00000000-0005-0000-0000-000022220000}"/>
    <cellStyle name="Millares 3 3 2 3 2 2" xfId="11402" xr:uid="{00000000-0005-0000-0000-000023220000}"/>
    <cellStyle name="Millares 3 3 2 3 2 2 2" xfId="11403" xr:uid="{00000000-0005-0000-0000-000024220000}"/>
    <cellStyle name="Millares 3 3 2 3 2 2 2 2" xfId="11404" xr:uid="{00000000-0005-0000-0000-000025220000}"/>
    <cellStyle name="Millares 3 3 2 3 2 2 2 2 2" xfId="11405" xr:uid="{00000000-0005-0000-0000-000026220000}"/>
    <cellStyle name="Millares 3 3 2 3 2 2 2 2 3" xfId="11406" xr:uid="{00000000-0005-0000-0000-000027220000}"/>
    <cellStyle name="Millares 3 3 2 3 2 2 2 3" xfId="11407" xr:uid="{00000000-0005-0000-0000-000028220000}"/>
    <cellStyle name="Millares 3 3 2 3 2 2 2 4" xfId="11408" xr:uid="{00000000-0005-0000-0000-000029220000}"/>
    <cellStyle name="Millares 3 3 2 3 2 2 3" xfId="11409" xr:uid="{00000000-0005-0000-0000-00002A220000}"/>
    <cellStyle name="Millares 3 3 2 3 2 2 3 2" xfId="11410" xr:uid="{00000000-0005-0000-0000-00002B220000}"/>
    <cellStyle name="Millares 3 3 2 3 2 2 3 3" xfId="11411" xr:uid="{00000000-0005-0000-0000-00002C220000}"/>
    <cellStyle name="Millares 3 3 2 3 2 2 4" xfId="11412" xr:uid="{00000000-0005-0000-0000-00002D220000}"/>
    <cellStyle name="Millares 3 3 2 3 2 2 5" xfId="11413" xr:uid="{00000000-0005-0000-0000-00002E220000}"/>
    <cellStyle name="Millares 3 3 2 3 2 3" xfId="11414" xr:uid="{00000000-0005-0000-0000-00002F220000}"/>
    <cellStyle name="Millares 3 3 2 3 2 3 2" xfId="11415" xr:uid="{00000000-0005-0000-0000-000030220000}"/>
    <cellStyle name="Millares 3 3 2 3 2 3 2 2" xfId="11416" xr:uid="{00000000-0005-0000-0000-000031220000}"/>
    <cellStyle name="Millares 3 3 2 3 2 3 2 3" xfId="11417" xr:uid="{00000000-0005-0000-0000-000032220000}"/>
    <cellStyle name="Millares 3 3 2 3 2 3 3" xfId="11418" xr:uid="{00000000-0005-0000-0000-000033220000}"/>
    <cellStyle name="Millares 3 3 2 3 2 3 4" xfId="11419" xr:uid="{00000000-0005-0000-0000-000034220000}"/>
    <cellStyle name="Millares 3 3 2 3 2 4" xfId="11420" xr:uid="{00000000-0005-0000-0000-000035220000}"/>
    <cellStyle name="Millares 3 3 2 3 2 4 2" xfId="11421" xr:uid="{00000000-0005-0000-0000-000036220000}"/>
    <cellStyle name="Millares 3 3 2 3 2 4 2 2" xfId="11422" xr:uid="{00000000-0005-0000-0000-000037220000}"/>
    <cellStyle name="Millares 3 3 2 3 2 4 2 3" xfId="11423" xr:uid="{00000000-0005-0000-0000-000038220000}"/>
    <cellStyle name="Millares 3 3 2 3 2 4 3" xfId="11424" xr:uid="{00000000-0005-0000-0000-000039220000}"/>
    <cellStyle name="Millares 3 3 2 3 2 4 4" xfId="11425" xr:uid="{00000000-0005-0000-0000-00003A220000}"/>
    <cellStyle name="Millares 3 3 2 3 2 5" xfId="11426" xr:uid="{00000000-0005-0000-0000-00003B220000}"/>
    <cellStyle name="Millares 3 3 2 3 2 5 2" xfId="11427" xr:uid="{00000000-0005-0000-0000-00003C220000}"/>
    <cellStyle name="Millares 3 3 2 3 2 5 2 2" xfId="11428" xr:uid="{00000000-0005-0000-0000-00003D220000}"/>
    <cellStyle name="Millares 3 3 2 3 2 5 2 3" xfId="11429" xr:uid="{00000000-0005-0000-0000-00003E220000}"/>
    <cellStyle name="Millares 3 3 2 3 2 5 3" xfId="11430" xr:uid="{00000000-0005-0000-0000-00003F220000}"/>
    <cellStyle name="Millares 3 3 2 3 2 5 4" xfId="11431" xr:uid="{00000000-0005-0000-0000-000040220000}"/>
    <cellStyle name="Millares 3 3 2 3 2 6" xfId="11432" xr:uid="{00000000-0005-0000-0000-000041220000}"/>
    <cellStyle name="Millares 3 3 2 3 2 6 2" xfId="11433" xr:uid="{00000000-0005-0000-0000-000042220000}"/>
    <cellStyle name="Millares 3 3 2 3 2 6 3" xfId="11434" xr:uid="{00000000-0005-0000-0000-000043220000}"/>
    <cellStyle name="Millares 3 3 2 3 2 7" xfId="11435" xr:uid="{00000000-0005-0000-0000-000044220000}"/>
    <cellStyle name="Millares 3 3 2 3 2 8" xfId="11436" xr:uid="{00000000-0005-0000-0000-000045220000}"/>
    <cellStyle name="Millares 3 3 2 3 3" xfId="11437" xr:uid="{00000000-0005-0000-0000-000046220000}"/>
    <cellStyle name="Millares 3 3 2 3 3 2" xfId="11438" xr:uid="{00000000-0005-0000-0000-000047220000}"/>
    <cellStyle name="Millares 3 3 2 3 3 2 2" xfId="11439" xr:uid="{00000000-0005-0000-0000-000048220000}"/>
    <cellStyle name="Millares 3 3 2 3 3 2 2 2" xfId="11440" xr:uid="{00000000-0005-0000-0000-000049220000}"/>
    <cellStyle name="Millares 3 3 2 3 3 2 2 3" xfId="11441" xr:uid="{00000000-0005-0000-0000-00004A220000}"/>
    <cellStyle name="Millares 3 3 2 3 3 2 3" xfId="11442" xr:uid="{00000000-0005-0000-0000-00004B220000}"/>
    <cellStyle name="Millares 3 3 2 3 3 2 4" xfId="11443" xr:uid="{00000000-0005-0000-0000-00004C220000}"/>
    <cellStyle name="Millares 3 3 2 3 3 3" xfId="11444" xr:uid="{00000000-0005-0000-0000-00004D220000}"/>
    <cellStyle name="Millares 3 3 2 3 3 3 2" xfId="11445" xr:uid="{00000000-0005-0000-0000-00004E220000}"/>
    <cellStyle name="Millares 3 3 2 3 3 3 3" xfId="11446" xr:uid="{00000000-0005-0000-0000-00004F220000}"/>
    <cellStyle name="Millares 3 3 2 3 3 4" xfId="11447" xr:uid="{00000000-0005-0000-0000-000050220000}"/>
    <cellStyle name="Millares 3 3 2 3 3 5" xfId="11448" xr:uid="{00000000-0005-0000-0000-000051220000}"/>
    <cellStyle name="Millares 3 3 2 3 4" xfId="11449" xr:uid="{00000000-0005-0000-0000-000052220000}"/>
    <cellStyle name="Millares 3 3 2 3 4 2" xfId="11450" xr:uid="{00000000-0005-0000-0000-000053220000}"/>
    <cellStyle name="Millares 3 3 2 3 4 2 2" xfId="11451" xr:uid="{00000000-0005-0000-0000-000054220000}"/>
    <cellStyle name="Millares 3 3 2 3 4 2 3" xfId="11452" xr:uid="{00000000-0005-0000-0000-000055220000}"/>
    <cellStyle name="Millares 3 3 2 3 4 3" xfId="11453" xr:uid="{00000000-0005-0000-0000-000056220000}"/>
    <cellStyle name="Millares 3 3 2 3 4 4" xfId="11454" xr:uid="{00000000-0005-0000-0000-000057220000}"/>
    <cellStyle name="Millares 3 3 2 3 5" xfId="11455" xr:uid="{00000000-0005-0000-0000-000058220000}"/>
    <cellStyle name="Millares 3 3 2 3 5 2" xfId="11456" xr:uid="{00000000-0005-0000-0000-000059220000}"/>
    <cellStyle name="Millares 3 3 2 3 5 2 2" xfId="11457" xr:uid="{00000000-0005-0000-0000-00005A220000}"/>
    <cellStyle name="Millares 3 3 2 3 5 2 3" xfId="11458" xr:uid="{00000000-0005-0000-0000-00005B220000}"/>
    <cellStyle name="Millares 3 3 2 3 5 3" xfId="11459" xr:uid="{00000000-0005-0000-0000-00005C220000}"/>
    <cellStyle name="Millares 3 3 2 3 5 4" xfId="11460" xr:uid="{00000000-0005-0000-0000-00005D220000}"/>
    <cellStyle name="Millares 3 3 2 3 6" xfId="11461" xr:uid="{00000000-0005-0000-0000-00005E220000}"/>
    <cellStyle name="Millares 3 3 2 3 6 2" xfId="11462" xr:uid="{00000000-0005-0000-0000-00005F220000}"/>
    <cellStyle name="Millares 3 3 2 3 6 2 2" xfId="11463" xr:uid="{00000000-0005-0000-0000-000060220000}"/>
    <cellStyle name="Millares 3 3 2 3 6 2 3" xfId="11464" xr:uid="{00000000-0005-0000-0000-000061220000}"/>
    <cellStyle name="Millares 3 3 2 3 6 3" xfId="11465" xr:uid="{00000000-0005-0000-0000-000062220000}"/>
    <cellStyle name="Millares 3 3 2 3 6 4" xfId="11466" xr:uid="{00000000-0005-0000-0000-000063220000}"/>
    <cellStyle name="Millares 3 3 2 3 7" xfId="11467" xr:uid="{00000000-0005-0000-0000-000064220000}"/>
    <cellStyle name="Millares 3 3 2 3 7 2" xfId="11468" xr:uid="{00000000-0005-0000-0000-000065220000}"/>
    <cellStyle name="Millares 3 3 2 3 7 3" xfId="11469" xr:uid="{00000000-0005-0000-0000-000066220000}"/>
    <cellStyle name="Millares 3 3 2 3 8" xfId="11470" xr:uid="{00000000-0005-0000-0000-000067220000}"/>
    <cellStyle name="Millares 3 3 2 3 9" xfId="11471" xr:uid="{00000000-0005-0000-0000-000068220000}"/>
    <cellStyle name="Millares 3 3 2 4" xfId="11472" xr:uid="{00000000-0005-0000-0000-000069220000}"/>
    <cellStyle name="Millares 3 3 2 4 2" xfId="11473" xr:uid="{00000000-0005-0000-0000-00006A220000}"/>
    <cellStyle name="Millares 3 3 2 4 2 2" xfId="11474" xr:uid="{00000000-0005-0000-0000-00006B220000}"/>
    <cellStyle name="Millares 3 3 2 4 2 2 2" xfId="11475" xr:uid="{00000000-0005-0000-0000-00006C220000}"/>
    <cellStyle name="Millares 3 3 2 4 2 2 2 2" xfId="11476" xr:uid="{00000000-0005-0000-0000-00006D220000}"/>
    <cellStyle name="Millares 3 3 2 4 2 2 2 2 2" xfId="11477" xr:uid="{00000000-0005-0000-0000-00006E220000}"/>
    <cellStyle name="Millares 3 3 2 4 2 2 2 2 3" xfId="11478" xr:uid="{00000000-0005-0000-0000-00006F220000}"/>
    <cellStyle name="Millares 3 3 2 4 2 2 2 3" xfId="11479" xr:uid="{00000000-0005-0000-0000-000070220000}"/>
    <cellStyle name="Millares 3 3 2 4 2 2 2 4" xfId="11480" xr:uid="{00000000-0005-0000-0000-000071220000}"/>
    <cellStyle name="Millares 3 3 2 4 2 2 3" xfId="11481" xr:uid="{00000000-0005-0000-0000-000072220000}"/>
    <cellStyle name="Millares 3 3 2 4 2 2 3 2" xfId="11482" xr:uid="{00000000-0005-0000-0000-000073220000}"/>
    <cellStyle name="Millares 3 3 2 4 2 2 3 3" xfId="11483" xr:uid="{00000000-0005-0000-0000-000074220000}"/>
    <cellStyle name="Millares 3 3 2 4 2 2 4" xfId="11484" xr:uid="{00000000-0005-0000-0000-000075220000}"/>
    <cellStyle name="Millares 3 3 2 4 2 2 5" xfId="11485" xr:uid="{00000000-0005-0000-0000-000076220000}"/>
    <cellStyle name="Millares 3 3 2 4 2 3" xfId="11486" xr:uid="{00000000-0005-0000-0000-000077220000}"/>
    <cellStyle name="Millares 3 3 2 4 2 3 2" xfId="11487" xr:uid="{00000000-0005-0000-0000-000078220000}"/>
    <cellStyle name="Millares 3 3 2 4 2 3 2 2" xfId="11488" xr:uid="{00000000-0005-0000-0000-000079220000}"/>
    <cellStyle name="Millares 3 3 2 4 2 3 2 3" xfId="11489" xr:uid="{00000000-0005-0000-0000-00007A220000}"/>
    <cellStyle name="Millares 3 3 2 4 2 3 3" xfId="11490" xr:uid="{00000000-0005-0000-0000-00007B220000}"/>
    <cellStyle name="Millares 3 3 2 4 2 3 4" xfId="11491" xr:uid="{00000000-0005-0000-0000-00007C220000}"/>
    <cellStyle name="Millares 3 3 2 4 2 4" xfId="11492" xr:uid="{00000000-0005-0000-0000-00007D220000}"/>
    <cellStyle name="Millares 3 3 2 4 2 4 2" xfId="11493" xr:uid="{00000000-0005-0000-0000-00007E220000}"/>
    <cellStyle name="Millares 3 3 2 4 2 4 2 2" xfId="11494" xr:uid="{00000000-0005-0000-0000-00007F220000}"/>
    <cellStyle name="Millares 3 3 2 4 2 4 2 3" xfId="11495" xr:uid="{00000000-0005-0000-0000-000080220000}"/>
    <cellStyle name="Millares 3 3 2 4 2 4 3" xfId="11496" xr:uid="{00000000-0005-0000-0000-000081220000}"/>
    <cellStyle name="Millares 3 3 2 4 2 4 4" xfId="11497" xr:uid="{00000000-0005-0000-0000-000082220000}"/>
    <cellStyle name="Millares 3 3 2 4 2 5" xfId="11498" xr:uid="{00000000-0005-0000-0000-000083220000}"/>
    <cellStyle name="Millares 3 3 2 4 2 5 2" xfId="11499" xr:uid="{00000000-0005-0000-0000-000084220000}"/>
    <cellStyle name="Millares 3 3 2 4 2 5 2 2" xfId="11500" xr:uid="{00000000-0005-0000-0000-000085220000}"/>
    <cellStyle name="Millares 3 3 2 4 2 5 2 3" xfId="11501" xr:uid="{00000000-0005-0000-0000-000086220000}"/>
    <cellStyle name="Millares 3 3 2 4 2 5 3" xfId="11502" xr:uid="{00000000-0005-0000-0000-000087220000}"/>
    <cellStyle name="Millares 3 3 2 4 2 5 4" xfId="11503" xr:uid="{00000000-0005-0000-0000-000088220000}"/>
    <cellStyle name="Millares 3 3 2 4 2 6" xfId="11504" xr:uid="{00000000-0005-0000-0000-000089220000}"/>
    <cellStyle name="Millares 3 3 2 4 2 6 2" xfId="11505" xr:uid="{00000000-0005-0000-0000-00008A220000}"/>
    <cellStyle name="Millares 3 3 2 4 2 6 3" xfId="11506" xr:uid="{00000000-0005-0000-0000-00008B220000}"/>
    <cellStyle name="Millares 3 3 2 4 2 7" xfId="11507" xr:uid="{00000000-0005-0000-0000-00008C220000}"/>
    <cellStyle name="Millares 3 3 2 4 2 8" xfId="11508" xr:uid="{00000000-0005-0000-0000-00008D220000}"/>
    <cellStyle name="Millares 3 3 2 4 3" xfId="11509" xr:uid="{00000000-0005-0000-0000-00008E220000}"/>
    <cellStyle name="Millares 3 3 2 4 3 2" xfId="11510" xr:uid="{00000000-0005-0000-0000-00008F220000}"/>
    <cellStyle name="Millares 3 3 2 4 3 2 2" xfId="11511" xr:uid="{00000000-0005-0000-0000-000090220000}"/>
    <cellStyle name="Millares 3 3 2 4 3 2 2 2" xfId="11512" xr:uid="{00000000-0005-0000-0000-000091220000}"/>
    <cellStyle name="Millares 3 3 2 4 3 2 2 3" xfId="11513" xr:uid="{00000000-0005-0000-0000-000092220000}"/>
    <cellStyle name="Millares 3 3 2 4 3 2 3" xfId="11514" xr:uid="{00000000-0005-0000-0000-000093220000}"/>
    <cellStyle name="Millares 3 3 2 4 3 2 4" xfId="11515" xr:uid="{00000000-0005-0000-0000-000094220000}"/>
    <cellStyle name="Millares 3 3 2 4 3 3" xfId="11516" xr:uid="{00000000-0005-0000-0000-000095220000}"/>
    <cellStyle name="Millares 3 3 2 4 3 3 2" xfId="11517" xr:uid="{00000000-0005-0000-0000-000096220000}"/>
    <cellStyle name="Millares 3 3 2 4 3 3 3" xfId="11518" xr:uid="{00000000-0005-0000-0000-000097220000}"/>
    <cellStyle name="Millares 3 3 2 4 3 4" xfId="11519" xr:uid="{00000000-0005-0000-0000-000098220000}"/>
    <cellStyle name="Millares 3 3 2 4 3 5" xfId="11520" xr:uid="{00000000-0005-0000-0000-000099220000}"/>
    <cellStyle name="Millares 3 3 2 4 4" xfId="11521" xr:uid="{00000000-0005-0000-0000-00009A220000}"/>
    <cellStyle name="Millares 3 3 2 4 4 2" xfId="11522" xr:uid="{00000000-0005-0000-0000-00009B220000}"/>
    <cellStyle name="Millares 3 3 2 4 4 2 2" xfId="11523" xr:uid="{00000000-0005-0000-0000-00009C220000}"/>
    <cellStyle name="Millares 3 3 2 4 4 2 3" xfId="11524" xr:uid="{00000000-0005-0000-0000-00009D220000}"/>
    <cellStyle name="Millares 3 3 2 4 4 3" xfId="11525" xr:uid="{00000000-0005-0000-0000-00009E220000}"/>
    <cellStyle name="Millares 3 3 2 4 4 4" xfId="11526" xr:uid="{00000000-0005-0000-0000-00009F220000}"/>
    <cellStyle name="Millares 3 3 2 4 5" xfId="11527" xr:uid="{00000000-0005-0000-0000-0000A0220000}"/>
    <cellStyle name="Millares 3 3 2 4 5 2" xfId="11528" xr:uid="{00000000-0005-0000-0000-0000A1220000}"/>
    <cellStyle name="Millares 3 3 2 4 5 2 2" xfId="11529" xr:uid="{00000000-0005-0000-0000-0000A2220000}"/>
    <cellStyle name="Millares 3 3 2 4 5 2 3" xfId="11530" xr:uid="{00000000-0005-0000-0000-0000A3220000}"/>
    <cellStyle name="Millares 3 3 2 4 5 3" xfId="11531" xr:uid="{00000000-0005-0000-0000-0000A4220000}"/>
    <cellStyle name="Millares 3 3 2 4 5 4" xfId="11532" xr:uid="{00000000-0005-0000-0000-0000A5220000}"/>
    <cellStyle name="Millares 3 3 2 4 6" xfId="11533" xr:uid="{00000000-0005-0000-0000-0000A6220000}"/>
    <cellStyle name="Millares 3 3 2 4 6 2" xfId="11534" xr:uid="{00000000-0005-0000-0000-0000A7220000}"/>
    <cellStyle name="Millares 3 3 2 4 6 2 2" xfId="11535" xr:uid="{00000000-0005-0000-0000-0000A8220000}"/>
    <cellStyle name="Millares 3 3 2 4 6 2 3" xfId="11536" xr:uid="{00000000-0005-0000-0000-0000A9220000}"/>
    <cellStyle name="Millares 3 3 2 4 6 3" xfId="11537" xr:uid="{00000000-0005-0000-0000-0000AA220000}"/>
    <cellStyle name="Millares 3 3 2 4 6 4" xfId="11538" xr:uid="{00000000-0005-0000-0000-0000AB220000}"/>
    <cellStyle name="Millares 3 3 2 4 7" xfId="11539" xr:uid="{00000000-0005-0000-0000-0000AC220000}"/>
    <cellStyle name="Millares 3 3 2 4 7 2" xfId="11540" xr:uid="{00000000-0005-0000-0000-0000AD220000}"/>
    <cellStyle name="Millares 3 3 2 4 7 3" xfId="11541" xr:uid="{00000000-0005-0000-0000-0000AE220000}"/>
    <cellStyle name="Millares 3 3 2 4 8" xfId="11542" xr:uid="{00000000-0005-0000-0000-0000AF220000}"/>
    <cellStyle name="Millares 3 3 2 4 9" xfId="11543" xr:uid="{00000000-0005-0000-0000-0000B0220000}"/>
    <cellStyle name="Millares 3 3 2 5" xfId="11544" xr:uid="{00000000-0005-0000-0000-0000B1220000}"/>
    <cellStyle name="Millares 3 3 2 5 2" xfId="11545" xr:uid="{00000000-0005-0000-0000-0000B2220000}"/>
    <cellStyle name="Millares 3 3 2 5 2 2" xfId="11546" xr:uid="{00000000-0005-0000-0000-0000B3220000}"/>
    <cellStyle name="Millares 3 3 2 5 2 2 2" xfId="11547" xr:uid="{00000000-0005-0000-0000-0000B4220000}"/>
    <cellStyle name="Millares 3 3 2 5 2 2 2 2" xfId="11548" xr:uid="{00000000-0005-0000-0000-0000B5220000}"/>
    <cellStyle name="Millares 3 3 2 5 2 2 2 3" xfId="11549" xr:uid="{00000000-0005-0000-0000-0000B6220000}"/>
    <cellStyle name="Millares 3 3 2 5 2 2 3" xfId="11550" xr:uid="{00000000-0005-0000-0000-0000B7220000}"/>
    <cellStyle name="Millares 3 3 2 5 2 2 4" xfId="11551" xr:uid="{00000000-0005-0000-0000-0000B8220000}"/>
    <cellStyle name="Millares 3 3 2 5 2 3" xfId="11552" xr:uid="{00000000-0005-0000-0000-0000B9220000}"/>
    <cellStyle name="Millares 3 3 2 5 2 3 2" xfId="11553" xr:uid="{00000000-0005-0000-0000-0000BA220000}"/>
    <cellStyle name="Millares 3 3 2 5 2 3 3" xfId="11554" xr:uid="{00000000-0005-0000-0000-0000BB220000}"/>
    <cellStyle name="Millares 3 3 2 5 2 4" xfId="11555" xr:uid="{00000000-0005-0000-0000-0000BC220000}"/>
    <cellStyle name="Millares 3 3 2 5 2 5" xfId="11556" xr:uid="{00000000-0005-0000-0000-0000BD220000}"/>
    <cellStyle name="Millares 3 3 2 5 3" xfId="11557" xr:uid="{00000000-0005-0000-0000-0000BE220000}"/>
    <cellStyle name="Millares 3 3 2 5 3 2" xfId="11558" xr:uid="{00000000-0005-0000-0000-0000BF220000}"/>
    <cellStyle name="Millares 3 3 2 5 3 2 2" xfId="11559" xr:uid="{00000000-0005-0000-0000-0000C0220000}"/>
    <cellStyle name="Millares 3 3 2 5 3 2 3" xfId="11560" xr:uid="{00000000-0005-0000-0000-0000C1220000}"/>
    <cellStyle name="Millares 3 3 2 5 3 3" xfId="11561" xr:uid="{00000000-0005-0000-0000-0000C2220000}"/>
    <cellStyle name="Millares 3 3 2 5 3 4" xfId="11562" xr:uid="{00000000-0005-0000-0000-0000C3220000}"/>
    <cellStyle name="Millares 3 3 2 5 4" xfId="11563" xr:uid="{00000000-0005-0000-0000-0000C4220000}"/>
    <cellStyle name="Millares 3 3 2 5 4 2" xfId="11564" xr:uid="{00000000-0005-0000-0000-0000C5220000}"/>
    <cellStyle name="Millares 3 3 2 5 4 2 2" xfId="11565" xr:uid="{00000000-0005-0000-0000-0000C6220000}"/>
    <cellStyle name="Millares 3 3 2 5 4 2 3" xfId="11566" xr:uid="{00000000-0005-0000-0000-0000C7220000}"/>
    <cellStyle name="Millares 3 3 2 5 4 3" xfId="11567" xr:uid="{00000000-0005-0000-0000-0000C8220000}"/>
    <cellStyle name="Millares 3 3 2 5 4 4" xfId="11568" xr:uid="{00000000-0005-0000-0000-0000C9220000}"/>
    <cellStyle name="Millares 3 3 2 5 5" xfId="11569" xr:uid="{00000000-0005-0000-0000-0000CA220000}"/>
    <cellStyle name="Millares 3 3 2 5 5 2" xfId="11570" xr:uid="{00000000-0005-0000-0000-0000CB220000}"/>
    <cellStyle name="Millares 3 3 2 5 5 2 2" xfId="11571" xr:uid="{00000000-0005-0000-0000-0000CC220000}"/>
    <cellStyle name="Millares 3 3 2 5 5 2 3" xfId="11572" xr:uid="{00000000-0005-0000-0000-0000CD220000}"/>
    <cellStyle name="Millares 3 3 2 5 5 3" xfId="11573" xr:uid="{00000000-0005-0000-0000-0000CE220000}"/>
    <cellStyle name="Millares 3 3 2 5 5 4" xfId="11574" xr:uid="{00000000-0005-0000-0000-0000CF220000}"/>
    <cellStyle name="Millares 3 3 2 5 6" xfId="11575" xr:uid="{00000000-0005-0000-0000-0000D0220000}"/>
    <cellStyle name="Millares 3 3 2 5 6 2" xfId="11576" xr:uid="{00000000-0005-0000-0000-0000D1220000}"/>
    <cellStyle name="Millares 3 3 2 5 6 3" xfId="11577" xr:uid="{00000000-0005-0000-0000-0000D2220000}"/>
    <cellStyle name="Millares 3 3 2 5 7" xfId="11578" xr:uid="{00000000-0005-0000-0000-0000D3220000}"/>
    <cellStyle name="Millares 3 3 2 5 8" xfId="11579" xr:uid="{00000000-0005-0000-0000-0000D4220000}"/>
    <cellStyle name="Millares 3 3 2 6" xfId="11580" xr:uid="{00000000-0005-0000-0000-0000D5220000}"/>
    <cellStyle name="Millares 3 3 2 6 2" xfId="11581" xr:uid="{00000000-0005-0000-0000-0000D6220000}"/>
    <cellStyle name="Millares 3 3 2 6 2 2" xfId="11582" xr:uid="{00000000-0005-0000-0000-0000D7220000}"/>
    <cellStyle name="Millares 3 3 2 6 2 2 2" xfId="11583" xr:uid="{00000000-0005-0000-0000-0000D8220000}"/>
    <cellStyle name="Millares 3 3 2 6 2 2 3" xfId="11584" xr:uid="{00000000-0005-0000-0000-0000D9220000}"/>
    <cellStyle name="Millares 3 3 2 6 2 3" xfId="11585" xr:uid="{00000000-0005-0000-0000-0000DA220000}"/>
    <cellStyle name="Millares 3 3 2 6 2 4" xfId="11586" xr:uid="{00000000-0005-0000-0000-0000DB220000}"/>
    <cellStyle name="Millares 3 3 2 6 3" xfId="11587" xr:uid="{00000000-0005-0000-0000-0000DC220000}"/>
    <cellStyle name="Millares 3 3 2 6 3 2" xfId="11588" xr:uid="{00000000-0005-0000-0000-0000DD220000}"/>
    <cellStyle name="Millares 3 3 2 6 3 2 2" xfId="11589" xr:uid="{00000000-0005-0000-0000-0000DE220000}"/>
    <cellStyle name="Millares 3 3 2 6 3 2 3" xfId="11590" xr:uid="{00000000-0005-0000-0000-0000DF220000}"/>
    <cellStyle name="Millares 3 3 2 6 3 3" xfId="11591" xr:uid="{00000000-0005-0000-0000-0000E0220000}"/>
    <cellStyle name="Millares 3 3 2 6 3 4" xfId="11592" xr:uid="{00000000-0005-0000-0000-0000E1220000}"/>
    <cellStyle name="Millares 3 3 2 6 4" xfId="11593" xr:uid="{00000000-0005-0000-0000-0000E2220000}"/>
    <cellStyle name="Millares 3 3 2 6 4 2" xfId="11594" xr:uid="{00000000-0005-0000-0000-0000E3220000}"/>
    <cellStyle name="Millares 3 3 2 6 4 3" xfId="11595" xr:uid="{00000000-0005-0000-0000-0000E4220000}"/>
    <cellStyle name="Millares 3 3 2 6 5" xfId="11596" xr:uid="{00000000-0005-0000-0000-0000E5220000}"/>
    <cellStyle name="Millares 3 3 2 6 6" xfId="11597" xr:uid="{00000000-0005-0000-0000-0000E6220000}"/>
    <cellStyle name="Millares 3 3 2 7" xfId="11598" xr:uid="{00000000-0005-0000-0000-0000E7220000}"/>
    <cellStyle name="Millares 3 3 2 7 2" xfId="11599" xr:uid="{00000000-0005-0000-0000-0000E8220000}"/>
    <cellStyle name="Millares 3 3 2 7 2 2" xfId="11600" xr:uid="{00000000-0005-0000-0000-0000E9220000}"/>
    <cellStyle name="Millares 3 3 2 7 2 3" xfId="11601" xr:uid="{00000000-0005-0000-0000-0000EA220000}"/>
    <cellStyle name="Millares 3 3 2 7 3" xfId="11602" xr:uid="{00000000-0005-0000-0000-0000EB220000}"/>
    <cellStyle name="Millares 3 3 2 7 4" xfId="11603" xr:uid="{00000000-0005-0000-0000-0000EC220000}"/>
    <cellStyle name="Millares 3 3 2 8" xfId="11604" xr:uid="{00000000-0005-0000-0000-0000ED220000}"/>
    <cellStyle name="Millares 3 3 2 8 2" xfId="11605" xr:uid="{00000000-0005-0000-0000-0000EE220000}"/>
    <cellStyle name="Millares 3 3 2 8 2 2" xfId="11606" xr:uid="{00000000-0005-0000-0000-0000EF220000}"/>
    <cellStyle name="Millares 3 3 2 8 2 3" xfId="11607" xr:uid="{00000000-0005-0000-0000-0000F0220000}"/>
    <cellStyle name="Millares 3 3 2 8 3" xfId="11608" xr:uid="{00000000-0005-0000-0000-0000F1220000}"/>
    <cellStyle name="Millares 3 3 2 8 4" xfId="11609" xr:uid="{00000000-0005-0000-0000-0000F2220000}"/>
    <cellStyle name="Millares 3 3 2 9" xfId="11610" xr:uid="{00000000-0005-0000-0000-0000F3220000}"/>
    <cellStyle name="Millares 3 3 2 9 2" xfId="11611" xr:uid="{00000000-0005-0000-0000-0000F4220000}"/>
    <cellStyle name="Millares 3 3 2 9 2 2" xfId="11612" xr:uid="{00000000-0005-0000-0000-0000F5220000}"/>
    <cellStyle name="Millares 3 3 2 9 2 3" xfId="11613" xr:uid="{00000000-0005-0000-0000-0000F6220000}"/>
    <cellStyle name="Millares 3 3 2 9 3" xfId="11614" xr:uid="{00000000-0005-0000-0000-0000F7220000}"/>
    <cellStyle name="Millares 3 3 2 9 4" xfId="11615" xr:uid="{00000000-0005-0000-0000-0000F8220000}"/>
    <cellStyle name="Millares 3 3 3" xfId="11616" xr:uid="{00000000-0005-0000-0000-0000F9220000}"/>
    <cellStyle name="Millares 3 3 3 10" xfId="11617" xr:uid="{00000000-0005-0000-0000-0000FA220000}"/>
    <cellStyle name="Millares 3 3 3 2" xfId="11618" xr:uid="{00000000-0005-0000-0000-0000FB220000}"/>
    <cellStyle name="Millares 3 3 3 2 2" xfId="11619" xr:uid="{00000000-0005-0000-0000-0000FC220000}"/>
    <cellStyle name="Millares 3 3 3 2 2 2" xfId="11620" xr:uid="{00000000-0005-0000-0000-0000FD220000}"/>
    <cellStyle name="Millares 3 3 3 2 2 2 2" xfId="11621" xr:uid="{00000000-0005-0000-0000-0000FE220000}"/>
    <cellStyle name="Millares 3 3 3 2 2 2 2 2" xfId="11622" xr:uid="{00000000-0005-0000-0000-0000FF220000}"/>
    <cellStyle name="Millares 3 3 3 2 2 2 2 2 2" xfId="11623" xr:uid="{00000000-0005-0000-0000-000000230000}"/>
    <cellStyle name="Millares 3 3 3 2 2 2 2 2 3" xfId="11624" xr:uid="{00000000-0005-0000-0000-000001230000}"/>
    <cellStyle name="Millares 3 3 3 2 2 2 2 3" xfId="11625" xr:uid="{00000000-0005-0000-0000-000002230000}"/>
    <cellStyle name="Millares 3 3 3 2 2 2 2 4" xfId="11626" xr:uid="{00000000-0005-0000-0000-000003230000}"/>
    <cellStyle name="Millares 3 3 3 2 2 2 3" xfId="11627" xr:uid="{00000000-0005-0000-0000-000004230000}"/>
    <cellStyle name="Millares 3 3 3 2 2 2 3 2" xfId="11628" xr:uid="{00000000-0005-0000-0000-000005230000}"/>
    <cellStyle name="Millares 3 3 3 2 2 2 3 3" xfId="11629" xr:uid="{00000000-0005-0000-0000-000006230000}"/>
    <cellStyle name="Millares 3 3 3 2 2 2 4" xfId="11630" xr:uid="{00000000-0005-0000-0000-000007230000}"/>
    <cellStyle name="Millares 3 3 3 2 2 2 5" xfId="11631" xr:uid="{00000000-0005-0000-0000-000008230000}"/>
    <cellStyle name="Millares 3 3 3 2 2 3" xfId="11632" xr:uid="{00000000-0005-0000-0000-000009230000}"/>
    <cellStyle name="Millares 3 3 3 2 2 3 2" xfId="11633" xr:uid="{00000000-0005-0000-0000-00000A230000}"/>
    <cellStyle name="Millares 3 3 3 2 2 3 2 2" xfId="11634" xr:uid="{00000000-0005-0000-0000-00000B230000}"/>
    <cellStyle name="Millares 3 3 3 2 2 3 2 3" xfId="11635" xr:uid="{00000000-0005-0000-0000-00000C230000}"/>
    <cellStyle name="Millares 3 3 3 2 2 3 3" xfId="11636" xr:uid="{00000000-0005-0000-0000-00000D230000}"/>
    <cellStyle name="Millares 3 3 3 2 2 3 4" xfId="11637" xr:uid="{00000000-0005-0000-0000-00000E230000}"/>
    <cellStyle name="Millares 3 3 3 2 2 4" xfId="11638" xr:uid="{00000000-0005-0000-0000-00000F230000}"/>
    <cellStyle name="Millares 3 3 3 2 2 4 2" xfId="11639" xr:uid="{00000000-0005-0000-0000-000010230000}"/>
    <cellStyle name="Millares 3 3 3 2 2 4 2 2" xfId="11640" xr:uid="{00000000-0005-0000-0000-000011230000}"/>
    <cellStyle name="Millares 3 3 3 2 2 4 2 3" xfId="11641" xr:uid="{00000000-0005-0000-0000-000012230000}"/>
    <cellStyle name="Millares 3 3 3 2 2 4 3" xfId="11642" xr:uid="{00000000-0005-0000-0000-000013230000}"/>
    <cellStyle name="Millares 3 3 3 2 2 4 4" xfId="11643" xr:uid="{00000000-0005-0000-0000-000014230000}"/>
    <cellStyle name="Millares 3 3 3 2 2 5" xfId="11644" xr:uid="{00000000-0005-0000-0000-000015230000}"/>
    <cellStyle name="Millares 3 3 3 2 2 5 2" xfId="11645" xr:uid="{00000000-0005-0000-0000-000016230000}"/>
    <cellStyle name="Millares 3 3 3 2 2 5 2 2" xfId="11646" xr:uid="{00000000-0005-0000-0000-000017230000}"/>
    <cellStyle name="Millares 3 3 3 2 2 5 2 3" xfId="11647" xr:uid="{00000000-0005-0000-0000-000018230000}"/>
    <cellStyle name="Millares 3 3 3 2 2 5 3" xfId="11648" xr:uid="{00000000-0005-0000-0000-000019230000}"/>
    <cellStyle name="Millares 3 3 3 2 2 5 4" xfId="11649" xr:uid="{00000000-0005-0000-0000-00001A230000}"/>
    <cellStyle name="Millares 3 3 3 2 2 6" xfId="11650" xr:uid="{00000000-0005-0000-0000-00001B230000}"/>
    <cellStyle name="Millares 3 3 3 2 2 6 2" xfId="11651" xr:uid="{00000000-0005-0000-0000-00001C230000}"/>
    <cellStyle name="Millares 3 3 3 2 2 6 3" xfId="11652" xr:uid="{00000000-0005-0000-0000-00001D230000}"/>
    <cellStyle name="Millares 3 3 3 2 2 7" xfId="11653" xr:uid="{00000000-0005-0000-0000-00001E230000}"/>
    <cellStyle name="Millares 3 3 3 2 2 8" xfId="11654" xr:uid="{00000000-0005-0000-0000-00001F230000}"/>
    <cellStyle name="Millares 3 3 3 2 3" xfId="11655" xr:uid="{00000000-0005-0000-0000-000020230000}"/>
    <cellStyle name="Millares 3 3 3 2 3 2" xfId="11656" xr:uid="{00000000-0005-0000-0000-000021230000}"/>
    <cellStyle name="Millares 3 3 3 2 3 2 2" xfId="11657" xr:uid="{00000000-0005-0000-0000-000022230000}"/>
    <cellStyle name="Millares 3 3 3 2 3 2 2 2" xfId="11658" xr:uid="{00000000-0005-0000-0000-000023230000}"/>
    <cellStyle name="Millares 3 3 3 2 3 2 2 3" xfId="11659" xr:uid="{00000000-0005-0000-0000-000024230000}"/>
    <cellStyle name="Millares 3 3 3 2 3 2 3" xfId="11660" xr:uid="{00000000-0005-0000-0000-000025230000}"/>
    <cellStyle name="Millares 3 3 3 2 3 2 4" xfId="11661" xr:uid="{00000000-0005-0000-0000-000026230000}"/>
    <cellStyle name="Millares 3 3 3 2 3 3" xfId="11662" xr:uid="{00000000-0005-0000-0000-000027230000}"/>
    <cellStyle name="Millares 3 3 3 2 3 3 2" xfId="11663" xr:uid="{00000000-0005-0000-0000-000028230000}"/>
    <cellStyle name="Millares 3 3 3 2 3 3 3" xfId="11664" xr:uid="{00000000-0005-0000-0000-000029230000}"/>
    <cellStyle name="Millares 3 3 3 2 3 4" xfId="11665" xr:uid="{00000000-0005-0000-0000-00002A230000}"/>
    <cellStyle name="Millares 3 3 3 2 3 5" xfId="11666" xr:uid="{00000000-0005-0000-0000-00002B230000}"/>
    <cellStyle name="Millares 3 3 3 2 4" xfId="11667" xr:uid="{00000000-0005-0000-0000-00002C230000}"/>
    <cellStyle name="Millares 3 3 3 2 4 2" xfId="11668" xr:uid="{00000000-0005-0000-0000-00002D230000}"/>
    <cellStyle name="Millares 3 3 3 2 4 2 2" xfId="11669" xr:uid="{00000000-0005-0000-0000-00002E230000}"/>
    <cellStyle name="Millares 3 3 3 2 4 2 3" xfId="11670" xr:uid="{00000000-0005-0000-0000-00002F230000}"/>
    <cellStyle name="Millares 3 3 3 2 4 3" xfId="11671" xr:uid="{00000000-0005-0000-0000-000030230000}"/>
    <cellStyle name="Millares 3 3 3 2 4 4" xfId="11672" xr:uid="{00000000-0005-0000-0000-000031230000}"/>
    <cellStyle name="Millares 3 3 3 2 5" xfId="11673" xr:uid="{00000000-0005-0000-0000-000032230000}"/>
    <cellStyle name="Millares 3 3 3 2 5 2" xfId="11674" xr:uid="{00000000-0005-0000-0000-000033230000}"/>
    <cellStyle name="Millares 3 3 3 2 5 2 2" xfId="11675" xr:uid="{00000000-0005-0000-0000-000034230000}"/>
    <cellStyle name="Millares 3 3 3 2 5 2 3" xfId="11676" xr:uid="{00000000-0005-0000-0000-000035230000}"/>
    <cellStyle name="Millares 3 3 3 2 5 3" xfId="11677" xr:uid="{00000000-0005-0000-0000-000036230000}"/>
    <cellStyle name="Millares 3 3 3 2 5 4" xfId="11678" xr:uid="{00000000-0005-0000-0000-000037230000}"/>
    <cellStyle name="Millares 3 3 3 2 6" xfId="11679" xr:uid="{00000000-0005-0000-0000-000038230000}"/>
    <cellStyle name="Millares 3 3 3 2 6 2" xfId="11680" xr:uid="{00000000-0005-0000-0000-000039230000}"/>
    <cellStyle name="Millares 3 3 3 2 6 2 2" xfId="11681" xr:uid="{00000000-0005-0000-0000-00003A230000}"/>
    <cellStyle name="Millares 3 3 3 2 6 2 3" xfId="11682" xr:uid="{00000000-0005-0000-0000-00003B230000}"/>
    <cellStyle name="Millares 3 3 3 2 6 3" xfId="11683" xr:uid="{00000000-0005-0000-0000-00003C230000}"/>
    <cellStyle name="Millares 3 3 3 2 6 4" xfId="11684" xr:uid="{00000000-0005-0000-0000-00003D230000}"/>
    <cellStyle name="Millares 3 3 3 2 7" xfId="11685" xr:uid="{00000000-0005-0000-0000-00003E230000}"/>
    <cellStyle name="Millares 3 3 3 2 7 2" xfId="11686" xr:uid="{00000000-0005-0000-0000-00003F230000}"/>
    <cellStyle name="Millares 3 3 3 2 7 3" xfId="11687" xr:uid="{00000000-0005-0000-0000-000040230000}"/>
    <cellStyle name="Millares 3 3 3 2 8" xfId="11688" xr:uid="{00000000-0005-0000-0000-000041230000}"/>
    <cellStyle name="Millares 3 3 3 2 9" xfId="11689" xr:uid="{00000000-0005-0000-0000-000042230000}"/>
    <cellStyle name="Millares 3 3 3 3" xfId="11690" xr:uid="{00000000-0005-0000-0000-000043230000}"/>
    <cellStyle name="Millares 3 3 3 3 2" xfId="11691" xr:uid="{00000000-0005-0000-0000-000044230000}"/>
    <cellStyle name="Millares 3 3 3 3 2 2" xfId="11692" xr:uid="{00000000-0005-0000-0000-000045230000}"/>
    <cellStyle name="Millares 3 3 3 3 2 2 2" xfId="11693" xr:uid="{00000000-0005-0000-0000-000046230000}"/>
    <cellStyle name="Millares 3 3 3 3 2 2 2 2" xfId="11694" xr:uid="{00000000-0005-0000-0000-000047230000}"/>
    <cellStyle name="Millares 3 3 3 3 2 2 2 3" xfId="11695" xr:uid="{00000000-0005-0000-0000-000048230000}"/>
    <cellStyle name="Millares 3 3 3 3 2 2 3" xfId="11696" xr:uid="{00000000-0005-0000-0000-000049230000}"/>
    <cellStyle name="Millares 3 3 3 3 2 2 4" xfId="11697" xr:uid="{00000000-0005-0000-0000-00004A230000}"/>
    <cellStyle name="Millares 3 3 3 3 2 3" xfId="11698" xr:uid="{00000000-0005-0000-0000-00004B230000}"/>
    <cellStyle name="Millares 3 3 3 3 2 3 2" xfId="11699" xr:uid="{00000000-0005-0000-0000-00004C230000}"/>
    <cellStyle name="Millares 3 3 3 3 2 3 3" xfId="11700" xr:uid="{00000000-0005-0000-0000-00004D230000}"/>
    <cellStyle name="Millares 3 3 3 3 2 4" xfId="11701" xr:uid="{00000000-0005-0000-0000-00004E230000}"/>
    <cellStyle name="Millares 3 3 3 3 2 5" xfId="11702" xr:uid="{00000000-0005-0000-0000-00004F230000}"/>
    <cellStyle name="Millares 3 3 3 3 3" xfId="11703" xr:uid="{00000000-0005-0000-0000-000050230000}"/>
    <cellStyle name="Millares 3 3 3 3 3 2" xfId="11704" xr:uid="{00000000-0005-0000-0000-000051230000}"/>
    <cellStyle name="Millares 3 3 3 3 3 2 2" xfId="11705" xr:uid="{00000000-0005-0000-0000-000052230000}"/>
    <cellStyle name="Millares 3 3 3 3 3 2 3" xfId="11706" xr:uid="{00000000-0005-0000-0000-000053230000}"/>
    <cellStyle name="Millares 3 3 3 3 3 3" xfId="11707" xr:uid="{00000000-0005-0000-0000-000054230000}"/>
    <cellStyle name="Millares 3 3 3 3 3 4" xfId="11708" xr:uid="{00000000-0005-0000-0000-000055230000}"/>
    <cellStyle name="Millares 3 3 3 3 4" xfId="11709" xr:uid="{00000000-0005-0000-0000-000056230000}"/>
    <cellStyle name="Millares 3 3 3 3 4 2" xfId="11710" xr:uid="{00000000-0005-0000-0000-000057230000}"/>
    <cellStyle name="Millares 3 3 3 3 4 2 2" xfId="11711" xr:uid="{00000000-0005-0000-0000-000058230000}"/>
    <cellStyle name="Millares 3 3 3 3 4 2 3" xfId="11712" xr:uid="{00000000-0005-0000-0000-000059230000}"/>
    <cellStyle name="Millares 3 3 3 3 4 3" xfId="11713" xr:uid="{00000000-0005-0000-0000-00005A230000}"/>
    <cellStyle name="Millares 3 3 3 3 4 4" xfId="11714" xr:uid="{00000000-0005-0000-0000-00005B230000}"/>
    <cellStyle name="Millares 3 3 3 3 5" xfId="11715" xr:uid="{00000000-0005-0000-0000-00005C230000}"/>
    <cellStyle name="Millares 3 3 3 3 5 2" xfId="11716" xr:uid="{00000000-0005-0000-0000-00005D230000}"/>
    <cellStyle name="Millares 3 3 3 3 5 2 2" xfId="11717" xr:uid="{00000000-0005-0000-0000-00005E230000}"/>
    <cellStyle name="Millares 3 3 3 3 5 2 3" xfId="11718" xr:uid="{00000000-0005-0000-0000-00005F230000}"/>
    <cellStyle name="Millares 3 3 3 3 5 3" xfId="11719" xr:uid="{00000000-0005-0000-0000-000060230000}"/>
    <cellStyle name="Millares 3 3 3 3 5 4" xfId="11720" xr:uid="{00000000-0005-0000-0000-000061230000}"/>
    <cellStyle name="Millares 3 3 3 3 6" xfId="11721" xr:uid="{00000000-0005-0000-0000-000062230000}"/>
    <cellStyle name="Millares 3 3 3 3 6 2" xfId="11722" xr:uid="{00000000-0005-0000-0000-000063230000}"/>
    <cellStyle name="Millares 3 3 3 3 6 3" xfId="11723" xr:uid="{00000000-0005-0000-0000-000064230000}"/>
    <cellStyle name="Millares 3 3 3 3 7" xfId="11724" xr:uid="{00000000-0005-0000-0000-000065230000}"/>
    <cellStyle name="Millares 3 3 3 3 8" xfId="11725" xr:uid="{00000000-0005-0000-0000-000066230000}"/>
    <cellStyle name="Millares 3 3 3 4" xfId="11726" xr:uid="{00000000-0005-0000-0000-000067230000}"/>
    <cellStyle name="Millares 3 3 3 4 2" xfId="11727" xr:uid="{00000000-0005-0000-0000-000068230000}"/>
    <cellStyle name="Millares 3 3 3 4 2 2" xfId="11728" xr:uid="{00000000-0005-0000-0000-000069230000}"/>
    <cellStyle name="Millares 3 3 3 4 2 2 2" xfId="11729" xr:uid="{00000000-0005-0000-0000-00006A230000}"/>
    <cellStyle name="Millares 3 3 3 4 2 2 3" xfId="11730" xr:uid="{00000000-0005-0000-0000-00006B230000}"/>
    <cellStyle name="Millares 3 3 3 4 2 3" xfId="11731" xr:uid="{00000000-0005-0000-0000-00006C230000}"/>
    <cellStyle name="Millares 3 3 3 4 2 4" xfId="11732" xr:uid="{00000000-0005-0000-0000-00006D230000}"/>
    <cellStyle name="Millares 3 3 3 4 3" xfId="11733" xr:uid="{00000000-0005-0000-0000-00006E230000}"/>
    <cellStyle name="Millares 3 3 3 4 3 2" xfId="11734" xr:uid="{00000000-0005-0000-0000-00006F230000}"/>
    <cellStyle name="Millares 3 3 3 4 3 3" xfId="11735" xr:uid="{00000000-0005-0000-0000-000070230000}"/>
    <cellStyle name="Millares 3 3 3 4 4" xfId="11736" xr:uid="{00000000-0005-0000-0000-000071230000}"/>
    <cellStyle name="Millares 3 3 3 4 5" xfId="11737" xr:uid="{00000000-0005-0000-0000-000072230000}"/>
    <cellStyle name="Millares 3 3 3 5" xfId="11738" xr:uid="{00000000-0005-0000-0000-000073230000}"/>
    <cellStyle name="Millares 3 3 3 5 2" xfId="11739" xr:uid="{00000000-0005-0000-0000-000074230000}"/>
    <cellStyle name="Millares 3 3 3 5 2 2" xfId="11740" xr:uid="{00000000-0005-0000-0000-000075230000}"/>
    <cellStyle name="Millares 3 3 3 5 2 3" xfId="11741" xr:uid="{00000000-0005-0000-0000-000076230000}"/>
    <cellStyle name="Millares 3 3 3 5 3" xfId="11742" xr:uid="{00000000-0005-0000-0000-000077230000}"/>
    <cellStyle name="Millares 3 3 3 5 4" xfId="11743" xr:uid="{00000000-0005-0000-0000-000078230000}"/>
    <cellStyle name="Millares 3 3 3 6" xfId="11744" xr:uid="{00000000-0005-0000-0000-000079230000}"/>
    <cellStyle name="Millares 3 3 3 6 2" xfId="11745" xr:uid="{00000000-0005-0000-0000-00007A230000}"/>
    <cellStyle name="Millares 3 3 3 6 2 2" xfId="11746" xr:uid="{00000000-0005-0000-0000-00007B230000}"/>
    <cellStyle name="Millares 3 3 3 6 2 3" xfId="11747" xr:uid="{00000000-0005-0000-0000-00007C230000}"/>
    <cellStyle name="Millares 3 3 3 6 3" xfId="11748" xr:uid="{00000000-0005-0000-0000-00007D230000}"/>
    <cellStyle name="Millares 3 3 3 6 4" xfId="11749" xr:uid="{00000000-0005-0000-0000-00007E230000}"/>
    <cellStyle name="Millares 3 3 3 7" xfId="11750" xr:uid="{00000000-0005-0000-0000-00007F230000}"/>
    <cellStyle name="Millares 3 3 3 7 2" xfId="11751" xr:uid="{00000000-0005-0000-0000-000080230000}"/>
    <cellStyle name="Millares 3 3 3 7 2 2" xfId="11752" xr:uid="{00000000-0005-0000-0000-000081230000}"/>
    <cellStyle name="Millares 3 3 3 7 2 3" xfId="11753" xr:uid="{00000000-0005-0000-0000-000082230000}"/>
    <cellStyle name="Millares 3 3 3 7 3" xfId="11754" xr:uid="{00000000-0005-0000-0000-000083230000}"/>
    <cellStyle name="Millares 3 3 3 7 4" xfId="11755" xr:uid="{00000000-0005-0000-0000-000084230000}"/>
    <cellStyle name="Millares 3 3 3 8" xfId="11756" xr:uid="{00000000-0005-0000-0000-000085230000}"/>
    <cellStyle name="Millares 3 3 3 8 2" xfId="11757" xr:uid="{00000000-0005-0000-0000-000086230000}"/>
    <cellStyle name="Millares 3 3 3 8 3" xfId="11758" xr:uid="{00000000-0005-0000-0000-000087230000}"/>
    <cellStyle name="Millares 3 3 3 9" xfId="11759" xr:uid="{00000000-0005-0000-0000-000088230000}"/>
    <cellStyle name="Millares 3 3 4" xfId="11760" xr:uid="{00000000-0005-0000-0000-000089230000}"/>
    <cellStyle name="Millares 3 3 4 2" xfId="11761" xr:uid="{00000000-0005-0000-0000-00008A230000}"/>
    <cellStyle name="Millares 3 3 4 2 2" xfId="11762" xr:uid="{00000000-0005-0000-0000-00008B230000}"/>
    <cellStyle name="Millares 3 3 4 2 2 2" xfId="11763" xr:uid="{00000000-0005-0000-0000-00008C230000}"/>
    <cellStyle name="Millares 3 3 4 2 2 2 2" xfId="11764" xr:uid="{00000000-0005-0000-0000-00008D230000}"/>
    <cellStyle name="Millares 3 3 4 2 2 2 2 2" xfId="11765" xr:uid="{00000000-0005-0000-0000-00008E230000}"/>
    <cellStyle name="Millares 3 3 4 2 2 2 2 3" xfId="11766" xr:uid="{00000000-0005-0000-0000-00008F230000}"/>
    <cellStyle name="Millares 3 3 4 2 2 2 3" xfId="11767" xr:uid="{00000000-0005-0000-0000-000090230000}"/>
    <cellStyle name="Millares 3 3 4 2 2 2 4" xfId="11768" xr:uid="{00000000-0005-0000-0000-000091230000}"/>
    <cellStyle name="Millares 3 3 4 2 2 3" xfId="11769" xr:uid="{00000000-0005-0000-0000-000092230000}"/>
    <cellStyle name="Millares 3 3 4 2 2 3 2" xfId="11770" xr:uid="{00000000-0005-0000-0000-000093230000}"/>
    <cellStyle name="Millares 3 3 4 2 2 3 3" xfId="11771" xr:uid="{00000000-0005-0000-0000-000094230000}"/>
    <cellStyle name="Millares 3 3 4 2 2 4" xfId="11772" xr:uid="{00000000-0005-0000-0000-000095230000}"/>
    <cellStyle name="Millares 3 3 4 2 2 5" xfId="11773" xr:uid="{00000000-0005-0000-0000-000096230000}"/>
    <cellStyle name="Millares 3 3 4 2 3" xfId="11774" xr:uid="{00000000-0005-0000-0000-000097230000}"/>
    <cellStyle name="Millares 3 3 4 2 3 2" xfId="11775" xr:uid="{00000000-0005-0000-0000-000098230000}"/>
    <cellStyle name="Millares 3 3 4 2 3 2 2" xfId="11776" xr:uid="{00000000-0005-0000-0000-000099230000}"/>
    <cellStyle name="Millares 3 3 4 2 3 2 3" xfId="11777" xr:uid="{00000000-0005-0000-0000-00009A230000}"/>
    <cellStyle name="Millares 3 3 4 2 3 3" xfId="11778" xr:uid="{00000000-0005-0000-0000-00009B230000}"/>
    <cellStyle name="Millares 3 3 4 2 3 4" xfId="11779" xr:uid="{00000000-0005-0000-0000-00009C230000}"/>
    <cellStyle name="Millares 3 3 4 2 4" xfId="11780" xr:uid="{00000000-0005-0000-0000-00009D230000}"/>
    <cellStyle name="Millares 3 3 4 2 4 2" xfId="11781" xr:uid="{00000000-0005-0000-0000-00009E230000}"/>
    <cellStyle name="Millares 3 3 4 2 4 2 2" xfId="11782" xr:uid="{00000000-0005-0000-0000-00009F230000}"/>
    <cellStyle name="Millares 3 3 4 2 4 2 3" xfId="11783" xr:uid="{00000000-0005-0000-0000-0000A0230000}"/>
    <cellStyle name="Millares 3 3 4 2 4 3" xfId="11784" xr:uid="{00000000-0005-0000-0000-0000A1230000}"/>
    <cellStyle name="Millares 3 3 4 2 4 4" xfId="11785" xr:uid="{00000000-0005-0000-0000-0000A2230000}"/>
    <cellStyle name="Millares 3 3 4 2 5" xfId="11786" xr:uid="{00000000-0005-0000-0000-0000A3230000}"/>
    <cellStyle name="Millares 3 3 4 2 5 2" xfId="11787" xr:uid="{00000000-0005-0000-0000-0000A4230000}"/>
    <cellStyle name="Millares 3 3 4 2 5 2 2" xfId="11788" xr:uid="{00000000-0005-0000-0000-0000A5230000}"/>
    <cellStyle name="Millares 3 3 4 2 5 2 3" xfId="11789" xr:uid="{00000000-0005-0000-0000-0000A6230000}"/>
    <cellStyle name="Millares 3 3 4 2 5 3" xfId="11790" xr:uid="{00000000-0005-0000-0000-0000A7230000}"/>
    <cellStyle name="Millares 3 3 4 2 5 4" xfId="11791" xr:uid="{00000000-0005-0000-0000-0000A8230000}"/>
    <cellStyle name="Millares 3 3 4 2 6" xfId="11792" xr:uid="{00000000-0005-0000-0000-0000A9230000}"/>
    <cellStyle name="Millares 3 3 4 2 6 2" xfId="11793" xr:uid="{00000000-0005-0000-0000-0000AA230000}"/>
    <cellStyle name="Millares 3 3 4 2 6 3" xfId="11794" xr:uid="{00000000-0005-0000-0000-0000AB230000}"/>
    <cellStyle name="Millares 3 3 4 2 7" xfId="11795" xr:uid="{00000000-0005-0000-0000-0000AC230000}"/>
    <cellStyle name="Millares 3 3 4 2 8" xfId="11796" xr:uid="{00000000-0005-0000-0000-0000AD230000}"/>
    <cellStyle name="Millares 3 3 4 3" xfId="11797" xr:uid="{00000000-0005-0000-0000-0000AE230000}"/>
    <cellStyle name="Millares 3 3 4 3 2" xfId="11798" xr:uid="{00000000-0005-0000-0000-0000AF230000}"/>
    <cellStyle name="Millares 3 3 4 3 2 2" xfId="11799" xr:uid="{00000000-0005-0000-0000-0000B0230000}"/>
    <cellStyle name="Millares 3 3 4 3 2 2 2" xfId="11800" xr:uid="{00000000-0005-0000-0000-0000B1230000}"/>
    <cellStyle name="Millares 3 3 4 3 2 2 3" xfId="11801" xr:uid="{00000000-0005-0000-0000-0000B2230000}"/>
    <cellStyle name="Millares 3 3 4 3 2 3" xfId="11802" xr:uid="{00000000-0005-0000-0000-0000B3230000}"/>
    <cellStyle name="Millares 3 3 4 3 2 4" xfId="11803" xr:uid="{00000000-0005-0000-0000-0000B4230000}"/>
    <cellStyle name="Millares 3 3 4 3 3" xfId="11804" xr:uid="{00000000-0005-0000-0000-0000B5230000}"/>
    <cellStyle name="Millares 3 3 4 3 3 2" xfId="11805" xr:uid="{00000000-0005-0000-0000-0000B6230000}"/>
    <cellStyle name="Millares 3 3 4 3 3 3" xfId="11806" xr:uid="{00000000-0005-0000-0000-0000B7230000}"/>
    <cellStyle name="Millares 3 3 4 3 4" xfId="11807" xr:uid="{00000000-0005-0000-0000-0000B8230000}"/>
    <cellStyle name="Millares 3 3 4 3 5" xfId="11808" xr:uid="{00000000-0005-0000-0000-0000B9230000}"/>
    <cellStyle name="Millares 3 3 4 4" xfId="11809" xr:uid="{00000000-0005-0000-0000-0000BA230000}"/>
    <cellStyle name="Millares 3 3 4 4 2" xfId="11810" xr:uid="{00000000-0005-0000-0000-0000BB230000}"/>
    <cellStyle name="Millares 3 3 4 4 2 2" xfId="11811" xr:uid="{00000000-0005-0000-0000-0000BC230000}"/>
    <cellStyle name="Millares 3 3 4 4 2 3" xfId="11812" xr:uid="{00000000-0005-0000-0000-0000BD230000}"/>
    <cellStyle name="Millares 3 3 4 4 3" xfId="11813" xr:uid="{00000000-0005-0000-0000-0000BE230000}"/>
    <cellStyle name="Millares 3 3 4 4 4" xfId="11814" xr:uid="{00000000-0005-0000-0000-0000BF230000}"/>
    <cellStyle name="Millares 3 3 4 5" xfId="11815" xr:uid="{00000000-0005-0000-0000-0000C0230000}"/>
    <cellStyle name="Millares 3 3 4 5 2" xfId="11816" xr:uid="{00000000-0005-0000-0000-0000C1230000}"/>
    <cellStyle name="Millares 3 3 4 5 2 2" xfId="11817" xr:uid="{00000000-0005-0000-0000-0000C2230000}"/>
    <cellStyle name="Millares 3 3 4 5 2 3" xfId="11818" xr:uid="{00000000-0005-0000-0000-0000C3230000}"/>
    <cellStyle name="Millares 3 3 4 5 3" xfId="11819" xr:uid="{00000000-0005-0000-0000-0000C4230000}"/>
    <cellStyle name="Millares 3 3 4 5 4" xfId="11820" xr:uid="{00000000-0005-0000-0000-0000C5230000}"/>
    <cellStyle name="Millares 3 3 4 6" xfId="11821" xr:uid="{00000000-0005-0000-0000-0000C6230000}"/>
    <cellStyle name="Millares 3 3 4 6 2" xfId="11822" xr:uid="{00000000-0005-0000-0000-0000C7230000}"/>
    <cellStyle name="Millares 3 3 4 6 2 2" xfId="11823" xr:uid="{00000000-0005-0000-0000-0000C8230000}"/>
    <cellStyle name="Millares 3 3 4 6 2 3" xfId="11824" xr:uid="{00000000-0005-0000-0000-0000C9230000}"/>
    <cellStyle name="Millares 3 3 4 6 3" xfId="11825" xr:uid="{00000000-0005-0000-0000-0000CA230000}"/>
    <cellStyle name="Millares 3 3 4 6 4" xfId="11826" xr:uid="{00000000-0005-0000-0000-0000CB230000}"/>
    <cellStyle name="Millares 3 3 4 7" xfId="11827" xr:uid="{00000000-0005-0000-0000-0000CC230000}"/>
    <cellStyle name="Millares 3 3 4 7 2" xfId="11828" xr:uid="{00000000-0005-0000-0000-0000CD230000}"/>
    <cellStyle name="Millares 3 3 4 7 3" xfId="11829" xr:uid="{00000000-0005-0000-0000-0000CE230000}"/>
    <cellStyle name="Millares 3 3 4 8" xfId="11830" xr:uid="{00000000-0005-0000-0000-0000CF230000}"/>
    <cellStyle name="Millares 3 3 4 9" xfId="11831" xr:uid="{00000000-0005-0000-0000-0000D0230000}"/>
    <cellStyle name="Millares 3 3 5" xfId="11832" xr:uid="{00000000-0005-0000-0000-0000D1230000}"/>
    <cellStyle name="Millares 3 3 5 2" xfId="11833" xr:uid="{00000000-0005-0000-0000-0000D2230000}"/>
    <cellStyle name="Millares 3 3 5 2 2" xfId="11834" xr:uid="{00000000-0005-0000-0000-0000D3230000}"/>
    <cellStyle name="Millares 3 3 5 2 2 2" xfId="11835" xr:uid="{00000000-0005-0000-0000-0000D4230000}"/>
    <cellStyle name="Millares 3 3 5 2 2 2 2" xfId="11836" xr:uid="{00000000-0005-0000-0000-0000D5230000}"/>
    <cellStyle name="Millares 3 3 5 2 2 2 2 2" xfId="11837" xr:uid="{00000000-0005-0000-0000-0000D6230000}"/>
    <cellStyle name="Millares 3 3 5 2 2 2 2 3" xfId="11838" xr:uid="{00000000-0005-0000-0000-0000D7230000}"/>
    <cellStyle name="Millares 3 3 5 2 2 2 3" xfId="11839" xr:uid="{00000000-0005-0000-0000-0000D8230000}"/>
    <cellStyle name="Millares 3 3 5 2 2 2 4" xfId="11840" xr:uid="{00000000-0005-0000-0000-0000D9230000}"/>
    <cellStyle name="Millares 3 3 5 2 2 3" xfId="11841" xr:uid="{00000000-0005-0000-0000-0000DA230000}"/>
    <cellStyle name="Millares 3 3 5 2 2 3 2" xfId="11842" xr:uid="{00000000-0005-0000-0000-0000DB230000}"/>
    <cellStyle name="Millares 3 3 5 2 2 3 3" xfId="11843" xr:uid="{00000000-0005-0000-0000-0000DC230000}"/>
    <cellStyle name="Millares 3 3 5 2 2 4" xfId="11844" xr:uid="{00000000-0005-0000-0000-0000DD230000}"/>
    <cellStyle name="Millares 3 3 5 2 2 5" xfId="11845" xr:uid="{00000000-0005-0000-0000-0000DE230000}"/>
    <cellStyle name="Millares 3 3 5 2 3" xfId="11846" xr:uid="{00000000-0005-0000-0000-0000DF230000}"/>
    <cellStyle name="Millares 3 3 5 2 3 2" xfId="11847" xr:uid="{00000000-0005-0000-0000-0000E0230000}"/>
    <cellStyle name="Millares 3 3 5 2 3 2 2" xfId="11848" xr:uid="{00000000-0005-0000-0000-0000E1230000}"/>
    <cellStyle name="Millares 3 3 5 2 3 2 3" xfId="11849" xr:uid="{00000000-0005-0000-0000-0000E2230000}"/>
    <cellStyle name="Millares 3 3 5 2 3 3" xfId="11850" xr:uid="{00000000-0005-0000-0000-0000E3230000}"/>
    <cellStyle name="Millares 3 3 5 2 3 4" xfId="11851" xr:uid="{00000000-0005-0000-0000-0000E4230000}"/>
    <cellStyle name="Millares 3 3 5 2 4" xfId="11852" xr:uid="{00000000-0005-0000-0000-0000E5230000}"/>
    <cellStyle name="Millares 3 3 5 2 4 2" xfId="11853" xr:uid="{00000000-0005-0000-0000-0000E6230000}"/>
    <cellStyle name="Millares 3 3 5 2 4 2 2" xfId="11854" xr:uid="{00000000-0005-0000-0000-0000E7230000}"/>
    <cellStyle name="Millares 3 3 5 2 4 2 3" xfId="11855" xr:uid="{00000000-0005-0000-0000-0000E8230000}"/>
    <cellStyle name="Millares 3 3 5 2 4 3" xfId="11856" xr:uid="{00000000-0005-0000-0000-0000E9230000}"/>
    <cellStyle name="Millares 3 3 5 2 4 4" xfId="11857" xr:uid="{00000000-0005-0000-0000-0000EA230000}"/>
    <cellStyle name="Millares 3 3 5 2 5" xfId="11858" xr:uid="{00000000-0005-0000-0000-0000EB230000}"/>
    <cellStyle name="Millares 3 3 5 2 5 2" xfId="11859" xr:uid="{00000000-0005-0000-0000-0000EC230000}"/>
    <cellStyle name="Millares 3 3 5 2 5 2 2" xfId="11860" xr:uid="{00000000-0005-0000-0000-0000ED230000}"/>
    <cellStyle name="Millares 3 3 5 2 5 2 3" xfId="11861" xr:uid="{00000000-0005-0000-0000-0000EE230000}"/>
    <cellStyle name="Millares 3 3 5 2 5 3" xfId="11862" xr:uid="{00000000-0005-0000-0000-0000EF230000}"/>
    <cellStyle name="Millares 3 3 5 2 5 4" xfId="11863" xr:uid="{00000000-0005-0000-0000-0000F0230000}"/>
    <cellStyle name="Millares 3 3 5 2 6" xfId="11864" xr:uid="{00000000-0005-0000-0000-0000F1230000}"/>
    <cellStyle name="Millares 3 3 5 2 6 2" xfId="11865" xr:uid="{00000000-0005-0000-0000-0000F2230000}"/>
    <cellStyle name="Millares 3 3 5 2 6 3" xfId="11866" xr:uid="{00000000-0005-0000-0000-0000F3230000}"/>
    <cellStyle name="Millares 3 3 5 2 7" xfId="11867" xr:uid="{00000000-0005-0000-0000-0000F4230000}"/>
    <cellStyle name="Millares 3 3 5 2 8" xfId="11868" xr:uid="{00000000-0005-0000-0000-0000F5230000}"/>
    <cellStyle name="Millares 3 3 5 3" xfId="11869" xr:uid="{00000000-0005-0000-0000-0000F6230000}"/>
    <cellStyle name="Millares 3 3 5 3 2" xfId="11870" xr:uid="{00000000-0005-0000-0000-0000F7230000}"/>
    <cellStyle name="Millares 3 3 5 3 2 2" xfId="11871" xr:uid="{00000000-0005-0000-0000-0000F8230000}"/>
    <cellStyle name="Millares 3 3 5 3 2 2 2" xfId="11872" xr:uid="{00000000-0005-0000-0000-0000F9230000}"/>
    <cellStyle name="Millares 3 3 5 3 2 2 3" xfId="11873" xr:uid="{00000000-0005-0000-0000-0000FA230000}"/>
    <cellStyle name="Millares 3 3 5 3 2 3" xfId="11874" xr:uid="{00000000-0005-0000-0000-0000FB230000}"/>
    <cellStyle name="Millares 3 3 5 3 2 4" xfId="11875" xr:uid="{00000000-0005-0000-0000-0000FC230000}"/>
    <cellStyle name="Millares 3 3 5 3 3" xfId="11876" xr:uid="{00000000-0005-0000-0000-0000FD230000}"/>
    <cellStyle name="Millares 3 3 5 3 3 2" xfId="11877" xr:uid="{00000000-0005-0000-0000-0000FE230000}"/>
    <cellStyle name="Millares 3 3 5 3 3 3" xfId="11878" xr:uid="{00000000-0005-0000-0000-0000FF230000}"/>
    <cellStyle name="Millares 3 3 5 3 4" xfId="11879" xr:uid="{00000000-0005-0000-0000-000000240000}"/>
    <cellStyle name="Millares 3 3 5 3 5" xfId="11880" xr:uid="{00000000-0005-0000-0000-000001240000}"/>
    <cellStyle name="Millares 3 3 5 4" xfId="11881" xr:uid="{00000000-0005-0000-0000-000002240000}"/>
    <cellStyle name="Millares 3 3 5 4 2" xfId="11882" xr:uid="{00000000-0005-0000-0000-000003240000}"/>
    <cellStyle name="Millares 3 3 5 4 2 2" xfId="11883" xr:uid="{00000000-0005-0000-0000-000004240000}"/>
    <cellStyle name="Millares 3 3 5 4 2 3" xfId="11884" xr:uid="{00000000-0005-0000-0000-000005240000}"/>
    <cellStyle name="Millares 3 3 5 4 3" xfId="11885" xr:uid="{00000000-0005-0000-0000-000006240000}"/>
    <cellStyle name="Millares 3 3 5 4 4" xfId="11886" xr:uid="{00000000-0005-0000-0000-000007240000}"/>
    <cellStyle name="Millares 3 3 5 5" xfId="11887" xr:uid="{00000000-0005-0000-0000-000008240000}"/>
    <cellStyle name="Millares 3 3 5 5 2" xfId="11888" xr:uid="{00000000-0005-0000-0000-000009240000}"/>
    <cellStyle name="Millares 3 3 5 5 2 2" xfId="11889" xr:uid="{00000000-0005-0000-0000-00000A240000}"/>
    <cellStyle name="Millares 3 3 5 5 2 3" xfId="11890" xr:uid="{00000000-0005-0000-0000-00000B240000}"/>
    <cellStyle name="Millares 3 3 5 5 3" xfId="11891" xr:uid="{00000000-0005-0000-0000-00000C240000}"/>
    <cellStyle name="Millares 3 3 5 5 4" xfId="11892" xr:uid="{00000000-0005-0000-0000-00000D240000}"/>
    <cellStyle name="Millares 3 3 5 6" xfId="11893" xr:uid="{00000000-0005-0000-0000-00000E240000}"/>
    <cellStyle name="Millares 3 3 5 6 2" xfId="11894" xr:uid="{00000000-0005-0000-0000-00000F240000}"/>
    <cellStyle name="Millares 3 3 5 6 2 2" xfId="11895" xr:uid="{00000000-0005-0000-0000-000010240000}"/>
    <cellStyle name="Millares 3 3 5 6 2 3" xfId="11896" xr:uid="{00000000-0005-0000-0000-000011240000}"/>
    <cellStyle name="Millares 3 3 5 6 3" xfId="11897" xr:uid="{00000000-0005-0000-0000-000012240000}"/>
    <cellStyle name="Millares 3 3 5 6 4" xfId="11898" xr:uid="{00000000-0005-0000-0000-000013240000}"/>
    <cellStyle name="Millares 3 3 5 7" xfId="11899" xr:uid="{00000000-0005-0000-0000-000014240000}"/>
    <cellStyle name="Millares 3 3 5 7 2" xfId="11900" xr:uid="{00000000-0005-0000-0000-000015240000}"/>
    <cellStyle name="Millares 3 3 5 7 3" xfId="11901" xr:uid="{00000000-0005-0000-0000-000016240000}"/>
    <cellStyle name="Millares 3 3 5 8" xfId="11902" xr:uid="{00000000-0005-0000-0000-000017240000}"/>
    <cellStyle name="Millares 3 3 5 9" xfId="11903" xr:uid="{00000000-0005-0000-0000-000018240000}"/>
    <cellStyle name="Millares 3 3 6" xfId="11904" xr:uid="{00000000-0005-0000-0000-000019240000}"/>
    <cellStyle name="Millares 3 3 6 2" xfId="11905" xr:uid="{00000000-0005-0000-0000-00001A240000}"/>
    <cellStyle name="Millares 3 3 6 2 2" xfId="11906" xr:uid="{00000000-0005-0000-0000-00001B240000}"/>
    <cellStyle name="Millares 3 3 6 2 2 2" xfId="11907" xr:uid="{00000000-0005-0000-0000-00001C240000}"/>
    <cellStyle name="Millares 3 3 6 2 2 2 2" xfId="11908" xr:uid="{00000000-0005-0000-0000-00001D240000}"/>
    <cellStyle name="Millares 3 3 6 2 2 2 3" xfId="11909" xr:uid="{00000000-0005-0000-0000-00001E240000}"/>
    <cellStyle name="Millares 3 3 6 2 2 3" xfId="11910" xr:uid="{00000000-0005-0000-0000-00001F240000}"/>
    <cellStyle name="Millares 3 3 6 2 2 4" xfId="11911" xr:uid="{00000000-0005-0000-0000-000020240000}"/>
    <cellStyle name="Millares 3 3 6 2 3" xfId="11912" xr:uid="{00000000-0005-0000-0000-000021240000}"/>
    <cellStyle name="Millares 3 3 6 2 3 2" xfId="11913" xr:uid="{00000000-0005-0000-0000-000022240000}"/>
    <cellStyle name="Millares 3 3 6 2 3 3" xfId="11914" xr:uid="{00000000-0005-0000-0000-000023240000}"/>
    <cellStyle name="Millares 3 3 6 2 4" xfId="11915" xr:uid="{00000000-0005-0000-0000-000024240000}"/>
    <cellStyle name="Millares 3 3 6 2 5" xfId="11916" xr:uid="{00000000-0005-0000-0000-000025240000}"/>
    <cellStyle name="Millares 3 3 6 3" xfId="11917" xr:uid="{00000000-0005-0000-0000-000026240000}"/>
    <cellStyle name="Millares 3 3 6 3 2" xfId="11918" xr:uid="{00000000-0005-0000-0000-000027240000}"/>
    <cellStyle name="Millares 3 3 6 3 2 2" xfId="11919" xr:uid="{00000000-0005-0000-0000-000028240000}"/>
    <cellStyle name="Millares 3 3 6 3 2 3" xfId="11920" xr:uid="{00000000-0005-0000-0000-000029240000}"/>
    <cellStyle name="Millares 3 3 6 3 3" xfId="11921" xr:uid="{00000000-0005-0000-0000-00002A240000}"/>
    <cellStyle name="Millares 3 3 6 3 4" xfId="11922" xr:uid="{00000000-0005-0000-0000-00002B240000}"/>
    <cellStyle name="Millares 3 3 6 4" xfId="11923" xr:uid="{00000000-0005-0000-0000-00002C240000}"/>
    <cellStyle name="Millares 3 3 6 4 2" xfId="11924" xr:uid="{00000000-0005-0000-0000-00002D240000}"/>
    <cellStyle name="Millares 3 3 6 4 2 2" xfId="11925" xr:uid="{00000000-0005-0000-0000-00002E240000}"/>
    <cellStyle name="Millares 3 3 6 4 2 3" xfId="11926" xr:uid="{00000000-0005-0000-0000-00002F240000}"/>
    <cellStyle name="Millares 3 3 6 4 3" xfId="11927" xr:uid="{00000000-0005-0000-0000-000030240000}"/>
    <cellStyle name="Millares 3 3 6 4 4" xfId="11928" xr:uid="{00000000-0005-0000-0000-000031240000}"/>
    <cellStyle name="Millares 3 3 6 5" xfId="11929" xr:uid="{00000000-0005-0000-0000-000032240000}"/>
    <cellStyle name="Millares 3 3 6 5 2" xfId="11930" xr:uid="{00000000-0005-0000-0000-000033240000}"/>
    <cellStyle name="Millares 3 3 6 5 2 2" xfId="11931" xr:uid="{00000000-0005-0000-0000-000034240000}"/>
    <cellStyle name="Millares 3 3 6 5 2 3" xfId="11932" xr:uid="{00000000-0005-0000-0000-000035240000}"/>
    <cellStyle name="Millares 3 3 6 5 3" xfId="11933" xr:uid="{00000000-0005-0000-0000-000036240000}"/>
    <cellStyle name="Millares 3 3 6 5 4" xfId="11934" xr:uid="{00000000-0005-0000-0000-000037240000}"/>
    <cellStyle name="Millares 3 3 6 6" xfId="11935" xr:uid="{00000000-0005-0000-0000-000038240000}"/>
    <cellStyle name="Millares 3 3 6 6 2" xfId="11936" xr:uid="{00000000-0005-0000-0000-000039240000}"/>
    <cellStyle name="Millares 3 3 6 6 3" xfId="11937" xr:uid="{00000000-0005-0000-0000-00003A240000}"/>
    <cellStyle name="Millares 3 3 6 7" xfId="11938" xr:uid="{00000000-0005-0000-0000-00003B240000}"/>
    <cellStyle name="Millares 3 3 6 8" xfId="11939" xr:uid="{00000000-0005-0000-0000-00003C240000}"/>
    <cellStyle name="Millares 3 3 7" xfId="11940" xr:uid="{00000000-0005-0000-0000-00003D240000}"/>
    <cellStyle name="Millares 3 3 7 2" xfId="11941" xr:uid="{00000000-0005-0000-0000-00003E240000}"/>
    <cellStyle name="Millares 3 3 7 2 2" xfId="11942" xr:uid="{00000000-0005-0000-0000-00003F240000}"/>
    <cellStyle name="Millares 3 3 7 2 2 2" xfId="11943" xr:uid="{00000000-0005-0000-0000-000040240000}"/>
    <cellStyle name="Millares 3 3 7 2 2 3" xfId="11944" xr:uid="{00000000-0005-0000-0000-000041240000}"/>
    <cellStyle name="Millares 3 3 7 2 3" xfId="11945" xr:uid="{00000000-0005-0000-0000-000042240000}"/>
    <cellStyle name="Millares 3 3 7 2 4" xfId="11946" xr:uid="{00000000-0005-0000-0000-000043240000}"/>
    <cellStyle name="Millares 3 3 7 3" xfId="11947" xr:uid="{00000000-0005-0000-0000-000044240000}"/>
    <cellStyle name="Millares 3 3 7 3 2" xfId="11948" xr:uid="{00000000-0005-0000-0000-000045240000}"/>
    <cellStyle name="Millares 3 3 7 3 2 2" xfId="11949" xr:uid="{00000000-0005-0000-0000-000046240000}"/>
    <cellStyle name="Millares 3 3 7 3 2 3" xfId="11950" xr:uid="{00000000-0005-0000-0000-000047240000}"/>
    <cellStyle name="Millares 3 3 7 3 3" xfId="11951" xr:uid="{00000000-0005-0000-0000-000048240000}"/>
    <cellStyle name="Millares 3 3 7 3 4" xfId="11952" xr:uid="{00000000-0005-0000-0000-000049240000}"/>
    <cellStyle name="Millares 3 3 7 4" xfId="11953" xr:uid="{00000000-0005-0000-0000-00004A240000}"/>
    <cellStyle name="Millares 3 3 7 4 2" xfId="11954" xr:uid="{00000000-0005-0000-0000-00004B240000}"/>
    <cellStyle name="Millares 3 3 7 4 3" xfId="11955" xr:uid="{00000000-0005-0000-0000-00004C240000}"/>
    <cellStyle name="Millares 3 3 7 5" xfId="11956" xr:uid="{00000000-0005-0000-0000-00004D240000}"/>
    <cellStyle name="Millares 3 3 7 6" xfId="11957" xr:uid="{00000000-0005-0000-0000-00004E240000}"/>
    <cellStyle name="Millares 3 3 8" xfId="11958" xr:uid="{00000000-0005-0000-0000-00004F240000}"/>
    <cellStyle name="Millares 3 3 8 2" xfId="11959" xr:uid="{00000000-0005-0000-0000-000050240000}"/>
    <cellStyle name="Millares 3 3 8 2 2" xfId="11960" xr:uid="{00000000-0005-0000-0000-000051240000}"/>
    <cellStyle name="Millares 3 3 8 2 3" xfId="11961" xr:uid="{00000000-0005-0000-0000-000052240000}"/>
    <cellStyle name="Millares 3 3 8 3" xfId="11962" xr:uid="{00000000-0005-0000-0000-000053240000}"/>
    <cellStyle name="Millares 3 3 8 4" xfId="11963" xr:uid="{00000000-0005-0000-0000-000054240000}"/>
    <cellStyle name="Millares 3 3 9" xfId="11964" xr:uid="{00000000-0005-0000-0000-000055240000}"/>
    <cellStyle name="Millares 3 3 9 2" xfId="11965" xr:uid="{00000000-0005-0000-0000-000056240000}"/>
    <cellStyle name="Millares 3 3 9 2 2" xfId="11966" xr:uid="{00000000-0005-0000-0000-000057240000}"/>
    <cellStyle name="Millares 3 3 9 2 3" xfId="11967" xr:uid="{00000000-0005-0000-0000-000058240000}"/>
    <cellStyle name="Millares 3 3 9 3" xfId="11968" xr:uid="{00000000-0005-0000-0000-000059240000}"/>
    <cellStyle name="Millares 3 3 9 4" xfId="11969" xr:uid="{00000000-0005-0000-0000-00005A240000}"/>
    <cellStyle name="Millares 3 4" xfId="227" xr:uid="{00000000-0005-0000-0000-00005B240000}"/>
    <cellStyle name="Millares 3 4 2" xfId="11970" xr:uid="{00000000-0005-0000-0000-00005C240000}"/>
    <cellStyle name="Millares 3 4 2 10" xfId="11971" xr:uid="{00000000-0005-0000-0000-00005D240000}"/>
    <cellStyle name="Millares 3 4 2 10 2" xfId="11972" xr:uid="{00000000-0005-0000-0000-00005E240000}"/>
    <cellStyle name="Millares 3 4 2 10 2 2" xfId="11973" xr:uid="{00000000-0005-0000-0000-00005F240000}"/>
    <cellStyle name="Millares 3 4 2 10 2 3" xfId="11974" xr:uid="{00000000-0005-0000-0000-000060240000}"/>
    <cellStyle name="Millares 3 4 2 10 3" xfId="11975" xr:uid="{00000000-0005-0000-0000-000061240000}"/>
    <cellStyle name="Millares 3 4 2 10 4" xfId="11976" xr:uid="{00000000-0005-0000-0000-000062240000}"/>
    <cellStyle name="Millares 3 4 2 11" xfId="11977" xr:uid="{00000000-0005-0000-0000-000063240000}"/>
    <cellStyle name="Millares 3 4 2 11 2" xfId="11978" xr:uid="{00000000-0005-0000-0000-000064240000}"/>
    <cellStyle name="Millares 3 4 2 11 3" xfId="11979" xr:uid="{00000000-0005-0000-0000-000065240000}"/>
    <cellStyle name="Millares 3 4 2 12" xfId="11980" xr:uid="{00000000-0005-0000-0000-000066240000}"/>
    <cellStyle name="Millares 3 4 2 13" xfId="11981" xr:uid="{00000000-0005-0000-0000-000067240000}"/>
    <cellStyle name="Millares 3 4 2 2" xfId="11982" xr:uid="{00000000-0005-0000-0000-000068240000}"/>
    <cellStyle name="Millares 3 4 2 2 10" xfId="11983" xr:uid="{00000000-0005-0000-0000-000069240000}"/>
    <cellStyle name="Millares 3 4 2 2 2" xfId="11984" xr:uid="{00000000-0005-0000-0000-00006A240000}"/>
    <cellStyle name="Millares 3 4 2 2 2 2" xfId="11985" xr:uid="{00000000-0005-0000-0000-00006B240000}"/>
    <cellStyle name="Millares 3 4 2 2 2 2 2" xfId="11986" xr:uid="{00000000-0005-0000-0000-00006C240000}"/>
    <cellStyle name="Millares 3 4 2 2 2 2 2 2" xfId="11987" xr:uid="{00000000-0005-0000-0000-00006D240000}"/>
    <cellStyle name="Millares 3 4 2 2 2 2 2 2 2" xfId="11988" xr:uid="{00000000-0005-0000-0000-00006E240000}"/>
    <cellStyle name="Millares 3 4 2 2 2 2 2 2 2 2" xfId="11989" xr:uid="{00000000-0005-0000-0000-00006F240000}"/>
    <cellStyle name="Millares 3 4 2 2 2 2 2 2 2 3" xfId="11990" xr:uid="{00000000-0005-0000-0000-000070240000}"/>
    <cellStyle name="Millares 3 4 2 2 2 2 2 2 3" xfId="11991" xr:uid="{00000000-0005-0000-0000-000071240000}"/>
    <cellStyle name="Millares 3 4 2 2 2 2 2 2 4" xfId="11992" xr:uid="{00000000-0005-0000-0000-000072240000}"/>
    <cellStyle name="Millares 3 4 2 2 2 2 2 3" xfId="11993" xr:uid="{00000000-0005-0000-0000-000073240000}"/>
    <cellStyle name="Millares 3 4 2 2 2 2 2 3 2" xfId="11994" xr:uid="{00000000-0005-0000-0000-000074240000}"/>
    <cellStyle name="Millares 3 4 2 2 2 2 2 3 3" xfId="11995" xr:uid="{00000000-0005-0000-0000-000075240000}"/>
    <cellStyle name="Millares 3 4 2 2 2 2 2 4" xfId="11996" xr:uid="{00000000-0005-0000-0000-000076240000}"/>
    <cellStyle name="Millares 3 4 2 2 2 2 2 5" xfId="11997" xr:uid="{00000000-0005-0000-0000-000077240000}"/>
    <cellStyle name="Millares 3 4 2 2 2 2 3" xfId="11998" xr:uid="{00000000-0005-0000-0000-000078240000}"/>
    <cellStyle name="Millares 3 4 2 2 2 2 3 2" xfId="11999" xr:uid="{00000000-0005-0000-0000-000079240000}"/>
    <cellStyle name="Millares 3 4 2 2 2 2 3 2 2" xfId="12000" xr:uid="{00000000-0005-0000-0000-00007A240000}"/>
    <cellStyle name="Millares 3 4 2 2 2 2 3 2 3" xfId="12001" xr:uid="{00000000-0005-0000-0000-00007B240000}"/>
    <cellStyle name="Millares 3 4 2 2 2 2 3 3" xfId="12002" xr:uid="{00000000-0005-0000-0000-00007C240000}"/>
    <cellStyle name="Millares 3 4 2 2 2 2 3 4" xfId="12003" xr:uid="{00000000-0005-0000-0000-00007D240000}"/>
    <cellStyle name="Millares 3 4 2 2 2 2 4" xfId="12004" xr:uid="{00000000-0005-0000-0000-00007E240000}"/>
    <cellStyle name="Millares 3 4 2 2 2 2 4 2" xfId="12005" xr:uid="{00000000-0005-0000-0000-00007F240000}"/>
    <cellStyle name="Millares 3 4 2 2 2 2 4 2 2" xfId="12006" xr:uid="{00000000-0005-0000-0000-000080240000}"/>
    <cellStyle name="Millares 3 4 2 2 2 2 4 2 3" xfId="12007" xr:uid="{00000000-0005-0000-0000-000081240000}"/>
    <cellStyle name="Millares 3 4 2 2 2 2 4 3" xfId="12008" xr:uid="{00000000-0005-0000-0000-000082240000}"/>
    <cellStyle name="Millares 3 4 2 2 2 2 4 4" xfId="12009" xr:uid="{00000000-0005-0000-0000-000083240000}"/>
    <cellStyle name="Millares 3 4 2 2 2 2 5" xfId="12010" xr:uid="{00000000-0005-0000-0000-000084240000}"/>
    <cellStyle name="Millares 3 4 2 2 2 2 5 2" xfId="12011" xr:uid="{00000000-0005-0000-0000-000085240000}"/>
    <cellStyle name="Millares 3 4 2 2 2 2 5 2 2" xfId="12012" xr:uid="{00000000-0005-0000-0000-000086240000}"/>
    <cellStyle name="Millares 3 4 2 2 2 2 5 2 3" xfId="12013" xr:uid="{00000000-0005-0000-0000-000087240000}"/>
    <cellStyle name="Millares 3 4 2 2 2 2 5 3" xfId="12014" xr:uid="{00000000-0005-0000-0000-000088240000}"/>
    <cellStyle name="Millares 3 4 2 2 2 2 5 4" xfId="12015" xr:uid="{00000000-0005-0000-0000-000089240000}"/>
    <cellStyle name="Millares 3 4 2 2 2 2 6" xfId="12016" xr:uid="{00000000-0005-0000-0000-00008A240000}"/>
    <cellStyle name="Millares 3 4 2 2 2 2 6 2" xfId="12017" xr:uid="{00000000-0005-0000-0000-00008B240000}"/>
    <cellStyle name="Millares 3 4 2 2 2 2 6 3" xfId="12018" xr:uid="{00000000-0005-0000-0000-00008C240000}"/>
    <cellStyle name="Millares 3 4 2 2 2 2 7" xfId="12019" xr:uid="{00000000-0005-0000-0000-00008D240000}"/>
    <cellStyle name="Millares 3 4 2 2 2 2 8" xfId="12020" xr:uid="{00000000-0005-0000-0000-00008E240000}"/>
    <cellStyle name="Millares 3 4 2 2 2 3" xfId="12021" xr:uid="{00000000-0005-0000-0000-00008F240000}"/>
    <cellStyle name="Millares 3 4 2 2 2 3 2" xfId="12022" xr:uid="{00000000-0005-0000-0000-000090240000}"/>
    <cellStyle name="Millares 3 4 2 2 2 3 2 2" xfId="12023" xr:uid="{00000000-0005-0000-0000-000091240000}"/>
    <cellStyle name="Millares 3 4 2 2 2 3 2 2 2" xfId="12024" xr:uid="{00000000-0005-0000-0000-000092240000}"/>
    <cellStyle name="Millares 3 4 2 2 2 3 2 2 3" xfId="12025" xr:uid="{00000000-0005-0000-0000-000093240000}"/>
    <cellStyle name="Millares 3 4 2 2 2 3 2 3" xfId="12026" xr:uid="{00000000-0005-0000-0000-000094240000}"/>
    <cellStyle name="Millares 3 4 2 2 2 3 2 4" xfId="12027" xr:uid="{00000000-0005-0000-0000-000095240000}"/>
    <cellStyle name="Millares 3 4 2 2 2 3 3" xfId="12028" xr:uid="{00000000-0005-0000-0000-000096240000}"/>
    <cellStyle name="Millares 3 4 2 2 2 3 3 2" xfId="12029" xr:uid="{00000000-0005-0000-0000-000097240000}"/>
    <cellStyle name="Millares 3 4 2 2 2 3 3 3" xfId="12030" xr:uid="{00000000-0005-0000-0000-000098240000}"/>
    <cellStyle name="Millares 3 4 2 2 2 3 4" xfId="12031" xr:uid="{00000000-0005-0000-0000-000099240000}"/>
    <cellStyle name="Millares 3 4 2 2 2 3 5" xfId="12032" xr:uid="{00000000-0005-0000-0000-00009A240000}"/>
    <cellStyle name="Millares 3 4 2 2 2 4" xfId="12033" xr:uid="{00000000-0005-0000-0000-00009B240000}"/>
    <cellStyle name="Millares 3 4 2 2 2 4 2" xfId="12034" xr:uid="{00000000-0005-0000-0000-00009C240000}"/>
    <cellStyle name="Millares 3 4 2 2 2 4 2 2" xfId="12035" xr:uid="{00000000-0005-0000-0000-00009D240000}"/>
    <cellStyle name="Millares 3 4 2 2 2 4 2 3" xfId="12036" xr:uid="{00000000-0005-0000-0000-00009E240000}"/>
    <cellStyle name="Millares 3 4 2 2 2 4 3" xfId="12037" xr:uid="{00000000-0005-0000-0000-00009F240000}"/>
    <cellStyle name="Millares 3 4 2 2 2 4 4" xfId="12038" xr:uid="{00000000-0005-0000-0000-0000A0240000}"/>
    <cellStyle name="Millares 3 4 2 2 2 5" xfId="12039" xr:uid="{00000000-0005-0000-0000-0000A1240000}"/>
    <cellStyle name="Millares 3 4 2 2 2 5 2" xfId="12040" xr:uid="{00000000-0005-0000-0000-0000A2240000}"/>
    <cellStyle name="Millares 3 4 2 2 2 5 2 2" xfId="12041" xr:uid="{00000000-0005-0000-0000-0000A3240000}"/>
    <cellStyle name="Millares 3 4 2 2 2 5 2 3" xfId="12042" xr:uid="{00000000-0005-0000-0000-0000A4240000}"/>
    <cellStyle name="Millares 3 4 2 2 2 5 3" xfId="12043" xr:uid="{00000000-0005-0000-0000-0000A5240000}"/>
    <cellStyle name="Millares 3 4 2 2 2 5 4" xfId="12044" xr:uid="{00000000-0005-0000-0000-0000A6240000}"/>
    <cellStyle name="Millares 3 4 2 2 2 6" xfId="12045" xr:uid="{00000000-0005-0000-0000-0000A7240000}"/>
    <cellStyle name="Millares 3 4 2 2 2 6 2" xfId="12046" xr:uid="{00000000-0005-0000-0000-0000A8240000}"/>
    <cellStyle name="Millares 3 4 2 2 2 6 2 2" xfId="12047" xr:uid="{00000000-0005-0000-0000-0000A9240000}"/>
    <cellStyle name="Millares 3 4 2 2 2 6 2 3" xfId="12048" xr:uid="{00000000-0005-0000-0000-0000AA240000}"/>
    <cellStyle name="Millares 3 4 2 2 2 6 3" xfId="12049" xr:uid="{00000000-0005-0000-0000-0000AB240000}"/>
    <cellStyle name="Millares 3 4 2 2 2 6 4" xfId="12050" xr:uid="{00000000-0005-0000-0000-0000AC240000}"/>
    <cellStyle name="Millares 3 4 2 2 2 7" xfId="12051" xr:uid="{00000000-0005-0000-0000-0000AD240000}"/>
    <cellStyle name="Millares 3 4 2 2 2 7 2" xfId="12052" xr:uid="{00000000-0005-0000-0000-0000AE240000}"/>
    <cellStyle name="Millares 3 4 2 2 2 7 3" xfId="12053" xr:uid="{00000000-0005-0000-0000-0000AF240000}"/>
    <cellStyle name="Millares 3 4 2 2 2 8" xfId="12054" xr:uid="{00000000-0005-0000-0000-0000B0240000}"/>
    <cellStyle name="Millares 3 4 2 2 2 9" xfId="12055" xr:uid="{00000000-0005-0000-0000-0000B1240000}"/>
    <cellStyle name="Millares 3 4 2 2 3" xfId="12056" xr:uid="{00000000-0005-0000-0000-0000B2240000}"/>
    <cellStyle name="Millares 3 4 2 2 3 2" xfId="12057" xr:uid="{00000000-0005-0000-0000-0000B3240000}"/>
    <cellStyle name="Millares 3 4 2 2 3 2 2" xfId="12058" xr:uid="{00000000-0005-0000-0000-0000B4240000}"/>
    <cellStyle name="Millares 3 4 2 2 3 2 2 2" xfId="12059" xr:uid="{00000000-0005-0000-0000-0000B5240000}"/>
    <cellStyle name="Millares 3 4 2 2 3 2 2 2 2" xfId="12060" xr:uid="{00000000-0005-0000-0000-0000B6240000}"/>
    <cellStyle name="Millares 3 4 2 2 3 2 2 2 3" xfId="12061" xr:uid="{00000000-0005-0000-0000-0000B7240000}"/>
    <cellStyle name="Millares 3 4 2 2 3 2 2 3" xfId="12062" xr:uid="{00000000-0005-0000-0000-0000B8240000}"/>
    <cellStyle name="Millares 3 4 2 2 3 2 2 4" xfId="12063" xr:uid="{00000000-0005-0000-0000-0000B9240000}"/>
    <cellStyle name="Millares 3 4 2 2 3 2 3" xfId="12064" xr:uid="{00000000-0005-0000-0000-0000BA240000}"/>
    <cellStyle name="Millares 3 4 2 2 3 2 3 2" xfId="12065" xr:uid="{00000000-0005-0000-0000-0000BB240000}"/>
    <cellStyle name="Millares 3 4 2 2 3 2 3 3" xfId="12066" xr:uid="{00000000-0005-0000-0000-0000BC240000}"/>
    <cellStyle name="Millares 3 4 2 2 3 2 4" xfId="12067" xr:uid="{00000000-0005-0000-0000-0000BD240000}"/>
    <cellStyle name="Millares 3 4 2 2 3 2 5" xfId="12068" xr:uid="{00000000-0005-0000-0000-0000BE240000}"/>
    <cellStyle name="Millares 3 4 2 2 3 3" xfId="12069" xr:uid="{00000000-0005-0000-0000-0000BF240000}"/>
    <cellStyle name="Millares 3 4 2 2 3 3 2" xfId="12070" xr:uid="{00000000-0005-0000-0000-0000C0240000}"/>
    <cellStyle name="Millares 3 4 2 2 3 3 2 2" xfId="12071" xr:uid="{00000000-0005-0000-0000-0000C1240000}"/>
    <cellStyle name="Millares 3 4 2 2 3 3 2 3" xfId="12072" xr:uid="{00000000-0005-0000-0000-0000C2240000}"/>
    <cellStyle name="Millares 3 4 2 2 3 3 3" xfId="12073" xr:uid="{00000000-0005-0000-0000-0000C3240000}"/>
    <cellStyle name="Millares 3 4 2 2 3 3 4" xfId="12074" xr:uid="{00000000-0005-0000-0000-0000C4240000}"/>
    <cellStyle name="Millares 3 4 2 2 3 4" xfId="12075" xr:uid="{00000000-0005-0000-0000-0000C5240000}"/>
    <cellStyle name="Millares 3 4 2 2 3 4 2" xfId="12076" xr:uid="{00000000-0005-0000-0000-0000C6240000}"/>
    <cellStyle name="Millares 3 4 2 2 3 4 2 2" xfId="12077" xr:uid="{00000000-0005-0000-0000-0000C7240000}"/>
    <cellStyle name="Millares 3 4 2 2 3 4 2 3" xfId="12078" xr:uid="{00000000-0005-0000-0000-0000C8240000}"/>
    <cellStyle name="Millares 3 4 2 2 3 4 3" xfId="12079" xr:uid="{00000000-0005-0000-0000-0000C9240000}"/>
    <cellStyle name="Millares 3 4 2 2 3 4 4" xfId="12080" xr:uid="{00000000-0005-0000-0000-0000CA240000}"/>
    <cellStyle name="Millares 3 4 2 2 3 5" xfId="12081" xr:uid="{00000000-0005-0000-0000-0000CB240000}"/>
    <cellStyle name="Millares 3 4 2 2 3 5 2" xfId="12082" xr:uid="{00000000-0005-0000-0000-0000CC240000}"/>
    <cellStyle name="Millares 3 4 2 2 3 5 2 2" xfId="12083" xr:uid="{00000000-0005-0000-0000-0000CD240000}"/>
    <cellStyle name="Millares 3 4 2 2 3 5 2 3" xfId="12084" xr:uid="{00000000-0005-0000-0000-0000CE240000}"/>
    <cellStyle name="Millares 3 4 2 2 3 5 3" xfId="12085" xr:uid="{00000000-0005-0000-0000-0000CF240000}"/>
    <cellStyle name="Millares 3 4 2 2 3 5 4" xfId="12086" xr:uid="{00000000-0005-0000-0000-0000D0240000}"/>
    <cellStyle name="Millares 3 4 2 2 3 6" xfId="12087" xr:uid="{00000000-0005-0000-0000-0000D1240000}"/>
    <cellStyle name="Millares 3 4 2 2 3 6 2" xfId="12088" xr:uid="{00000000-0005-0000-0000-0000D2240000}"/>
    <cellStyle name="Millares 3 4 2 2 3 6 3" xfId="12089" xr:uid="{00000000-0005-0000-0000-0000D3240000}"/>
    <cellStyle name="Millares 3 4 2 2 3 7" xfId="12090" xr:uid="{00000000-0005-0000-0000-0000D4240000}"/>
    <cellStyle name="Millares 3 4 2 2 3 8" xfId="12091" xr:uid="{00000000-0005-0000-0000-0000D5240000}"/>
    <cellStyle name="Millares 3 4 2 2 4" xfId="12092" xr:uid="{00000000-0005-0000-0000-0000D6240000}"/>
    <cellStyle name="Millares 3 4 2 2 4 2" xfId="12093" xr:uid="{00000000-0005-0000-0000-0000D7240000}"/>
    <cellStyle name="Millares 3 4 2 2 4 2 2" xfId="12094" xr:uid="{00000000-0005-0000-0000-0000D8240000}"/>
    <cellStyle name="Millares 3 4 2 2 4 2 2 2" xfId="12095" xr:uid="{00000000-0005-0000-0000-0000D9240000}"/>
    <cellStyle name="Millares 3 4 2 2 4 2 2 3" xfId="12096" xr:uid="{00000000-0005-0000-0000-0000DA240000}"/>
    <cellStyle name="Millares 3 4 2 2 4 2 3" xfId="12097" xr:uid="{00000000-0005-0000-0000-0000DB240000}"/>
    <cellStyle name="Millares 3 4 2 2 4 2 4" xfId="12098" xr:uid="{00000000-0005-0000-0000-0000DC240000}"/>
    <cellStyle name="Millares 3 4 2 2 4 3" xfId="12099" xr:uid="{00000000-0005-0000-0000-0000DD240000}"/>
    <cellStyle name="Millares 3 4 2 2 4 3 2" xfId="12100" xr:uid="{00000000-0005-0000-0000-0000DE240000}"/>
    <cellStyle name="Millares 3 4 2 2 4 3 3" xfId="12101" xr:uid="{00000000-0005-0000-0000-0000DF240000}"/>
    <cellStyle name="Millares 3 4 2 2 4 4" xfId="12102" xr:uid="{00000000-0005-0000-0000-0000E0240000}"/>
    <cellStyle name="Millares 3 4 2 2 4 5" xfId="12103" xr:uid="{00000000-0005-0000-0000-0000E1240000}"/>
    <cellStyle name="Millares 3 4 2 2 5" xfId="12104" xr:uid="{00000000-0005-0000-0000-0000E2240000}"/>
    <cellStyle name="Millares 3 4 2 2 5 2" xfId="12105" xr:uid="{00000000-0005-0000-0000-0000E3240000}"/>
    <cellStyle name="Millares 3 4 2 2 5 2 2" xfId="12106" xr:uid="{00000000-0005-0000-0000-0000E4240000}"/>
    <cellStyle name="Millares 3 4 2 2 5 2 3" xfId="12107" xr:uid="{00000000-0005-0000-0000-0000E5240000}"/>
    <cellStyle name="Millares 3 4 2 2 5 3" xfId="12108" xr:uid="{00000000-0005-0000-0000-0000E6240000}"/>
    <cellStyle name="Millares 3 4 2 2 5 4" xfId="12109" xr:uid="{00000000-0005-0000-0000-0000E7240000}"/>
    <cellStyle name="Millares 3 4 2 2 6" xfId="12110" xr:uid="{00000000-0005-0000-0000-0000E8240000}"/>
    <cellStyle name="Millares 3 4 2 2 6 2" xfId="12111" xr:uid="{00000000-0005-0000-0000-0000E9240000}"/>
    <cellStyle name="Millares 3 4 2 2 6 2 2" xfId="12112" xr:uid="{00000000-0005-0000-0000-0000EA240000}"/>
    <cellStyle name="Millares 3 4 2 2 6 2 3" xfId="12113" xr:uid="{00000000-0005-0000-0000-0000EB240000}"/>
    <cellStyle name="Millares 3 4 2 2 6 3" xfId="12114" xr:uid="{00000000-0005-0000-0000-0000EC240000}"/>
    <cellStyle name="Millares 3 4 2 2 6 4" xfId="12115" xr:uid="{00000000-0005-0000-0000-0000ED240000}"/>
    <cellStyle name="Millares 3 4 2 2 7" xfId="12116" xr:uid="{00000000-0005-0000-0000-0000EE240000}"/>
    <cellStyle name="Millares 3 4 2 2 7 2" xfId="12117" xr:uid="{00000000-0005-0000-0000-0000EF240000}"/>
    <cellStyle name="Millares 3 4 2 2 7 2 2" xfId="12118" xr:uid="{00000000-0005-0000-0000-0000F0240000}"/>
    <cellStyle name="Millares 3 4 2 2 7 2 3" xfId="12119" xr:uid="{00000000-0005-0000-0000-0000F1240000}"/>
    <cellStyle name="Millares 3 4 2 2 7 3" xfId="12120" xr:uid="{00000000-0005-0000-0000-0000F2240000}"/>
    <cellStyle name="Millares 3 4 2 2 7 4" xfId="12121" xr:uid="{00000000-0005-0000-0000-0000F3240000}"/>
    <cellStyle name="Millares 3 4 2 2 8" xfId="12122" xr:uid="{00000000-0005-0000-0000-0000F4240000}"/>
    <cellStyle name="Millares 3 4 2 2 8 2" xfId="12123" xr:uid="{00000000-0005-0000-0000-0000F5240000}"/>
    <cellStyle name="Millares 3 4 2 2 8 3" xfId="12124" xr:uid="{00000000-0005-0000-0000-0000F6240000}"/>
    <cellStyle name="Millares 3 4 2 2 9" xfId="12125" xr:uid="{00000000-0005-0000-0000-0000F7240000}"/>
    <cellStyle name="Millares 3 4 2 3" xfId="12126" xr:uid="{00000000-0005-0000-0000-0000F8240000}"/>
    <cellStyle name="Millares 3 4 2 3 2" xfId="12127" xr:uid="{00000000-0005-0000-0000-0000F9240000}"/>
    <cellStyle name="Millares 3 4 2 3 2 2" xfId="12128" xr:uid="{00000000-0005-0000-0000-0000FA240000}"/>
    <cellStyle name="Millares 3 4 2 3 2 2 2" xfId="12129" xr:uid="{00000000-0005-0000-0000-0000FB240000}"/>
    <cellStyle name="Millares 3 4 2 3 2 2 2 2" xfId="12130" xr:uid="{00000000-0005-0000-0000-0000FC240000}"/>
    <cellStyle name="Millares 3 4 2 3 2 2 2 2 2" xfId="12131" xr:uid="{00000000-0005-0000-0000-0000FD240000}"/>
    <cellStyle name="Millares 3 4 2 3 2 2 2 2 3" xfId="12132" xr:uid="{00000000-0005-0000-0000-0000FE240000}"/>
    <cellStyle name="Millares 3 4 2 3 2 2 2 3" xfId="12133" xr:uid="{00000000-0005-0000-0000-0000FF240000}"/>
    <cellStyle name="Millares 3 4 2 3 2 2 2 4" xfId="12134" xr:uid="{00000000-0005-0000-0000-000000250000}"/>
    <cellStyle name="Millares 3 4 2 3 2 2 3" xfId="12135" xr:uid="{00000000-0005-0000-0000-000001250000}"/>
    <cellStyle name="Millares 3 4 2 3 2 2 3 2" xfId="12136" xr:uid="{00000000-0005-0000-0000-000002250000}"/>
    <cellStyle name="Millares 3 4 2 3 2 2 3 3" xfId="12137" xr:uid="{00000000-0005-0000-0000-000003250000}"/>
    <cellStyle name="Millares 3 4 2 3 2 2 4" xfId="12138" xr:uid="{00000000-0005-0000-0000-000004250000}"/>
    <cellStyle name="Millares 3 4 2 3 2 2 5" xfId="12139" xr:uid="{00000000-0005-0000-0000-000005250000}"/>
    <cellStyle name="Millares 3 4 2 3 2 3" xfId="12140" xr:uid="{00000000-0005-0000-0000-000006250000}"/>
    <cellStyle name="Millares 3 4 2 3 2 3 2" xfId="12141" xr:uid="{00000000-0005-0000-0000-000007250000}"/>
    <cellStyle name="Millares 3 4 2 3 2 3 2 2" xfId="12142" xr:uid="{00000000-0005-0000-0000-000008250000}"/>
    <cellStyle name="Millares 3 4 2 3 2 3 2 3" xfId="12143" xr:uid="{00000000-0005-0000-0000-000009250000}"/>
    <cellStyle name="Millares 3 4 2 3 2 3 3" xfId="12144" xr:uid="{00000000-0005-0000-0000-00000A250000}"/>
    <cellStyle name="Millares 3 4 2 3 2 3 4" xfId="12145" xr:uid="{00000000-0005-0000-0000-00000B250000}"/>
    <cellStyle name="Millares 3 4 2 3 2 4" xfId="12146" xr:uid="{00000000-0005-0000-0000-00000C250000}"/>
    <cellStyle name="Millares 3 4 2 3 2 4 2" xfId="12147" xr:uid="{00000000-0005-0000-0000-00000D250000}"/>
    <cellStyle name="Millares 3 4 2 3 2 4 2 2" xfId="12148" xr:uid="{00000000-0005-0000-0000-00000E250000}"/>
    <cellStyle name="Millares 3 4 2 3 2 4 2 3" xfId="12149" xr:uid="{00000000-0005-0000-0000-00000F250000}"/>
    <cellStyle name="Millares 3 4 2 3 2 4 3" xfId="12150" xr:uid="{00000000-0005-0000-0000-000010250000}"/>
    <cellStyle name="Millares 3 4 2 3 2 4 4" xfId="12151" xr:uid="{00000000-0005-0000-0000-000011250000}"/>
    <cellStyle name="Millares 3 4 2 3 2 5" xfId="12152" xr:uid="{00000000-0005-0000-0000-000012250000}"/>
    <cellStyle name="Millares 3 4 2 3 2 5 2" xfId="12153" xr:uid="{00000000-0005-0000-0000-000013250000}"/>
    <cellStyle name="Millares 3 4 2 3 2 5 2 2" xfId="12154" xr:uid="{00000000-0005-0000-0000-000014250000}"/>
    <cellStyle name="Millares 3 4 2 3 2 5 2 3" xfId="12155" xr:uid="{00000000-0005-0000-0000-000015250000}"/>
    <cellStyle name="Millares 3 4 2 3 2 5 3" xfId="12156" xr:uid="{00000000-0005-0000-0000-000016250000}"/>
    <cellStyle name="Millares 3 4 2 3 2 5 4" xfId="12157" xr:uid="{00000000-0005-0000-0000-000017250000}"/>
    <cellStyle name="Millares 3 4 2 3 2 6" xfId="12158" xr:uid="{00000000-0005-0000-0000-000018250000}"/>
    <cellStyle name="Millares 3 4 2 3 2 6 2" xfId="12159" xr:uid="{00000000-0005-0000-0000-000019250000}"/>
    <cellStyle name="Millares 3 4 2 3 2 6 3" xfId="12160" xr:uid="{00000000-0005-0000-0000-00001A250000}"/>
    <cellStyle name="Millares 3 4 2 3 2 7" xfId="12161" xr:uid="{00000000-0005-0000-0000-00001B250000}"/>
    <cellStyle name="Millares 3 4 2 3 2 8" xfId="12162" xr:uid="{00000000-0005-0000-0000-00001C250000}"/>
    <cellStyle name="Millares 3 4 2 3 3" xfId="12163" xr:uid="{00000000-0005-0000-0000-00001D250000}"/>
    <cellStyle name="Millares 3 4 2 3 3 2" xfId="12164" xr:uid="{00000000-0005-0000-0000-00001E250000}"/>
    <cellStyle name="Millares 3 4 2 3 3 2 2" xfId="12165" xr:uid="{00000000-0005-0000-0000-00001F250000}"/>
    <cellStyle name="Millares 3 4 2 3 3 2 2 2" xfId="12166" xr:uid="{00000000-0005-0000-0000-000020250000}"/>
    <cellStyle name="Millares 3 4 2 3 3 2 2 3" xfId="12167" xr:uid="{00000000-0005-0000-0000-000021250000}"/>
    <cellStyle name="Millares 3 4 2 3 3 2 3" xfId="12168" xr:uid="{00000000-0005-0000-0000-000022250000}"/>
    <cellStyle name="Millares 3 4 2 3 3 2 4" xfId="12169" xr:uid="{00000000-0005-0000-0000-000023250000}"/>
    <cellStyle name="Millares 3 4 2 3 3 3" xfId="12170" xr:uid="{00000000-0005-0000-0000-000024250000}"/>
    <cellStyle name="Millares 3 4 2 3 3 3 2" xfId="12171" xr:uid="{00000000-0005-0000-0000-000025250000}"/>
    <cellStyle name="Millares 3 4 2 3 3 3 3" xfId="12172" xr:uid="{00000000-0005-0000-0000-000026250000}"/>
    <cellStyle name="Millares 3 4 2 3 3 4" xfId="12173" xr:uid="{00000000-0005-0000-0000-000027250000}"/>
    <cellStyle name="Millares 3 4 2 3 3 5" xfId="12174" xr:uid="{00000000-0005-0000-0000-000028250000}"/>
    <cellStyle name="Millares 3 4 2 3 4" xfId="12175" xr:uid="{00000000-0005-0000-0000-000029250000}"/>
    <cellStyle name="Millares 3 4 2 3 4 2" xfId="12176" xr:uid="{00000000-0005-0000-0000-00002A250000}"/>
    <cellStyle name="Millares 3 4 2 3 4 2 2" xfId="12177" xr:uid="{00000000-0005-0000-0000-00002B250000}"/>
    <cellStyle name="Millares 3 4 2 3 4 2 3" xfId="12178" xr:uid="{00000000-0005-0000-0000-00002C250000}"/>
    <cellStyle name="Millares 3 4 2 3 4 3" xfId="12179" xr:uid="{00000000-0005-0000-0000-00002D250000}"/>
    <cellStyle name="Millares 3 4 2 3 4 4" xfId="12180" xr:uid="{00000000-0005-0000-0000-00002E250000}"/>
    <cellStyle name="Millares 3 4 2 3 5" xfId="12181" xr:uid="{00000000-0005-0000-0000-00002F250000}"/>
    <cellStyle name="Millares 3 4 2 3 5 2" xfId="12182" xr:uid="{00000000-0005-0000-0000-000030250000}"/>
    <cellStyle name="Millares 3 4 2 3 5 2 2" xfId="12183" xr:uid="{00000000-0005-0000-0000-000031250000}"/>
    <cellStyle name="Millares 3 4 2 3 5 2 3" xfId="12184" xr:uid="{00000000-0005-0000-0000-000032250000}"/>
    <cellStyle name="Millares 3 4 2 3 5 3" xfId="12185" xr:uid="{00000000-0005-0000-0000-000033250000}"/>
    <cellStyle name="Millares 3 4 2 3 5 4" xfId="12186" xr:uid="{00000000-0005-0000-0000-000034250000}"/>
    <cellStyle name="Millares 3 4 2 3 6" xfId="12187" xr:uid="{00000000-0005-0000-0000-000035250000}"/>
    <cellStyle name="Millares 3 4 2 3 6 2" xfId="12188" xr:uid="{00000000-0005-0000-0000-000036250000}"/>
    <cellStyle name="Millares 3 4 2 3 6 2 2" xfId="12189" xr:uid="{00000000-0005-0000-0000-000037250000}"/>
    <cellStyle name="Millares 3 4 2 3 6 2 3" xfId="12190" xr:uid="{00000000-0005-0000-0000-000038250000}"/>
    <cellStyle name="Millares 3 4 2 3 6 3" xfId="12191" xr:uid="{00000000-0005-0000-0000-000039250000}"/>
    <cellStyle name="Millares 3 4 2 3 6 4" xfId="12192" xr:uid="{00000000-0005-0000-0000-00003A250000}"/>
    <cellStyle name="Millares 3 4 2 3 7" xfId="12193" xr:uid="{00000000-0005-0000-0000-00003B250000}"/>
    <cellStyle name="Millares 3 4 2 3 7 2" xfId="12194" xr:uid="{00000000-0005-0000-0000-00003C250000}"/>
    <cellStyle name="Millares 3 4 2 3 7 3" xfId="12195" xr:uid="{00000000-0005-0000-0000-00003D250000}"/>
    <cellStyle name="Millares 3 4 2 3 8" xfId="12196" xr:uid="{00000000-0005-0000-0000-00003E250000}"/>
    <cellStyle name="Millares 3 4 2 3 9" xfId="12197" xr:uid="{00000000-0005-0000-0000-00003F250000}"/>
    <cellStyle name="Millares 3 4 2 4" xfId="12198" xr:uid="{00000000-0005-0000-0000-000040250000}"/>
    <cellStyle name="Millares 3 4 2 4 2" xfId="12199" xr:uid="{00000000-0005-0000-0000-000041250000}"/>
    <cellStyle name="Millares 3 4 2 4 2 2" xfId="12200" xr:uid="{00000000-0005-0000-0000-000042250000}"/>
    <cellStyle name="Millares 3 4 2 4 2 2 2" xfId="12201" xr:uid="{00000000-0005-0000-0000-000043250000}"/>
    <cellStyle name="Millares 3 4 2 4 2 2 2 2" xfId="12202" xr:uid="{00000000-0005-0000-0000-000044250000}"/>
    <cellStyle name="Millares 3 4 2 4 2 2 2 2 2" xfId="12203" xr:uid="{00000000-0005-0000-0000-000045250000}"/>
    <cellStyle name="Millares 3 4 2 4 2 2 2 2 3" xfId="12204" xr:uid="{00000000-0005-0000-0000-000046250000}"/>
    <cellStyle name="Millares 3 4 2 4 2 2 2 3" xfId="12205" xr:uid="{00000000-0005-0000-0000-000047250000}"/>
    <cellStyle name="Millares 3 4 2 4 2 2 2 4" xfId="12206" xr:uid="{00000000-0005-0000-0000-000048250000}"/>
    <cellStyle name="Millares 3 4 2 4 2 2 3" xfId="12207" xr:uid="{00000000-0005-0000-0000-000049250000}"/>
    <cellStyle name="Millares 3 4 2 4 2 2 3 2" xfId="12208" xr:uid="{00000000-0005-0000-0000-00004A250000}"/>
    <cellStyle name="Millares 3 4 2 4 2 2 3 3" xfId="12209" xr:uid="{00000000-0005-0000-0000-00004B250000}"/>
    <cellStyle name="Millares 3 4 2 4 2 2 4" xfId="12210" xr:uid="{00000000-0005-0000-0000-00004C250000}"/>
    <cellStyle name="Millares 3 4 2 4 2 2 5" xfId="12211" xr:uid="{00000000-0005-0000-0000-00004D250000}"/>
    <cellStyle name="Millares 3 4 2 4 2 3" xfId="12212" xr:uid="{00000000-0005-0000-0000-00004E250000}"/>
    <cellStyle name="Millares 3 4 2 4 2 3 2" xfId="12213" xr:uid="{00000000-0005-0000-0000-00004F250000}"/>
    <cellStyle name="Millares 3 4 2 4 2 3 2 2" xfId="12214" xr:uid="{00000000-0005-0000-0000-000050250000}"/>
    <cellStyle name="Millares 3 4 2 4 2 3 2 3" xfId="12215" xr:uid="{00000000-0005-0000-0000-000051250000}"/>
    <cellStyle name="Millares 3 4 2 4 2 3 3" xfId="12216" xr:uid="{00000000-0005-0000-0000-000052250000}"/>
    <cellStyle name="Millares 3 4 2 4 2 3 4" xfId="12217" xr:uid="{00000000-0005-0000-0000-000053250000}"/>
    <cellStyle name="Millares 3 4 2 4 2 4" xfId="12218" xr:uid="{00000000-0005-0000-0000-000054250000}"/>
    <cellStyle name="Millares 3 4 2 4 2 4 2" xfId="12219" xr:uid="{00000000-0005-0000-0000-000055250000}"/>
    <cellStyle name="Millares 3 4 2 4 2 4 2 2" xfId="12220" xr:uid="{00000000-0005-0000-0000-000056250000}"/>
    <cellStyle name="Millares 3 4 2 4 2 4 2 3" xfId="12221" xr:uid="{00000000-0005-0000-0000-000057250000}"/>
    <cellStyle name="Millares 3 4 2 4 2 4 3" xfId="12222" xr:uid="{00000000-0005-0000-0000-000058250000}"/>
    <cellStyle name="Millares 3 4 2 4 2 4 4" xfId="12223" xr:uid="{00000000-0005-0000-0000-000059250000}"/>
    <cellStyle name="Millares 3 4 2 4 2 5" xfId="12224" xr:uid="{00000000-0005-0000-0000-00005A250000}"/>
    <cellStyle name="Millares 3 4 2 4 2 5 2" xfId="12225" xr:uid="{00000000-0005-0000-0000-00005B250000}"/>
    <cellStyle name="Millares 3 4 2 4 2 5 2 2" xfId="12226" xr:uid="{00000000-0005-0000-0000-00005C250000}"/>
    <cellStyle name="Millares 3 4 2 4 2 5 2 3" xfId="12227" xr:uid="{00000000-0005-0000-0000-00005D250000}"/>
    <cellStyle name="Millares 3 4 2 4 2 5 3" xfId="12228" xr:uid="{00000000-0005-0000-0000-00005E250000}"/>
    <cellStyle name="Millares 3 4 2 4 2 5 4" xfId="12229" xr:uid="{00000000-0005-0000-0000-00005F250000}"/>
    <cellStyle name="Millares 3 4 2 4 2 6" xfId="12230" xr:uid="{00000000-0005-0000-0000-000060250000}"/>
    <cellStyle name="Millares 3 4 2 4 2 6 2" xfId="12231" xr:uid="{00000000-0005-0000-0000-000061250000}"/>
    <cellStyle name="Millares 3 4 2 4 2 6 3" xfId="12232" xr:uid="{00000000-0005-0000-0000-000062250000}"/>
    <cellStyle name="Millares 3 4 2 4 2 7" xfId="12233" xr:uid="{00000000-0005-0000-0000-000063250000}"/>
    <cellStyle name="Millares 3 4 2 4 2 8" xfId="12234" xr:uid="{00000000-0005-0000-0000-000064250000}"/>
    <cellStyle name="Millares 3 4 2 4 3" xfId="12235" xr:uid="{00000000-0005-0000-0000-000065250000}"/>
    <cellStyle name="Millares 3 4 2 4 3 2" xfId="12236" xr:uid="{00000000-0005-0000-0000-000066250000}"/>
    <cellStyle name="Millares 3 4 2 4 3 2 2" xfId="12237" xr:uid="{00000000-0005-0000-0000-000067250000}"/>
    <cellStyle name="Millares 3 4 2 4 3 2 2 2" xfId="12238" xr:uid="{00000000-0005-0000-0000-000068250000}"/>
    <cellStyle name="Millares 3 4 2 4 3 2 2 3" xfId="12239" xr:uid="{00000000-0005-0000-0000-000069250000}"/>
    <cellStyle name="Millares 3 4 2 4 3 2 3" xfId="12240" xr:uid="{00000000-0005-0000-0000-00006A250000}"/>
    <cellStyle name="Millares 3 4 2 4 3 2 4" xfId="12241" xr:uid="{00000000-0005-0000-0000-00006B250000}"/>
    <cellStyle name="Millares 3 4 2 4 3 3" xfId="12242" xr:uid="{00000000-0005-0000-0000-00006C250000}"/>
    <cellStyle name="Millares 3 4 2 4 3 3 2" xfId="12243" xr:uid="{00000000-0005-0000-0000-00006D250000}"/>
    <cellStyle name="Millares 3 4 2 4 3 3 3" xfId="12244" xr:uid="{00000000-0005-0000-0000-00006E250000}"/>
    <cellStyle name="Millares 3 4 2 4 3 4" xfId="12245" xr:uid="{00000000-0005-0000-0000-00006F250000}"/>
    <cellStyle name="Millares 3 4 2 4 3 5" xfId="12246" xr:uid="{00000000-0005-0000-0000-000070250000}"/>
    <cellStyle name="Millares 3 4 2 4 4" xfId="12247" xr:uid="{00000000-0005-0000-0000-000071250000}"/>
    <cellStyle name="Millares 3 4 2 4 4 2" xfId="12248" xr:uid="{00000000-0005-0000-0000-000072250000}"/>
    <cellStyle name="Millares 3 4 2 4 4 2 2" xfId="12249" xr:uid="{00000000-0005-0000-0000-000073250000}"/>
    <cellStyle name="Millares 3 4 2 4 4 2 3" xfId="12250" xr:uid="{00000000-0005-0000-0000-000074250000}"/>
    <cellStyle name="Millares 3 4 2 4 4 3" xfId="12251" xr:uid="{00000000-0005-0000-0000-000075250000}"/>
    <cellStyle name="Millares 3 4 2 4 4 4" xfId="12252" xr:uid="{00000000-0005-0000-0000-000076250000}"/>
    <cellStyle name="Millares 3 4 2 4 5" xfId="12253" xr:uid="{00000000-0005-0000-0000-000077250000}"/>
    <cellStyle name="Millares 3 4 2 4 5 2" xfId="12254" xr:uid="{00000000-0005-0000-0000-000078250000}"/>
    <cellStyle name="Millares 3 4 2 4 5 2 2" xfId="12255" xr:uid="{00000000-0005-0000-0000-000079250000}"/>
    <cellStyle name="Millares 3 4 2 4 5 2 3" xfId="12256" xr:uid="{00000000-0005-0000-0000-00007A250000}"/>
    <cellStyle name="Millares 3 4 2 4 5 3" xfId="12257" xr:uid="{00000000-0005-0000-0000-00007B250000}"/>
    <cellStyle name="Millares 3 4 2 4 5 4" xfId="12258" xr:uid="{00000000-0005-0000-0000-00007C250000}"/>
    <cellStyle name="Millares 3 4 2 4 6" xfId="12259" xr:uid="{00000000-0005-0000-0000-00007D250000}"/>
    <cellStyle name="Millares 3 4 2 4 6 2" xfId="12260" xr:uid="{00000000-0005-0000-0000-00007E250000}"/>
    <cellStyle name="Millares 3 4 2 4 6 2 2" xfId="12261" xr:uid="{00000000-0005-0000-0000-00007F250000}"/>
    <cellStyle name="Millares 3 4 2 4 6 2 3" xfId="12262" xr:uid="{00000000-0005-0000-0000-000080250000}"/>
    <cellStyle name="Millares 3 4 2 4 6 3" xfId="12263" xr:uid="{00000000-0005-0000-0000-000081250000}"/>
    <cellStyle name="Millares 3 4 2 4 6 4" xfId="12264" xr:uid="{00000000-0005-0000-0000-000082250000}"/>
    <cellStyle name="Millares 3 4 2 4 7" xfId="12265" xr:uid="{00000000-0005-0000-0000-000083250000}"/>
    <cellStyle name="Millares 3 4 2 4 7 2" xfId="12266" xr:uid="{00000000-0005-0000-0000-000084250000}"/>
    <cellStyle name="Millares 3 4 2 4 7 3" xfId="12267" xr:uid="{00000000-0005-0000-0000-000085250000}"/>
    <cellStyle name="Millares 3 4 2 4 8" xfId="12268" xr:uid="{00000000-0005-0000-0000-000086250000}"/>
    <cellStyle name="Millares 3 4 2 4 9" xfId="12269" xr:uid="{00000000-0005-0000-0000-000087250000}"/>
    <cellStyle name="Millares 3 4 2 5" xfId="12270" xr:uid="{00000000-0005-0000-0000-000088250000}"/>
    <cellStyle name="Millares 3 4 2 5 2" xfId="12271" xr:uid="{00000000-0005-0000-0000-000089250000}"/>
    <cellStyle name="Millares 3 4 2 5 2 2" xfId="12272" xr:uid="{00000000-0005-0000-0000-00008A250000}"/>
    <cellStyle name="Millares 3 4 2 5 2 2 2" xfId="12273" xr:uid="{00000000-0005-0000-0000-00008B250000}"/>
    <cellStyle name="Millares 3 4 2 5 2 2 2 2" xfId="12274" xr:uid="{00000000-0005-0000-0000-00008C250000}"/>
    <cellStyle name="Millares 3 4 2 5 2 2 2 3" xfId="12275" xr:uid="{00000000-0005-0000-0000-00008D250000}"/>
    <cellStyle name="Millares 3 4 2 5 2 2 3" xfId="12276" xr:uid="{00000000-0005-0000-0000-00008E250000}"/>
    <cellStyle name="Millares 3 4 2 5 2 2 4" xfId="12277" xr:uid="{00000000-0005-0000-0000-00008F250000}"/>
    <cellStyle name="Millares 3 4 2 5 2 3" xfId="12278" xr:uid="{00000000-0005-0000-0000-000090250000}"/>
    <cellStyle name="Millares 3 4 2 5 2 3 2" xfId="12279" xr:uid="{00000000-0005-0000-0000-000091250000}"/>
    <cellStyle name="Millares 3 4 2 5 2 3 3" xfId="12280" xr:uid="{00000000-0005-0000-0000-000092250000}"/>
    <cellStyle name="Millares 3 4 2 5 2 4" xfId="12281" xr:uid="{00000000-0005-0000-0000-000093250000}"/>
    <cellStyle name="Millares 3 4 2 5 2 5" xfId="12282" xr:uid="{00000000-0005-0000-0000-000094250000}"/>
    <cellStyle name="Millares 3 4 2 5 3" xfId="12283" xr:uid="{00000000-0005-0000-0000-000095250000}"/>
    <cellStyle name="Millares 3 4 2 5 3 2" xfId="12284" xr:uid="{00000000-0005-0000-0000-000096250000}"/>
    <cellStyle name="Millares 3 4 2 5 3 2 2" xfId="12285" xr:uid="{00000000-0005-0000-0000-000097250000}"/>
    <cellStyle name="Millares 3 4 2 5 3 2 3" xfId="12286" xr:uid="{00000000-0005-0000-0000-000098250000}"/>
    <cellStyle name="Millares 3 4 2 5 3 3" xfId="12287" xr:uid="{00000000-0005-0000-0000-000099250000}"/>
    <cellStyle name="Millares 3 4 2 5 3 4" xfId="12288" xr:uid="{00000000-0005-0000-0000-00009A250000}"/>
    <cellStyle name="Millares 3 4 2 5 4" xfId="12289" xr:uid="{00000000-0005-0000-0000-00009B250000}"/>
    <cellStyle name="Millares 3 4 2 5 4 2" xfId="12290" xr:uid="{00000000-0005-0000-0000-00009C250000}"/>
    <cellStyle name="Millares 3 4 2 5 4 2 2" xfId="12291" xr:uid="{00000000-0005-0000-0000-00009D250000}"/>
    <cellStyle name="Millares 3 4 2 5 4 2 3" xfId="12292" xr:uid="{00000000-0005-0000-0000-00009E250000}"/>
    <cellStyle name="Millares 3 4 2 5 4 3" xfId="12293" xr:uid="{00000000-0005-0000-0000-00009F250000}"/>
    <cellStyle name="Millares 3 4 2 5 4 4" xfId="12294" xr:uid="{00000000-0005-0000-0000-0000A0250000}"/>
    <cellStyle name="Millares 3 4 2 5 5" xfId="12295" xr:uid="{00000000-0005-0000-0000-0000A1250000}"/>
    <cellStyle name="Millares 3 4 2 5 5 2" xfId="12296" xr:uid="{00000000-0005-0000-0000-0000A2250000}"/>
    <cellStyle name="Millares 3 4 2 5 5 2 2" xfId="12297" xr:uid="{00000000-0005-0000-0000-0000A3250000}"/>
    <cellStyle name="Millares 3 4 2 5 5 2 3" xfId="12298" xr:uid="{00000000-0005-0000-0000-0000A4250000}"/>
    <cellStyle name="Millares 3 4 2 5 5 3" xfId="12299" xr:uid="{00000000-0005-0000-0000-0000A5250000}"/>
    <cellStyle name="Millares 3 4 2 5 5 4" xfId="12300" xr:uid="{00000000-0005-0000-0000-0000A6250000}"/>
    <cellStyle name="Millares 3 4 2 5 6" xfId="12301" xr:uid="{00000000-0005-0000-0000-0000A7250000}"/>
    <cellStyle name="Millares 3 4 2 5 6 2" xfId="12302" xr:uid="{00000000-0005-0000-0000-0000A8250000}"/>
    <cellStyle name="Millares 3 4 2 5 6 3" xfId="12303" xr:uid="{00000000-0005-0000-0000-0000A9250000}"/>
    <cellStyle name="Millares 3 4 2 5 7" xfId="12304" xr:uid="{00000000-0005-0000-0000-0000AA250000}"/>
    <cellStyle name="Millares 3 4 2 5 8" xfId="12305" xr:uid="{00000000-0005-0000-0000-0000AB250000}"/>
    <cellStyle name="Millares 3 4 2 6" xfId="12306" xr:uid="{00000000-0005-0000-0000-0000AC250000}"/>
    <cellStyle name="Millares 3 4 2 6 2" xfId="12307" xr:uid="{00000000-0005-0000-0000-0000AD250000}"/>
    <cellStyle name="Millares 3 4 2 6 2 2" xfId="12308" xr:uid="{00000000-0005-0000-0000-0000AE250000}"/>
    <cellStyle name="Millares 3 4 2 6 2 2 2" xfId="12309" xr:uid="{00000000-0005-0000-0000-0000AF250000}"/>
    <cellStyle name="Millares 3 4 2 6 2 2 3" xfId="12310" xr:uid="{00000000-0005-0000-0000-0000B0250000}"/>
    <cellStyle name="Millares 3 4 2 6 2 3" xfId="12311" xr:uid="{00000000-0005-0000-0000-0000B1250000}"/>
    <cellStyle name="Millares 3 4 2 6 2 4" xfId="12312" xr:uid="{00000000-0005-0000-0000-0000B2250000}"/>
    <cellStyle name="Millares 3 4 2 6 3" xfId="12313" xr:uid="{00000000-0005-0000-0000-0000B3250000}"/>
    <cellStyle name="Millares 3 4 2 6 3 2" xfId="12314" xr:uid="{00000000-0005-0000-0000-0000B4250000}"/>
    <cellStyle name="Millares 3 4 2 6 3 2 2" xfId="12315" xr:uid="{00000000-0005-0000-0000-0000B5250000}"/>
    <cellStyle name="Millares 3 4 2 6 3 2 3" xfId="12316" xr:uid="{00000000-0005-0000-0000-0000B6250000}"/>
    <cellStyle name="Millares 3 4 2 6 3 3" xfId="12317" xr:uid="{00000000-0005-0000-0000-0000B7250000}"/>
    <cellStyle name="Millares 3 4 2 6 3 4" xfId="12318" xr:uid="{00000000-0005-0000-0000-0000B8250000}"/>
    <cellStyle name="Millares 3 4 2 6 4" xfId="12319" xr:uid="{00000000-0005-0000-0000-0000B9250000}"/>
    <cellStyle name="Millares 3 4 2 6 4 2" xfId="12320" xr:uid="{00000000-0005-0000-0000-0000BA250000}"/>
    <cellStyle name="Millares 3 4 2 6 4 3" xfId="12321" xr:uid="{00000000-0005-0000-0000-0000BB250000}"/>
    <cellStyle name="Millares 3 4 2 6 5" xfId="12322" xr:uid="{00000000-0005-0000-0000-0000BC250000}"/>
    <cellStyle name="Millares 3 4 2 6 6" xfId="12323" xr:uid="{00000000-0005-0000-0000-0000BD250000}"/>
    <cellStyle name="Millares 3 4 2 7" xfId="12324" xr:uid="{00000000-0005-0000-0000-0000BE250000}"/>
    <cellStyle name="Millares 3 4 2 7 2" xfId="12325" xr:uid="{00000000-0005-0000-0000-0000BF250000}"/>
    <cellStyle name="Millares 3 4 2 7 2 2" xfId="12326" xr:uid="{00000000-0005-0000-0000-0000C0250000}"/>
    <cellStyle name="Millares 3 4 2 7 2 3" xfId="12327" xr:uid="{00000000-0005-0000-0000-0000C1250000}"/>
    <cellStyle name="Millares 3 4 2 7 3" xfId="12328" xr:uid="{00000000-0005-0000-0000-0000C2250000}"/>
    <cellStyle name="Millares 3 4 2 7 4" xfId="12329" xr:uid="{00000000-0005-0000-0000-0000C3250000}"/>
    <cellStyle name="Millares 3 4 2 8" xfId="12330" xr:uid="{00000000-0005-0000-0000-0000C4250000}"/>
    <cellStyle name="Millares 3 4 2 8 2" xfId="12331" xr:uid="{00000000-0005-0000-0000-0000C5250000}"/>
    <cellStyle name="Millares 3 4 2 8 2 2" xfId="12332" xr:uid="{00000000-0005-0000-0000-0000C6250000}"/>
    <cellStyle name="Millares 3 4 2 8 2 3" xfId="12333" xr:uid="{00000000-0005-0000-0000-0000C7250000}"/>
    <cellStyle name="Millares 3 4 2 8 3" xfId="12334" xr:uid="{00000000-0005-0000-0000-0000C8250000}"/>
    <cellStyle name="Millares 3 4 2 8 4" xfId="12335" xr:uid="{00000000-0005-0000-0000-0000C9250000}"/>
    <cellStyle name="Millares 3 4 2 9" xfId="12336" xr:uid="{00000000-0005-0000-0000-0000CA250000}"/>
    <cellStyle name="Millares 3 4 2 9 2" xfId="12337" xr:uid="{00000000-0005-0000-0000-0000CB250000}"/>
    <cellStyle name="Millares 3 4 2 9 2 2" xfId="12338" xr:uid="{00000000-0005-0000-0000-0000CC250000}"/>
    <cellStyle name="Millares 3 4 2 9 2 3" xfId="12339" xr:uid="{00000000-0005-0000-0000-0000CD250000}"/>
    <cellStyle name="Millares 3 4 2 9 3" xfId="12340" xr:uid="{00000000-0005-0000-0000-0000CE250000}"/>
    <cellStyle name="Millares 3 4 2 9 4" xfId="12341" xr:uid="{00000000-0005-0000-0000-0000CF250000}"/>
    <cellStyle name="Millares 3 4 3" xfId="12342" xr:uid="{00000000-0005-0000-0000-0000D0250000}"/>
    <cellStyle name="Millares 3 4 4" xfId="12343" xr:uid="{00000000-0005-0000-0000-0000D1250000}"/>
    <cellStyle name="Millares 3 5" xfId="12344" xr:uid="{00000000-0005-0000-0000-0000D2250000}"/>
    <cellStyle name="Millares 3 5 10" xfId="12345" xr:uid="{00000000-0005-0000-0000-0000D3250000}"/>
    <cellStyle name="Millares 3 5 10 2" xfId="12346" xr:uid="{00000000-0005-0000-0000-0000D4250000}"/>
    <cellStyle name="Millares 3 5 10 2 2" xfId="12347" xr:uid="{00000000-0005-0000-0000-0000D5250000}"/>
    <cellStyle name="Millares 3 5 10 2 3" xfId="12348" xr:uid="{00000000-0005-0000-0000-0000D6250000}"/>
    <cellStyle name="Millares 3 5 10 3" xfId="12349" xr:uid="{00000000-0005-0000-0000-0000D7250000}"/>
    <cellStyle name="Millares 3 5 10 4" xfId="12350" xr:uid="{00000000-0005-0000-0000-0000D8250000}"/>
    <cellStyle name="Millares 3 5 11" xfId="12351" xr:uid="{00000000-0005-0000-0000-0000D9250000}"/>
    <cellStyle name="Millares 3 5 11 2" xfId="12352" xr:uid="{00000000-0005-0000-0000-0000DA250000}"/>
    <cellStyle name="Millares 3 5 11 3" xfId="12353" xr:uid="{00000000-0005-0000-0000-0000DB250000}"/>
    <cellStyle name="Millares 3 5 12" xfId="12354" xr:uid="{00000000-0005-0000-0000-0000DC250000}"/>
    <cellStyle name="Millares 3 5 13" xfId="12355" xr:uid="{00000000-0005-0000-0000-0000DD250000}"/>
    <cellStyle name="Millares 3 5 2" xfId="12356" xr:uid="{00000000-0005-0000-0000-0000DE250000}"/>
    <cellStyle name="Millares 3 5 2 10" xfId="12357" xr:uid="{00000000-0005-0000-0000-0000DF250000}"/>
    <cellStyle name="Millares 3 5 2 10 2" xfId="12358" xr:uid="{00000000-0005-0000-0000-0000E0250000}"/>
    <cellStyle name="Millares 3 5 2 10 3" xfId="12359" xr:uid="{00000000-0005-0000-0000-0000E1250000}"/>
    <cellStyle name="Millares 3 5 2 11" xfId="12360" xr:uid="{00000000-0005-0000-0000-0000E2250000}"/>
    <cellStyle name="Millares 3 5 2 12" xfId="12361" xr:uid="{00000000-0005-0000-0000-0000E3250000}"/>
    <cellStyle name="Millares 3 5 2 2" xfId="12362" xr:uid="{00000000-0005-0000-0000-0000E4250000}"/>
    <cellStyle name="Millares 3 5 2 2 2" xfId="12363" xr:uid="{00000000-0005-0000-0000-0000E5250000}"/>
    <cellStyle name="Millares 3 5 2 2 2 2" xfId="12364" xr:uid="{00000000-0005-0000-0000-0000E6250000}"/>
    <cellStyle name="Millares 3 5 2 2 2 2 2" xfId="12365" xr:uid="{00000000-0005-0000-0000-0000E7250000}"/>
    <cellStyle name="Millares 3 5 2 2 2 2 2 2" xfId="12366" xr:uid="{00000000-0005-0000-0000-0000E8250000}"/>
    <cellStyle name="Millares 3 5 2 2 2 2 2 2 2" xfId="12367" xr:uid="{00000000-0005-0000-0000-0000E9250000}"/>
    <cellStyle name="Millares 3 5 2 2 2 2 2 2 3" xfId="12368" xr:uid="{00000000-0005-0000-0000-0000EA250000}"/>
    <cellStyle name="Millares 3 5 2 2 2 2 2 3" xfId="12369" xr:uid="{00000000-0005-0000-0000-0000EB250000}"/>
    <cellStyle name="Millares 3 5 2 2 2 2 2 4" xfId="12370" xr:uid="{00000000-0005-0000-0000-0000EC250000}"/>
    <cellStyle name="Millares 3 5 2 2 2 2 3" xfId="12371" xr:uid="{00000000-0005-0000-0000-0000ED250000}"/>
    <cellStyle name="Millares 3 5 2 2 2 2 3 2" xfId="12372" xr:uid="{00000000-0005-0000-0000-0000EE250000}"/>
    <cellStyle name="Millares 3 5 2 2 2 2 3 3" xfId="12373" xr:uid="{00000000-0005-0000-0000-0000EF250000}"/>
    <cellStyle name="Millares 3 5 2 2 2 2 4" xfId="12374" xr:uid="{00000000-0005-0000-0000-0000F0250000}"/>
    <cellStyle name="Millares 3 5 2 2 2 2 5" xfId="12375" xr:uid="{00000000-0005-0000-0000-0000F1250000}"/>
    <cellStyle name="Millares 3 5 2 2 2 3" xfId="12376" xr:uid="{00000000-0005-0000-0000-0000F2250000}"/>
    <cellStyle name="Millares 3 5 2 2 2 3 2" xfId="12377" xr:uid="{00000000-0005-0000-0000-0000F3250000}"/>
    <cellStyle name="Millares 3 5 2 2 2 3 2 2" xfId="12378" xr:uid="{00000000-0005-0000-0000-0000F4250000}"/>
    <cellStyle name="Millares 3 5 2 2 2 3 2 3" xfId="12379" xr:uid="{00000000-0005-0000-0000-0000F5250000}"/>
    <cellStyle name="Millares 3 5 2 2 2 3 3" xfId="12380" xr:uid="{00000000-0005-0000-0000-0000F6250000}"/>
    <cellStyle name="Millares 3 5 2 2 2 3 4" xfId="12381" xr:uid="{00000000-0005-0000-0000-0000F7250000}"/>
    <cellStyle name="Millares 3 5 2 2 2 4" xfId="12382" xr:uid="{00000000-0005-0000-0000-0000F8250000}"/>
    <cellStyle name="Millares 3 5 2 2 2 4 2" xfId="12383" xr:uid="{00000000-0005-0000-0000-0000F9250000}"/>
    <cellStyle name="Millares 3 5 2 2 2 4 2 2" xfId="12384" xr:uid="{00000000-0005-0000-0000-0000FA250000}"/>
    <cellStyle name="Millares 3 5 2 2 2 4 2 3" xfId="12385" xr:uid="{00000000-0005-0000-0000-0000FB250000}"/>
    <cellStyle name="Millares 3 5 2 2 2 4 3" xfId="12386" xr:uid="{00000000-0005-0000-0000-0000FC250000}"/>
    <cellStyle name="Millares 3 5 2 2 2 4 4" xfId="12387" xr:uid="{00000000-0005-0000-0000-0000FD250000}"/>
    <cellStyle name="Millares 3 5 2 2 2 5" xfId="12388" xr:uid="{00000000-0005-0000-0000-0000FE250000}"/>
    <cellStyle name="Millares 3 5 2 2 2 5 2" xfId="12389" xr:uid="{00000000-0005-0000-0000-0000FF250000}"/>
    <cellStyle name="Millares 3 5 2 2 2 5 2 2" xfId="12390" xr:uid="{00000000-0005-0000-0000-000000260000}"/>
    <cellStyle name="Millares 3 5 2 2 2 5 2 3" xfId="12391" xr:uid="{00000000-0005-0000-0000-000001260000}"/>
    <cellStyle name="Millares 3 5 2 2 2 5 3" xfId="12392" xr:uid="{00000000-0005-0000-0000-000002260000}"/>
    <cellStyle name="Millares 3 5 2 2 2 5 4" xfId="12393" xr:uid="{00000000-0005-0000-0000-000003260000}"/>
    <cellStyle name="Millares 3 5 2 2 2 6" xfId="12394" xr:uid="{00000000-0005-0000-0000-000004260000}"/>
    <cellStyle name="Millares 3 5 2 2 2 6 2" xfId="12395" xr:uid="{00000000-0005-0000-0000-000005260000}"/>
    <cellStyle name="Millares 3 5 2 2 2 6 3" xfId="12396" xr:uid="{00000000-0005-0000-0000-000006260000}"/>
    <cellStyle name="Millares 3 5 2 2 2 7" xfId="12397" xr:uid="{00000000-0005-0000-0000-000007260000}"/>
    <cellStyle name="Millares 3 5 2 2 2 8" xfId="12398" xr:uid="{00000000-0005-0000-0000-000008260000}"/>
    <cellStyle name="Millares 3 5 2 2 3" xfId="12399" xr:uid="{00000000-0005-0000-0000-000009260000}"/>
    <cellStyle name="Millares 3 5 2 2 3 2" xfId="12400" xr:uid="{00000000-0005-0000-0000-00000A260000}"/>
    <cellStyle name="Millares 3 5 2 2 3 2 2" xfId="12401" xr:uid="{00000000-0005-0000-0000-00000B260000}"/>
    <cellStyle name="Millares 3 5 2 2 3 2 2 2" xfId="12402" xr:uid="{00000000-0005-0000-0000-00000C260000}"/>
    <cellStyle name="Millares 3 5 2 2 3 2 2 3" xfId="12403" xr:uid="{00000000-0005-0000-0000-00000D260000}"/>
    <cellStyle name="Millares 3 5 2 2 3 2 3" xfId="12404" xr:uid="{00000000-0005-0000-0000-00000E260000}"/>
    <cellStyle name="Millares 3 5 2 2 3 2 4" xfId="12405" xr:uid="{00000000-0005-0000-0000-00000F260000}"/>
    <cellStyle name="Millares 3 5 2 2 3 3" xfId="12406" xr:uid="{00000000-0005-0000-0000-000010260000}"/>
    <cellStyle name="Millares 3 5 2 2 3 3 2" xfId="12407" xr:uid="{00000000-0005-0000-0000-000011260000}"/>
    <cellStyle name="Millares 3 5 2 2 3 3 3" xfId="12408" xr:uid="{00000000-0005-0000-0000-000012260000}"/>
    <cellStyle name="Millares 3 5 2 2 3 4" xfId="12409" xr:uid="{00000000-0005-0000-0000-000013260000}"/>
    <cellStyle name="Millares 3 5 2 2 3 5" xfId="12410" xr:uid="{00000000-0005-0000-0000-000014260000}"/>
    <cellStyle name="Millares 3 5 2 2 4" xfId="12411" xr:uid="{00000000-0005-0000-0000-000015260000}"/>
    <cellStyle name="Millares 3 5 2 2 4 2" xfId="12412" xr:uid="{00000000-0005-0000-0000-000016260000}"/>
    <cellStyle name="Millares 3 5 2 2 4 2 2" xfId="12413" xr:uid="{00000000-0005-0000-0000-000017260000}"/>
    <cellStyle name="Millares 3 5 2 2 4 2 3" xfId="12414" xr:uid="{00000000-0005-0000-0000-000018260000}"/>
    <cellStyle name="Millares 3 5 2 2 4 3" xfId="12415" xr:uid="{00000000-0005-0000-0000-000019260000}"/>
    <cellStyle name="Millares 3 5 2 2 4 4" xfId="12416" xr:uid="{00000000-0005-0000-0000-00001A260000}"/>
    <cellStyle name="Millares 3 5 2 2 5" xfId="12417" xr:uid="{00000000-0005-0000-0000-00001B260000}"/>
    <cellStyle name="Millares 3 5 2 2 5 2" xfId="12418" xr:uid="{00000000-0005-0000-0000-00001C260000}"/>
    <cellStyle name="Millares 3 5 2 2 5 2 2" xfId="12419" xr:uid="{00000000-0005-0000-0000-00001D260000}"/>
    <cellStyle name="Millares 3 5 2 2 5 2 3" xfId="12420" xr:uid="{00000000-0005-0000-0000-00001E260000}"/>
    <cellStyle name="Millares 3 5 2 2 5 3" xfId="12421" xr:uid="{00000000-0005-0000-0000-00001F260000}"/>
    <cellStyle name="Millares 3 5 2 2 5 4" xfId="12422" xr:uid="{00000000-0005-0000-0000-000020260000}"/>
    <cellStyle name="Millares 3 5 2 2 6" xfId="12423" xr:uid="{00000000-0005-0000-0000-000021260000}"/>
    <cellStyle name="Millares 3 5 2 2 6 2" xfId="12424" xr:uid="{00000000-0005-0000-0000-000022260000}"/>
    <cellStyle name="Millares 3 5 2 2 6 2 2" xfId="12425" xr:uid="{00000000-0005-0000-0000-000023260000}"/>
    <cellStyle name="Millares 3 5 2 2 6 2 3" xfId="12426" xr:uid="{00000000-0005-0000-0000-000024260000}"/>
    <cellStyle name="Millares 3 5 2 2 6 3" xfId="12427" xr:uid="{00000000-0005-0000-0000-000025260000}"/>
    <cellStyle name="Millares 3 5 2 2 6 4" xfId="12428" xr:uid="{00000000-0005-0000-0000-000026260000}"/>
    <cellStyle name="Millares 3 5 2 2 7" xfId="12429" xr:uid="{00000000-0005-0000-0000-000027260000}"/>
    <cellStyle name="Millares 3 5 2 2 7 2" xfId="12430" xr:uid="{00000000-0005-0000-0000-000028260000}"/>
    <cellStyle name="Millares 3 5 2 2 7 3" xfId="12431" xr:uid="{00000000-0005-0000-0000-000029260000}"/>
    <cellStyle name="Millares 3 5 2 2 8" xfId="12432" xr:uid="{00000000-0005-0000-0000-00002A260000}"/>
    <cellStyle name="Millares 3 5 2 2 9" xfId="12433" xr:uid="{00000000-0005-0000-0000-00002B260000}"/>
    <cellStyle name="Millares 3 5 2 3" xfId="12434" xr:uid="{00000000-0005-0000-0000-00002C260000}"/>
    <cellStyle name="Millares 3 5 2 3 2" xfId="12435" xr:uid="{00000000-0005-0000-0000-00002D260000}"/>
    <cellStyle name="Millares 3 5 2 3 2 2" xfId="12436" xr:uid="{00000000-0005-0000-0000-00002E260000}"/>
    <cellStyle name="Millares 3 5 2 3 2 2 2" xfId="12437" xr:uid="{00000000-0005-0000-0000-00002F260000}"/>
    <cellStyle name="Millares 3 5 2 3 2 2 2 2" xfId="12438" xr:uid="{00000000-0005-0000-0000-000030260000}"/>
    <cellStyle name="Millares 3 5 2 3 2 2 2 3" xfId="12439" xr:uid="{00000000-0005-0000-0000-000031260000}"/>
    <cellStyle name="Millares 3 5 2 3 2 2 3" xfId="12440" xr:uid="{00000000-0005-0000-0000-000032260000}"/>
    <cellStyle name="Millares 3 5 2 3 2 2 4" xfId="12441" xr:uid="{00000000-0005-0000-0000-000033260000}"/>
    <cellStyle name="Millares 3 5 2 3 2 3" xfId="12442" xr:uid="{00000000-0005-0000-0000-000034260000}"/>
    <cellStyle name="Millares 3 5 2 3 2 3 2" xfId="12443" xr:uid="{00000000-0005-0000-0000-000035260000}"/>
    <cellStyle name="Millares 3 5 2 3 2 3 3" xfId="12444" xr:uid="{00000000-0005-0000-0000-000036260000}"/>
    <cellStyle name="Millares 3 5 2 3 2 4" xfId="12445" xr:uid="{00000000-0005-0000-0000-000037260000}"/>
    <cellStyle name="Millares 3 5 2 3 2 5" xfId="12446" xr:uid="{00000000-0005-0000-0000-000038260000}"/>
    <cellStyle name="Millares 3 5 2 3 3" xfId="12447" xr:uid="{00000000-0005-0000-0000-000039260000}"/>
    <cellStyle name="Millares 3 5 2 3 3 2" xfId="12448" xr:uid="{00000000-0005-0000-0000-00003A260000}"/>
    <cellStyle name="Millares 3 5 2 3 3 2 2" xfId="12449" xr:uid="{00000000-0005-0000-0000-00003B260000}"/>
    <cellStyle name="Millares 3 5 2 3 3 2 3" xfId="12450" xr:uid="{00000000-0005-0000-0000-00003C260000}"/>
    <cellStyle name="Millares 3 5 2 3 3 3" xfId="12451" xr:uid="{00000000-0005-0000-0000-00003D260000}"/>
    <cellStyle name="Millares 3 5 2 3 3 4" xfId="12452" xr:uid="{00000000-0005-0000-0000-00003E260000}"/>
    <cellStyle name="Millares 3 5 2 3 4" xfId="12453" xr:uid="{00000000-0005-0000-0000-00003F260000}"/>
    <cellStyle name="Millares 3 5 2 3 4 2" xfId="12454" xr:uid="{00000000-0005-0000-0000-000040260000}"/>
    <cellStyle name="Millares 3 5 2 3 4 2 2" xfId="12455" xr:uid="{00000000-0005-0000-0000-000041260000}"/>
    <cellStyle name="Millares 3 5 2 3 4 2 3" xfId="12456" xr:uid="{00000000-0005-0000-0000-000042260000}"/>
    <cellStyle name="Millares 3 5 2 3 4 3" xfId="12457" xr:uid="{00000000-0005-0000-0000-000043260000}"/>
    <cellStyle name="Millares 3 5 2 3 4 4" xfId="12458" xr:uid="{00000000-0005-0000-0000-000044260000}"/>
    <cellStyle name="Millares 3 5 2 3 5" xfId="12459" xr:uid="{00000000-0005-0000-0000-000045260000}"/>
    <cellStyle name="Millares 3 5 2 3 5 2" xfId="12460" xr:uid="{00000000-0005-0000-0000-000046260000}"/>
    <cellStyle name="Millares 3 5 2 3 5 2 2" xfId="12461" xr:uid="{00000000-0005-0000-0000-000047260000}"/>
    <cellStyle name="Millares 3 5 2 3 5 2 3" xfId="12462" xr:uid="{00000000-0005-0000-0000-000048260000}"/>
    <cellStyle name="Millares 3 5 2 3 5 3" xfId="12463" xr:uid="{00000000-0005-0000-0000-000049260000}"/>
    <cellStyle name="Millares 3 5 2 3 5 4" xfId="12464" xr:uid="{00000000-0005-0000-0000-00004A260000}"/>
    <cellStyle name="Millares 3 5 2 3 6" xfId="12465" xr:uid="{00000000-0005-0000-0000-00004B260000}"/>
    <cellStyle name="Millares 3 5 2 3 6 2" xfId="12466" xr:uid="{00000000-0005-0000-0000-00004C260000}"/>
    <cellStyle name="Millares 3 5 2 3 6 3" xfId="12467" xr:uid="{00000000-0005-0000-0000-00004D260000}"/>
    <cellStyle name="Millares 3 5 2 3 7" xfId="12468" xr:uid="{00000000-0005-0000-0000-00004E260000}"/>
    <cellStyle name="Millares 3 5 2 3 8" xfId="12469" xr:uid="{00000000-0005-0000-0000-00004F260000}"/>
    <cellStyle name="Millares 3 5 2 4" xfId="12470" xr:uid="{00000000-0005-0000-0000-000050260000}"/>
    <cellStyle name="Millares 3 5 2 4 2" xfId="12471" xr:uid="{00000000-0005-0000-0000-000051260000}"/>
    <cellStyle name="Millares 3 5 2 4 2 2" xfId="12472" xr:uid="{00000000-0005-0000-0000-000052260000}"/>
    <cellStyle name="Millares 3 5 2 4 2 2 2" xfId="12473" xr:uid="{00000000-0005-0000-0000-000053260000}"/>
    <cellStyle name="Millares 3 5 2 4 2 2 3" xfId="12474" xr:uid="{00000000-0005-0000-0000-000054260000}"/>
    <cellStyle name="Millares 3 5 2 4 2 3" xfId="12475" xr:uid="{00000000-0005-0000-0000-000055260000}"/>
    <cellStyle name="Millares 3 5 2 4 2 4" xfId="12476" xr:uid="{00000000-0005-0000-0000-000056260000}"/>
    <cellStyle name="Millares 3 5 2 4 3" xfId="12477" xr:uid="{00000000-0005-0000-0000-000057260000}"/>
    <cellStyle name="Millares 3 5 2 4 3 2" xfId="12478" xr:uid="{00000000-0005-0000-0000-000058260000}"/>
    <cellStyle name="Millares 3 5 2 4 3 2 2" xfId="12479" xr:uid="{00000000-0005-0000-0000-000059260000}"/>
    <cellStyle name="Millares 3 5 2 4 3 2 3" xfId="12480" xr:uid="{00000000-0005-0000-0000-00005A260000}"/>
    <cellStyle name="Millares 3 5 2 4 3 3" xfId="12481" xr:uid="{00000000-0005-0000-0000-00005B260000}"/>
    <cellStyle name="Millares 3 5 2 4 3 4" xfId="12482" xr:uid="{00000000-0005-0000-0000-00005C260000}"/>
    <cellStyle name="Millares 3 5 2 4 4" xfId="12483" xr:uid="{00000000-0005-0000-0000-00005D260000}"/>
    <cellStyle name="Millares 3 5 2 4 4 2" xfId="12484" xr:uid="{00000000-0005-0000-0000-00005E260000}"/>
    <cellStyle name="Millares 3 5 2 4 4 3" xfId="12485" xr:uid="{00000000-0005-0000-0000-00005F260000}"/>
    <cellStyle name="Millares 3 5 2 4 5" xfId="12486" xr:uid="{00000000-0005-0000-0000-000060260000}"/>
    <cellStyle name="Millares 3 5 2 4 6" xfId="12487" xr:uid="{00000000-0005-0000-0000-000061260000}"/>
    <cellStyle name="Millares 3 5 2 5" xfId="12488" xr:uid="{00000000-0005-0000-0000-000062260000}"/>
    <cellStyle name="Millares 3 5 2 5 2" xfId="12489" xr:uid="{00000000-0005-0000-0000-000063260000}"/>
    <cellStyle name="Millares 3 5 2 5 2 2" xfId="12490" xr:uid="{00000000-0005-0000-0000-000064260000}"/>
    <cellStyle name="Millares 3 5 2 5 2 3" xfId="12491" xr:uid="{00000000-0005-0000-0000-000065260000}"/>
    <cellStyle name="Millares 3 5 2 5 3" xfId="12492" xr:uid="{00000000-0005-0000-0000-000066260000}"/>
    <cellStyle name="Millares 3 5 2 5 4" xfId="12493" xr:uid="{00000000-0005-0000-0000-000067260000}"/>
    <cellStyle name="Millares 3 5 2 6" xfId="12494" xr:uid="{00000000-0005-0000-0000-000068260000}"/>
    <cellStyle name="Millares 3 5 2 6 2" xfId="12495" xr:uid="{00000000-0005-0000-0000-000069260000}"/>
    <cellStyle name="Millares 3 5 2 6 2 2" xfId="12496" xr:uid="{00000000-0005-0000-0000-00006A260000}"/>
    <cellStyle name="Millares 3 5 2 6 2 3" xfId="12497" xr:uid="{00000000-0005-0000-0000-00006B260000}"/>
    <cellStyle name="Millares 3 5 2 6 3" xfId="12498" xr:uid="{00000000-0005-0000-0000-00006C260000}"/>
    <cellStyle name="Millares 3 5 2 6 4" xfId="12499" xr:uid="{00000000-0005-0000-0000-00006D260000}"/>
    <cellStyle name="Millares 3 5 2 7" xfId="12500" xr:uid="{00000000-0005-0000-0000-00006E260000}"/>
    <cellStyle name="Millares 3 5 2 7 2" xfId="12501" xr:uid="{00000000-0005-0000-0000-00006F260000}"/>
    <cellStyle name="Millares 3 5 2 7 2 2" xfId="12502" xr:uid="{00000000-0005-0000-0000-000070260000}"/>
    <cellStyle name="Millares 3 5 2 7 2 3" xfId="12503" xr:uid="{00000000-0005-0000-0000-000071260000}"/>
    <cellStyle name="Millares 3 5 2 7 3" xfId="12504" xr:uid="{00000000-0005-0000-0000-000072260000}"/>
    <cellStyle name="Millares 3 5 2 7 4" xfId="12505" xr:uid="{00000000-0005-0000-0000-000073260000}"/>
    <cellStyle name="Millares 3 5 2 8" xfId="12506" xr:uid="{00000000-0005-0000-0000-000074260000}"/>
    <cellStyle name="Millares 3 5 2 8 2" xfId="12507" xr:uid="{00000000-0005-0000-0000-000075260000}"/>
    <cellStyle name="Millares 3 5 2 8 2 2" xfId="12508" xr:uid="{00000000-0005-0000-0000-000076260000}"/>
    <cellStyle name="Millares 3 5 2 8 2 3" xfId="12509" xr:uid="{00000000-0005-0000-0000-000077260000}"/>
    <cellStyle name="Millares 3 5 2 8 3" xfId="12510" xr:uid="{00000000-0005-0000-0000-000078260000}"/>
    <cellStyle name="Millares 3 5 2 8 4" xfId="12511" xr:uid="{00000000-0005-0000-0000-000079260000}"/>
    <cellStyle name="Millares 3 5 2 9" xfId="12512" xr:uid="{00000000-0005-0000-0000-00007A260000}"/>
    <cellStyle name="Millares 3 5 2 9 2" xfId="12513" xr:uid="{00000000-0005-0000-0000-00007B260000}"/>
    <cellStyle name="Millares 3 5 2 9 2 2" xfId="12514" xr:uid="{00000000-0005-0000-0000-00007C260000}"/>
    <cellStyle name="Millares 3 5 2 9 2 3" xfId="12515" xr:uid="{00000000-0005-0000-0000-00007D260000}"/>
    <cellStyle name="Millares 3 5 2 9 3" xfId="12516" xr:uid="{00000000-0005-0000-0000-00007E260000}"/>
    <cellStyle name="Millares 3 5 2 9 4" xfId="12517" xr:uid="{00000000-0005-0000-0000-00007F260000}"/>
    <cellStyle name="Millares 3 5 3" xfId="12518" xr:uid="{00000000-0005-0000-0000-000080260000}"/>
    <cellStyle name="Millares 3 5 3 2" xfId="12519" xr:uid="{00000000-0005-0000-0000-000081260000}"/>
    <cellStyle name="Millares 3 5 3 2 2" xfId="12520" xr:uid="{00000000-0005-0000-0000-000082260000}"/>
    <cellStyle name="Millares 3 5 3 2 2 2" xfId="12521" xr:uid="{00000000-0005-0000-0000-000083260000}"/>
    <cellStyle name="Millares 3 5 3 2 2 2 2" xfId="12522" xr:uid="{00000000-0005-0000-0000-000084260000}"/>
    <cellStyle name="Millares 3 5 3 2 2 2 2 2" xfId="12523" xr:uid="{00000000-0005-0000-0000-000085260000}"/>
    <cellStyle name="Millares 3 5 3 2 2 2 2 3" xfId="12524" xr:uid="{00000000-0005-0000-0000-000086260000}"/>
    <cellStyle name="Millares 3 5 3 2 2 2 3" xfId="12525" xr:uid="{00000000-0005-0000-0000-000087260000}"/>
    <cellStyle name="Millares 3 5 3 2 2 2 4" xfId="12526" xr:uid="{00000000-0005-0000-0000-000088260000}"/>
    <cellStyle name="Millares 3 5 3 2 2 3" xfId="12527" xr:uid="{00000000-0005-0000-0000-000089260000}"/>
    <cellStyle name="Millares 3 5 3 2 2 3 2" xfId="12528" xr:uid="{00000000-0005-0000-0000-00008A260000}"/>
    <cellStyle name="Millares 3 5 3 2 2 3 3" xfId="12529" xr:uid="{00000000-0005-0000-0000-00008B260000}"/>
    <cellStyle name="Millares 3 5 3 2 2 4" xfId="12530" xr:uid="{00000000-0005-0000-0000-00008C260000}"/>
    <cellStyle name="Millares 3 5 3 2 2 5" xfId="12531" xr:uid="{00000000-0005-0000-0000-00008D260000}"/>
    <cellStyle name="Millares 3 5 3 2 3" xfId="12532" xr:uid="{00000000-0005-0000-0000-00008E260000}"/>
    <cellStyle name="Millares 3 5 3 2 3 2" xfId="12533" xr:uid="{00000000-0005-0000-0000-00008F260000}"/>
    <cellStyle name="Millares 3 5 3 2 3 2 2" xfId="12534" xr:uid="{00000000-0005-0000-0000-000090260000}"/>
    <cellStyle name="Millares 3 5 3 2 3 2 3" xfId="12535" xr:uid="{00000000-0005-0000-0000-000091260000}"/>
    <cellStyle name="Millares 3 5 3 2 3 3" xfId="12536" xr:uid="{00000000-0005-0000-0000-000092260000}"/>
    <cellStyle name="Millares 3 5 3 2 3 4" xfId="12537" xr:uid="{00000000-0005-0000-0000-000093260000}"/>
    <cellStyle name="Millares 3 5 3 2 4" xfId="12538" xr:uid="{00000000-0005-0000-0000-000094260000}"/>
    <cellStyle name="Millares 3 5 3 2 4 2" xfId="12539" xr:uid="{00000000-0005-0000-0000-000095260000}"/>
    <cellStyle name="Millares 3 5 3 2 4 2 2" xfId="12540" xr:uid="{00000000-0005-0000-0000-000096260000}"/>
    <cellStyle name="Millares 3 5 3 2 4 2 3" xfId="12541" xr:uid="{00000000-0005-0000-0000-000097260000}"/>
    <cellStyle name="Millares 3 5 3 2 4 3" xfId="12542" xr:uid="{00000000-0005-0000-0000-000098260000}"/>
    <cellStyle name="Millares 3 5 3 2 4 4" xfId="12543" xr:uid="{00000000-0005-0000-0000-000099260000}"/>
    <cellStyle name="Millares 3 5 3 2 5" xfId="12544" xr:uid="{00000000-0005-0000-0000-00009A260000}"/>
    <cellStyle name="Millares 3 5 3 2 5 2" xfId="12545" xr:uid="{00000000-0005-0000-0000-00009B260000}"/>
    <cellStyle name="Millares 3 5 3 2 5 2 2" xfId="12546" xr:uid="{00000000-0005-0000-0000-00009C260000}"/>
    <cellStyle name="Millares 3 5 3 2 5 2 3" xfId="12547" xr:uid="{00000000-0005-0000-0000-00009D260000}"/>
    <cellStyle name="Millares 3 5 3 2 5 3" xfId="12548" xr:uid="{00000000-0005-0000-0000-00009E260000}"/>
    <cellStyle name="Millares 3 5 3 2 5 4" xfId="12549" xr:uid="{00000000-0005-0000-0000-00009F260000}"/>
    <cellStyle name="Millares 3 5 3 2 6" xfId="12550" xr:uid="{00000000-0005-0000-0000-0000A0260000}"/>
    <cellStyle name="Millares 3 5 3 2 6 2" xfId="12551" xr:uid="{00000000-0005-0000-0000-0000A1260000}"/>
    <cellStyle name="Millares 3 5 3 2 6 3" xfId="12552" xr:uid="{00000000-0005-0000-0000-0000A2260000}"/>
    <cellStyle name="Millares 3 5 3 2 7" xfId="12553" xr:uid="{00000000-0005-0000-0000-0000A3260000}"/>
    <cellStyle name="Millares 3 5 3 2 8" xfId="12554" xr:uid="{00000000-0005-0000-0000-0000A4260000}"/>
    <cellStyle name="Millares 3 5 3 3" xfId="12555" xr:uid="{00000000-0005-0000-0000-0000A5260000}"/>
    <cellStyle name="Millares 3 5 3 3 2" xfId="12556" xr:uid="{00000000-0005-0000-0000-0000A6260000}"/>
    <cellStyle name="Millares 3 5 3 3 2 2" xfId="12557" xr:uid="{00000000-0005-0000-0000-0000A7260000}"/>
    <cellStyle name="Millares 3 5 3 3 2 2 2" xfId="12558" xr:uid="{00000000-0005-0000-0000-0000A8260000}"/>
    <cellStyle name="Millares 3 5 3 3 2 2 3" xfId="12559" xr:uid="{00000000-0005-0000-0000-0000A9260000}"/>
    <cellStyle name="Millares 3 5 3 3 2 3" xfId="12560" xr:uid="{00000000-0005-0000-0000-0000AA260000}"/>
    <cellStyle name="Millares 3 5 3 3 2 4" xfId="12561" xr:uid="{00000000-0005-0000-0000-0000AB260000}"/>
    <cellStyle name="Millares 3 5 3 3 3" xfId="12562" xr:uid="{00000000-0005-0000-0000-0000AC260000}"/>
    <cellStyle name="Millares 3 5 3 3 3 2" xfId="12563" xr:uid="{00000000-0005-0000-0000-0000AD260000}"/>
    <cellStyle name="Millares 3 5 3 3 3 3" xfId="12564" xr:uid="{00000000-0005-0000-0000-0000AE260000}"/>
    <cellStyle name="Millares 3 5 3 3 4" xfId="12565" xr:uid="{00000000-0005-0000-0000-0000AF260000}"/>
    <cellStyle name="Millares 3 5 3 3 5" xfId="12566" xr:uid="{00000000-0005-0000-0000-0000B0260000}"/>
    <cellStyle name="Millares 3 5 3 4" xfId="12567" xr:uid="{00000000-0005-0000-0000-0000B1260000}"/>
    <cellStyle name="Millares 3 5 3 4 2" xfId="12568" xr:uid="{00000000-0005-0000-0000-0000B2260000}"/>
    <cellStyle name="Millares 3 5 3 4 2 2" xfId="12569" xr:uid="{00000000-0005-0000-0000-0000B3260000}"/>
    <cellStyle name="Millares 3 5 3 4 2 3" xfId="12570" xr:uid="{00000000-0005-0000-0000-0000B4260000}"/>
    <cellStyle name="Millares 3 5 3 4 3" xfId="12571" xr:uid="{00000000-0005-0000-0000-0000B5260000}"/>
    <cellStyle name="Millares 3 5 3 4 4" xfId="12572" xr:uid="{00000000-0005-0000-0000-0000B6260000}"/>
    <cellStyle name="Millares 3 5 3 5" xfId="12573" xr:uid="{00000000-0005-0000-0000-0000B7260000}"/>
    <cellStyle name="Millares 3 5 3 5 2" xfId="12574" xr:uid="{00000000-0005-0000-0000-0000B8260000}"/>
    <cellStyle name="Millares 3 5 3 5 2 2" xfId="12575" xr:uid="{00000000-0005-0000-0000-0000B9260000}"/>
    <cellStyle name="Millares 3 5 3 5 2 3" xfId="12576" xr:uid="{00000000-0005-0000-0000-0000BA260000}"/>
    <cellStyle name="Millares 3 5 3 5 3" xfId="12577" xr:uid="{00000000-0005-0000-0000-0000BB260000}"/>
    <cellStyle name="Millares 3 5 3 5 4" xfId="12578" xr:uid="{00000000-0005-0000-0000-0000BC260000}"/>
    <cellStyle name="Millares 3 5 3 6" xfId="12579" xr:uid="{00000000-0005-0000-0000-0000BD260000}"/>
    <cellStyle name="Millares 3 5 3 6 2" xfId="12580" xr:uid="{00000000-0005-0000-0000-0000BE260000}"/>
    <cellStyle name="Millares 3 5 3 6 2 2" xfId="12581" xr:uid="{00000000-0005-0000-0000-0000BF260000}"/>
    <cellStyle name="Millares 3 5 3 6 2 3" xfId="12582" xr:uid="{00000000-0005-0000-0000-0000C0260000}"/>
    <cellStyle name="Millares 3 5 3 6 3" xfId="12583" xr:uid="{00000000-0005-0000-0000-0000C1260000}"/>
    <cellStyle name="Millares 3 5 3 6 4" xfId="12584" xr:uid="{00000000-0005-0000-0000-0000C2260000}"/>
    <cellStyle name="Millares 3 5 3 7" xfId="12585" xr:uid="{00000000-0005-0000-0000-0000C3260000}"/>
    <cellStyle name="Millares 3 5 3 7 2" xfId="12586" xr:uid="{00000000-0005-0000-0000-0000C4260000}"/>
    <cellStyle name="Millares 3 5 3 7 3" xfId="12587" xr:uid="{00000000-0005-0000-0000-0000C5260000}"/>
    <cellStyle name="Millares 3 5 3 8" xfId="12588" xr:uid="{00000000-0005-0000-0000-0000C6260000}"/>
    <cellStyle name="Millares 3 5 3 9" xfId="12589" xr:uid="{00000000-0005-0000-0000-0000C7260000}"/>
    <cellStyle name="Millares 3 5 4" xfId="12590" xr:uid="{00000000-0005-0000-0000-0000C8260000}"/>
    <cellStyle name="Millares 3 5 4 2" xfId="12591" xr:uid="{00000000-0005-0000-0000-0000C9260000}"/>
    <cellStyle name="Millares 3 5 4 2 2" xfId="12592" xr:uid="{00000000-0005-0000-0000-0000CA260000}"/>
    <cellStyle name="Millares 3 5 4 2 2 2" xfId="12593" xr:uid="{00000000-0005-0000-0000-0000CB260000}"/>
    <cellStyle name="Millares 3 5 4 2 2 2 2" xfId="12594" xr:uid="{00000000-0005-0000-0000-0000CC260000}"/>
    <cellStyle name="Millares 3 5 4 2 2 2 3" xfId="12595" xr:uid="{00000000-0005-0000-0000-0000CD260000}"/>
    <cellStyle name="Millares 3 5 4 2 2 3" xfId="12596" xr:uid="{00000000-0005-0000-0000-0000CE260000}"/>
    <cellStyle name="Millares 3 5 4 2 2 4" xfId="12597" xr:uid="{00000000-0005-0000-0000-0000CF260000}"/>
    <cellStyle name="Millares 3 5 4 2 3" xfId="12598" xr:uid="{00000000-0005-0000-0000-0000D0260000}"/>
    <cellStyle name="Millares 3 5 4 2 3 2" xfId="12599" xr:uid="{00000000-0005-0000-0000-0000D1260000}"/>
    <cellStyle name="Millares 3 5 4 2 3 3" xfId="12600" xr:uid="{00000000-0005-0000-0000-0000D2260000}"/>
    <cellStyle name="Millares 3 5 4 2 4" xfId="12601" xr:uid="{00000000-0005-0000-0000-0000D3260000}"/>
    <cellStyle name="Millares 3 5 4 2 5" xfId="12602" xr:uid="{00000000-0005-0000-0000-0000D4260000}"/>
    <cellStyle name="Millares 3 5 4 3" xfId="12603" xr:uid="{00000000-0005-0000-0000-0000D5260000}"/>
    <cellStyle name="Millares 3 5 4 3 2" xfId="12604" xr:uid="{00000000-0005-0000-0000-0000D6260000}"/>
    <cellStyle name="Millares 3 5 4 3 2 2" xfId="12605" xr:uid="{00000000-0005-0000-0000-0000D7260000}"/>
    <cellStyle name="Millares 3 5 4 3 2 3" xfId="12606" xr:uid="{00000000-0005-0000-0000-0000D8260000}"/>
    <cellStyle name="Millares 3 5 4 3 3" xfId="12607" xr:uid="{00000000-0005-0000-0000-0000D9260000}"/>
    <cellStyle name="Millares 3 5 4 3 4" xfId="12608" xr:uid="{00000000-0005-0000-0000-0000DA260000}"/>
    <cellStyle name="Millares 3 5 4 4" xfId="12609" xr:uid="{00000000-0005-0000-0000-0000DB260000}"/>
    <cellStyle name="Millares 3 5 4 4 2" xfId="12610" xr:uid="{00000000-0005-0000-0000-0000DC260000}"/>
    <cellStyle name="Millares 3 5 4 4 2 2" xfId="12611" xr:uid="{00000000-0005-0000-0000-0000DD260000}"/>
    <cellStyle name="Millares 3 5 4 4 2 3" xfId="12612" xr:uid="{00000000-0005-0000-0000-0000DE260000}"/>
    <cellStyle name="Millares 3 5 4 4 3" xfId="12613" xr:uid="{00000000-0005-0000-0000-0000DF260000}"/>
    <cellStyle name="Millares 3 5 4 4 4" xfId="12614" xr:uid="{00000000-0005-0000-0000-0000E0260000}"/>
    <cellStyle name="Millares 3 5 4 5" xfId="12615" xr:uid="{00000000-0005-0000-0000-0000E1260000}"/>
    <cellStyle name="Millares 3 5 4 5 2" xfId="12616" xr:uid="{00000000-0005-0000-0000-0000E2260000}"/>
    <cellStyle name="Millares 3 5 4 5 2 2" xfId="12617" xr:uid="{00000000-0005-0000-0000-0000E3260000}"/>
    <cellStyle name="Millares 3 5 4 5 2 3" xfId="12618" xr:uid="{00000000-0005-0000-0000-0000E4260000}"/>
    <cellStyle name="Millares 3 5 4 5 3" xfId="12619" xr:uid="{00000000-0005-0000-0000-0000E5260000}"/>
    <cellStyle name="Millares 3 5 4 5 4" xfId="12620" xr:uid="{00000000-0005-0000-0000-0000E6260000}"/>
    <cellStyle name="Millares 3 5 4 6" xfId="12621" xr:uid="{00000000-0005-0000-0000-0000E7260000}"/>
    <cellStyle name="Millares 3 5 4 6 2" xfId="12622" xr:uid="{00000000-0005-0000-0000-0000E8260000}"/>
    <cellStyle name="Millares 3 5 4 6 3" xfId="12623" xr:uid="{00000000-0005-0000-0000-0000E9260000}"/>
    <cellStyle name="Millares 3 5 4 7" xfId="12624" xr:uid="{00000000-0005-0000-0000-0000EA260000}"/>
    <cellStyle name="Millares 3 5 4 8" xfId="12625" xr:uid="{00000000-0005-0000-0000-0000EB260000}"/>
    <cellStyle name="Millares 3 5 5" xfId="12626" xr:uid="{00000000-0005-0000-0000-0000EC260000}"/>
    <cellStyle name="Millares 3 5 5 2" xfId="12627" xr:uid="{00000000-0005-0000-0000-0000ED260000}"/>
    <cellStyle name="Millares 3 5 5 2 2" xfId="12628" xr:uid="{00000000-0005-0000-0000-0000EE260000}"/>
    <cellStyle name="Millares 3 5 5 2 2 2" xfId="12629" xr:uid="{00000000-0005-0000-0000-0000EF260000}"/>
    <cellStyle name="Millares 3 5 5 2 2 3" xfId="12630" xr:uid="{00000000-0005-0000-0000-0000F0260000}"/>
    <cellStyle name="Millares 3 5 5 2 3" xfId="12631" xr:uid="{00000000-0005-0000-0000-0000F1260000}"/>
    <cellStyle name="Millares 3 5 5 2 4" xfId="12632" xr:uid="{00000000-0005-0000-0000-0000F2260000}"/>
    <cellStyle name="Millares 3 5 5 3" xfId="12633" xr:uid="{00000000-0005-0000-0000-0000F3260000}"/>
    <cellStyle name="Millares 3 5 5 3 2" xfId="12634" xr:uid="{00000000-0005-0000-0000-0000F4260000}"/>
    <cellStyle name="Millares 3 5 5 3 2 2" xfId="12635" xr:uid="{00000000-0005-0000-0000-0000F5260000}"/>
    <cellStyle name="Millares 3 5 5 3 2 3" xfId="12636" xr:uid="{00000000-0005-0000-0000-0000F6260000}"/>
    <cellStyle name="Millares 3 5 5 3 3" xfId="12637" xr:uid="{00000000-0005-0000-0000-0000F7260000}"/>
    <cellStyle name="Millares 3 5 5 3 4" xfId="12638" xr:uid="{00000000-0005-0000-0000-0000F8260000}"/>
    <cellStyle name="Millares 3 5 5 4" xfId="12639" xr:uid="{00000000-0005-0000-0000-0000F9260000}"/>
    <cellStyle name="Millares 3 5 5 4 2" xfId="12640" xr:uid="{00000000-0005-0000-0000-0000FA260000}"/>
    <cellStyle name="Millares 3 5 5 4 3" xfId="12641" xr:uid="{00000000-0005-0000-0000-0000FB260000}"/>
    <cellStyle name="Millares 3 5 5 5" xfId="12642" xr:uid="{00000000-0005-0000-0000-0000FC260000}"/>
    <cellStyle name="Millares 3 5 5 6" xfId="12643" xr:uid="{00000000-0005-0000-0000-0000FD260000}"/>
    <cellStyle name="Millares 3 5 6" xfId="12644" xr:uid="{00000000-0005-0000-0000-0000FE260000}"/>
    <cellStyle name="Millares 3 5 6 2" xfId="12645" xr:uid="{00000000-0005-0000-0000-0000FF260000}"/>
    <cellStyle name="Millares 3 5 6 2 2" xfId="12646" xr:uid="{00000000-0005-0000-0000-000000270000}"/>
    <cellStyle name="Millares 3 5 6 2 3" xfId="12647" xr:uid="{00000000-0005-0000-0000-000001270000}"/>
    <cellStyle name="Millares 3 5 6 3" xfId="12648" xr:uid="{00000000-0005-0000-0000-000002270000}"/>
    <cellStyle name="Millares 3 5 6 4" xfId="12649" xr:uid="{00000000-0005-0000-0000-000003270000}"/>
    <cellStyle name="Millares 3 5 7" xfId="12650" xr:uid="{00000000-0005-0000-0000-000004270000}"/>
    <cellStyle name="Millares 3 5 7 2" xfId="12651" xr:uid="{00000000-0005-0000-0000-000005270000}"/>
    <cellStyle name="Millares 3 5 7 2 2" xfId="12652" xr:uid="{00000000-0005-0000-0000-000006270000}"/>
    <cellStyle name="Millares 3 5 7 2 3" xfId="12653" xr:uid="{00000000-0005-0000-0000-000007270000}"/>
    <cellStyle name="Millares 3 5 7 3" xfId="12654" xr:uid="{00000000-0005-0000-0000-000008270000}"/>
    <cellStyle name="Millares 3 5 7 4" xfId="12655" xr:uid="{00000000-0005-0000-0000-000009270000}"/>
    <cellStyle name="Millares 3 5 8" xfId="12656" xr:uid="{00000000-0005-0000-0000-00000A270000}"/>
    <cellStyle name="Millares 3 5 8 2" xfId="12657" xr:uid="{00000000-0005-0000-0000-00000B270000}"/>
    <cellStyle name="Millares 3 5 8 2 2" xfId="12658" xr:uid="{00000000-0005-0000-0000-00000C270000}"/>
    <cellStyle name="Millares 3 5 8 2 3" xfId="12659" xr:uid="{00000000-0005-0000-0000-00000D270000}"/>
    <cellStyle name="Millares 3 5 8 3" xfId="12660" xr:uid="{00000000-0005-0000-0000-00000E270000}"/>
    <cellStyle name="Millares 3 5 8 4" xfId="12661" xr:uid="{00000000-0005-0000-0000-00000F270000}"/>
    <cellStyle name="Millares 3 5 9" xfId="12662" xr:uid="{00000000-0005-0000-0000-000010270000}"/>
    <cellStyle name="Millares 3 5 9 2" xfId="12663" xr:uid="{00000000-0005-0000-0000-000011270000}"/>
    <cellStyle name="Millares 3 5 9 2 2" xfId="12664" xr:uid="{00000000-0005-0000-0000-000012270000}"/>
    <cellStyle name="Millares 3 5 9 2 3" xfId="12665" xr:uid="{00000000-0005-0000-0000-000013270000}"/>
    <cellStyle name="Millares 3 5 9 3" xfId="12666" xr:uid="{00000000-0005-0000-0000-000014270000}"/>
    <cellStyle name="Millares 3 5 9 4" xfId="12667" xr:uid="{00000000-0005-0000-0000-000015270000}"/>
    <cellStyle name="Millares 3 6" xfId="12668" xr:uid="{00000000-0005-0000-0000-000016270000}"/>
    <cellStyle name="Millares 3 6 10" xfId="12669" xr:uid="{00000000-0005-0000-0000-000017270000}"/>
    <cellStyle name="Millares 3 6 11" xfId="12670" xr:uid="{00000000-0005-0000-0000-000018270000}"/>
    <cellStyle name="Millares 3 6 2" xfId="12671" xr:uid="{00000000-0005-0000-0000-000019270000}"/>
    <cellStyle name="Millares 3 6 2 2" xfId="12672" xr:uid="{00000000-0005-0000-0000-00001A270000}"/>
    <cellStyle name="Millares 3 6 2 2 2" xfId="12673" xr:uid="{00000000-0005-0000-0000-00001B270000}"/>
    <cellStyle name="Millares 3 6 2 2 2 2" xfId="12674" xr:uid="{00000000-0005-0000-0000-00001C270000}"/>
    <cellStyle name="Millares 3 6 2 2 2 2 2" xfId="12675" xr:uid="{00000000-0005-0000-0000-00001D270000}"/>
    <cellStyle name="Millares 3 6 2 2 2 2 2 2" xfId="12676" xr:uid="{00000000-0005-0000-0000-00001E270000}"/>
    <cellStyle name="Millares 3 6 2 2 2 2 2 3" xfId="12677" xr:uid="{00000000-0005-0000-0000-00001F270000}"/>
    <cellStyle name="Millares 3 6 2 2 2 2 3" xfId="12678" xr:uid="{00000000-0005-0000-0000-000020270000}"/>
    <cellStyle name="Millares 3 6 2 2 2 2 4" xfId="12679" xr:uid="{00000000-0005-0000-0000-000021270000}"/>
    <cellStyle name="Millares 3 6 2 2 2 3" xfId="12680" xr:uid="{00000000-0005-0000-0000-000022270000}"/>
    <cellStyle name="Millares 3 6 2 2 2 3 2" xfId="12681" xr:uid="{00000000-0005-0000-0000-000023270000}"/>
    <cellStyle name="Millares 3 6 2 2 2 3 3" xfId="12682" xr:uid="{00000000-0005-0000-0000-000024270000}"/>
    <cellStyle name="Millares 3 6 2 2 2 4" xfId="12683" xr:uid="{00000000-0005-0000-0000-000025270000}"/>
    <cellStyle name="Millares 3 6 2 2 2 5" xfId="12684" xr:uid="{00000000-0005-0000-0000-000026270000}"/>
    <cellStyle name="Millares 3 6 2 2 3" xfId="12685" xr:uid="{00000000-0005-0000-0000-000027270000}"/>
    <cellStyle name="Millares 3 6 2 2 3 2" xfId="12686" xr:uid="{00000000-0005-0000-0000-000028270000}"/>
    <cellStyle name="Millares 3 6 2 2 3 2 2" xfId="12687" xr:uid="{00000000-0005-0000-0000-000029270000}"/>
    <cellStyle name="Millares 3 6 2 2 3 2 3" xfId="12688" xr:uid="{00000000-0005-0000-0000-00002A270000}"/>
    <cellStyle name="Millares 3 6 2 2 3 3" xfId="12689" xr:uid="{00000000-0005-0000-0000-00002B270000}"/>
    <cellStyle name="Millares 3 6 2 2 3 4" xfId="12690" xr:uid="{00000000-0005-0000-0000-00002C270000}"/>
    <cellStyle name="Millares 3 6 2 2 4" xfId="12691" xr:uid="{00000000-0005-0000-0000-00002D270000}"/>
    <cellStyle name="Millares 3 6 2 2 4 2" xfId="12692" xr:uid="{00000000-0005-0000-0000-00002E270000}"/>
    <cellStyle name="Millares 3 6 2 2 4 2 2" xfId="12693" xr:uid="{00000000-0005-0000-0000-00002F270000}"/>
    <cellStyle name="Millares 3 6 2 2 4 2 3" xfId="12694" xr:uid="{00000000-0005-0000-0000-000030270000}"/>
    <cellStyle name="Millares 3 6 2 2 4 3" xfId="12695" xr:uid="{00000000-0005-0000-0000-000031270000}"/>
    <cellStyle name="Millares 3 6 2 2 4 4" xfId="12696" xr:uid="{00000000-0005-0000-0000-000032270000}"/>
    <cellStyle name="Millares 3 6 2 2 5" xfId="12697" xr:uid="{00000000-0005-0000-0000-000033270000}"/>
    <cellStyle name="Millares 3 6 2 2 5 2" xfId="12698" xr:uid="{00000000-0005-0000-0000-000034270000}"/>
    <cellStyle name="Millares 3 6 2 2 5 2 2" xfId="12699" xr:uid="{00000000-0005-0000-0000-000035270000}"/>
    <cellStyle name="Millares 3 6 2 2 5 2 3" xfId="12700" xr:uid="{00000000-0005-0000-0000-000036270000}"/>
    <cellStyle name="Millares 3 6 2 2 5 3" xfId="12701" xr:uid="{00000000-0005-0000-0000-000037270000}"/>
    <cellStyle name="Millares 3 6 2 2 5 4" xfId="12702" xr:uid="{00000000-0005-0000-0000-000038270000}"/>
    <cellStyle name="Millares 3 6 2 2 6" xfId="12703" xr:uid="{00000000-0005-0000-0000-000039270000}"/>
    <cellStyle name="Millares 3 6 2 2 6 2" xfId="12704" xr:uid="{00000000-0005-0000-0000-00003A270000}"/>
    <cellStyle name="Millares 3 6 2 2 6 3" xfId="12705" xr:uid="{00000000-0005-0000-0000-00003B270000}"/>
    <cellStyle name="Millares 3 6 2 2 7" xfId="12706" xr:uid="{00000000-0005-0000-0000-00003C270000}"/>
    <cellStyle name="Millares 3 6 2 2 8" xfId="12707" xr:uid="{00000000-0005-0000-0000-00003D270000}"/>
    <cellStyle name="Millares 3 6 2 3" xfId="12708" xr:uid="{00000000-0005-0000-0000-00003E270000}"/>
    <cellStyle name="Millares 3 6 2 3 2" xfId="12709" xr:uid="{00000000-0005-0000-0000-00003F270000}"/>
    <cellStyle name="Millares 3 6 2 3 2 2" xfId="12710" xr:uid="{00000000-0005-0000-0000-000040270000}"/>
    <cellStyle name="Millares 3 6 2 3 2 2 2" xfId="12711" xr:uid="{00000000-0005-0000-0000-000041270000}"/>
    <cellStyle name="Millares 3 6 2 3 2 2 3" xfId="12712" xr:uid="{00000000-0005-0000-0000-000042270000}"/>
    <cellStyle name="Millares 3 6 2 3 2 3" xfId="12713" xr:uid="{00000000-0005-0000-0000-000043270000}"/>
    <cellStyle name="Millares 3 6 2 3 2 4" xfId="12714" xr:uid="{00000000-0005-0000-0000-000044270000}"/>
    <cellStyle name="Millares 3 6 2 3 3" xfId="12715" xr:uid="{00000000-0005-0000-0000-000045270000}"/>
    <cellStyle name="Millares 3 6 2 3 3 2" xfId="12716" xr:uid="{00000000-0005-0000-0000-000046270000}"/>
    <cellStyle name="Millares 3 6 2 3 3 3" xfId="12717" xr:uid="{00000000-0005-0000-0000-000047270000}"/>
    <cellStyle name="Millares 3 6 2 3 4" xfId="12718" xr:uid="{00000000-0005-0000-0000-000048270000}"/>
    <cellStyle name="Millares 3 6 2 3 5" xfId="12719" xr:uid="{00000000-0005-0000-0000-000049270000}"/>
    <cellStyle name="Millares 3 6 2 4" xfId="12720" xr:uid="{00000000-0005-0000-0000-00004A270000}"/>
    <cellStyle name="Millares 3 6 2 4 2" xfId="12721" xr:uid="{00000000-0005-0000-0000-00004B270000}"/>
    <cellStyle name="Millares 3 6 2 4 2 2" xfId="12722" xr:uid="{00000000-0005-0000-0000-00004C270000}"/>
    <cellStyle name="Millares 3 6 2 4 2 3" xfId="12723" xr:uid="{00000000-0005-0000-0000-00004D270000}"/>
    <cellStyle name="Millares 3 6 2 4 3" xfId="12724" xr:uid="{00000000-0005-0000-0000-00004E270000}"/>
    <cellStyle name="Millares 3 6 2 4 4" xfId="12725" xr:uid="{00000000-0005-0000-0000-00004F270000}"/>
    <cellStyle name="Millares 3 6 2 5" xfId="12726" xr:uid="{00000000-0005-0000-0000-000050270000}"/>
    <cellStyle name="Millares 3 6 2 5 2" xfId="12727" xr:uid="{00000000-0005-0000-0000-000051270000}"/>
    <cellStyle name="Millares 3 6 2 5 2 2" xfId="12728" xr:uid="{00000000-0005-0000-0000-000052270000}"/>
    <cellStyle name="Millares 3 6 2 5 2 3" xfId="12729" xr:uid="{00000000-0005-0000-0000-000053270000}"/>
    <cellStyle name="Millares 3 6 2 5 3" xfId="12730" xr:uid="{00000000-0005-0000-0000-000054270000}"/>
    <cellStyle name="Millares 3 6 2 5 4" xfId="12731" xr:uid="{00000000-0005-0000-0000-000055270000}"/>
    <cellStyle name="Millares 3 6 2 6" xfId="12732" xr:uid="{00000000-0005-0000-0000-000056270000}"/>
    <cellStyle name="Millares 3 6 2 6 2" xfId="12733" xr:uid="{00000000-0005-0000-0000-000057270000}"/>
    <cellStyle name="Millares 3 6 2 6 2 2" xfId="12734" xr:uid="{00000000-0005-0000-0000-000058270000}"/>
    <cellStyle name="Millares 3 6 2 6 2 3" xfId="12735" xr:uid="{00000000-0005-0000-0000-000059270000}"/>
    <cellStyle name="Millares 3 6 2 6 3" xfId="12736" xr:uid="{00000000-0005-0000-0000-00005A270000}"/>
    <cellStyle name="Millares 3 6 2 6 4" xfId="12737" xr:uid="{00000000-0005-0000-0000-00005B270000}"/>
    <cellStyle name="Millares 3 6 2 7" xfId="12738" xr:uid="{00000000-0005-0000-0000-00005C270000}"/>
    <cellStyle name="Millares 3 6 2 7 2" xfId="12739" xr:uid="{00000000-0005-0000-0000-00005D270000}"/>
    <cellStyle name="Millares 3 6 2 7 3" xfId="12740" xr:uid="{00000000-0005-0000-0000-00005E270000}"/>
    <cellStyle name="Millares 3 6 2 8" xfId="12741" xr:uid="{00000000-0005-0000-0000-00005F270000}"/>
    <cellStyle name="Millares 3 6 2 9" xfId="12742" xr:uid="{00000000-0005-0000-0000-000060270000}"/>
    <cellStyle name="Millares 3 6 3" xfId="12743" xr:uid="{00000000-0005-0000-0000-000061270000}"/>
    <cellStyle name="Millares 3 6 3 2" xfId="12744" xr:uid="{00000000-0005-0000-0000-000062270000}"/>
    <cellStyle name="Millares 3 6 3 2 2" xfId="12745" xr:uid="{00000000-0005-0000-0000-000063270000}"/>
    <cellStyle name="Millares 3 6 3 2 2 2" xfId="12746" xr:uid="{00000000-0005-0000-0000-000064270000}"/>
    <cellStyle name="Millares 3 6 3 2 2 2 2" xfId="12747" xr:uid="{00000000-0005-0000-0000-000065270000}"/>
    <cellStyle name="Millares 3 6 3 2 2 2 3" xfId="12748" xr:uid="{00000000-0005-0000-0000-000066270000}"/>
    <cellStyle name="Millares 3 6 3 2 2 3" xfId="12749" xr:uid="{00000000-0005-0000-0000-000067270000}"/>
    <cellStyle name="Millares 3 6 3 2 2 4" xfId="12750" xr:uid="{00000000-0005-0000-0000-000068270000}"/>
    <cellStyle name="Millares 3 6 3 2 3" xfId="12751" xr:uid="{00000000-0005-0000-0000-000069270000}"/>
    <cellStyle name="Millares 3 6 3 2 3 2" xfId="12752" xr:uid="{00000000-0005-0000-0000-00006A270000}"/>
    <cellStyle name="Millares 3 6 3 2 3 3" xfId="12753" xr:uid="{00000000-0005-0000-0000-00006B270000}"/>
    <cellStyle name="Millares 3 6 3 2 4" xfId="12754" xr:uid="{00000000-0005-0000-0000-00006C270000}"/>
    <cellStyle name="Millares 3 6 3 2 5" xfId="12755" xr:uid="{00000000-0005-0000-0000-00006D270000}"/>
    <cellStyle name="Millares 3 6 3 3" xfId="12756" xr:uid="{00000000-0005-0000-0000-00006E270000}"/>
    <cellStyle name="Millares 3 6 3 3 2" xfId="12757" xr:uid="{00000000-0005-0000-0000-00006F270000}"/>
    <cellStyle name="Millares 3 6 3 3 2 2" xfId="12758" xr:uid="{00000000-0005-0000-0000-000070270000}"/>
    <cellStyle name="Millares 3 6 3 3 2 3" xfId="12759" xr:uid="{00000000-0005-0000-0000-000071270000}"/>
    <cellStyle name="Millares 3 6 3 3 3" xfId="12760" xr:uid="{00000000-0005-0000-0000-000072270000}"/>
    <cellStyle name="Millares 3 6 3 3 4" xfId="12761" xr:uid="{00000000-0005-0000-0000-000073270000}"/>
    <cellStyle name="Millares 3 6 3 4" xfId="12762" xr:uid="{00000000-0005-0000-0000-000074270000}"/>
    <cellStyle name="Millares 3 6 3 4 2" xfId="12763" xr:uid="{00000000-0005-0000-0000-000075270000}"/>
    <cellStyle name="Millares 3 6 3 4 2 2" xfId="12764" xr:uid="{00000000-0005-0000-0000-000076270000}"/>
    <cellStyle name="Millares 3 6 3 4 2 3" xfId="12765" xr:uid="{00000000-0005-0000-0000-000077270000}"/>
    <cellStyle name="Millares 3 6 3 4 3" xfId="12766" xr:uid="{00000000-0005-0000-0000-000078270000}"/>
    <cellStyle name="Millares 3 6 3 4 4" xfId="12767" xr:uid="{00000000-0005-0000-0000-000079270000}"/>
    <cellStyle name="Millares 3 6 3 5" xfId="12768" xr:uid="{00000000-0005-0000-0000-00007A270000}"/>
    <cellStyle name="Millares 3 6 3 5 2" xfId="12769" xr:uid="{00000000-0005-0000-0000-00007B270000}"/>
    <cellStyle name="Millares 3 6 3 5 2 2" xfId="12770" xr:uid="{00000000-0005-0000-0000-00007C270000}"/>
    <cellStyle name="Millares 3 6 3 5 2 3" xfId="12771" xr:uid="{00000000-0005-0000-0000-00007D270000}"/>
    <cellStyle name="Millares 3 6 3 5 3" xfId="12772" xr:uid="{00000000-0005-0000-0000-00007E270000}"/>
    <cellStyle name="Millares 3 6 3 5 4" xfId="12773" xr:uid="{00000000-0005-0000-0000-00007F270000}"/>
    <cellStyle name="Millares 3 6 3 6" xfId="12774" xr:uid="{00000000-0005-0000-0000-000080270000}"/>
    <cellStyle name="Millares 3 6 3 6 2" xfId="12775" xr:uid="{00000000-0005-0000-0000-000081270000}"/>
    <cellStyle name="Millares 3 6 3 6 3" xfId="12776" xr:uid="{00000000-0005-0000-0000-000082270000}"/>
    <cellStyle name="Millares 3 6 3 7" xfId="12777" xr:uid="{00000000-0005-0000-0000-000083270000}"/>
    <cellStyle name="Millares 3 6 3 8" xfId="12778" xr:uid="{00000000-0005-0000-0000-000084270000}"/>
    <cellStyle name="Millares 3 6 4" xfId="12779" xr:uid="{00000000-0005-0000-0000-000085270000}"/>
    <cellStyle name="Millares 3 6 4 2" xfId="12780" xr:uid="{00000000-0005-0000-0000-000086270000}"/>
    <cellStyle name="Millares 3 6 4 2 2" xfId="12781" xr:uid="{00000000-0005-0000-0000-000087270000}"/>
    <cellStyle name="Millares 3 6 4 2 2 2" xfId="12782" xr:uid="{00000000-0005-0000-0000-000088270000}"/>
    <cellStyle name="Millares 3 6 4 2 2 3" xfId="12783" xr:uid="{00000000-0005-0000-0000-000089270000}"/>
    <cellStyle name="Millares 3 6 4 2 3" xfId="12784" xr:uid="{00000000-0005-0000-0000-00008A270000}"/>
    <cellStyle name="Millares 3 6 4 2 4" xfId="12785" xr:uid="{00000000-0005-0000-0000-00008B270000}"/>
    <cellStyle name="Millares 3 6 4 3" xfId="12786" xr:uid="{00000000-0005-0000-0000-00008C270000}"/>
    <cellStyle name="Millares 3 6 4 3 2" xfId="12787" xr:uid="{00000000-0005-0000-0000-00008D270000}"/>
    <cellStyle name="Millares 3 6 4 3 2 2" xfId="12788" xr:uid="{00000000-0005-0000-0000-00008E270000}"/>
    <cellStyle name="Millares 3 6 4 3 2 3" xfId="12789" xr:uid="{00000000-0005-0000-0000-00008F270000}"/>
    <cellStyle name="Millares 3 6 4 3 3" xfId="12790" xr:uid="{00000000-0005-0000-0000-000090270000}"/>
    <cellStyle name="Millares 3 6 4 3 4" xfId="12791" xr:uid="{00000000-0005-0000-0000-000091270000}"/>
    <cellStyle name="Millares 3 6 4 4" xfId="12792" xr:uid="{00000000-0005-0000-0000-000092270000}"/>
    <cellStyle name="Millares 3 6 4 4 2" xfId="12793" xr:uid="{00000000-0005-0000-0000-000093270000}"/>
    <cellStyle name="Millares 3 6 4 4 3" xfId="12794" xr:uid="{00000000-0005-0000-0000-000094270000}"/>
    <cellStyle name="Millares 3 6 4 5" xfId="12795" xr:uid="{00000000-0005-0000-0000-000095270000}"/>
    <cellStyle name="Millares 3 6 4 6" xfId="12796" xr:uid="{00000000-0005-0000-0000-000096270000}"/>
    <cellStyle name="Millares 3 6 5" xfId="12797" xr:uid="{00000000-0005-0000-0000-000097270000}"/>
    <cellStyle name="Millares 3 6 5 2" xfId="12798" xr:uid="{00000000-0005-0000-0000-000098270000}"/>
    <cellStyle name="Millares 3 6 5 2 2" xfId="12799" xr:uid="{00000000-0005-0000-0000-000099270000}"/>
    <cellStyle name="Millares 3 6 5 2 3" xfId="12800" xr:uid="{00000000-0005-0000-0000-00009A270000}"/>
    <cellStyle name="Millares 3 6 5 3" xfId="12801" xr:uid="{00000000-0005-0000-0000-00009B270000}"/>
    <cellStyle name="Millares 3 6 5 4" xfId="12802" xr:uid="{00000000-0005-0000-0000-00009C270000}"/>
    <cellStyle name="Millares 3 6 6" xfId="12803" xr:uid="{00000000-0005-0000-0000-00009D270000}"/>
    <cellStyle name="Millares 3 6 6 2" xfId="12804" xr:uid="{00000000-0005-0000-0000-00009E270000}"/>
    <cellStyle name="Millares 3 6 6 2 2" xfId="12805" xr:uid="{00000000-0005-0000-0000-00009F270000}"/>
    <cellStyle name="Millares 3 6 6 2 3" xfId="12806" xr:uid="{00000000-0005-0000-0000-0000A0270000}"/>
    <cellStyle name="Millares 3 6 6 3" xfId="12807" xr:uid="{00000000-0005-0000-0000-0000A1270000}"/>
    <cellStyle name="Millares 3 6 6 4" xfId="12808" xr:uid="{00000000-0005-0000-0000-0000A2270000}"/>
    <cellStyle name="Millares 3 6 7" xfId="12809" xr:uid="{00000000-0005-0000-0000-0000A3270000}"/>
    <cellStyle name="Millares 3 6 7 2" xfId="12810" xr:uid="{00000000-0005-0000-0000-0000A4270000}"/>
    <cellStyle name="Millares 3 6 7 2 2" xfId="12811" xr:uid="{00000000-0005-0000-0000-0000A5270000}"/>
    <cellStyle name="Millares 3 6 7 2 3" xfId="12812" xr:uid="{00000000-0005-0000-0000-0000A6270000}"/>
    <cellStyle name="Millares 3 6 7 3" xfId="12813" xr:uid="{00000000-0005-0000-0000-0000A7270000}"/>
    <cellStyle name="Millares 3 6 7 4" xfId="12814" xr:uid="{00000000-0005-0000-0000-0000A8270000}"/>
    <cellStyle name="Millares 3 6 8" xfId="12815" xr:uid="{00000000-0005-0000-0000-0000A9270000}"/>
    <cellStyle name="Millares 3 6 8 2" xfId="12816" xr:uid="{00000000-0005-0000-0000-0000AA270000}"/>
    <cellStyle name="Millares 3 6 8 2 2" xfId="12817" xr:uid="{00000000-0005-0000-0000-0000AB270000}"/>
    <cellStyle name="Millares 3 6 8 2 3" xfId="12818" xr:uid="{00000000-0005-0000-0000-0000AC270000}"/>
    <cellStyle name="Millares 3 6 8 3" xfId="12819" xr:uid="{00000000-0005-0000-0000-0000AD270000}"/>
    <cellStyle name="Millares 3 6 8 4" xfId="12820" xr:uid="{00000000-0005-0000-0000-0000AE270000}"/>
    <cellStyle name="Millares 3 6 9" xfId="12821" xr:uid="{00000000-0005-0000-0000-0000AF270000}"/>
    <cellStyle name="Millares 3 6 9 2" xfId="12822" xr:uid="{00000000-0005-0000-0000-0000B0270000}"/>
    <cellStyle name="Millares 3 6 9 3" xfId="12823" xr:uid="{00000000-0005-0000-0000-0000B1270000}"/>
    <cellStyle name="Millares 3 7" xfId="12824" xr:uid="{00000000-0005-0000-0000-0000B2270000}"/>
    <cellStyle name="Millares 3 7 2" xfId="12825" xr:uid="{00000000-0005-0000-0000-0000B3270000}"/>
    <cellStyle name="Millares 3 7 2 2" xfId="12826" xr:uid="{00000000-0005-0000-0000-0000B4270000}"/>
    <cellStyle name="Millares 3 7 3" xfId="12827" xr:uid="{00000000-0005-0000-0000-0000B5270000}"/>
    <cellStyle name="Millares 3 8" xfId="12828" xr:uid="{00000000-0005-0000-0000-0000B6270000}"/>
    <cellStyle name="Millares 3 8 2" xfId="12829" xr:uid="{00000000-0005-0000-0000-0000B7270000}"/>
    <cellStyle name="Millares 30" xfId="12830" xr:uid="{00000000-0005-0000-0000-0000B8270000}"/>
    <cellStyle name="Millares 31" xfId="12831" xr:uid="{00000000-0005-0000-0000-0000B9270000}"/>
    <cellStyle name="Millares 32" xfId="12832" xr:uid="{00000000-0005-0000-0000-0000BA270000}"/>
    <cellStyle name="Millares 33" xfId="12833" xr:uid="{00000000-0005-0000-0000-0000BB270000}"/>
    <cellStyle name="Millares 34" xfId="12834" xr:uid="{00000000-0005-0000-0000-0000BC270000}"/>
    <cellStyle name="Millares 35" xfId="12835" xr:uid="{00000000-0005-0000-0000-0000BD270000}"/>
    <cellStyle name="Millares 36" xfId="12836" xr:uid="{00000000-0005-0000-0000-0000BE270000}"/>
    <cellStyle name="Millares 37" xfId="12837" xr:uid="{00000000-0005-0000-0000-0000BF270000}"/>
    <cellStyle name="Millares 38" xfId="12838" xr:uid="{00000000-0005-0000-0000-0000C0270000}"/>
    <cellStyle name="Millares 39" xfId="12839" xr:uid="{00000000-0005-0000-0000-0000C1270000}"/>
    <cellStyle name="Millares 4" xfId="8" xr:uid="{00000000-0005-0000-0000-0000C2270000}"/>
    <cellStyle name="Millares 4 2" xfId="228" xr:uid="{00000000-0005-0000-0000-0000C3270000}"/>
    <cellStyle name="Millares 4 3" xfId="12840" xr:uid="{00000000-0005-0000-0000-0000C4270000}"/>
    <cellStyle name="Millares 4 3 10" xfId="12841" xr:uid="{00000000-0005-0000-0000-0000C5270000}"/>
    <cellStyle name="Millares 4 3 10 2" xfId="12842" xr:uid="{00000000-0005-0000-0000-0000C6270000}"/>
    <cellStyle name="Millares 4 3 10 2 2" xfId="12843" xr:uid="{00000000-0005-0000-0000-0000C7270000}"/>
    <cellStyle name="Millares 4 3 10 2 3" xfId="12844" xr:uid="{00000000-0005-0000-0000-0000C8270000}"/>
    <cellStyle name="Millares 4 3 10 3" xfId="12845" xr:uid="{00000000-0005-0000-0000-0000C9270000}"/>
    <cellStyle name="Millares 4 3 10 4" xfId="12846" xr:uid="{00000000-0005-0000-0000-0000CA270000}"/>
    <cellStyle name="Millares 4 3 11" xfId="12847" xr:uid="{00000000-0005-0000-0000-0000CB270000}"/>
    <cellStyle name="Millares 4 3 11 2" xfId="12848" xr:uid="{00000000-0005-0000-0000-0000CC270000}"/>
    <cellStyle name="Millares 4 3 11 3" xfId="12849" xr:uid="{00000000-0005-0000-0000-0000CD270000}"/>
    <cellStyle name="Millares 4 3 12" xfId="12850" xr:uid="{00000000-0005-0000-0000-0000CE270000}"/>
    <cellStyle name="Millares 4 3 13" xfId="12851" xr:uid="{00000000-0005-0000-0000-0000CF270000}"/>
    <cellStyle name="Millares 4 3 2" xfId="12852" xr:uid="{00000000-0005-0000-0000-0000D0270000}"/>
    <cellStyle name="Millares 4 3 2 10" xfId="12853" xr:uid="{00000000-0005-0000-0000-0000D1270000}"/>
    <cellStyle name="Millares 4 3 2 10 2" xfId="12854" xr:uid="{00000000-0005-0000-0000-0000D2270000}"/>
    <cellStyle name="Millares 4 3 2 10 3" xfId="12855" xr:uid="{00000000-0005-0000-0000-0000D3270000}"/>
    <cellStyle name="Millares 4 3 2 11" xfId="12856" xr:uid="{00000000-0005-0000-0000-0000D4270000}"/>
    <cellStyle name="Millares 4 3 2 12" xfId="12857" xr:uid="{00000000-0005-0000-0000-0000D5270000}"/>
    <cellStyle name="Millares 4 3 2 2" xfId="12858" xr:uid="{00000000-0005-0000-0000-0000D6270000}"/>
    <cellStyle name="Millares 4 3 2 2 2" xfId="12859" xr:uid="{00000000-0005-0000-0000-0000D7270000}"/>
    <cellStyle name="Millares 4 3 2 2 2 2" xfId="12860" xr:uid="{00000000-0005-0000-0000-0000D8270000}"/>
    <cellStyle name="Millares 4 3 2 2 2 2 2" xfId="12861" xr:uid="{00000000-0005-0000-0000-0000D9270000}"/>
    <cellStyle name="Millares 4 3 2 2 2 2 2 2" xfId="12862" xr:uid="{00000000-0005-0000-0000-0000DA270000}"/>
    <cellStyle name="Millares 4 3 2 2 2 2 2 2 2" xfId="12863" xr:uid="{00000000-0005-0000-0000-0000DB270000}"/>
    <cellStyle name="Millares 4 3 2 2 2 2 2 2 3" xfId="12864" xr:uid="{00000000-0005-0000-0000-0000DC270000}"/>
    <cellStyle name="Millares 4 3 2 2 2 2 2 3" xfId="12865" xr:uid="{00000000-0005-0000-0000-0000DD270000}"/>
    <cellStyle name="Millares 4 3 2 2 2 2 2 4" xfId="12866" xr:uid="{00000000-0005-0000-0000-0000DE270000}"/>
    <cellStyle name="Millares 4 3 2 2 2 2 3" xfId="12867" xr:uid="{00000000-0005-0000-0000-0000DF270000}"/>
    <cellStyle name="Millares 4 3 2 2 2 2 3 2" xfId="12868" xr:uid="{00000000-0005-0000-0000-0000E0270000}"/>
    <cellStyle name="Millares 4 3 2 2 2 2 3 3" xfId="12869" xr:uid="{00000000-0005-0000-0000-0000E1270000}"/>
    <cellStyle name="Millares 4 3 2 2 2 2 4" xfId="12870" xr:uid="{00000000-0005-0000-0000-0000E2270000}"/>
    <cellStyle name="Millares 4 3 2 2 2 2 5" xfId="12871" xr:uid="{00000000-0005-0000-0000-0000E3270000}"/>
    <cellStyle name="Millares 4 3 2 2 2 3" xfId="12872" xr:uid="{00000000-0005-0000-0000-0000E4270000}"/>
    <cellStyle name="Millares 4 3 2 2 2 3 2" xfId="12873" xr:uid="{00000000-0005-0000-0000-0000E5270000}"/>
    <cellStyle name="Millares 4 3 2 2 2 3 2 2" xfId="12874" xr:uid="{00000000-0005-0000-0000-0000E6270000}"/>
    <cellStyle name="Millares 4 3 2 2 2 3 2 3" xfId="12875" xr:uid="{00000000-0005-0000-0000-0000E7270000}"/>
    <cellStyle name="Millares 4 3 2 2 2 3 3" xfId="12876" xr:uid="{00000000-0005-0000-0000-0000E8270000}"/>
    <cellStyle name="Millares 4 3 2 2 2 3 4" xfId="12877" xr:uid="{00000000-0005-0000-0000-0000E9270000}"/>
    <cellStyle name="Millares 4 3 2 2 2 4" xfId="12878" xr:uid="{00000000-0005-0000-0000-0000EA270000}"/>
    <cellStyle name="Millares 4 3 2 2 2 4 2" xfId="12879" xr:uid="{00000000-0005-0000-0000-0000EB270000}"/>
    <cellStyle name="Millares 4 3 2 2 2 4 2 2" xfId="12880" xr:uid="{00000000-0005-0000-0000-0000EC270000}"/>
    <cellStyle name="Millares 4 3 2 2 2 4 2 3" xfId="12881" xr:uid="{00000000-0005-0000-0000-0000ED270000}"/>
    <cellStyle name="Millares 4 3 2 2 2 4 3" xfId="12882" xr:uid="{00000000-0005-0000-0000-0000EE270000}"/>
    <cellStyle name="Millares 4 3 2 2 2 4 4" xfId="12883" xr:uid="{00000000-0005-0000-0000-0000EF270000}"/>
    <cellStyle name="Millares 4 3 2 2 2 5" xfId="12884" xr:uid="{00000000-0005-0000-0000-0000F0270000}"/>
    <cellStyle name="Millares 4 3 2 2 2 5 2" xfId="12885" xr:uid="{00000000-0005-0000-0000-0000F1270000}"/>
    <cellStyle name="Millares 4 3 2 2 2 5 2 2" xfId="12886" xr:uid="{00000000-0005-0000-0000-0000F2270000}"/>
    <cellStyle name="Millares 4 3 2 2 2 5 2 3" xfId="12887" xr:uid="{00000000-0005-0000-0000-0000F3270000}"/>
    <cellStyle name="Millares 4 3 2 2 2 5 3" xfId="12888" xr:uid="{00000000-0005-0000-0000-0000F4270000}"/>
    <cellStyle name="Millares 4 3 2 2 2 5 4" xfId="12889" xr:uid="{00000000-0005-0000-0000-0000F5270000}"/>
    <cellStyle name="Millares 4 3 2 2 2 6" xfId="12890" xr:uid="{00000000-0005-0000-0000-0000F6270000}"/>
    <cellStyle name="Millares 4 3 2 2 2 6 2" xfId="12891" xr:uid="{00000000-0005-0000-0000-0000F7270000}"/>
    <cellStyle name="Millares 4 3 2 2 2 6 3" xfId="12892" xr:uid="{00000000-0005-0000-0000-0000F8270000}"/>
    <cellStyle name="Millares 4 3 2 2 2 7" xfId="12893" xr:uid="{00000000-0005-0000-0000-0000F9270000}"/>
    <cellStyle name="Millares 4 3 2 2 2 8" xfId="12894" xr:uid="{00000000-0005-0000-0000-0000FA270000}"/>
    <cellStyle name="Millares 4 3 2 2 3" xfId="12895" xr:uid="{00000000-0005-0000-0000-0000FB270000}"/>
    <cellStyle name="Millares 4 3 2 2 3 2" xfId="12896" xr:uid="{00000000-0005-0000-0000-0000FC270000}"/>
    <cellStyle name="Millares 4 3 2 2 3 2 2" xfId="12897" xr:uid="{00000000-0005-0000-0000-0000FD270000}"/>
    <cellStyle name="Millares 4 3 2 2 3 2 2 2" xfId="12898" xr:uid="{00000000-0005-0000-0000-0000FE270000}"/>
    <cellStyle name="Millares 4 3 2 2 3 2 2 3" xfId="12899" xr:uid="{00000000-0005-0000-0000-0000FF270000}"/>
    <cellStyle name="Millares 4 3 2 2 3 2 3" xfId="12900" xr:uid="{00000000-0005-0000-0000-000000280000}"/>
    <cellStyle name="Millares 4 3 2 2 3 2 4" xfId="12901" xr:uid="{00000000-0005-0000-0000-000001280000}"/>
    <cellStyle name="Millares 4 3 2 2 3 3" xfId="12902" xr:uid="{00000000-0005-0000-0000-000002280000}"/>
    <cellStyle name="Millares 4 3 2 2 3 3 2" xfId="12903" xr:uid="{00000000-0005-0000-0000-000003280000}"/>
    <cellStyle name="Millares 4 3 2 2 3 3 3" xfId="12904" xr:uid="{00000000-0005-0000-0000-000004280000}"/>
    <cellStyle name="Millares 4 3 2 2 3 4" xfId="12905" xr:uid="{00000000-0005-0000-0000-000005280000}"/>
    <cellStyle name="Millares 4 3 2 2 3 5" xfId="12906" xr:uid="{00000000-0005-0000-0000-000006280000}"/>
    <cellStyle name="Millares 4 3 2 2 4" xfId="12907" xr:uid="{00000000-0005-0000-0000-000007280000}"/>
    <cellStyle name="Millares 4 3 2 2 4 2" xfId="12908" xr:uid="{00000000-0005-0000-0000-000008280000}"/>
    <cellStyle name="Millares 4 3 2 2 4 2 2" xfId="12909" xr:uid="{00000000-0005-0000-0000-000009280000}"/>
    <cellStyle name="Millares 4 3 2 2 4 2 3" xfId="12910" xr:uid="{00000000-0005-0000-0000-00000A280000}"/>
    <cellStyle name="Millares 4 3 2 2 4 3" xfId="12911" xr:uid="{00000000-0005-0000-0000-00000B280000}"/>
    <cellStyle name="Millares 4 3 2 2 4 4" xfId="12912" xr:uid="{00000000-0005-0000-0000-00000C280000}"/>
    <cellStyle name="Millares 4 3 2 2 5" xfId="12913" xr:uid="{00000000-0005-0000-0000-00000D280000}"/>
    <cellStyle name="Millares 4 3 2 2 5 2" xfId="12914" xr:uid="{00000000-0005-0000-0000-00000E280000}"/>
    <cellStyle name="Millares 4 3 2 2 5 2 2" xfId="12915" xr:uid="{00000000-0005-0000-0000-00000F280000}"/>
    <cellStyle name="Millares 4 3 2 2 5 2 3" xfId="12916" xr:uid="{00000000-0005-0000-0000-000010280000}"/>
    <cellStyle name="Millares 4 3 2 2 5 3" xfId="12917" xr:uid="{00000000-0005-0000-0000-000011280000}"/>
    <cellStyle name="Millares 4 3 2 2 5 4" xfId="12918" xr:uid="{00000000-0005-0000-0000-000012280000}"/>
    <cellStyle name="Millares 4 3 2 2 6" xfId="12919" xr:uid="{00000000-0005-0000-0000-000013280000}"/>
    <cellStyle name="Millares 4 3 2 2 6 2" xfId="12920" xr:uid="{00000000-0005-0000-0000-000014280000}"/>
    <cellStyle name="Millares 4 3 2 2 6 2 2" xfId="12921" xr:uid="{00000000-0005-0000-0000-000015280000}"/>
    <cellStyle name="Millares 4 3 2 2 6 2 3" xfId="12922" xr:uid="{00000000-0005-0000-0000-000016280000}"/>
    <cellStyle name="Millares 4 3 2 2 6 3" xfId="12923" xr:uid="{00000000-0005-0000-0000-000017280000}"/>
    <cellStyle name="Millares 4 3 2 2 6 4" xfId="12924" xr:uid="{00000000-0005-0000-0000-000018280000}"/>
    <cellStyle name="Millares 4 3 2 2 7" xfId="12925" xr:uid="{00000000-0005-0000-0000-000019280000}"/>
    <cellStyle name="Millares 4 3 2 2 7 2" xfId="12926" xr:uid="{00000000-0005-0000-0000-00001A280000}"/>
    <cellStyle name="Millares 4 3 2 2 7 3" xfId="12927" xr:uid="{00000000-0005-0000-0000-00001B280000}"/>
    <cellStyle name="Millares 4 3 2 2 8" xfId="12928" xr:uid="{00000000-0005-0000-0000-00001C280000}"/>
    <cellStyle name="Millares 4 3 2 2 9" xfId="12929" xr:uid="{00000000-0005-0000-0000-00001D280000}"/>
    <cellStyle name="Millares 4 3 2 3" xfId="12930" xr:uid="{00000000-0005-0000-0000-00001E280000}"/>
    <cellStyle name="Millares 4 3 2 3 2" xfId="12931" xr:uid="{00000000-0005-0000-0000-00001F280000}"/>
    <cellStyle name="Millares 4 3 2 3 2 2" xfId="12932" xr:uid="{00000000-0005-0000-0000-000020280000}"/>
    <cellStyle name="Millares 4 3 2 3 2 2 2" xfId="12933" xr:uid="{00000000-0005-0000-0000-000021280000}"/>
    <cellStyle name="Millares 4 3 2 3 2 2 2 2" xfId="12934" xr:uid="{00000000-0005-0000-0000-000022280000}"/>
    <cellStyle name="Millares 4 3 2 3 2 2 2 3" xfId="12935" xr:uid="{00000000-0005-0000-0000-000023280000}"/>
    <cellStyle name="Millares 4 3 2 3 2 2 3" xfId="12936" xr:uid="{00000000-0005-0000-0000-000024280000}"/>
    <cellStyle name="Millares 4 3 2 3 2 2 4" xfId="12937" xr:uid="{00000000-0005-0000-0000-000025280000}"/>
    <cellStyle name="Millares 4 3 2 3 2 3" xfId="12938" xr:uid="{00000000-0005-0000-0000-000026280000}"/>
    <cellStyle name="Millares 4 3 2 3 2 3 2" xfId="12939" xr:uid="{00000000-0005-0000-0000-000027280000}"/>
    <cellStyle name="Millares 4 3 2 3 2 3 3" xfId="12940" xr:uid="{00000000-0005-0000-0000-000028280000}"/>
    <cellStyle name="Millares 4 3 2 3 2 4" xfId="12941" xr:uid="{00000000-0005-0000-0000-000029280000}"/>
    <cellStyle name="Millares 4 3 2 3 2 5" xfId="12942" xr:uid="{00000000-0005-0000-0000-00002A280000}"/>
    <cellStyle name="Millares 4 3 2 3 3" xfId="12943" xr:uid="{00000000-0005-0000-0000-00002B280000}"/>
    <cellStyle name="Millares 4 3 2 3 3 2" xfId="12944" xr:uid="{00000000-0005-0000-0000-00002C280000}"/>
    <cellStyle name="Millares 4 3 2 3 3 2 2" xfId="12945" xr:uid="{00000000-0005-0000-0000-00002D280000}"/>
    <cellStyle name="Millares 4 3 2 3 3 2 3" xfId="12946" xr:uid="{00000000-0005-0000-0000-00002E280000}"/>
    <cellStyle name="Millares 4 3 2 3 3 3" xfId="12947" xr:uid="{00000000-0005-0000-0000-00002F280000}"/>
    <cellStyle name="Millares 4 3 2 3 3 4" xfId="12948" xr:uid="{00000000-0005-0000-0000-000030280000}"/>
    <cellStyle name="Millares 4 3 2 3 4" xfId="12949" xr:uid="{00000000-0005-0000-0000-000031280000}"/>
    <cellStyle name="Millares 4 3 2 3 4 2" xfId="12950" xr:uid="{00000000-0005-0000-0000-000032280000}"/>
    <cellStyle name="Millares 4 3 2 3 4 2 2" xfId="12951" xr:uid="{00000000-0005-0000-0000-000033280000}"/>
    <cellStyle name="Millares 4 3 2 3 4 2 3" xfId="12952" xr:uid="{00000000-0005-0000-0000-000034280000}"/>
    <cellStyle name="Millares 4 3 2 3 4 3" xfId="12953" xr:uid="{00000000-0005-0000-0000-000035280000}"/>
    <cellStyle name="Millares 4 3 2 3 4 4" xfId="12954" xr:uid="{00000000-0005-0000-0000-000036280000}"/>
    <cellStyle name="Millares 4 3 2 3 5" xfId="12955" xr:uid="{00000000-0005-0000-0000-000037280000}"/>
    <cellStyle name="Millares 4 3 2 3 5 2" xfId="12956" xr:uid="{00000000-0005-0000-0000-000038280000}"/>
    <cellStyle name="Millares 4 3 2 3 5 2 2" xfId="12957" xr:uid="{00000000-0005-0000-0000-000039280000}"/>
    <cellStyle name="Millares 4 3 2 3 5 2 3" xfId="12958" xr:uid="{00000000-0005-0000-0000-00003A280000}"/>
    <cellStyle name="Millares 4 3 2 3 5 3" xfId="12959" xr:uid="{00000000-0005-0000-0000-00003B280000}"/>
    <cellStyle name="Millares 4 3 2 3 5 4" xfId="12960" xr:uid="{00000000-0005-0000-0000-00003C280000}"/>
    <cellStyle name="Millares 4 3 2 3 6" xfId="12961" xr:uid="{00000000-0005-0000-0000-00003D280000}"/>
    <cellStyle name="Millares 4 3 2 3 6 2" xfId="12962" xr:uid="{00000000-0005-0000-0000-00003E280000}"/>
    <cellStyle name="Millares 4 3 2 3 6 3" xfId="12963" xr:uid="{00000000-0005-0000-0000-00003F280000}"/>
    <cellStyle name="Millares 4 3 2 3 7" xfId="12964" xr:uid="{00000000-0005-0000-0000-000040280000}"/>
    <cellStyle name="Millares 4 3 2 3 8" xfId="12965" xr:uid="{00000000-0005-0000-0000-000041280000}"/>
    <cellStyle name="Millares 4 3 2 4" xfId="12966" xr:uid="{00000000-0005-0000-0000-000042280000}"/>
    <cellStyle name="Millares 4 3 2 4 2" xfId="12967" xr:uid="{00000000-0005-0000-0000-000043280000}"/>
    <cellStyle name="Millares 4 3 2 4 2 2" xfId="12968" xr:uid="{00000000-0005-0000-0000-000044280000}"/>
    <cellStyle name="Millares 4 3 2 4 2 2 2" xfId="12969" xr:uid="{00000000-0005-0000-0000-000045280000}"/>
    <cellStyle name="Millares 4 3 2 4 2 2 3" xfId="12970" xr:uid="{00000000-0005-0000-0000-000046280000}"/>
    <cellStyle name="Millares 4 3 2 4 2 3" xfId="12971" xr:uid="{00000000-0005-0000-0000-000047280000}"/>
    <cellStyle name="Millares 4 3 2 4 2 4" xfId="12972" xr:uid="{00000000-0005-0000-0000-000048280000}"/>
    <cellStyle name="Millares 4 3 2 4 3" xfId="12973" xr:uid="{00000000-0005-0000-0000-000049280000}"/>
    <cellStyle name="Millares 4 3 2 4 3 2" xfId="12974" xr:uid="{00000000-0005-0000-0000-00004A280000}"/>
    <cellStyle name="Millares 4 3 2 4 3 2 2" xfId="12975" xr:uid="{00000000-0005-0000-0000-00004B280000}"/>
    <cellStyle name="Millares 4 3 2 4 3 2 3" xfId="12976" xr:uid="{00000000-0005-0000-0000-00004C280000}"/>
    <cellStyle name="Millares 4 3 2 4 3 3" xfId="12977" xr:uid="{00000000-0005-0000-0000-00004D280000}"/>
    <cellStyle name="Millares 4 3 2 4 3 4" xfId="12978" xr:uid="{00000000-0005-0000-0000-00004E280000}"/>
    <cellStyle name="Millares 4 3 2 4 4" xfId="12979" xr:uid="{00000000-0005-0000-0000-00004F280000}"/>
    <cellStyle name="Millares 4 3 2 4 4 2" xfId="12980" xr:uid="{00000000-0005-0000-0000-000050280000}"/>
    <cellStyle name="Millares 4 3 2 4 4 3" xfId="12981" xr:uid="{00000000-0005-0000-0000-000051280000}"/>
    <cellStyle name="Millares 4 3 2 4 5" xfId="12982" xr:uid="{00000000-0005-0000-0000-000052280000}"/>
    <cellStyle name="Millares 4 3 2 4 6" xfId="12983" xr:uid="{00000000-0005-0000-0000-000053280000}"/>
    <cellStyle name="Millares 4 3 2 5" xfId="12984" xr:uid="{00000000-0005-0000-0000-000054280000}"/>
    <cellStyle name="Millares 4 3 2 5 2" xfId="12985" xr:uid="{00000000-0005-0000-0000-000055280000}"/>
    <cellStyle name="Millares 4 3 2 5 2 2" xfId="12986" xr:uid="{00000000-0005-0000-0000-000056280000}"/>
    <cellStyle name="Millares 4 3 2 5 2 3" xfId="12987" xr:uid="{00000000-0005-0000-0000-000057280000}"/>
    <cellStyle name="Millares 4 3 2 5 3" xfId="12988" xr:uid="{00000000-0005-0000-0000-000058280000}"/>
    <cellStyle name="Millares 4 3 2 5 4" xfId="12989" xr:uid="{00000000-0005-0000-0000-000059280000}"/>
    <cellStyle name="Millares 4 3 2 6" xfId="12990" xr:uid="{00000000-0005-0000-0000-00005A280000}"/>
    <cellStyle name="Millares 4 3 2 6 2" xfId="12991" xr:uid="{00000000-0005-0000-0000-00005B280000}"/>
    <cellStyle name="Millares 4 3 2 6 2 2" xfId="12992" xr:uid="{00000000-0005-0000-0000-00005C280000}"/>
    <cellStyle name="Millares 4 3 2 6 2 3" xfId="12993" xr:uid="{00000000-0005-0000-0000-00005D280000}"/>
    <cellStyle name="Millares 4 3 2 6 3" xfId="12994" xr:uid="{00000000-0005-0000-0000-00005E280000}"/>
    <cellStyle name="Millares 4 3 2 6 4" xfId="12995" xr:uid="{00000000-0005-0000-0000-00005F280000}"/>
    <cellStyle name="Millares 4 3 2 7" xfId="12996" xr:uid="{00000000-0005-0000-0000-000060280000}"/>
    <cellStyle name="Millares 4 3 2 7 2" xfId="12997" xr:uid="{00000000-0005-0000-0000-000061280000}"/>
    <cellStyle name="Millares 4 3 2 7 2 2" xfId="12998" xr:uid="{00000000-0005-0000-0000-000062280000}"/>
    <cellStyle name="Millares 4 3 2 7 2 3" xfId="12999" xr:uid="{00000000-0005-0000-0000-000063280000}"/>
    <cellStyle name="Millares 4 3 2 7 3" xfId="13000" xr:uid="{00000000-0005-0000-0000-000064280000}"/>
    <cellStyle name="Millares 4 3 2 7 4" xfId="13001" xr:uid="{00000000-0005-0000-0000-000065280000}"/>
    <cellStyle name="Millares 4 3 2 8" xfId="13002" xr:uid="{00000000-0005-0000-0000-000066280000}"/>
    <cellStyle name="Millares 4 3 2 8 2" xfId="13003" xr:uid="{00000000-0005-0000-0000-000067280000}"/>
    <cellStyle name="Millares 4 3 2 8 2 2" xfId="13004" xr:uid="{00000000-0005-0000-0000-000068280000}"/>
    <cellStyle name="Millares 4 3 2 8 2 3" xfId="13005" xr:uid="{00000000-0005-0000-0000-000069280000}"/>
    <cellStyle name="Millares 4 3 2 8 3" xfId="13006" xr:uid="{00000000-0005-0000-0000-00006A280000}"/>
    <cellStyle name="Millares 4 3 2 8 4" xfId="13007" xr:uid="{00000000-0005-0000-0000-00006B280000}"/>
    <cellStyle name="Millares 4 3 2 9" xfId="13008" xr:uid="{00000000-0005-0000-0000-00006C280000}"/>
    <cellStyle name="Millares 4 3 2 9 2" xfId="13009" xr:uid="{00000000-0005-0000-0000-00006D280000}"/>
    <cellStyle name="Millares 4 3 2 9 2 2" xfId="13010" xr:uid="{00000000-0005-0000-0000-00006E280000}"/>
    <cellStyle name="Millares 4 3 2 9 2 3" xfId="13011" xr:uid="{00000000-0005-0000-0000-00006F280000}"/>
    <cellStyle name="Millares 4 3 2 9 3" xfId="13012" xr:uid="{00000000-0005-0000-0000-000070280000}"/>
    <cellStyle name="Millares 4 3 2 9 4" xfId="13013" xr:uid="{00000000-0005-0000-0000-000071280000}"/>
    <cellStyle name="Millares 4 3 3" xfId="13014" xr:uid="{00000000-0005-0000-0000-000072280000}"/>
    <cellStyle name="Millares 4 3 3 2" xfId="13015" xr:uid="{00000000-0005-0000-0000-000073280000}"/>
    <cellStyle name="Millares 4 3 3 2 2" xfId="13016" xr:uid="{00000000-0005-0000-0000-000074280000}"/>
    <cellStyle name="Millares 4 3 3 2 2 2" xfId="13017" xr:uid="{00000000-0005-0000-0000-000075280000}"/>
    <cellStyle name="Millares 4 3 3 2 2 2 2" xfId="13018" xr:uid="{00000000-0005-0000-0000-000076280000}"/>
    <cellStyle name="Millares 4 3 3 2 2 2 2 2" xfId="13019" xr:uid="{00000000-0005-0000-0000-000077280000}"/>
    <cellStyle name="Millares 4 3 3 2 2 2 2 3" xfId="13020" xr:uid="{00000000-0005-0000-0000-000078280000}"/>
    <cellStyle name="Millares 4 3 3 2 2 2 3" xfId="13021" xr:uid="{00000000-0005-0000-0000-000079280000}"/>
    <cellStyle name="Millares 4 3 3 2 2 2 4" xfId="13022" xr:uid="{00000000-0005-0000-0000-00007A280000}"/>
    <cellStyle name="Millares 4 3 3 2 2 3" xfId="13023" xr:uid="{00000000-0005-0000-0000-00007B280000}"/>
    <cellStyle name="Millares 4 3 3 2 2 3 2" xfId="13024" xr:uid="{00000000-0005-0000-0000-00007C280000}"/>
    <cellStyle name="Millares 4 3 3 2 2 3 3" xfId="13025" xr:uid="{00000000-0005-0000-0000-00007D280000}"/>
    <cellStyle name="Millares 4 3 3 2 2 4" xfId="13026" xr:uid="{00000000-0005-0000-0000-00007E280000}"/>
    <cellStyle name="Millares 4 3 3 2 2 5" xfId="13027" xr:uid="{00000000-0005-0000-0000-00007F280000}"/>
    <cellStyle name="Millares 4 3 3 2 3" xfId="13028" xr:uid="{00000000-0005-0000-0000-000080280000}"/>
    <cellStyle name="Millares 4 3 3 2 3 2" xfId="13029" xr:uid="{00000000-0005-0000-0000-000081280000}"/>
    <cellStyle name="Millares 4 3 3 2 3 2 2" xfId="13030" xr:uid="{00000000-0005-0000-0000-000082280000}"/>
    <cellStyle name="Millares 4 3 3 2 3 2 3" xfId="13031" xr:uid="{00000000-0005-0000-0000-000083280000}"/>
    <cellStyle name="Millares 4 3 3 2 3 3" xfId="13032" xr:uid="{00000000-0005-0000-0000-000084280000}"/>
    <cellStyle name="Millares 4 3 3 2 3 4" xfId="13033" xr:uid="{00000000-0005-0000-0000-000085280000}"/>
    <cellStyle name="Millares 4 3 3 2 4" xfId="13034" xr:uid="{00000000-0005-0000-0000-000086280000}"/>
    <cellStyle name="Millares 4 3 3 2 4 2" xfId="13035" xr:uid="{00000000-0005-0000-0000-000087280000}"/>
    <cellStyle name="Millares 4 3 3 2 4 2 2" xfId="13036" xr:uid="{00000000-0005-0000-0000-000088280000}"/>
    <cellStyle name="Millares 4 3 3 2 4 2 3" xfId="13037" xr:uid="{00000000-0005-0000-0000-000089280000}"/>
    <cellStyle name="Millares 4 3 3 2 4 3" xfId="13038" xr:uid="{00000000-0005-0000-0000-00008A280000}"/>
    <cellStyle name="Millares 4 3 3 2 4 4" xfId="13039" xr:uid="{00000000-0005-0000-0000-00008B280000}"/>
    <cellStyle name="Millares 4 3 3 2 5" xfId="13040" xr:uid="{00000000-0005-0000-0000-00008C280000}"/>
    <cellStyle name="Millares 4 3 3 2 5 2" xfId="13041" xr:uid="{00000000-0005-0000-0000-00008D280000}"/>
    <cellStyle name="Millares 4 3 3 2 5 2 2" xfId="13042" xr:uid="{00000000-0005-0000-0000-00008E280000}"/>
    <cellStyle name="Millares 4 3 3 2 5 2 3" xfId="13043" xr:uid="{00000000-0005-0000-0000-00008F280000}"/>
    <cellStyle name="Millares 4 3 3 2 5 3" xfId="13044" xr:uid="{00000000-0005-0000-0000-000090280000}"/>
    <cellStyle name="Millares 4 3 3 2 5 4" xfId="13045" xr:uid="{00000000-0005-0000-0000-000091280000}"/>
    <cellStyle name="Millares 4 3 3 2 6" xfId="13046" xr:uid="{00000000-0005-0000-0000-000092280000}"/>
    <cellStyle name="Millares 4 3 3 2 6 2" xfId="13047" xr:uid="{00000000-0005-0000-0000-000093280000}"/>
    <cellStyle name="Millares 4 3 3 2 6 3" xfId="13048" xr:uid="{00000000-0005-0000-0000-000094280000}"/>
    <cellStyle name="Millares 4 3 3 2 7" xfId="13049" xr:uid="{00000000-0005-0000-0000-000095280000}"/>
    <cellStyle name="Millares 4 3 3 2 8" xfId="13050" xr:uid="{00000000-0005-0000-0000-000096280000}"/>
    <cellStyle name="Millares 4 3 3 3" xfId="13051" xr:uid="{00000000-0005-0000-0000-000097280000}"/>
    <cellStyle name="Millares 4 3 3 3 2" xfId="13052" xr:uid="{00000000-0005-0000-0000-000098280000}"/>
    <cellStyle name="Millares 4 3 3 3 2 2" xfId="13053" xr:uid="{00000000-0005-0000-0000-000099280000}"/>
    <cellStyle name="Millares 4 3 3 3 2 2 2" xfId="13054" xr:uid="{00000000-0005-0000-0000-00009A280000}"/>
    <cellStyle name="Millares 4 3 3 3 2 2 3" xfId="13055" xr:uid="{00000000-0005-0000-0000-00009B280000}"/>
    <cellStyle name="Millares 4 3 3 3 2 3" xfId="13056" xr:uid="{00000000-0005-0000-0000-00009C280000}"/>
    <cellStyle name="Millares 4 3 3 3 2 4" xfId="13057" xr:uid="{00000000-0005-0000-0000-00009D280000}"/>
    <cellStyle name="Millares 4 3 3 3 3" xfId="13058" xr:uid="{00000000-0005-0000-0000-00009E280000}"/>
    <cellStyle name="Millares 4 3 3 3 3 2" xfId="13059" xr:uid="{00000000-0005-0000-0000-00009F280000}"/>
    <cellStyle name="Millares 4 3 3 3 3 3" xfId="13060" xr:uid="{00000000-0005-0000-0000-0000A0280000}"/>
    <cellStyle name="Millares 4 3 3 3 4" xfId="13061" xr:uid="{00000000-0005-0000-0000-0000A1280000}"/>
    <cellStyle name="Millares 4 3 3 3 5" xfId="13062" xr:uid="{00000000-0005-0000-0000-0000A2280000}"/>
    <cellStyle name="Millares 4 3 3 4" xfId="13063" xr:uid="{00000000-0005-0000-0000-0000A3280000}"/>
    <cellStyle name="Millares 4 3 3 4 2" xfId="13064" xr:uid="{00000000-0005-0000-0000-0000A4280000}"/>
    <cellStyle name="Millares 4 3 3 4 2 2" xfId="13065" xr:uid="{00000000-0005-0000-0000-0000A5280000}"/>
    <cellStyle name="Millares 4 3 3 4 2 3" xfId="13066" xr:uid="{00000000-0005-0000-0000-0000A6280000}"/>
    <cellStyle name="Millares 4 3 3 4 3" xfId="13067" xr:uid="{00000000-0005-0000-0000-0000A7280000}"/>
    <cellStyle name="Millares 4 3 3 4 4" xfId="13068" xr:uid="{00000000-0005-0000-0000-0000A8280000}"/>
    <cellStyle name="Millares 4 3 3 5" xfId="13069" xr:uid="{00000000-0005-0000-0000-0000A9280000}"/>
    <cellStyle name="Millares 4 3 3 5 2" xfId="13070" xr:uid="{00000000-0005-0000-0000-0000AA280000}"/>
    <cellStyle name="Millares 4 3 3 5 2 2" xfId="13071" xr:uid="{00000000-0005-0000-0000-0000AB280000}"/>
    <cellStyle name="Millares 4 3 3 5 2 3" xfId="13072" xr:uid="{00000000-0005-0000-0000-0000AC280000}"/>
    <cellStyle name="Millares 4 3 3 5 3" xfId="13073" xr:uid="{00000000-0005-0000-0000-0000AD280000}"/>
    <cellStyle name="Millares 4 3 3 5 4" xfId="13074" xr:uid="{00000000-0005-0000-0000-0000AE280000}"/>
    <cellStyle name="Millares 4 3 3 6" xfId="13075" xr:uid="{00000000-0005-0000-0000-0000AF280000}"/>
    <cellStyle name="Millares 4 3 3 6 2" xfId="13076" xr:uid="{00000000-0005-0000-0000-0000B0280000}"/>
    <cellStyle name="Millares 4 3 3 6 2 2" xfId="13077" xr:uid="{00000000-0005-0000-0000-0000B1280000}"/>
    <cellStyle name="Millares 4 3 3 6 2 3" xfId="13078" xr:uid="{00000000-0005-0000-0000-0000B2280000}"/>
    <cellStyle name="Millares 4 3 3 6 3" xfId="13079" xr:uid="{00000000-0005-0000-0000-0000B3280000}"/>
    <cellStyle name="Millares 4 3 3 6 4" xfId="13080" xr:uid="{00000000-0005-0000-0000-0000B4280000}"/>
    <cellStyle name="Millares 4 3 3 7" xfId="13081" xr:uid="{00000000-0005-0000-0000-0000B5280000}"/>
    <cellStyle name="Millares 4 3 3 7 2" xfId="13082" xr:uid="{00000000-0005-0000-0000-0000B6280000}"/>
    <cellStyle name="Millares 4 3 3 7 3" xfId="13083" xr:uid="{00000000-0005-0000-0000-0000B7280000}"/>
    <cellStyle name="Millares 4 3 3 8" xfId="13084" xr:uid="{00000000-0005-0000-0000-0000B8280000}"/>
    <cellStyle name="Millares 4 3 3 9" xfId="13085" xr:uid="{00000000-0005-0000-0000-0000B9280000}"/>
    <cellStyle name="Millares 4 3 4" xfId="13086" xr:uid="{00000000-0005-0000-0000-0000BA280000}"/>
    <cellStyle name="Millares 4 3 4 2" xfId="13087" xr:uid="{00000000-0005-0000-0000-0000BB280000}"/>
    <cellStyle name="Millares 4 3 4 2 2" xfId="13088" xr:uid="{00000000-0005-0000-0000-0000BC280000}"/>
    <cellStyle name="Millares 4 3 4 2 2 2" xfId="13089" xr:uid="{00000000-0005-0000-0000-0000BD280000}"/>
    <cellStyle name="Millares 4 3 4 2 2 2 2" xfId="13090" xr:uid="{00000000-0005-0000-0000-0000BE280000}"/>
    <cellStyle name="Millares 4 3 4 2 2 2 3" xfId="13091" xr:uid="{00000000-0005-0000-0000-0000BF280000}"/>
    <cellStyle name="Millares 4 3 4 2 2 3" xfId="13092" xr:uid="{00000000-0005-0000-0000-0000C0280000}"/>
    <cellStyle name="Millares 4 3 4 2 2 4" xfId="13093" xr:uid="{00000000-0005-0000-0000-0000C1280000}"/>
    <cellStyle name="Millares 4 3 4 2 3" xfId="13094" xr:uid="{00000000-0005-0000-0000-0000C2280000}"/>
    <cellStyle name="Millares 4 3 4 2 3 2" xfId="13095" xr:uid="{00000000-0005-0000-0000-0000C3280000}"/>
    <cellStyle name="Millares 4 3 4 2 3 3" xfId="13096" xr:uid="{00000000-0005-0000-0000-0000C4280000}"/>
    <cellStyle name="Millares 4 3 4 2 4" xfId="13097" xr:uid="{00000000-0005-0000-0000-0000C5280000}"/>
    <cellStyle name="Millares 4 3 4 2 5" xfId="13098" xr:uid="{00000000-0005-0000-0000-0000C6280000}"/>
    <cellStyle name="Millares 4 3 4 3" xfId="13099" xr:uid="{00000000-0005-0000-0000-0000C7280000}"/>
    <cellStyle name="Millares 4 3 4 3 2" xfId="13100" xr:uid="{00000000-0005-0000-0000-0000C8280000}"/>
    <cellStyle name="Millares 4 3 4 3 2 2" xfId="13101" xr:uid="{00000000-0005-0000-0000-0000C9280000}"/>
    <cellStyle name="Millares 4 3 4 3 2 3" xfId="13102" xr:uid="{00000000-0005-0000-0000-0000CA280000}"/>
    <cellStyle name="Millares 4 3 4 3 3" xfId="13103" xr:uid="{00000000-0005-0000-0000-0000CB280000}"/>
    <cellStyle name="Millares 4 3 4 3 4" xfId="13104" xr:uid="{00000000-0005-0000-0000-0000CC280000}"/>
    <cellStyle name="Millares 4 3 4 4" xfId="13105" xr:uid="{00000000-0005-0000-0000-0000CD280000}"/>
    <cellStyle name="Millares 4 3 4 4 2" xfId="13106" xr:uid="{00000000-0005-0000-0000-0000CE280000}"/>
    <cellStyle name="Millares 4 3 4 4 2 2" xfId="13107" xr:uid="{00000000-0005-0000-0000-0000CF280000}"/>
    <cellStyle name="Millares 4 3 4 4 2 3" xfId="13108" xr:uid="{00000000-0005-0000-0000-0000D0280000}"/>
    <cellStyle name="Millares 4 3 4 4 3" xfId="13109" xr:uid="{00000000-0005-0000-0000-0000D1280000}"/>
    <cellStyle name="Millares 4 3 4 4 4" xfId="13110" xr:uid="{00000000-0005-0000-0000-0000D2280000}"/>
    <cellStyle name="Millares 4 3 4 5" xfId="13111" xr:uid="{00000000-0005-0000-0000-0000D3280000}"/>
    <cellStyle name="Millares 4 3 4 5 2" xfId="13112" xr:uid="{00000000-0005-0000-0000-0000D4280000}"/>
    <cellStyle name="Millares 4 3 4 5 2 2" xfId="13113" xr:uid="{00000000-0005-0000-0000-0000D5280000}"/>
    <cellStyle name="Millares 4 3 4 5 2 3" xfId="13114" xr:uid="{00000000-0005-0000-0000-0000D6280000}"/>
    <cellStyle name="Millares 4 3 4 5 3" xfId="13115" xr:uid="{00000000-0005-0000-0000-0000D7280000}"/>
    <cellStyle name="Millares 4 3 4 5 4" xfId="13116" xr:uid="{00000000-0005-0000-0000-0000D8280000}"/>
    <cellStyle name="Millares 4 3 4 6" xfId="13117" xr:uid="{00000000-0005-0000-0000-0000D9280000}"/>
    <cellStyle name="Millares 4 3 4 6 2" xfId="13118" xr:uid="{00000000-0005-0000-0000-0000DA280000}"/>
    <cellStyle name="Millares 4 3 4 6 3" xfId="13119" xr:uid="{00000000-0005-0000-0000-0000DB280000}"/>
    <cellStyle name="Millares 4 3 4 7" xfId="13120" xr:uid="{00000000-0005-0000-0000-0000DC280000}"/>
    <cellStyle name="Millares 4 3 4 8" xfId="13121" xr:uid="{00000000-0005-0000-0000-0000DD280000}"/>
    <cellStyle name="Millares 4 3 5" xfId="13122" xr:uid="{00000000-0005-0000-0000-0000DE280000}"/>
    <cellStyle name="Millares 4 3 5 2" xfId="13123" xr:uid="{00000000-0005-0000-0000-0000DF280000}"/>
    <cellStyle name="Millares 4 3 5 2 2" xfId="13124" xr:uid="{00000000-0005-0000-0000-0000E0280000}"/>
    <cellStyle name="Millares 4 3 5 2 2 2" xfId="13125" xr:uid="{00000000-0005-0000-0000-0000E1280000}"/>
    <cellStyle name="Millares 4 3 5 2 2 3" xfId="13126" xr:uid="{00000000-0005-0000-0000-0000E2280000}"/>
    <cellStyle name="Millares 4 3 5 2 3" xfId="13127" xr:uid="{00000000-0005-0000-0000-0000E3280000}"/>
    <cellStyle name="Millares 4 3 5 2 4" xfId="13128" xr:uid="{00000000-0005-0000-0000-0000E4280000}"/>
    <cellStyle name="Millares 4 3 5 3" xfId="13129" xr:uid="{00000000-0005-0000-0000-0000E5280000}"/>
    <cellStyle name="Millares 4 3 5 3 2" xfId="13130" xr:uid="{00000000-0005-0000-0000-0000E6280000}"/>
    <cellStyle name="Millares 4 3 5 3 2 2" xfId="13131" xr:uid="{00000000-0005-0000-0000-0000E7280000}"/>
    <cellStyle name="Millares 4 3 5 3 2 3" xfId="13132" xr:uid="{00000000-0005-0000-0000-0000E8280000}"/>
    <cellStyle name="Millares 4 3 5 3 3" xfId="13133" xr:uid="{00000000-0005-0000-0000-0000E9280000}"/>
    <cellStyle name="Millares 4 3 5 3 4" xfId="13134" xr:uid="{00000000-0005-0000-0000-0000EA280000}"/>
    <cellStyle name="Millares 4 3 5 4" xfId="13135" xr:uid="{00000000-0005-0000-0000-0000EB280000}"/>
    <cellStyle name="Millares 4 3 5 4 2" xfId="13136" xr:uid="{00000000-0005-0000-0000-0000EC280000}"/>
    <cellStyle name="Millares 4 3 5 4 3" xfId="13137" xr:uid="{00000000-0005-0000-0000-0000ED280000}"/>
    <cellStyle name="Millares 4 3 5 5" xfId="13138" xr:uid="{00000000-0005-0000-0000-0000EE280000}"/>
    <cellStyle name="Millares 4 3 5 6" xfId="13139" xr:uid="{00000000-0005-0000-0000-0000EF280000}"/>
    <cellStyle name="Millares 4 3 6" xfId="13140" xr:uid="{00000000-0005-0000-0000-0000F0280000}"/>
    <cellStyle name="Millares 4 3 6 2" xfId="13141" xr:uid="{00000000-0005-0000-0000-0000F1280000}"/>
    <cellStyle name="Millares 4 3 6 2 2" xfId="13142" xr:uid="{00000000-0005-0000-0000-0000F2280000}"/>
    <cellStyle name="Millares 4 3 6 2 3" xfId="13143" xr:uid="{00000000-0005-0000-0000-0000F3280000}"/>
    <cellStyle name="Millares 4 3 6 3" xfId="13144" xr:uid="{00000000-0005-0000-0000-0000F4280000}"/>
    <cellStyle name="Millares 4 3 6 4" xfId="13145" xr:uid="{00000000-0005-0000-0000-0000F5280000}"/>
    <cellStyle name="Millares 4 3 7" xfId="13146" xr:uid="{00000000-0005-0000-0000-0000F6280000}"/>
    <cellStyle name="Millares 4 3 7 2" xfId="13147" xr:uid="{00000000-0005-0000-0000-0000F7280000}"/>
    <cellStyle name="Millares 4 3 7 2 2" xfId="13148" xr:uid="{00000000-0005-0000-0000-0000F8280000}"/>
    <cellStyle name="Millares 4 3 7 2 3" xfId="13149" xr:uid="{00000000-0005-0000-0000-0000F9280000}"/>
    <cellStyle name="Millares 4 3 7 3" xfId="13150" xr:uid="{00000000-0005-0000-0000-0000FA280000}"/>
    <cellStyle name="Millares 4 3 7 4" xfId="13151" xr:uid="{00000000-0005-0000-0000-0000FB280000}"/>
    <cellStyle name="Millares 4 3 8" xfId="13152" xr:uid="{00000000-0005-0000-0000-0000FC280000}"/>
    <cellStyle name="Millares 4 3 8 2" xfId="13153" xr:uid="{00000000-0005-0000-0000-0000FD280000}"/>
    <cellStyle name="Millares 4 3 8 2 2" xfId="13154" xr:uid="{00000000-0005-0000-0000-0000FE280000}"/>
    <cellStyle name="Millares 4 3 8 2 3" xfId="13155" xr:uid="{00000000-0005-0000-0000-0000FF280000}"/>
    <cellStyle name="Millares 4 3 8 3" xfId="13156" xr:uid="{00000000-0005-0000-0000-000000290000}"/>
    <cellStyle name="Millares 4 3 8 4" xfId="13157" xr:uid="{00000000-0005-0000-0000-000001290000}"/>
    <cellStyle name="Millares 4 3 9" xfId="13158" xr:uid="{00000000-0005-0000-0000-000002290000}"/>
    <cellStyle name="Millares 4 3 9 2" xfId="13159" xr:uid="{00000000-0005-0000-0000-000003290000}"/>
    <cellStyle name="Millares 4 3 9 2 2" xfId="13160" xr:uid="{00000000-0005-0000-0000-000004290000}"/>
    <cellStyle name="Millares 4 3 9 2 3" xfId="13161" xr:uid="{00000000-0005-0000-0000-000005290000}"/>
    <cellStyle name="Millares 4 3 9 3" xfId="13162" xr:uid="{00000000-0005-0000-0000-000006290000}"/>
    <cellStyle name="Millares 4 3 9 4" xfId="13163" xr:uid="{00000000-0005-0000-0000-000007290000}"/>
    <cellStyle name="Millares 40" xfId="13164" xr:uid="{00000000-0005-0000-0000-000008290000}"/>
    <cellStyle name="Millares 41" xfId="13165" xr:uid="{00000000-0005-0000-0000-000009290000}"/>
    <cellStyle name="Millares 42" xfId="13166" xr:uid="{00000000-0005-0000-0000-00000A290000}"/>
    <cellStyle name="Millares 43" xfId="13167" xr:uid="{00000000-0005-0000-0000-00000B290000}"/>
    <cellStyle name="Millares 44" xfId="13168" xr:uid="{00000000-0005-0000-0000-00000C290000}"/>
    <cellStyle name="Millares 45" xfId="13169" xr:uid="{00000000-0005-0000-0000-00000D290000}"/>
    <cellStyle name="Millares 46" xfId="13170" xr:uid="{00000000-0005-0000-0000-00000E290000}"/>
    <cellStyle name="Millares 47" xfId="13171" xr:uid="{00000000-0005-0000-0000-00000F290000}"/>
    <cellStyle name="Millares 48" xfId="13172" xr:uid="{00000000-0005-0000-0000-000010290000}"/>
    <cellStyle name="Millares 49" xfId="13173" xr:uid="{00000000-0005-0000-0000-000011290000}"/>
    <cellStyle name="Millares 5" xfId="229" xr:uid="{00000000-0005-0000-0000-000012290000}"/>
    <cellStyle name="Millares 5 2" xfId="230" xr:uid="{00000000-0005-0000-0000-000013290000}"/>
    <cellStyle name="Millares 5 3" xfId="231" xr:uid="{00000000-0005-0000-0000-000014290000}"/>
    <cellStyle name="Millares 5 4" xfId="232" xr:uid="{00000000-0005-0000-0000-000015290000}"/>
    <cellStyle name="Millares 5 5" xfId="233" xr:uid="{00000000-0005-0000-0000-000016290000}"/>
    <cellStyle name="Millares 50" xfId="13174" xr:uid="{00000000-0005-0000-0000-000017290000}"/>
    <cellStyle name="Millares 51" xfId="13175" xr:uid="{00000000-0005-0000-0000-000018290000}"/>
    <cellStyle name="Millares 52" xfId="13176" xr:uid="{00000000-0005-0000-0000-000019290000}"/>
    <cellStyle name="Millares 53" xfId="13177" xr:uid="{00000000-0005-0000-0000-00001A290000}"/>
    <cellStyle name="Millares 54" xfId="13178" xr:uid="{00000000-0005-0000-0000-00001B290000}"/>
    <cellStyle name="Millares 55" xfId="13179" xr:uid="{00000000-0005-0000-0000-00001C290000}"/>
    <cellStyle name="Millares 56" xfId="13180" xr:uid="{00000000-0005-0000-0000-00001D290000}"/>
    <cellStyle name="Millares 57" xfId="13181" xr:uid="{00000000-0005-0000-0000-00001E290000}"/>
    <cellStyle name="Millares 58" xfId="13182" xr:uid="{00000000-0005-0000-0000-00001F290000}"/>
    <cellStyle name="Millares 59" xfId="13183" xr:uid="{00000000-0005-0000-0000-000020290000}"/>
    <cellStyle name="Millares 6" xfId="234" xr:uid="{00000000-0005-0000-0000-000021290000}"/>
    <cellStyle name="Millares 6 2" xfId="235" xr:uid="{00000000-0005-0000-0000-000022290000}"/>
    <cellStyle name="Millares 6 2 2" xfId="236" xr:uid="{00000000-0005-0000-0000-000023290000}"/>
    <cellStyle name="Millares 6 3" xfId="237" xr:uid="{00000000-0005-0000-0000-000024290000}"/>
    <cellStyle name="Millares 6 3 2" xfId="238" xr:uid="{00000000-0005-0000-0000-000025290000}"/>
    <cellStyle name="Millares 6 4" xfId="239" xr:uid="{00000000-0005-0000-0000-000026290000}"/>
    <cellStyle name="Millares 60" xfId="13184" xr:uid="{00000000-0005-0000-0000-000027290000}"/>
    <cellStyle name="Millares 61" xfId="13185" xr:uid="{00000000-0005-0000-0000-000028290000}"/>
    <cellStyle name="Millares 62" xfId="13186" xr:uid="{00000000-0005-0000-0000-000029290000}"/>
    <cellStyle name="Millares 63" xfId="13187" xr:uid="{00000000-0005-0000-0000-00002A290000}"/>
    <cellStyle name="Millares 64" xfId="13188" xr:uid="{00000000-0005-0000-0000-00002B290000}"/>
    <cellStyle name="Millares 65" xfId="13189" xr:uid="{00000000-0005-0000-0000-00002C290000}"/>
    <cellStyle name="Millares 66" xfId="13190" xr:uid="{00000000-0005-0000-0000-00002D290000}"/>
    <cellStyle name="Millares 67" xfId="13191" xr:uid="{00000000-0005-0000-0000-00002E290000}"/>
    <cellStyle name="Millares 68" xfId="13192" xr:uid="{00000000-0005-0000-0000-00002F290000}"/>
    <cellStyle name="Millares 69" xfId="13193" xr:uid="{00000000-0005-0000-0000-000030290000}"/>
    <cellStyle name="Millares 7" xfId="240" xr:uid="{00000000-0005-0000-0000-000031290000}"/>
    <cellStyle name="Millares 7 2" xfId="241" xr:uid="{00000000-0005-0000-0000-000032290000}"/>
    <cellStyle name="Millares 70" xfId="13194" xr:uid="{00000000-0005-0000-0000-000033290000}"/>
    <cellStyle name="Millares 71" xfId="13195" xr:uid="{00000000-0005-0000-0000-000034290000}"/>
    <cellStyle name="Millares 72" xfId="13196" xr:uid="{00000000-0005-0000-0000-000035290000}"/>
    <cellStyle name="Millares 73" xfId="13197" xr:uid="{00000000-0005-0000-0000-000036290000}"/>
    <cellStyle name="Millares 74" xfId="13198" xr:uid="{00000000-0005-0000-0000-000037290000}"/>
    <cellStyle name="Millares 75" xfId="13199" xr:uid="{00000000-0005-0000-0000-000038290000}"/>
    <cellStyle name="Millares 76" xfId="13200" xr:uid="{00000000-0005-0000-0000-000039290000}"/>
    <cellStyle name="Millares 77" xfId="13201" xr:uid="{00000000-0005-0000-0000-00003A290000}"/>
    <cellStyle name="Millares 78" xfId="13202" xr:uid="{00000000-0005-0000-0000-00003B290000}"/>
    <cellStyle name="Millares 79" xfId="13203" xr:uid="{00000000-0005-0000-0000-00003C290000}"/>
    <cellStyle name="Millares 8" xfId="242" xr:uid="{00000000-0005-0000-0000-00003D290000}"/>
    <cellStyle name="Millares 8 2" xfId="243" xr:uid="{00000000-0005-0000-0000-00003E290000}"/>
    <cellStyle name="Millares 80" xfId="13204" xr:uid="{00000000-0005-0000-0000-00003F290000}"/>
    <cellStyle name="Millares 81" xfId="13205" xr:uid="{00000000-0005-0000-0000-000040290000}"/>
    <cellStyle name="Millares 82" xfId="13206" xr:uid="{00000000-0005-0000-0000-000041290000}"/>
    <cellStyle name="Millares 83" xfId="13207" xr:uid="{00000000-0005-0000-0000-000042290000}"/>
    <cellStyle name="Millares 84" xfId="13208" xr:uid="{00000000-0005-0000-0000-000043290000}"/>
    <cellStyle name="Millares 85" xfId="13209" xr:uid="{00000000-0005-0000-0000-000044290000}"/>
    <cellStyle name="Millares 86" xfId="13210" xr:uid="{00000000-0005-0000-0000-000045290000}"/>
    <cellStyle name="Millares 87" xfId="13211" xr:uid="{00000000-0005-0000-0000-000046290000}"/>
    <cellStyle name="Millares 88" xfId="13212" xr:uid="{00000000-0005-0000-0000-000047290000}"/>
    <cellStyle name="Millares 89" xfId="13213" xr:uid="{00000000-0005-0000-0000-000048290000}"/>
    <cellStyle name="Millares 9" xfId="244" xr:uid="{00000000-0005-0000-0000-000049290000}"/>
    <cellStyle name="Millares 9 2" xfId="245" xr:uid="{00000000-0005-0000-0000-00004A290000}"/>
    <cellStyle name="Millares 9 2 2" xfId="13214" xr:uid="{00000000-0005-0000-0000-00004B290000}"/>
    <cellStyle name="Millares 9 2 2 2" xfId="13215" xr:uid="{00000000-0005-0000-0000-00004C290000}"/>
    <cellStyle name="Millares 9 2 2 3" xfId="13216" xr:uid="{00000000-0005-0000-0000-00004D290000}"/>
    <cellStyle name="Millares 9 2 3" xfId="13217" xr:uid="{00000000-0005-0000-0000-00004E290000}"/>
    <cellStyle name="Millares 9 2 4" xfId="13218" xr:uid="{00000000-0005-0000-0000-00004F290000}"/>
    <cellStyle name="Millares 90" xfId="13219" xr:uid="{00000000-0005-0000-0000-000050290000}"/>
    <cellStyle name="Millares 91" xfId="13220" xr:uid="{00000000-0005-0000-0000-000051290000}"/>
    <cellStyle name="Millares 92" xfId="13221" xr:uid="{00000000-0005-0000-0000-000052290000}"/>
    <cellStyle name="Millares 93" xfId="13222" xr:uid="{00000000-0005-0000-0000-000053290000}"/>
    <cellStyle name="Millares 94" xfId="13223" xr:uid="{00000000-0005-0000-0000-000054290000}"/>
    <cellStyle name="Millares 95" xfId="13224" xr:uid="{00000000-0005-0000-0000-000055290000}"/>
    <cellStyle name="Millares 96" xfId="13225" xr:uid="{00000000-0005-0000-0000-000056290000}"/>
    <cellStyle name="Millares 97" xfId="13226" xr:uid="{00000000-0005-0000-0000-000057290000}"/>
    <cellStyle name="Millares 98" xfId="13227" xr:uid="{00000000-0005-0000-0000-000058290000}"/>
    <cellStyle name="Millares 99" xfId="13228" xr:uid="{00000000-0005-0000-0000-000059290000}"/>
    <cellStyle name="Moneda" xfId="9" builtinId="4"/>
    <cellStyle name="Moneda [0] 10" xfId="13229" xr:uid="{00000000-0005-0000-0000-00005B290000}"/>
    <cellStyle name="Moneda [0] 2" xfId="247" xr:uid="{00000000-0005-0000-0000-00005C290000}"/>
    <cellStyle name="Moneda [0] 2 10" xfId="13230" xr:uid="{00000000-0005-0000-0000-00005D290000}"/>
    <cellStyle name="Moneda [0] 2 11" xfId="13231" xr:uid="{00000000-0005-0000-0000-00005E290000}"/>
    <cellStyle name="Moneda [0] 2 2" xfId="248" xr:uid="{00000000-0005-0000-0000-00005F290000}"/>
    <cellStyle name="Moneda [0] 2 2 2" xfId="249" xr:uid="{00000000-0005-0000-0000-000060290000}"/>
    <cellStyle name="Moneda [0] 2 2 2 2" xfId="250" xr:uid="{00000000-0005-0000-0000-000061290000}"/>
    <cellStyle name="Moneda [0] 2 2 2 2 2" xfId="13232" xr:uid="{00000000-0005-0000-0000-000062290000}"/>
    <cellStyle name="Moneda [0] 2 2 2 3" xfId="13233" xr:uid="{00000000-0005-0000-0000-000063290000}"/>
    <cellStyle name="Moneda [0] 2 2 2 4" xfId="13234" xr:uid="{00000000-0005-0000-0000-000064290000}"/>
    <cellStyle name="Moneda [0] 2 2 2 5" xfId="13235" xr:uid="{00000000-0005-0000-0000-000065290000}"/>
    <cellStyle name="Moneda [0] 2 2 3" xfId="251" xr:uid="{00000000-0005-0000-0000-000066290000}"/>
    <cellStyle name="Moneda [0] 2 2 3 2" xfId="13236" xr:uid="{00000000-0005-0000-0000-000067290000}"/>
    <cellStyle name="Moneda [0] 2 2 3 3" xfId="13237" xr:uid="{00000000-0005-0000-0000-000068290000}"/>
    <cellStyle name="Moneda [0] 2 2 4" xfId="252" xr:uid="{00000000-0005-0000-0000-000069290000}"/>
    <cellStyle name="Moneda [0] 2 2 5" xfId="13238" xr:uid="{00000000-0005-0000-0000-00006A290000}"/>
    <cellStyle name="Moneda [0] 2 2 6" xfId="13239" xr:uid="{00000000-0005-0000-0000-00006B290000}"/>
    <cellStyle name="Moneda [0] 2 2 7" xfId="13240" xr:uid="{00000000-0005-0000-0000-00006C290000}"/>
    <cellStyle name="Moneda [0] 2 2 8" xfId="13241" xr:uid="{00000000-0005-0000-0000-00006D290000}"/>
    <cellStyle name="Moneda [0] 2 3" xfId="253" xr:uid="{00000000-0005-0000-0000-00006E290000}"/>
    <cellStyle name="Moneda [0] 2 3 2" xfId="254" xr:uid="{00000000-0005-0000-0000-00006F290000}"/>
    <cellStyle name="Moneda [0] 2 3 2 2" xfId="13242" xr:uid="{00000000-0005-0000-0000-000070290000}"/>
    <cellStyle name="Moneda [0] 2 3 2 2 2" xfId="13243" xr:uid="{00000000-0005-0000-0000-000071290000}"/>
    <cellStyle name="Moneda [0] 2 3 2 3" xfId="13244" xr:uid="{00000000-0005-0000-0000-000072290000}"/>
    <cellStyle name="Moneda [0] 2 3 2 4" xfId="13245" xr:uid="{00000000-0005-0000-0000-000073290000}"/>
    <cellStyle name="Moneda [0] 2 3 2 5" xfId="13246" xr:uid="{00000000-0005-0000-0000-000074290000}"/>
    <cellStyle name="Moneda [0] 2 3 3" xfId="13247" xr:uid="{00000000-0005-0000-0000-000075290000}"/>
    <cellStyle name="Moneda [0] 2 3 3 2" xfId="13248" xr:uid="{00000000-0005-0000-0000-000076290000}"/>
    <cellStyle name="Moneda [0] 2 3 4" xfId="13249" xr:uid="{00000000-0005-0000-0000-000077290000}"/>
    <cellStyle name="Moneda [0] 2 3 5" xfId="13250" xr:uid="{00000000-0005-0000-0000-000078290000}"/>
    <cellStyle name="Moneda [0] 2 3 6" xfId="13251" xr:uid="{00000000-0005-0000-0000-000079290000}"/>
    <cellStyle name="Moneda [0] 2 4" xfId="255" xr:uid="{00000000-0005-0000-0000-00007A290000}"/>
    <cellStyle name="Moneda [0] 2 4 2" xfId="13252" xr:uid="{00000000-0005-0000-0000-00007B290000}"/>
    <cellStyle name="Moneda [0] 2 5" xfId="256" xr:uid="{00000000-0005-0000-0000-00007C290000}"/>
    <cellStyle name="Moneda [0] 2 6" xfId="13253" xr:uid="{00000000-0005-0000-0000-00007D290000}"/>
    <cellStyle name="Moneda [0] 2 7" xfId="13254" xr:uid="{00000000-0005-0000-0000-00007E290000}"/>
    <cellStyle name="Moneda [0] 2 8" xfId="13255" xr:uid="{00000000-0005-0000-0000-00007F290000}"/>
    <cellStyle name="Moneda [0] 2 9" xfId="13256" xr:uid="{00000000-0005-0000-0000-000080290000}"/>
    <cellStyle name="Moneda [0] 3" xfId="257" xr:uid="{00000000-0005-0000-0000-000081290000}"/>
    <cellStyle name="Moneda [0] 3 2" xfId="258" xr:uid="{00000000-0005-0000-0000-000082290000}"/>
    <cellStyle name="Moneda [0] 3 2 2" xfId="259" xr:uid="{00000000-0005-0000-0000-000083290000}"/>
    <cellStyle name="Moneda [0] 3 2 2 2" xfId="260" xr:uid="{00000000-0005-0000-0000-000084290000}"/>
    <cellStyle name="Moneda [0] 3 2 2 2 2" xfId="13257" xr:uid="{00000000-0005-0000-0000-000085290000}"/>
    <cellStyle name="Moneda [0] 3 2 2 2 3" xfId="13258" xr:uid="{00000000-0005-0000-0000-000086290000}"/>
    <cellStyle name="Moneda [0] 3 2 2 3" xfId="13259" xr:uid="{00000000-0005-0000-0000-000087290000}"/>
    <cellStyle name="Moneda [0] 3 2 2 4" xfId="13260" xr:uid="{00000000-0005-0000-0000-000088290000}"/>
    <cellStyle name="Moneda [0] 3 2 3" xfId="261" xr:uid="{00000000-0005-0000-0000-000089290000}"/>
    <cellStyle name="Moneda [0] 3 2 3 2" xfId="262" xr:uid="{00000000-0005-0000-0000-00008A290000}"/>
    <cellStyle name="Moneda [0] 3 2 3 3" xfId="13261" xr:uid="{00000000-0005-0000-0000-00008B290000}"/>
    <cellStyle name="Moneda [0] 3 2 4" xfId="263" xr:uid="{00000000-0005-0000-0000-00008C290000}"/>
    <cellStyle name="Moneda [0] 3 2 4 2" xfId="264" xr:uid="{00000000-0005-0000-0000-00008D290000}"/>
    <cellStyle name="Moneda [0] 3 2 5" xfId="265" xr:uid="{00000000-0005-0000-0000-00008E290000}"/>
    <cellStyle name="Moneda [0] 3 3" xfId="266" xr:uid="{00000000-0005-0000-0000-00008F290000}"/>
    <cellStyle name="Moneda [0] 3 3 2" xfId="267" xr:uid="{00000000-0005-0000-0000-000090290000}"/>
    <cellStyle name="Moneda [0] 3 3 2 2" xfId="13262" xr:uid="{00000000-0005-0000-0000-000091290000}"/>
    <cellStyle name="Moneda [0] 3 3 2 3" xfId="13263" xr:uid="{00000000-0005-0000-0000-000092290000}"/>
    <cellStyle name="Moneda [0] 3 3 3" xfId="13264" xr:uid="{00000000-0005-0000-0000-000093290000}"/>
    <cellStyle name="Moneda [0] 3 3 4" xfId="13265" xr:uid="{00000000-0005-0000-0000-000094290000}"/>
    <cellStyle name="Moneda [0] 3 4" xfId="268" xr:uid="{00000000-0005-0000-0000-000095290000}"/>
    <cellStyle name="Moneda [0] 3 4 2" xfId="269" xr:uid="{00000000-0005-0000-0000-000096290000}"/>
    <cellStyle name="Moneda [0] 3 4 2 2" xfId="13266" xr:uid="{00000000-0005-0000-0000-000097290000}"/>
    <cellStyle name="Moneda [0] 3 4 2 3" xfId="13267" xr:uid="{00000000-0005-0000-0000-000098290000}"/>
    <cellStyle name="Moneda [0] 3 4 3" xfId="13268" xr:uid="{00000000-0005-0000-0000-000099290000}"/>
    <cellStyle name="Moneda [0] 3 4 4" xfId="13269" xr:uid="{00000000-0005-0000-0000-00009A290000}"/>
    <cellStyle name="Moneda [0] 3 5" xfId="270" xr:uid="{00000000-0005-0000-0000-00009B290000}"/>
    <cellStyle name="Moneda [0] 3 5 2" xfId="271" xr:uid="{00000000-0005-0000-0000-00009C290000}"/>
    <cellStyle name="Moneda [0] 3 5 2 2" xfId="13270" xr:uid="{00000000-0005-0000-0000-00009D290000}"/>
    <cellStyle name="Moneda [0] 3 5 2 3" xfId="13271" xr:uid="{00000000-0005-0000-0000-00009E290000}"/>
    <cellStyle name="Moneda [0] 3 5 3" xfId="13272" xr:uid="{00000000-0005-0000-0000-00009F290000}"/>
    <cellStyle name="Moneda [0] 3 5 4" xfId="13273" xr:uid="{00000000-0005-0000-0000-0000A0290000}"/>
    <cellStyle name="Moneda [0] 3 6" xfId="272" xr:uid="{00000000-0005-0000-0000-0000A1290000}"/>
    <cellStyle name="Moneda [0] 3 6 2" xfId="13274" xr:uid="{00000000-0005-0000-0000-0000A2290000}"/>
    <cellStyle name="Moneda [0] 3 6 3" xfId="13275" xr:uid="{00000000-0005-0000-0000-0000A3290000}"/>
    <cellStyle name="Moneda [0] 3 7" xfId="273" xr:uid="{00000000-0005-0000-0000-0000A4290000}"/>
    <cellStyle name="Moneda [0] 3 8" xfId="13276" xr:uid="{00000000-0005-0000-0000-0000A5290000}"/>
    <cellStyle name="Moneda [0] 4" xfId="274" xr:uid="{00000000-0005-0000-0000-0000A6290000}"/>
    <cellStyle name="Moneda [0] 4 2" xfId="275" xr:uid="{00000000-0005-0000-0000-0000A7290000}"/>
    <cellStyle name="Moneda [0] 4 2 2" xfId="276" xr:uid="{00000000-0005-0000-0000-0000A8290000}"/>
    <cellStyle name="Moneda [0] 4 3" xfId="277" xr:uid="{00000000-0005-0000-0000-0000A9290000}"/>
    <cellStyle name="Moneda [0] 4 3 2" xfId="278" xr:uid="{00000000-0005-0000-0000-0000AA290000}"/>
    <cellStyle name="Moneda [0] 4 4" xfId="279" xr:uid="{00000000-0005-0000-0000-0000AB290000}"/>
    <cellStyle name="Moneda [0] 4 4 2" xfId="280" xr:uid="{00000000-0005-0000-0000-0000AC290000}"/>
    <cellStyle name="Moneda [0] 4 5" xfId="281" xr:uid="{00000000-0005-0000-0000-0000AD290000}"/>
    <cellStyle name="Moneda [0] 5" xfId="282" xr:uid="{00000000-0005-0000-0000-0000AE290000}"/>
    <cellStyle name="Moneda [0] 5 2" xfId="283" xr:uid="{00000000-0005-0000-0000-0000AF290000}"/>
    <cellStyle name="Moneda [0] 5 2 2" xfId="284" xr:uid="{00000000-0005-0000-0000-0000B0290000}"/>
    <cellStyle name="Moneda [0] 5 3" xfId="285" xr:uid="{00000000-0005-0000-0000-0000B1290000}"/>
    <cellStyle name="Moneda [0] 5 3 2" xfId="286" xr:uid="{00000000-0005-0000-0000-0000B2290000}"/>
    <cellStyle name="Moneda [0] 5 4" xfId="287" xr:uid="{00000000-0005-0000-0000-0000B3290000}"/>
    <cellStyle name="Moneda [0] 5 4 2" xfId="288" xr:uid="{00000000-0005-0000-0000-0000B4290000}"/>
    <cellStyle name="Moneda [0] 5 5" xfId="289" xr:uid="{00000000-0005-0000-0000-0000B5290000}"/>
    <cellStyle name="Moneda [0] 6" xfId="290" xr:uid="{00000000-0005-0000-0000-0000B6290000}"/>
    <cellStyle name="Moneda [0] 6 2" xfId="291" xr:uid="{00000000-0005-0000-0000-0000B7290000}"/>
    <cellStyle name="Moneda [0] 7" xfId="292" xr:uid="{00000000-0005-0000-0000-0000B8290000}"/>
    <cellStyle name="Moneda [0] 7 2" xfId="293" xr:uid="{00000000-0005-0000-0000-0000B9290000}"/>
    <cellStyle name="Moneda [0] 8" xfId="294" xr:uid="{00000000-0005-0000-0000-0000BA290000}"/>
    <cellStyle name="Moneda [0] 8 2" xfId="295" xr:uid="{00000000-0005-0000-0000-0000BB290000}"/>
    <cellStyle name="Moneda [0] 9" xfId="296" xr:uid="{00000000-0005-0000-0000-0000BC290000}"/>
    <cellStyle name="Moneda [0] 9 2" xfId="297" xr:uid="{00000000-0005-0000-0000-0000BD290000}"/>
    <cellStyle name="Moneda 10" xfId="298" xr:uid="{00000000-0005-0000-0000-0000BE290000}"/>
    <cellStyle name="Moneda 10 10" xfId="299" xr:uid="{00000000-0005-0000-0000-0000BF290000}"/>
    <cellStyle name="Moneda 10 11" xfId="300" xr:uid="{00000000-0005-0000-0000-0000C0290000}"/>
    <cellStyle name="Moneda 10 2" xfId="301" xr:uid="{00000000-0005-0000-0000-0000C1290000}"/>
    <cellStyle name="Moneda 10 2 2" xfId="302" xr:uid="{00000000-0005-0000-0000-0000C2290000}"/>
    <cellStyle name="Moneda 10 2 2 2" xfId="303" xr:uid="{00000000-0005-0000-0000-0000C3290000}"/>
    <cellStyle name="Moneda 10 2 2 2 2" xfId="304" xr:uid="{00000000-0005-0000-0000-0000C4290000}"/>
    <cellStyle name="Moneda 10 2 2 2 2 2" xfId="305" xr:uid="{00000000-0005-0000-0000-0000C5290000}"/>
    <cellStyle name="Moneda 10 2 2 2 3" xfId="306" xr:uid="{00000000-0005-0000-0000-0000C6290000}"/>
    <cellStyle name="Moneda 10 2 2 2 3 2" xfId="307" xr:uid="{00000000-0005-0000-0000-0000C7290000}"/>
    <cellStyle name="Moneda 10 2 2 2 4" xfId="308" xr:uid="{00000000-0005-0000-0000-0000C8290000}"/>
    <cellStyle name="Moneda 10 2 2 2 4 2" xfId="309" xr:uid="{00000000-0005-0000-0000-0000C9290000}"/>
    <cellStyle name="Moneda 10 2 2 2 5" xfId="310" xr:uid="{00000000-0005-0000-0000-0000CA290000}"/>
    <cellStyle name="Moneda 10 2 2 3" xfId="311" xr:uid="{00000000-0005-0000-0000-0000CB290000}"/>
    <cellStyle name="Moneda 10 2 2 3 2" xfId="312" xr:uid="{00000000-0005-0000-0000-0000CC290000}"/>
    <cellStyle name="Moneda 10 2 2 4" xfId="313" xr:uid="{00000000-0005-0000-0000-0000CD290000}"/>
    <cellStyle name="Moneda 10 2 2 4 2" xfId="314" xr:uid="{00000000-0005-0000-0000-0000CE290000}"/>
    <cellStyle name="Moneda 10 2 2 5" xfId="315" xr:uid="{00000000-0005-0000-0000-0000CF290000}"/>
    <cellStyle name="Moneda 10 2 2 5 2" xfId="316" xr:uid="{00000000-0005-0000-0000-0000D0290000}"/>
    <cellStyle name="Moneda 10 2 2 6" xfId="317" xr:uid="{00000000-0005-0000-0000-0000D1290000}"/>
    <cellStyle name="Moneda 10 2 3" xfId="318" xr:uid="{00000000-0005-0000-0000-0000D2290000}"/>
    <cellStyle name="Moneda 10 2 3 2" xfId="319" xr:uid="{00000000-0005-0000-0000-0000D3290000}"/>
    <cellStyle name="Moneda 10 2 3 2 2" xfId="320" xr:uid="{00000000-0005-0000-0000-0000D4290000}"/>
    <cellStyle name="Moneda 10 2 3 3" xfId="321" xr:uid="{00000000-0005-0000-0000-0000D5290000}"/>
    <cellStyle name="Moneda 10 2 3 3 2" xfId="322" xr:uid="{00000000-0005-0000-0000-0000D6290000}"/>
    <cellStyle name="Moneda 10 2 3 4" xfId="323" xr:uid="{00000000-0005-0000-0000-0000D7290000}"/>
    <cellStyle name="Moneda 10 2 3 4 2" xfId="324" xr:uid="{00000000-0005-0000-0000-0000D8290000}"/>
    <cellStyle name="Moneda 10 2 3 5" xfId="325" xr:uid="{00000000-0005-0000-0000-0000D9290000}"/>
    <cellStyle name="Moneda 10 2 4" xfId="326" xr:uid="{00000000-0005-0000-0000-0000DA290000}"/>
    <cellStyle name="Moneda 10 2 4 2" xfId="327" xr:uid="{00000000-0005-0000-0000-0000DB290000}"/>
    <cellStyle name="Moneda 10 2 5" xfId="328" xr:uid="{00000000-0005-0000-0000-0000DC290000}"/>
    <cellStyle name="Moneda 10 2 5 2" xfId="329" xr:uid="{00000000-0005-0000-0000-0000DD290000}"/>
    <cellStyle name="Moneda 10 2 6" xfId="330" xr:uid="{00000000-0005-0000-0000-0000DE290000}"/>
    <cellStyle name="Moneda 10 2 6 2" xfId="331" xr:uid="{00000000-0005-0000-0000-0000DF290000}"/>
    <cellStyle name="Moneda 10 2 7" xfId="332" xr:uid="{00000000-0005-0000-0000-0000E0290000}"/>
    <cellStyle name="Moneda 10 2 8" xfId="333" xr:uid="{00000000-0005-0000-0000-0000E1290000}"/>
    <cellStyle name="Moneda 10 3" xfId="334" xr:uid="{00000000-0005-0000-0000-0000E2290000}"/>
    <cellStyle name="Moneda 10 3 2" xfId="335" xr:uid="{00000000-0005-0000-0000-0000E3290000}"/>
    <cellStyle name="Moneda 10 3 2 2" xfId="336" xr:uid="{00000000-0005-0000-0000-0000E4290000}"/>
    <cellStyle name="Moneda 10 3 2 2 2" xfId="337" xr:uid="{00000000-0005-0000-0000-0000E5290000}"/>
    <cellStyle name="Moneda 10 3 2 2 2 2" xfId="338" xr:uid="{00000000-0005-0000-0000-0000E6290000}"/>
    <cellStyle name="Moneda 10 3 2 2 3" xfId="339" xr:uid="{00000000-0005-0000-0000-0000E7290000}"/>
    <cellStyle name="Moneda 10 3 2 2 3 2" xfId="340" xr:uid="{00000000-0005-0000-0000-0000E8290000}"/>
    <cellStyle name="Moneda 10 3 2 2 4" xfId="341" xr:uid="{00000000-0005-0000-0000-0000E9290000}"/>
    <cellStyle name="Moneda 10 3 2 2 4 2" xfId="342" xr:uid="{00000000-0005-0000-0000-0000EA290000}"/>
    <cellStyle name="Moneda 10 3 2 2 5" xfId="343" xr:uid="{00000000-0005-0000-0000-0000EB290000}"/>
    <cellStyle name="Moneda 10 3 2 3" xfId="344" xr:uid="{00000000-0005-0000-0000-0000EC290000}"/>
    <cellStyle name="Moneda 10 3 2 3 2" xfId="345" xr:uid="{00000000-0005-0000-0000-0000ED290000}"/>
    <cellStyle name="Moneda 10 3 2 4" xfId="346" xr:uid="{00000000-0005-0000-0000-0000EE290000}"/>
    <cellStyle name="Moneda 10 3 2 4 2" xfId="347" xr:uid="{00000000-0005-0000-0000-0000EF290000}"/>
    <cellStyle name="Moneda 10 3 2 5" xfId="348" xr:uid="{00000000-0005-0000-0000-0000F0290000}"/>
    <cellStyle name="Moneda 10 3 2 5 2" xfId="349" xr:uid="{00000000-0005-0000-0000-0000F1290000}"/>
    <cellStyle name="Moneda 10 3 2 6" xfId="350" xr:uid="{00000000-0005-0000-0000-0000F2290000}"/>
    <cellStyle name="Moneda 10 3 3" xfId="351" xr:uid="{00000000-0005-0000-0000-0000F3290000}"/>
    <cellStyle name="Moneda 10 3 3 2" xfId="352" xr:uid="{00000000-0005-0000-0000-0000F4290000}"/>
    <cellStyle name="Moneda 10 3 3 2 2" xfId="353" xr:uid="{00000000-0005-0000-0000-0000F5290000}"/>
    <cellStyle name="Moneda 10 3 3 3" xfId="354" xr:uid="{00000000-0005-0000-0000-0000F6290000}"/>
    <cellStyle name="Moneda 10 3 3 3 2" xfId="355" xr:uid="{00000000-0005-0000-0000-0000F7290000}"/>
    <cellStyle name="Moneda 10 3 3 4" xfId="356" xr:uid="{00000000-0005-0000-0000-0000F8290000}"/>
    <cellStyle name="Moneda 10 3 3 4 2" xfId="357" xr:uid="{00000000-0005-0000-0000-0000F9290000}"/>
    <cellStyle name="Moneda 10 3 3 5" xfId="358" xr:uid="{00000000-0005-0000-0000-0000FA290000}"/>
    <cellStyle name="Moneda 10 3 4" xfId="359" xr:uid="{00000000-0005-0000-0000-0000FB290000}"/>
    <cellStyle name="Moneda 10 3 4 2" xfId="360" xr:uid="{00000000-0005-0000-0000-0000FC290000}"/>
    <cellStyle name="Moneda 10 3 5" xfId="361" xr:uid="{00000000-0005-0000-0000-0000FD290000}"/>
    <cellStyle name="Moneda 10 3 5 2" xfId="362" xr:uid="{00000000-0005-0000-0000-0000FE290000}"/>
    <cellStyle name="Moneda 10 3 6" xfId="363" xr:uid="{00000000-0005-0000-0000-0000FF290000}"/>
    <cellStyle name="Moneda 10 3 6 2" xfId="364" xr:uid="{00000000-0005-0000-0000-0000002A0000}"/>
    <cellStyle name="Moneda 10 3 7" xfId="365" xr:uid="{00000000-0005-0000-0000-0000012A0000}"/>
    <cellStyle name="Moneda 10 4" xfId="366" xr:uid="{00000000-0005-0000-0000-0000022A0000}"/>
    <cellStyle name="Moneda 10 4 2" xfId="367" xr:uid="{00000000-0005-0000-0000-0000032A0000}"/>
    <cellStyle name="Moneda 10 4 2 2" xfId="368" xr:uid="{00000000-0005-0000-0000-0000042A0000}"/>
    <cellStyle name="Moneda 10 4 2 2 2" xfId="369" xr:uid="{00000000-0005-0000-0000-0000052A0000}"/>
    <cellStyle name="Moneda 10 4 2 2 2 2" xfId="370" xr:uid="{00000000-0005-0000-0000-0000062A0000}"/>
    <cellStyle name="Moneda 10 4 2 2 3" xfId="371" xr:uid="{00000000-0005-0000-0000-0000072A0000}"/>
    <cellStyle name="Moneda 10 4 2 2 3 2" xfId="372" xr:uid="{00000000-0005-0000-0000-0000082A0000}"/>
    <cellStyle name="Moneda 10 4 2 2 4" xfId="373" xr:uid="{00000000-0005-0000-0000-0000092A0000}"/>
    <cellStyle name="Moneda 10 4 2 2 4 2" xfId="374" xr:uid="{00000000-0005-0000-0000-00000A2A0000}"/>
    <cellStyle name="Moneda 10 4 2 2 5" xfId="375" xr:uid="{00000000-0005-0000-0000-00000B2A0000}"/>
    <cellStyle name="Moneda 10 4 2 3" xfId="376" xr:uid="{00000000-0005-0000-0000-00000C2A0000}"/>
    <cellStyle name="Moneda 10 4 2 3 2" xfId="377" xr:uid="{00000000-0005-0000-0000-00000D2A0000}"/>
    <cellStyle name="Moneda 10 4 2 4" xfId="378" xr:uid="{00000000-0005-0000-0000-00000E2A0000}"/>
    <cellStyle name="Moneda 10 4 2 4 2" xfId="379" xr:uid="{00000000-0005-0000-0000-00000F2A0000}"/>
    <cellStyle name="Moneda 10 4 2 5" xfId="380" xr:uid="{00000000-0005-0000-0000-0000102A0000}"/>
    <cellStyle name="Moneda 10 4 2 5 2" xfId="381" xr:uid="{00000000-0005-0000-0000-0000112A0000}"/>
    <cellStyle name="Moneda 10 4 2 6" xfId="382" xr:uid="{00000000-0005-0000-0000-0000122A0000}"/>
    <cellStyle name="Moneda 10 4 3" xfId="383" xr:uid="{00000000-0005-0000-0000-0000132A0000}"/>
    <cellStyle name="Moneda 10 4 3 2" xfId="384" xr:uid="{00000000-0005-0000-0000-0000142A0000}"/>
    <cellStyle name="Moneda 10 4 3 2 2" xfId="385" xr:uid="{00000000-0005-0000-0000-0000152A0000}"/>
    <cellStyle name="Moneda 10 4 3 3" xfId="386" xr:uid="{00000000-0005-0000-0000-0000162A0000}"/>
    <cellStyle name="Moneda 10 4 3 3 2" xfId="387" xr:uid="{00000000-0005-0000-0000-0000172A0000}"/>
    <cellStyle name="Moneda 10 4 3 4" xfId="388" xr:uid="{00000000-0005-0000-0000-0000182A0000}"/>
    <cellStyle name="Moneda 10 4 3 4 2" xfId="389" xr:uid="{00000000-0005-0000-0000-0000192A0000}"/>
    <cellStyle name="Moneda 10 4 3 5" xfId="390" xr:uid="{00000000-0005-0000-0000-00001A2A0000}"/>
    <cellStyle name="Moneda 10 4 4" xfId="391" xr:uid="{00000000-0005-0000-0000-00001B2A0000}"/>
    <cellStyle name="Moneda 10 4 4 2" xfId="392" xr:uid="{00000000-0005-0000-0000-00001C2A0000}"/>
    <cellStyle name="Moneda 10 4 5" xfId="393" xr:uid="{00000000-0005-0000-0000-00001D2A0000}"/>
    <cellStyle name="Moneda 10 4 5 2" xfId="394" xr:uid="{00000000-0005-0000-0000-00001E2A0000}"/>
    <cellStyle name="Moneda 10 4 6" xfId="395" xr:uid="{00000000-0005-0000-0000-00001F2A0000}"/>
    <cellStyle name="Moneda 10 4 6 2" xfId="396" xr:uid="{00000000-0005-0000-0000-0000202A0000}"/>
    <cellStyle name="Moneda 10 4 7" xfId="397" xr:uid="{00000000-0005-0000-0000-0000212A0000}"/>
    <cellStyle name="Moneda 10 5" xfId="398" xr:uid="{00000000-0005-0000-0000-0000222A0000}"/>
    <cellStyle name="Moneda 10 5 2" xfId="399" xr:uid="{00000000-0005-0000-0000-0000232A0000}"/>
    <cellStyle name="Moneda 10 5 2 2" xfId="400" xr:uid="{00000000-0005-0000-0000-0000242A0000}"/>
    <cellStyle name="Moneda 10 5 2 2 2" xfId="401" xr:uid="{00000000-0005-0000-0000-0000252A0000}"/>
    <cellStyle name="Moneda 10 5 2 3" xfId="402" xr:uid="{00000000-0005-0000-0000-0000262A0000}"/>
    <cellStyle name="Moneda 10 5 2 3 2" xfId="403" xr:uid="{00000000-0005-0000-0000-0000272A0000}"/>
    <cellStyle name="Moneda 10 5 2 4" xfId="404" xr:uid="{00000000-0005-0000-0000-0000282A0000}"/>
    <cellStyle name="Moneda 10 5 2 4 2" xfId="405" xr:uid="{00000000-0005-0000-0000-0000292A0000}"/>
    <cellStyle name="Moneda 10 5 2 5" xfId="406" xr:uid="{00000000-0005-0000-0000-00002A2A0000}"/>
    <cellStyle name="Moneda 10 5 3" xfId="407" xr:uid="{00000000-0005-0000-0000-00002B2A0000}"/>
    <cellStyle name="Moneda 10 5 3 2" xfId="408" xr:uid="{00000000-0005-0000-0000-00002C2A0000}"/>
    <cellStyle name="Moneda 10 5 4" xfId="409" xr:uid="{00000000-0005-0000-0000-00002D2A0000}"/>
    <cellStyle name="Moneda 10 5 4 2" xfId="410" xr:uid="{00000000-0005-0000-0000-00002E2A0000}"/>
    <cellStyle name="Moneda 10 5 5" xfId="411" xr:uid="{00000000-0005-0000-0000-00002F2A0000}"/>
    <cellStyle name="Moneda 10 5 5 2" xfId="412" xr:uid="{00000000-0005-0000-0000-0000302A0000}"/>
    <cellStyle name="Moneda 10 5 6" xfId="413" xr:uid="{00000000-0005-0000-0000-0000312A0000}"/>
    <cellStyle name="Moneda 10 6" xfId="414" xr:uid="{00000000-0005-0000-0000-0000322A0000}"/>
    <cellStyle name="Moneda 10 6 2" xfId="415" xr:uid="{00000000-0005-0000-0000-0000332A0000}"/>
    <cellStyle name="Moneda 10 6 2 2" xfId="416" xr:uid="{00000000-0005-0000-0000-0000342A0000}"/>
    <cellStyle name="Moneda 10 6 3" xfId="417" xr:uid="{00000000-0005-0000-0000-0000352A0000}"/>
    <cellStyle name="Moneda 10 6 3 2" xfId="418" xr:uid="{00000000-0005-0000-0000-0000362A0000}"/>
    <cellStyle name="Moneda 10 6 4" xfId="419" xr:uid="{00000000-0005-0000-0000-0000372A0000}"/>
    <cellStyle name="Moneda 10 6 4 2" xfId="420" xr:uid="{00000000-0005-0000-0000-0000382A0000}"/>
    <cellStyle name="Moneda 10 6 5" xfId="421" xr:uid="{00000000-0005-0000-0000-0000392A0000}"/>
    <cellStyle name="Moneda 10 7" xfId="422" xr:uid="{00000000-0005-0000-0000-00003A2A0000}"/>
    <cellStyle name="Moneda 10 7 2" xfId="423" xr:uid="{00000000-0005-0000-0000-00003B2A0000}"/>
    <cellStyle name="Moneda 10 8" xfId="424" xr:uid="{00000000-0005-0000-0000-00003C2A0000}"/>
    <cellStyle name="Moneda 10 8 2" xfId="425" xr:uid="{00000000-0005-0000-0000-00003D2A0000}"/>
    <cellStyle name="Moneda 10 9" xfId="426" xr:uid="{00000000-0005-0000-0000-00003E2A0000}"/>
    <cellStyle name="Moneda 10 9 2" xfId="427" xr:uid="{00000000-0005-0000-0000-00003F2A0000}"/>
    <cellStyle name="Moneda 11" xfId="428" xr:uid="{00000000-0005-0000-0000-0000402A0000}"/>
    <cellStyle name="Moneda 11 10" xfId="429" xr:uid="{00000000-0005-0000-0000-0000412A0000}"/>
    <cellStyle name="Moneda 11 11" xfId="430" xr:uid="{00000000-0005-0000-0000-0000422A0000}"/>
    <cellStyle name="Moneda 11 2" xfId="431" xr:uid="{00000000-0005-0000-0000-0000432A0000}"/>
    <cellStyle name="Moneda 11 2 2" xfId="432" xr:uid="{00000000-0005-0000-0000-0000442A0000}"/>
    <cellStyle name="Moneda 11 2 2 2" xfId="433" xr:uid="{00000000-0005-0000-0000-0000452A0000}"/>
    <cellStyle name="Moneda 11 2 2 2 2" xfId="434" xr:uid="{00000000-0005-0000-0000-0000462A0000}"/>
    <cellStyle name="Moneda 11 2 2 2 2 2" xfId="435" xr:uid="{00000000-0005-0000-0000-0000472A0000}"/>
    <cellStyle name="Moneda 11 2 2 2 3" xfId="436" xr:uid="{00000000-0005-0000-0000-0000482A0000}"/>
    <cellStyle name="Moneda 11 2 2 2 3 2" xfId="437" xr:uid="{00000000-0005-0000-0000-0000492A0000}"/>
    <cellStyle name="Moneda 11 2 2 2 4" xfId="438" xr:uid="{00000000-0005-0000-0000-00004A2A0000}"/>
    <cellStyle name="Moneda 11 2 2 2 4 2" xfId="439" xr:uid="{00000000-0005-0000-0000-00004B2A0000}"/>
    <cellStyle name="Moneda 11 2 2 2 5" xfId="440" xr:uid="{00000000-0005-0000-0000-00004C2A0000}"/>
    <cellStyle name="Moneda 11 2 2 3" xfId="441" xr:uid="{00000000-0005-0000-0000-00004D2A0000}"/>
    <cellStyle name="Moneda 11 2 2 3 2" xfId="442" xr:uid="{00000000-0005-0000-0000-00004E2A0000}"/>
    <cellStyle name="Moneda 11 2 2 4" xfId="443" xr:uid="{00000000-0005-0000-0000-00004F2A0000}"/>
    <cellStyle name="Moneda 11 2 2 4 2" xfId="444" xr:uid="{00000000-0005-0000-0000-0000502A0000}"/>
    <cellStyle name="Moneda 11 2 2 5" xfId="445" xr:uid="{00000000-0005-0000-0000-0000512A0000}"/>
    <cellStyle name="Moneda 11 2 2 5 2" xfId="446" xr:uid="{00000000-0005-0000-0000-0000522A0000}"/>
    <cellStyle name="Moneda 11 2 2 6" xfId="447" xr:uid="{00000000-0005-0000-0000-0000532A0000}"/>
    <cellStyle name="Moneda 11 2 3" xfId="448" xr:uid="{00000000-0005-0000-0000-0000542A0000}"/>
    <cellStyle name="Moneda 11 2 3 2" xfId="449" xr:uid="{00000000-0005-0000-0000-0000552A0000}"/>
    <cellStyle name="Moneda 11 2 3 2 2" xfId="450" xr:uid="{00000000-0005-0000-0000-0000562A0000}"/>
    <cellStyle name="Moneda 11 2 3 3" xfId="451" xr:uid="{00000000-0005-0000-0000-0000572A0000}"/>
    <cellStyle name="Moneda 11 2 3 3 2" xfId="452" xr:uid="{00000000-0005-0000-0000-0000582A0000}"/>
    <cellStyle name="Moneda 11 2 3 4" xfId="453" xr:uid="{00000000-0005-0000-0000-0000592A0000}"/>
    <cellStyle name="Moneda 11 2 3 4 2" xfId="454" xr:uid="{00000000-0005-0000-0000-00005A2A0000}"/>
    <cellStyle name="Moneda 11 2 3 5" xfId="455" xr:uid="{00000000-0005-0000-0000-00005B2A0000}"/>
    <cellStyle name="Moneda 11 2 4" xfId="456" xr:uid="{00000000-0005-0000-0000-00005C2A0000}"/>
    <cellStyle name="Moneda 11 2 4 2" xfId="457" xr:uid="{00000000-0005-0000-0000-00005D2A0000}"/>
    <cellStyle name="Moneda 11 2 5" xfId="458" xr:uid="{00000000-0005-0000-0000-00005E2A0000}"/>
    <cellStyle name="Moneda 11 2 5 2" xfId="459" xr:uid="{00000000-0005-0000-0000-00005F2A0000}"/>
    <cellStyle name="Moneda 11 2 6" xfId="460" xr:uid="{00000000-0005-0000-0000-0000602A0000}"/>
    <cellStyle name="Moneda 11 2 6 2" xfId="461" xr:uid="{00000000-0005-0000-0000-0000612A0000}"/>
    <cellStyle name="Moneda 11 2 7" xfId="462" xr:uid="{00000000-0005-0000-0000-0000622A0000}"/>
    <cellStyle name="Moneda 11 2 8" xfId="463" xr:uid="{00000000-0005-0000-0000-0000632A0000}"/>
    <cellStyle name="Moneda 11 3" xfId="464" xr:uid="{00000000-0005-0000-0000-0000642A0000}"/>
    <cellStyle name="Moneda 11 3 2" xfId="465" xr:uid="{00000000-0005-0000-0000-0000652A0000}"/>
    <cellStyle name="Moneda 11 3 2 2" xfId="466" xr:uid="{00000000-0005-0000-0000-0000662A0000}"/>
    <cellStyle name="Moneda 11 3 2 2 2" xfId="467" xr:uid="{00000000-0005-0000-0000-0000672A0000}"/>
    <cellStyle name="Moneda 11 3 2 2 2 2" xfId="468" xr:uid="{00000000-0005-0000-0000-0000682A0000}"/>
    <cellStyle name="Moneda 11 3 2 2 3" xfId="469" xr:uid="{00000000-0005-0000-0000-0000692A0000}"/>
    <cellStyle name="Moneda 11 3 2 2 3 2" xfId="470" xr:uid="{00000000-0005-0000-0000-00006A2A0000}"/>
    <cellStyle name="Moneda 11 3 2 2 4" xfId="471" xr:uid="{00000000-0005-0000-0000-00006B2A0000}"/>
    <cellStyle name="Moneda 11 3 2 2 4 2" xfId="472" xr:uid="{00000000-0005-0000-0000-00006C2A0000}"/>
    <cellStyle name="Moneda 11 3 2 2 5" xfId="473" xr:uid="{00000000-0005-0000-0000-00006D2A0000}"/>
    <cellStyle name="Moneda 11 3 2 3" xfId="474" xr:uid="{00000000-0005-0000-0000-00006E2A0000}"/>
    <cellStyle name="Moneda 11 3 2 3 2" xfId="475" xr:uid="{00000000-0005-0000-0000-00006F2A0000}"/>
    <cellStyle name="Moneda 11 3 2 4" xfId="476" xr:uid="{00000000-0005-0000-0000-0000702A0000}"/>
    <cellStyle name="Moneda 11 3 2 4 2" xfId="477" xr:uid="{00000000-0005-0000-0000-0000712A0000}"/>
    <cellStyle name="Moneda 11 3 2 5" xfId="478" xr:uid="{00000000-0005-0000-0000-0000722A0000}"/>
    <cellStyle name="Moneda 11 3 2 5 2" xfId="479" xr:uid="{00000000-0005-0000-0000-0000732A0000}"/>
    <cellStyle name="Moneda 11 3 2 6" xfId="480" xr:uid="{00000000-0005-0000-0000-0000742A0000}"/>
    <cellStyle name="Moneda 11 3 3" xfId="481" xr:uid="{00000000-0005-0000-0000-0000752A0000}"/>
    <cellStyle name="Moneda 11 3 3 2" xfId="482" xr:uid="{00000000-0005-0000-0000-0000762A0000}"/>
    <cellStyle name="Moneda 11 3 3 2 2" xfId="483" xr:uid="{00000000-0005-0000-0000-0000772A0000}"/>
    <cellStyle name="Moneda 11 3 3 3" xfId="484" xr:uid="{00000000-0005-0000-0000-0000782A0000}"/>
    <cellStyle name="Moneda 11 3 3 3 2" xfId="485" xr:uid="{00000000-0005-0000-0000-0000792A0000}"/>
    <cellStyle name="Moneda 11 3 3 4" xfId="486" xr:uid="{00000000-0005-0000-0000-00007A2A0000}"/>
    <cellStyle name="Moneda 11 3 3 4 2" xfId="487" xr:uid="{00000000-0005-0000-0000-00007B2A0000}"/>
    <cellStyle name="Moneda 11 3 3 5" xfId="488" xr:uid="{00000000-0005-0000-0000-00007C2A0000}"/>
    <cellStyle name="Moneda 11 3 4" xfId="489" xr:uid="{00000000-0005-0000-0000-00007D2A0000}"/>
    <cellStyle name="Moneda 11 3 4 2" xfId="490" xr:uid="{00000000-0005-0000-0000-00007E2A0000}"/>
    <cellStyle name="Moneda 11 3 5" xfId="491" xr:uid="{00000000-0005-0000-0000-00007F2A0000}"/>
    <cellStyle name="Moneda 11 3 5 2" xfId="492" xr:uid="{00000000-0005-0000-0000-0000802A0000}"/>
    <cellStyle name="Moneda 11 3 6" xfId="493" xr:uid="{00000000-0005-0000-0000-0000812A0000}"/>
    <cellStyle name="Moneda 11 3 6 2" xfId="494" xr:uid="{00000000-0005-0000-0000-0000822A0000}"/>
    <cellStyle name="Moneda 11 3 7" xfId="495" xr:uid="{00000000-0005-0000-0000-0000832A0000}"/>
    <cellStyle name="Moneda 11 4" xfId="496" xr:uid="{00000000-0005-0000-0000-0000842A0000}"/>
    <cellStyle name="Moneda 11 4 2" xfId="497" xr:uid="{00000000-0005-0000-0000-0000852A0000}"/>
    <cellStyle name="Moneda 11 4 2 2" xfId="498" xr:uid="{00000000-0005-0000-0000-0000862A0000}"/>
    <cellStyle name="Moneda 11 4 2 2 2" xfId="499" xr:uid="{00000000-0005-0000-0000-0000872A0000}"/>
    <cellStyle name="Moneda 11 4 2 2 2 2" xfId="500" xr:uid="{00000000-0005-0000-0000-0000882A0000}"/>
    <cellStyle name="Moneda 11 4 2 2 3" xfId="501" xr:uid="{00000000-0005-0000-0000-0000892A0000}"/>
    <cellStyle name="Moneda 11 4 2 2 3 2" xfId="502" xr:uid="{00000000-0005-0000-0000-00008A2A0000}"/>
    <cellStyle name="Moneda 11 4 2 2 4" xfId="503" xr:uid="{00000000-0005-0000-0000-00008B2A0000}"/>
    <cellStyle name="Moneda 11 4 2 2 4 2" xfId="504" xr:uid="{00000000-0005-0000-0000-00008C2A0000}"/>
    <cellStyle name="Moneda 11 4 2 2 5" xfId="505" xr:uid="{00000000-0005-0000-0000-00008D2A0000}"/>
    <cellStyle name="Moneda 11 4 2 3" xfId="506" xr:uid="{00000000-0005-0000-0000-00008E2A0000}"/>
    <cellStyle name="Moneda 11 4 2 3 2" xfId="507" xr:uid="{00000000-0005-0000-0000-00008F2A0000}"/>
    <cellStyle name="Moneda 11 4 2 4" xfId="508" xr:uid="{00000000-0005-0000-0000-0000902A0000}"/>
    <cellStyle name="Moneda 11 4 2 4 2" xfId="509" xr:uid="{00000000-0005-0000-0000-0000912A0000}"/>
    <cellStyle name="Moneda 11 4 2 5" xfId="510" xr:uid="{00000000-0005-0000-0000-0000922A0000}"/>
    <cellStyle name="Moneda 11 4 2 5 2" xfId="511" xr:uid="{00000000-0005-0000-0000-0000932A0000}"/>
    <cellStyle name="Moneda 11 4 2 6" xfId="512" xr:uid="{00000000-0005-0000-0000-0000942A0000}"/>
    <cellStyle name="Moneda 11 4 3" xfId="513" xr:uid="{00000000-0005-0000-0000-0000952A0000}"/>
    <cellStyle name="Moneda 11 4 3 2" xfId="514" xr:uid="{00000000-0005-0000-0000-0000962A0000}"/>
    <cellStyle name="Moneda 11 4 3 2 2" xfId="515" xr:uid="{00000000-0005-0000-0000-0000972A0000}"/>
    <cellStyle name="Moneda 11 4 3 3" xfId="516" xr:uid="{00000000-0005-0000-0000-0000982A0000}"/>
    <cellStyle name="Moneda 11 4 3 3 2" xfId="517" xr:uid="{00000000-0005-0000-0000-0000992A0000}"/>
    <cellStyle name="Moneda 11 4 3 4" xfId="518" xr:uid="{00000000-0005-0000-0000-00009A2A0000}"/>
    <cellStyle name="Moneda 11 4 3 4 2" xfId="519" xr:uid="{00000000-0005-0000-0000-00009B2A0000}"/>
    <cellStyle name="Moneda 11 4 3 5" xfId="520" xr:uid="{00000000-0005-0000-0000-00009C2A0000}"/>
    <cellStyle name="Moneda 11 4 4" xfId="521" xr:uid="{00000000-0005-0000-0000-00009D2A0000}"/>
    <cellStyle name="Moneda 11 4 4 2" xfId="522" xr:uid="{00000000-0005-0000-0000-00009E2A0000}"/>
    <cellStyle name="Moneda 11 4 5" xfId="523" xr:uid="{00000000-0005-0000-0000-00009F2A0000}"/>
    <cellStyle name="Moneda 11 4 5 2" xfId="524" xr:uid="{00000000-0005-0000-0000-0000A02A0000}"/>
    <cellStyle name="Moneda 11 4 6" xfId="525" xr:uid="{00000000-0005-0000-0000-0000A12A0000}"/>
    <cellStyle name="Moneda 11 4 6 2" xfId="526" xr:uid="{00000000-0005-0000-0000-0000A22A0000}"/>
    <cellStyle name="Moneda 11 4 7" xfId="527" xr:uid="{00000000-0005-0000-0000-0000A32A0000}"/>
    <cellStyle name="Moneda 11 5" xfId="528" xr:uid="{00000000-0005-0000-0000-0000A42A0000}"/>
    <cellStyle name="Moneda 11 5 2" xfId="529" xr:uid="{00000000-0005-0000-0000-0000A52A0000}"/>
    <cellStyle name="Moneda 11 5 2 2" xfId="530" xr:uid="{00000000-0005-0000-0000-0000A62A0000}"/>
    <cellStyle name="Moneda 11 5 2 2 2" xfId="531" xr:uid="{00000000-0005-0000-0000-0000A72A0000}"/>
    <cellStyle name="Moneda 11 5 2 3" xfId="532" xr:uid="{00000000-0005-0000-0000-0000A82A0000}"/>
    <cellStyle name="Moneda 11 5 2 3 2" xfId="533" xr:uid="{00000000-0005-0000-0000-0000A92A0000}"/>
    <cellStyle name="Moneda 11 5 2 4" xfId="534" xr:uid="{00000000-0005-0000-0000-0000AA2A0000}"/>
    <cellStyle name="Moneda 11 5 2 4 2" xfId="535" xr:uid="{00000000-0005-0000-0000-0000AB2A0000}"/>
    <cellStyle name="Moneda 11 5 2 5" xfId="536" xr:uid="{00000000-0005-0000-0000-0000AC2A0000}"/>
    <cellStyle name="Moneda 11 5 3" xfId="537" xr:uid="{00000000-0005-0000-0000-0000AD2A0000}"/>
    <cellStyle name="Moneda 11 5 3 2" xfId="538" xr:uid="{00000000-0005-0000-0000-0000AE2A0000}"/>
    <cellStyle name="Moneda 11 5 4" xfId="539" xr:uid="{00000000-0005-0000-0000-0000AF2A0000}"/>
    <cellStyle name="Moneda 11 5 4 2" xfId="540" xr:uid="{00000000-0005-0000-0000-0000B02A0000}"/>
    <cellStyle name="Moneda 11 5 5" xfId="541" xr:uid="{00000000-0005-0000-0000-0000B12A0000}"/>
    <cellStyle name="Moneda 11 5 5 2" xfId="542" xr:uid="{00000000-0005-0000-0000-0000B22A0000}"/>
    <cellStyle name="Moneda 11 5 6" xfId="543" xr:uid="{00000000-0005-0000-0000-0000B32A0000}"/>
    <cellStyle name="Moneda 11 6" xfId="544" xr:uid="{00000000-0005-0000-0000-0000B42A0000}"/>
    <cellStyle name="Moneda 11 6 2" xfId="545" xr:uid="{00000000-0005-0000-0000-0000B52A0000}"/>
    <cellStyle name="Moneda 11 6 2 2" xfId="546" xr:uid="{00000000-0005-0000-0000-0000B62A0000}"/>
    <cellStyle name="Moneda 11 6 3" xfId="547" xr:uid="{00000000-0005-0000-0000-0000B72A0000}"/>
    <cellStyle name="Moneda 11 6 3 2" xfId="548" xr:uid="{00000000-0005-0000-0000-0000B82A0000}"/>
    <cellStyle name="Moneda 11 6 4" xfId="549" xr:uid="{00000000-0005-0000-0000-0000B92A0000}"/>
    <cellStyle name="Moneda 11 6 4 2" xfId="550" xr:uid="{00000000-0005-0000-0000-0000BA2A0000}"/>
    <cellStyle name="Moneda 11 6 5" xfId="551" xr:uid="{00000000-0005-0000-0000-0000BB2A0000}"/>
    <cellStyle name="Moneda 11 7" xfId="552" xr:uid="{00000000-0005-0000-0000-0000BC2A0000}"/>
    <cellStyle name="Moneda 11 7 2" xfId="553" xr:uid="{00000000-0005-0000-0000-0000BD2A0000}"/>
    <cellStyle name="Moneda 11 8" xfId="554" xr:uid="{00000000-0005-0000-0000-0000BE2A0000}"/>
    <cellStyle name="Moneda 11 8 2" xfId="555" xr:uid="{00000000-0005-0000-0000-0000BF2A0000}"/>
    <cellStyle name="Moneda 11 9" xfId="556" xr:uid="{00000000-0005-0000-0000-0000C02A0000}"/>
    <cellStyle name="Moneda 11 9 2" xfId="557" xr:uid="{00000000-0005-0000-0000-0000C12A0000}"/>
    <cellStyle name="Moneda 12" xfId="558" xr:uid="{00000000-0005-0000-0000-0000C22A0000}"/>
    <cellStyle name="Moneda 12 2" xfId="559" xr:uid="{00000000-0005-0000-0000-0000C32A0000}"/>
    <cellStyle name="Moneda 12 2 2" xfId="560" xr:uid="{00000000-0005-0000-0000-0000C42A0000}"/>
    <cellStyle name="Moneda 12 2 2 2" xfId="561" xr:uid="{00000000-0005-0000-0000-0000C52A0000}"/>
    <cellStyle name="Moneda 12 2 2 2 2" xfId="562" xr:uid="{00000000-0005-0000-0000-0000C62A0000}"/>
    <cellStyle name="Moneda 12 2 2 2 2 2" xfId="563" xr:uid="{00000000-0005-0000-0000-0000C72A0000}"/>
    <cellStyle name="Moneda 12 2 2 2 3" xfId="564" xr:uid="{00000000-0005-0000-0000-0000C82A0000}"/>
    <cellStyle name="Moneda 12 2 2 2 3 2" xfId="565" xr:uid="{00000000-0005-0000-0000-0000C92A0000}"/>
    <cellStyle name="Moneda 12 2 2 2 4" xfId="566" xr:uid="{00000000-0005-0000-0000-0000CA2A0000}"/>
    <cellStyle name="Moneda 12 2 2 2 4 2" xfId="567" xr:uid="{00000000-0005-0000-0000-0000CB2A0000}"/>
    <cellStyle name="Moneda 12 2 2 2 5" xfId="568" xr:uid="{00000000-0005-0000-0000-0000CC2A0000}"/>
    <cellStyle name="Moneda 12 2 2 3" xfId="569" xr:uid="{00000000-0005-0000-0000-0000CD2A0000}"/>
    <cellStyle name="Moneda 12 2 2 3 2" xfId="570" xr:uid="{00000000-0005-0000-0000-0000CE2A0000}"/>
    <cellStyle name="Moneda 12 2 2 4" xfId="571" xr:uid="{00000000-0005-0000-0000-0000CF2A0000}"/>
    <cellStyle name="Moneda 12 2 2 4 2" xfId="572" xr:uid="{00000000-0005-0000-0000-0000D02A0000}"/>
    <cellStyle name="Moneda 12 2 2 5" xfId="573" xr:uid="{00000000-0005-0000-0000-0000D12A0000}"/>
    <cellStyle name="Moneda 12 2 2 5 2" xfId="574" xr:uid="{00000000-0005-0000-0000-0000D22A0000}"/>
    <cellStyle name="Moneda 12 2 2 6" xfId="575" xr:uid="{00000000-0005-0000-0000-0000D32A0000}"/>
    <cellStyle name="Moneda 12 2 3" xfId="576" xr:uid="{00000000-0005-0000-0000-0000D42A0000}"/>
    <cellStyle name="Moneda 12 2 3 2" xfId="577" xr:uid="{00000000-0005-0000-0000-0000D52A0000}"/>
    <cellStyle name="Moneda 12 2 3 2 2" xfId="578" xr:uid="{00000000-0005-0000-0000-0000D62A0000}"/>
    <cellStyle name="Moneda 12 2 3 3" xfId="579" xr:uid="{00000000-0005-0000-0000-0000D72A0000}"/>
    <cellStyle name="Moneda 12 2 3 3 2" xfId="580" xr:uid="{00000000-0005-0000-0000-0000D82A0000}"/>
    <cellStyle name="Moneda 12 2 3 4" xfId="581" xr:uid="{00000000-0005-0000-0000-0000D92A0000}"/>
    <cellStyle name="Moneda 12 2 3 4 2" xfId="582" xr:uid="{00000000-0005-0000-0000-0000DA2A0000}"/>
    <cellStyle name="Moneda 12 2 3 5" xfId="583" xr:uid="{00000000-0005-0000-0000-0000DB2A0000}"/>
    <cellStyle name="Moneda 12 2 4" xfId="584" xr:uid="{00000000-0005-0000-0000-0000DC2A0000}"/>
    <cellStyle name="Moneda 12 2 4 2" xfId="585" xr:uid="{00000000-0005-0000-0000-0000DD2A0000}"/>
    <cellStyle name="Moneda 12 2 5" xfId="586" xr:uid="{00000000-0005-0000-0000-0000DE2A0000}"/>
    <cellStyle name="Moneda 12 2 5 2" xfId="587" xr:uid="{00000000-0005-0000-0000-0000DF2A0000}"/>
    <cellStyle name="Moneda 12 2 6" xfId="588" xr:uid="{00000000-0005-0000-0000-0000E02A0000}"/>
    <cellStyle name="Moneda 12 2 6 2" xfId="589" xr:uid="{00000000-0005-0000-0000-0000E12A0000}"/>
    <cellStyle name="Moneda 12 2 7" xfId="590" xr:uid="{00000000-0005-0000-0000-0000E22A0000}"/>
    <cellStyle name="Moneda 12 2 8" xfId="591" xr:uid="{00000000-0005-0000-0000-0000E32A0000}"/>
    <cellStyle name="Moneda 12 3" xfId="592" xr:uid="{00000000-0005-0000-0000-0000E42A0000}"/>
    <cellStyle name="Moneda 12 3 2" xfId="593" xr:uid="{00000000-0005-0000-0000-0000E52A0000}"/>
    <cellStyle name="Moneda 12 3 2 2" xfId="594" xr:uid="{00000000-0005-0000-0000-0000E62A0000}"/>
    <cellStyle name="Moneda 12 3 2 2 2" xfId="595" xr:uid="{00000000-0005-0000-0000-0000E72A0000}"/>
    <cellStyle name="Moneda 12 3 2 3" xfId="596" xr:uid="{00000000-0005-0000-0000-0000E82A0000}"/>
    <cellStyle name="Moneda 12 3 2 3 2" xfId="597" xr:uid="{00000000-0005-0000-0000-0000E92A0000}"/>
    <cellStyle name="Moneda 12 3 2 4" xfId="598" xr:uid="{00000000-0005-0000-0000-0000EA2A0000}"/>
    <cellStyle name="Moneda 12 3 2 4 2" xfId="599" xr:uid="{00000000-0005-0000-0000-0000EB2A0000}"/>
    <cellStyle name="Moneda 12 3 2 5" xfId="600" xr:uid="{00000000-0005-0000-0000-0000EC2A0000}"/>
    <cellStyle name="Moneda 12 3 3" xfId="601" xr:uid="{00000000-0005-0000-0000-0000ED2A0000}"/>
    <cellStyle name="Moneda 12 3 3 2" xfId="602" xr:uid="{00000000-0005-0000-0000-0000EE2A0000}"/>
    <cellStyle name="Moneda 12 3 4" xfId="603" xr:uid="{00000000-0005-0000-0000-0000EF2A0000}"/>
    <cellStyle name="Moneda 12 3 4 2" xfId="604" xr:uid="{00000000-0005-0000-0000-0000F02A0000}"/>
    <cellStyle name="Moneda 12 3 5" xfId="605" xr:uid="{00000000-0005-0000-0000-0000F12A0000}"/>
    <cellStyle name="Moneda 12 3 5 2" xfId="606" xr:uid="{00000000-0005-0000-0000-0000F22A0000}"/>
    <cellStyle name="Moneda 12 3 6" xfId="607" xr:uid="{00000000-0005-0000-0000-0000F32A0000}"/>
    <cellStyle name="Moneda 12 4" xfId="608" xr:uid="{00000000-0005-0000-0000-0000F42A0000}"/>
    <cellStyle name="Moneda 12 4 2" xfId="609" xr:uid="{00000000-0005-0000-0000-0000F52A0000}"/>
    <cellStyle name="Moneda 12 4 2 2" xfId="610" xr:uid="{00000000-0005-0000-0000-0000F62A0000}"/>
    <cellStyle name="Moneda 12 4 3" xfId="611" xr:uid="{00000000-0005-0000-0000-0000F72A0000}"/>
    <cellStyle name="Moneda 12 4 3 2" xfId="612" xr:uid="{00000000-0005-0000-0000-0000F82A0000}"/>
    <cellStyle name="Moneda 12 4 4" xfId="613" xr:uid="{00000000-0005-0000-0000-0000F92A0000}"/>
    <cellStyle name="Moneda 12 4 4 2" xfId="614" xr:uid="{00000000-0005-0000-0000-0000FA2A0000}"/>
    <cellStyle name="Moneda 12 4 5" xfId="615" xr:uid="{00000000-0005-0000-0000-0000FB2A0000}"/>
    <cellStyle name="Moneda 12 5" xfId="616" xr:uid="{00000000-0005-0000-0000-0000FC2A0000}"/>
    <cellStyle name="Moneda 12 5 2" xfId="617" xr:uid="{00000000-0005-0000-0000-0000FD2A0000}"/>
    <cellStyle name="Moneda 12 6" xfId="618" xr:uid="{00000000-0005-0000-0000-0000FE2A0000}"/>
    <cellStyle name="Moneda 12 6 2" xfId="619" xr:uid="{00000000-0005-0000-0000-0000FF2A0000}"/>
    <cellStyle name="Moneda 12 7" xfId="620" xr:uid="{00000000-0005-0000-0000-0000002B0000}"/>
    <cellStyle name="Moneda 12 7 2" xfId="621" xr:uid="{00000000-0005-0000-0000-0000012B0000}"/>
    <cellStyle name="Moneda 12 8" xfId="622" xr:uid="{00000000-0005-0000-0000-0000022B0000}"/>
    <cellStyle name="Moneda 12 9" xfId="623" xr:uid="{00000000-0005-0000-0000-0000032B0000}"/>
    <cellStyle name="Moneda 13" xfId="624" xr:uid="{00000000-0005-0000-0000-0000042B0000}"/>
    <cellStyle name="Moneda 13 10" xfId="625" xr:uid="{00000000-0005-0000-0000-0000052B0000}"/>
    <cellStyle name="Moneda 13 2" xfId="626" xr:uid="{00000000-0005-0000-0000-0000062B0000}"/>
    <cellStyle name="Moneda 13 2 2" xfId="627" xr:uid="{00000000-0005-0000-0000-0000072B0000}"/>
    <cellStyle name="Moneda 13 2 2 2" xfId="628" xr:uid="{00000000-0005-0000-0000-0000082B0000}"/>
    <cellStyle name="Moneda 13 2 2 2 2" xfId="629" xr:uid="{00000000-0005-0000-0000-0000092B0000}"/>
    <cellStyle name="Moneda 13 2 2 2 2 2" xfId="630" xr:uid="{00000000-0005-0000-0000-00000A2B0000}"/>
    <cellStyle name="Moneda 13 2 2 2 3" xfId="631" xr:uid="{00000000-0005-0000-0000-00000B2B0000}"/>
    <cellStyle name="Moneda 13 2 2 2 3 2" xfId="632" xr:uid="{00000000-0005-0000-0000-00000C2B0000}"/>
    <cellStyle name="Moneda 13 2 2 2 4" xfId="633" xr:uid="{00000000-0005-0000-0000-00000D2B0000}"/>
    <cellStyle name="Moneda 13 2 2 2 4 2" xfId="634" xr:uid="{00000000-0005-0000-0000-00000E2B0000}"/>
    <cellStyle name="Moneda 13 2 2 2 5" xfId="635" xr:uid="{00000000-0005-0000-0000-00000F2B0000}"/>
    <cellStyle name="Moneda 13 2 2 3" xfId="636" xr:uid="{00000000-0005-0000-0000-0000102B0000}"/>
    <cellStyle name="Moneda 13 2 2 3 2" xfId="637" xr:uid="{00000000-0005-0000-0000-0000112B0000}"/>
    <cellStyle name="Moneda 13 2 2 4" xfId="638" xr:uid="{00000000-0005-0000-0000-0000122B0000}"/>
    <cellStyle name="Moneda 13 2 2 4 2" xfId="639" xr:uid="{00000000-0005-0000-0000-0000132B0000}"/>
    <cellStyle name="Moneda 13 2 2 5" xfId="640" xr:uid="{00000000-0005-0000-0000-0000142B0000}"/>
    <cellStyle name="Moneda 13 2 2 5 2" xfId="641" xr:uid="{00000000-0005-0000-0000-0000152B0000}"/>
    <cellStyle name="Moneda 13 2 2 6" xfId="642" xr:uid="{00000000-0005-0000-0000-0000162B0000}"/>
    <cellStyle name="Moneda 13 2 3" xfId="643" xr:uid="{00000000-0005-0000-0000-0000172B0000}"/>
    <cellStyle name="Moneda 13 2 3 2" xfId="644" xr:uid="{00000000-0005-0000-0000-0000182B0000}"/>
    <cellStyle name="Moneda 13 2 3 2 2" xfId="645" xr:uid="{00000000-0005-0000-0000-0000192B0000}"/>
    <cellStyle name="Moneda 13 2 3 3" xfId="646" xr:uid="{00000000-0005-0000-0000-00001A2B0000}"/>
    <cellStyle name="Moneda 13 2 3 3 2" xfId="647" xr:uid="{00000000-0005-0000-0000-00001B2B0000}"/>
    <cellStyle name="Moneda 13 2 3 4" xfId="648" xr:uid="{00000000-0005-0000-0000-00001C2B0000}"/>
    <cellStyle name="Moneda 13 2 3 4 2" xfId="649" xr:uid="{00000000-0005-0000-0000-00001D2B0000}"/>
    <cellStyle name="Moneda 13 2 3 5" xfId="650" xr:uid="{00000000-0005-0000-0000-00001E2B0000}"/>
    <cellStyle name="Moneda 13 2 4" xfId="651" xr:uid="{00000000-0005-0000-0000-00001F2B0000}"/>
    <cellStyle name="Moneda 13 2 4 2" xfId="652" xr:uid="{00000000-0005-0000-0000-0000202B0000}"/>
    <cellStyle name="Moneda 13 2 5" xfId="653" xr:uid="{00000000-0005-0000-0000-0000212B0000}"/>
    <cellStyle name="Moneda 13 2 5 2" xfId="654" xr:uid="{00000000-0005-0000-0000-0000222B0000}"/>
    <cellStyle name="Moneda 13 2 6" xfId="655" xr:uid="{00000000-0005-0000-0000-0000232B0000}"/>
    <cellStyle name="Moneda 13 2 6 2" xfId="656" xr:uid="{00000000-0005-0000-0000-0000242B0000}"/>
    <cellStyle name="Moneda 13 2 7" xfId="657" xr:uid="{00000000-0005-0000-0000-0000252B0000}"/>
    <cellStyle name="Moneda 13 2 8" xfId="658" xr:uid="{00000000-0005-0000-0000-0000262B0000}"/>
    <cellStyle name="Moneda 13 3" xfId="659" xr:uid="{00000000-0005-0000-0000-0000272B0000}"/>
    <cellStyle name="Moneda 13 3 2" xfId="660" xr:uid="{00000000-0005-0000-0000-0000282B0000}"/>
    <cellStyle name="Moneda 13 3 2 2" xfId="661" xr:uid="{00000000-0005-0000-0000-0000292B0000}"/>
    <cellStyle name="Moneda 13 3 2 2 2" xfId="662" xr:uid="{00000000-0005-0000-0000-00002A2B0000}"/>
    <cellStyle name="Moneda 13 3 2 3" xfId="663" xr:uid="{00000000-0005-0000-0000-00002B2B0000}"/>
    <cellStyle name="Moneda 13 3 2 3 2" xfId="664" xr:uid="{00000000-0005-0000-0000-00002C2B0000}"/>
    <cellStyle name="Moneda 13 3 2 4" xfId="665" xr:uid="{00000000-0005-0000-0000-00002D2B0000}"/>
    <cellStyle name="Moneda 13 3 2 4 2" xfId="666" xr:uid="{00000000-0005-0000-0000-00002E2B0000}"/>
    <cellStyle name="Moneda 13 3 2 5" xfId="667" xr:uid="{00000000-0005-0000-0000-00002F2B0000}"/>
    <cellStyle name="Moneda 13 3 3" xfId="668" xr:uid="{00000000-0005-0000-0000-0000302B0000}"/>
    <cellStyle name="Moneda 13 3 3 2" xfId="669" xr:uid="{00000000-0005-0000-0000-0000312B0000}"/>
    <cellStyle name="Moneda 13 3 4" xfId="670" xr:uid="{00000000-0005-0000-0000-0000322B0000}"/>
    <cellStyle name="Moneda 13 3 4 2" xfId="671" xr:uid="{00000000-0005-0000-0000-0000332B0000}"/>
    <cellStyle name="Moneda 13 3 5" xfId="672" xr:uid="{00000000-0005-0000-0000-0000342B0000}"/>
    <cellStyle name="Moneda 13 3 5 2" xfId="673" xr:uid="{00000000-0005-0000-0000-0000352B0000}"/>
    <cellStyle name="Moneda 13 3 6" xfId="674" xr:uid="{00000000-0005-0000-0000-0000362B0000}"/>
    <cellStyle name="Moneda 13 4" xfId="675" xr:uid="{00000000-0005-0000-0000-0000372B0000}"/>
    <cellStyle name="Moneda 13 4 2" xfId="676" xr:uid="{00000000-0005-0000-0000-0000382B0000}"/>
    <cellStyle name="Moneda 13 4 2 2" xfId="677" xr:uid="{00000000-0005-0000-0000-0000392B0000}"/>
    <cellStyle name="Moneda 13 4 3" xfId="678" xr:uid="{00000000-0005-0000-0000-00003A2B0000}"/>
    <cellStyle name="Moneda 13 4 3 2" xfId="679" xr:uid="{00000000-0005-0000-0000-00003B2B0000}"/>
    <cellStyle name="Moneda 13 4 4" xfId="680" xr:uid="{00000000-0005-0000-0000-00003C2B0000}"/>
    <cellStyle name="Moneda 13 4 4 2" xfId="681" xr:uid="{00000000-0005-0000-0000-00003D2B0000}"/>
    <cellStyle name="Moneda 13 4 5" xfId="682" xr:uid="{00000000-0005-0000-0000-00003E2B0000}"/>
    <cellStyle name="Moneda 13 5" xfId="683" xr:uid="{00000000-0005-0000-0000-00003F2B0000}"/>
    <cellStyle name="Moneda 13 5 2" xfId="684" xr:uid="{00000000-0005-0000-0000-0000402B0000}"/>
    <cellStyle name="Moneda 13 5 2 2" xfId="685" xr:uid="{00000000-0005-0000-0000-0000412B0000}"/>
    <cellStyle name="Moneda 13 5 3" xfId="686" xr:uid="{00000000-0005-0000-0000-0000422B0000}"/>
    <cellStyle name="Moneda 13 5 3 2" xfId="687" xr:uid="{00000000-0005-0000-0000-0000432B0000}"/>
    <cellStyle name="Moneda 13 5 4" xfId="688" xr:uid="{00000000-0005-0000-0000-0000442B0000}"/>
    <cellStyle name="Moneda 13 5 4 2" xfId="689" xr:uid="{00000000-0005-0000-0000-0000452B0000}"/>
    <cellStyle name="Moneda 13 5 5" xfId="690" xr:uid="{00000000-0005-0000-0000-0000462B0000}"/>
    <cellStyle name="Moneda 13 6" xfId="691" xr:uid="{00000000-0005-0000-0000-0000472B0000}"/>
    <cellStyle name="Moneda 13 6 2" xfId="692" xr:uid="{00000000-0005-0000-0000-0000482B0000}"/>
    <cellStyle name="Moneda 13 7" xfId="693" xr:uid="{00000000-0005-0000-0000-0000492B0000}"/>
    <cellStyle name="Moneda 13 7 2" xfId="694" xr:uid="{00000000-0005-0000-0000-00004A2B0000}"/>
    <cellStyle name="Moneda 13 8" xfId="695" xr:uid="{00000000-0005-0000-0000-00004B2B0000}"/>
    <cellStyle name="Moneda 13 8 2" xfId="696" xr:uid="{00000000-0005-0000-0000-00004C2B0000}"/>
    <cellStyle name="Moneda 13 9" xfId="697" xr:uid="{00000000-0005-0000-0000-00004D2B0000}"/>
    <cellStyle name="Moneda 14" xfId="698" xr:uid="{00000000-0005-0000-0000-00004E2B0000}"/>
    <cellStyle name="Moneda 14 2" xfId="699" xr:uid="{00000000-0005-0000-0000-00004F2B0000}"/>
    <cellStyle name="Moneda 14 2 2" xfId="700" xr:uid="{00000000-0005-0000-0000-0000502B0000}"/>
    <cellStyle name="Moneda 14 2 2 2" xfId="701" xr:uid="{00000000-0005-0000-0000-0000512B0000}"/>
    <cellStyle name="Moneda 14 2 2 2 2" xfId="702" xr:uid="{00000000-0005-0000-0000-0000522B0000}"/>
    <cellStyle name="Moneda 14 2 2 2 2 2" xfId="703" xr:uid="{00000000-0005-0000-0000-0000532B0000}"/>
    <cellStyle name="Moneda 14 2 2 2 3" xfId="704" xr:uid="{00000000-0005-0000-0000-0000542B0000}"/>
    <cellStyle name="Moneda 14 2 2 2 3 2" xfId="705" xr:uid="{00000000-0005-0000-0000-0000552B0000}"/>
    <cellStyle name="Moneda 14 2 2 2 4" xfId="706" xr:uid="{00000000-0005-0000-0000-0000562B0000}"/>
    <cellStyle name="Moneda 14 2 2 2 4 2" xfId="707" xr:uid="{00000000-0005-0000-0000-0000572B0000}"/>
    <cellStyle name="Moneda 14 2 2 2 5" xfId="708" xr:uid="{00000000-0005-0000-0000-0000582B0000}"/>
    <cellStyle name="Moneda 14 2 2 3" xfId="709" xr:uid="{00000000-0005-0000-0000-0000592B0000}"/>
    <cellStyle name="Moneda 14 2 2 3 2" xfId="710" xr:uid="{00000000-0005-0000-0000-00005A2B0000}"/>
    <cellStyle name="Moneda 14 2 2 4" xfId="711" xr:uid="{00000000-0005-0000-0000-00005B2B0000}"/>
    <cellStyle name="Moneda 14 2 2 4 2" xfId="712" xr:uid="{00000000-0005-0000-0000-00005C2B0000}"/>
    <cellStyle name="Moneda 14 2 2 5" xfId="713" xr:uid="{00000000-0005-0000-0000-00005D2B0000}"/>
    <cellStyle name="Moneda 14 2 2 5 2" xfId="714" xr:uid="{00000000-0005-0000-0000-00005E2B0000}"/>
    <cellStyle name="Moneda 14 2 2 6" xfId="715" xr:uid="{00000000-0005-0000-0000-00005F2B0000}"/>
    <cellStyle name="Moneda 14 2 3" xfId="716" xr:uid="{00000000-0005-0000-0000-0000602B0000}"/>
    <cellStyle name="Moneda 14 2 3 2" xfId="717" xr:uid="{00000000-0005-0000-0000-0000612B0000}"/>
    <cellStyle name="Moneda 14 2 3 2 2" xfId="718" xr:uid="{00000000-0005-0000-0000-0000622B0000}"/>
    <cellStyle name="Moneda 14 2 3 3" xfId="719" xr:uid="{00000000-0005-0000-0000-0000632B0000}"/>
    <cellStyle name="Moneda 14 2 3 3 2" xfId="720" xr:uid="{00000000-0005-0000-0000-0000642B0000}"/>
    <cellStyle name="Moneda 14 2 3 4" xfId="721" xr:uid="{00000000-0005-0000-0000-0000652B0000}"/>
    <cellStyle name="Moneda 14 2 3 4 2" xfId="722" xr:uid="{00000000-0005-0000-0000-0000662B0000}"/>
    <cellStyle name="Moneda 14 2 3 5" xfId="723" xr:uid="{00000000-0005-0000-0000-0000672B0000}"/>
    <cellStyle name="Moneda 14 2 4" xfId="724" xr:uid="{00000000-0005-0000-0000-0000682B0000}"/>
    <cellStyle name="Moneda 14 2 4 2" xfId="725" xr:uid="{00000000-0005-0000-0000-0000692B0000}"/>
    <cellStyle name="Moneda 14 2 5" xfId="726" xr:uid="{00000000-0005-0000-0000-00006A2B0000}"/>
    <cellStyle name="Moneda 14 2 5 2" xfId="727" xr:uid="{00000000-0005-0000-0000-00006B2B0000}"/>
    <cellStyle name="Moneda 14 2 6" xfId="728" xr:uid="{00000000-0005-0000-0000-00006C2B0000}"/>
    <cellStyle name="Moneda 14 2 6 2" xfId="729" xr:uid="{00000000-0005-0000-0000-00006D2B0000}"/>
    <cellStyle name="Moneda 14 2 7" xfId="730" xr:uid="{00000000-0005-0000-0000-00006E2B0000}"/>
    <cellStyle name="Moneda 14 2 8" xfId="731" xr:uid="{00000000-0005-0000-0000-00006F2B0000}"/>
    <cellStyle name="Moneda 14 3" xfId="732" xr:uid="{00000000-0005-0000-0000-0000702B0000}"/>
    <cellStyle name="Moneda 14 3 2" xfId="733" xr:uid="{00000000-0005-0000-0000-0000712B0000}"/>
    <cellStyle name="Moneda 14 3 2 2" xfId="734" xr:uid="{00000000-0005-0000-0000-0000722B0000}"/>
    <cellStyle name="Moneda 14 3 2 2 2" xfId="735" xr:uid="{00000000-0005-0000-0000-0000732B0000}"/>
    <cellStyle name="Moneda 14 3 2 3" xfId="736" xr:uid="{00000000-0005-0000-0000-0000742B0000}"/>
    <cellStyle name="Moneda 14 3 2 3 2" xfId="737" xr:uid="{00000000-0005-0000-0000-0000752B0000}"/>
    <cellStyle name="Moneda 14 3 2 4" xfId="738" xr:uid="{00000000-0005-0000-0000-0000762B0000}"/>
    <cellStyle name="Moneda 14 3 2 4 2" xfId="739" xr:uid="{00000000-0005-0000-0000-0000772B0000}"/>
    <cellStyle name="Moneda 14 3 2 5" xfId="740" xr:uid="{00000000-0005-0000-0000-0000782B0000}"/>
    <cellStyle name="Moneda 14 3 3" xfId="741" xr:uid="{00000000-0005-0000-0000-0000792B0000}"/>
    <cellStyle name="Moneda 14 3 3 2" xfId="742" xr:uid="{00000000-0005-0000-0000-00007A2B0000}"/>
    <cellStyle name="Moneda 14 3 4" xfId="743" xr:uid="{00000000-0005-0000-0000-00007B2B0000}"/>
    <cellStyle name="Moneda 14 3 4 2" xfId="744" xr:uid="{00000000-0005-0000-0000-00007C2B0000}"/>
    <cellStyle name="Moneda 14 3 5" xfId="745" xr:uid="{00000000-0005-0000-0000-00007D2B0000}"/>
    <cellStyle name="Moneda 14 3 5 2" xfId="746" xr:uid="{00000000-0005-0000-0000-00007E2B0000}"/>
    <cellStyle name="Moneda 14 3 6" xfId="747" xr:uid="{00000000-0005-0000-0000-00007F2B0000}"/>
    <cellStyle name="Moneda 14 4" xfId="748" xr:uid="{00000000-0005-0000-0000-0000802B0000}"/>
    <cellStyle name="Moneda 14 4 2" xfId="749" xr:uid="{00000000-0005-0000-0000-0000812B0000}"/>
    <cellStyle name="Moneda 14 4 2 2" xfId="750" xr:uid="{00000000-0005-0000-0000-0000822B0000}"/>
    <cellStyle name="Moneda 14 4 3" xfId="751" xr:uid="{00000000-0005-0000-0000-0000832B0000}"/>
    <cellStyle name="Moneda 14 4 3 2" xfId="752" xr:uid="{00000000-0005-0000-0000-0000842B0000}"/>
    <cellStyle name="Moneda 14 4 4" xfId="753" xr:uid="{00000000-0005-0000-0000-0000852B0000}"/>
    <cellStyle name="Moneda 14 4 4 2" xfId="754" xr:uid="{00000000-0005-0000-0000-0000862B0000}"/>
    <cellStyle name="Moneda 14 4 5" xfId="755" xr:uid="{00000000-0005-0000-0000-0000872B0000}"/>
    <cellStyle name="Moneda 14 5" xfId="756" xr:uid="{00000000-0005-0000-0000-0000882B0000}"/>
    <cellStyle name="Moneda 14 5 2" xfId="757" xr:uid="{00000000-0005-0000-0000-0000892B0000}"/>
    <cellStyle name="Moneda 14 6" xfId="758" xr:uid="{00000000-0005-0000-0000-00008A2B0000}"/>
    <cellStyle name="Moneda 14 6 2" xfId="759" xr:uid="{00000000-0005-0000-0000-00008B2B0000}"/>
    <cellStyle name="Moneda 14 7" xfId="760" xr:uid="{00000000-0005-0000-0000-00008C2B0000}"/>
    <cellStyle name="Moneda 14 7 2" xfId="761" xr:uid="{00000000-0005-0000-0000-00008D2B0000}"/>
    <cellStyle name="Moneda 14 8" xfId="762" xr:uid="{00000000-0005-0000-0000-00008E2B0000}"/>
    <cellStyle name="Moneda 14 9" xfId="763" xr:uid="{00000000-0005-0000-0000-00008F2B0000}"/>
    <cellStyle name="Moneda 15" xfId="764" xr:uid="{00000000-0005-0000-0000-0000902B0000}"/>
    <cellStyle name="Moneda 15 2" xfId="765" xr:uid="{00000000-0005-0000-0000-0000912B0000}"/>
    <cellStyle name="Moneda 15 2 2" xfId="766" xr:uid="{00000000-0005-0000-0000-0000922B0000}"/>
    <cellStyle name="Moneda 15 2 2 2" xfId="767" xr:uid="{00000000-0005-0000-0000-0000932B0000}"/>
    <cellStyle name="Moneda 15 2 2 2 2" xfId="768" xr:uid="{00000000-0005-0000-0000-0000942B0000}"/>
    <cellStyle name="Moneda 15 2 2 2 2 2" xfId="769" xr:uid="{00000000-0005-0000-0000-0000952B0000}"/>
    <cellStyle name="Moneda 15 2 2 2 3" xfId="770" xr:uid="{00000000-0005-0000-0000-0000962B0000}"/>
    <cellStyle name="Moneda 15 2 2 2 3 2" xfId="771" xr:uid="{00000000-0005-0000-0000-0000972B0000}"/>
    <cellStyle name="Moneda 15 2 2 2 4" xfId="772" xr:uid="{00000000-0005-0000-0000-0000982B0000}"/>
    <cellStyle name="Moneda 15 2 2 2 4 2" xfId="773" xr:uid="{00000000-0005-0000-0000-0000992B0000}"/>
    <cellStyle name="Moneda 15 2 2 2 5" xfId="774" xr:uid="{00000000-0005-0000-0000-00009A2B0000}"/>
    <cellStyle name="Moneda 15 2 2 3" xfId="775" xr:uid="{00000000-0005-0000-0000-00009B2B0000}"/>
    <cellStyle name="Moneda 15 2 2 3 2" xfId="776" xr:uid="{00000000-0005-0000-0000-00009C2B0000}"/>
    <cellStyle name="Moneda 15 2 2 4" xfId="777" xr:uid="{00000000-0005-0000-0000-00009D2B0000}"/>
    <cellStyle name="Moneda 15 2 2 4 2" xfId="778" xr:uid="{00000000-0005-0000-0000-00009E2B0000}"/>
    <cellStyle name="Moneda 15 2 2 5" xfId="779" xr:uid="{00000000-0005-0000-0000-00009F2B0000}"/>
    <cellStyle name="Moneda 15 2 2 5 2" xfId="780" xr:uid="{00000000-0005-0000-0000-0000A02B0000}"/>
    <cellStyle name="Moneda 15 2 2 6" xfId="781" xr:uid="{00000000-0005-0000-0000-0000A12B0000}"/>
    <cellStyle name="Moneda 15 2 3" xfId="782" xr:uid="{00000000-0005-0000-0000-0000A22B0000}"/>
    <cellStyle name="Moneda 15 2 3 2" xfId="783" xr:uid="{00000000-0005-0000-0000-0000A32B0000}"/>
    <cellStyle name="Moneda 15 2 3 2 2" xfId="784" xr:uid="{00000000-0005-0000-0000-0000A42B0000}"/>
    <cellStyle name="Moneda 15 2 3 3" xfId="785" xr:uid="{00000000-0005-0000-0000-0000A52B0000}"/>
    <cellStyle name="Moneda 15 2 3 3 2" xfId="786" xr:uid="{00000000-0005-0000-0000-0000A62B0000}"/>
    <cellStyle name="Moneda 15 2 3 4" xfId="787" xr:uid="{00000000-0005-0000-0000-0000A72B0000}"/>
    <cellStyle name="Moneda 15 2 3 4 2" xfId="788" xr:uid="{00000000-0005-0000-0000-0000A82B0000}"/>
    <cellStyle name="Moneda 15 2 3 5" xfId="789" xr:uid="{00000000-0005-0000-0000-0000A92B0000}"/>
    <cellStyle name="Moneda 15 2 4" xfId="790" xr:uid="{00000000-0005-0000-0000-0000AA2B0000}"/>
    <cellStyle name="Moneda 15 2 4 2" xfId="791" xr:uid="{00000000-0005-0000-0000-0000AB2B0000}"/>
    <cellStyle name="Moneda 15 2 5" xfId="792" xr:uid="{00000000-0005-0000-0000-0000AC2B0000}"/>
    <cellStyle name="Moneda 15 2 5 2" xfId="793" xr:uid="{00000000-0005-0000-0000-0000AD2B0000}"/>
    <cellStyle name="Moneda 15 2 6" xfId="794" xr:uid="{00000000-0005-0000-0000-0000AE2B0000}"/>
    <cellStyle name="Moneda 15 2 6 2" xfId="795" xr:uid="{00000000-0005-0000-0000-0000AF2B0000}"/>
    <cellStyle name="Moneda 15 2 7" xfId="796" xr:uid="{00000000-0005-0000-0000-0000B02B0000}"/>
    <cellStyle name="Moneda 15 2 8" xfId="797" xr:uid="{00000000-0005-0000-0000-0000B12B0000}"/>
    <cellStyle name="Moneda 15 3" xfId="798" xr:uid="{00000000-0005-0000-0000-0000B22B0000}"/>
    <cellStyle name="Moneda 15 3 2" xfId="799" xr:uid="{00000000-0005-0000-0000-0000B32B0000}"/>
    <cellStyle name="Moneda 15 3 2 2" xfId="800" xr:uid="{00000000-0005-0000-0000-0000B42B0000}"/>
    <cellStyle name="Moneda 15 3 2 2 2" xfId="801" xr:uid="{00000000-0005-0000-0000-0000B52B0000}"/>
    <cellStyle name="Moneda 15 3 2 3" xfId="802" xr:uid="{00000000-0005-0000-0000-0000B62B0000}"/>
    <cellStyle name="Moneda 15 3 2 3 2" xfId="803" xr:uid="{00000000-0005-0000-0000-0000B72B0000}"/>
    <cellStyle name="Moneda 15 3 2 4" xfId="804" xr:uid="{00000000-0005-0000-0000-0000B82B0000}"/>
    <cellStyle name="Moneda 15 3 2 4 2" xfId="805" xr:uid="{00000000-0005-0000-0000-0000B92B0000}"/>
    <cellStyle name="Moneda 15 3 2 5" xfId="806" xr:uid="{00000000-0005-0000-0000-0000BA2B0000}"/>
    <cellStyle name="Moneda 15 3 3" xfId="807" xr:uid="{00000000-0005-0000-0000-0000BB2B0000}"/>
    <cellStyle name="Moneda 15 3 3 2" xfId="808" xr:uid="{00000000-0005-0000-0000-0000BC2B0000}"/>
    <cellStyle name="Moneda 15 3 4" xfId="809" xr:uid="{00000000-0005-0000-0000-0000BD2B0000}"/>
    <cellStyle name="Moneda 15 3 4 2" xfId="810" xr:uid="{00000000-0005-0000-0000-0000BE2B0000}"/>
    <cellStyle name="Moneda 15 3 5" xfId="811" xr:uid="{00000000-0005-0000-0000-0000BF2B0000}"/>
    <cellStyle name="Moneda 15 3 5 2" xfId="812" xr:uid="{00000000-0005-0000-0000-0000C02B0000}"/>
    <cellStyle name="Moneda 15 3 6" xfId="813" xr:uid="{00000000-0005-0000-0000-0000C12B0000}"/>
    <cellStyle name="Moneda 15 4" xfId="814" xr:uid="{00000000-0005-0000-0000-0000C22B0000}"/>
    <cellStyle name="Moneda 15 4 2" xfId="815" xr:uid="{00000000-0005-0000-0000-0000C32B0000}"/>
    <cellStyle name="Moneda 15 4 2 2" xfId="816" xr:uid="{00000000-0005-0000-0000-0000C42B0000}"/>
    <cellStyle name="Moneda 15 4 3" xfId="817" xr:uid="{00000000-0005-0000-0000-0000C52B0000}"/>
    <cellStyle name="Moneda 15 4 3 2" xfId="818" xr:uid="{00000000-0005-0000-0000-0000C62B0000}"/>
    <cellStyle name="Moneda 15 4 4" xfId="819" xr:uid="{00000000-0005-0000-0000-0000C72B0000}"/>
    <cellStyle name="Moneda 15 4 4 2" xfId="820" xr:uid="{00000000-0005-0000-0000-0000C82B0000}"/>
    <cellStyle name="Moneda 15 4 5" xfId="821" xr:uid="{00000000-0005-0000-0000-0000C92B0000}"/>
    <cellStyle name="Moneda 15 5" xfId="822" xr:uid="{00000000-0005-0000-0000-0000CA2B0000}"/>
    <cellStyle name="Moneda 15 5 2" xfId="823" xr:uid="{00000000-0005-0000-0000-0000CB2B0000}"/>
    <cellStyle name="Moneda 15 6" xfId="824" xr:uid="{00000000-0005-0000-0000-0000CC2B0000}"/>
    <cellStyle name="Moneda 15 6 2" xfId="825" xr:uid="{00000000-0005-0000-0000-0000CD2B0000}"/>
    <cellStyle name="Moneda 15 7" xfId="826" xr:uid="{00000000-0005-0000-0000-0000CE2B0000}"/>
    <cellStyle name="Moneda 15 7 2" xfId="827" xr:uid="{00000000-0005-0000-0000-0000CF2B0000}"/>
    <cellStyle name="Moneda 15 8" xfId="828" xr:uid="{00000000-0005-0000-0000-0000D02B0000}"/>
    <cellStyle name="Moneda 15 9" xfId="829" xr:uid="{00000000-0005-0000-0000-0000D12B0000}"/>
    <cellStyle name="Moneda 16" xfId="830" xr:uid="{00000000-0005-0000-0000-0000D22B0000}"/>
    <cellStyle name="Moneda 16 2" xfId="831" xr:uid="{00000000-0005-0000-0000-0000D32B0000}"/>
    <cellStyle name="Moneda 16 2 2" xfId="832" xr:uid="{00000000-0005-0000-0000-0000D42B0000}"/>
    <cellStyle name="Moneda 16 2 2 2" xfId="833" xr:uid="{00000000-0005-0000-0000-0000D52B0000}"/>
    <cellStyle name="Moneda 16 2 2 2 2" xfId="834" xr:uid="{00000000-0005-0000-0000-0000D62B0000}"/>
    <cellStyle name="Moneda 16 2 2 3" xfId="835" xr:uid="{00000000-0005-0000-0000-0000D72B0000}"/>
    <cellStyle name="Moneda 16 2 2 3 2" xfId="836" xr:uid="{00000000-0005-0000-0000-0000D82B0000}"/>
    <cellStyle name="Moneda 16 2 2 4" xfId="837" xr:uid="{00000000-0005-0000-0000-0000D92B0000}"/>
    <cellStyle name="Moneda 16 2 2 4 2" xfId="838" xr:uid="{00000000-0005-0000-0000-0000DA2B0000}"/>
    <cellStyle name="Moneda 16 2 2 5" xfId="839" xr:uid="{00000000-0005-0000-0000-0000DB2B0000}"/>
    <cellStyle name="Moneda 16 2 3" xfId="840" xr:uid="{00000000-0005-0000-0000-0000DC2B0000}"/>
    <cellStyle name="Moneda 16 2 3 2" xfId="841" xr:uid="{00000000-0005-0000-0000-0000DD2B0000}"/>
    <cellStyle name="Moneda 16 2 4" xfId="842" xr:uid="{00000000-0005-0000-0000-0000DE2B0000}"/>
    <cellStyle name="Moneda 16 2 4 2" xfId="843" xr:uid="{00000000-0005-0000-0000-0000DF2B0000}"/>
    <cellStyle name="Moneda 16 2 5" xfId="844" xr:uid="{00000000-0005-0000-0000-0000E02B0000}"/>
    <cellStyle name="Moneda 16 2 5 2" xfId="845" xr:uid="{00000000-0005-0000-0000-0000E12B0000}"/>
    <cellStyle name="Moneda 16 2 6" xfId="846" xr:uid="{00000000-0005-0000-0000-0000E22B0000}"/>
    <cellStyle name="Moneda 16 2 7" xfId="847" xr:uid="{00000000-0005-0000-0000-0000E32B0000}"/>
    <cellStyle name="Moneda 16 3" xfId="848" xr:uid="{00000000-0005-0000-0000-0000E42B0000}"/>
    <cellStyle name="Moneda 16 3 2" xfId="849" xr:uid="{00000000-0005-0000-0000-0000E52B0000}"/>
    <cellStyle name="Moneda 16 3 2 2" xfId="850" xr:uid="{00000000-0005-0000-0000-0000E62B0000}"/>
    <cellStyle name="Moneda 16 3 3" xfId="851" xr:uid="{00000000-0005-0000-0000-0000E72B0000}"/>
    <cellStyle name="Moneda 16 3 3 2" xfId="852" xr:uid="{00000000-0005-0000-0000-0000E82B0000}"/>
    <cellStyle name="Moneda 16 3 4" xfId="853" xr:uid="{00000000-0005-0000-0000-0000E92B0000}"/>
    <cellStyle name="Moneda 16 3 4 2" xfId="854" xr:uid="{00000000-0005-0000-0000-0000EA2B0000}"/>
    <cellStyle name="Moneda 16 3 5" xfId="855" xr:uid="{00000000-0005-0000-0000-0000EB2B0000}"/>
    <cellStyle name="Moneda 16 4" xfId="856" xr:uid="{00000000-0005-0000-0000-0000EC2B0000}"/>
    <cellStyle name="Moneda 16 4 2" xfId="857" xr:uid="{00000000-0005-0000-0000-0000ED2B0000}"/>
    <cellStyle name="Moneda 16 5" xfId="858" xr:uid="{00000000-0005-0000-0000-0000EE2B0000}"/>
    <cellStyle name="Moneda 16 5 2" xfId="859" xr:uid="{00000000-0005-0000-0000-0000EF2B0000}"/>
    <cellStyle name="Moneda 16 6" xfId="860" xr:uid="{00000000-0005-0000-0000-0000F02B0000}"/>
    <cellStyle name="Moneda 16 6 2" xfId="861" xr:uid="{00000000-0005-0000-0000-0000F12B0000}"/>
    <cellStyle name="Moneda 16 7" xfId="862" xr:uid="{00000000-0005-0000-0000-0000F22B0000}"/>
    <cellStyle name="Moneda 16 8" xfId="863" xr:uid="{00000000-0005-0000-0000-0000F32B0000}"/>
    <cellStyle name="Moneda 17" xfId="864" xr:uid="{00000000-0005-0000-0000-0000F42B0000}"/>
    <cellStyle name="Moneda 17 2" xfId="865" xr:uid="{00000000-0005-0000-0000-0000F52B0000}"/>
    <cellStyle name="Moneda 17 2 2" xfId="866" xr:uid="{00000000-0005-0000-0000-0000F62B0000}"/>
    <cellStyle name="Moneda 17 2 2 2" xfId="867" xr:uid="{00000000-0005-0000-0000-0000F72B0000}"/>
    <cellStyle name="Moneda 17 2 2 2 2" xfId="868" xr:uid="{00000000-0005-0000-0000-0000F82B0000}"/>
    <cellStyle name="Moneda 17 2 2 3" xfId="869" xr:uid="{00000000-0005-0000-0000-0000F92B0000}"/>
    <cellStyle name="Moneda 17 2 2 3 2" xfId="870" xr:uid="{00000000-0005-0000-0000-0000FA2B0000}"/>
    <cellStyle name="Moneda 17 2 2 4" xfId="871" xr:uid="{00000000-0005-0000-0000-0000FB2B0000}"/>
    <cellStyle name="Moneda 17 2 2 4 2" xfId="872" xr:uid="{00000000-0005-0000-0000-0000FC2B0000}"/>
    <cellStyle name="Moneda 17 2 2 5" xfId="873" xr:uid="{00000000-0005-0000-0000-0000FD2B0000}"/>
    <cellStyle name="Moneda 17 2 3" xfId="874" xr:uid="{00000000-0005-0000-0000-0000FE2B0000}"/>
    <cellStyle name="Moneda 17 2 3 2" xfId="875" xr:uid="{00000000-0005-0000-0000-0000FF2B0000}"/>
    <cellStyle name="Moneda 17 2 4" xfId="876" xr:uid="{00000000-0005-0000-0000-0000002C0000}"/>
    <cellStyle name="Moneda 17 2 4 2" xfId="877" xr:uid="{00000000-0005-0000-0000-0000012C0000}"/>
    <cellStyle name="Moneda 17 2 5" xfId="878" xr:uid="{00000000-0005-0000-0000-0000022C0000}"/>
    <cellStyle name="Moneda 17 2 5 2" xfId="879" xr:uid="{00000000-0005-0000-0000-0000032C0000}"/>
    <cellStyle name="Moneda 17 2 6" xfId="880" xr:uid="{00000000-0005-0000-0000-0000042C0000}"/>
    <cellStyle name="Moneda 17 2 7" xfId="881" xr:uid="{00000000-0005-0000-0000-0000052C0000}"/>
    <cellStyle name="Moneda 17 3" xfId="882" xr:uid="{00000000-0005-0000-0000-0000062C0000}"/>
    <cellStyle name="Moneda 17 3 2" xfId="883" xr:uid="{00000000-0005-0000-0000-0000072C0000}"/>
    <cellStyle name="Moneda 17 3 2 2" xfId="884" xr:uid="{00000000-0005-0000-0000-0000082C0000}"/>
    <cellStyle name="Moneda 17 3 3" xfId="885" xr:uid="{00000000-0005-0000-0000-0000092C0000}"/>
    <cellStyle name="Moneda 17 3 3 2" xfId="886" xr:uid="{00000000-0005-0000-0000-00000A2C0000}"/>
    <cellStyle name="Moneda 17 3 4" xfId="887" xr:uid="{00000000-0005-0000-0000-00000B2C0000}"/>
    <cellStyle name="Moneda 17 3 4 2" xfId="888" xr:uid="{00000000-0005-0000-0000-00000C2C0000}"/>
    <cellStyle name="Moneda 17 3 5" xfId="889" xr:uid="{00000000-0005-0000-0000-00000D2C0000}"/>
    <cellStyle name="Moneda 17 4" xfId="890" xr:uid="{00000000-0005-0000-0000-00000E2C0000}"/>
    <cellStyle name="Moneda 17 4 2" xfId="891" xr:uid="{00000000-0005-0000-0000-00000F2C0000}"/>
    <cellStyle name="Moneda 17 5" xfId="892" xr:uid="{00000000-0005-0000-0000-0000102C0000}"/>
    <cellStyle name="Moneda 17 5 2" xfId="893" xr:uid="{00000000-0005-0000-0000-0000112C0000}"/>
    <cellStyle name="Moneda 17 6" xfId="894" xr:uid="{00000000-0005-0000-0000-0000122C0000}"/>
    <cellStyle name="Moneda 17 6 2" xfId="895" xr:uid="{00000000-0005-0000-0000-0000132C0000}"/>
    <cellStyle name="Moneda 17 7" xfId="896" xr:uid="{00000000-0005-0000-0000-0000142C0000}"/>
    <cellStyle name="Moneda 17 8" xfId="897" xr:uid="{00000000-0005-0000-0000-0000152C0000}"/>
    <cellStyle name="Moneda 18" xfId="898" xr:uid="{00000000-0005-0000-0000-0000162C0000}"/>
    <cellStyle name="Moneda 18 2" xfId="899" xr:uid="{00000000-0005-0000-0000-0000172C0000}"/>
    <cellStyle name="Moneda 18 2 2" xfId="900" xr:uid="{00000000-0005-0000-0000-0000182C0000}"/>
    <cellStyle name="Moneda 18 2 2 2" xfId="901" xr:uid="{00000000-0005-0000-0000-0000192C0000}"/>
    <cellStyle name="Moneda 18 2 2 2 2" xfId="902" xr:uid="{00000000-0005-0000-0000-00001A2C0000}"/>
    <cellStyle name="Moneda 18 2 2 3" xfId="903" xr:uid="{00000000-0005-0000-0000-00001B2C0000}"/>
    <cellStyle name="Moneda 18 2 2 3 2" xfId="904" xr:uid="{00000000-0005-0000-0000-00001C2C0000}"/>
    <cellStyle name="Moneda 18 2 2 4" xfId="905" xr:uid="{00000000-0005-0000-0000-00001D2C0000}"/>
    <cellStyle name="Moneda 18 2 2 4 2" xfId="906" xr:uid="{00000000-0005-0000-0000-00001E2C0000}"/>
    <cellStyle name="Moneda 18 2 2 5" xfId="907" xr:uid="{00000000-0005-0000-0000-00001F2C0000}"/>
    <cellStyle name="Moneda 18 2 3" xfId="908" xr:uid="{00000000-0005-0000-0000-0000202C0000}"/>
    <cellStyle name="Moneda 18 2 3 2" xfId="909" xr:uid="{00000000-0005-0000-0000-0000212C0000}"/>
    <cellStyle name="Moneda 18 2 4" xfId="910" xr:uid="{00000000-0005-0000-0000-0000222C0000}"/>
    <cellStyle name="Moneda 18 2 4 2" xfId="911" xr:uid="{00000000-0005-0000-0000-0000232C0000}"/>
    <cellStyle name="Moneda 18 2 5" xfId="912" xr:uid="{00000000-0005-0000-0000-0000242C0000}"/>
    <cellStyle name="Moneda 18 2 5 2" xfId="913" xr:uid="{00000000-0005-0000-0000-0000252C0000}"/>
    <cellStyle name="Moneda 18 2 6" xfId="914" xr:uid="{00000000-0005-0000-0000-0000262C0000}"/>
    <cellStyle name="Moneda 18 2 7" xfId="915" xr:uid="{00000000-0005-0000-0000-0000272C0000}"/>
    <cellStyle name="Moneda 18 3" xfId="916" xr:uid="{00000000-0005-0000-0000-0000282C0000}"/>
    <cellStyle name="Moneda 18 3 2" xfId="917" xr:uid="{00000000-0005-0000-0000-0000292C0000}"/>
    <cellStyle name="Moneda 18 3 2 2" xfId="918" xr:uid="{00000000-0005-0000-0000-00002A2C0000}"/>
    <cellStyle name="Moneda 18 3 3" xfId="919" xr:uid="{00000000-0005-0000-0000-00002B2C0000}"/>
    <cellStyle name="Moneda 18 3 3 2" xfId="920" xr:uid="{00000000-0005-0000-0000-00002C2C0000}"/>
    <cellStyle name="Moneda 18 3 4" xfId="921" xr:uid="{00000000-0005-0000-0000-00002D2C0000}"/>
    <cellStyle name="Moneda 18 3 4 2" xfId="922" xr:uid="{00000000-0005-0000-0000-00002E2C0000}"/>
    <cellStyle name="Moneda 18 3 5" xfId="923" xr:uid="{00000000-0005-0000-0000-00002F2C0000}"/>
    <cellStyle name="Moneda 18 4" xfId="924" xr:uid="{00000000-0005-0000-0000-0000302C0000}"/>
    <cellStyle name="Moneda 18 4 2" xfId="925" xr:uid="{00000000-0005-0000-0000-0000312C0000}"/>
    <cellStyle name="Moneda 18 5" xfId="926" xr:uid="{00000000-0005-0000-0000-0000322C0000}"/>
    <cellStyle name="Moneda 18 5 2" xfId="927" xr:uid="{00000000-0005-0000-0000-0000332C0000}"/>
    <cellStyle name="Moneda 18 6" xfId="928" xr:uid="{00000000-0005-0000-0000-0000342C0000}"/>
    <cellStyle name="Moneda 18 6 2" xfId="929" xr:uid="{00000000-0005-0000-0000-0000352C0000}"/>
    <cellStyle name="Moneda 18 7" xfId="930" xr:uid="{00000000-0005-0000-0000-0000362C0000}"/>
    <cellStyle name="Moneda 18 8" xfId="931" xr:uid="{00000000-0005-0000-0000-0000372C0000}"/>
    <cellStyle name="Moneda 19" xfId="932" xr:uid="{00000000-0005-0000-0000-0000382C0000}"/>
    <cellStyle name="Moneda 19 2" xfId="933" xr:uid="{00000000-0005-0000-0000-0000392C0000}"/>
    <cellStyle name="Moneda 19 2 2" xfId="934" xr:uid="{00000000-0005-0000-0000-00003A2C0000}"/>
    <cellStyle name="Moneda 19 2 2 2" xfId="935" xr:uid="{00000000-0005-0000-0000-00003B2C0000}"/>
    <cellStyle name="Moneda 19 2 2 2 2" xfId="936" xr:uid="{00000000-0005-0000-0000-00003C2C0000}"/>
    <cellStyle name="Moneda 19 2 2 3" xfId="937" xr:uid="{00000000-0005-0000-0000-00003D2C0000}"/>
    <cellStyle name="Moneda 19 2 2 3 2" xfId="938" xr:uid="{00000000-0005-0000-0000-00003E2C0000}"/>
    <cellStyle name="Moneda 19 2 2 4" xfId="939" xr:uid="{00000000-0005-0000-0000-00003F2C0000}"/>
    <cellStyle name="Moneda 19 2 2 4 2" xfId="940" xr:uid="{00000000-0005-0000-0000-0000402C0000}"/>
    <cellStyle name="Moneda 19 2 2 5" xfId="941" xr:uid="{00000000-0005-0000-0000-0000412C0000}"/>
    <cellStyle name="Moneda 19 2 3" xfId="942" xr:uid="{00000000-0005-0000-0000-0000422C0000}"/>
    <cellStyle name="Moneda 19 2 3 2" xfId="943" xr:uid="{00000000-0005-0000-0000-0000432C0000}"/>
    <cellStyle name="Moneda 19 2 4" xfId="944" xr:uid="{00000000-0005-0000-0000-0000442C0000}"/>
    <cellStyle name="Moneda 19 2 4 2" xfId="945" xr:uid="{00000000-0005-0000-0000-0000452C0000}"/>
    <cellStyle name="Moneda 19 2 5" xfId="946" xr:uid="{00000000-0005-0000-0000-0000462C0000}"/>
    <cellStyle name="Moneda 19 2 5 2" xfId="947" xr:uid="{00000000-0005-0000-0000-0000472C0000}"/>
    <cellStyle name="Moneda 19 2 6" xfId="948" xr:uid="{00000000-0005-0000-0000-0000482C0000}"/>
    <cellStyle name="Moneda 19 2 7" xfId="949" xr:uid="{00000000-0005-0000-0000-0000492C0000}"/>
    <cellStyle name="Moneda 19 3" xfId="950" xr:uid="{00000000-0005-0000-0000-00004A2C0000}"/>
    <cellStyle name="Moneda 19 3 2" xfId="951" xr:uid="{00000000-0005-0000-0000-00004B2C0000}"/>
    <cellStyle name="Moneda 19 3 2 2" xfId="952" xr:uid="{00000000-0005-0000-0000-00004C2C0000}"/>
    <cellStyle name="Moneda 19 3 3" xfId="953" xr:uid="{00000000-0005-0000-0000-00004D2C0000}"/>
    <cellStyle name="Moneda 19 3 3 2" xfId="954" xr:uid="{00000000-0005-0000-0000-00004E2C0000}"/>
    <cellStyle name="Moneda 19 3 4" xfId="955" xr:uid="{00000000-0005-0000-0000-00004F2C0000}"/>
    <cellStyle name="Moneda 19 3 4 2" xfId="956" xr:uid="{00000000-0005-0000-0000-0000502C0000}"/>
    <cellStyle name="Moneda 19 3 5" xfId="957" xr:uid="{00000000-0005-0000-0000-0000512C0000}"/>
    <cellStyle name="Moneda 19 4" xfId="958" xr:uid="{00000000-0005-0000-0000-0000522C0000}"/>
    <cellStyle name="Moneda 19 4 2" xfId="959" xr:uid="{00000000-0005-0000-0000-0000532C0000}"/>
    <cellStyle name="Moneda 19 5" xfId="960" xr:uid="{00000000-0005-0000-0000-0000542C0000}"/>
    <cellStyle name="Moneda 19 5 2" xfId="961" xr:uid="{00000000-0005-0000-0000-0000552C0000}"/>
    <cellStyle name="Moneda 19 6" xfId="962" xr:uid="{00000000-0005-0000-0000-0000562C0000}"/>
    <cellStyle name="Moneda 19 6 2" xfId="963" xr:uid="{00000000-0005-0000-0000-0000572C0000}"/>
    <cellStyle name="Moneda 19 7" xfId="964" xr:uid="{00000000-0005-0000-0000-0000582C0000}"/>
    <cellStyle name="Moneda 19 8" xfId="965" xr:uid="{00000000-0005-0000-0000-0000592C0000}"/>
    <cellStyle name="Moneda 2" xfId="10" xr:uid="{00000000-0005-0000-0000-00005A2C0000}"/>
    <cellStyle name="Moneda 2 2" xfId="11" xr:uid="{00000000-0005-0000-0000-00005B2C0000}"/>
    <cellStyle name="Moneda 2 2 2" xfId="12" xr:uid="{00000000-0005-0000-0000-00005C2C0000}"/>
    <cellStyle name="Moneda 2 2 2 2" xfId="13277" xr:uid="{00000000-0005-0000-0000-00005D2C0000}"/>
    <cellStyle name="Moneda 2 2 3" xfId="966" xr:uid="{00000000-0005-0000-0000-00005E2C0000}"/>
    <cellStyle name="Moneda 2 2 3 2" xfId="967" xr:uid="{00000000-0005-0000-0000-00005F2C0000}"/>
    <cellStyle name="Moneda 2 3" xfId="13" xr:uid="{00000000-0005-0000-0000-0000602C0000}"/>
    <cellStyle name="Moneda 2 3 10" xfId="968" xr:uid="{00000000-0005-0000-0000-0000612C0000}"/>
    <cellStyle name="Moneda 2 3 10 2" xfId="969" xr:uid="{00000000-0005-0000-0000-0000622C0000}"/>
    <cellStyle name="Moneda 2 3 10 2 2" xfId="970" xr:uid="{00000000-0005-0000-0000-0000632C0000}"/>
    <cellStyle name="Moneda 2 3 10 3" xfId="971" xr:uid="{00000000-0005-0000-0000-0000642C0000}"/>
    <cellStyle name="Moneda 2 3 11" xfId="972" xr:uid="{00000000-0005-0000-0000-0000652C0000}"/>
    <cellStyle name="Moneda 2 3 11 2" xfId="973" xr:uid="{00000000-0005-0000-0000-0000662C0000}"/>
    <cellStyle name="Moneda 2 3 11 3" xfId="974" xr:uid="{00000000-0005-0000-0000-0000672C0000}"/>
    <cellStyle name="Moneda 2 3 11 4" xfId="13278" xr:uid="{00000000-0005-0000-0000-0000682C0000}"/>
    <cellStyle name="Moneda 2 3 12" xfId="975" xr:uid="{00000000-0005-0000-0000-0000692C0000}"/>
    <cellStyle name="Moneda 2 3 12 2" xfId="13279" xr:uid="{00000000-0005-0000-0000-00006A2C0000}"/>
    <cellStyle name="Moneda 2 3 13" xfId="13280" xr:uid="{00000000-0005-0000-0000-00006B2C0000}"/>
    <cellStyle name="Moneda 2 3 2" xfId="976" xr:uid="{00000000-0005-0000-0000-00006C2C0000}"/>
    <cellStyle name="Moneda 2 3 2 10" xfId="977" xr:uid="{00000000-0005-0000-0000-00006D2C0000}"/>
    <cellStyle name="Moneda 2 3 2 11" xfId="978" xr:uid="{00000000-0005-0000-0000-00006E2C0000}"/>
    <cellStyle name="Moneda 2 3 2 2" xfId="979" xr:uid="{00000000-0005-0000-0000-00006F2C0000}"/>
    <cellStyle name="Moneda 2 3 2 2 2" xfId="980" xr:uid="{00000000-0005-0000-0000-0000702C0000}"/>
    <cellStyle name="Moneda 2 3 2 2 2 2" xfId="981" xr:uid="{00000000-0005-0000-0000-0000712C0000}"/>
    <cellStyle name="Moneda 2 3 2 2 2 2 2" xfId="982" xr:uid="{00000000-0005-0000-0000-0000722C0000}"/>
    <cellStyle name="Moneda 2 3 2 2 2 2 2 2" xfId="983" xr:uid="{00000000-0005-0000-0000-0000732C0000}"/>
    <cellStyle name="Moneda 2 3 2 2 2 2 2 2 2" xfId="984" xr:uid="{00000000-0005-0000-0000-0000742C0000}"/>
    <cellStyle name="Moneda 2 3 2 2 2 2 2 3" xfId="985" xr:uid="{00000000-0005-0000-0000-0000752C0000}"/>
    <cellStyle name="Moneda 2 3 2 2 2 2 3" xfId="986" xr:uid="{00000000-0005-0000-0000-0000762C0000}"/>
    <cellStyle name="Moneda 2 3 2 2 2 2 3 2" xfId="987" xr:uid="{00000000-0005-0000-0000-0000772C0000}"/>
    <cellStyle name="Moneda 2 3 2 2 2 2 3 3" xfId="988" xr:uid="{00000000-0005-0000-0000-0000782C0000}"/>
    <cellStyle name="Moneda 2 3 2 2 2 2 4" xfId="989" xr:uid="{00000000-0005-0000-0000-0000792C0000}"/>
    <cellStyle name="Moneda 2 3 2 2 2 2 4 2" xfId="990" xr:uid="{00000000-0005-0000-0000-00007A2C0000}"/>
    <cellStyle name="Moneda 2 3 2 2 2 2 5" xfId="991" xr:uid="{00000000-0005-0000-0000-00007B2C0000}"/>
    <cellStyle name="Moneda 2 3 2 2 2 2 6" xfId="992" xr:uid="{00000000-0005-0000-0000-00007C2C0000}"/>
    <cellStyle name="Moneda 2 3 2 2 2 3" xfId="993" xr:uid="{00000000-0005-0000-0000-00007D2C0000}"/>
    <cellStyle name="Moneda 2 3 2 2 2 3 2" xfId="994" xr:uid="{00000000-0005-0000-0000-00007E2C0000}"/>
    <cellStyle name="Moneda 2 3 2 2 2 3 2 2" xfId="995" xr:uid="{00000000-0005-0000-0000-00007F2C0000}"/>
    <cellStyle name="Moneda 2 3 2 2 2 3 3" xfId="996" xr:uid="{00000000-0005-0000-0000-0000802C0000}"/>
    <cellStyle name="Moneda 2 3 2 2 2 4" xfId="997" xr:uid="{00000000-0005-0000-0000-0000812C0000}"/>
    <cellStyle name="Moneda 2 3 2 2 2 4 2" xfId="998" xr:uid="{00000000-0005-0000-0000-0000822C0000}"/>
    <cellStyle name="Moneda 2 3 2 2 2 4 3" xfId="999" xr:uid="{00000000-0005-0000-0000-0000832C0000}"/>
    <cellStyle name="Moneda 2 3 2 2 2 5" xfId="1000" xr:uid="{00000000-0005-0000-0000-0000842C0000}"/>
    <cellStyle name="Moneda 2 3 2 2 2 5 2" xfId="1001" xr:uid="{00000000-0005-0000-0000-0000852C0000}"/>
    <cellStyle name="Moneda 2 3 2 2 2 6" xfId="1002" xr:uid="{00000000-0005-0000-0000-0000862C0000}"/>
    <cellStyle name="Moneda 2 3 2 2 2 7" xfId="1003" xr:uid="{00000000-0005-0000-0000-0000872C0000}"/>
    <cellStyle name="Moneda 2 3 2 2 3" xfId="1004" xr:uid="{00000000-0005-0000-0000-0000882C0000}"/>
    <cellStyle name="Moneda 2 3 2 2 3 2" xfId="1005" xr:uid="{00000000-0005-0000-0000-0000892C0000}"/>
    <cellStyle name="Moneda 2 3 2 2 3 2 2" xfId="1006" xr:uid="{00000000-0005-0000-0000-00008A2C0000}"/>
    <cellStyle name="Moneda 2 3 2 2 3 2 2 2" xfId="1007" xr:uid="{00000000-0005-0000-0000-00008B2C0000}"/>
    <cellStyle name="Moneda 2 3 2 2 3 2 2 3" xfId="1008" xr:uid="{00000000-0005-0000-0000-00008C2C0000}"/>
    <cellStyle name="Moneda 2 3 2 2 3 2 3" xfId="1009" xr:uid="{00000000-0005-0000-0000-00008D2C0000}"/>
    <cellStyle name="Moneda 2 3 2 2 3 2 4" xfId="1010" xr:uid="{00000000-0005-0000-0000-00008E2C0000}"/>
    <cellStyle name="Moneda 2 3 2 2 3 3" xfId="1011" xr:uid="{00000000-0005-0000-0000-00008F2C0000}"/>
    <cellStyle name="Moneda 2 3 2 2 3 3 2" xfId="1012" xr:uid="{00000000-0005-0000-0000-0000902C0000}"/>
    <cellStyle name="Moneda 2 3 2 2 3 3 2 2" xfId="1013" xr:uid="{00000000-0005-0000-0000-0000912C0000}"/>
    <cellStyle name="Moneda 2 3 2 2 3 3 3" xfId="1014" xr:uid="{00000000-0005-0000-0000-0000922C0000}"/>
    <cellStyle name="Moneda 2 3 2 2 3 4" xfId="1015" xr:uid="{00000000-0005-0000-0000-0000932C0000}"/>
    <cellStyle name="Moneda 2 3 2 2 3 4 2" xfId="1016" xr:uid="{00000000-0005-0000-0000-0000942C0000}"/>
    <cellStyle name="Moneda 2 3 2 2 3 4 3" xfId="1017" xr:uid="{00000000-0005-0000-0000-0000952C0000}"/>
    <cellStyle name="Moneda 2 3 2 2 3 5" xfId="1018" xr:uid="{00000000-0005-0000-0000-0000962C0000}"/>
    <cellStyle name="Moneda 2 3 2 2 3 6" xfId="1019" xr:uid="{00000000-0005-0000-0000-0000972C0000}"/>
    <cellStyle name="Moneda 2 3 2 2 4" xfId="1020" xr:uid="{00000000-0005-0000-0000-0000982C0000}"/>
    <cellStyle name="Moneda 2 3 2 2 4 2" xfId="1021" xr:uid="{00000000-0005-0000-0000-0000992C0000}"/>
    <cellStyle name="Moneda 2 3 2 2 4 2 2" xfId="1022" xr:uid="{00000000-0005-0000-0000-00009A2C0000}"/>
    <cellStyle name="Moneda 2 3 2 2 4 2 2 2" xfId="1023" xr:uid="{00000000-0005-0000-0000-00009B2C0000}"/>
    <cellStyle name="Moneda 2 3 2 2 4 2 3" xfId="1024" xr:uid="{00000000-0005-0000-0000-00009C2C0000}"/>
    <cellStyle name="Moneda 2 3 2 2 4 2 4" xfId="1025" xr:uid="{00000000-0005-0000-0000-00009D2C0000}"/>
    <cellStyle name="Moneda 2 3 2 2 4 3" xfId="1026" xr:uid="{00000000-0005-0000-0000-00009E2C0000}"/>
    <cellStyle name="Moneda 2 3 2 2 4 3 2" xfId="1027" xr:uid="{00000000-0005-0000-0000-00009F2C0000}"/>
    <cellStyle name="Moneda 2 3 2 2 4 4" xfId="1028" xr:uid="{00000000-0005-0000-0000-0000A02C0000}"/>
    <cellStyle name="Moneda 2 3 2 2 4 5" xfId="1029" xr:uid="{00000000-0005-0000-0000-0000A12C0000}"/>
    <cellStyle name="Moneda 2 3 2 2 5" xfId="1030" xr:uid="{00000000-0005-0000-0000-0000A22C0000}"/>
    <cellStyle name="Moneda 2 3 2 2 5 2" xfId="1031" xr:uid="{00000000-0005-0000-0000-0000A32C0000}"/>
    <cellStyle name="Moneda 2 3 2 2 5 2 2" xfId="1032" xr:uid="{00000000-0005-0000-0000-0000A42C0000}"/>
    <cellStyle name="Moneda 2 3 2 2 5 2 3" xfId="1033" xr:uid="{00000000-0005-0000-0000-0000A52C0000}"/>
    <cellStyle name="Moneda 2 3 2 2 5 3" xfId="1034" xr:uid="{00000000-0005-0000-0000-0000A62C0000}"/>
    <cellStyle name="Moneda 2 3 2 2 5 4" xfId="1035" xr:uid="{00000000-0005-0000-0000-0000A72C0000}"/>
    <cellStyle name="Moneda 2 3 2 2 6" xfId="1036" xr:uid="{00000000-0005-0000-0000-0000A82C0000}"/>
    <cellStyle name="Moneda 2 3 2 2 6 2" xfId="1037" xr:uid="{00000000-0005-0000-0000-0000A92C0000}"/>
    <cellStyle name="Moneda 2 3 2 2 6 2 2" xfId="1038" xr:uid="{00000000-0005-0000-0000-0000AA2C0000}"/>
    <cellStyle name="Moneda 2 3 2 2 6 3" xfId="1039" xr:uid="{00000000-0005-0000-0000-0000AB2C0000}"/>
    <cellStyle name="Moneda 2 3 2 2 7" xfId="1040" xr:uid="{00000000-0005-0000-0000-0000AC2C0000}"/>
    <cellStyle name="Moneda 2 3 2 2 7 2" xfId="1041" xr:uid="{00000000-0005-0000-0000-0000AD2C0000}"/>
    <cellStyle name="Moneda 2 3 2 2 8" xfId="1042" xr:uid="{00000000-0005-0000-0000-0000AE2C0000}"/>
    <cellStyle name="Moneda 2 3 2 3" xfId="1043" xr:uid="{00000000-0005-0000-0000-0000AF2C0000}"/>
    <cellStyle name="Moneda 2 3 2 3 2" xfId="1044" xr:uid="{00000000-0005-0000-0000-0000B02C0000}"/>
    <cellStyle name="Moneda 2 3 2 3 2 2" xfId="1045" xr:uid="{00000000-0005-0000-0000-0000B12C0000}"/>
    <cellStyle name="Moneda 2 3 2 3 2 2 2" xfId="1046" xr:uid="{00000000-0005-0000-0000-0000B22C0000}"/>
    <cellStyle name="Moneda 2 3 2 3 2 2 2 2" xfId="1047" xr:uid="{00000000-0005-0000-0000-0000B32C0000}"/>
    <cellStyle name="Moneda 2 3 2 3 2 2 2 3" xfId="1048" xr:uid="{00000000-0005-0000-0000-0000B42C0000}"/>
    <cellStyle name="Moneda 2 3 2 3 2 2 3" xfId="1049" xr:uid="{00000000-0005-0000-0000-0000B52C0000}"/>
    <cellStyle name="Moneda 2 3 2 3 2 2 3 2" xfId="1050" xr:uid="{00000000-0005-0000-0000-0000B62C0000}"/>
    <cellStyle name="Moneda 2 3 2 3 2 2 4" xfId="1051" xr:uid="{00000000-0005-0000-0000-0000B72C0000}"/>
    <cellStyle name="Moneda 2 3 2 3 2 2 4 2" xfId="1052" xr:uid="{00000000-0005-0000-0000-0000B82C0000}"/>
    <cellStyle name="Moneda 2 3 2 3 2 2 5" xfId="1053" xr:uid="{00000000-0005-0000-0000-0000B92C0000}"/>
    <cellStyle name="Moneda 2 3 2 3 2 2 6" xfId="1054" xr:uid="{00000000-0005-0000-0000-0000BA2C0000}"/>
    <cellStyle name="Moneda 2 3 2 3 2 3" xfId="1055" xr:uid="{00000000-0005-0000-0000-0000BB2C0000}"/>
    <cellStyle name="Moneda 2 3 2 3 2 3 2" xfId="1056" xr:uid="{00000000-0005-0000-0000-0000BC2C0000}"/>
    <cellStyle name="Moneda 2 3 2 3 2 3 3" xfId="1057" xr:uid="{00000000-0005-0000-0000-0000BD2C0000}"/>
    <cellStyle name="Moneda 2 3 2 3 2 4" xfId="1058" xr:uid="{00000000-0005-0000-0000-0000BE2C0000}"/>
    <cellStyle name="Moneda 2 3 2 3 2 4 2" xfId="1059" xr:uid="{00000000-0005-0000-0000-0000BF2C0000}"/>
    <cellStyle name="Moneda 2 3 2 3 2 5" xfId="1060" xr:uid="{00000000-0005-0000-0000-0000C02C0000}"/>
    <cellStyle name="Moneda 2 3 2 3 2 5 2" xfId="1061" xr:uid="{00000000-0005-0000-0000-0000C12C0000}"/>
    <cellStyle name="Moneda 2 3 2 3 2 6" xfId="1062" xr:uid="{00000000-0005-0000-0000-0000C22C0000}"/>
    <cellStyle name="Moneda 2 3 2 3 2 7" xfId="1063" xr:uid="{00000000-0005-0000-0000-0000C32C0000}"/>
    <cellStyle name="Moneda 2 3 2 3 3" xfId="1064" xr:uid="{00000000-0005-0000-0000-0000C42C0000}"/>
    <cellStyle name="Moneda 2 3 2 3 3 2" xfId="1065" xr:uid="{00000000-0005-0000-0000-0000C52C0000}"/>
    <cellStyle name="Moneda 2 3 2 3 3 2 2" xfId="1066" xr:uid="{00000000-0005-0000-0000-0000C62C0000}"/>
    <cellStyle name="Moneda 2 3 2 3 3 2 3" xfId="1067" xr:uid="{00000000-0005-0000-0000-0000C72C0000}"/>
    <cellStyle name="Moneda 2 3 2 3 3 3" xfId="1068" xr:uid="{00000000-0005-0000-0000-0000C82C0000}"/>
    <cellStyle name="Moneda 2 3 2 3 3 3 2" xfId="1069" xr:uid="{00000000-0005-0000-0000-0000C92C0000}"/>
    <cellStyle name="Moneda 2 3 2 3 3 4" xfId="1070" xr:uid="{00000000-0005-0000-0000-0000CA2C0000}"/>
    <cellStyle name="Moneda 2 3 2 3 3 4 2" xfId="1071" xr:uid="{00000000-0005-0000-0000-0000CB2C0000}"/>
    <cellStyle name="Moneda 2 3 2 3 3 5" xfId="1072" xr:uid="{00000000-0005-0000-0000-0000CC2C0000}"/>
    <cellStyle name="Moneda 2 3 2 3 3 6" xfId="1073" xr:uid="{00000000-0005-0000-0000-0000CD2C0000}"/>
    <cellStyle name="Moneda 2 3 2 3 4" xfId="1074" xr:uid="{00000000-0005-0000-0000-0000CE2C0000}"/>
    <cellStyle name="Moneda 2 3 2 3 4 2" xfId="1075" xr:uid="{00000000-0005-0000-0000-0000CF2C0000}"/>
    <cellStyle name="Moneda 2 3 2 3 4 3" xfId="1076" xr:uid="{00000000-0005-0000-0000-0000D02C0000}"/>
    <cellStyle name="Moneda 2 3 2 3 5" xfId="1077" xr:uid="{00000000-0005-0000-0000-0000D12C0000}"/>
    <cellStyle name="Moneda 2 3 2 3 5 2" xfId="1078" xr:uid="{00000000-0005-0000-0000-0000D22C0000}"/>
    <cellStyle name="Moneda 2 3 2 3 6" xfId="1079" xr:uid="{00000000-0005-0000-0000-0000D32C0000}"/>
    <cellStyle name="Moneda 2 3 2 3 6 2" xfId="1080" xr:uid="{00000000-0005-0000-0000-0000D42C0000}"/>
    <cellStyle name="Moneda 2 3 2 3 7" xfId="1081" xr:uid="{00000000-0005-0000-0000-0000D52C0000}"/>
    <cellStyle name="Moneda 2 3 2 3 8" xfId="1082" xr:uid="{00000000-0005-0000-0000-0000D62C0000}"/>
    <cellStyle name="Moneda 2 3 2 4" xfId="1083" xr:uid="{00000000-0005-0000-0000-0000D72C0000}"/>
    <cellStyle name="Moneda 2 3 2 4 2" xfId="1084" xr:uid="{00000000-0005-0000-0000-0000D82C0000}"/>
    <cellStyle name="Moneda 2 3 2 4 2 2" xfId="1085" xr:uid="{00000000-0005-0000-0000-0000D92C0000}"/>
    <cellStyle name="Moneda 2 3 2 4 2 2 2" xfId="1086" xr:uid="{00000000-0005-0000-0000-0000DA2C0000}"/>
    <cellStyle name="Moneda 2 3 2 4 2 2 2 2" xfId="1087" xr:uid="{00000000-0005-0000-0000-0000DB2C0000}"/>
    <cellStyle name="Moneda 2 3 2 4 2 2 2 3" xfId="1088" xr:uid="{00000000-0005-0000-0000-0000DC2C0000}"/>
    <cellStyle name="Moneda 2 3 2 4 2 2 3" xfId="1089" xr:uid="{00000000-0005-0000-0000-0000DD2C0000}"/>
    <cellStyle name="Moneda 2 3 2 4 2 2 3 2" xfId="1090" xr:uid="{00000000-0005-0000-0000-0000DE2C0000}"/>
    <cellStyle name="Moneda 2 3 2 4 2 2 4" xfId="1091" xr:uid="{00000000-0005-0000-0000-0000DF2C0000}"/>
    <cellStyle name="Moneda 2 3 2 4 2 2 4 2" xfId="1092" xr:uid="{00000000-0005-0000-0000-0000E02C0000}"/>
    <cellStyle name="Moneda 2 3 2 4 2 2 5" xfId="1093" xr:uid="{00000000-0005-0000-0000-0000E12C0000}"/>
    <cellStyle name="Moneda 2 3 2 4 2 2 6" xfId="1094" xr:uid="{00000000-0005-0000-0000-0000E22C0000}"/>
    <cellStyle name="Moneda 2 3 2 4 2 3" xfId="1095" xr:uid="{00000000-0005-0000-0000-0000E32C0000}"/>
    <cellStyle name="Moneda 2 3 2 4 2 3 2" xfId="1096" xr:uid="{00000000-0005-0000-0000-0000E42C0000}"/>
    <cellStyle name="Moneda 2 3 2 4 2 3 3" xfId="1097" xr:uid="{00000000-0005-0000-0000-0000E52C0000}"/>
    <cellStyle name="Moneda 2 3 2 4 2 4" xfId="1098" xr:uid="{00000000-0005-0000-0000-0000E62C0000}"/>
    <cellStyle name="Moneda 2 3 2 4 2 4 2" xfId="1099" xr:uid="{00000000-0005-0000-0000-0000E72C0000}"/>
    <cellStyle name="Moneda 2 3 2 4 2 5" xfId="1100" xr:uid="{00000000-0005-0000-0000-0000E82C0000}"/>
    <cellStyle name="Moneda 2 3 2 4 2 5 2" xfId="1101" xr:uid="{00000000-0005-0000-0000-0000E92C0000}"/>
    <cellStyle name="Moneda 2 3 2 4 2 6" xfId="1102" xr:uid="{00000000-0005-0000-0000-0000EA2C0000}"/>
    <cellStyle name="Moneda 2 3 2 4 2 7" xfId="1103" xr:uid="{00000000-0005-0000-0000-0000EB2C0000}"/>
    <cellStyle name="Moneda 2 3 2 4 3" xfId="1104" xr:uid="{00000000-0005-0000-0000-0000EC2C0000}"/>
    <cellStyle name="Moneda 2 3 2 4 3 2" xfId="1105" xr:uid="{00000000-0005-0000-0000-0000ED2C0000}"/>
    <cellStyle name="Moneda 2 3 2 4 3 2 2" xfId="1106" xr:uid="{00000000-0005-0000-0000-0000EE2C0000}"/>
    <cellStyle name="Moneda 2 3 2 4 3 2 3" xfId="1107" xr:uid="{00000000-0005-0000-0000-0000EF2C0000}"/>
    <cellStyle name="Moneda 2 3 2 4 3 3" xfId="1108" xr:uid="{00000000-0005-0000-0000-0000F02C0000}"/>
    <cellStyle name="Moneda 2 3 2 4 3 3 2" xfId="1109" xr:uid="{00000000-0005-0000-0000-0000F12C0000}"/>
    <cellStyle name="Moneda 2 3 2 4 3 4" xfId="1110" xr:uid="{00000000-0005-0000-0000-0000F22C0000}"/>
    <cellStyle name="Moneda 2 3 2 4 3 4 2" xfId="1111" xr:uid="{00000000-0005-0000-0000-0000F32C0000}"/>
    <cellStyle name="Moneda 2 3 2 4 3 5" xfId="1112" xr:uid="{00000000-0005-0000-0000-0000F42C0000}"/>
    <cellStyle name="Moneda 2 3 2 4 3 6" xfId="1113" xr:uid="{00000000-0005-0000-0000-0000F52C0000}"/>
    <cellStyle name="Moneda 2 3 2 4 4" xfId="1114" xr:uid="{00000000-0005-0000-0000-0000F62C0000}"/>
    <cellStyle name="Moneda 2 3 2 4 4 2" xfId="1115" xr:uid="{00000000-0005-0000-0000-0000F72C0000}"/>
    <cellStyle name="Moneda 2 3 2 4 4 3" xfId="1116" xr:uid="{00000000-0005-0000-0000-0000F82C0000}"/>
    <cellStyle name="Moneda 2 3 2 4 5" xfId="1117" xr:uid="{00000000-0005-0000-0000-0000F92C0000}"/>
    <cellStyle name="Moneda 2 3 2 4 5 2" xfId="1118" xr:uid="{00000000-0005-0000-0000-0000FA2C0000}"/>
    <cellStyle name="Moneda 2 3 2 4 6" xfId="1119" xr:uid="{00000000-0005-0000-0000-0000FB2C0000}"/>
    <cellStyle name="Moneda 2 3 2 4 6 2" xfId="1120" xr:uid="{00000000-0005-0000-0000-0000FC2C0000}"/>
    <cellStyle name="Moneda 2 3 2 4 7" xfId="1121" xr:uid="{00000000-0005-0000-0000-0000FD2C0000}"/>
    <cellStyle name="Moneda 2 3 2 4 8" xfId="1122" xr:uid="{00000000-0005-0000-0000-0000FE2C0000}"/>
    <cellStyle name="Moneda 2 3 2 5" xfId="1123" xr:uid="{00000000-0005-0000-0000-0000FF2C0000}"/>
    <cellStyle name="Moneda 2 3 2 5 2" xfId="1124" xr:uid="{00000000-0005-0000-0000-0000002D0000}"/>
    <cellStyle name="Moneda 2 3 2 5 2 2" xfId="1125" xr:uid="{00000000-0005-0000-0000-0000012D0000}"/>
    <cellStyle name="Moneda 2 3 2 5 2 2 2" xfId="1126" xr:uid="{00000000-0005-0000-0000-0000022D0000}"/>
    <cellStyle name="Moneda 2 3 2 5 2 2 2 2" xfId="1127" xr:uid="{00000000-0005-0000-0000-0000032D0000}"/>
    <cellStyle name="Moneda 2 3 2 5 2 2 3" xfId="1128" xr:uid="{00000000-0005-0000-0000-0000042D0000}"/>
    <cellStyle name="Moneda 2 3 2 5 2 3" xfId="1129" xr:uid="{00000000-0005-0000-0000-0000052D0000}"/>
    <cellStyle name="Moneda 2 3 2 5 2 3 2" xfId="1130" xr:uid="{00000000-0005-0000-0000-0000062D0000}"/>
    <cellStyle name="Moneda 2 3 2 5 2 3 3" xfId="1131" xr:uid="{00000000-0005-0000-0000-0000072D0000}"/>
    <cellStyle name="Moneda 2 3 2 5 2 4" xfId="1132" xr:uid="{00000000-0005-0000-0000-0000082D0000}"/>
    <cellStyle name="Moneda 2 3 2 5 2 4 2" xfId="1133" xr:uid="{00000000-0005-0000-0000-0000092D0000}"/>
    <cellStyle name="Moneda 2 3 2 5 2 5" xfId="1134" xr:uid="{00000000-0005-0000-0000-00000A2D0000}"/>
    <cellStyle name="Moneda 2 3 2 5 2 6" xfId="1135" xr:uid="{00000000-0005-0000-0000-00000B2D0000}"/>
    <cellStyle name="Moneda 2 3 2 5 3" xfId="1136" xr:uid="{00000000-0005-0000-0000-00000C2D0000}"/>
    <cellStyle name="Moneda 2 3 2 5 3 2" xfId="1137" xr:uid="{00000000-0005-0000-0000-00000D2D0000}"/>
    <cellStyle name="Moneda 2 3 2 5 3 2 2" xfId="1138" xr:uid="{00000000-0005-0000-0000-00000E2D0000}"/>
    <cellStyle name="Moneda 2 3 2 5 3 3" xfId="1139" xr:uid="{00000000-0005-0000-0000-00000F2D0000}"/>
    <cellStyle name="Moneda 2 3 2 5 4" xfId="1140" xr:uid="{00000000-0005-0000-0000-0000102D0000}"/>
    <cellStyle name="Moneda 2 3 2 5 4 2" xfId="1141" xr:uid="{00000000-0005-0000-0000-0000112D0000}"/>
    <cellStyle name="Moneda 2 3 2 5 4 3" xfId="1142" xr:uid="{00000000-0005-0000-0000-0000122D0000}"/>
    <cellStyle name="Moneda 2 3 2 5 5" xfId="1143" xr:uid="{00000000-0005-0000-0000-0000132D0000}"/>
    <cellStyle name="Moneda 2 3 2 5 5 2" xfId="1144" xr:uid="{00000000-0005-0000-0000-0000142D0000}"/>
    <cellStyle name="Moneda 2 3 2 5 6" xfId="1145" xr:uid="{00000000-0005-0000-0000-0000152D0000}"/>
    <cellStyle name="Moneda 2 3 2 5 7" xfId="1146" xr:uid="{00000000-0005-0000-0000-0000162D0000}"/>
    <cellStyle name="Moneda 2 3 2 6" xfId="1147" xr:uid="{00000000-0005-0000-0000-0000172D0000}"/>
    <cellStyle name="Moneda 2 3 2 6 2" xfId="1148" xr:uid="{00000000-0005-0000-0000-0000182D0000}"/>
    <cellStyle name="Moneda 2 3 2 6 2 2" xfId="1149" xr:uid="{00000000-0005-0000-0000-0000192D0000}"/>
    <cellStyle name="Moneda 2 3 2 6 2 2 2" xfId="1150" xr:uid="{00000000-0005-0000-0000-00001A2D0000}"/>
    <cellStyle name="Moneda 2 3 2 6 2 3" xfId="1151" xr:uid="{00000000-0005-0000-0000-00001B2D0000}"/>
    <cellStyle name="Moneda 2 3 2 6 3" xfId="1152" xr:uid="{00000000-0005-0000-0000-00001C2D0000}"/>
    <cellStyle name="Moneda 2 3 2 6 3 2" xfId="1153" xr:uid="{00000000-0005-0000-0000-00001D2D0000}"/>
    <cellStyle name="Moneda 2 3 2 6 3 3" xfId="1154" xr:uid="{00000000-0005-0000-0000-00001E2D0000}"/>
    <cellStyle name="Moneda 2 3 2 6 4" xfId="1155" xr:uid="{00000000-0005-0000-0000-00001F2D0000}"/>
    <cellStyle name="Moneda 2 3 2 6 4 2" xfId="1156" xr:uid="{00000000-0005-0000-0000-0000202D0000}"/>
    <cellStyle name="Moneda 2 3 2 6 5" xfId="1157" xr:uid="{00000000-0005-0000-0000-0000212D0000}"/>
    <cellStyle name="Moneda 2 3 2 6 6" xfId="1158" xr:uid="{00000000-0005-0000-0000-0000222D0000}"/>
    <cellStyle name="Moneda 2 3 2 7" xfId="1159" xr:uid="{00000000-0005-0000-0000-0000232D0000}"/>
    <cellStyle name="Moneda 2 3 2 7 2" xfId="1160" xr:uid="{00000000-0005-0000-0000-0000242D0000}"/>
    <cellStyle name="Moneda 2 3 2 7 2 2" xfId="1161" xr:uid="{00000000-0005-0000-0000-0000252D0000}"/>
    <cellStyle name="Moneda 2 3 2 7 3" xfId="1162" xr:uid="{00000000-0005-0000-0000-0000262D0000}"/>
    <cellStyle name="Moneda 2 3 2 8" xfId="1163" xr:uid="{00000000-0005-0000-0000-0000272D0000}"/>
    <cellStyle name="Moneda 2 3 2 8 2" xfId="1164" xr:uid="{00000000-0005-0000-0000-0000282D0000}"/>
    <cellStyle name="Moneda 2 3 2 8 3" xfId="1165" xr:uid="{00000000-0005-0000-0000-0000292D0000}"/>
    <cellStyle name="Moneda 2 3 2 9" xfId="1166" xr:uid="{00000000-0005-0000-0000-00002A2D0000}"/>
    <cellStyle name="Moneda 2 3 2 9 2" xfId="1167" xr:uid="{00000000-0005-0000-0000-00002B2D0000}"/>
    <cellStyle name="Moneda 2 3 3" xfId="1168" xr:uid="{00000000-0005-0000-0000-00002C2D0000}"/>
    <cellStyle name="Moneda 2 3 3 2" xfId="1169" xr:uid="{00000000-0005-0000-0000-00002D2D0000}"/>
    <cellStyle name="Moneda 2 3 3 2 2" xfId="1170" xr:uid="{00000000-0005-0000-0000-00002E2D0000}"/>
    <cellStyle name="Moneda 2 3 3 2 2 2" xfId="1171" xr:uid="{00000000-0005-0000-0000-00002F2D0000}"/>
    <cellStyle name="Moneda 2 3 3 2 2 2 2" xfId="1172" xr:uid="{00000000-0005-0000-0000-0000302D0000}"/>
    <cellStyle name="Moneda 2 3 3 2 2 2 2 2" xfId="1173" xr:uid="{00000000-0005-0000-0000-0000312D0000}"/>
    <cellStyle name="Moneda 2 3 3 2 2 2 3" xfId="1174" xr:uid="{00000000-0005-0000-0000-0000322D0000}"/>
    <cellStyle name="Moneda 2 3 3 2 2 3" xfId="1175" xr:uid="{00000000-0005-0000-0000-0000332D0000}"/>
    <cellStyle name="Moneda 2 3 3 2 2 3 2" xfId="1176" xr:uid="{00000000-0005-0000-0000-0000342D0000}"/>
    <cellStyle name="Moneda 2 3 3 2 2 3 3" xfId="1177" xr:uid="{00000000-0005-0000-0000-0000352D0000}"/>
    <cellStyle name="Moneda 2 3 3 2 2 4" xfId="1178" xr:uid="{00000000-0005-0000-0000-0000362D0000}"/>
    <cellStyle name="Moneda 2 3 3 2 2 4 2" xfId="1179" xr:uid="{00000000-0005-0000-0000-0000372D0000}"/>
    <cellStyle name="Moneda 2 3 3 2 2 5" xfId="1180" xr:uid="{00000000-0005-0000-0000-0000382D0000}"/>
    <cellStyle name="Moneda 2 3 3 2 2 6" xfId="1181" xr:uid="{00000000-0005-0000-0000-0000392D0000}"/>
    <cellStyle name="Moneda 2 3 3 2 3" xfId="1182" xr:uid="{00000000-0005-0000-0000-00003A2D0000}"/>
    <cellStyle name="Moneda 2 3 3 2 3 2" xfId="1183" xr:uid="{00000000-0005-0000-0000-00003B2D0000}"/>
    <cellStyle name="Moneda 2 3 3 2 3 2 2" xfId="1184" xr:uid="{00000000-0005-0000-0000-00003C2D0000}"/>
    <cellStyle name="Moneda 2 3 3 2 3 3" xfId="1185" xr:uid="{00000000-0005-0000-0000-00003D2D0000}"/>
    <cellStyle name="Moneda 2 3 3 2 4" xfId="1186" xr:uid="{00000000-0005-0000-0000-00003E2D0000}"/>
    <cellStyle name="Moneda 2 3 3 2 4 2" xfId="1187" xr:uid="{00000000-0005-0000-0000-00003F2D0000}"/>
    <cellStyle name="Moneda 2 3 3 2 4 3" xfId="1188" xr:uid="{00000000-0005-0000-0000-0000402D0000}"/>
    <cellStyle name="Moneda 2 3 3 2 5" xfId="1189" xr:uid="{00000000-0005-0000-0000-0000412D0000}"/>
    <cellStyle name="Moneda 2 3 3 2 5 2" xfId="1190" xr:uid="{00000000-0005-0000-0000-0000422D0000}"/>
    <cellStyle name="Moneda 2 3 3 2 6" xfId="1191" xr:uid="{00000000-0005-0000-0000-0000432D0000}"/>
    <cellStyle name="Moneda 2 3 3 2 7" xfId="1192" xr:uid="{00000000-0005-0000-0000-0000442D0000}"/>
    <cellStyle name="Moneda 2 3 3 3" xfId="1193" xr:uid="{00000000-0005-0000-0000-0000452D0000}"/>
    <cellStyle name="Moneda 2 3 3 3 2" xfId="1194" xr:uid="{00000000-0005-0000-0000-0000462D0000}"/>
    <cellStyle name="Moneda 2 3 3 3 2 2" xfId="1195" xr:uid="{00000000-0005-0000-0000-0000472D0000}"/>
    <cellStyle name="Moneda 2 3 3 3 2 2 2" xfId="1196" xr:uid="{00000000-0005-0000-0000-0000482D0000}"/>
    <cellStyle name="Moneda 2 3 3 3 2 2 3" xfId="1197" xr:uid="{00000000-0005-0000-0000-0000492D0000}"/>
    <cellStyle name="Moneda 2 3 3 3 2 3" xfId="1198" xr:uid="{00000000-0005-0000-0000-00004A2D0000}"/>
    <cellStyle name="Moneda 2 3 3 3 2 4" xfId="1199" xr:uid="{00000000-0005-0000-0000-00004B2D0000}"/>
    <cellStyle name="Moneda 2 3 3 3 3" xfId="1200" xr:uid="{00000000-0005-0000-0000-00004C2D0000}"/>
    <cellStyle name="Moneda 2 3 3 3 3 2" xfId="1201" xr:uid="{00000000-0005-0000-0000-00004D2D0000}"/>
    <cellStyle name="Moneda 2 3 3 3 3 2 2" xfId="1202" xr:uid="{00000000-0005-0000-0000-00004E2D0000}"/>
    <cellStyle name="Moneda 2 3 3 3 3 3" xfId="1203" xr:uid="{00000000-0005-0000-0000-00004F2D0000}"/>
    <cellStyle name="Moneda 2 3 3 3 4" xfId="1204" xr:uid="{00000000-0005-0000-0000-0000502D0000}"/>
    <cellStyle name="Moneda 2 3 3 3 4 2" xfId="1205" xr:uid="{00000000-0005-0000-0000-0000512D0000}"/>
    <cellStyle name="Moneda 2 3 3 3 4 3" xfId="1206" xr:uid="{00000000-0005-0000-0000-0000522D0000}"/>
    <cellStyle name="Moneda 2 3 3 3 5" xfId="1207" xr:uid="{00000000-0005-0000-0000-0000532D0000}"/>
    <cellStyle name="Moneda 2 3 3 3 6" xfId="1208" xr:uid="{00000000-0005-0000-0000-0000542D0000}"/>
    <cellStyle name="Moneda 2 3 3 4" xfId="1209" xr:uid="{00000000-0005-0000-0000-0000552D0000}"/>
    <cellStyle name="Moneda 2 3 3 4 2" xfId="1210" xr:uid="{00000000-0005-0000-0000-0000562D0000}"/>
    <cellStyle name="Moneda 2 3 3 4 2 2" xfId="1211" xr:uid="{00000000-0005-0000-0000-0000572D0000}"/>
    <cellStyle name="Moneda 2 3 3 4 2 2 2" xfId="1212" xr:uid="{00000000-0005-0000-0000-0000582D0000}"/>
    <cellStyle name="Moneda 2 3 3 4 2 3" xfId="1213" xr:uid="{00000000-0005-0000-0000-0000592D0000}"/>
    <cellStyle name="Moneda 2 3 3 4 2 4" xfId="1214" xr:uid="{00000000-0005-0000-0000-00005A2D0000}"/>
    <cellStyle name="Moneda 2 3 3 4 3" xfId="1215" xr:uid="{00000000-0005-0000-0000-00005B2D0000}"/>
    <cellStyle name="Moneda 2 3 3 4 3 2" xfId="1216" xr:uid="{00000000-0005-0000-0000-00005C2D0000}"/>
    <cellStyle name="Moneda 2 3 3 4 4" xfId="1217" xr:uid="{00000000-0005-0000-0000-00005D2D0000}"/>
    <cellStyle name="Moneda 2 3 3 4 5" xfId="1218" xr:uid="{00000000-0005-0000-0000-00005E2D0000}"/>
    <cellStyle name="Moneda 2 3 3 5" xfId="1219" xr:uid="{00000000-0005-0000-0000-00005F2D0000}"/>
    <cellStyle name="Moneda 2 3 3 5 2" xfId="1220" xr:uid="{00000000-0005-0000-0000-0000602D0000}"/>
    <cellStyle name="Moneda 2 3 3 5 2 2" xfId="1221" xr:uid="{00000000-0005-0000-0000-0000612D0000}"/>
    <cellStyle name="Moneda 2 3 3 5 2 3" xfId="1222" xr:uid="{00000000-0005-0000-0000-0000622D0000}"/>
    <cellStyle name="Moneda 2 3 3 5 3" xfId="1223" xr:uid="{00000000-0005-0000-0000-0000632D0000}"/>
    <cellStyle name="Moneda 2 3 3 5 4" xfId="1224" xr:uid="{00000000-0005-0000-0000-0000642D0000}"/>
    <cellStyle name="Moneda 2 3 3 6" xfId="1225" xr:uid="{00000000-0005-0000-0000-0000652D0000}"/>
    <cellStyle name="Moneda 2 3 3 6 2" xfId="1226" xr:uid="{00000000-0005-0000-0000-0000662D0000}"/>
    <cellStyle name="Moneda 2 3 3 6 2 2" xfId="1227" xr:uid="{00000000-0005-0000-0000-0000672D0000}"/>
    <cellStyle name="Moneda 2 3 3 6 3" xfId="1228" xr:uid="{00000000-0005-0000-0000-0000682D0000}"/>
    <cellStyle name="Moneda 2 3 3 7" xfId="1229" xr:uid="{00000000-0005-0000-0000-0000692D0000}"/>
    <cellStyle name="Moneda 2 3 3 7 2" xfId="1230" xr:uid="{00000000-0005-0000-0000-00006A2D0000}"/>
    <cellStyle name="Moneda 2 3 3 8" xfId="1231" xr:uid="{00000000-0005-0000-0000-00006B2D0000}"/>
    <cellStyle name="Moneda 2 3 4" xfId="1232" xr:uid="{00000000-0005-0000-0000-00006C2D0000}"/>
    <cellStyle name="Moneda 2 3 4 2" xfId="1233" xr:uid="{00000000-0005-0000-0000-00006D2D0000}"/>
    <cellStyle name="Moneda 2 3 4 2 2" xfId="1234" xr:uid="{00000000-0005-0000-0000-00006E2D0000}"/>
    <cellStyle name="Moneda 2 3 4 2 2 2" xfId="1235" xr:uid="{00000000-0005-0000-0000-00006F2D0000}"/>
    <cellStyle name="Moneda 2 3 4 2 2 2 2" xfId="1236" xr:uid="{00000000-0005-0000-0000-0000702D0000}"/>
    <cellStyle name="Moneda 2 3 4 2 2 2 2 2" xfId="1237" xr:uid="{00000000-0005-0000-0000-0000712D0000}"/>
    <cellStyle name="Moneda 2 3 4 2 2 2 3" xfId="1238" xr:uid="{00000000-0005-0000-0000-0000722D0000}"/>
    <cellStyle name="Moneda 2 3 4 2 2 3" xfId="1239" xr:uid="{00000000-0005-0000-0000-0000732D0000}"/>
    <cellStyle name="Moneda 2 3 4 2 2 3 2" xfId="1240" xr:uid="{00000000-0005-0000-0000-0000742D0000}"/>
    <cellStyle name="Moneda 2 3 4 2 2 3 3" xfId="1241" xr:uid="{00000000-0005-0000-0000-0000752D0000}"/>
    <cellStyle name="Moneda 2 3 4 2 2 4" xfId="1242" xr:uid="{00000000-0005-0000-0000-0000762D0000}"/>
    <cellStyle name="Moneda 2 3 4 2 2 4 2" xfId="1243" xr:uid="{00000000-0005-0000-0000-0000772D0000}"/>
    <cellStyle name="Moneda 2 3 4 2 2 5" xfId="1244" xr:uid="{00000000-0005-0000-0000-0000782D0000}"/>
    <cellStyle name="Moneda 2 3 4 2 2 6" xfId="1245" xr:uid="{00000000-0005-0000-0000-0000792D0000}"/>
    <cellStyle name="Moneda 2 3 4 2 3" xfId="1246" xr:uid="{00000000-0005-0000-0000-00007A2D0000}"/>
    <cellStyle name="Moneda 2 3 4 2 3 2" xfId="1247" xr:uid="{00000000-0005-0000-0000-00007B2D0000}"/>
    <cellStyle name="Moneda 2 3 4 2 3 2 2" xfId="1248" xr:uid="{00000000-0005-0000-0000-00007C2D0000}"/>
    <cellStyle name="Moneda 2 3 4 2 3 3" xfId="1249" xr:uid="{00000000-0005-0000-0000-00007D2D0000}"/>
    <cellStyle name="Moneda 2 3 4 2 4" xfId="1250" xr:uid="{00000000-0005-0000-0000-00007E2D0000}"/>
    <cellStyle name="Moneda 2 3 4 2 4 2" xfId="1251" xr:uid="{00000000-0005-0000-0000-00007F2D0000}"/>
    <cellStyle name="Moneda 2 3 4 2 4 3" xfId="1252" xr:uid="{00000000-0005-0000-0000-0000802D0000}"/>
    <cellStyle name="Moneda 2 3 4 2 5" xfId="1253" xr:uid="{00000000-0005-0000-0000-0000812D0000}"/>
    <cellStyle name="Moneda 2 3 4 2 5 2" xfId="1254" xr:uid="{00000000-0005-0000-0000-0000822D0000}"/>
    <cellStyle name="Moneda 2 3 4 2 6" xfId="1255" xr:uid="{00000000-0005-0000-0000-0000832D0000}"/>
    <cellStyle name="Moneda 2 3 4 2 7" xfId="1256" xr:uid="{00000000-0005-0000-0000-0000842D0000}"/>
    <cellStyle name="Moneda 2 3 4 3" xfId="1257" xr:uid="{00000000-0005-0000-0000-0000852D0000}"/>
    <cellStyle name="Moneda 2 3 4 3 2" xfId="1258" xr:uid="{00000000-0005-0000-0000-0000862D0000}"/>
    <cellStyle name="Moneda 2 3 4 3 2 2" xfId="1259" xr:uid="{00000000-0005-0000-0000-0000872D0000}"/>
    <cellStyle name="Moneda 2 3 4 3 2 2 2" xfId="1260" xr:uid="{00000000-0005-0000-0000-0000882D0000}"/>
    <cellStyle name="Moneda 2 3 4 3 2 2 3" xfId="1261" xr:uid="{00000000-0005-0000-0000-0000892D0000}"/>
    <cellStyle name="Moneda 2 3 4 3 2 3" xfId="1262" xr:uid="{00000000-0005-0000-0000-00008A2D0000}"/>
    <cellStyle name="Moneda 2 3 4 3 2 4" xfId="1263" xr:uid="{00000000-0005-0000-0000-00008B2D0000}"/>
    <cellStyle name="Moneda 2 3 4 3 3" xfId="1264" xr:uid="{00000000-0005-0000-0000-00008C2D0000}"/>
    <cellStyle name="Moneda 2 3 4 3 3 2" xfId="1265" xr:uid="{00000000-0005-0000-0000-00008D2D0000}"/>
    <cellStyle name="Moneda 2 3 4 3 3 2 2" xfId="1266" xr:uid="{00000000-0005-0000-0000-00008E2D0000}"/>
    <cellStyle name="Moneda 2 3 4 3 3 3" xfId="1267" xr:uid="{00000000-0005-0000-0000-00008F2D0000}"/>
    <cellStyle name="Moneda 2 3 4 3 4" xfId="1268" xr:uid="{00000000-0005-0000-0000-0000902D0000}"/>
    <cellStyle name="Moneda 2 3 4 3 4 2" xfId="1269" xr:uid="{00000000-0005-0000-0000-0000912D0000}"/>
    <cellStyle name="Moneda 2 3 4 3 4 3" xfId="1270" xr:uid="{00000000-0005-0000-0000-0000922D0000}"/>
    <cellStyle name="Moneda 2 3 4 3 5" xfId="1271" xr:uid="{00000000-0005-0000-0000-0000932D0000}"/>
    <cellStyle name="Moneda 2 3 4 3 6" xfId="1272" xr:uid="{00000000-0005-0000-0000-0000942D0000}"/>
    <cellStyle name="Moneda 2 3 4 4" xfId="1273" xr:uid="{00000000-0005-0000-0000-0000952D0000}"/>
    <cellStyle name="Moneda 2 3 4 4 2" xfId="1274" xr:uid="{00000000-0005-0000-0000-0000962D0000}"/>
    <cellStyle name="Moneda 2 3 4 4 2 2" xfId="1275" xr:uid="{00000000-0005-0000-0000-0000972D0000}"/>
    <cellStyle name="Moneda 2 3 4 4 2 2 2" xfId="1276" xr:uid="{00000000-0005-0000-0000-0000982D0000}"/>
    <cellStyle name="Moneda 2 3 4 4 2 3" xfId="1277" xr:uid="{00000000-0005-0000-0000-0000992D0000}"/>
    <cellStyle name="Moneda 2 3 4 4 2 4" xfId="1278" xr:uid="{00000000-0005-0000-0000-00009A2D0000}"/>
    <cellStyle name="Moneda 2 3 4 4 3" xfId="1279" xr:uid="{00000000-0005-0000-0000-00009B2D0000}"/>
    <cellStyle name="Moneda 2 3 4 4 3 2" xfId="1280" xr:uid="{00000000-0005-0000-0000-00009C2D0000}"/>
    <cellStyle name="Moneda 2 3 4 4 4" xfId="1281" xr:uid="{00000000-0005-0000-0000-00009D2D0000}"/>
    <cellStyle name="Moneda 2 3 4 4 5" xfId="1282" xr:uid="{00000000-0005-0000-0000-00009E2D0000}"/>
    <cellStyle name="Moneda 2 3 4 5" xfId="1283" xr:uid="{00000000-0005-0000-0000-00009F2D0000}"/>
    <cellStyle name="Moneda 2 3 4 5 2" xfId="1284" xr:uid="{00000000-0005-0000-0000-0000A02D0000}"/>
    <cellStyle name="Moneda 2 3 4 5 2 2" xfId="1285" xr:uid="{00000000-0005-0000-0000-0000A12D0000}"/>
    <cellStyle name="Moneda 2 3 4 5 2 3" xfId="1286" xr:uid="{00000000-0005-0000-0000-0000A22D0000}"/>
    <cellStyle name="Moneda 2 3 4 5 3" xfId="1287" xr:uid="{00000000-0005-0000-0000-0000A32D0000}"/>
    <cellStyle name="Moneda 2 3 4 5 4" xfId="1288" xr:uid="{00000000-0005-0000-0000-0000A42D0000}"/>
    <cellStyle name="Moneda 2 3 4 6" xfId="1289" xr:uid="{00000000-0005-0000-0000-0000A52D0000}"/>
    <cellStyle name="Moneda 2 3 4 6 2" xfId="1290" xr:uid="{00000000-0005-0000-0000-0000A62D0000}"/>
    <cellStyle name="Moneda 2 3 4 6 2 2" xfId="1291" xr:uid="{00000000-0005-0000-0000-0000A72D0000}"/>
    <cellStyle name="Moneda 2 3 4 6 3" xfId="1292" xr:uid="{00000000-0005-0000-0000-0000A82D0000}"/>
    <cellStyle name="Moneda 2 3 4 7" xfId="1293" xr:uid="{00000000-0005-0000-0000-0000A92D0000}"/>
    <cellStyle name="Moneda 2 3 4 7 2" xfId="1294" xr:uid="{00000000-0005-0000-0000-0000AA2D0000}"/>
    <cellStyle name="Moneda 2 3 4 8" xfId="1295" xr:uid="{00000000-0005-0000-0000-0000AB2D0000}"/>
    <cellStyle name="Moneda 2 3 5" xfId="1296" xr:uid="{00000000-0005-0000-0000-0000AC2D0000}"/>
    <cellStyle name="Moneda 2 3 5 2" xfId="1297" xr:uid="{00000000-0005-0000-0000-0000AD2D0000}"/>
    <cellStyle name="Moneda 2 3 5 2 2" xfId="1298" xr:uid="{00000000-0005-0000-0000-0000AE2D0000}"/>
    <cellStyle name="Moneda 2 3 5 2 2 2" xfId="1299" xr:uid="{00000000-0005-0000-0000-0000AF2D0000}"/>
    <cellStyle name="Moneda 2 3 5 2 2 2 2" xfId="1300" xr:uid="{00000000-0005-0000-0000-0000B02D0000}"/>
    <cellStyle name="Moneda 2 3 5 2 2 2 3" xfId="1301" xr:uid="{00000000-0005-0000-0000-0000B12D0000}"/>
    <cellStyle name="Moneda 2 3 5 2 2 3" xfId="1302" xr:uid="{00000000-0005-0000-0000-0000B22D0000}"/>
    <cellStyle name="Moneda 2 3 5 2 2 3 2" xfId="1303" xr:uid="{00000000-0005-0000-0000-0000B32D0000}"/>
    <cellStyle name="Moneda 2 3 5 2 2 4" xfId="1304" xr:uid="{00000000-0005-0000-0000-0000B42D0000}"/>
    <cellStyle name="Moneda 2 3 5 2 2 4 2" xfId="1305" xr:uid="{00000000-0005-0000-0000-0000B52D0000}"/>
    <cellStyle name="Moneda 2 3 5 2 2 5" xfId="1306" xr:uid="{00000000-0005-0000-0000-0000B62D0000}"/>
    <cellStyle name="Moneda 2 3 5 2 2 6" xfId="1307" xr:uid="{00000000-0005-0000-0000-0000B72D0000}"/>
    <cellStyle name="Moneda 2 3 5 2 3" xfId="1308" xr:uid="{00000000-0005-0000-0000-0000B82D0000}"/>
    <cellStyle name="Moneda 2 3 5 2 3 2" xfId="1309" xr:uid="{00000000-0005-0000-0000-0000B92D0000}"/>
    <cellStyle name="Moneda 2 3 5 2 3 3" xfId="1310" xr:uid="{00000000-0005-0000-0000-0000BA2D0000}"/>
    <cellStyle name="Moneda 2 3 5 2 4" xfId="1311" xr:uid="{00000000-0005-0000-0000-0000BB2D0000}"/>
    <cellStyle name="Moneda 2 3 5 2 4 2" xfId="1312" xr:uid="{00000000-0005-0000-0000-0000BC2D0000}"/>
    <cellStyle name="Moneda 2 3 5 2 5" xfId="1313" xr:uid="{00000000-0005-0000-0000-0000BD2D0000}"/>
    <cellStyle name="Moneda 2 3 5 2 5 2" xfId="1314" xr:uid="{00000000-0005-0000-0000-0000BE2D0000}"/>
    <cellStyle name="Moneda 2 3 5 2 6" xfId="1315" xr:uid="{00000000-0005-0000-0000-0000BF2D0000}"/>
    <cellStyle name="Moneda 2 3 5 2 7" xfId="1316" xr:uid="{00000000-0005-0000-0000-0000C02D0000}"/>
    <cellStyle name="Moneda 2 3 5 3" xfId="1317" xr:uid="{00000000-0005-0000-0000-0000C12D0000}"/>
    <cellStyle name="Moneda 2 3 5 3 2" xfId="1318" xr:uid="{00000000-0005-0000-0000-0000C22D0000}"/>
    <cellStyle name="Moneda 2 3 5 3 2 2" xfId="1319" xr:uid="{00000000-0005-0000-0000-0000C32D0000}"/>
    <cellStyle name="Moneda 2 3 5 3 2 3" xfId="1320" xr:uid="{00000000-0005-0000-0000-0000C42D0000}"/>
    <cellStyle name="Moneda 2 3 5 3 3" xfId="1321" xr:uid="{00000000-0005-0000-0000-0000C52D0000}"/>
    <cellStyle name="Moneda 2 3 5 3 3 2" xfId="1322" xr:uid="{00000000-0005-0000-0000-0000C62D0000}"/>
    <cellStyle name="Moneda 2 3 5 3 4" xfId="1323" xr:uid="{00000000-0005-0000-0000-0000C72D0000}"/>
    <cellStyle name="Moneda 2 3 5 3 4 2" xfId="1324" xr:uid="{00000000-0005-0000-0000-0000C82D0000}"/>
    <cellStyle name="Moneda 2 3 5 3 5" xfId="1325" xr:uid="{00000000-0005-0000-0000-0000C92D0000}"/>
    <cellStyle name="Moneda 2 3 5 3 6" xfId="1326" xr:uid="{00000000-0005-0000-0000-0000CA2D0000}"/>
    <cellStyle name="Moneda 2 3 5 4" xfId="1327" xr:uid="{00000000-0005-0000-0000-0000CB2D0000}"/>
    <cellStyle name="Moneda 2 3 5 4 2" xfId="1328" xr:uid="{00000000-0005-0000-0000-0000CC2D0000}"/>
    <cellStyle name="Moneda 2 3 5 4 3" xfId="1329" xr:uid="{00000000-0005-0000-0000-0000CD2D0000}"/>
    <cellStyle name="Moneda 2 3 5 5" xfId="1330" xr:uid="{00000000-0005-0000-0000-0000CE2D0000}"/>
    <cellStyle name="Moneda 2 3 5 5 2" xfId="1331" xr:uid="{00000000-0005-0000-0000-0000CF2D0000}"/>
    <cellStyle name="Moneda 2 3 5 6" xfId="1332" xr:uid="{00000000-0005-0000-0000-0000D02D0000}"/>
    <cellStyle name="Moneda 2 3 5 6 2" xfId="1333" xr:uid="{00000000-0005-0000-0000-0000D12D0000}"/>
    <cellStyle name="Moneda 2 3 5 7" xfId="1334" xr:uid="{00000000-0005-0000-0000-0000D22D0000}"/>
    <cellStyle name="Moneda 2 3 5 8" xfId="1335" xr:uid="{00000000-0005-0000-0000-0000D32D0000}"/>
    <cellStyle name="Moneda 2 3 6" xfId="1336" xr:uid="{00000000-0005-0000-0000-0000D42D0000}"/>
    <cellStyle name="Moneda 2 3 6 2" xfId="1337" xr:uid="{00000000-0005-0000-0000-0000D52D0000}"/>
    <cellStyle name="Moneda 2 3 6 2 2" xfId="1338" xr:uid="{00000000-0005-0000-0000-0000D62D0000}"/>
    <cellStyle name="Moneda 2 3 6 2 2 2" xfId="1339" xr:uid="{00000000-0005-0000-0000-0000D72D0000}"/>
    <cellStyle name="Moneda 2 3 6 2 2 2 2" xfId="1340" xr:uid="{00000000-0005-0000-0000-0000D82D0000}"/>
    <cellStyle name="Moneda 2 3 6 2 2 3" xfId="1341" xr:uid="{00000000-0005-0000-0000-0000D92D0000}"/>
    <cellStyle name="Moneda 2 3 6 2 3" xfId="1342" xr:uid="{00000000-0005-0000-0000-0000DA2D0000}"/>
    <cellStyle name="Moneda 2 3 6 2 3 2" xfId="1343" xr:uid="{00000000-0005-0000-0000-0000DB2D0000}"/>
    <cellStyle name="Moneda 2 3 6 2 3 3" xfId="1344" xr:uid="{00000000-0005-0000-0000-0000DC2D0000}"/>
    <cellStyle name="Moneda 2 3 6 2 4" xfId="1345" xr:uid="{00000000-0005-0000-0000-0000DD2D0000}"/>
    <cellStyle name="Moneda 2 3 6 2 4 2" xfId="1346" xr:uid="{00000000-0005-0000-0000-0000DE2D0000}"/>
    <cellStyle name="Moneda 2 3 6 2 5" xfId="1347" xr:uid="{00000000-0005-0000-0000-0000DF2D0000}"/>
    <cellStyle name="Moneda 2 3 6 2 6" xfId="1348" xr:uid="{00000000-0005-0000-0000-0000E02D0000}"/>
    <cellStyle name="Moneda 2 3 6 3" xfId="1349" xr:uid="{00000000-0005-0000-0000-0000E12D0000}"/>
    <cellStyle name="Moneda 2 3 6 3 2" xfId="1350" xr:uid="{00000000-0005-0000-0000-0000E22D0000}"/>
    <cellStyle name="Moneda 2 3 6 3 2 2" xfId="1351" xr:uid="{00000000-0005-0000-0000-0000E32D0000}"/>
    <cellStyle name="Moneda 2 3 6 3 3" xfId="1352" xr:uid="{00000000-0005-0000-0000-0000E42D0000}"/>
    <cellStyle name="Moneda 2 3 6 4" xfId="1353" xr:uid="{00000000-0005-0000-0000-0000E52D0000}"/>
    <cellStyle name="Moneda 2 3 6 4 2" xfId="1354" xr:uid="{00000000-0005-0000-0000-0000E62D0000}"/>
    <cellStyle name="Moneda 2 3 6 4 3" xfId="1355" xr:uid="{00000000-0005-0000-0000-0000E72D0000}"/>
    <cellStyle name="Moneda 2 3 6 5" xfId="1356" xr:uid="{00000000-0005-0000-0000-0000E82D0000}"/>
    <cellStyle name="Moneda 2 3 6 5 2" xfId="1357" xr:uid="{00000000-0005-0000-0000-0000E92D0000}"/>
    <cellStyle name="Moneda 2 3 6 6" xfId="1358" xr:uid="{00000000-0005-0000-0000-0000EA2D0000}"/>
    <cellStyle name="Moneda 2 3 6 7" xfId="1359" xr:uid="{00000000-0005-0000-0000-0000EB2D0000}"/>
    <cellStyle name="Moneda 2 3 7" xfId="1360" xr:uid="{00000000-0005-0000-0000-0000EC2D0000}"/>
    <cellStyle name="Moneda 2 3 7 2" xfId="1361" xr:uid="{00000000-0005-0000-0000-0000ED2D0000}"/>
    <cellStyle name="Moneda 2 3 7 2 2" xfId="1362" xr:uid="{00000000-0005-0000-0000-0000EE2D0000}"/>
    <cellStyle name="Moneda 2 3 7 2 2 2" xfId="1363" xr:uid="{00000000-0005-0000-0000-0000EF2D0000}"/>
    <cellStyle name="Moneda 2 3 7 2 2 3" xfId="1364" xr:uid="{00000000-0005-0000-0000-0000F02D0000}"/>
    <cellStyle name="Moneda 2 3 7 2 3" xfId="1365" xr:uid="{00000000-0005-0000-0000-0000F12D0000}"/>
    <cellStyle name="Moneda 2 3 7 2 4" xfId="1366" xr:uid="{00000000-0005-0000-0000-0000F22D0000}"/>
    <cellStyle name="Moneda 2 3 7 3" xfId="1367" xr:uid="{00000000-0005-0000-0000-0000F32D0000}"/>
    <cellStyle name="Moneda 2 3 7 3 2" xfId="1368" xr:uid="{00000000-0005-0000-0000-0000F42D0000}"/>
    <cellStyle name="Moneda 2 3 7 3 2 2" xfId="1369" xr:uid="{00000000-0005-0000-0000-0000F52D0000}"/>
    <cellStyle name="Moneda 2 3 7 3 3" xfId="1370" xr:uid="{00000000-0005-0000-0000-0000F62D0000}"/>
    <cellStyle name="Moneda 2 3 7 4" xfId="1371" xr:uid="{00000000-0005-0000-0000-0000F72D0000}"/>
    <cellStyle name="Moneda 2 3 7 4 2" xfId="1372" xr:uid="{00000000-0005-0000-0000-0000F82D0000}"/>
    <cellStyle name="Moneda 2 3 7 4 3" xfId="1373" xr:uid="{00000000-0005-0000-0000-0000F92D0000}"/>
    <cellStyle name="Moneda 2 3 7 5" xfId="1374" xr:uid="{00000000-0005-0000-0000-0000FA2D0000}"/>
    <cellStyle name="Moneda 2 3 7 6" xfId="1375" xr:uid="{00000000-0005-0000-0000-0000FB2D0000}"/>
    <cellStyle name="Moneda 2 3 8" xfId="1376" xr:uid="{00000000-0005-0000-0000-0000FC2D0000}"/>
    <cellStyle name="Moneda 2 3 8 2" xfId="1377" xr:uid="{00000000-0005-0000-0000-0000FD2D0000}"/>
    <cellStyle name="Moneda 2 3 8 2 2" xfId="1378" xr:uid="{00000000-0005-0000-0000-0000FE2D0000}"/>
    <cellStyle name="Moneda 2 3 8 2 3" xfId="1379" xr:uid="{00000000-0005-0000-0000-0000FF2D0000}"/>
    <cellStyle name="Moneda 2 3 8 3" xfId="1380" xr:uid="{00000000-0005-0000-0000-0000002E0000}"/>
    <cellStyle name="Moneda 2 3 8 4" xfId="1381" xr:uid="{00000000-0005-0000-0000-0000012E0000}"/>
    <cellStyle name="Moneda 2 3 9" xfId="1382" xr:uid="{00000000-0005-0000-0000-0000022E0000}"/>
    <cellStyle name="Moneda 2 3 9 2" xfId="1383" xr:uid="{00000000-0005-0000-0000-0000032E0000}"/>
    <cellStyle name="Moneda 2 3 9 2 2" xfId="1384" xr:uid="{00000000-0005-0000-0000-0000042E0000}"/>
    <cellStyle name="Moneda 2 3 9 3" xfId="1385" xr:uid="{00000000-0005-0000-0000-0000052E0000}"/>
    <cellStyle name="Moneda 2 4" xfId="1386" xr:uid="{00000000-0005-0000-0000-0000062E0000}"/>
    <cellStyle name="Moneda 2 4 2" xfId="1387" xr:uid="{00000000-0005-0000-0000-0000072E0000}"/>
    <cellStyle name="Moneda 2 5" xfId="1388" xr:uid="{00000000-0005-0000-0000-0000082E0000}"/>
    <cellStyle name="Moneda 2 5 2" xfId="1389" xr:uid="{00000000-0005-0000-0000-0000092E0000}"/>
    <cellStyle name="Moneda 2 5 2 2" xfId="1390" xr:uid="{00000000-0005-0000-0000-00000A2E0000}"/>
    <cellStyle name="Moneda 2 5 3" xfId="1391" xr:uid="{00000000-0005-0000-0000-00000B2E0000}"/>
    <cellStyle name="Moneda 2 5 3 2" xfId="1392" xr:uid="{00000000-0005-0000-0000-00000C2E0000}"/>
    <cellStyle name="Moneda 2 5 4" xfId="1393" xr:uid="{00000000-0005-0000-0000-00000D2E0000}"/>
    <cellStyle name="Moneda 2 5 4 2" xfId="1394" xr:uid="{00000000-0005-0000-0000-00000E2E0000}"/>
    <cellStyle name="Moneda 2 5 5" xfId="1395" xr:uid="{00000000-0005-0000-0000-00000F2E0000}"/>
    <cellStyle name="Moneda 2 6" xfId="1396" xr:uid="{00000000-0005-0000-0000-0000102E0000}"/>
    <cellStyle name="Moneda 20" xfId="1397" xr:uid="{00000000-0005-0000-0000-0000112E0000}"/>
    <cellStyle name="Moneda 20 2" xfId="1398" xr:uid="{00000000-0005-0000-0000-0000122E0000}"/>
    <cellStyle name="Moneda 20 2 2" xfId="1399" xr:uid="{00000000-0005-0000-0000-0000132E0000}"/>
    <cellStyle name="Moneda 20 2 2 2" xfId="1400" xr:uid="{00000000-0005-0000-0000-0000142E0000}"/>
    <cellStyle name="Moneda 20 2 2 2 2" xfId="1401" xr:uid="{00000000-0005-0000-0000-0000152E0000}"/>
    <cellStyle name="Moneda 20 2 2 3" xfId="1402" xr:uid="{00000000-0005-0000-0000-0000162E0000}"/>
    <cellStyle name="Moneda 20 2 2 3 2" xfId="1403" xr:uid="{00000000-0005-0000-0000-0000172E0000}"/>
    <cellStyle name="Moneda 20 2 2 4" xfId="1404" xr:uid="{00000000-0005-0000-0000-0000182E0000}"/>
    <cellStyle name="Moneda 20 2 2 4 2" xfId="1405" xr:uid="{00000000-0005-0000-0000-0000192E0000}"/>
    <cellStyle name="Moneda 20 2 2 5" xfId="1406" xr:uid="{00000000-0005-0000-0000-00001A2E0000}"/>
    <cellStyle name="Moneda 20 2 3" xfId="1407" xr:uid="{00000000-0005-0000-0000-00001B2E0000}"/>
    <cellStyle name="Moneda 20 2 3 2" xfId="1408" xr:uid="{00000000-0005-0000-0000-00001C2E0000}"/>
    <cellStyle name="Moneda 20 2 4" xfId="1409" xr:uid="{00000000-0005-0000-0000-00001D2E0000}"/>
    <cellStyle name="Moneda 20 2 4 2" xfId="1410" xr:uid="{00000000-0005-0000-0000-00001E2E0000}"/>
    <cellStyle name="Moneda 20 2 5" xfId="1411" xr:uid="{00000000-0005-0000-0000-00001F2E0000}"/>
    <cellStyle name="Moneda 20 2 5 2" xfId="1412" xr:uid="{00000000-0005-0000-0000-0000202E0000}"/>
    <cellStyle name="Moneda 20 2 6" xfId="1413" xr:uid="{00000000-0005-0000-0000-0000212E0000}"/>
    <cellStyle name="Moneda 20 2 7" xfId="1414" xr:uid="{00000000-0005-0000-0000-0000222E0000}"/>
    <cellStyle name="Moneda 20 3" xfId="1415" xr:uid="{00000000-0005-0000-0000-0000232E0000}"/>
    <cellStyle name="Moneda 20 3 2" xfId="1416" xr:uid="{00000000-0005-0000-0000-0000242E0000}"/>
    <cellStyle name="Moneda 20 3 2 2" xfId="1417" xr:uid="{00000000-0005-0000-0000-0000252E0000}"/>
    <cellStyle name="Moneda 20 3 3" xfId="1418" xr:uid="{00000000-0005-0000-0000-0000262E0000}"/>
    <cellStyle name="Moneda 20 3 3 2" xfId="1419" xr:uid="{00000000-0005-0000-0000-0000272E0000}"/>
    <cellStyle name="Moneda 20 3 4" xfId="1420" xr:uid="{00000000-0005-0000-0000-0000282E0000}"/>
    <cellStyle name="Moneda 20 3 4 2" xfId="1421" xr:uid="{00000000-0005-0000-0000-0000292E0000}"/>
    <cellStyle name="Moneda 20 3 5" xfId="1422" xr:uid="{00000000-0005-0000-0000-00002A2E0000}"/>
    <cellStyle name="Moneda 20 4" xfId="1423" xr:uid="{00000000-0005-0000-0000-00002B2E0000}"/>
    <cellStyle name="Moneda 20 4 2" xfId="1424" xr:uid="{00000000-0005-0000-0000-00002C2E0000}"/>
    <cellStyle name="Moneda 20 5" xfId="1425" xr:uid="{00000000-0005-0000-0000-00002D2E0000}"/>
    <cellStyle name="Moneda 20 5 2" xfId="1426" xr:uid="{00000000-0005-0000-0000-00002E2E0000}"/>
    <cellStyle name="Moneda 20 6" xfId="1427" xr:uid="{00000000-0005-0000-0000-00002F2E0000}"/>
    <cellStyle name="Moneda 20 6 2" xfId="1428" xr:uid="{00000000-0005-0000-0000-0000302E0000}"/>
    <cellStyle name="Moneda 20 7" xfId="1429" xr:uid="{00000000-0005-0000-0000-0000312E0000}"/>
    <cellStyle name="Moneda 20 8" xfId="1430" xr:uid="{00000000-0005-0000-0000-0000322E0000}"/>
    <cellStyle name="Moneda 21" xfId="1431" xr:uid="{00000000-0005-0000-0000-0000332E0000}"/>
    <cellStyle name="Moneda 21 2" xfId="1432" xr:uid="{00000000-0005-0000-0000-0000342E0000}"/>
    <cellStyle name="Moneda 21 2 2" xfId="1433" xr:uid="{00000000-0005-0000-0000-0000352E0000}"/>
    <cellStyle name="Moneda 21 2 2 2" xfId="1434" xr:uid="{00000000-0005-0000-0000-0000362E0000}"/>
    <cellStyle name="Moneda 21 2 2 2 2" xfId="1435" xr:uid="{00000000-0005-0000-0000-0000372E0000}"/>
    <cellStyle name="Moneda 21 2 2 3" xfId="1436" xr:uid="{00000000-0005-0000-0000-0000382E0000}"/>
    <cellStyle name="Moneda 21 2 2 3 2" xfId="1437" xr:uid="{00000000-0005-0000-0000-0000392E0000}"/>
    <cellStyle name="Moneda 21 2 2 4" xfId="1438" xr:uid="{00000000-0005-0000-0000-00003A2E0000}"/>
    <cellStyle name="Moneda 21 2 2 4 2" xfId="1439" xr:uid="{00000000-0005-0000-0000-00003B2E0000}"/>
    <cellStyle name="Moneda 21 2 2 5" xfId="1440" xr:uid="{00000000-0005-0000-0000-00003C2E0000}"/>
    <cellStyle name="Moneda 21 2 3" xfId="1441" xr:uid="{00000000-0005-0000-0000-00003D2E0000}"/>
    <cellStyle name="Moneda 21 2 3 2" xfId="1442" xr:uid="{00000000-0005-0000-0000-00003E2E0000}"/>
    <cellStyle name="Moneda 21 2 4" xfId="1443" xr:uid="{00000000-0005-0000-0000-00003F2E0000}"/>
    <cellStyle name="Moneda 21 2 4 2" xfId="1444" xr:uid="{00000000-0005-0000-0000-0000402E0000}"/>
    <cellStyle name="Moneda 21 2 5" xfId="1445" xr:uid="{00000000-0005-0000-0000-0000412E0000}"/>
    <cellStyle name="Moneda 21 2 5 2" xfId="1446" xr:uid="{00000000-0005-0000-0000-0000422E0000}"/>
    <cellStyle name="Moneda 21 2 6" xfId="1447" xr:uid="{00000000-0005-0000-0000-0000432E0000}"/>
    <cellStyle name="Moneda 21 2 7" xfId="1448" xr:uid="{00000000-0005-0000-0000-0000442E0000}"/>
    <cellStyle name="Moneda 21 3" xfId="1449" xr:uid="{00000000-0005-0000-0000-0000452E0000}"/>
    <cellStyle name="Moneda 21 3 2" xfId="1450" xr:uid="{00000000-0005-0000-0000-0000462E0000}"/>
    <cellStyle name="Moneda 21 3 2 2" xfId="1451" xr:uid="{00000000-0005-0000-0000-0000472E0000}"/>
    <cellStyle name="Moneda 21 3 3" xfId="1452" xr:uid="{00000000-0005-0000-0000-0000482E0000}"/>
    <cellStyle name="Moneda 21 3 3 2" xfId="1453" xr:uid="{00000000-0005-0000-0000-0000492E0000}"/>
    <cellStyle name="Moneda 21 3 4" xfId="1454" xr:uid="{00000000-0005-0000-0000-00004A2E0000}"/>
    <cellStyle name="Moneda 21 3 4 2" xfId="1455" xr:uid="{00000000-0005-0000-0000-00004B2E0000}"/>
    <cellStyle name="Moneda 21 3 5" xfId="1456" xr:uid="{00000000-0005-0000-0000-00004C2E0000}"/>
    <cellStyle name="Moneda 21 4" xfId="1457" xr:uid="{00000000-0005-0000-0000-00004D2E0000}"/>
    <cellStyle name="Moneda 21 4 2" xfId="1458" xr:uid="{00000000-0005-0000-0000-00004E2E0000}"/>
    <cellStyle name="Moneda 21 5" xfId="1459" xr:uid="{00000000-0005-0000-0000-00004F2E0000}"/>
    <cellStyle name="Moneda 21 5 2" xfId="1460" xr:uid="{00000000-0005-0000-0000-0000502E0000}"/>
    <cellStyle name="Moneda 21 6" xfId="1461" xr:uid="{00000000-0005-0000-0000-0000512E0000}"/>
    <cellStyle name="Moneda 21 6 2" xfId="1462" xr:uid="{00000000-0005-0000-0000-0000522E0000}"/>
    <cellStyle name="Moneda 21 7" xfId="1463" xr:uid="{00000000-0005-0000-0000-0000532E0000}"/>
    <cellStyle name="Moneda 21 8" xfId="1464" xr:uid="{00000000-0005-0000-0000-0000542E0000}"/>
    <cellStyle name="Moneda 22" xfId="1465" xr:uid="{00000000-0005-0000-0000-0000552E0000}"/>
    <cellStyle name="Moneda 22 2" xfId="1466" xr:uid="{00000000-0005-0000-0000-0000562E0000}"/>
    <cellStyle name="Moneda 22 2 2" xfId="1467" xr:uid="{00000000-0005-0000-0000-0000572E0000}"/>
    <cellStyle name="Moneda 22 2 2 2" xfId="1468" xr:uid="{00000000-0005-0000-0000-0000582E0000}"/>
    <cellStyle name="Moneda 22 2 2 2 2" xfId="1469" xr:uid="{00000000-0005-0000-0000-0000592E0000}"/>
    <cellStyle name="Moneda 22 2 2 3" xfId="1470" xr:uid="{00000000-0005-0000-0000-00005A2E0000}"/>
    <cellStyle name="Moneda 22 2 2 3 2" xfId="1471" xr:uid="{00000000-0005-0000-0000-00005B2E0000}"/>
    <cellStyle name="Moneda 22 2 2 4" xfId="1472" xr:uid="{00000000-0005-0000-0000-00005C2E0000}"/>
    <cellStyle name="Moneda 22 2 2 4 2" xfId="1473" xr:uid="{00000000-0005-0000-0000-00005D2E0000}"/>
    <cellStyle name="Moneda 22 2 2 5" xfId="1474" xr:uid="{00000000-0005-0000-0000-00005E2E0000}"/>
    <cellStyle name="Moneda 22 2 3" xfId="1475" xr:uid="{00000000-0005-0000-0000-00005F2E0000}"/>
    <cellStyle name="Moneda 22 2 3 2" xfId="1476" xr:uid="{00000000-0005-0000-0000-0000602E0000}"/>
    <cellStyle name="Moneda 22 2 4" xfId="1477" xr:uid="{00000000-0005-0000-0000-0000612E0000}"/>
    <cellStyle name="Moneda 22 2 4 2" xfId="1478" xr:uid="{00000000-0005-0000-0000-0000622E0000}"/>
    <cellStyle name="Moneda 22 2 5" xfId="1479" xr:uid="{00000000-0005-0000-0000-0000632E0000}"/>
    <cellStyle name="Moneda 22 2 5 2" xfId="1480" xr:uid="{00000000-0005-0000-0000-0000642E0000}"/>
    <cellStyle name="Moneda 22 2 6" xfId="1481" xr:uid="{00000000-0005-0000-0000-0000652E0000}"/>
    <cellStyle name="Moneda 22 3" xfId="1482" xr:uid="{00000000-0005-0000-0000-0000662E0000}"/>
    <cellStyle name="Moneda 22 3 2" xfId="1483" xr:uid="{00000000-0005-0000-0000-0000672E0000}"/>
    <cellStyle name="Moneda 22 3 2 2" xfId="1484" xr:uid="{00000000-0005-0000-0000-0000682E0000}"/>
    <cellStyle name="Moneda 22 3 3" xfId="1485" xr:uid="{00000000-0005-0000-0000-0000692E0000}"/>
    <cellStyle name="Moneda 22 3 3 2" xfId="1486" xr:uid="{00000000-0005-0000-0000-00006A2E0000}"/>
    <cellStyle name="Moneda 22 3 4" xfId="1487" xr:uid="{00000000-0005-0000-0000-00006B2E0000}"/>
    <cellStyle name="Moneda 22 3 4 2" xfId="1488" xr:uid="{00000000-0005-0000-0000-00006C2E0000}"/>
    <cellStyle name="Moneda 22 3 5" xfId="1489" xr:uid="{00000000-0005-0000-0000-00006D2E0000}"/>
    <cellStyle name="Moneda 22 4" xfId="1490" xr:uid="{00000000-0005-0000-0000-00006E2E0000}"/>
    <cellStyle name="Moneda 22 4 2" xfId="1491" xr:uid="{00000000-0005-0000-0000-00006F2E0000}"/>
    <cellStyle name="Moneda 22 5" xfId="1492" xr:uid="{00000000-0005-0000-0000-0000702E0000}"/>
    <cellStyle name="Moneda 22 5 2" xfId="1493" xr:uid="{00000000-0005-0000-0000-0000712E0000}"/>
    <cellStyle name="Moneda 22 6" xfId="1494" xr:uid="{00000000-0005-0000-0000-0000722E0000}"/>
    <cellStyle name="Moneda 22 6 2" xfId="1495" xr:uid="{00000000-0005-0000-0000-0000732E0000}"/>
    <cellStyle name="Moneda 22 7" xfId="1496" xr:uid="{00000000-0005-0000-0000-0000742E0000}"/>
    <cellStyle name="Moneda 22 8" xfId="1497" xr:uid="{00000000-0005-0000-0000-0000752E0000}"/>
    <cellStyle name="Moneda 23" xfId="1498" xr:uid="{00000000-0005-0000-0000-0000762E0000}"/>
    <cellStyle name="Moneda 23 2" xfId="1499" xr:uid="{00000000-0005-0000-0000-0000772E0000}"/>
    <cellStyle name="Moneda 23 2 2" xfId="1500" xr:uid="{00000000-0005-0000-0000-0000782E0000}"/>
    <cellStyle name="Moneda 23 2 2 2" xfId="1501" xr:uid="{00000000-0005-0000-0000-0000792E0000}"/>
    <cellStyle name="Moneda 23 2 3" xfId="1502" xr:uid="{00000000-0005-0000-0000-00007A2E0000}"/>
    <cellStyle name="Moneda 23 2 3 2" xfId="1503" xr:uid="{00000000-0005-0000-0000-00007B2E0000}"/>
    <cellStyle name="Moneda 23 2 4" xfId="1504" xr:uid="{00000000-0005-0000-0000-00007C2E0000}"/>
    <cellStyle name="Moneda 23 2 4 2" xfId="1505" xr:uid="{00000000-0005-0000-0000-00007D2E0000}"/>
    <cellStyle name="Moneda 23 2 5" xfId="1506" xr:uid="{00000000-0005-0000-0000-00007E2E0000}"/>
    <cellStyle name="Moneda 23 3" xfId="1507" xr:uid="{00000000-0005-0000-0000-00007F2E0000}"/>
    <cellStyle name="Moneda 23 3 2" xfId="1508" xr:uid="{00000000-0005-0000-0000-0000802E0000}"/>
    <cellStyle name="Moneda 23 4" xfId="1509" xr:uid="{00000000-0005-0000-0000-0000812E0000}"/>
    <cellStyle name="Moneda 23 4 2" xfId="1510" xr:uid="{00000000-0005-0000-0000-0000822E0000}"/>
    <cellStyle name="Moneda 23 5" xfId="1511" xr:uid="{00000000-0005-0000-0000-0000832E0000}"/>
    <cellStyle name="Moneda 23 5 2" xfId="1512" xr:uid="{00000000-0005-0000-0000-0000842E0000}"/>
    <cellStyle name="Moneda 23 6" xfId="1513" xr:uid="{00000000-0005-0000-0000-0000852E0000}"/>
    <cellStyle name="Moneda 23 7" xfId="1514" xr:uid="{00000000-0005-0000-0000-0000862E0000}"/>
    <cellStyle name="Moneda 24" xfId="1515" xr:uid="{00000000-0005-0000-0000-0000872E0000}"/>
    <cellStyle name="Moneda 24 2" xfId="1516" xr:uid="{00000000-0005-0000-0000-0000882E0000}"/>
    <cellStyle name="Moneda 24 2 2" xfId="1517" xr:uid="{00000000-0005-0000-0000-0000892E0000}"/>
    <cellStyle name="Moneda 24 2 2 2" xfId="1518" xr:uid="{00000000-0005-0000-0000-00008A2E0000}"/>
    <cellStyle name="Moneda 24 2 3" xfId="1519" xr:uid="{00000000-0005-0000-0000-00008B2E0000}"/>
    <cellStyle name="Moneda 24 2 3 2" xfId="1520" xr:uid="{00000000-0005-0000-0000-00008C2E0000}"/>
    <cellStyle name="Moneda 24 2 4" xfId="1521" xr:uid="{00000000-0005-0000-0000-00008D2E0000}"/>
    <cellStyle name="Moneda 24 2 4 2" xfId="1522" xr:uid="{00000000-0005-0000-0000-00008E2E0000}"/>
    <cellStyle name="Moneda 24 2 5" xfId="1523" xr:uid="{00000000-0005-0000-0000-00008F2E0000}"/>
    <cellStyle name="Moneda 24 3" xfId="1524" xr:uid="{00000000-0005-0000-0000-0000902E0000}"/>
    <cellStyle name="Moneda 24 3 2" xfId="1525" xr:uid="{00000000-0005-0000-0000-0000912E0000}"/>
    <cellStyle name="Moneda 24 4" xfId="1526" xr:uid="{00000000-0005-0000-0000-0000922E0000}"/>
    <cellStyle name="Moneda 24 4 2" xfId="1527" xr:uid="{00000000-0005-0000-0000-0000932E0000}"/>
    <cellStyle name="Moneda 24 5" xfId="1528" xr:uid="{00000000-0005-0000-0000-0000942E0000}"/>
    <cellStyle name="Moneda 24 5 2" xfId="1529" xr:uid="{00000000-0005-0000-0000-0000952E0000}"/>
    <cellStyle name="Moneda 24 6" xfId="1530" xr:uid="{00000000-0005-0000-0000-0000962E0000}"/>
    <cellStyle name="Moneda 24 7" xfId="1531" xr:uid="{00000000-0005-0000-0000-0000972E0000}"/>
    <cellStyle name="Moneda 25" xfId="1532" xr:uid="{00000000-0005-0000-0000-0000982E0000}"/>
    <cellStyle name="Moneda 25 2" xfId="1533" xr:uid="{00000000-0005-0000-0000-0000992E0000}"/>
    <cellStyle name="Moneda 25 2 2" xfId="1534" xr:uid="{00000000-0005-0000-0000-00009A2E0000}"/>
    <cellStyle name="Moneda 25 3" xfId="1535" xr:uid="{00000000-0005-0000-0000-00009B2E0000}"/>
    <cellStyle name="Moneda 25 3 2" xfId="1536" xr:uid="{00000000-0005-0000-0000-00009C2E0000}"/>
    <cellStyle name="Moneda 25 4" xfId="1537" xr:uid="{00000000-0005-0000-0000-00009D2E0000}"/>
    <cellStyle name="Moneda 25 4 2" xfId="1538" xr:uid="{00000000-0005-0000-0000-00009E2E0000}"/>
    <cellStyle name="Moneda 25 5" xfId="1539" xr:uid="{00000000-0005-0000-0000-00009F2E0000}"/>
    <cellStyle name="Moneda 26" xfId="1540" xr:uid="{00000000-0005-0000-0000-0000A02E0000}"/>
    <cellStyle name="Moneda 26 2" xfId="1541" xr:uid="{00000000-0005-0000-0000-0000A12E0000}"/>
    <cellStyle name="Moneda 26 2 2" xfId="1542" xr:uid="{00000000-0005-0000-0000-0000A22E0000}"/>
    <cellStyle name="Moneda 26 3" xfId="1543" xr:uid="{00000000-0005-0000-0000-0000A32E0000}"/>
    <cellStyle name="Moneda 26 3 2" xfId="1544" xr:uid="{00000000-0005-0000-0000-0000A42E0000}"/>
    <cellStyle name="Moneda 26 4" xfId="1545" xr:uid="{00000000-0005-0000-0000-0000A52E0000}"/>
    <cellStyle name="Moneda 26 4 2" xfId="1546" xr:uid="{00000000-0005-0000-0000-0000A62E0000}"/>
    <cellStyle name="Moneda 26 5" xfId="1547" xr:uid="{00000000-0005-0000-0000-0000A72E0000}"/>
    <cellStyle name="Moneda 27" xfId="1548" xr:uid="{00000000-0005-0000-0000-0000A82E0000}"/>
    <cellStyle name="Moneda 27 2" xfId="1549" xr:uid="{00000000-0005-0000-0000-0000A92E0000}"/>
    <cellStyle name="Moneda 27 2 2" xfId="1550" xr:uid="{00000000-0005-0000-0000-0000AA2E0000}"/>
    <cellStyle name="Moneda 27 3" xfId="1551" xr:uid="{00000000-0005-0000-0000-0000AB2E0000}"/>
    <cellStyle name="Moneda 27 3 2" xfId="1552" xr:uid="{00000000-0005-0000-0000-0000AC2E0000}"/>
    <cellStyle name="Moneda 27 4" xfId="1553" xr:uid="{00000000-0005-0000-0000-0000AD2E0000}"/>
    <cellStyle name="Moneda 27 4 2" xfId="1554" xr:uid="{00000000-0005-0000-0000-0000AE2E0000}"/>
    <cellStyle name="Moneda 27 5" xfId="1555" xr:uid="{00000000-0005-0000-0000-0000AF2E0000}"/>
    <cellStyle name="Moneda 28" xfId="1556" xr:uid="{00000000-0005-0000-0000-0000B02E0000}"/>
    <cellStyle name="Moneda 28 2" xfId="1557" xr:uid="{00000000-0005-0000-0000-0000B12E0000}"/>
    <cellStyle name="Moneda 28 2 2" xfId="1558" xr:uid="{00000000-0005-0000-0000-0000B22E0000}"/>
    <cellStyle name="Moneda 28 3" xfId="1559" xr:uid="{00000000-0005-0000-0000-0000B32E0000}"/>
    <cellStyle name="Moneda 28 3 2" xfId="1560" xr:uid="{00000000-0005-0000-0000-0000B42E0000}"/>
    <cellStyle name="Moneda 28 4" xfId="1561" xr:uid="{00000000-0005-0000-0000-0000B52E0000}"/>
    <cellStyle name="Moneda 28 4 2" xfId="1562" xr:uid="{00000000-0005-0000-0000-0000B62E0000}"/>
    <cellStyle name="Moneda 28 5" xfId="1563" xr:uid="{00000000-0005-0000-0000-0000B72E0000}"/>
    <cellStyle name="Moneda 29" xfId="1564" xr:uid="{00000000-0005-0000-0000-0000B82E0000}"/>
    <cellStyle name="Moneda 29 2" xfId="1565" xr:uid="{00000000-0005-0000-0000-0000B92E0000}"/>
    <cellStyle name="Moneda 29 2 2" xfId="1566" xr:uid="{00000000-0005-0000-0000-0000BA2E0000}"/>
    <cellStyle name="Moneda 29 3" xfId="1567" xr:uid="{00000000-0005-0000-0000-0000BB2E0000}"/>
    <cellStyle name="Moneda 29 3 2" xfId="1568" xr:uid="{00000000-0005-0000-0000-0000BC2E0000}"/>
    <cellStyle name="Moneda 29 4" xfId="1569" xr:uid="{00000000-0005-0000-0000-0000BD2E0000}"/>
    <cellStyle name="Moneda 29 4 2" xfId="1570" xr:uid="{00000000-0005-0000-0000-0000BE2E0000}"/>
    <cellStyle name="Moneda 29 5" xfId="1571" xr:uid="{00000000-0005-0000-0000-0000BF2E0000}"/>
    <cellStyle name="Moneda 3" xfId="14" xr:uid="{00000000-0005-0000-0000-0000C02E0000}"/>
    <cellStyle name="Moneda 3 10" xfId="1572" xr:uid="{00000000-0005-0000-0000-0000C12E0000}"/>
    <cellStyle name="Moneda 3 10 2" xfId="1573" xr:uid="{00000000-0005-0000-0000-0000C22E0000}"/>
    <cellStyle name="Moneda 3 10 2 2" xfId="1574" xr:uid="{00000000-0005-0000-0000-0000C32E0000}"/>
    <cellStyle name="Moneda 3 10 3" xfId="1575" xr:uid="{00000000-0005-0000-0000-0000C42E0000}"/>
    <cellStyle name="Moneda 3 10 3 2" xfId="1576" xr:uid="{00000000-0005-0000-0000-0000C52E0000}"/>
    <cellStyle name="Moneda 3 10 4" xfId="1577" xr:uid="{00000000-0005-0000-0000-0000C62E0000}"/>
    <cellStyle name="Moneda 3 10 4 2" xfId="1578" xr:uid="{00000000-0005-0000-0000-0000C72E0000}"/>
    <cellStyle name="Moneda 3 10 5" xfId="1579" xr:uid="{00000000-0005-0000-0000-0000C82E0000}"/>
    <cellStyle name="Moneda 3 11" xfId="1580" xr:uid="{00000000-0005-0000-0000-0000C92E0000}"/>
    <cellStyle name="Moneda 3 11 2" xfId="1581" xr:uid="{00000000-0005-0000-0000-0000CA2E0000}"/>
    <cellStyle name="Moneda 3 12" xfId="1582" xr:uid="{00000000-0005-0000-0000-0000CB2E0000}"/>
    <cellStyle name="Moneda 3 12 2" xfId="1583" xr:uid="{00000000-0005-0000-0000-0000CC2E0000}"/>
    <cellStyle name="Moneda 3 13" xfId="1584" xr:uid="{00000000-0005-0000-0000-0000CD2E0000}"/>
    <cellStyle name="Moneda 3 13 2" xfId="1585" xr:uid="{00000000-0005-0000-0000-0000CE2E0000}"/>
    <cellStyle name="Moneda 3 14" xfId="1586" xr:uid="{00000000-0005-0000-0000-0000CF2E0000}"/>
    <cellStyle name="Moneda 3 14 2" xfId="1587" xr:uid="{00000000-0005-0000-0000-0000D02E0000}"/>
    <cellStyle name="Moneda 3 15" xfId="1588" xr:uid="{00000000-0005-0000-0000-0000D12E0000}"/>
    <cellStyle name="Moneda 3 15 2" xfId="1589" xr:uid="{00000000-0005-0000-0000-0000D22E0000}"/>
    <cellStyle name="Moneda 3 15 3" xfId="1590" xr:uid="{00000000-0005-0000-0000-0000D32E0000}"/>
    <cellStyle name="Moneda 3 16" xfId="1591" xr:uid="{00000000-0005-0000-0000-0000D42E0000}"/>
    <cellStyle name="Moneda 3 2" xfId="1592" xr:uid="{00000000-0005-0000-0000-0000D52E0000}"/>
    <cellStyle name="Moneda 3 2 10" xfId="1593" xr:uid="{00000000-0005-0000-0000-0000D62E0000}"/>
    <cellStyle name="Moneda 3 2 10 2" xfId="1594" xr:uid="{00000000-0005-0000-0000-0000D72E0000}"/>
    <cellStyle name="Moneda 3 2 11" xfId="1595" xr:uid="{00000000-0005-0000-0000-0000D82E0000}"/>
    <cellStyle name="Moneda 3 2 2" xfId="1596" xr:uid="{00000000-0005-0000-0000-0000D92E0000}"/>
    <cellStyle name="Moneda 3 2 2 2" xfId="1597" xr:uid="{00000000-0005-0000-0000-0000DA2E0000}"/>
    <cellStyle name="Moneda 3 2 2 2 2" xfId="1598" xr:uid="{00000000-0005-0000-0000-0000DB2E0000}"/>
    <cellStyle name="Moneda 3 2 2 2 2 2" xfId="1599" xr:uid="{00000000-0005-0000-0000-0000DC2E0000}"/>
    <cellStyle name="Moneda 3 2 2 2 2 2 2" xfId="1600" xr:uid="{00000000-0005-0000-0000-0000DD2E0000}"/>
    <cellStyle name="Moneda 3 2 2 2 2 3" xfId="1601" xr:uid="{00000000-0005-0000-0000-0000DE2E0000}"/>
    <cellStyle name="Moneda 3 2 2 2 2 3 2" xfId="1602" xr:uid="{00000000-0005-0000-0000-0000DF2E0000}"/>
    <cellStyle name="Moneda 3 2 2 2 2 4" xfId="1603" xr:uid="{00000000-0005-0000-0000-0000E02E0000}"/>
    <cellStyle name="Moneda 3 2 2 2 2 4 2" xfId="1604" xr:uid="{00000000-0005-0000-0000-0000E12E0000}"/>
    <cellStyle name="Moneda 3 2 2 2 2 5" xfId="1605" xr:uid="{00000000-0005-0000-0000-0000E22E0000}"/>
    <cellStyle name="Moneda 3 2 2 2 3" xfId="1606" xr:uid="{00000000-0005-0000-0000-0000E32E0000}"/>
    <cellStyle name="Moneda 3 2 2 2 3 2" xfId="1607" xr:uid="{00000000-0005-0000-0000-0000E42E0000}"/>
    <cellStyle name="Moneda 3 2 2 2 4" xfId="1608" xr:uid="{00000000-0005-0000-0000-0000E52E0000}"/>
    <cellStyle name="Moneda 3 2 2 2 4 2" xfId="1609" xr:uid="{00000000-0005-0000-0000-0000E62E0000}"/>
    <cellStyle name="Moneda 3 2 2 2 5" xfId="1610" xr:uid="{00000000-0005-0000-0000-0000E72E0000}"/>
    <cellStyle name="Moneda 3 2 2 2 5 2" xfId="1611" xr:uid="{00000000-0005-0000-0000-0000E82E0000}"/>
    <cellStyle name="Moneda 3 2 2 2 6" xfId="1612" xr:uid="{00000000-0005-0000-0000-0000E92E0000}"/>
    <cellStyle name="Moneda 3 2 2 3" xfId="1613" xr:uid="{00000000-0005-0000-0000-0000EA2E0000}"/>
    <cellStyle name="Moneda 3 2 2 3 2" xfId="1614" xr:uid="{00000000-0005-0000-0000-0000EB2E0000}"/>
    <cellStyle name="Moneda 3 2 2 3 2 2" xfId="1615" xr:uid="{00000000-0005-0000-0000-0000EC2E0000}"/>
    <cellStyle name="Moneda 3 2 2 3 2 2 2" xfId="1616" xr:uid="{00000000-0005-0000-0000-0000ED2E0000}"/>
    <cellStyle name="Moneda 3 2 2 3 2 3" xfId="1617" xr:uid="{00000000-0005-0000-0000-0000EE2E0000}"/>
    <cellStyle name="Moneda 3 2 2 3 2 4" xfId="13281" xr:uid="{00000000-0005-0000-0000-0000EF2E0000}"/>
    <cellStyle name="Moneda 3 2 2 3 2 5" xfId="13282" xr:uid="{00000000-0005-0000-0000-0000F02E0000}"/>
    <cellStyle name="Moneda 3 2 2 3 3" xfId="1618" xr:uid="{00000000-0005-0000-0000-0000F12E0000}"/>
    <cellStyle name="Moneda 3 2 2 3 3 2" xfId="1619" xr:uid="{00000000-0005-0000-0000-0000F22E0000}"/>
    <cellStyle name="Moneda 3 2 2 3 4" xfId="1620" xr:uid="{00000000-0005-0000-0000-0000F32E0000}"/>
    <cellStyle name="Moneda 3 2 2 3 4 2" xfId="1621" xr:uid="{00000000-0005-0000-0000-0000F42E0000}"/>
    <cellStyle name="Moneda 3 2 2 3 5" xfId="1622" xr:uid="{00000000-0005-0000-0000-0000F52E0000}"/>
    <cellStyle name="Moneda 3 2 2 3 6" xfId="13283" xr:uid="{00000000-0005-0000-0000-0000F62E0000}"/>
    <cellStyle name="Moneda 3 2 2 4" xfId="1623" xr:uid="{00000000-0005-0000-0000-0000F72E0000}"/>
    <cellStyle name="Moneda 3 2 2 4 2" xfId="1624" xr:uid="{00000000-0005-0000-0000-0000F82E0000}"/>
    <cellStyle name="Moneda 3 2 2 4 2 2" xfId="1625" xr:uid="{00000000-0005-0000-0000-0000F92E0000}"/>
    <cellStyle name="Moneda 3 2 2 4 2 2 2" xfId="1626" xr:uid="{00000000-0005-0000-0000-0000FA2E0000}"/>
    <cellStyle name="Moneda 3 2 2 4 2 3" xfId="1627" xr:uid="{00000000-0005-0000-0000-0000FB2E0000}"/>
    <cellStyle name="Moneda 3 2 2 4 3" xfId="1628" xr:uid="{00000000-0005-0000-0000-0000FC2E0000}"/>
    <cellStyle name="Moneda 3 2 2 4 3 2" xfId="1629" xr:uid="{00000000-0005-0000-0000-0000FD2E0000}"/>
    <cellStyle name="Moneda 3 2 2 4 4" xfId="1630" xr:uid="{00000000-0005-0000-0000-0000FE2E0000}"/>
    <cellStyle name="Moneda 3 2 2 4 5" xfId="13284" xr:uid="{00000000-0005-0000-0000-0000FF2E0000}"/>
    <cellStyle name="Moneda 3 2 2 5" xfId="1631" xr:uid="{00000000-0005-0000-0000-0000002F0000}"/>
    <cellStyle name="Moneda 3 2 2 5 2" xfId="1632" xr:uid="{00000000-0005-0000-0000-0000012F0000}"/>
    <cellStyle name="Moneda 3 2 2 5 2 2" xfId="1633" xr:uid="{00000000-0005-0000-0000-0000022F0000}"/>
    <cellStyle name="Moneda 3 2 2 5 3" xfId="1634" xr:uid="{00000000-0005-0000-0000-0000032F0000}"/>
    <cellStyle name="Moneda 3 2 2 6" xfId="1635" xr:uid="{00000000-0005-0000-0000-0000042F0000}"/>
    <cellStyle name="Moneda 3 2 2 6 2" xfId="1636" xr:uid="{00000000-0005-0000-0000-0000052F0000}"/>
    <cellStyle name="Moneda 3 2 2 7" xfId="1637" xr:uid="{00000000-0005-0000-0000-0000062F0000}"/>
    <cellStyle name="Moneda 3 2 2 8" xfId="13285" xr:uid="{00000000-0005-0000-0000-0000072F0000}"/>
    <cellStyle name="Moneda 3 2 3" xfId="1638" xr:uid="{00000000-0005-0000-0000-0000082F0000}"/>
    <cellStyle name="Moneda 3 2 3 2" xfId="1639" xr:uid="{00000000-0005-0000-0000-0000092F0000}"/>
    <cellStyle name="Moneda 3 2 3 2 2" xfId="1640" xr:uid="{00000000-0005-0000-0000-00000A2F0000}"/>
    <cellStyle name="Moneda 3 2 3 2 2 2" xfId="1641" xr:uid="{00000000-0005-0000-0000-00000B2F0000}"/>
    <cellStyle name="Moneda 3 2 3 2 2 2 2" xfId="1642" xr:uid="{00000000-0005-0000-0000-00000C2F0000}"/>
    <cellStyle name="Moneda 3 2 3 2 2 3" xfId="1643" xr:uid="{00000000-0005-0000-0000-00000D2F0000}"/>
    <cellStyle name="Moneda 3 2 3 2 2 3 2" xfId="1644" xr:uid="{00000000-0005-0000-0000-00000E2F0000}"/>
    <cellStyle name="Moneda 3 2 3 2 2 4" xfId="1645" xr:uid="{00000000-0005-0000-0000-00000F2F0000}"/>
    <cellStyle name="Moneda 3 2 3 2 2 4 2" xfId="1646" xr:uid="{00000000-0005-0000-0000-0000102F0000}"/>
    <cellStyle name="Moneda 3 2 3 2 2 5" xfId="1647" xr:uid="{00000000-0005-0000-0000-0000112F0000}"/>
    <cellStyle name="Moneda 3 2 3 2 3" xfId="1648" xr:uid="{00000000-0005-0000-0000-0000122F0000}"/>
    <cellStyle name="Moneda 3 2 3 2 3 2" xfId="1649" xr:uid="{00000000-0005-0000-0000-0000132F0000}"/>
    <cellStyle name="Moneda 3 2 3 2 4" xfId="1650" xr:uid="{00000000-0005-0000-0000-0000142F0000}"/>
    <cellStyle name="Moneda 3 2 3 2 4 2" xfId="1651" xr:uid="{00000000-0005-0000-0000-0000152F0000}"/>
    <cellStyle name="Moneda 3 2 3 2 5" xfId="1652" xr:uid="{00000000-0005-0000-0000-0000162F0000}"/>
    <cellStyle name="Moneda 3 2 3 2 5 2" xfId="1653" xr:uid="{00000000-0005-0000-0000-0000172F0000}"/>
    <cellStyle name="Moneda 3 2 3 2 6" xfId="1654" xr:uid="{00000000-0005-0000-0000-0000182F0000}"/>
    <cellStyle name="Moneda 3 2 3 3" xfId="1655" xr:uid="{00000000-0005-0000-0000-0000192F0000}"/>
    <cellStyle name="Moneda 3 2 3 3 2" xfId="1656" xr:uid="{00000000-0005-0000-0000-00001A2F0000}"/>
    <cellStyle name="Moneda 3 2 3 3 2 2" xfId="1657" xr:uid="{00000000-0005-0000-0000-00001B2F0000}"/>
    <cellStyle name="Moneda 3 2 3 3 3" xfId="1658" xr:uid="{00000000-0005-0000-0000-00001C2F0000}"/>
    <cellStyle name="Moneda 3 2 3 3 3 2" xfId="1659" xr:uid="{00000000-0005-0000-0000-00001D2F0000}"/>
    <cellStyle name="Moneda 3 2 3 3 4" xfId="1660" xr:uid="{00000000-0005-0000-0000-00001E2F0000}"/>
    <cellStyle name="Moneda 3 2 3 3 4 2" xfId="1661" xr:uid="{00000000-0005-0000-0000-00001F2F0000}"/>
    <cellStyle name="Moneda 3 2 3 3 5" xfId="1662" xr:uid="{00000000-0005-0000-0000-0000202F0000}"/>
    <cellStyle name="Moneda 3 2 3 4" xfId="1663" xr:uid="{00000000-0005-0000-0000-0000212F0000}"/>
    <cellStyle name="Moneda 3 2 3 4 2" xfId="1664" xr:uid="{00000000-0005-0000-0000-0000222F0000}"/>
    <cellStyle name="Moneda 3 2 3 5" xfId="1665" xr:uid="{00000000-0005-0000-0000-0000232F0000}"/>
    <cellStyle name="Moneda 3 2 3 5 2" xfId="1666" xr:uid="{00000000-0005-0000-0000-0000242F0000}"/>
    <cellStyle name="Moneda 3 2 3 6" xfId="1667" xr:uid="{00000000-0005-0000-0000-0000252F0000}"/>
    <cellStyle name="Moneda 3 2 3 6 2" xfId="1668" xr:uid="{00000000-0005-0000-0000-0000262F0000}"/>
    <cellStyle name="Moneda 3 2 3 7" xfId="1669" xr:uid="{00000000-0005-0000-0000-0000272F0000}"/>
    <cellStyle name="Moneda 3 2 4" xfId="1670" xr:uid="{00000000-0005-0000-0000-0000282F0000}"/>
    <cellStyle name="Moneda 3 2 4 2" xfId="1671" xr:uid="{00000000-0005-0000-0000-0000292F0000}"/>
    <cellStyle name="Moneda 3 2 4 2 2" xfId="1672" xr:uid="{00000000-0005-0000-0000-00002A2F0000}"/>
    <cellStyle name="Moneda 3 2 4 2 2 2" xfId="1673" xr:uid="{00000000-0005-0000-0000-00002B2F0000}"/>
    <cellStyle name="Moneda 3 2 4 2 2 2 2" xfId="1674" xr:uid="{00000000-0005-0000-0000-00002C2F0000}"/>
    <cellStyle name="Moneda 3 2 4 2 2 3" xfId="1675" xr:uid="{00000000-0005-0000-0000-00002D2F0000}"/>
    <cellStyle name="Moneda 3 2 4 2 2 3 2" xfId="1676" xr:uid="{00000000-0005-0000-0000-00002E2F0000}"/>
    <cellStyle name="Moneda 3 2 4 2 2 4" xfId="1677" xr:uid="{00000000-0005-0000-0000-00002F2F0000}"/>
    <cellStyle name="Moneda 3 2 4 2 2 4 2" xfId="1678" xr:uid="{00000000-0005-0000-0000-0000302F0000}"/>
    <cellStyle name="Moneda 3 2 4 2 2 5" xfId="1679" xr:uid="{00000000-0005-0000-0000-0000312F0000}"/>
    <cellStyle name="Moneda 3 2 4 2 3" xfId="1680" xr:uid="{00000000-0005-0000-0000-0000322F0000}"/>
    <cellStyle name="Moneda 3 2 4 2 3 2" xfId="1681" xr:uid="{00000000-0005-0000-0000-0000332F0000}"/>
    <cellStyle name="Moneda 3 2 4 2 4" xfId="1682" xr:uid="{00000000-0005-0000-0000-0000342F0000}"/>
    <cellStyle name="Moneda 3 2 4 2 4 2" xfId="1683" xr:uid="{00000000-0005-0000-0000-0000352F0000}"/>
    <cellStyle name="Moneda 3 2 4 2 5" xfId="1684" xr:uid="{00000000-0005-0000-0000-0000362F0000}"/>
    <cellStyle name="Moneda 3 2 4 2 5 2" xfId="1685" xr:uid="{00000000-0005-0000-0000-0000372F0000}"/>
    <cellStyle name="Moneda 3 2 4 2 6" xfId="1686" xr:uid="{00000000-0005-0000-0000-0000382F0000}"/>
    <cellStyle name="Moneda 3 2 4 3" xfId="1687" xr:uid="{00000000-0005-0000-0000-0000392F0000}"/>
    <cellStyle name="Moneda 3 2 4 3 2" xfId="1688" xr:uid="{00000000-0005-0000-0000-00003A2F0000}"/>
    <cellStyle name="Moneda 3 2 4 3 2 2" xfId="1689" xr:uid="{00000000-0005-0000-0000-00003B2F0000}"/>
    <cellStyle name="Moneda 3 2 4 3 3" xfId="1690" xr:uid="{00000000-0005-0000-0000-00003C2F0000}"/>
    <cellStyle name="Moneda 3 2 4 3 3 2" xfId="1691" xr:uid="{00000000-0005-0000-0000-00003D2F0000}"/>
    <cellStyle name="Moneda 3 2 4 3 4" xfId="1692" xr:uid="{00000000-0005-0000-0000-00003E2F0000}"/>
    <cellStyle name="Moneda 3 2 4 3 4 2" xfId="1693" xr:uid="{00000000-0005-0000-0000-00003F2F0000}"/>
    <cellStyle name="Moneda 3 2 4 3 5" xfId="1694" xr:uid="{00000000-0005-0000-0000-0000402F0000}"/>
    <cellStyle name="Moneda 3 2 4 4" xfId="1695" xr:uid="{00000000-0005-0000-0000-0000412F0000}"/>
    <cellStyle name="Moneda 3 2 4 4 2" xfId="1696" xr:uid="{00000000-0005-0000-0000-0000422F0000}"/>
    <cellStyle name="Moneda 3 2 4 5" xfId="1697" xr:uid="{00000000-0005-0000-0000-0000432F0000}"/>
    <cellStyle name="Moneda 3 2 4 5 2" xfId="1698" xr:uid="{00000000-0005-0000-0000-0000442F0000}"/>
    <cellStyle name="Moneda 3 2 4 6" xfId="1699" xr:uid="{00000000-0005-0000-0000-0000452F0000}"/>
    <cellStyle name="Moneda 3 2 4 6 2" xfId="1700" xr:uid="{00000000-0005-0000-0000-0000462F0000}"/>
    <cellStyle name="Moneda 3 2 4 7" xfId="1701" xr:uid="{00000000-0005-0000-0000-0000472F0000}"/>
    <cellStyle name="Moneda 3 2 5" xfId="1702" xr:uid="{00000000-0005-0000-0000-0000482F0000}"/>
    <cellStyle name="Moneda 3 2 5 2" xfId="1703" xr:uid="{00000000-0005-0000-0000-0000492F0000}"/>
    <cellStyle name="Moneda 3 2 5 2 2" xfId="1704" xr:uid="{00000000-0005-0000-0000-00004A2F0000}"/>
    <cellStyle name="Moneda 3 2 5 2 2 2" xfId="1705" xr:uid="{00000000-0005-0000-0000-00004B2F0000}"/>
    <cellStyle name="Moneda 3 2 5 2 3" xfId="1706" xr:uid="{00000000-0005-0000-0000-00004C2F0000}"/>
    <cellStyle name="Moneda 3 2 5 2 3 2" xfId="1707" xr:uid="{00000000-0005-0000-0000-00004D2F0000}"/>
    <cellStyle name="Moneda 3 2 5 2 4" xfId="1708" xr:uid="{00000000-0005-0000-0000-00004E2F0000}"/>
    <cellStyle name="Moneda 3 2 5 2 4 2" xfId="1709" xr:uid="{00000000-0005-0000-0000-00004F2F0000}"/>
    <cellStyle name="Moneda 3 2 5 2 5" xfId="1710" xr:uid="{00000000-0005-0000-0000-0000502F0000}"/>
    <cellStyle name="Moneda 3 2 5 3" xfId="1711" xr:uid="{00000000-0005-0000-0000-0000512F0000}"/>
    <cellStyle name="Moneda 3 2 5 3 2" xfId="1712" xr:uid="{00000000-0005-0000-0000-0000522F0000}"/>
    <cellStyle name="Moneda 3 2 5 4" xfId="1713" xr:uid="{00000000-0005-0000-0000-0000532F0000}"/>
    <cellStyle name="Moneda 3 2 5 4 2" xfId="1714" xr:uid="{00000000-0005-0000-0000-0000542F0000}"/>
    <cellStyle name="Moneda 3 2 5 5" xfId="1715" xr:uid="{00000000-0005-0000-0000-0000552F0000}"/>
    <cellStyle name="Moneda 3 2 5 5 2" xfId="1716" xr:uid="{00000000-0005-0000-0000-0000562F0000}"/>
    <cellStyle name="Moneda 3 2 5 6" xfId="1717" xr:uid="{00000000-0005-0000-0000-0000572F0000}"/>
    <cellStyle name="Moneda 3 2 6" xfId="1718" xr:uid="{00000000-0005-0000-0000-0000582F0000}"/>
    <cellStyle name="Moneda 3 2 6 2" xfId="1719" xr:uid="{00000000-0005-0000-0000-0000592F0000}"/>
    <cellStyle name="Moneda 3 2 6 2 2" xfId="1720" xr:uid="{00000000-0005-0000-0000-00005A2F0000}"/>
    <cellStyle name="Moneda 3 2 6 2 3" xfId="1721" xr:uid="{00000000-0005-0000-0000-00005B2F0000}"/>
    <cellStyle name="Moneda 3 2 6 3" xfId="1722" xr:uid="{00000000-0005-0000-0000-00005C2F0000}"/>
    <cellStyle name="Moneda 3 2 6 4" xfId="1723" xr:uid="{00000000-0005-0000-0000-00005D2F0000}"/>
    <cellStyle name="Moneda 3 2 7" xfId="1724" xr:uid="{00000000-0005-0000-0000-00005E2F0000}"/>
    <cellStyle name="Moneda 3 2 7 2" xfId="1725" xr:uid="{00000000-0005-0000-0000-00005F2F0000}"/>
    <cellStyle name="Moneda 3 2 7 2 2" xfId="1726" xr:uid="{00000000-0005-0000-0000-0000602F0000}"/>
    <cellStyle name="Moneda 3 2 7 3" xfId="1727" xr:uid="{00000000-0005-0000-0000-0000612F0000}"/>
    <cellStyle name="Moneda 3 2 7 3 2" xfId="1728" xr:uid="{00000000-0005-0000-0000-0000622F0000}"/>
    <cellStyle name="Moneda 3 2 7 4" xfId="1729" xr:uid="{00000000-0005-0000-0000-0000632F0000}"/>
    <cellStyle name="Moneda 3 2 7 4 2" xfId="1730" xr:uid="{00000000-0005-0000-0000-0000642F0000}"/>
    <cellStyle name="Moneda 3 2 7 5" xfId="1731" xr:uid="{00000000-0005-0000-0000-0000652F0000}"/>
    <cellStyle name="Moneda 3 2 8" xfId="1732" xr:uid="{00000000-0005-0000-0000-0000662F0000}"/>
    <cellStyle name="Moneda 3 2 8 2" xfId="1733" xr:uid="{00000000-0005-0000-0000-0000672F0000}"/>
    <cellStyle name="Moneda 3 2 8 3" xfId="1734" xr:uid="{00000000-0005-0000-0000-0000682F0000}"/>
    <cellStyle name="Moneda 3 2 9" xfId="1735" xr:uid="{00000000-0005-0000-0000-0000692F0000}"/>
    <cellStyle name="Moneda 3 2 9 2" xfId="1736" xr:uid="{00000000-0005-0000-0000-00006A2F0000}"/>
    <cellStyle name="Moneda 3 3" xfId="1737" xr:uid="{00000000-0005-0000-0000-00006B2F0000}"/>
    <cellStyle name="Moneda 3 3 2" xfId="1738" xr:uid="{00000000-0005-0000-0000-00006C2F0000}"/>
    <cellStyle name="Moneda 3 3 2 2" xfId="1739" xr:uid="{00000000-0005-0000-0000-00006D2F0000}"/>
    <cellStyle name="Moneda 3 3 2 2 2" xfId="1740" xr:uid="{00000000-0005-0000-0000-00006E2F0000}"/>
    <cellStyle name="Moneda 3 3 2 2 2 2" xfId="1741" xr:uid="{00000000-0005-0000-0000-00006F2F0000}"/>
    <cellStyle name="Moneda 3 3 2 2 3" xfId="1742" xr:uid="{00000000-0005-0000-0000-0000702F0000}"/>
    <cellStyle name="Moneda 3 3 2 2 3 2" xfId="1743" xr:uid="{00000000-0005-0000-0000-0000712F0000}"/>
    <cellStyle name="Moneda 3 3 2 2 4" xfId="1744" xr:uid="{00000000-0005-0000-0000-0000722F0000}"/>
    <cellStyle name="Moneda 3 3 2 2 4 2" xfId="1745" xr:uid="{00000000-0005-0000-0000-0000732F0000}"/>
    <cellStyle name="Moneda 3 3 2 2 5" xfId="1746" xr:uid="{00000000-0005-0000-0000-0000742F0000}"/>
    <cellStyle name="Moneda 3 3 2 3" xfId="1747" xr:uid="{00000000-0005-0000-0000-0000752F0000}"/>
    <cellStyle name="Moneda 3 3 2 3 2" xfId="1748" xr:uid="{00000000-0005-0000-0000-0000762F0000}"/>
    <cellStyle name="Moneda 3 3 2 4" xfId="1749" xr:uid="{00000000-0005-0000-0000-0000772F0000}"/>
    <cellStyle name="Moneda 3 3 2 4 2" xfId="1750" xr:uid="{00000000-0005-0000-0000-0000782F0000}"/>
    <cellStyle name="Moneda 3 3 2 5" xfId="1751" xr:uid="{00000000-0005-0000-0000-0000792F0000}"/>
    <cellStyle name="Moneda 3 3 2 5 2" xfId="1752" xr:uid="{00000000-0005-0000-0000-00007A2F0000}"/>
    <cellStyle name="Moneda 3 3 2 6" xfId="1753" xr:uid="{00000000-0005-0000-0000-00007B2F0000}"/>
    <cellStyle name="Moneda 3 3 2 7" xfId="1754" xr:uid="{00000000-0005-0000-0000-00007C2F0000}"/>
    <cellStyle name="Moneda 3 3 3" xfId="1755" xr:uid="{00000000-0005-0000-0000-00007D2F0000}"/>
    <cellStyle name="Moneda 3 3 3 2" xfId="1756" xr:uid="{00000000-0005-0000-0000-00007E2F0000}"/>
    <cellStyle name="Moneda 3 3 3 2 2" xfId="1757" xr:uid="{00000000-0005-0000-0000-00007F2F0000}"/>
    <cellStyle name="Moneda 3 3 3 3" xfId="1758" xr:uid="{00000000-0005-0000-0000-0000802F0000}"/>
    <cellStyle name="Moneda 3 3 3 3 2" xfId="1759" xr:uid="{00000000-0005-0000-0000-0000812F0000}"/>
    <cellStyle name="Moneda 3 3 3 4" xfId="1760" xr:uid="{00000000-0005-0000-0000-0000822F0000}"/>
    <cellStyle name="Moneda 3 3 3 4 2" xfId="1761" xr:uid="{00000000-0005-0000-0000-0000832F0000}"/>
    <cellStyle name="Moneda 3 3 3 5" xfId="1762" xr:uid="{00000000-0005-0000-0000-0000842F0000}"/>
    <cellStyle name="Moneda 3 3 4" xfId="1763" xr:uid="{00000000-0005-0000-0000-0000852F0000}"/>
    <cellStyle name="Moneda 3 3 4 2" xfId="1764" xr:uid="{00000000-0005-0000-0000-0000862F0000}"/>
    <cellStyle name="Moneda 3 3 5" xfId="1765" xr:uid="{00000000-0005-0000-0000-0000872F0000}"/>
    <cellStyle name="Moneda 3 3 5 2" xfId="1766" xr:uid="{00000000-0005-0000-0000-0000882F0000}"/>
    <cellStyle name="Moneda 3 3 6" xfId="1767" xr:uid="{00000000-0005-0000-0000-0000892F0000}"/>
    <cellStyle name="Moneda 3 3 6 2" xfId="1768" xr:uid="{00000000-0005-0000-0000-00008A2F0000}"/>
    <cellStyle name="Moneda 3 3 7" xfId="1769" xr:uid="{00000000-0005-0000-0000-00008B2F0000}"/>
    <cellStyle name="Moneda 3 3 8" xfId="1770" xr:uid="{00000000-0005-0000-0000-00008C2F0000}"/>
    <cellStyle name="Moneda 3 4" xfId="1771" xr:uid="{00000000-0005-0000-0000-00008D2F0000}"/>
    <cellStyle name="Moneda 3 4 2" xfId="1772" xr:uid="{00000000-0005-0000-0000-00008E2F0000}"/>
    <cellStyle name="Moneda 3 4 2 2" xfId="1773" xr:uid="{00000000-0005-0000-0000-00008F2F0000}"/>
    <cellStyle name="Moneda 3 4 2 2 2" xfId="1774" xr:uid="{00000000-0005-0000-0000-0000902F0000}"/>
    <cellStyle name="Moneda 3 4 2 2 2 2" xfId="1775" xr:uid="{00000000-0005-0000-0000-0000912F0000}"/>
    <cellStyle name="Moneda 3 4 2 2 2 2 2" xfId="13286" xr:uid="{00000000-0005-0000-0000-0000922F0000}"/>
    <cellStyle name="Moneda 3 4 2 2 2 3" xfId="13287" xr:uid="{00000000-0005-0000-0000-0000932F0000}"/>
    <cellStyle name="Moneda 3 4 2 2 2 4" xfId="13288" xr:uid="{00000000-0005-0000-0000-0000942F0000}"/>
    <cellStyle name="Moneda 3 4 2 2 2 5" xfId="13289" xr:uid="{00000000-0005-0000-0000-0000952F0000}"/>
    <cellStyle name="Moneda 3 4 2 2 3" xfId="1776" xr:uid="{00000000-0005-0000-0000-0000962F0000}"/>
    <cellStyle name="Moneda 3 4 2 2 3 2" xfId="1777" xr:uid="{00000000-0005-0000-0000-0000972F0000}"/>
    <cellStyle name="Moneda 3 4 2 2 4" xfId="1778" xr:uid="{00000000-0005-0000-0000-0000982F0000}"/>
    <cellStyle name="Moneda 3 4 2 2 4 2" xfId="1779" xr:uid="{00000000-0005-0000-0000-0000992F0000}"/>
    <cellStyle name="Moneda 3 4 2 2 5" xfId="1780" xr:uid="{00000000-0005-0000-0000-00009A2F0000}"/>
    <cellStyle name="Moneda 3 4 2 2 6" xfId="13290" xr:uid="{00000000-0005-0000-0000-00009B2F0000}"/>
    <cellStyle name="Moneda 3 4 2 3" xfId="1781" xr:uid="{00000000-0005-0000-0000-00009C2F0000}"/>
    <cellStyle name="Moneda 3 4 2 3 2" xfId="1782" xr:uid="{00000000-0005-0000-0000-00009D2F0000}"/>
    <cellStyle name="Moneda 3 4 2 4" xfId="1783" xr:uid="{00000000-0005-0000-0000-00009E2F0000}"/>
    <cellStyle name="Moneda 3 4 2 4 2" xfId="1784" xr:uid="{00000000-0005-0000-0000-00009F2F0000}"/>
    <cellStyle name="Moneda 3 4 2 5" xfId="1785" xr:uid="{00000000-0005-0000-0000-0000A02F0000}"/>
    <cellStyle name="Moneda 3 4 2 5 2" xfId="1786" xr:uid="{00000000-0005-0000-0000-0000A12F0000}"/>
    <cellStyle name="Moneda 3 4 2 6" xfId="1787" xr:uid="{00000000-0005-0000-0000-0000A22F0000}"/>
    <cellStyle name="Moneda 3 4 2 7" xfId="13291" xr:uid="{00000000-0005-0000-0000-0000A32F0000}"/>
    <cellStyle name="Moneda 3 4 3" xfId="1788" xr:uid="{00000000-0005-0000-0000-0000A42F0000}"/>
    <cellStyle name="Moneda 3 4 3 2" xfId="1789" xr:uid="{00000000-0005-0000-0000-0000A52F0000}"/>
    <cellStyle name="Moneda 3 4 3 2 2" xfId="1790" xr:uid="{00000000-0005-0000-0000-0000A62F0000}"/>
    <cellStyle name="Moneda 3 4 3 2 2 2" xfId="13292" xr:uid="{00000000-0005-0000-0000-0000A72F0000}"/>
    <cellStyle name="Moneda 3 4 3 2 2 2 2" xfId="13293" xr:uid="{00000000-0005-0000-0000-0000A82F0000}"/>
    <cellStyle name="Moneda 3 4 3 2 2 3" xfId="13294" xr:uid="{00000000-0005-0000-0000-0000A92F0000}"/>
    <cellStyle name="Moneda 3 4 3 2 2 4" xfId="13295" xr:uid="{00000000-0005-0000-0000-0000AA2F0000}"/>
    <cellStyle name="Moneda 3 4 3 2 2 5" xfId="13296" xr:uid="{00000000-0005-0000-0000-0000AB2F0000}"/>
    <cellStyle name="Moneda 3 4 3 2 3" xfId="13297" xr:uid="{00000000-0005-0000-0000-0000AC2F0000}"/>
    <cellStyle name="Moneda 3 4 3 2 3 2" xfId="13298" xr:uid="{00000000-0005-0000-0000-0000AD2F0000}"/>
    <cellStyle name="Moneda 3 4 3 2 4" xfId="13299" xr:uid="{00000000-0005-0000-0000-0000AE2F0000}"/>
    <cellStyle name="Moneda 3 4 3 2 5" xfId="13300" xr:uid="{00000000-0005-0000-0000-0000AF2F0000}"/>
    <cellStyle name="Moneda 3 4 3 2 6" xfId="13301" xr:uid="{00000000-0005-0000-0000-0000B02F0000}"/>
    <cellStyle name="Moneda 3 4 3 3" xfId="1791" xr:uid="{00000000-0005-0000-0000-0000B12F0000}"/>
    <cellStyle name="Moneda 3 4 3 3 2" xfId="1792" xr:uid="{00000000-0005-0000-0000-0000B22F0000}"/>
    <cellStyle name="Moneda 3 4 3 3 2 2" xfId="13302" xr:uid="{00000000-0005-0000-0000-0000B32F0000}"/>
    <cellStyle name="Moneda 3 4 3 3 2 2 2" xfId="13303" xr:uid="{00000000-0005-0000-0000-0000B42F0000}"/>
    <cellStyle name="Moneda 3 4 3 3 2 3" xfId="13304" xr:uid="{00000000-0005-0000-0000-0000B52F0000}"/>
    <cellStyle name="Moneda 3 4 3 3 2 4" xfId="13305" xr:uid="{00000000-0005-0000-0000-0000B62F0000}"/>
    <cellStyle name="Moneda 3 4 3 3 2 5" xfId="13306" xr:uid="{00000000-0005-0000-0000-0000B72F0000}"/>
    <cellStyle name="Moneda 3 4 3 3 3" xfId="13307" xr:uid="{00000000-0005-0000-0000-0000B82F0000}"/>
    <cellStyle name="Moneda 3 4 3 3 3 2" xfId="13308" xr:uid="{00000000-0005-0000-0000-0000B92F0000}"/>
    <cellStyle name="Moneda 3 4 3 3 4" xfId="13309" xr:uid="{00000000-0005-0000-0000-0000BA2F0000}"/>
    <cellStyle name="Moneda 3 4 3 3 5" xfId="13310" xr:uid="{00000000-0005-0000-0000-0000BB2F0000}"/>
    <cellStyle name="Moneda 3 4 3 3 6" xfId="13311" xr:uid="{00000000-0005-0000-0000-0000BC2F0000}"/>
    <cellStyle name="Moneda 3 4 3 4" xfId="1793" xr:uid="{00000000-0005-0000-0000-0000BD2F0000}"/>
    <cellStyle name="Moneda 3 4 3 4 2" xfId="1794" xr:uid="{00000000-0005-0000-0000-0000BE2F0000}"/>
    <cellStyle name="Moneda 3 4 3 4 2 2" xfId="13312" xr:uid="{00000000-0005-0000-0000-0000BF2F0000}"/>
    <cellStyle name="Moneda 3 4 3 4 3" xfId="13313" xr:uid="{00000000-0005-0000-0000-0000C02F0000}"/>
    <cellStyle name="Moneda 3 4 3 4 4" xfId="13314" xr:uid="{00000000-0005-0000-0000-0000C12F0000}"/>
    <cellStyle name="Moneda 3 4 3 4 5" xfId="13315" xr:uid="{00000000-0005-0000-0000-0000C22F0000}"/>
    <cellStyle name="Moneda 3 4 3 5" xfId="1795" xr:uid="{00000000-0005-0000-0000-0000C32F0000}"/>
    <cellStyle name="Moneda 3 4 3 5 2" xfId="13316" xr:uid="{00000000-0005-0000-0000-0000C42F0000}"/>
    <cellStyle name="Moneda 3 4 3 6" xfId="13317" xr:uid="{00000000-0005-0000-0000-0000C52F0000}"/>
    <cellStyle name="Moneda 3 4 3 7" xfId="13318" xr:uid="{00000000-0005-0000-0000-0000C62F0000}"/>
    <cellStyle name="Moneda 3 4 3 8" xfId="13319" xr:uid="{00000000-0005-0000-0000-0000C72F0000}"/>
    <cellStyle name="Moneda 3 4 4" xfId="1796" xr:uid="{00000000-0005-0000-0000-0000C82F0000}"/>
    <cellStyle name="Moneda 3 4 4 2" xfId="1797" xr:uid="{00000000-0005-0000-0000-0000C92F0000}"/>
    <cellStyle name="Moneda 3 4 4 2 2" xfId="13320" xr:uid="{00000000-0005-0000-0000-0000CA2F0000}"/>
    <cellStyle name="Moneda 3 4 4 2 2 2" xfId="13321" xr:uid="{00000000-0005-0000-0000-0000CB2F0000}"/>
    <cellStyle name="Moneda 3 4 4 2 3" xfId="13322" xr:uid="{00000000-0005-0000-0000-0000CC2F0000}"/>
    <cellStyle name="Moneda 3 4 4 2 4" xfId="13323" xr:uid="{00000000-0005-0000-0000-0000CD2F0000}"/>
    <cellStyle name="Moneda 3 4 4 2 5" xfId="13324" xr:uid="{00000000-0005-0000-0000-0000CE2F0000}"/>
    <cellStyle name="Moneda 3 4 4 3" xfId="13325" xr:uid="{00000000-0005-0000-0000-0000CF2F0000}"/>
    <cellStyle name="Moneda 3 4 4 3 2" xfId="13326" xr:uid="{00000000-0005-0000-0000-0000D02F0000}"/>
    <cellStyle name="Moneda 3 4 4 4" xfId="13327" xr:uid="{00000000-0005-0000-0000-0000D12F0000}"/>
    <cellStyle name="Moneda 3 4 4 5" xfId="13328" xr:uid="{00000000-0005-0000-0000-0000D22F0000}"/>
    <cellStyle name="Moneda 3 4 4 6" xfId="13329" xr:uid="{00000000-0005-0000-0000-0000D32F0000}"/>
    <cellStyle name="Moneda 3 4 5" xfId="1798" xr:uid="{00000000-0005-0000-0000-0000D42F0000}"/>
    <cellStyle name="Moneda 3 4 5 2" xfId="1799" xr:uid="{00000000-0005-0000-0000-0000D52F0000}"/>
    <cellStyle name="Moneda 3 4 5 2 2" xfId="13330" xr:uid="{00000000-0005-0000-0000-0000D62F0000}"/>
    <cellStyle name="Moneda 3 4 5 2 3" xfId="13331" xr:uid="{00000000-0005-0000-0000-0000D72F0000}"/>
    <cellStyle name="Moneda 3 4 5 3" xfId="13332" xr:uid="{00000000-0005-0000-0000-0000D82F0000}"/>
    <cellStyle name="Moneda 3 4 5 4" xfId="13333" xr:uid="{00000000-0005-0000-0000-0000D92F0000}"/>
    <cellStyle name="Moneda 3 4 6" xfId="1800" xr:uid="{00000000-0005-0000-0000-0000DA2F0000}"/>
    <cellStyle name="Moneda 3 4 6 2" xfId="1801" xr:uid="{00000000-0005-0000-0000-0000DB2F0000}"/>
    <cellStyle name="Moneda 3 4 7" xfId="1802" xr:uid="{00000000-0005-0000-0000-0000DC2F0000}"/>
    <cellStyle name="Moneda 3 4 8" xfId="13334" xr:uid="{00000000-0005-0000-0000-0000DD2F0000}"/>
    <cellStyle name="Moneda 3 4 9" xfId="13335" xr:uid="{00000000-0005-0000-0000-0000DE2F0000}"/>
    <cellStyle name="Moneda 3 5" xfId="1803" xr:uid="{00000000-0005-0000-0000-0000DF2F0000}"/>
    <cellStyle name="Moneda 3 5 2" xfId="1804" xr:uid="{00000000-0005-0000-0000-0000E02F0000}"/>
    <cellStyle name="Moneda 3 5 2 2" xfId="1805" xr:uid="{00000000-0005-0000-0000-0000E12F0000}"/>
    <cellStyle name="Moneda 3 5 2 2 2" xfId="1806" xr:uid="{00000000-0005-0000-0000-0000E22F0000}"/>
    <cellStyle name="Moneda 3 5 2 2 2 2" xfId="1807" xr:uid="{00000000-0005-0000-0000-0000E32F0000}"/>
    <cellStyle name="Moneda 3 5 2 2 3" xfId="1808" xr:uid="{00000000-0005-0000-0000-0000E42F0000}"/>
    <cellStyle name="Moneda 3 5 2 2 3 2" xfId="1809" xr:uid="{00000000-0005-0000-0000-0000E52F0000}"/>
    <cellStyle name="Moneda 3 5 2 2 4" xfId="1810" xr:uid="{00000000-0005-0000-0000-0000E62F0000}"/>
    <cellStyle name="Moneda 3 5 2 2 4 2" xfId="1811" xr:uid="{00000000-0005-0000-0000-0000E72F0000}"/>
    <cellStyle name="Moneda 3 5 2 2 5" xfId="1812" xr:uid="{00000000-0005-0000-0000-0000E82F0000}"/>
    <cellStyle name="Moneda 3 5 2 3" xfId="1813" xr:uid="{00000000-0005-0000-0000-0000E92F0000}"/>
    <cellStyle name="Moneda 3 5 2 3 2" xfId="1814" xr:uid="{00000000-0005-0000-0000-0000EA2F0000}"/>
    <cellStyle name="Moneda 3 5 2 4" xfId="1815" xr:uid="{00000000-0005-0000-0000-0000EB2F0000}"/>
    <cellStyle name="Moneda 3 5 2 4 2" xfId="1816" xr:uid="{00000000-0005-0000-0000-0000EC2F0000}"/>
    <cellStyle name="Moneda 3 5 2 5" xfId="1817" xr:uid="{00000000-0005-0000-0000-0000ED2F0000}"/>
    <cellStyle name="Moneda 3 5 2 5 2" xfId="1818" xr:uid="{00000000-0005-0000-0000-0000EE2F0000}"/>
    <cellStyle name="Moneda 3 5 2 6" xfId="1819" xr:uid="{00000000-0005-0000-0000-0000EF2F0000}"/>
    <cellStyle name="Moneda 3 5 3" xfId="1820" xr:uid="{00000000-0005-0000-0000-0000F02F0000}"/>
    <cellStyle name="Moneda 3 5 3 2" xfId="1821" xr:uid="{00000000-0005-0000-0000-0000F12F0000}"/>
    <cellStyle name="Moneda 3 5 3 2 2" xfId="1822" xr:uid="{00000000-0005-0000-0000-0000F22F0000}"/>
    <cellStyle name="Moneda 3 5 3 3" xfId="1823" xr:uid="{00000000-0005-0000-0000-0000F32F0000}"/>
    <cellStyle name="Moneda 3 5 3 3 2" xfId="1824" xr:uid="{00000000-0005-0000-0000-0000F42F0000}"/>
    <cellStyle name="Moneda 3 5 3 4" xfId="1825" xr:uid="{00000000-0005-0000-0000-0000F52F0000}"/>
    <cellStyle name="Moneda 3 5 3 4 2" xfId="1826" xr:uid="{00000000-0005-0000-0000-0000F62F0000}"/>
    <cellStyle name="Moneda 3 5 3 5" xfId="1827" xr:uid="{00000000-0005-0000-0000-0000F72F0000}"/>
    <cellStyle name="Moneda 3 5 4" xfId="1828" xr:uid="{00000000-0005-0000-0000-0000F82F0000}"/>
    <cellStyle name="Moneda 3 5 4 2" xfId="1829" xr:uid="{00000000-0005-0000-0000-0000F92F0000}"/>
    <cellStyle name="Moneda 3 5 5" xfId="1830" xr:uid="{00000000-0005-0000-0000-0000FA2F0000}"/>
    <cellStyle name="Moneda 3 5 5 2" xfId="1831" xr:uid="{00000000-0005-0000-0000-0000FB2F0000}"/>
    <cellStyle name="Moneda 3 5 6" xfId="1832" xr:uid="{00000000-0005-0000-0000-0000FC2F0000}"/>
    <cellStyle name="Moneda 3 5 6 2" xfId="1833" xr:uid="{00000000-0005-0000-0000-0000FD2F0000}"/>
    <cellStyle name="Moneda 3 5 7" xfId="1834" xr:uid="{00000000-0005-0000-0000-0000FE2F0000}"/>
    <cellStyle name="Moneda 3 5 8" xfId="1835" xr:uid="{00000000-0005-0000-0000-0000FF2F0000}"/>
    <cellStyle name="Moneda 3 6" xfId="1836" xr:uid="{00000000-0005-0000-0000-000000300000}"/>
    <cellStyle name="Moneda 3 6 2" xfId="1837" xr:uid="{00000000-0005-0000-0000-000001300000}"/>
    <cellStyle name="Moneda 3 6 2 2" xfId="1838" xr:uid="{00000000-0005-0000-0000-000002300000}"/>
    <cellStyle name="Moneda 3 6 2 2 2" xfId="1839" xr:uid="{00000000-0005-0000-0000-000003300000}"/>
    <cellStyle name="Moneda 3 6 2 3" xfId="1840" xr:uid="{00000000-0005-0000-0000-000004300000}"/>
    <cellStyle name="Moneda 3 6 3" xfId="1841" xr:uid="{00000000-0005-0000-0000-000005300000}"/>
    <cellStyle name="Moneda 3 6 4" xfId="13336" xr:uid="{00000000-0005-0000-0000-000006300000}"/>
    <cellStyle name="Moneda 3 7" xfId="1842" xr:uid="{00000000-0005-0000-0000-000007300000}"/>
    <cellStyle name="Moneda 3 7 2" xfId="1843" xr:uid="{00000000-0005-0000-0000-000008300000}"/>
    <cellStyle name="Moneda 3 7 2 2" xfId="1844" xr:uid="{00000000-0005-0000-0000-000009300000}"/>
    <cellStyle name="Moneda 3 7 3" xfId="1845" xr:uid="{00000000-0005-0000-0000-00000A300000}"/>
    <cellStyle name="Moneda 3 8" xfId="1846" xr:uid="{00000000-0005-0000-0000-00000B300000}"/>
    <cellStyle name="Moneda 3 8 2" xfId="1847" xr:uid="{00000000-0005-0000-0000-00000C300000}"/>
    <cellStyle name="Moneda 3 8 2 2" xfId="1848" xr:uid="{00000000-0005-0000-0000-00000D300000}"/>
    <cellStyle name="Moneda 3 8 2 2 2" xfId="1849" xr:uid="{00000000-0005-0000-0000-00000E300000}"/>
    <cellStyle name="Moneda 3 8 2 3" xfId="1850" xr:uid="{00000000-0005-0000-0000-00000F300000}"/>
    <cellStyle name="Moneda 3 8 2 3 2" xfId="1851" xr:uid="{00000000-0005-0000-0000-000010300000}"/>
    <cellStyle name="Moneda 3 8 2 4" xfId="1852" xr:uid="{00000000-0005-0000-0000-000011300000}"/>
    <cellStyle name="Moneda 3 8 2 4 2" xfId="1853" xr:uid="{00000000-0005-0000-0000-000012300000}"/>
    <cellStyle name="Moneda 3 8 2 5" xfId="1854" xr:uid="{00000000-0005-0000-0000-000013300000}"/>
    <cellStyle name="Moneda 3 8 3" xfId="1855" xr:uid="{00000000-0005-0000-0000-000014300000}"/>
    <cellStyle name="Moneda 3 8 3 2" xfId="1856" xr:uid="{00000000-0005-0000-0000-000015300000}"/>
    <cellStyle name="Moneda 3 8 4" xfId="1857" xr:uid="{00000000-0005-0000-0000-000016300000}"/>
    <cellStyle name="Moneda 3 8 4 2" xfId="1858" xr:uid="{00000000-0005-0000-0000-000017300000}"/>
    <cellStyle name="Moneda 3 8 5" xfId="1859" xr:uid="{00000000-0005-0000-0000-000018300000}"/>
    <cellStyle name="Moneda 3 8 5 2" xfId="1860" xr:uid="{00000000-0005-0000-0000-000019300000}"/>
    <cellStyle name="Moneda 3 8 6" xfId="1861" xr:uid="{00000000-0005-0000-0000-00001A300000}"/>
    <cellStyle name="Moneda 3 9" xfId="1862" xr:uid="{00000000-0005-0000-0000-00001B300000}"/>
    <cellStyle name="Moneda 3 9 2" xfId="1863" xr:uid="{00000000-0005-0000-0000-00001C300000}"/>
    <cellStyle name="Moneda 30" xfId="1864" xr:uid="{00000000-0005-0000-0000-00001D300000}"/>
    <cellStyle name="Moneda 30 2" xfId="1865" xr:uid="{00000000-0005-0000-0000-00001E300000}"/>
    <cellStyle name="Moneda 30 2 2" xfId="1866" xr:uid="{00000000-0005-0000-0000-00001F300000}"/>
    <cellStyle name="Moneda 30 3" xfId="1867" xr:uid="{00000000-0005-0000-0000-000020300000}"/>
    <cellStyle name="Moneda 30 3 2" xfId="1868" xr:uid="{00000000-0005-0000-0000-000021300000}"/>
    <cellStyle name="Moneda 30 4" xfId="1869" xr:uid="{00000000-0005-0000-0000-000022300000}"/>
    <cellStyle name="Moneda 30 4 2" xfId="1870" xr:uid="{00000000-0005-0000-0000-000023300000}"/>
    <cellStyle name="Moneda 30 5" xfId="1871" xr:uid="{00000000-0005-0000-0000-000024300000}"/>
    <cellStyle name="Moneda 31" xfId="1872" xr:uid="{00000000-0005-0000-0000-000025300000}"/>
    <cellStyle name="Moneda 31 2" xfId="1873" xr:uid="{00000000-0005-0000-0000-000026300000}"/>
    <cellStyle name="Moneda 32" xfId="1874" xr:uid="{00000000-0005-0000-0000-000027300000}"/>
    <cellStyle name="Moneda 32 2" xfId="1875" xr:uid="{00000000-0005-0000-0000-000028300000}"/>
    <cellStyle name="Moneda 33" xfId="1876" xr:uid="{00000000-0005-0000-0000-000029300000}"/>
    <cellStyle name="Moneda 33 2" xfId="1877" xr:uid="{00000000-0005-0000-0000-00002A300000}"/>
    <cellStyle name="Moneda 34" xfId="1878" xr:uid="{00000000-0005-0000-0000-00002B300000}"/>
    <cellStyle name="Moneda 34 2" xfId="1879" xr:uid="{00000000-0005-0000-0000-00002C300000}"/>
    <cellStyle name="Moneda 35" xfId="1880" xr:uid="{00000000-0005-0000-0000-00002D300000}"/>
    <cellStyle name="Moneda 35 2" xfId="1881" xr:uid="{00000000-0005-0000-0000-00002E300000}"/>
    <cellStyle name="Moneda 36" xfId="1882" xr:uid="{00000000-0005-0000-0000-00002F300000}"/>
    <cellStyle name="Moneda 36 2" xfId="1883" xr:uid="{00000000-0005-0000-0000-000030300000}"/>
    <cellStyle name="Moneda 37" xfId="1884" xr:uid="{00000000-0005-0000-0000-000031300000}"/>
    <cellStyle name="Moneda 37 2" xfId="1885" xr:uid="{00000000-0005-0000-0000-000032300000}"/>
    <cellStyle name="Moneda 38" xfId="1886" xr:uid="{00000000-0005-0000-0000-000033300000}"/>
    <cellStyle name="Moneda 38 2" xfId="1887" xr:uid="{00000000-0005-0000-0000-000034300000}"/>
    <cellStyle name="Moneda 39" xfId="1888" xr:uid="{00000000-0005-0000-0000-000035300000}"/>
    <cellStyle name="Moneda 39 2" xfId="1889" xr:uid="{00000000-0005-0000-0000-000036300000}"/>
    <cellStyle name="Moneda 4" xfId="15" xr:uid="{00000000-0005-0000-0000-000037300000}"/>
    <cellStyle name="Moneda 4 2" xfId="1890" xr:uid="{00000000-0005-0000-0000-000038300000}"/>
    <cellStyle name="Moneda 4 3" xfId="1891" xr:uid="{00000000-0005-0000-0000-000039300000}"/>
    <cellStyle name="Moneda 4 3 2" xfId="13337" xr:uid="{00000000-0005-0000-0000-00003A300000}"/>
    <cellStyle name="Moneda 4 3 2 2" xfId="13338" xr:uid="{00000000-0005-0000-0000-00003B300000}"/>
    <cellStyle name="Moneda 4 3 2 2 2" xfId="13339" xr:uid="{00000000-0005-0000-0000-00003C300000}"/>
    <cellStyle name="Moneda 4 3 2 2 2 2" xfId="13340" xr:uid="{00000000-0005-0000-0000-00003D300000}"/>
    <cellStyle name="Moneda 4 3 2 2 3" xfId="13341" xr:uid="{00000000-0005-0000-0000-00003E300000}"/>
    <cellStyle name="Moneda 4 3 2 2 4" xfId="13342" xr:uid="{00000000-0005-0000-0000-00003F300000}"/>
    <cellStyle name="Moneda 4 3 2 2 5" xfId="13343" xr:uid="{00000000-0005-0000-0000-000040300000}"/>
    <cellStyle name="Moneda 4 3 2 3" xfId="13344" xr:uid="{00000000-0005-0000-0000-000041300000}"/>
    <cellStyle name="Moneda 4 3 2 3 2" xfId="13345" xr:uid="{00000000-0005-0000-0000-000042300000}"/>
    <cellStyle name="Moneda 4 3 2 3 3" xfId="13346" xr:uid="{00000000-0005-0000-0000-000043300000}"/>
    <cellStyle name="Moneda 4 3 2 4" xfId="13347" xr:uid="{00000000-0005-0000-0000-000044300000}"/>
    <cellStyle name="Moneda 4 3 2 5" xfId="13348" xr:uid="{00000000-0005-0000-0000-000045300000}"/>
    <cellStyle name="Moneda 4 3 2 6" xfId="13349" xr:uid="{00000000-0005-0000-0000-000046300000}"/>
    <cellStyle name="Moneda 4 3 2 7" xfId="13350" xr:uid="{00000000-0005-0000-0000-000047300000}"/>
    <cellStyle name="Moneda 4 3 2 8" xfId="13351" xr:uid="{00000000-0005-0000-0000-000048300000}"/>
    <cellStyle name="Moneda 4 3 3" xfId="13352" xr:uid="{00000000-0005-0000-0000-000049300000}"/>
    <cellStyle name="Moneda 4 3 3 2" xfId="13353" xr:uid="{00000000-0005-0000-0000-00004A300000}"/>
    <cellStyle name="Moneda 4 3 3 2 2" xfId="13354" xr:uid="{00000000-0005-0000-0000-00004B300000}"/>
    <cellStyle name="Moneda 4 3 3 3" xfId="13355" xr:uid="{00000000-0005-0000-0000-00004C300000}"/>
    <cellStyle name="Moneda 4 3 3 4" xfId="13356" xr:uid="{00000000-0005-0000-0000-00004D300000}"/>
    <cellStyle name="Moneda 4 3 3 5" xfId="13357" xr:uid="{00000000-0005-0000-0000-00004E300000}"/>
    <cellStyle name="Moneda 4 3 4" xfId="13358" xr:uid="{00000000-0005-0000-0000-00004F300000}"/>
    <cellStyle name="Moneda 4 3 4 2" xfId="13359" xr:uid="{00000000-0005-0000-0000-000050300000}"/>
    <cellStyle name="Moneda 4 3 4 3" xfId="13360" xr:uid="{00000000-0005-0000-0000-000051300000}"/>
    <cellStyle name="Moneda 4 3 5" xfId="13361" xr:uid="{00000000-0005-0000-0000-000052300000}"/>
    <cellStyle name="Moneda 4 3 6" xfId="13362" xr:uid="{00000000-0005-0000-0000-000053300000}"/>
    <cellStyle name="Moneda 4 3 7" xfId="13363" xr:uid="{00000000-0005-0000-0000-000054300000}"/>
    <cellStyle name="Moneda 4 3 8" xfId="13364" xr:uid="{00000000-0005-0000-0000-000055300000}"/>
    <cellStyle name="Moneda 4 3 9" xfId="13365" xr:uid="{00000000-0005-0000-0000-000056300000}"/>
    <cellStyle name="Moneda 4 4" xfId="1892" xr:uid="{00000000-0005-0000-0000-000057300000}"/>
    <cellStyle name="Moneda 40" xfId="1893" xr:uid="{00000000-0005-0000-0000-000058300000}"/>
    <cellStyle name="Moneda 40 2" xfId="1894" xr:uid="{00000000-0005-0000-0000-000059300000}"/>
    <cellStyle name="Moneda 41" xfId="1895" xr:uid="{00000000-0005-0000-0000-00005A300000}"/>
    <cellStyle name="Moneda 41 2" xfId="1896" xr:uid="{00000000-0005-0000-0000-00005B300000}"/>
    <cellStyle name="Moneda 42" xfId="1897" xr:uid="{00000000-0005-0000-0000-00005C300000}"/>
    <cellStyle name="Moneda 42 2" xfId="1898" xr:uid="{00000000-0005-0000-0000-00005D300000}"/>
    <cellStyle name="Moneda 43" xfId="1899" xr:uid="{00000000-0005-0000-0000-00005E300000}"/>
    <cellStyle name="Moneda 43 2" xfId="1900" xr:uid="{00000000-0005-0000-0000-00005F300000}"/>
    <cellStyle name="Moneda 44" xfId="1901" xr:uid="{00000000-0005-0000-0000-000060300000}"/>
    <cellStyle name="Moneda 44 2" xfId="1902" xr:uid="{00000000-0005-0000-0000-000061300000}"/>
    <cellStyle name="Moneda 45" xfId="1903" xr:uid="{00000000-0005-0000-0000-000062300000}"/>
    <cellStyle name="Moneda 45 2" xfId="1904" xr:uid="{00000000-0005-0000-0000-000063300000}"/>
    <cellStyle name="Moneda 46" xfId="1905" xr:uid="{00000000-0005-0000-0000-000064300000}"/>
    <cellStyle name="Moneda 46 2" xfId="1906" xr:uid="{00000000-0005-0000-0000-000065300000}"/>
    <cellStyle name="Moneda 47" xfId="1907" xr:uid="{00000000-0005-0000-0000-000066300000}"/>
    <cellStyle name="Moneda 47 2" xfId="1908" xr:uid="{00000000-0005-0000-0000-000067300000}"/>
    <cellStyle name="Moneda 48" xfId="1909" xr:uid="{00000000-0005-0000-0000-000068300000}"/>
    <cellStyle name="Moneda 48 2" xfId="1910" xr:uid="{00000000-0005-0000-0000-000069300000}"/>
    <cellStyle name="Moneda 49" xfId="1911" xr:uid="{00000000-0005-0000-0000-00006A300000}"/>
    <cellStyle name="Moneda 5" xfId="1912" xr:uid="{00000000-0005-0000-0000-00006B300000}"/>
    <cellStyle name="Moneda 5 2" xfId="1913" xr:uid="{00000000-0005-0000-0000-00006C300000}"/>
    <cellStyle name="Moneda 5 3" xfId="1914" xr:uid="{00000000-0005-0000-0000-00006D300000}"/>
    <cellStyle name="Moneda 5 4" xfId="1915" xr:uid="{00000000-0005-0000-0000-00006E300000}"/>
    <cellStyle name="Moneda 5 5" xfId="1916" xr:uid="{00000000-0005-0000-0000-00006F300000}"/>
    <cellStyle name="Moneda 50" xfId="1917" xr:uid="{00000000-0005-0000-0000-000070300000}"/>
    <cellStyle name="Moneda 51" xfId="1918" xr:uid="{00000000-0005-0000-0000-000071300000}"/>
    <cellStyle name="Moneda 52" xfId="1919" xr:uid="{00000000-0005-0000-0000-000072300000}"/>
    <cellStyle name="Moneda 6" xfId="1920" xr:uid="{00000000-0005-0000-0000-000073300000}"/>
    <cellStyle name="Moneda 6 10" xfId="1921" xr:uid="{00000000-0005-0000-0000-000074300000}"/>
    <cellStyle name="Moneda 6 10 2" xfId="1922" xr:uid="{00000000-0005-0000-0000-000075300000}"/>
    <cellStyle name="Moneda 6 11" xfId="1923" xr:uid="{00000000-0005-0000-0000-000076300000}"/>
    <cellStyle name="Moneda 6 11 2" xfId="1924" xr:uid="{00000000-0005-0000-0000-000077300000}"/>
    <cellStyle name="Moneda 6 12" xfId="1925" xr:uid="{00000000-0005-0000-0000-000078300000}"/>
    <cellStyle name="Moneda 6 2" xfId="1926" xr:uid="{00000000-0005-0000-0000-000079300000}"/>
    <cellStyle name="Moneda 6 2 10" xfId="1927" xr:uid="{00000000-0005-0000-0000-00007A300000}"/>
    <cellStyle name="Moneda 6 2 11" xfId="1928" xr:uid="{00000000-0005-0000-0000-00007B300000}"/>
    <cellStyle name="Moneda 6 2 2" xfId="1929" xr:uid="{00000000-0005-0000-0000-00007C300000}"/>
    <cellStyle name="Moneda 6 2 2 2" xfId="1930" xr:uid="{00000000-0005-0000-0000-00007D300000}"/>
    <cellStyle name="Moneda 6 2 2 2 2" xfId="1931" xr:uid="{00000000-0005-0000-0000-00007E300000}"/>
    <cellStyle name="Moneda 6 2 2 2 2 2" xfId="1932" xr:uid="{00000000-0005-0000-0000-00007F300000}"/>
    <cellStyle name="Moneda 6 2 2 2 2 2 2" xfId="1933" xr:uid="{00000000-0005-0000-0000-000080300000}"/>
    <cellStyle name="Moneda 6 2 2 2 2 3" xfId="1934" xr:uid="{00000000-0005-0000-0000-000081300000}"/>
    <cellStyle name="Moneda 6 2 2 2 2 3 2" xfId="1935" xr:uid="{00000000-0005-0000-0000-000082300000}"/>
    <cellStyle name="Moneda 6 2 2 2 2 4" xfId="1936" xr:uid="{00000000-0005-0000-0000-000083300000}"/>
    <cellStyle name="Moneda 6 2 2 2 2 4 2" xfId="1937" xr:uid="{00000000-0005-0000-0000-000084300000}"/>
    <cellStyle name="Moneda 6 2 2 2 2 5" xfId="1938" xr:uid="{00000000-0005-0000-0000-000085300000}"/>
    <cellStyle name="Moneda 6 2 2 2 3" xfId="1939" xr:uid="{00000000-0005-0000-0000-000086300000}"/>
    <cellStyle name="Moneda 6 2 2 2 3 2" xfId="1940" xr:uid="{00000000-0005-0000-0000-000087300000}"/>
    <cellStyle name="Moneda 6 2 2 2 4" xfId="1941" xr:uid="{00000000-0005-0000-0000-000088300000}"/>
    <cellStyle name="Moneda 6 2 2 2 4 2" xfId="1942" xr:uid="{00000000-0005-0000-0000-000089300000}"/>
    <cellStyle name="Moneda 6 2 2 2 5" xfId="1943" xr:uid="{00000000-0005-0000-0000-00008A300000}"/>
    <cellStyle name="Moneda 6 2 2 2 5 2" xfId="1944" xr:uid="{00000000-0005-0000-0000-00008B300000}"/>
    <cellStyle name="Moneda 6 2 2 2 6" xfId="1945" xr:uid="{00000000-0005-0000-0000-00008C300000}"/>
    <cellStyle name="Moneda 6 2 2 3" xfId="1946" xr:uid="{00000000-0005-0000-0000-00008D300000}"/>
    <cellStyle name="Moneda 6 2 2 3 2" xfId="1947" xr:uid="{00000000-0005-0000-0000-00008E300000}"/>
    <cellStyle name="Moneda 6 2 2 3 2 2" xfId="1948" xr:uid="{00000000-0005-0000-0000-00008F300000}"/>
    <cellStyle name="Moneda 6 2 2 3 3" xfId="1949" xr:uid="{00000000-0005-0000-0000-000090300000}"/>
    <cellStyle name="Moneda 6 2 2 3 3 2" xfId="1950" xr:uid="{00000000-0005-0000-0000-000091300000}"/>
    <cellStyle name="Moneda 6 2 2 3 4" xfId="1951" xr:uid="{00000000-0005-0000-0000-000092300000}"/>
    <cellStyle name="Moneda 6 2 2 3 4 2" xfId="1952" xr:uid="{00000000-0005-0000-0000-000093300000}"/>
    <cellStyle name="Moneda 6 2 2 3 5" xfId="1953" xr:uid="{00000000-0005-0000-0000-000094300000}"/>
    <cellStyle name="Moneda 6 2 2 4" xfId="1954" xr:uid="{00000000-0005-0000-0000-000095300000}"/>
    <cellStyle name="Moneda 6 2 2 4 2" xfId="1955" xr:uid="{00000000-0005-0000-0000-000096300000}"/>
    <cellStyle name="Moneda 6 2 2 5" xfId="1956" xr:uid="{00000000-0005-0000-0000-000097300000}"/>
    <cellStyle name="Moneda 6 2 2 5 2" xfId="1957" xr:uid="{00000000-0005-0000-0000-000098300000}"/>
    <cellStyle name="Moneda 6 2 2 6" xfId="1958" xr:uid="{00000000-0005-0000-0000-000099300000}"/>
    <cellStyle name="Moneda 6 2 2 6 2" xfId="1959" xr:uid="{00000000-0005-0000-0000-00009A300000}"/>
    <cellStyle name="Moneda 6 2 2 7" xfId="1960" xr:uid="{00000000-0005-0000-0000-00009B300000}"/>
    <cellStyle name="Moneda 6 2 3" xfId="1961" xr:uid="{00000000-0005-0000-0000-00009C300000}"/>
    <cellStyle name="Moneda 6 2 3 2" xfId="1962" xr:uid="{00000000-0005-0000-0000-00009D300000}"/>
    <cellStyle name="Moneda 6 2 3 2 2" xfId="1963" xr:uid="{00000000-0005-0000-0000-00009E300000}"/>
    <cellStyle name="Moneda 6 2 3 2 2 2" xfId="1964" xr:uid="{00000000-0005-0000-0000-00009F300000}"/>
    <cellStyle name="Moneda 6 2 3 2 2 2 2" xfId="1965" xr:uid="{00000000-0005-0000-0000-0000A0300000}"/>
    <cellStyle name="Moneda 6 2 3 2 2 3" xfId="1966" xr:uid="{00000000-0005-0000-0000-0000A1300000}"/>
    <cellStyle name="Moneda 6 2 3 2 2 3 2" xfId="1967" xr:uid="{00000000-0005-0000-0000-0000A2300000}"/>
    <cellStyle name="Moneda 6 2 3 2 2 4" xfId="1968" xr:uid="{00000000-0005-0000-0000-0000A3300000}"/>
    <cellStyle name="Moneda 6 2 3 2 2 4 2" xfId="1969" xr:uid="{00000000-0005-0000-0000-0000A4300000}"/>
    <cellStyle name="Moneda 6 2 3 2 2 5" xfId="1970" xr:uid="{00000000-0005-0000-0000-0000A5300000}"/>
    <cellStyle name="Moneda 6 2 3 2 3" xfId="1971" xr:uid="{00000000-0005-0000-0000-0000A6300000}"/>
    <cellStyle name="Moneda 6 2 3 2 3 2" xfId="1972" xr:uid="{00000000-0005-0000-0000-0000A7300000}"/>
    <cellStyle name="Moneda 6 2 3 2 4" xfId="1973" xr:uid="{00000000-0005-0000-0000-0000A8300000}"/>
    <cellStyle name="Moneda 6 2 3 2 4 2" xfId="1974" xr:uid="{00000000-0005-0000-0000-0000A9300000}"/>
    <cellStyle name="Moneda 6 2 3 2 5" xfId="1975" xr:uid="{00000000-0005-0000-0000-0000AA300000}"/>
    <cellStyle name="Moneda 6 2 3 2 5 2" xfId="1976" xr:uid="{00000000-0005-0000-0000-0000AB300000}"/>
    <cellStyle name="Moneda 6 2 3 2 6" xfId="1977" xr:uid="{00000000-0005-0000-0000-0000AC300000}"/>
    <cellStyle name="Moneda 6 2 3 3" xfId="1978" xr:uid="{00000000-0005-0000-0000-0000AD300000}"/>
    <cellStyle name="Moneda 6 2 3 3 2" xfId="1979" xr:uid="{00000000-0005-0000-0000-0000AE300000}"/>
    <cellStyle name="Moneda 6 2 3 3 2 2" xfId="1980" xr:uid="{00000000-0005-0000-0000-0000AF300000}"/>
    <cellStyle name="Moneda 6 2 3 3 3" xfId="1981" xr:uid="{00000000-0005-0000-0000-0000B0300000}"/>
    <cellStyle name="Moneda 6 2 3 3 3 2" xfId="1982" xr:uid="{00000000-0005-0000-0000-0000B1300000}"/>
    <cellStyle name="Moneda 6 2 3 3 4" xfId="1983" xr:uid="{00000000-0005-0000-0000-0000B2300000}"/>
    <cellStyle name="Moneda 6 2 3 3 4 2" xfId="1984" xr:uid="{00000000-0005-0000-0000-0000B3300000}"/>
    <cellStyle name="Moneda 6 2 3 3 5" xfId="1985" xr:uid="{00000000-0005-0000-0000-0000B4300000}"/>
    <cellStyle name="Moneda 6 2 3 4" xfId="1986" xr:uid="{00000000-0005-0000-0000-0000B5300000}"/>
    <cellStyle name="Moneda 6 2 3 4 2" xfId="1987" xr:uid="{00000000-0005-0000-0000-0000B6300000}"/>
    <cellStyle name="Moneda 6 2 3 5" xfId="1988" xr:uid="{00000000-0005-0000-0000-0000B7300000}"/>
    <cellStyle name="Moneda 6 2 3 5 2" xfId="1989" xr:uid="{00000000-0005-0000-0000-0000B8300000}"/>
    <cellStyle name="Moneda 6 2 3 6" xfId="1990" xr:uid="{00000000-0005-0000-0000-0000B9300000}"/>
    <cellStyle name="Moneda 6 2 3 6 2" xfId="1991" xr:uid="{00000000-0005-0000-0000-0000BA300000}"/>
    <cellStyle name="Moneda 6 2 3 7" xfId="1992" xr:uid="{00000000-0005-0000-0000-0000BB300000}"/>
    <cellStyle name="Moneda 6 2 4" xfId="1993" xr:uid="{00000000-0005-0000-0000-0000BC300000}"/>
    <cellStyle name="Moneda 6 2 4 2" xfId="1994" xr:uid="{00000000-0005-0000-0000-0000BD300000}"/>
    <cellStyle name="Moneda 6 2 4 2 2" xfId="1995" xr:uid="{00000000-0005-0000-0000-0000BE300000}"/>
    <cellStyle name="Moneda 6 2 4 2 2 2" xfId="1996" xr:uid="{00000000-0005-0000-0000-0000BF300000}"/>
    <cellStyle name="Moneda 6 2 4 2 2 2 2" xfId="1997" xr:uid="{00000000-0005-0000-0000-0000C0300000}"/>
    <cellStyle name="Moneda 6 2 4 2 2 3" xfId="1998" xr:uid="{00000000-0005-0000-0000-0000C1300000}"/>
    <cellStyle name="Moneda 6 2 4 2 2 3 2" xfId="1999" xr:uid="{00000000-0005-0000-0000-0000C2300000}"/>
    <cellStyle name="Moneda 6 2 4 2 2 4" xfId="2000" xr:uid="{00000000-0005-0000-0000-0000C3300000}"/>
    <cellStyle name="Moneda 6 2 4 2 2 4 2" xfId="2001" xr:uid="{00000000-0005-0000-0000-0000C4300000}"/>
    <cellStyle name="Moneda 6 2 4 2 2 5" xfId="2002" xr:uid="{00000000-0005-0000-0000-0000C5300000}"/>
    <cellStyle name="Moneda 6 2 4 2 3" xfId="2003" xr:uid="{00000000-0005-0000-0000-0000C6300000}"/>
    <cellStyle name="Moneda 6 2 4 2 3 2" xfId="2004" xr:uid="{00000000-0005-0000-0000-0000C7300000}"/>
    <cellStyle name="Moneda 6 2 4 2 4" xfId="2005" xr:uid="{00000000-0005-0000-0000-0000C8300000}"/>
    <cellStyle name="Moneda 6 2 4 2 4 2" xfId="2006" xr:uid="{00000000-0005-0000-0000-0000C9300000}"/>
    <cellStyle name="Moneda 6 2 4 2 5" xfId="2007" xr:uid="{00000000-0005-0000-0000-0000CA300000}"/>
    <cellStyle name="Moneda 6 2 4 2 5 2" xfId="2008" xr:uid="{00000000-0005-0000-0000-0000CB300000}"/>
    <cellStyle name="Moneda 6 2 4 2 6" xfId="2009" xr:uid="{00000000-0005-0000-0000-0000CC300000}"/>
    <cellStyle name="Moneda 6 2 4 3" xfId="2010" xr:uid="{00000000-0005-0000-0000-0000CD300000}"/>
    <cellStyle name="Moneda 6 2 4 3 2" xfId="2011" xr:uid="{00000000-0005-0000-0000-0000CE300000}"/>
    <cellStyle name="Moneda 6 2 4 3 2 2" xfId="2012" xr:uid="{00000000-0005-0000-0000-0000CF300000}"/>
    <cellStyle name="Moneda 6 2 4 3 3" xfId="2013" xr:uid="{00000000-0005-0000-0000-0000D0300000}"/>
    <cellStyle name="Moneda 6 2 4 3 3 2" xfId="2014" xr:uid="{00000000-0005-0000-0000-0000D1300000}"/>
    <cellStyle name="Moneda 6 2 4 3 4" xfId="2015" xr:uid="{00000000-0005-0000-0000-0000D2300000}"/>
    <cellStyle name="Moneda 6 2 4 3 4 2" xfId="2016" xr:uid="{00000000-0005-0000-0000-0000D3300000}"/>
    <cellStyle name="Moneda 6 2 4 3 5" xfId="2017" xr:uid="{00000000-0005-0000-0000-0000D4300000}"/>
    <cellStyle name="Moneda 6 2 4 4" xfId="2018" xr:uid="{00000000-0005-0000-0000-0000D5300000}"/>
    <cellStyle name="Moneda 6 2 4 4 2" xfId="2019" xr:uid="{00000000-0005-0000-0000-0000D6300000}"/>
    <cellStyle name="Moneda 6 2 4 5" xfId="2020" xr:uid="{00000000-0005-0000-0000-0000D7300000}"/>
    <cellStyle name="Moneda 6 2 4 5 2" xfId="2021" xr:uid="{00000000-0005-0000-0000-0000D8300000}"/>
    <cellStyle name="Moneda 6 2 4 6" xfId="2022" xr:uid="{00000000-0005-0000-0000-0000D9300000}"/>
    <cellStyle name="Moneda 6 2 4 6 2" xfId="2023" xr:uid="{00000000-0005-0000-0000-0000DA300000}"/>
    <cellStyle name="Moneda 6 2 4 7" xfId="2024" xr:uid="{00000000-0005-0000-0000-0000DB300000}"/>
    <cellStyle name="Moneda 6 2 5" xfId="2025" xr:uid="{00000000-0005-0000-0000-0000DC300000}"/>
    <cellStyle name="Moneda 6 2 5 2" xfId="2026" xr:uid="{00000000-0005-0000-0000-0000DD300000}"/>
    <cellStyle name="Moneda 6 2 5 2 2" xfId="2027" xr:uid="{00000000-0005-0000-0000-0000DE300000}"/>
    <cellStyle name="Moneda 6 2 5 2 2 2" xfId="2028" xr:uid="{00000000-0005-0000-0000-0000DF300000}"/>
    <cellStyle name="Moneda 6 2 5 2 3" xfId="2029" xr:uid="{00000000-0005-0000-0000-0000E0300000}"/>
    <cellStyle name="Moneda 6 2 5 2 3 2" xfId="2030" xr:uid="{00000000-0005-0000-0000-0000E1300000}"/>
    <cellStyle name="Moneda 6 2 5 2 4" xfId="2031" xr:uid="{00000000-0005-0000-0000-0000E2300000}"/>
    <cellStyle name="Moneda 6 2 5 2 4 2" xfId="2032" xr:uid="{00000000-0005-0000-0000-0000E3300000}"/>
    <cellStyle name="Moneda 6 2 5 2 5" xfId="2033" xr:uid="{00000000-0005-0000-0000-0000E4300000}"/>
    <cellStyle name="Moneda 6 2 5 3" xfId="2034" xr:uid="{00000000-0005-0000-0000-0000E5300000}"/>
    <cellStyle name="Moneda 6 2 5 3 2" xfId="2035" xr:uid="{00000000-0005-0000-0000-0000E6300000}"/>
    <cellStyle name="Moneda 6 2 5 4" xfId="2036" xr:uid="{00000000-0005-0000-0000-0000E7300000}"/>
    <cellStyle name="Moneda 6 2 5 4 2" xfId="2037" xr:uid="{00000000-0005-0000-0000-0000E8300000}"/>
    <cellStyle name="Moneda 6 2 5 5" xfId="2038" xr:uid="{00000000-0005-0000-0000-0000E9300000}"/>
    <cellStyle name="Moneda 6 2 5 5 2" xfId="2039" xr:uid="{00000000-0005-0000-0000-0000EA300000}"/>
    <cellStyle name="Moneda 6 2 5 6" xfId="2040" xr:uid="{00000000-0005-0000-0000-0000EB300000}"/>
    <cellStyle name="Moneda 6 2 6" xfId="2041" xr:uid="{00000000-0005-0000-0000-0000EC300000}"/>
    <cellStyle name="Moneda 6 2 6 2" xfId="2042" xr:uid="{00000000-0005-0000-0000-0000ED300000}"/>
    <cellStyle name="Moneda 6 2 6 2 2" xfId="2043" xr:uid="{00000000-0005-0000-0000-0000EE300000}"/>
    <cellStyle name="Moneda 6 2 6 3" xfId="2044" xr:uid="{00000000-0005-0000-0000-0000EF300000}"/>
    <cellStyle name="Moneda 6 2 6 3 2" xfId="2045" xr:uid="{00000000-0005-0000-0000-0000F0300000}"/>
    <cellStyle name="Moneda 6 2 6 4" xfId="2046" xr:uid="{00000000-0005-0000-0000-0000F1300000}"/>
    <cellStyle name="Moneda 6 2 6 4 2" xfId="2047" xr:uid="{00000000-0005-0000-0000-0000F2300000}"/>
    <cellStyle name="Moneda 6 2 6 5" xfId="2048" xr:uid="{00000000-0005-0000-0000-0000F3300000}"/>
    <cellStyle name="Moneda 6 2 7" xfId="2049" xr:uid="{00000000-0005-0000-0000-0000F4300000}"/>
    <cellStyle name="Moneda 6 2 7 2" xfId="2050" xr:uid="{00000000-0005-0000-0000-0000F5300000}"/>
    <cellStyle name="Moneda 6 2 8" xfId="2051" xr:uid="{00000000-0005-0000-0000-0000F6300000}"/>
    <cellStyle name="Moneda 6 2 8 2" xfId="2052" xr:uid="{00000000-0005-0000-0000-0000F7300000}"/>
    <cellStyle name="Moneda 6 2 9" xfId="2053" xr:uid="{00000000-0005-0000-0000-0000F8300000}"/>
    <cellStyle name="Moneda 6 2 9 2" xfId="2054" xr:uid="{00000000-0005-0000-0000-0000F9300000}"/>
    <cellStyle name="Moneda 6 3" xfId="2055" xr:uid="{00000000-0005-0000-0000-0000FA300000}"/>
    <cellStyle name="Moneda 6 3 2" xfId="2056" xr:uid="{00000000-0005-0000-0000-0000FB300000}"/>
    <cellStyle name="Moneda 6 3 2 2" xfId="2057" xr:uid="{00000000-0005-0000-0000-0000FC300000}"/>
    <cellStyle name="Moneda 6 3 2 2 2" xfId="2058" xr:uid="{00000000-0005-0000-0000-0000FD300000}"/>
    <cellStyle name="Moneda 6 3 2 2 2 2" xfId="2059" xr:uid="{00000000-0005-0000-0000-0000FE300000}"/>
    <cellStyle name="Moneda 6 3 2 2 3" xfId="2060" xr:uid="{00000000-0005-0000-0000-0000FF300000}"/>
    <cellStyle name="Moneda 6 3 2 2 3 2" xfId="2061" xr:uid="{00000000-0005-0000-0000-000000310000}"/>
    <cellStyle name="Moneda 6 3 2 2 4" xfId="2062" xr:uid="{00000000-0005-0000-0000-000001310000}"/>
    <cellStyle name="Moneda 6 3 2 2 4 2" xfId="2063" xr:uid="{00000000-0005-0000-0000-000002310000}"/>
    <cellStyle name="Moneda 6 3 2 2 5" xfId="2064" xr:uid="{00000000-0005-0000-0000-000003310000}"/>
    <cellStyle name="Moneda 6 3 2 3" xfId="2065" xr:uid="{00000000-0005-0000-0000-000004310000}"/>
    <cellStyle name="Moneda 6 3 2 3 2" xfId="2066" xr:uid="{00000000-0005-0000-0000-000005310000}"/>
    <cellStyle name="Moneda 6 3 2 4" xfId="2067" xr:uid="{00000000-0005-0000-0000-000006310000}"/>
    <cellStyle name="Moneda 6 3 2 4 2" xfId="2068" xr:uid="{00000000-0005-0000-0000-000007310000}"/>
    <cellStyle name="Moneda 6 3 2 5" xfId="2069" xr:uid="{00000000-0005-0000-0000-000008310000}"/>
    <cellStyle name="Moneda 6 3 2 5 2" xfId="2070" xr:uid="{00000000-0005-0000-0000-000009310000}"/>
    <cellStyle name="Moneda 6 3 2 6" xfId="2071" xr:uid="{00000000-0005-0000-0000-00000A310000}"/>
    <cellStyle name="Moneda 6 3 3" xfId="2072" xr:uid="{00000000-0005-0000-0000-00000B310000}"/>
    <cellStyle name="Moneda 6 3 3 2" xfId="2073" xr:uid="{00000000-0005-0000-0000-00000C310000}"/>
    <cellStyle name="Moneda 6 3 3 2 2" xfId="2074" xr:uid="{00000000-0005-0000-0000-00000D310000}"/>
    <cellStyle name="Moneda 6 3 3 3" xfId="2075" xr:uid="{00000000-0005-0000-0000-00000E310000}"/>
    <cellStyle name="Moneda 6 3 3 3 2" xfId="2076" xr:uid="{00000000-0005-0000-0000-00000F310000}"/>
    <cellStyle name="Moneda 6 3 3 4" xfId="2077" xr:uid="{00000000-0005-0000-0000-000010310000}"/>
    <cellStyle name="Moneda 6 3 3 4 2" xfId="2078" xr:uid="{00000000-0005-0000-0000-000011310000}"/>
    <cellStyle name="Moneda 6 3 3 5" xfId="2079" xr:uid="{00000000-0005-0000-0000-000012310000}"/>
    <cellStyle name="Moneda 6 3 4" xfId="2080" xr:uid="{00000000-0005-0000-0000-000013310000}"/>
    <cellStyle name="Moneda 6 3 4 2" xfId="2081" xr:uid="{00000000-0005-0000-0000-000014310000}"/>
    <cellStyle name="Moneda 6 3 5" xfId="2082" xr:uid="{00000000-0005-0000-0000-000015310000}"/>
    <cellStyle name="Moneda 6 3 5 2" xfId="2083" xr:uid="{00000000-0005-0000-0000-000016310000}"/>
    <cellStyle name="Moneda 6 3 6" xfId="2084" xr:uid="{00000000-0005-0000-0000-000017310000}"/>
    <cellStyle name="Moneda 6 3 6 2" xfId="2085" xr:uid="{00000000-0005-0000-0000-000018310000}"/>
    <cellStyle name="Moneda 6 3 7" xfId="2086" xr:uid="{00000000-0005-0000-0000-000019310000}"/>
    <cellStyle name="Moneda 6 4" xfId="2087" xr:uid="{00000000-0005-0000-0000-00001A310000}"/>
    <cellStyle name="Moneda 6 4 2" xfId="2088" xr:uid="{00000000-0005-0000-0000-00001B310000}"/>
    <cellStyle name="Moneda 6 4 2 2" xfId="2089" xr:uid="{00000000-0005-0000-0000-00001C310000}"/>
    <cellStyle name="Moneda 6 4 2 2 2" xfId="2090" xr:uid="{00000000-0005-0000-0000-00001D310000}"/>
    <cellStyle name="Moneda 6 4 2 2 2 2" xfId="2091" xr:uid="{00000000-0005-0000-0000-00001E310000}"/>
    <cellStyle name="Moneda 6 4 2 2 3" xfId="2092" xr:uid="{00000000-0005-0000-0000-00001F310000}"/>
    <cellStyle name="Moneda 6 4 2 2 3 2" xfId="2093" xr:uid="{00000000-0005-0000-0000-000020310000}"/>
    <cellStyle name="Moneda 6 4 2 2 4" xfId="2094" xr:uid="{00000000-0005-0000-0000-000021310000}"/>
    <cellStyle name="Moneda 6 4 2 2 4 2" xfId="2095" xr:uid="{00000000-0005-0000-0000-000022310000}"/>
    <cellStyle name="Moneda 6 4 2 2 5" xfId="2096" xr:uid="{00000000-0005-0000-0000-000023310000}"/>
    <cellStyle name="Moneda 6 4 2 3" xfId="2097" xr:uid="{00000000-0005-0000-0000-000024310000}"/>
    <cellStyle name="Moneda 6 4 2 3 2" xfId="2098" xr:uid="{00000000-0005-0000-0000-000025310000}"/>
    <cellStyle name="Moneda 6 4 2 4" xfId="2099" xr:uid="{00000000-0005-0000-0000-000026310000}"/>
    <cellStyle name="Moneda 6 4 2 4 2" xfId="2100" xr:uid="{00000000-0005-0000-0000-000027310000}"/>
    <cellStyle name="Moneda 6 4 2 5" xfId="2101" xr:uid="{00000000-0005-0000-0000-000028310000}"/>
    <cellStyle name="Moneda 6 4 2 5 2" xfId="2102" xr:uid="{00000000-0005-0000-0000-000029310000}"/>
    <cellStyle name="Moneda 6 4 2 6" xfId="2103" xr:uid="{00000000-0005-0000-0000-00002A310000}"/>
    <cellStyle name="Moneda 6 4 3" xfId="2104" xr:uid="{00000000-0005-0000-0000-00002B310000}"/>
    <cellStyle name="Moneda 6 4 3 2" xfId="2105" xr:uid="{00000000-0005-0000-0000-00002C310000}"/>
    <cellStyle name="Moneda 6 4 3 2 2" xfId="2106" xr:uid="{00000000-0005-0000-0000-00002D310000}"/>
    <cellStyle name="Moneda 6 4 3 3" xfId="2107" xr:uid="{00000000-0005-0000-0000-00002E310000}"/>
    <cellStyle name="Moneda 6 4 3 3 2" xfId="2108" xr:uid="{00000000-0005-0000-0000-00002F310000}"/>
    <cellStyle name="Moneda 6 4 3 4" xfId="2109" xr:uid="{00000000-0005-0000-0000-000030310000}"/>
    <cellStyle name="Moneda 6 4 3 4 2" xfId="2110" xr:uid="{00000000-0005-0000-0000-000031310000}"/>
    <cellStyle name="Moneda 6 4 3 5" xfId="2111" xr:uid="{00000000-0005-0000-0000-000032310000}"/>
    <cellStyle name="Moneda 6 4 4" xfId="2112" xr:uid="{00000000-0005-0000-0000-000033310000}"/>
    <cellStyle name="Moneda 6 4 4 2" xfId="2113" xr:uid="{00000000-0005-0000-0000-000034310000}"/>
    <cellStyle name="Moneda 6 4 5" xfId="2114" xr:uid="{00000000-0005-0000-0000-000035310000}"/>
    <cellStyle name="Moneda 6 4 5 2" xfId="2115" xr:uid="{00000000-0005-0000-0000-000036310000}"/>
    <cellStyle name="Moneda 6 4 6" xfId="2116" xr:uid="{00000000-0005-0000-0000-000037310000}"/>
    <cellStyle name="Moneda 6 4 6 2" xfId="2117" xr:uid="{00000000-0005-0000-0000-000038310000}"/>
    <cellStyle name="Moneda 6 4 7" xfId="2118" xr:uid="{00000000-0005-0000-0000-000039310000}"/>
    <cellStyle name="Moneda 6 5" xfId="2119" xr:uid="{00000000-0005-0000-0000-00003A310000}"/>
    <cellStyle name="Moneda 6 5 2" xfId="2120" xr:uid="{00000000-0005-0000-0000-00003B310000}"/>
    <cellStyle name="Moneda 6 5 2 2" xfId="2121" xr:uid="{00000000-0005-0000-0000-00003C310000}"/>
    <cellStyle name="Moneda 6 5 2 2 2" xfId="2122" xr:uid="{00000000-0005-0000-0000-00003D310000}"/>
    <cellStyle name="Moneda 6 5 2 2 2 2" xfId="2123" xr:uid="{00000000-0005-0000-0000-00003E310000}"/>
    <cellStyle name="Moneda 6 5 2 2 3" xfId="2124" xr:uid="{00000000-0005-0000-0000-00003F310000}"/>
    <cellStyle name="Moneda 6 5 2 2 3 2" xfId="2125" xr:uid="{00000000-0005-0000-0000-000040310000}"/>
    <cellStyle name="Moneda 6 5 2 2 4" xfId="2126" xr:uid="{00000000-0005-0000-0000-000041310000}"/>
    <cellStyle name="Moneda 6 5 2 2 4 2" xfId="2127" xr:uid="{00000000-0005-0000-0000-000042310000}"/>
    <cellStyle name="Moneda 6 5 2 2 5" xfId="2128" xr:uid="{00000000-0005-0000-0000-000043310000}"/>
    <cellStyle name="Moneda 6 5 2 3" xfId="2129" xr:uid="{00000000-0005-0000-0000-000044310000}"/>
    <cellStyle name="Moneda 6 5 2 3 2" xfId="2130" xr:uid="{00000000-0005-0000-0000-000045310000}"/>
    <cellStyle name="Moneda 6 5 2 4" xfId="2131" xr:uid="{00000000-0005-0000-0000-000046310000}"/>
    <cellStyle name="Moneda 6 5 2 4 2" xfId="2132" xr:uid="{00000000-0005-0000-0000-000047310000}"/>
    <cellStyle name="Moneda 6 5 2 5" xfId="2133" xr:uid="{00000000-0005-0000-0000-000048310000}"/>
    <cellStyle name="Moneda 6 5 2 5 2" xfId="2134" xr:uid="{00000000-0005-0000-0000-000049310000}"/>
    <cellStyle name="Moneda 6 5 2 6" xfId="2135" xr:uid="{00000000-0005-0000-0000-00004A310000}"/>
    <cellStyle name="Moneda 6 5 3" xfId="2136" xr:uid="{00000000-0005-0000-0000-00004B310000}"/>
    <cellStyle name="Moneda 6 5 3 2" xfId="2137" xr:uid="{00000000-0005-0000-0000-00004C310000}"/>
    <cellStyle name="Moneda 6 5 3 2 2" xfId="2138" xr:uid="{00000000-0005-0000-0000-00004D310000}"/>
    <cellStyle name="Moneda 6 5 3 3" xfId="2139" xr:uid="{00000000-0005-0000-0000-00004E310000}"/>
    <cellStyle name="Moneda 6 5 3 3 2" xfId="2140" xr:uid="{00000000-0005-0000-0000-00004F310000}"/>
    <cellStyle name="Moneda 6 5 3 4" xfId="2141" xr:uid="{00000000-0005-0000-0000-000050310000}"/>
    <cellStyle name="Moneda 6 5 3 4 2" xfId="2142" xr:uid="{00000000-0005-0000-0000-000051310000}"/>
    <cellStyle name="Moneda 6 5 3 5" xfId="2143" xr:uid="{00000000-0005-0000-0000-000052310000}"/>
    <cellStyle name="Moneda 6 5 4" xfId="2144" xr:uid="{00000000-0005-0000-0000-000053310000}"/>
    <cellStyle name="Moneda 6 5 4 2" xfId="2145" xr:uid="{00000000-0005-0000-0000-000054310000}"/>
    <cellStyle name="Moneda 6 5 5" xfId="2146" xr:uid="{00000000-0005-0000-0000-000055310000}"/>
    <cellStyle name="Moneda 6 5 5 2" xfId="2147" xr:uid="{00000000-0005-0000-0000-000056310000}"/>
    <cellStyle name="Moneda 6 5 6" xfId="2148" xr:uid="{00000000-0005-0000-0000-000057310000}"/>
    <cellStyle name="Moneda 6 5 6 2" xfId="2149" xr:uid="{00000000-0005-0000-0000-000058310000}"/>
    <cellStyle name="Moneda 6 5 7" xfId="2150" xr:uid="{00000000-0005-0000-0000-000059310000}"/>
    <cellStyle name="Moneda 6 6" xfId="2151" xr:uid="{00000000-0005-0000-0000-00005A310000}"/>
    <cellStyle name="Moneda 6 6 2" xfId="2152" xr:uid="{00000000-0005-0000-0000-00005B310000}"/>
    <cellStyle name="Moneda 6 6 2 2" xfId="2153" xr:uid="{00000000-0005-0000-0000-00005C310000}"/>
    <cellStyle name="Moneda 6 6 2 2 2" xfId="2154" xr:uid="{00000000-0005-0000-0000-00005D310000}"/>
    <cellStyle name="Moneda 6 6 2 3" xfId="2155" xr:uid="{00000000-0005-0000-0000-00005E310000}"/>
    <cellStyle name="Moneda 6 6 2 3 2" xfId="2156" xr:uid="{00000000-0005-0000-0000-00005F310000}"/>
    <cellStyle name="Moneda 6 6 2 4" xfId="2157" xr:uid="{00000000-0005-0000-0000-000060310000}"/>
    <cellStyle name="Moneda 6 6 2 4 2" xfId="2158" xr:uid="{00000000-0005-0000-0000-000061310000}"/>
    <cellStyle name="Moneda 6 6 2 5" xfId="2159" xr:uid="{00000000-0005-0000-0000-000062310000}"/>
    <cellStyle name="Moneda 6 6 3" xfId="2160" xr:uid="{00000000-0005-0000-0000-000063310000}"/>
    <cellStyle name="Moneda 6 6 3 2" xfId="2161" xr:uid="{00000000-0005-0000-0000-000064310000}"/>
    <cellStyle name="Moneda 6 6 4" xfId="2162" xr:uid="{00000000-0005-0000-0000-000065310000}"/>
    <cellStyle name="Moneda 6 6 4 2" xfId="2163" xr:uid="{00000000-0005-0000-0000-000066310000}"/>
    <cellStyle name="Moneda 6 6 5" xfId="2164" xr:uid="{00000000-0005-0000-0000-000067310000}"/>
    <cellStyle name="Moneda 6 6 5 2" xfId="2165" xr:uid="{00000000-0005-0000-0000-000068310000}"/>
    <cellStyle name="Moneda 6 6 6" xfId="2166" xr:uid="{00000000-0005-0000-0000-000069310000}"/>
    <cellStyle name="Moneda 6 7" xfId="2167" xr:uid="{00000000-0005-0000-0000-00006A310000}"/>
    <cellStyle name="Moneda 6 7 2" xfId="2168" xr:uid="{00000000-0005-0000-0000-00006B310000}"/>
    <cellStyle name="Moneda 6 7 2 2" xfId="2169" xr:uid="{00000000-0005-0000-0000-00006C310000}"/>
    <cellStyle name="Moneda 6 7 3" xfId="2170" xr:uid="{00000000-0005-0000-0000-00006D310000}"/>
    <cellStyle name="Moneda 6 7 3 2" xfId="2171" xr:uid="{00000000-0005-0000-0000-00006E310000}"/>
    <cellStyle name="Moneda 6 7 4" xfId="2172" xr:uid="{00000000-0005-0000-0000-00006F310000}"/>
    <cellStyle name="Moneda 6 7 4 2" xfId="2173" xr:uid="{00000000-0005-0000-0000-000070310000}"/>
    <cellStyle name="Moneda 6 7 5" xfId="2174" xr:uid="{00000000-0005-0000-0000-000071310000}"/>
    <cellStyle name="Moneda 6 8" xfId="2175" xr:uid="{00000000-0005-0000-0000-000072310000}"/>
    <cellStyle name="Moneda 6 8 2" xfId="2176" xr:uid="{00000000-0005-0000-0000-000073310000}"/>
    <cellStyle name="Moneda 6 9" xfId="2177" xr:uid="{00000000-0005-0000-0000-000074310000}"/>
    <cellStyle name="Moneda 6 9 2" xfId="2178" xr:uid="{00000000-0005-0000-0000-000075310000}"/>
    <cellStyle name="Moneda 7" xfId="2179" xr:uid="{00000000-0005-0000-0000-000076310000}"/>
    <cellStyle name="Moneda 7 10" xfId="2180" xr:uid="{00000000-0005-0000-0000-000077310000}"/>
    <cellStyle name="Moneda 7 10 2" xfId="2181" xr:uid="{00000000-0005-0000-0000-000078310000}"/>
    <cellStyle name="Moneda 7 11" xfId="2182" xr:uid="{00000000-0005-0000-0000-000079310000}"/>
    <cellStyle name="Moneda 7 12" xfId="2183" xr:uid="{00000000-0005-0000-0000-00007A310000}"/>
    <cellStyle name="Moneda 7 2" xfId="2184" xr:uid="{00000000-0005-0000-0000-00007B310000}"/>
    <cellStyle name="Moneda 7 2 10" xfId="2185" xr:uid="{00000000-0005-0000-0000-00007C310000}"/>
    <cellStyle name="Moneda 7 2 11" xfId="2186" xr:uid="{00000000-0005-0000-0000-00007D310000}"/>
    <cellStyle name="Moneda 7 2 2" xfId="2187" xr:uid="{00000000-0005-0000-0000-00007E310000}"/>
    <cellStyle name="Moneda 7 2 2 2" xfId="2188" xr:uid="{00000000-0005-0000-0000-00007F310000}"/>
    <cellStyle name="Moneda 7 2 2 2 2" xfId="2189" xr:uid="{00000000-0005-0000-0000-000080310000}"/>
    <cellStyle name="Moneda 7 2 2 2 2 2" xfId="2190" xr:uid="{00000000-0005-0000-0000-000081310000}"/>
    <cellStyle name="Moneda 7 2 2 2 2 2 2" xfId="2191" xr:uid="{00000000-0005-0000-0000-000082310000}"/>
    <cellStyle name="Moneda 7 2 2 2 2 3" xfId="2192" xr:uid="{00000000-0005-0000-0000-000083310000}"/>
    <cellStyle name="Moneda 7 2 2 2 2 3 2" xfId="2193" xr:uid="{00000000-0005-0000-0000-000084310000}"/>
    <cellStyle name="Moneda 7 2 2 2 2 4" xfId="2194" xr:uid="{00000000-0005-0000-0000-000085310000}"/>
    <cellStyle name="Moneda 7 2 2 2 2 4 2" xfId="2195" xr:uid="{00000000-0005-0000-0000-000086310000}"/>
    <cellStyle name="Moneda 7 2 2 2 2 5" xfId="2196" xr:uid="{00000000-0005-0000-0000-000087310000}"/>
    <cellStyle name="Moneda 7 2 2 2 3" xfId="2197" xr:uid="{00000000-0005-0000-0000-000088310000}"/>
    <cellStyle name="Moneda 7 2 2 2 3 2" xfId="2198" xr:uid="{00000000-0005-0000-0000-000089310000}"/>
    <cellStyle name="Moneda 7 2 2 2 4" xfId="2199" xr:uid="{00000000-0005-0000-0000-00008A310000}"/>
    <cellStyle name="Moneda 7 2 2 2 4 2" xfId="2200" xr:uid="{00000000-0005-0000-0000-00008B310000}"/>
    <cellStyle name="Moneda 7 2 2 2 5" xfId="2201" xr:uid="{00000000-0005-0000-0000-00008C310000}"/>
    <cellStyle name="Moneda 7 2 2 2 5 2" xfId="2202" xr:uid="{00000000-0005-0000-0000-00008D310000}"/>
    <cellStyle name="Moneda 7 2 2 2 6" xfId="2203" xr:uid="{00000000-0005-0000-0000-00008E310000}"/>
    <cellStyle name="Moneda 7 2 2 3" xfId="2204" xr:uid="{00000000-0005-0000-0000-00008F310000}"/>
    <cellStyle name="Moneda 7 2 2 3 2" xfId="2205" xr:uid="{00000000-0005-0000-0000-000090310000}"/>
    <cellStyle name="Moneda 7 2 2 3 2 2" xfId="2206" xr:uid="{00000000-0005-0000-0000-000091310000}"/>
    <cellStyle name="Moneda 7 2 2 3 3" xfId="2207" xr:uid="{00000000-0005-0000-0000-000092310000}"/>
    <cellStyle name="Moneda 7 2 2 3 3 2" xfId="2208" xr:uid="{00000000-0005-0000-0000-000093310000}"/>
    <cellStyle name="Moneda 7 2 2 3 4" xfId="2209" xr:uid="{00000000-0005-0000-0000-000094310000}"/>
    <cellStyle name="Moneda 7 2 2 3 4 2" xfId="2210" xr:uid="{00000000-0005-0000-0000-000095310000}"/>
    <cellStyle name="Moneda 7 2 2 3 5" xfId="2211" xr:uid="{00000000-0005-0000-0000-000096310000}"/>
    <cellStyle name="Moneda 7 2 2 4" xfId="2212" xr:uid="{00000000-0005-0000-0000-000097310000}"/>
    <cellStyle name="Moneda 7 2 2 4 2" xfId="2213" xr:uid="{00000000-0005-0000-0000-000098310000}"/>
    <cellStyle name="Moneda 7 2 2 5" xfId="2214" xr:uid="{00000000-0005-0000-0000-000099310000}"/>
    <cellStyle name="Moneda 7 2 2 5 2" xfId="2215" xr:uid="{00000000-0005-0000-0000-00009A310000}"/>
    <cellStyle name="Moneda 7 2 2 6" xfId="2216" xr:uid="{00000000-0005-0000-0000-00009B310000}"/>
    <cellStyle name="Moneda 7 2 2 6 2" xfId="2217" xr:uid="{00000000-0005-0000-0000-00009C310000}"/>
    <cellStyle name="Moneda 7 2 2 7" xfId="2218" xr:uid="{00000000-0005-0000-0000-00009D310000}"/>
    <cellStyle name="Moneda 7 2 3" xfId="2219" xr:uid="{00000000-0005-0000-0000-00009E310000}"/>
    <cellStyle name="Moneda 7 2 3 2" xfId="2220" xr:uid="{00000000-0005-0000-0000-00009F310000}"/>
    <cellStyle name="Moneda 7 2 3 2 2" xfId="2221" xr:uid="{00000000-0005-0000-0000-0000A0310000}"/>
    <cellStyle name="Moneda 7 2 3 2 2 2" xfId="2222" xr:uid="{00000000-0005-0000-0000-0000A1310000}"/>
    <cellStyle name="Moneda 7 2 3 2 2 2 2" xfId="2223" xr:uid="{00000000-0005-0000-0000-0000A2310000}"/>
    <cellStyle name="Moneda 7 2 3 2 2 3" xfId="2224" xr:uid="{00000000-0005-0000-0000-0000A3310000}"/>
    <cellStyle name="Moneda 7 2 3 2 2 3 2" xfId="2225" xr:uid="{00000000-0005-0000-0000-0000A4310000}"/>
    <cellStyle name="Moneda 7 2 3 2 2 4" xfId="2226" xr:uid="{00000000-0005-0000-0000-0000A5310000}"/>
    <cellStyle name="Moneda 7 2 3 2 2 4 2" xfId="2227" xr:uid="{00000000-0005-0000-0000-0000A6310000}"/>
    <cellStyle name="Moneda 7 2 3 2 2 5" xfId="2228" xr:uid="{00000000-0005-0000-0000-0000A7310000}"/>
    <cellStyle name="Moneda 7 2 3 2 3" xfId="2229" xr:uid="{00000000-0005-0000-0000-0000A8310000}"/>
    <cellStyle name="Moneda 7 2 3 2 3 2" xfId="2230" xr:uid="{00000000-0005-0000-0000-0000A9310000}"/>
    <cellStyle name="Moneda 7 2 3 2 4" xfId="2231" xr:uid="{00000000-0005-0000-0000-0000AA310000}"/>
    <cellStyle name="Moneda 7 2 3 2 4 2" xfId="2232" xr:uid="{00000000-0005-0000-0000-0000AB310000}"/>
    <cellStyle name="Moneda 7 2 3 2 5" xfId="2233" xr:uid="{00000000-0005-0000-0000-0000AC310000}"/>
    <cellStyle name="Moneda 7 2 3 2 5 2" xfId="2234" xr:uid="{00000000-0005-0000-0000-0000AD310000}"/>
    <cellStyle name="Moneda 7 2 3 2 6" xfId="2235" xr:uid="{00000000-0005-0000-0000-0000AE310000}"/>
    <cellStyle name="Moneda 7 2 3 3" xfId="2236" xr:uid="{00000000-0005-0000-0000-0000AF310000}"/>
    <cellStyle name="Moneda 7 2 3 3 2" xfId="2237" xr:uid="{00000000-0005-0000-0000-0000B0310000}"/>
    <cellStyle name="Moneda 7 2 3 3 2 2" xfId="2238" xr:uid="{00000000-0005-0000-0000-0000B1310000}"/>
    <cellStyle name="Moneda 7 2 3 3 3" xfId="2239" xr:uid="{00000000-0005-0000-0000-0000B2310000}"/>
    <cellStyle name="Moneda 7 2 3 3 3 2" xfId="2240" xr:uid="{00000000-0005-0000-0000-0000B3310000}"/>
    <cellStyle name="Moneda 7 2 3 3 4" xfId="2241" xr:uid="{00000000-0005-0000-0000-0000B4310000}"/>
    <cellStyle name="Moneda 7 2 3 3 4 2" xfId="2242" xr:uid="{00000000-0005-0000-0000-0000B5310000}"/>
    <cellStyle name="Moneda 7 2 3 3 5" xfId="2243" xr:uid="{00000000-0005-0000-0000-0000B6310000}"/>
    <cellStyle name="Moneda 7 2 3 4" xfId="2244" xr:uid="{00000000-0005-0000-0000-0000B7310000}"/>
    <cellStyle name="Moneda 7 2 3 4 2" xfId="2245" xr:uid="{00000000-0005-0000-0000-0000B8310000}"/>
    <cellStyle name="Moneda 7 2 3 5" xfId="2246" xr:uid="{00000000-0005-0000-0000-0000B9310000}"/>
    <cellStyle name="Moneda 7 2 3 5 2" xfId="2247" xr:uid="{00000000-0005-0000-0000-0000BA310000}"/>
    <cellStyle name="Moneda 7 2 3 6" xfId="2248" xr:uid="{00000000-0005-0000-0000-0000BB310000}"/>
    <cellStyle name="Moneda 7 2 3 6 2" xfId="2249" xr:uid="{00000000-0005-0000-0000-0000BC310000}"/>
    <cellStyle name="Moneda 7 2 3 7" xfId="2250" xr:uid="{00000000-0005-0000-0000-0000BD310000}"/>
    <cellStyle name="Moneda 7 2 4" xfId="2251" xr:uid="{00000000-0005-0000-0000-0000BE310000}"/>
    <cellStyle name="Moneda 7 2 4 2" xfId="2252" xr:uid="{00000000-0005-0000-0000-0000BF310000}"/>
    <cellStyle name="Moneda 7 2 4 2 2" xfId="2253" xr:uid="{00000000-0005-0000-0000-0000C0310000}"/>
    <cellStyle name="Moneda 7 2 4 2 2 2" xfId="2254" xr:uid="{00000000-0005-0000-0000-0000C1310000}"/>
    <cellStyle name="Moneda 7 2 4 2 2 2 2" xfId="2255" xr:uid="{00000000-0005-0000-0000-0000C2310000}"/>
    <cellStyle name="Moneda 7 2 4 2 2 3" xfId="2256" xr:uid="{00000000-0005-0000-0000-0000C3310000}"/>
    <cellStyle name="Moneda 7 2 4 2 2 3 2" xfId="2257" xr:uid="{00000000-0005-0000-0000-0000C4310000}"/>
    <cellStyle name="Moneda 7 2 4 2 2 4" xfId="2258" xr:uid="{00000000-0005-0000-0000-0000C5310000}"/>
    <cellStyle name="Moneda 7 2 4 2 2 4 2" xfId="2259" xr:uid="{00000000-0005-0000-0000-0000C6310000}"/>
    <cellStyle name="Moneda 7 2 4 2 2 5" xfId="2260" xr:uid="{00000000-0005-0000-0000-0000C7310000}"/>
    <cellStyle name="Moneda 7 2 4 2 3" xfId="2261" xr:uid="{00000000-0005-0000-0000-0000C8310000}"/>
    <cellStyle name="Moneda 7 2 4 2 3 2" xfId="2262" xr:uid="{00000000-0005-0000-0000-0000C9310000}"/>
    <cellStyle name="Moneda 7 2 4 2 4" xfId="2263" xr:uid="{00000000-0005-0000-0000-0000CA310000}"/>
    <cellStyle name="Moneda 7 2 4 2 4 2" xfId="2264" xr:uid="{00000000-0005-0000-0000-0000CB310000}"/>
    <cellStyle name="Moneda 7 2 4 2 5" xfId="2265" xr:uid="{00000000-0005-0000-0000-0000CC310000}"/>
    <cellStyle name="Moneda 7 2 4 2 5 2" xfId="2266" xr:uid="{00000000-0005-0000-0000-0000CD310000}"/>
    <cellStyle name="Moneda 7 2 4 2 6" xfId="2267" xr:uid="{00000000-0005-0000-0000-0000CE310000}"/>
    <cellStyle name="Moneda 7 2 4 3" xfId="2268" xr:uid="{00000000-0005-0000-0000-0000CF310000}"/>
    <cellStyle name="Moneda 7 2 4 3 2" xfId="2269" xr:uid="{00000000-0005-0000-0000-0000D0310000}"/>
    <cellStyle name="Moneda 7 2 4 3 2 2" xfId="2270" xr:uid="{00000000-0005-0000-0000-0000D1310000}"/>
    <cellStyle name="Moneda 7 2 4 3 3" xfId="2271" xr:uid="{00000000-0005-0000-0000-0000D2310000}"/>
    <cellStyle name="Moneda 7 2 4 3 3 2" xfId="2272" xr:uid="{00000000-0005-0000-0000-0000D3310000}"/>
    <cellStyle name="Moneda 7 2 4 3 4" xfId="2273" xr:uid="{00000000-0005-0000-0000-0000D4310000}"/>
    <cellStyle name="Moneda 7 2 4 3 4 2" xfId="2274" xr:uid="{00000000-0005-0000-0000-0000D5310000}"/>
    <cellStyle name="Moneda 7 2 4 3 5" xfId="2275" xr:uid="{00000000-0005-0000-0000-0000D6310000}"/>
    <cellStyle name="Moneda 7 2 4 4" xfId="2276" xr:uid="{00000000-0005-0000-0000-0000D7310000}"/>
    <cellStyle name="Moneda 7 2 4 4 2" xfId="2277" xr:uid="{00000000-0005-0000-0000-0000D8310000}"/>
    <cellStyle name="Moneda 7 2 4 5" xfId="2278" xr:uid="{00000000-0005-0000-0000-0000D9310000}"/>
    <cellStyle name="Moneda 7 2 4 5 2" xfId="2279" xr:uid="{00000000-0005-0000-0000-0000DA310000}"/>
    <cellStyle name="Moneda 7 2 4 6" xfId="2280" xr:uid="{00000000-0005-0000-0000-0000DB310000}"/>
    <cellStyle name="Moneda 7 2 4 6 2" xfId="2281" xr:uid="{00000000-0005-0000-0000-0000DC310000}"/>
    <cellStyle name="Moneda 7 2 4 7" xfId="2282" xr:uid="{00000000-0005-0000-0000-0000DD310000}"/>
    <cellStyle name="Moneda 7 2 5" xfId="2283" xr:uid="{00000000-0005-0000-0000-0000DE310000}"/>
    <cellStyle name="Moneda 7 2 5 2" xfId="2284" xr:uid="{00000000-0005-0000-0000-0000DF310000}"/>
    <cellStyle name="Moneda 7 2 5 2 2" xfId="2285" xr:uid="{00000000-0005-0000-0000-0000E0310000}"/>
    <cellStyle name="Moneda 7 2 5 2 2 2" xfId="2286" xr:uid="{00000000-0005-0000-0000-0000E1310000}"/>
    <cellStyle name="Moneda 7 2 5 2 3" xfId="2287" xr:uid="{00000000-0005-0000-0000-0000E2310000}"/>
    <cellStyle name="Moneda 7 2 5 2 3 2" xfId="2288" xr:uid="{00000000-0005-0000-0000-0000E3310000}"/>
    <cellStyle name="Moneda 7 2 5 2 4" xfId="2289" xr:uid="{00000000-0005-0000-0000-0000E4310000}"/>
    <cellStyle name="Moneda 7 2 5 2 4 2" xfId="2290" xr:uid="{00000000-0005-0000-0000-0000E5310000}"/>
    <cellStyle name="Moneda 7 2 5 2 5" xfId="2291" xr:uid="{00000000-0005-0000-0000-0000E6310000}"/>
    <cellStyle name="Moneda 7 2 5 3" xfId="2292" xr:uid="{00000000-0005-0000-0000-0000E7310000}"/>
    <cellStyle name="Moneda 7 2 5 3 2" xfId="2293" xr:uid="{00000000-0005-0000-0000-0000E8310000}"/>
    <cellStyle name="Moneda 7 2 5 4" xfId="2294" xr:uid="{00000000-0005-0000-0000-0000E9310000}"/>
    <cellStyle name="Moneda 7 2 5 4 2" xfId="2295" xr:uid="{00000000-0005-0000-0000-0000EA310000}"/>
    <cellStyle name="Moneda 7 2 5 5" xfId="2296" xr:uid="{00000000-0005-0000-0000-0000EB310000}"/>
    <cellStyle name="Moneda 7 2 5 5 2" xfId="2297" xr:uid="{00000000-0005-0000-0000-0000EC310000}"/>
    <cellStyle name="Moneda 7 2 5 6" xfId="2298" xr:uid="{00000000-0005-0000-0000-0000ED310000}"/>
    <cellStyle name="Moneda 7 2 6" xfId="2299" xr:uid="{00000000-0005-0000-0000-0000EE310000}"/>
    <cellStyle name="Moneda 7 2 6 2" xfId="2300" xr:uid="{00000000-0005-0000-0000-0000EF310000}"/>
    <cellStyle name="Moneda 7 2 6 2 2" xfId="2301" xr:uid="{00000000-0005-0000-0000-0000F0310000}"/>
    <cellStyle name="Moneda 7 2 6 3" xfId="2302" xr:uid="{00000000-0005-0000-0000-0000F1310000}"/>
    <cellStyle name="Moneda 7 2 6 3 2" xfId="2303" xr:uid="{00000000-0005-0000-0000-0000F2310000}"/>
    <cellStyle name="Moneda 7 2 6 4" xfId="2304" xr:uid="{00000000-0005-0000-0000-0000F3310000}"/>
    <cellStyle name="Moneda 7 2 6 4 2" xfId="2305" xr:uid="{00000000-0005-0000-0000-0000F4310000}"/>
    <cellStyle name="Moneda 7 2 6 5" xfId="2306" xr:uid="{00000000-0005-0000-0000-0000F5310000}"/>
    <cellStyle name="Moneda 7 2 7" xfId="2307" xr:uid="{00000000-0005-0000-0000-0000F6310000}"/>
    <cellStyle name="Moneda 7 2 7 2" xfId="2308" xr:uid="{00000000-0005-0000-0000-0000F7310000}"/>
    <cellStyle name="Moneda 7 2 8" xfId="2309" xr:uid="{00000000-0005-0000-0000-0000F8310000}"/>
    <cellStyle name="Moneda 7 2 8 2" xfId="2310" xr:uid="{00000000-0005-0000-0000-0000F9310000}"/>
    <cellStyle name="Moneda 7 2 9" xfId="2311" xr:uid="{00000000-0005-0000-0000-0000FA310000}"/>
    <cellStyle name="Moneda 7 2 9 2" xfId="2312" xr:uid="{00000000-0005-0000-0000-0000FB310000}"/>
    <cellStyle name="Moneda 7 3" xfId="2313" xr:uid="{00000000-0005-0000-0000-0000FC310000}"/>
    <cellStyle name="Moneda 7 3 2" xfId="2314" xr:uid="{00000000-0005-0000-0000-0000FD310000}"/>
    <cellStyle name="Moneda 7 3 2 2" xfId="2315" xr:uid="{00000000-0005-0000-0000-0000FE310000}"/>
    <cellStyle name="Moneda 7 3 2 2 2" xfId="2316" xr:uid="{00000000-0005-0000-0000-0000FF310000}"/>
    <cellStyle name="Moneda 7 3 2 2 2 2" xfId="2317" xr:uid="{00000000-0005-0000-0000-000000320000}"/>
    <cellStyle name="Moneda 7 3 2 2 3" xfId="2318" xr:uid="{00000000-0005-0000-0000-000001320000}"/>
    <cellStyle name="Moneda 7 3 2 2 3 2" xfId="2319" xr:uid="{00000000-0005-0000-0000-000002320000}"/>
    <cellStyle name="Moneda 7 3 2 2 4" xfId="2320" xr:uid="{00000000-0005-0000-0000-000003320000}"/>
    <cellStyle name="Moneda 7 3 2 2 4 2" xfId="2321" xr:uid="{00000000-0005-0000-0000-000004320000}"/>
    <cellStyle name="Moneda 7 3 2 2 5" xfId="2322" xr:uid="{00000000-0005-0000-0000-000005320000}"/>
    <cellStyle name="Moneda 7 3 2 3" xfId="2323" xr:uid="{00000000-0005-0000-0000-000006320000}"/>
    <cellStyle name="Moneda 7 3 2 3 2" xfId="2324" xr:uid="{00000000-0005-0000-0000-000007320000}"/>
    <cellStyle name="Moneda 7 3 2 4" xfId="2325" xr:uid="{00000000-0005-0000-0000-000008320000}"/>
    <cellStyle name="Moneda 7 3 2 4 2" xfId="2326" xr:uid="{00000000-0005-0000-0000-000009320000}"/>
    <cellStyle name="Moneda 7 3 2 5" xfId="2327" xr:uid="{00000000-0005-0000-0000-00000A320000}"/>
    <cellStyle name="Moneda 7 3 2 5 2" xfId="2328" xr:uid="{00000000-0005-0000-0000-00000B320000}"/>
    <cellStyle name="Moneda 7 3 2 6" xfId="2329" xr:uid="{00000000-0005-0000-0000-00000C320000}"/>
    <cellStyle name="Moneda 7 3 3" xfId="2330" xr:uid="{00000000-0005-0000-0000-00000D320000}"/>
    <cellStyle name="Moneda 7 3 3 2" xfId="2331" xr:uid="{00000000-0005-0000-0000-00000E320000}"/>
    <cellStyle name="Moneda 7 3 3 2 2" xfId="2332" xr:uid="{00000000-0005-0000-0000-00000F320000}"/>
    <cellStyle name="Moneda 7 3 3 3" xfId="2333" xr:uid="{00000000-0005-0000-0000-000010320000}"/>
    <cellStyle name="Moneda 7 3 3 3 2" xfId="2334" xr:uid="{00000000-0005-0000-0000-000011320000}"/>
    <cellStyle name="Moneda 7 3 3 4" xfId="2335" xr:uid="{00000000-0005-0000-0000-000012320000}"/>
    <cellStyle name="Moneda 7 3 3 4 2" xfId="2336" xr:uid="{00000000-0005-0000-0000-000013320000}"/>
    <cellStyle name="Moneda 7 3 3 5" xfId="2337" xr:uid="{00000000-0005-0000-0000-000014320000}"/>
    <cellStyle name="Moneda 7 3 4" xfId="2338" xr:uid="{00000000-0005-0000-0000-000015320000}"/>
    <cellStyle name="Moneda 7 3 4 2" xfId="2339" xr:uid="{00000000-0005-0000-0000-000016320000}"/>
    <cellStyle name="Moneda 7 3 5" xfId="2340" xr:uid="{00000000-0005-0000-0000-000017320000}"/>
    <cellStyle name="Moneda 7 3 5 2" xfId="2341" xr:uid="{00000000-0005-0000-0000-000018320000}"/>
    <cellStyle name="Moneda 7 3 6" xfId="2342" xr:uid="{00000000-0005-0000-0000-000019320000}"/>
    <cellStyle name="Moneda 7 3 6 2" xfId="2343" xr:uid="{00000000-0005-0000-0000-00001A320000}"/>
    <cellStyle name="Moneda 7 3 7" xfId="2344" xr:uid="{00000000-0005-0000-0000-00001B320000}"/>
    <cellStyle name="Moneda 7 4" xfId="2345" xr:uid="{00000000-0005-0000-0000-00001C320000}"/>
    <cellStyle name="Moneda 7 4 2" xfId="2346" xr:uid="{00000000-0005-0000-0000-00001D320000}"/>
    <cellStyle name="Moneda 7 4 2 2" xfId="2347" xr:uid="{00000000-0005-0000-0000-00001E320000}"/>
    <cellStyle name="Moneda 7 4 2 2 2" xfId="2348" xr:uid="{00000000-0005-0000-0000-00001F320000}"/>
    <cellStyle name="Moneda 7 4 2 2 2 2" xfId="2349" xr:uid="{00000000-0005-0000-0000-000020320000}"/>
    <cellStyle name="Moneda 7 4 2 2 3" xfId="2350" xr:uid="{00000000-0005-0000-0000-000021320000}"/>
    <cellStyle name="Moneda 7 4 2 2 3 2" xfId="2351" xr:uid="{00000000-0005-0000-0000-000022320000}"/>
    <cellStyle name="Moneda 7 4 2 2 4" xfId="2352" xr:uid="{00000000-0005-0000-0000-000023320000}"/>
    <cellStyle name="Moneda 7 4 2 2 4 2" xfId="2353" xr:uid="{00000000-0005-0000-0000-000024320000}"/>
    <cellStyle name="Moneda 7 4 2 2 5" xfId="2354" xr:uid="{00000000-0005-0000-0000-000025320000}"/>
    <cellStyle name="Moneda 7 4 2 3" xfId="2355" xr:uid="{00000000-0005-0000-0000-000026320000}"/>
    <cellStyle name="Moneda 7 4 2 3 2" xfId="2356" xr:uid="{00000000-0005-0000-0000-000027320000}"/>
    <cellStyle name="Moneda 7 4 2 4" xfId="2357" xr:uid="{00000000-0005-0000-0000-000028320000}"/>
    <cellStyle name="Moneda 7 4 2 4 2" xfId="2358" xr:uid="{00000000-0005-0000-0000-000029320000}"/>
    <cellStyle name="Moneda 7 4 2 5" xfId="2359" xr:uid="{00000000-0005-0000-0000-00002A320000}"/>
    <cellStyle name="Moneda 7 4 2 5 2" xfId="2360" xr:uid="{00000000-0005-0000-0000-00002B320000}"/>
    <cellStyle name="Moneda 7 4 2 6" xfId="2361" xr:uid="{00000000-0005-0000-0000-00002C320000}"/>
    <cellStyle name="Moneda 7 4 3" xfId="2362" xr:uid="{00000000-0005-0000-0000-00002D320000}"/>
    <cellStyle name="Moneda 7 4 3 2" xfId="2363" xr:uid="{00000000-0005-0000-0000-00002E320000}"/>
    <cellStyle name="Moneda 7 4 3 2 2" xfId="2364" xr:uid="{00000000-0005-0000-0000-00002F320000}"/>
    <cellStyle name="Moneda 7 4 3 3" xfId="2365" xr:uid="{00000000-0005-0000-0000-000030320000}"/>
    <cellStyle name="Moneda 7 4 3 3 2" xfId="2366" xr:uid="{00000000-0005-0000-0000-000031320000}"/>
    <cellStyle name="Moneda 7 4 3 4" xfId="2367" xr:uid="{00000000-0005-0000-0000-000032320000}"/>
    <cellStyle name="Moneda 7 4 3 4 2" xfId="2368" xr:uid="{00000000-0005-0000-0000-000033320000}"/>
    <cellStyle name="Moneda 7 4 3 5" xfId="2369" xr:uid="{00000000-0005-0000-0000-000034320000}"/>
    <cellStyle name="Moneda 7 4 4" xfId="2370" xr:uid="{00000000-0005-0000-0000-000035320000}"/>
    <cellStyle name="Moneda 7 4 4 2" xfId="2371" xr:uid="{00000000-0005-0000-0000-000036320000}"/>
    <cellStyle name="Moneda 7 4 5" xfId="2372" xr:uid="{00000000-0005-0000-0000-000037320000}"/>
    <cellStyle name="Moneda 7 4 5 2" xfId="2373" xr:uid="{00000000-0005-0000-0000-000038320000}"/>
    <cellStyle name="Moneda 7 4 6" xfId="2374" xr:uid="{00000000-0005-0000-0000-000039320000}"/>
    <cellStyle name="Moneda 7 4 6 2" xfId="2375" xr:uid="{00000000-0005-0000-0000-00003A320000}"/>
    <cellStyle name="Moneda 7 4 7" xfId="2376" xr:uid="{00000000-0005-0000-0000-00003B320000}"/>
    <cellStyle name="Moneda 7 5" xfId="2377" xr:uid="{00000000-0005-0000-0000-00003C320000}"/>
    <cellStyle name="Moneda 7 5 2" xfId="2378" xr:uid="{00000000-0005-0000-0000-00003D320000}"/>
    <cellStyle name="Moneda 7 5 2 2" xfId="2379" xr:uid="{00000000-0005-0000-0000-00003E320000}"/>
    <cellStyle name="Moneda 7 5 2 2 2" xfId="2380" xr:uid="{00000000-0005-0000-0000-00003F320000}"/>
    <cellStyle name="Moneda 7 5 2 2 2 2" xfId="2381" xr:uid="{00000000-0005-0000-0000-000040320000}"/>
    <cellStyle name="Moneda 7 5 2 2 3" xfId="2382" xr:uid="{00000000-0005-0000-0000-000041320000}"/>
    <cellStyle name="Moneda 7 5 2 2 3 2" xfId="2383" xr:uid="{00000000-0005-0000-0000-000042320000}"/>
    <cellStyle name="Moneda 7 5 2 2 4" xfId="2384" xr:uid="{00000000-0005-0000-0000-000043320000}"/>
    <cellStyle name="Moneda 7 5 2 2 4 2" xfId="2385" xr:uid="{00000000-0005-0000-0000-000044320000}"/>
    <cellStyle name="Moneda 7 5 2 2 5" xfId="2386" xr:uid="{00000000-0005-0000-0000-000045320000}"/>
    <cellStyle name="Moneda 7 5 2 3" xfId="2387" xr:uid="{00000000-0005-0000-0000-000046320000}"/>
    <cellStyle name="Moneda 7 5 2 3 2" xfId="2388" xr:uid="{00000000-0005-0000-0000-000047320000}"/>
    <cellStyle name="Moneda 7 5 2 4" xfId="2389" xr:uid="{00000000-0005-0000-0000-000048320000}"/>
    <cellStyle name="Moneda 7 5 2 4 2" xfId="2390" xr:uid="{00000000-0005-0000-0000-000049320000}"/>
    <cellStyle name="Moneda 7 5 2 5" xfId="2391" xr:uid="{00000000-0005-0000-0000-00004A320000}"/>
    <cellStyle name="Moneda 7 5 2 5 2" xfId="2392" xr:uid="{00000000-0005-0000-0000-00004B320000}"/>
    <cellStyle name="Moneda 7 5 2 6" xfId="2393" xr:uid="{00000000-0005-0000-0000-00004C320000}"/>
    <cellStyle name="Moneda 7 5 3" xfId="2394" xr:uid="{00000000-0005-0000-0000-00004D320000}"/>
    <cellStyle name="Moneda 7 5 3 2" xfId="2395" xr:uid="{00000000-0005-0000-0000-00004E320000}"/>
    <cellStyle name="Moneda 7 5 3 2 2" xfId="2396" xr:uid="{00000000-0005-0000-0000-00004F320000}"/>
    <cellStyle name="Moneda 7 5 3 3" xfId="2397" xr:uid="{00000000-0005-0000-0000-000050320000}"/>
    <cellStyle name="Moneda 7 5 3 3 2" xfId="2398" xr:uid="{00000000-0005-0000-0000-000051320000}"/>
    <cellStyle name="Moneda 7 5 3 4" xfId="2399" xr:uid="{00000000-0005-0000-0000-000052320000}"/>
    <cellStyle name="Moneda 7 5 3 4 2" xfId="2400" xr:uid="{00000000-0005-0000-0000-000053320000}"/>
    <cellStyle name="Moneda 7 5 3 5" xfId="2401" xr:uid="{00000000-0005-0000-0000-000054320000}"/>
    <cellStyle name="Moneda 7 5 4" xfId="2402" xr:uid="{00000000-0005-0000-0000-000055320000}"/>
    <cellStyle name="Moneda 7 5 4 2" xfId="2403" xr:uid="{00000000-0005-0000-0000-000056320000}"/>
    <cellStyle name="Moneda 7 5 5" xfId="2404" xr:uid="{00000000-0005-0000-0000-000057320000}"/>
    <cellStyle name="Moneda 7 5 5 2" xfId="2405" xr:uid="{00000000-0005-0000-0000-000058320000}"/>
    <cellStyle name="Moneda 7 5 6" xfId="2406" xr:uid="{00000000-0005-0000-0000-000059320000}"/>
    <cellStyle name="Moneda 7 5 6 2" xfId="2407" xr:uid="{00000000-0005-0000-0000-00005A320000}"/>
    <cellStyle name="Moneda 7 5 7" xfId="2408" xr:uid="{00000000-0005-0000-0000-00005B320000}"/>
    <cellStyle name="Moneda 7 6" xfId="2409" xr:uid="{00000000-0005-0000-0000-00005C320000}"/>
    <cellStyle name="Moneda 7 6 2" xfId="2410" xr:uid="{00000000-0005-0000-0000-00005D320000}"/>
    <cellStyle name="Moneda 7 6 2 2" xfId="2411" xr:uid="{00000000-0005-0000-0000-00005E320000}"/>
    <cellStyle name="Moneda 7 6 2 2 2" xfId="2412" xr:uid="{00000000-0005-0000-0000-00005F320000}"/>
    <cellStyle name="Moneda 7 6 2 3" xfId="2413" xr:uid="{00000000-0005-0000-0000-000060320000}"/>
    <cellStyle name="Moneda 7 6 2 3 2" xfId="2414" xr:uid="{00000000-0005-0000-0000-000061320000}"/>
    <cellStyle name="Moneda 7 6 2 4" xfId="2415" xr:uid="{00000000-0005-0000-0000-000062320000}"/>
    <cellStyle name="Moneda 7 6 2 4 2" xfId="2416" xr:uid="{00000000-0005-0000-0000-000063320000}"/>
    <cellStyle name="Moneda 7 6 2 5" xfId="2417" xr:uid="{00000000-0005-0000-0000-000064320000}"/>
    <cellStyle name="Moneda 7 6 3" xfId="2418" xr:uid="{00000000-0005-0000-0000-000065320000}"/>
    <cellStyle name="Moneda 7 6 3 2" xfId="2419" xr:uid="{00000000-0005-0000-0000-000066320000}"/>
    <cellStyle name="Moneda 7 6 4" xfId="2420" xr:uid="{00000000-0005-0000-0000-000067320000}"/>
    <cellStyle name="Moneda 7 6 4 2" xfId="2421" xr:uid="{00000000-0005-0000-0000-000068320000}"/>
    <cellStyle name="Moneda 7 6 5" xfId="2422" xr:uid="{00000000-0005-0000-0000-000069320000}"/>
    <cellStyle name="Moneda 7 6 5 2" xfId="2423" xr:uid="{00000000-0005-0000-0000-00006A320000}"/>
    <cellStyle name="Moneda 7 6 6" xfId="2424" xr:uid="{00000000-0005-0000-0000-00006B320000}"/>
    <cellStyle name="Moneda 7 7" xfId="2425" xr:uid="{00000000-0005-0000-0000-00006C320000}"/>
    <cellStyle name="Moneda 7 7 2" xfId="2426" xr:uid="{00000000-0005-0000-0000-00006D320000}"/>
    <cellStyle name="Moneda 7 7 2 2" xfId="2427" xr:uid="{00000000-0005-0000-0000-00006E320000}"/>
    <cellStyle name="Moneda 7 7 3" xfId="2428" xr:uid="{00000000-0005-0000-0000-00006F320000}"/>
    <cellStyle name="Moneda 7 7 3 2" xfId="2429" xr:uid="{00000000-0005-0000-0000-000070320000}"/>
    <cellStyle name="Moneda 7 7 4" xfId="2430" xr:uid="{00000000-0005-0000-0000-000071320000}"/>
    <cellStyle name="Moneda 7 7 4 2" xfId="2431" xr:uid="{00000000-0005-0000-0000-000072320000}"/>
    <cellStyle name="Moneda 7 7 5" xfId="2432" xr:uid="{00000000-0005-0000-0000-000073320000}"/>
    <cellStyle name="Moneda 7 8" xfId="2433" xr:uid="{00000000-0005-0000-0000-000074320000}"/>
    <cellStyle name="Moneda 7 8 2" xfId="2434" xr:uid="{00000000-0005-0000-0000-000075320000}"/>
    <cellStyle name="Moneda 7 9" xfId="2435" xr:uid="{00000000-0005-0000-0000-000076320000}"/>
    <cellStyle name="Moneda 7 9 2" xfId="2436" xr:uid="{00000000-0005-0000-0000-000077320000}"/>
    <cellStyle name="Moneda 8" xfId="2437" xr:uid="{00000000-0005-0000-0000-000078320000}"/>
    <cellStyle name="Moneda 8 10" xfId="2438" xr:uid="{00000000-0005-0000-0000-000079320000}"/>
    <cellStyle name="Moneda 8 10 2" xfId="2439" xr:uid="{00000000-0005-0000-0000-00007A320000}"/>
    <cellStyle name="Moneda 8 11" xfId="2440" xr:uid="{00000000-0005-0000-0000-00007B320000}"/>
    <cellStyle name="Moneda 8 11 2" xfId="2441" xr:uid="{00000000-0005-0000-0000-00007C320000}"/>
    <cellStyle name="Moneda 8 12" xfId="2442" xr:uid="{00000000-0005-0000-0000-00007D320000}"/>
    <cellStyle name="Moneda 8 13" xfId="2443" xr:uid="{00000000-0005-0000-0000-00007E320000}"/>
    <cellStyle name="Moneda 8 2" xfId="2444" xr:uid="{00000000-0005-0000-0000-00007F320000}"/>
    <cellStyle name="Moneda 8 2 10" xfId="2445" xr:uid="{00000000-0005-0000-0000-000080320000}"/>
    <cellStyle name="Moneda 8 2 11" xfId="2446" xr:uid="{00000000-0005-0000-0000-000081320000}"/>
    <cellStyle name="Moneda 8 2 2" xfId="2447" xr:uid="{00000000-0005-0000-0000-000082320000}"/>
    <cellStyle name="Moneda 8 2 2 2" xfId="2448" xr:uid="{00000000-0005-0000-0000-000083320000}"/>
    <cellStyle name="Moneda 8 2 2 2 2" xfId="2449" xr:uid="{00000000-0005-0000-0000-000084320000}"/>
    <cellStyle name="Moneda 8 2 2 2 2 2" xfId="2450" xr:uid="{00000000-0005-0000-0000-000085320000}"/>
    <cellStyle name="Moneda 8 2 2 2 2 2 2" xfId="2451" xr:uid="{00000000-0005-0000-0000-000086320000}"/>
    <cellStyle name="Moneda 8 2 2 2 2 3" xfId="2452" xr:uid="{00000000-0005-0000-0000-000087320000}"/>
    <cellStyle name="Moneda 8 2 2 2 2 3 2" xfId="2453" xr:uid="{00000000-0005-0000-0000-000088320000}"/>
    <cellStyle name="Moneda 8 2 2 2 2 4" xfId="2454" xr:uid="{00000000-0005-0000-0000-000089320000}"/>
    <cellStyle name="Moneda 8 2 2 2 2 4 2" xfId="2455" xr:uid="{00000000-0005-0000-0000-00008A320000}"/>
    <cellStyle name="Moneda 8 2 2 2 2 5" xfId="2456" xr:uid="{00000000-0005-0000-0000-00008B320000}"/>
    <cellStyle name="Moneda 8 2 2 2 3" xfId="2457" xr:uid="{00000000-0005-0000-0000-00008C320000}"/>
    <cellStyle name="Moneda 8 2 2 2 3 2" xfId="2458" xr:uid="{00000000-0005-0000-0000-00008D320000}"/>
    <cellStyle name="Moneda 8 2 2 2 4" xfId="2459" xr:uid="{00000000-0005-0000-0000-00008E320000}"/>
    <cellStyle name="Moneda 8 2 2 2 4 2" xfId="2460" xr:uid="{00000000-0005-0000-0000-00008F320000}"/>
    <cellStyle name="Moneda 8 2 2 2 5" xfId="2461" xr:uid="{00000000-0005-0000-0000-000090320000}"/>
    <cellStyle name="Moneda 8 2 2 2 5 2" xfId="2462" xr:uid="{00000000-0005-0000-0000-000091320000}"/>
    <cellStyle name="Moneda 8 2 2 2 6" xfId="2463" xr:uid="{00000000-0005-0000-0000-000092320000}"/>
    <cellStyle name="Moneda 8 2 2 3" xfId="2464" xr:uid="{00000000-0005-0000-0000-000093320000}"/>
    <cellStyle name="Moneda 8 2 2 3 2" xfId="2465" xr:uid="{00000000-0005-0000-0000-000094320000}"/>
    <cellStyle name="Moneda 8 2 2 3 2 2" xfId="2466" xr:uid="{00000000-0005-0000-0000-000095320000}"/>
    <cellStyle name="Moneda 8 2 2 3 3" xfId="2467" xr:uid="{00000000-0005-0000-0000-000096320000}"/>
    <cellStyle name="Moneda 8 2 2 3 3 2" xfId="2468" xr:uid="{00000000-0005-0000-0000-000097320000}"/>
    <cellStyle name="Moneda 8 2 2 3 4" xfId="2469" xr:uid="{00000000-0005-0000-0000-000098320000}"/>
    <cellStyle name="Moneda 8 2 2 3 4 2" xfId="2470" xr:uid="{00000000-0005-0000-0000-000099320000}"/>
    <cellStyle name="Moneda 8 2 2 3 5" xfId="2471" xr:uid="{00000000-0005-0000-0000-00009A320000}"/>
    <cellStyle name="Moneda 8 2 2 4" xfId="2472" xr:uid="{00000000-0005-0000-0000-00009B320000}"/>
    <cellStyle name="Moneda 8 2 2 4 2" xfId="2473" xr:uid="{00000000-0005-0000-0000-00009C320000}"/>
    <cellStyle name="Moneda 8 2 2 5" xfId="2474" xr:uid="{00000000-0005-0000-0000-00009D320000}"/>
    <cellStyle name="Moneda 8 2 2 5 2" xfId="2475" xr:uid="{00000000-0005-0000-0000-00009E320000}"/>
    <cellStyle name="Moneda 8 2 2 6" xfId="2476" xr:uid="{00000000-0005-0000-0000-00009F320000}"/>
    <cellStyle name="Moneda 8 2 2 6 2" xfId="2477" xr:uid="{00000000-0005-0000-0000-0000A0320000}"/>
    <cellStyle name="Moneda 8 2 2 7" xfId="2478" xr:uid="{00000000-0005-0000-0000-0000A1320000}"/>
    <cellStyle name="Moneda 8 2 3" xfId="2479" xr:uid="{00000000-0005-0000-0000-0000A2320000}"/>
    <cellStyle name="Moneda 8 2 3 2" xfId="2480" xr:uid="{00000000-0005-0000-0000-0000A3320000}"/>
    <cellStyle name="Moneda 8 2 3 2 2" xfId="2481" xr:uid="{00000000-0005-0000-0000-0000A4320000}"/>
    <cellStyle name="Moneda 8 2 3 2 2 2" xfId="2482" xr:uid="{00000000-0005-0000-0000-0000A5320000}"/>
    <cellStyle name="Moneda 8 2 3 2 2 2 2" xfId="2483" xr:uid="{00000000-0005-0000-0000-0000A6320000}"/>
    <cellStyle name="Moneda 8 2 3 2 2 3" xfId="2484" xr:uid="{00000000-0005-0000-0000-0000A7320000}"/>
    <cellStyle name="Moneda 8 2 3 2 2 3 2" xfId="2485" xr:uid="{00000000-0005-0000-0000-0000A8320000}"/>
    <cellStyle name="Moneda 8 2 3 2 2 4" xfId="2486" xr:uid="{00000000-0005-0000-0000-0000A9320000}"/>
    <cellStyle name="Moneda 8 2 3 2 2 4 2" xfId="2487" xr:uid="{00000000-0005-0000-0000-0000AA320000}"/>
    <cellStyle name="Moneda 8 2 3 2 2 5" xfId="2488" xr:uid="{00000000-0005-0000-0000-0000AB320000}"/>
    <cellStyle name="Moneda 8 2 3 2 3" xfId="2489" xr:uid="{00000000-0005-0000-0000-0000AC320000}"/>
    <cellStyle name="Moneda 8 2 3 2 3 2" xfId="2490" xr:uid="{00000000-0005-0000-0000-0000AD320000}"/>
    <cellStyle name="Moneda 8 2 3 2 4" xfId="2491" xr:uid="{00000000-0005-0000-0000-0000AE320000}"/>
    <cellStyle name="Moneda 8 2 3 2 4 2" xfId="2492" xr:uid="{00000000-0005-0000-0000-0000AF320000}"/>
    <cellStyle name="Moneda 8 2 3 2 5" xfId="2493" xr:uid="{00000000-0005-0000-0000-0000B0320000}"/>
    <cellStyle name="Moneda 8 2 3 2 5 2" xfId="2494" xr:uid="{00000000-0005-0000-0000-0000B1320000}"/>
    <cellStyle name="Moneda 8 2 3 2 6" xfId="2495" xr:uid="{00000000-0005-0000-0000-0000B2320000}"/>
    <cellStyle name="Moneda 8 2 3 3" xfId="2496" xr:uid="{00000000-0005-0000-0000-0000B3320000}"/>
    <cellStyle name="Moneda 8 2 3 3 2" xfId="2497" xr:uid="{00000000-0005-0000-0000-0000B4320000}"/>
    <cellStyle name="Moneda 8 2 3 3 2 2" xfId="2498" xr:uid="{00000000-0005-0000-0000-0000B5320000}"/>
    <cellStyle name="Moneda 8 2 3 3 3" xfId="2499" xr:uid="{00000000-0005-0000-0000-0000B6320000}"/>
    <cellStyle name="Moneda 8 2 3 3 3 2" xfId="2500" xr:uid="{00000000-0005-0000-0000-0000B7320000}"/>
    <cellStyle name="Moneda 8 2 3 3 4" xfId="2501" xr:uid="{00000000-0005-0000-0000-0000B8320000}"/>
    <cellStyle name="Moneda 8 2 3 3 4 2" xfId="2502" xr:uid="{00000000-0005-0000-0000-0000B9320000}"/>
    <cellStyle name="Moneda 8 2 3 3 5" xfId="2503" xr:uid="{00000000-0005-0000-0000-0000BA320000}"/>
    <cellStyle name="Moneda 8 2 3 4" xfId="2504" xr:uid="{00000000-0005-0000-0000-0000BB320000}"/>
    <cellStyle name="Moneda 8 2 3 4 2" xfId="2505" xr:uid="{00000000-0005-0000-0000-0000BC320000}"/>
    <cellStyle name="Moneda 8 2 3 5" xfId="2506" xr:uid="{00000000-0005-0000-0000-0000BD320000}"/>
    <cellStyle name="Moneda 8 2 3 5 2" xfId="2507" xr:uid="{00000000-0005-0000-0000-0000BE320000}"/>
    <cellStyle name="Moneda 8 2 3 6" xfId="2508" xr:uid="{00000000-0005-0000-0000-0000BF320000}"/>
    <cellStyle name="Moneda 8 2 3 6 2" xfId="2509" xr:uid="{00000000-0005-0000-0000-0000C0320000}"/>
    <cellStyle name="Moneda 8 2 3 7" xfId="2510" xr:uid="{00000000-0005-0000-0000-0000C1320000}"/>
    <cellStyle name="Moneda 8 2 4" xfId="2511" xr:uid="{00000000-0005-0000-0000-0000C2320000}"/>
    <cellStyle name="Moneda 8 2 4 2" xfId="2512" xr:uid="{00000000-0005-0000-0000-0000C3320000}"/>
    <cellStyle name="Moneda 8 2 4 2 2" xfId="2513" xr:uid="{00000000-0005-0000-0000-0000C4320000}"/>
    <cellStyle name="Moneda 8 2 4 2 2 2" xfId="2514" xr:uid="{00000000-0005-0000-0000-0000C5320000}"/>
    <cellStyle name="Moneda 8 2 4 2 2 2 2" xfId="2515" xr:uid="{00000000-0005-0000-0000-0000C6320000}"/>
    <cellStyle name="Moneda 8 2 4 2 2 3" xfId="2516" xr:uid="{00000000-0005-0000-0000-0000C7320000}"/>
    <cellStyle name="Moneda 8 2 4 2 2 3 2" xfId="2517" xr:uid="{00000000-0005-0000-0000-0000C8320000}"/>
    <cellStyle name="Moneda 8 2 4 2 2 4" xfId="2518" xr:uid="{00000000-0005-0000-0000-0000C9320000}"/>
    <cellStyle name="Moneda 8 2 4 2 2 4 2" xfId="2519" xr:uid="{00000000-0005-0000-0000-0000CA320000}"/>
    <cellStyle name="Moneda 8 2 4 2 2 5" xfId="2520" xr:uid="{00000000-0005-0000-0000-0000CB320000}"/>
    <cellStyle name="Moneda 8 2 4 2 3" xfId="2521" xr:uid="{00000000-0005-0000-0000-0000CC320000}"/>
    <cellStyle name="Moneda 8 2 4 2 3 2" xfId="2522" xr:uid="{00000000-0005-0000-0000-0000CD320000}"/>
    <cellStyle name="Moneda 8 2 4 2 4" xfId="2523" xr:uid="{00000000-0005-0000-0000-0000CE320000}"/>
    <cellStyle name="Moneda 8 2 4 2 4 2" xfId="2524" xr:uid="{00000000-0005-0000-0000-0000CF320000}"/>
    <cellStyle name="Moneda 8 2 4 2 5" xfId="2525" xr:uid="{00000000-0005-0000-0000-0000D0320000}"/>
    <cellStyle name="Moneda 8 2 4 2 5 2" xfId="2526" xr:uid="{00000000-0005-0000-0000-0000D1320000}"/>
    <cellStyle name="Moneda 8 2 4 2 6" xfId="2527" xr:uid="{00000000-0005-0000-0000-0000D2320000}"/>
    <cellStyle name="Moneda 8 2 4 3" xfId="2528" xr:uid="{00000000-0005-0000-0000-0000D3320000}"/>
    <cellStyle name="Moneda 8 2 4 3 2" xfId="2529" xr:uid="{00000000-0005-0000-0000-0000D4320000}"/>
    <cellStyle name="Moneda 8 2 4 3 2 2" xfId="2530" xr:uid="{00000000-0005-0000-0000-0000D5320000}"/>
    <cellStyle name="Moneda 8 2 4 3 3" xfId="2531" xr:uid="{00000000-0005-0000-0000-0000D6320000}"/>
    <cellStyle name="Moneda 8 2 4 3 3 2" xfId="2532" xr:uid="{00000000-0005-0000-0000-0000D7320000}"/>
    <cellStyle name="Moneda 8 2 4 3 4" xfId="2533" xr:uid="{00000000-0005-0000-0000-0000D8320000}"/>
    <cellStyle name="Moneda 8 2 4 3 4 2" xfId="2534" xr:uid="{00000000-0005-0000-0000-0000D9320000}"/>
    <cellStyle name="Moneda 8 2 4 3 5" xfId="2535" xr:uid="{00000000-0005-0000-0000-0000DA320000}"/>
    <cellStyle name="Moneda 8 2 4 4" xfId="2536" xr:uid="{00000000-0005-0000-0000-0000DB320000}"/>
    <cellStyle name="Moneda 8 2 4 4 2" xfId="2537" xr:uid="{00000000-0005-0000-0000-0000DC320000}"/>
    <cellStyle name="Moneda 8 2 4 5" xfId="2538" xr:uid="{00000000-0005-0000-0000-0000DD320000}"/>
    <cellStyle name="Moneda 8 2 4 5 2" xfId="2539" xr:uid="{00000000-0005-0000-0000-0000DE320000}"/>
    <cellStyle name="Moneda 8 2 4 6" xfId="2540" xr:uid="{00000000-0005-0000-0000-0000DF320000}"/>
    <cellStyle name="Moneda 8 2 4 6 2" xfId="2541" xr:uid="{00000000-0005-0000-0000-0000E0320000}"/>
    <cellStyle name="Moneda 8 2 4 7" xfId="2542" xr:uid="{00000000-0005-0000-0000-0000E1320000}"/>
    <cellStyle name="Moneda 8 2 5" xfId="2543" xr:uid="{00000000-0005-0000-0000-0000E2320000}"/>
    <cellStyle name="Moneda 8 2 5 2" xfId="2544" xr:uid="{00000000-0005-0000-0000-0000E3320000}"/>
    <cellStyle name="Moneda 8 2 5 2 2" xfId="2545" xr:uid="{00000000-0005-0000-0000-0000E4320000}"/>
    <cellStyle name="Moneda 8 2 5 2 2 2" xfId="2546" xr:uid="{00000000-0005-0000-0000-0000E5320000}"/>
    <cellStyle name="Moneda 8 2 5 2 3" xfId="2547" xr:uid="{00000000-0005-0000-0000-0000E6320000}"/>
    <cellStyle name="Moneda 8 2 5 2 3 2" xfId="2548" xr:uid="{00000000-0005-0000-0000-0000E7320000}"/>
    <cellStyle name="Moneda 8 2 5 2 4" xfId="2549" xr:uid="{00000000-0005-0000-0000-0000E8320000}"/>
    <cellStyle name="Moneda 8 2 5 2 4 2" xfId="2550" xr:uid="{00000000-0005-0000-0000-0000E9320000}"/>
    <cellStyle name="Moneda 8 2 5 2 5" xfId="2551" xr:uid="{00000000-0005-0000-0000-0000EA320000}"/>
    <cellStyle name="Moneda 8 2 5 3" xfId="2552" xr:uid="{00000000-0005-0000-0000-0000EB320000}"/>
    <cellStyle name="Moneda 8 2 5 3 2" xfId="2553" xr:uid="{00000000-0005-0000-0000-0000EC320000}"/>
    <cellStyle name="Moneda 8 2 5 4" xfId="2554" xr:uid="{00000000-0005-0000-0000-0000ED320000}"/>
    <cellStyle name="Moneda 8 2 5 4 2" xfId="2555" xr:uid="{00000000-0005-0000-0000-0000EE320000}"/>
    <cellStyle name="Moneda 8 2 5 5" xfId="2556" xr:uid="{00000000-0005-0000-0000-0000EF320000}"/>
    <cellStyle name="Moneda 8 2 5 5 2" xfId="2557" xr:uid="{00000000-0005-0000-0000-0000F0320000}"/>
    <cellStyle name="Moneda 8 2 5 6" xfId="2558" xr:uid="{00000000-0005-0000-0000-0000F1320000}"/>
    <cellStyle name="Moneda 8 2 6" xfId="2559" xr:uid="{00000000-0005-0000-0000-0000F2320000}"/>
    <cellStyle name="Moneda 8 2 6 2" xfId="2560" xr:uid="{00000000-0005-0000-0000-0000F3320000}"/>
    <cellStyle name="Moneda 8 2 6 2 2" xfId="2561" xr:uid="{00000000-0005-0000-0000-0000F4320000}"/>
    <cellStyle name="Moneda 8 2 6 3" xfId="2562" xr:uid="{00000000-0005-0000-0000-0000F5320000}"/>
    <cellStyle name="Moneda 8 2 6 3 2" xfId="2563" xr:uid="{00000000-0005-0000-0000-0000F6320000}"/>
    <cellStyle name="Moneda 8 2 6 4" xfId="2564" xr:uid="{00000000-0005-0000-0000-0000F7320000}"/>
    <cellStyle name="Moneda 8 2 6 4 2" xfId="2565" xr:uid="{00000000-0005-0000-0000-0000F8320000}"/>
    <cellStyle name="Moneda 8 2 6 5" xfId="2566" xr:uid="{00000000-0005-0000-0000-0000F9320000}"/>
    <cellStyle name="Moneda 8 2 7" xfId="2567" xr:uid="{00000000-0005-0000-0000-0000FA320000}"/>
    <cellStyle name="Moneda 8 2 7 2" xfId="2568" xr:uid="{00000000-0005-0000-0000-0000FB320000}"/>
    <cellStyle name="Moneda 8 2 8" xfId="2569" xr:uid="{00000000-0005-0000-0000-0000FC320000}"/>
    <cellStyle name="Moneda 8 2 8 2" xfId="2570" xr:uid="{00000000-0005-0000-0000-0000FD320000}"/>
    <cellStyle name="Moneda 8 2 9" xfId="2571" xr:uid="{00000000-0005-0000-0000-0000FE320000}"/>
    <cellStyle name="Moneda 8 2 9 2" xfId="2572" xr:uid="{00000000-0005-0000-0000-0000FF320000}"/>
    <cellStyle name="Moneda 8 3" xfId="2573" xr:uid="{00000000-0005-0000-0000-000000330000}"/>
    <cellStyle name="Moneda 8 3 2" xfId="2574" xr:uid="{00000000-0005-0000-0000-000001330000}"/>
    <cellStyle name="Moneda 8 3 2 2" xfId="2575" xr:uid="{00000000-0005-0000-0000-000002330000}"/>
    <cellStyle name="Moneda 8 3 2 2 2" xfId="2576" xr:uid="{00000000-0005-0000-0000-000003330000}"/>
    <cellStyle name="Moneda 8 3 2 2 2 2" xfId="2577" xr:uid="{00000000-0005-0000-0000-000004330000}"/>
    <cellStyle name="Moneda 8 3 2 2 3" xfId="2578" xr:uid="{00000000-0005-0000-0000-000005330000}"/>
    <cellStyle name="Moneda 8 3 2 2 3 2" xfId="2579" xr:uid="{00000000-0005-0000-0000-000006330000}"/>
    <cellStyle name="Moneda 8 3 2 2 4" xfId="2580" xr:uid="{00000000-0005-0000-0000-000007330000}"/>
    <cellStyle name="Moneda 8 3 2 2 4 2" xfId="2581" xr:uid="{00000000-0005-0000-0000-000008330000}"/>
    <cellStyle name="Moneda 8 3 2 2 5" xfId="2582" xr:uid="{00000000-0005-0000-0000-000009330000}"/>
    <cellStyle name="Moneda 8 3 2 3" xfId="2583" xr:uid="{00000000-0005-0000-0000-00000A330000}"/>
    <cellStyle name="Moneda 8 3 2 3 2" xfId="2584" xr:uid="{00000000-0005-0000-0000-00000B330000}"/>
    <cellStyle name="Moneda 8 3 2 4" xfId="2585" xr:uid="{00000000-0005-0000-0000-00000C330000}"/>
    <cellStyle name="Moneda 8 3 2 4 2" xfId="2586" xr:uid="{00000000-0005-0000-0000-00000D330000}"/>
    <cellStyle name="Moneda 8 3 2 5" xfId="2587" xr:uid="{00000000-0005-0000-0000-00000E330000}"/>
    <cellStyle name="Moneda 8 3 2 5 2" xfId="2588" xr:uid="{00000000-0005-0000-0000-00000F330000}"/>
    <cellStyle name="Moneda 8 3 2 6" xfId="2589" xr:uid="{00000000-0005-0000-0000-000010330000}"/>
    <cellStyle name="Moneda 8 3 3" xfId="2590" xr:uid="{00000000-0005-0000-0000-000011330000}"/>
    <cellStyle name="Moneda 8 3 3 2" xfId="2591" xr:uid="{00000000-0005-0000-0000-000012330000}"/>
    <cellStyle name="Moneda 8 3 3 2 2" xfId="2592" xr:uid="{00000000-0005-0000-0000-000013330000}"/>
    <cellStyle name="Moneda 8 3 3 3" xfId="2593" xr:uid="{00000000-0005-0000-0000-000014330000}"/>
    <cellStyle name="Moneda 8 3 3 3 2" xfId="2594" xr:uid="{00000000-0005-0000-0000-000015330000}"/>
    <cellStyle name="Moneda 8 3 3 4" xfId="2595" xr:uid="{00000000-0005-0000-0000-000016330000}"/>
    <cellStyle name="Moneda 8 3 3 4 2" xfId="2596" xr:uid="{00000000-0005-0000-0000-000017330000}"/>
    <cellStyle name="Moneda 8 3 3 5" xfId="2597" xr:uid="{00000000-0005-0000-0000-000018330000}"/>
    <cellStyle name="Moneda 8 3 4" xfId="2598" xr:uid="{00000000-0005-0000-0000-000019330000}"/>
    <cellStyle name="Moneda 8 3 4 2" xfId="2599" xr:uid="{00000000-0005-0000-0000-00001A330000}"/>
    <cellStyle name="Moneda 8 3 5" xfId="2600" xr:uid="{00000000-0005-0000-0000-00001B330000}"/>
    <cellStyle name="Moneda 8 3 5 2" xfId="2601" xr:uid="{00000000-0005-0000-0000-00001C330000}"/>
    <cellStyle name="Moneda 8 3 6" xfId="2602" xr:uid="{00000000-0005-0000-0000-00001D330000}"/>
    <cellStyle name="Moneda 8 3 6 2" xfId="2603" xr:uid="{00000000-0005-0000-0000-00001E330000}"/>
    <cellStyle name="Moneda 8 3 7" xfId="2604" xr:uid="{00000000-0005-0000-0000-00001F330000}"/>
    <cellStyle name="Moneda 8 4" xfId="2605" xr:uid="{00000000-0005-0000-0000-000020330000}"/>
    <cellStyle name="Moneda 8 4 2" xfId="2606" xr:uid="{00000000-0005-0000-0000-000021330000}"/>
    <cellStyle name="Moneda 8 4 2 2" xfId="2607" xr:uid="{00000000-0005-0000-0000-000022330000}"/>
    <cellStyle name="Moneda 8 4 2 2 2" xfId="2608" xr:uid="{00000000-0005-0000-0000-000023330000}"/>
    <cellStyle name="Moneda 8 4 2 2 2 2" xfId="2609" xr:uid="{00000000-0005-0000-0000-000024330000}"/>
    <cellStyle name="Moneda 8 4 2 2 3" xfId="2610" xr:uid="{00000000-0005-0000-0000-000025330000}"/>
    <cellStyle name="Moneda 8 4 2 2 3 2" xfId="2611" xr:uid="{00000000-0005-0000-0000-000026330000}"/>
    <cellStyle name="Moneda 8 4 2 2 4" xfId="2612" xr:uid="{00000000-0005-0000-0000-000027330000}"/>
    <cellStyle name="Moneda 8 4 2 2 4 2" xfId="2613" xr:uid="{00000000-0005-0000-0000-000028330000}"/>
    <cellStyle name="Moneda 8 4 2 2 5" xfId="2614" xr:uid="{00000000-0005-0000-0000-000029330000}"/>
    <cellStyle name="Moneda 8 4 2 3" xfId="2615" xr:uid="{00000000-0005-0000-0000-00002A330000}"/>
    <cellStyle name="Moneda 8 4 2 3 2" xfId="2616" xr:uid="{00000000-0005-0000-0000-00002B330000}"/>
    <cellStyle name="Moneda 8 4 2 4" xfId="2617" xr:uid="{00000000-0005-0000-0000-00002C330000}"/>
    <cellStyle name="Moneda 8 4 2 4 2" xfId="2618" xr:uid="{00000000-0005-0000-0000-00002D330000}"/>
    <cellStyle name="Moneda 8 4 2 5" xfId="2619" xr:uid="{00000000-0005-0000-0000-00002E330000}"/>
    <cellStyle name="Moneda 8 4 2 5 2" xfId="2620" xr:uid="{00000000-0005-0000-0000-00002F330000}"/>
    <cellStyle name="Moneda 8 4 2 6" xfId="2621" xr:uid="{00000000-0005-0000-0000-000030330000}"/>
    <cellStyle name="Moneda 8 4 3" xfId="2622" xr:uid="{00000000-0005-0000-0000-000031330000}"/>
    <cellStyle name="Moneda 8 4 3 2" xfId="2623" xr:uid="{00000000-0005-0000-0000-000032330000}"/>
    <cellStyle name="Moneda 8 4 3 2 2" xfId="2624" xr:uid="{00000000-0005-0000-0000-000033330000}"/>
    <cellStyle name="Moneda 8 4 3 3" xfId="2625" xr:uid="{00000000-0005-0000-0000-000034330000}"/>
    <cellStyle name="Moneda 8 4 3 3 2" xfId="2626" xr:uid="{00000000-0005-0000-0000-000035330000}"/>
    <cellStyle name="Moneda 8 4 3 4" xfId="2627" xr:uid="{00000000-0005-0000-0000-000036330000}"/>
    <cellStyle name="Moneda 8 4 3 4 2" xfId="2628" xr:uid="{00000000-0005-0000-0000-000037330000}"/>
    <cellStyle name="Moneda 8 4 3 5" xfId="2629" xr:uid="{00000000-0005-0000-0000-000038330000}"/>
    <cellStyle name="Moneda 8 4 4" xfId="2630" xr:uid="{00000000-0005-0000-0000-000039330000}"/>
    <cellStyle name="Moneda 8 4 4 2" xfId="2631" xr:uid="{00000000-0005-0000-0000-00003A330000}"/>
    <cellStyle name="Moneda 8 4 5" xfId="2632" xr:uid="{00000000-0005-0000-0000-00003B330000}"/>
    <cellStyle name="Moneda 8 4 5 2" xfId="2633" xr:uid="{00000000-0005-0000-0000-00003C330000}"/>
    <cellStyle name="Moneda 8 4 6" xfId="2634" xr:uid="{00000000-0005-0000-0000-00003D330000}"/>
    <cellStyle name="Moneda 8 4 6 2" xfId="2635" xr:uid="{00000000-0005-0000-0000-00003E330000}"/>
    <cellStyle name="Moneda 8 4 7" xfId="2636" xr:uid="{00000000-0005-0000-0000-00003F330000}"/>
    <cellStyle name="Moneda 8 5" xfId="2637" xr:uid="{00000000-0005-0000-0000-000040330000}"/>
    <cellStyle name="Moneda 8 5 2" xfId="2638" xr:uid="{00000000-0005-0000-0000-000041330000}"/>
    <cellStyle name="Moneda 8 5 2 2" xfId="2639" xr:uid="{00000000-0005-0000-0000-000042330000}"/>
    <cellStyle name="Moneda 8 5 2 2 2" xfId="2640" xr:uid="{00000000-0005-0000-0000-000043330000}"/>
    <cellStyle name="Moneda 8 5 2 2 2 2" xfId="2641" xr:uid="{00000000-0005-0000-0000-000044330000}"/>
    <cellStyle name="Moneda 8 5 2 2 3" xfId="2642" xr:uid="{00000000-0005-0000-0000-000045330000}"/>
    <cellStyle name="Moneda 8 5 2 2 3 2" xfId="2643" xr:uid="{00000000-0005-0000-0000-000046330000}"/>
    <cellStyle name="Moneda 8 5 2 2 4" xfId="2644" xr:uid="{00000000-0005-0000-0000-000047330000}"/>
    <cellStyle name="Moneda 8 5 2 2 4 2" xfId="2645" xr:uid="{00000000-0005-0000-0000-000048330000}"/>
    <cellStyle name="Moneda 8 5 2 2 5" xfId="2646" xr:uid="{00000000-0005-0000-0000-000049330000}"/>
    <cellStyle name="Moneda 8 5 2 3" xfId="2647" xr:uid="{00000000-0005-0000-0000-00004A330000}"/>
    <cellStyle name="Moneda 8 5 2 3 2" xfId="2648" xr:uid="{00000000-0005-0000-0000-00004B330000}"/>
    <cellStyle name="Moneda 8 5 2 4" xfId="2649" xr:uid="{00000000-0005-0000-0000-00004C330000}"/>
    <cellStyle name="Moneda 8 5 2 4 2" xfId="2650" xr:uid="{00000000-0005-0000-0000-00004D330000}"/>
    <cellStyle name="Moneda 8 5 2 5" xfId="2651" xr:uid="{00000000-0005-0000-0000-00004E330000}"/>
    <cellStyle name="Moneda 8 5 2 5 2" xfId="2652" xr:uid="{00000000-0005-0000-0000-00004F330000}"/>
    <cellStyle name="Moneda 8 5 2 6" xfId="2653" xr:uid="{00000000-0005-0000-0000-000050330000}"/>
    <cellStyle name="Moneda 8 5 3" xfId="2654" xr:uid="{00000000-0005-0000-0000-000051330000}"/>
    <cellStyle name="Moneda 8 5 3 2" xfId="2655" xr:uid="{00000000-0005-0000-0000-000052330000}"/>
    <cellStyle name="Moneda 8 5 3 2 2" xfId="2656" xr:uid="{00000000-0005-0000-0000-000053330000}"/>
    <cellStyle name="Moneda 8 5 3 3" xfId="2657" xr:uid="{00000000-0005-0000-0000-000054330000}"/>
    <cellStyle name="Moneda 8 5 3 3 2" xfId="2658" xr:uid="{00000000-0005-0000-0000-000055330000}"/>
    <cellStyle name="Moneda 8 5 3 4" xfId="2659" xr:uid="{00000000-0005-0000-0000-000056330000}"/>
    <cellStyle name="Moneda 8 5 3 4 2" xfId="2660" xr:uid="{00000000-0005-0000-0000-000057330000}"/>
    <cellStyle name="Moneda 8 5 3 5" xfId="2661" xr:uid="{00000000-0005-0000-0000-000058330000}"/>
    <cellStyle name="Moneda 8 5 4" xfId="2662" xr:uid="{00000000-0005-0000-0000-000059330000}"/>
    <cellStyle name="Moneda 8 5 4 2" xfId="2663" xr:uid="{00000000-0005-0000-0000-00005A330000}"/>
    <cellStyle name="Moneda 8 5 5" xfId="2664" xr:uid="{00000000-0005-0000-0000-00005B330000}"/>
    <cellStyle name="Moneda 8 5 5 2" xfId="2665" xr:uid="{00000000-0005-0000-0000-00005C330000}"/>
    <cellStyle name="Moneda 8 5 6" xfId="2666" xr:uid="{00000000-0005-0000-0000-00005D330000}"/>
    <cellStyle name="Moneda 8 5 6 2" xfId="2667" xr:uid="{00000000-0005-0000-0000-00005E330000}"/>
    <cellStyle name="Moneda 8 5 7" xfId="2668" xr:uid="{00000000-0005-0000-0000-00005F330000}"/>
    <cellStyle name="Moneda 8 6" xfId="2669" xr:uid="{00000000-0005-0000-0000-000060330000}"/>
    <cellStyle name="Moneda 8 6 2" xfId="2670" xr:uid="{00000000-0005-0000-0000-000061330000}"/>
    <cellStyle name="Moneda 8 6 2 2" xfId="2671" xr:uid="{00000000-0005-0000-0000-000062330000}"/>
    <cellStyle name="Moneda 8 6 2 2 2" xfId="2672" xr:uid="{00000000-0005-0000-0000-000063330000}"/>
    <cellStyle name="Moneda 8 6 2 3" xfId="2673" xr:uid="{00000000-0005-0000-0000-000064330000}"/>
    <cellStyle name="Moneda 8 6 2 3 2" xfId="2674" xr:uid="{00000000-0005-0000-0000-000065330000}"/>
    <cellStyle name="Moneda 8 6 2 4" xfId="2675" xr:uid="{00000000-0005-0000-0000-000066330000}"/>
    <cellStyle name="Moneda 8 6 2 4 2" xfId="2676" xr:uid="{00000000-0005-0000-0000-000067330000}"/>
    <cellStyle name="Moneda 8 6 2 5" xfId="2677" xr:uid="{00000000-0005-0000-0000-000068330000}"/>
    <cellStyle name="Moneda 8 6 3" xfId="2678" xr:uid="{00000000-0005-0000-0000-000069330000}"/>
    <cellStyle name="Moneda 8 6 3 2" xfId="2679" xr:uid="{00000000-0005-0000-0000-00006A330000}"/>
    <cellStyle name="Moneda 8 6 4" xfId="2680" xr:uid="{00000000-0005-0000-0000-00006B330000}"/>
    <cellStyle name="Moneda 8 6 4 2" xfId="2681" xr:uid="{00000000-0005-0000-0000-00006C330000}"/>
    <cellStyle name="Moneda 8 6 5" xfId="2682" xr:uid="{00000000-0005-0000-0000-00006D330000}"/>
    <cellStyle name="Moneda 8 6 5 2" xfId="2683" xr:uid="{00000000-0005-0000-0000-00006E330000}"/>
    <cellStyle name="Moneda 8 6 6" xfId="2684" xr:uid="{00000000-0005-0000-0000-00006F330000}"/>
    <cellStyle name="Moneda 8 7" xfId="2685" xr:uid="{00000000-0005-0000-0000-000070330000}"/>
    <cellStyle name="Moneda 8 7 2" xfId="2686" xr:uid="{00000000-0005-0000-0000-000071330000}"/>
    <cellStyle name="Moneda 8 7 2 2" xfId="2687" xr:uid="{00000000-0005-0000-0000-000072330000}"/>
    <cellStyle name="Moneda 8 7 3" xfId="2688" xr:uid="{00000000-0005-0000-0000-000073330000}"/>
    <cellStyle name="Moneda 8 7 3 2" xfId="2689" xr:uid="{00000000-0005-0000-0000-000074330000}"/>
    <cellStyle name="Moneda 8 7 4" xfId="2690" xr:uid="{00000000-0005-0000-0000-000075330000}"/>
    <cellStyle name="Moneda 8 7 4 2" xfId="2691" xr:uid="{00000000-0005-0000-0000-000076330000}"/>
    <cellStyle name="Moneda 8 7 5" xfId="2692" xr:uid="{00000000-0005-0000-0000-000077330000}"/>
    <cellStyle name="Moneda 8 8" xfId="2693" xr:uid="{00000000-0005-0000-0000-000078330000}"/>
    <cellStyle name="Moneda 8 8 2" xfId="2694" xr:uid="{00000000-0005-0000-0000-000079330000}"/>
    <cellStyle name="Moneda 8 8 2 2" xfId="2695" xr:uid="{00000000-0005-0000-0000-00007A330000}"/>
    <cellStyle name="Moneda 8 8 3" xfId="2696" xr:uid="{00000000-0005-0000-0000-00007B330000}"/>
    <cellStyle name="Moneda 8 8 3 2" xfId="2697" xr:uid="{00000000-0005-0000-0000-00007C330000}"/>
    <cellStyle name="Moneda 8 8 4" xfId="2698" xr:uid="{00000000-0005-0000-0000-00007D330000}"/>
    <cellStyle name="Moneda 8 8 4 2" xfId="2699" xr:uid="{00000000-0005-0000-0000-00007E330000}"/>
    <cellStyle name="Moneda 8 8 5" xfId="2700" xr:uid="{00000000-0005-0000-0000-00007F330000}"/>
    <cellStyle name="Moneda 8 9" xfId="2701" xr:uid="{00000000-0005-0000-0000-000080330000}"/>
    <cellStyle name="Moneda 8 9 2" xfId="2702" xr:uid="{00000000-0005-0000-0000-000081330000}"/>
    <cellStyle name="Moneda 9" xfId="2703" xr:uid="{00000000-0005-0000-0000-000082330000}"/>
    <cellStyle name="Moneda 9 10" xfId="2704" xr:uid="{00000000-0005-0000-0000-000083330000}"/>
    <cellStyle name="Moneda 9 11" xfId="2705" xr:uid="{00000000-0005-0000-0000-000084330000}"/>
    <cellStyle name="Moneda 9 2" xfId="2706" xr:uid="{00000000-0005-0000-0000-000085330000}"/>
    <cellStyle name="Moneda 9 2 2" xfId="2707" xr:uid="{00000000-0005-0000-0000-000086330000}"/>
    <cellStyle name="Moneda 9 2 2 2" xfId="2708" xr:uid="{00000000-0005-0000-0000-000087330000}"/>
    <cellStyle name="Moneda 9 2 2 2 2" xfId="2709" xr:uid="{00000000-0005-0000-0000-000088330000}"/>
    <cellStyle name="Moneda 9 2 2 2 2 2" xfId="2710" xr:uid="{00000000-0005-0000-0000-000089330000}"/>
    <cellStyle name="Moneda 9 2 2 2 3" xfId="2711" xr:uid="{00000000-0005-0000-0000-00008A330000}"/>
    <cellStyle name="Moneda 9 2 2 2 3 2" xfId="2712" xr:uid="{00000000-0005-0000-0000-00008B330000}"/>
    <cellStyle name="Moneda 9 2 2 2 4" xfId="2713" xr:uid="{00000000-0005-0000-0000-00008C330000}"/>
    <cellStyle name="Moneda 9 2 2 2 4 2" xfId="2714" xr:uid="{00000000-0005-0000-0000-00008D330000}"/>
    <cellStyle name="Moneda 9 2 2 2 5" xfId="2715" xr:uid="{00000000-0005-0000-0000-00008E330000}"/>
    <cellStyle name="Moneda 9 2 2 3" xfId="2716" xr:uid="{00000000-0005-0000-0000-00008F330000}"/>
    <cellStyle name="Moneda 9 2 2 3 2" xfId="2717" xr:uid="{00000000-0005-0000-0000-000090330000}"/>
    <cellStyle name="Moneda 9 2 2 4" xfId="2718" xr:uid="{00000000-0005-0000-0000-000091330000}"/>
    <cellStyle name="Moneda 9 2 2 4 2" xfId="2719" xr:uid="{00000000-0005-0000-0000-000092330000}"/>
    <cellStyle name="Moneda 9 2 2 5" xfId="2720" xr:uid="{00000000-0005-0000-0000-000093330000}"/>
    <cellStyle name="Moneda 9 2 2 5 2" xfId="2721" xr:uid="{00000000-0005-0000-0000-000094330000}"/>
    <cellStyle name="Moneda 9 2 2 6" xfId="2722" xr:uid="{00000000-0005-0000-0000-000095330000}"/>
    <cellStyle name="Moneda 9 2 3" xfId="2723" xr:uid="{00000000-0005-0000-0000-000096330000}"/>
    <cellStyle name="Moneda 9 2 3 2" xfId="2724" xr:uid="{00000000-0005-0000-0000-000097330000}"/>
    <cellStyle name="Moneda 9 2 3 2 2" xfId="2725" xr:uid="{00000000-0005-0000-0000-000098330000}"/>
    <cellStyle name="Moneda 9 2 3 3" xfId="2726" xr:uid="{00000000-0005-0000-0000-000099330000}"/>
    <cellStyle name="Moneda 9 2 3 3 2" xfId="2727" xr:uid="{00000000-0005-0000-0000-00009A330000}"/>
    <cellStyle name="Moneda 9 2 3 4" xfId="2728" xr:uid="{00000000-0005-0000-0000-00009B330000}"/>
    <cellStyle name="Moneda 9 2 3 4 2" xfId="2729" xr:uid="{00000000-0005-0000-0000-00009C330000}"/>
    <cellStyle name="Moneda 9 2 3 5" xfId="2730" xr:uid="{00000000-0005-0000-0000-00009D330000}"/>
    <cellStyle name="Moneda 9 2 4" xfId="2731" xr:uid="{00000000-0005-0000-0000-00009E330000}"/>
    <cellStyle name="Moneda 9 2 4 2" xfId="2732" xr:uid="{00000000-0005-0000-0000-00009F330000}"/>
    <cellStyle name="Moneda 9 2 5" xfId="2733" xr:uid="{00000000-0005-0000-0000-0000A0330000}"/>
    <cellStyle name="Moneda 9 2 5 2" xfId="2734" xr:uid="{00000000-0005-0000-0000-0000A1330000}"/>
    <cellStyle name="Moneda 9 2 6" xfId="2735" xr:uid="{00000000-0005-0000-0000-0000A2330000}"/>
    <cellStyle name="Moneda 9 2 6 2" xfId="2736" xr:uid="{00000000-0005-0000-0000-0000A3330000}"/>
    <cellStyle name="Moneda 9 2 7" xfId="2737" xr:uid="{00000000-0005-0000-0000-0000A4330000}"/>
    <cellStyle name="Moneda 9 2 8" xfId="2738" xr:uid="{00000000-0005-0000-0000-0000A5330000}"/>
    <cellStyle name="Moneda 9 3" xfId="2739" xr:uid="{00000000-0005-0000-0000-0000A6330000}"/>
    <cellStyle name="Moneda 9 3 2" xfId="2740" xr:uid="{00000000-0005-0000-0000-0000A7330000}"/>
    <cellStyle name="Moneda 9 3 2 2" xfId="2741" xr:uid="{00000000-0005-0000-0000-0000A8330000}"/>
    <cellStyle name="Moneda 9 3 2 2 2" xfId="2742" xr:uid="{00000000-0005-0000-0000-0000A9330000}"/>
    <cellStyle name="Moneda 9 3 2 2 2 2" xfId="2743" xr:uid="{00000000-0005-0000-0000-0000AA330000}"/>
    <cellStyle name="Moneda 9 3 2 2 3" xfId="2744" xr:uid="{00000000-0005-0000-0000-0000AB330000}"/>
    <cellStyle name="Moneda 9 3 2 2 3 2" xfId="2745" xr:uid="{00000000-0005-0000-0000-0000AC330000}"/>
    <cellStyle name="Moneda 9 3 2 2 4" xfId="2746" xr:uid="{00000000-0005-0000-0000-0000AD330000}"/>
    <cellStyle name="Moneda 9 3 2 2 4 2" xfId="2747" xr:uid="{00000000-0005-0000-0000-0000AE330000}"/>
    <cellStyle name="Moneda 9 3 2 2 5" xfId="2748" xr:uid="{00000000-0005-0000-0000-0000AF330000}"/>
    <cellStyle name="Moneda 9 3 2 3" xfId="2749" xr:uid="{00000000-0005-0000-0000-0000B0330000}"/>
    <cellStyle name="Moneda 9 3 2 3 2" xfId="2750" xr:uid="{00000000-0005-0000-0000-0000B1330000}"/>
    <cellStyle name="Moneda 9 3 2 4" xfId="2751" xr:uid="{00000000-0005-0000-0000-0000B2330000}"/>
    <cellStyle name="Moneda 9 3 2 4 2" xfId="2752" xr:uid="{00000000-0005-0000-0000-0000B3330000}"/>
    <cellStyle name="Moneda 9 3 2 5" xfId="2753" xr:uid="{00000000-0005-0000-0000-0000B4330000}"/>
    <cellStyle name="Moneda 9 3 2 5 2" xfId="2754" xr:uid="{00000000-0005-0000-0000-0000B5330000}"/>
    <cellStyle name="Moneda 9 3 2 6" xfId="2755" xr:uid="{00000000-0005-0000-0000-0000B6330000}"/>
    <cellStyle name="Moneda 9 3 3" xfId="2756" xr:uid="{00000000-0005-0000-0000-0000B7330000}"/>
    <cellStyle name="Moneda 9 3 3 2" xfId="2757" xr:uid="{00000000-0005-0000-0000-0000B8330000}"/>
    <cellStyle name="Moneda 9 3 3 2 2" xfId="2758" xr:uid="{00000000-0005-0000-0000-0000B9330000}"/>
    <cellStyle name="Moneda 9 3 3 3" xfId="2759" xr:uid="{00000000-0005-0000-0000-0000BA330000}"/>
    <cellStyle name="Moneda 9 3 3 3 2" xfId="2760" xr:uid="{00000000-0005-0000-0000-0000BB330000}"/>
    <cellStyle name="Moneda 9 3 3 4" xfId="2761" xr:uid="{00000000-0005-0000-0000-0000BC330000}"/>
    <cellStyle name="Moneda 9 3 3 4 2" xfId="2762" xr:uid="{00000000-0005-0000-0000-0000BD330000}"/>
    <cellStyle name="Moneda 9 3 3 5" xfId="2763" xr:uid="{00000000-0005-0000-0000-0000BE330000}"/>
    <cellStyle name="Moneda 9 3 4" xfId="2764" xr:uid="{00000000-0005-0000-0000-0000BF330000}"/>
    <cellStyle name="Moneda 9 3 4 2" xfId="2765" xr:uid="{00000000-0005-0000-0000-0000C0330000}"/>
    <cellStyle name="Moneda 9 3 5" xfId="2766" xr:uid="{00000000-0005-0000-0000-0000C1330000}"/>
    <cellStyle name="Moneda 9 3 5 2" xfId="2767" xr:uid="{00000000-0005-0000-0000-0000C2330000}"/>
    <cellStyle name="Moneda 9 3 6" xfId="2768" xr:uid="{00000000-0005-0000-0000-0000C3330000}"/>
    <cellStyle name="Moneda 9 3 6 2" xfId="2769" xr:uid="{00000000-0005-0000-0000-0000C4330000}"/>
    <cellStyle name="Moneda 9 3 7" xfId="2770" xr:uid="{00000000-0005-0000-0000-0000C5330000}"/>
    <cellStyle name="Moneda 9 4" xfId="2771" xr:uid="{00000000-0005-0000-0000-0000C6330000}"/>
    <cellStyle name="Moneda 9 4 2" xfId="2772" xr:uid="{00000000-0005-0000-0000-0000C7330000}"/>
    <cellStyle name="Moneda 9 4 2 2" xfId="2773" xr:uid="{00000000-0005-0000-0000-0000C8330000}"/>
    <cellStyle name="Moneda 9 4 2 2 2" xfId="2774" xr:uid="{00000000-0005-0000-0000-0000C9330000}"/>
    <cellStyle name="Moneda 9 4 2 2 2 2" xfId="2775" xr:uid="{00000000-0005-0000-0000-0000CA330000}"/>
    <cellStyle name="Moneda 9 4 2 2 3" xfId="2776" xr:uid="{00000000-0005-0000-0000-0000CB330000}"/>
    <cellStyle name="Moneda 9 4 2 2 3 2" xfId="2777" xr:uid="{00000000-0005-0000-0000-0000CC330000}"/>
    <cellStyle name="Moneda 9 4 2 2 4" xfId="2778" xr:uid="{00000000-0005-0000-0000-0000CD330000}"/>
    <cellStyle name="Moneda 9 4 2 2 4 2" xfId="2779" xr:uid="{00000000-0005-0000-0000-0000CE330000}"/>
    <cellStyle name="Moneda 9 4 2 2 5" xfId="2780" xr:uid="{00000000-0005-0000-0000-0000CF330000}"/>
    <cellStyle name="Moneda 9 4 2 3" xfId="2781" xr:uid="{00000000-0005-0000-0000-0000D0330000}"/>
    <cellStyle name="Moneda 9 4 2 3 2" xfId="2782" xr:uid="{00000000-0005-0000-0000-0000D1330000}"/>
    <cellStyle name="Moneda 9 4 2 4" xfId="2783" xr:uid="{00000000-0005-0000-0000-0000D2330000}"/>
    <cellStyle name="Moneda 9 4 2 4 2" xfId="2784" xr:uid="{00000000-0005-0000-0000-0000D3330000}"/>
    <cellStyle name="Moneda 9 4 2 5" xfId="2785" xr:uid="{00000000-0005-0000-0000-0000D4330000}"/>
    <cellStyle name="Moneda 9 4 2 5 2" xfId="2786" xr:uid="{00000000-0005-0000-0000-0000D5330000}"/>
    <cellStyle name="Moneda 9 4 2 6" xfId="2787" xr:uid="{00000000-0005-0000-0000-0000D6330000}"/>
    <cellStyle name="Moneda 9 4 3" xfId="2788" xr:uid="{00000000-0005-0000-0000-0000D7330000}"/>
    <cellStyle name="Moneda 9 4 3 2" xfId="2789" xr:uid="{00000000-0005-0000-0000-0000D8330000}"/>
    <cellStyle name="Moneda 9 4 3 2 2" xfId="2790" xr:uid="{00000000-0005-0000-0000-0000D9330000}"/>
    <cellStyle name="Moneda 9 4 3 3" xfId="2791" xr:uid="{00000000-0005-0000-0000-0000DA330000}"/>
    <cellStyle name="Moneda 9 4 3 3 2" xfId="2792" xr:uid="{00000000-0005-0000-0000-0000DB330000}"/>
    <cellStyle name="Moneda 9 4 3 4" xfId="2793" xr:uid="{00000000-0005-0000-0000-0000DC330000}"/>
    <cellStyle name="Moneda 9 4 3 4 2" xfId="2794" xr:uid="{00000000-0005-0000-0000-0000DD330000}"/>
    <cellStyle name="Moneda 9 4 3 5" xfId="2795" xr:uid="{00000000-0005-0000-0000-0000DE330000}"/>
    <cellStyle name="Moneda 9 4 4" xfId="2796" xr:uid="{00000000-0005-0000-0000-0000DF330000}"/>
    <cellStyle name="Moneda 9 4 4 2" xfId="2797" xr:uid="{00000000-0005-0000-0000-0000E0330000}"/>
    <cellStyle name="Moneda 9 4 5" xfId="2798" xr:uid="{00000000-0005-0000-0000-0000E1330000}"/>
    <cellStyle name="Moneda 9 4 5 2" xfId="2799" xr:uid="{00000000-0005-0000-0000-0000E2330000}"/>
    <cellStyle name="Moneda 9 4 6" xfId="2800" xr:uid="{00000000-0005-0000-0000-0000E3330000}"/>
    <cellStyle name="Moneda 9 4 6 2" xfId="2801" xr:uid="{00000000-0005-0000-0000-0000E4330000}"/>
    <cellStyle name="Moneda 9 4 7" xfId="2802" xr:uid="{00000000-0005-0000-0000-0000E5330000}"/>
    <cellStyle name="Moneda 9 5" xfId="2803" xr:uid="{00000000-0005-0000-0000-0000E6330000}"/>
    <cellStyle name="Moneda 9 5 2" xfId="2804" xr:uid="{00000000-0005-0000-0000-0000E7330000}"/>
    <cellStyle name="Moneda 9 5 2 2" xfId="2805" xr:uid="{00000000-0005-0000-0000-0000E8330000}"/>
    <cellStyle name="Moneda 9 5 2 2 2" xfId="2806" xr:uid="{00000000-0005-0000-0000-0000E9330000}"/>
    <cellStyle name="Moneda 9 5 2 3" xfId="2807" xr:uid="{00000000-0005-0000-0000-0000EA330000}"/>
    <cellStyle name="Moneda 9 5 2 3 2" xfId="2808" xr:uid="{00000000-0005-0000-0000-0000EB330000}"/>
    <cellStyle name="Moneda 9 5 2 4" xfId="2809" xr:uid="{00000000-0005-0000-0000-0000EC330000}"/>
    <cellStyle name="Moneda 9 5 2 4 2" xfId="2810" xr:uid="{00000000-0005-0000-0000-0000ED330000}"/>
    <cellStyle name="Moneda 9 5 2 5" xfId="2811" xr:uid="{00000000-0005-0000-0000-0000EE330000}"/>
    <cellStyle name="Moneda 9 5 3" xfId="2812" xr:uid="{00000000-0005-0000-0000-0000EF330000}"/>
    <cellStyle name="Moneda 9 5 3 2" xfId="2813" xr:uid="{00000000-0005-0000-0000-0000F0330000}"/>
    <cellStyle name="Moneda 9 5 4" xfId="2814" xr:uid="{00000000-0005-0000-0000-0000F1330000}"/>
    <cellStyle name="Moneda 9 5 4 2" xfId="2815" xr:uid="{00000000-0005-0000-0000-0000F2330000}"/>
    <cellStyle name="Moneda 9 5 5" xfId="2816" xr:uid="{00000000-0005-0000-0000-0000F3330000}"/>
    <cellStyle name="Moneda 9 5 5 2" xfId="2817" xr:uid="{00000000-0005-0000-0000-0000F4330000}"/>
    <cellStyle name="Moneda 9 5 6" xfId="2818" xr:uid="{00000000-0005-0000-0000-0000F5330000}"/>
    <cellStyle name="Moneda 9 6" xfId="2819" xr:uid="{00000000-0005-0000-0000-0000F6330000}"/>
    <cellStyle name="Moneda 9 6 2" xfId="2820" xr:uid="{00000000-0005-0000-0000-0000F7330000}"/>
    <cellStyle name="Moneda 9 6 2 2" xfId="2821" xr:uid="{00000000-0005-0000-0000-0000F8330000}"/>
    <cellStyle name="Moneda 9 6 3" xfId="2822" xr:uid="{00000000-0005-0000-0000-0000F9330000}"/>
    <cellStyle name="Moneda 9 6 3 2" xfId="2823" xr:uid="{00000000-0005-0000-0000-0000FA330000}"/>
    <cellStyle name="Moneda 9 6 4" xfId="2824" xr:uid="{00000000-0005-0000-0000-0000FB330000}"/>
    <cellStyle name="Moneda 9 6 4 2" xfId="2825" xr:uid="{00000000-0005-0000-0000-0000FC330000}"/>
    <cellStyle name="Moneda 9 6 5" xfId="2826" xr:uid="{00000000-0005-0000-0000-0000FD330000}"/>
    <cellStyle name="Moneda 9 7" xfId="2827" xr:uid="{00000000-0005-0000-0000-0000FE330000}"/>
    <cellStyle name="Moneda 9 7 2" xfId="2828" xr:uid="{00000000-0005-0000-0000-0000FF330000}"/>
    <cellStyle name="Moneda 9 8" xfId="2829" xr:uid="{00000000-0005-0000-0000-000000340000}"/>
    <cellStyle name="Moneda 9 8 2" xfId="2830" xr:uid="{00000000-0005-0000-0000-000001340000}"/>
    <cellStyle name="Moneda 9 9" xfId="2831" xr:uid="{00000000-0005-0000-0000-000002340000}"/>
    <cellStyle name="Moneda 9 9 2" xfId="2832" xr:uid="{00000000-0005-0000-0000-000003340000}"/>
    <cellStyle name="Moneda_Hoja1" xfId="246" xr:uid="{00000000-0005-0000-0000-000004340000}"/>
    <cellStyle name="Neutral 2" xfId="2833" xr:uid="{00000000-0005-0000-0000-000005340000}"/>
    <cellStyle name="Neutral 3" xfId="13366" xr:uid="{00000000-0005-0000-0000-000006340000}"/>
    <cellStyle name="Normal" xfId="0" builtinId="0"/>
    <cellStyle name="Normal 10" xfId="13367" xr:uid="{00000000-0005-0000-0000-000008340000}"/>
    <cellStyle name="Normal 10 2" xfId="13368" xr:uid="{00000000-0005-0000-0000-000009340000}"/>
    <cellStyle name="Normal 11" xfId="13369" xr:uid="{00000000-0005-0000-0000-00000A340000}"/>
    <cellStyle name="Normal 12" xfId="13370" xr:uid="{00000000-0005-0000-0000-00000B340000}"/>
    <cellStyle name="Normal 13" xfId="13371" xr:uid="{00000000-0005-0000-0000-00000C340000}"/>
    <cellStyle name="Normal 14" xfId="13372" xr:uid="{00000000-0005-0000-0000-00000D340000}"/>
    <cellStyle name="Normal 15" xfId="13373" xr:uid="{00000000-0005-0000-0000-00000E340000}"/>
    <cellStyle name="Normal 16" xfId="13374" xr:uid="{00000000-0005-0000-0000-00000F340000}"/>
    <cellStyle name="Normal 17" xfId="13375" xr:uid="{00000000-0005-0000-0000-000010340000}"/>
    <cellStyle name="Normal 18" xfId="13376" xr:uid="{00000000-0005-0000-0000-000011340000}"/>
    <cellStyle name="Normal 19" xfId="13377" xr:uid="{00000000-0005-0000-0000-000012340000}"/>
    <cellStyle name="Normal 2" xfId="16" xr:uid="{00000000-0005-0000-0000-000013340000}"/>
    <cellStyle name="Normal 2 10" xfId="17" xr:uid="{00000000-0005-0000-0000-000014340000}"/>
    <cellStyle name="Normal 2 10 2" xfId="13378" xr:uid="{00000000-0005-0000-0000-000015340000}"/>
    <cellStyle name="Normal 2 2" xfId="2834" xr:uid="{00000000-0005-0000-0000-000016340000}"/>
    <cellStyle name="Normal 2 2 2" xfId="2835" xr:uid="{00000000-0005-0000-0000-000017340000}"/>
    <cellStyle name="Normal 2 2 2 2" xfId="13379" xr:uid="{00000000-0005-0000-0000-000018340000}"/>
    <cellStyle name="Normal 2 2 2 3" xfId="13380" xr:uid="{00000000-0005-0000-0000-000019340000}"/>
    <cellStyle name="Normal 2 2 3" xfId="13381" xr:uid="{00000000-0005-0000-0000-00001A340000}"/>
    <cellStyle name="Normal 2 2 4" xfId="13382" xr:uid="{00000000-0005-0000-0000-00001B340000}"/>
    <cellStyle name="Normal 2 3" xfId="2836" xr:uid="{00000000-0005-0000-0000-00001C340000}"/>
    <cellStyle name="Normal 2 3 2" xfId="2837" xr:uid="{00000000-0005-0000-0000-00001D340000}"/>
    <cellStyle name="Normal 2 4" xfId="2838" xr:uid="{00000000-0005-0000-0000-00001E340000}"/>
    <cellStyle name="Normal 20" xfId="13383" xr:uid="{00000000-0005-0000-0000-00001F340000}"/>
    <cellStyle name="Normal 21" xfId="2866" xr:uid="{00000000-0005-0000-0000-000020340000}"/>
    <cellStyle name="Normal 3" xfId="18" xr:uid="{00000000-0005-0000-0000-000021340000}"/>
    <cellStyle name="Normal 3 2" xfId="19" xr:uid="{00000000-0005-0000-0000-000022340000}"/>
    <cellStyle name="Normal 3 2 2" xfId="2839" xr:uid="{00000000-0005-0000-0000-000023340000}"/>
    <cellStyle name="Normal 3 2 2 2" xfId="2840" xr:uid="{00000000-0005-0000-0000-000024340000}"/>
    <cellStyle name="Normal 3 2 3" xfId="2841" xr:uid="{00000000-0005-0000-0000-000025340000}"/>
    <cellStyle name="Normal 3 2 4" xfId="13384" xr:uid="{00000000-0005-0000-0000-000026340000}"/>
    <cellStyle name="Normal 3 3" xfId="2842" xr:uid="{00000000-0005-0000-0000-000027340000}"/>
    <cellStyle name="Normal 3 4" xfId="2843" xr:uid="{00000000-0005-0000-0000-000028340000}"/>
    <cellStyle name="Normal 3 5" xfId="2844" xr:uid="{00000000-0005-0000-0000-000029340000}"/>
    <cellStyle name="Normal 3 6" xfId="13457" xr:uid="{1DBFAABE-E031-4F0D-9142-743A0D313A47}"/>
    <cellStyle name="Normal 3_CADENA DE VALOR" xfId="27" xr:uid="{00000000-0005-0000-0000-00002A340000}"/>
    <cellStyle name="Normal 4" xfId="2845" xr:uid="{00000000-0005-0000-0000-00002B340000}"/>
    <cellStyle name="Normal 4 2" xfId="20" xr:uid="{00000000-0005-0000-0000-00002C340000}"/>
    <cellStyle name="Normal 4 2 2" xfId="13385" xr:uid="{00000000-0005-0000-0000-00002D340000}"/>
    <cellStyle name="Normal 4 3" xfId="2868" xr:uid="{00000000-0005-0000-0000-00002E340000}"/>
    <cellStyle name="Normal 4 3 2" xfId="13386" xr:uid="{00000000-0005-0000-0000-00002F340000}"/>
    <cellStyle name="Normal 4 3 3" xfId="13387" xr:uid="{00000000-0005-0000-0000-000030340000}"/>
    <cellStyle name="Normal 4 3 4" xfId="13388" xr:uid="{00000000-0005-0000-0000-000031340000}"/>
    <cellStyle name="Normal 4 4" xfId="13389" xr:uid="{00000000-0005-0000-0000-000032340000}"/>
    <cellStyle name="Normal 4_Hoja1" xfId="13390" xr:uid="{00000000-0005-0000-0000-000033340000}"/>
    <cellStyle name="Normal 5" xfId="2846" xr:uid="{00000000-0005-0000-0000-000034340000}"/>
    <cellStyle name="Normal 5 2" xfId="13391" xr:uid="{00000000-0005-0000-0000-000035340000}"/>
    <cellStyle name="Normal 6" xfId="13392" xr:uid="{00000000-0005-0000-0000-000036340000}"/>
    <cellStyle name="Normal 6 2" xfId="2847" xr:uid="{00000000-0005-0000-0000-000037340000}"/>
    <cellStyle name="Normal 7" xfId="13393" xr:uid="{00000000-0005-0000-0000-000038340000}"/>
    <cellStyle name="Normal 7 2" xfId="13394" xr:uid="{00000000-0005-0000-0000-000039340000}"/>
    <cellStyle name="Normal 7 2 2" xfId="13395" xr:uid="{00000000-0005-0000-0000-00003A340000}"/>
    <cellStyle name="Normal 7 3" xfId="13396" xr:uid="{00000000-0005-0000-0000-00003B340000}"/>
    <cellStyle name="Normal 8" xfId="13397" xr:uid="{00000000-0005-0000-0000-00003C340000}"/>
    <cellStyle name="Normal 9" xfId="13398" xr:uid="{00000000-0005-0000-0000-00003D340000}"/>
    <cellStyle name="Normal 9 2" xfId="13399" xr:uid="{00000000-0005-0000-0000-00003E340000}"/>
    <cellStyle name="Notas 2" xfId="13400" xr:uid="{00000000-0005-0000-0000-00003F340000}"/>
    <cellStyle name="Notas 2 2" xfId="13401" xr:uid="{00000000-0005-0000-0000-000040340000}"/>
    <cellStyle name="Notas 3" xfId="13402" xr:uid="{00000000-0005-0000-0000-000041340000}"/>
    <cellStyle name="Notas 4" xfId="13403" xr:uid="{00000000-0005-0000-0000-000042340000}"/>
    <cellStyle name="Notas 5" xfId="13404" xr:uid="{00000000-0005-0000-0000-000043340000}"/>
    <cellStyle name="Numeric" xfId="2848" xr:uid="{00000000-0005-0000-0000-000044340000}"/>
    <cellStyle name="NumericWithBorder" xfId="2849" xr:uid="{00000000-0005-0000-0000-000045340000}"/>
    <cellStyle name="NumericWithBorder 2" xfId="2850" xr:uid="{00000000-0005-0000-0000-000046340000}"/>
    <cellStyle name="NumericWithBorder 2 2" xfId="2851" xr:uid="{00000000-0005-0000-0000-000047340000}"/>
    <cellStyle name="NumericWithBorder 2 3" xfId="2852" xr:uid="{00000000-0005-0000-0000-000048340000}"/>
    <cellStyle name="NumericWithBorder 2 4" xfId="2853" xr:uid="{00000000-0005-0000-0000-000049340000}"/>
    <cellStyle name="NumericWithBorder 3" xfId="2854" xr:uid="{00000000-0005-0000-0000-00004A340000}"/>
    <cellStyle name="NumericWithBorder 4" xfId="2855" xr:uid="{00000000-0005-0000-0000-00004B340000}"/>
    <cellStyle name="NumericWithBorder 5" xfId="2856" xr:uid="{00000000-0005-0000-0000-00004C340000}"/>
    <cellStyle name="Percent" xfId="2857" xr:uid="{00000000-0005-0000-0000-00004D340000}"/>
    <cellStyle name="Percent 2" xfId="2858" xr:uid="{00000000-0005-0000-0000-00004E340000}"/>
    <cellStyle name="Percent 2 2" xfId="2859" xr:uid="{00000000-0005-0000-0000-00004F340000}"/>
    <cellStyle name="Porcentaje" xfId="21" builtinId="5"/>
    <cellStyle name="Porcentaje 10" xfId="13405" xr:uid="{00000000-0005-0000-0000-000051340000}"/>
    <cellStyle name="Porcentaje 11" xfId="13406" xr:uid="{00000000-0005-0000-0000-000052340000}"/>
    <cellStyle name="Porcentaje 12" xfId="2869" xr:uid="{00000000-0005-0000-0000-000053340000}"/>
    <cellStyle name="Porcentaje 2" xfId="24" xr:uid="{00000000-0005-0000-0000-000054340000}"/>
    <cellStyle name="Porcentaje 2 2" xfId="2860" xr:uid="{00000000-0005-0000-0000-000055340000}"/>
    <cellStyle name="Porcentaje 2 3" xfId="13407" xr:uid="{00000000-0005-0000-0000-000056340000}"/>
    <cellStyle name="Porcentaje 2 3 2" xfId="13408" xr:uid="{00000000-0005-0000-0000-000057340000}"/>
    <cellStyle name="Porcentaje 2 3 3" xfId="13409" xr:uid="{00000000-0005-0000-0000-000058340000}"/>
    <cellStyle name="Porcentaje 2 3 4" xfId="13410" xr:uid="{00000000-0005-0000-0000-000059340000}"/>
    <cellStyle name="Porcentaje 3" xfId="25" xr:uid="{00000000-0005-0000-0000-00005A340000}"/>
    <cellStyle name="Porcentaje 3 2" xfId="2861" xr:uid="{00000000-0005-0000-0000-00005B340000}"/>
    <cellStyle name="Porcentaje 3 2 2" xfId="13411" xr:uid="{00000000-0005-0000-0000-00005C340000}"/>
    <cellStyle name="Porcentaje 3 3" xfId="13412" xr:uid="{00000000-0005-0000-0000-00005D340000}"/>
    <cellStyle name="Porcentaje 4" xfId="26" xr:uid="{00000000-0005-0000-0000-00005E340000}"/>
    <cellStyle name="Porcentaje 4 2" xfId="13413" xr:uid="{00000000-0005-0000-0000-00005F340000}"/>
    <cellStyle name="Porcentaje 4 2 2" xfId="13414" xr:uid="{00000000-0005-0000-0000-000060340000}"/>
    <cellStyle name="Porcentaje 4 3" xfId="13415" xr:uid="{00000000-0005-0000-0000-000061340000}"/>
    <cellStyle name="Porcentaje 4 4" xfId="13416" xr:uid="{00000000-0005-0000-0000-000062340000}"/>
    <cellStyle name="Porcentaje 4 5" xfId="13417" xr:uid="{00000000-0005-0000-0000-000063340000}"/>
    <cellStyle name="Porcentaje 4 5 2" xfId="13418" xr:uid="{00000000-0005-0000-0000-000064340000}"/>
    <cellStyle name="Porcentaje 4 5 3" xfId="13419" xr:uid="{00000000-0005-0000-0000-000065340000}"/>
    <cellStyle name="Porcentaje 4 5 4" xfId="13420" xr:uid="{00000000-0005-0000-0000-000066340000}"/>
    <cellStyle name="Porcentaje 4 6" xfId="13421" xr:uid="{00000000-0005-0000-0000-000067340000}"/>
    <cellStyle name="Porcentaje 4 6 2" xfId="13422" xr:uid="{00000000-0005-0000-0000-000068340000}"/>
    <cellStyle name="Porcentaje 4 7" xfId="13423" xr:uid="{00000000-0005-0000-0000-000069340000}"/>
    <cellStyle name="Porcentaje 5" xfId="13424" xr:uid="{00000000-0005-0000-0000-00006A340000}"/>
    <cellStyle name="Porcentaje 5 2" xfId="13425" xr:uid="{00000000-0005-0000-0000-00006B340000}"/>
    <cellStyle name="Porcentaje 6" xfId="13426" xr:uid="{00000000-0005-0000-0000-00006C340000}"/>
    <cellStyle name="Porcentaje 7" xfId="13427" xr:uid="{00000000-0005-0000-0000-00006D340000}"/>
    <cellStyle name="Porcentaje 8" xfId="13428" xr:uid="{00000000-0005-0000-0000-00006E340000}"/>
    <cellStyle name="Porcentaje 8 2" xfId="13429" xr:uid="{00000000-0005-0000-0000-00006F340000}"/>
    <cellStyle name="Porcentaje 8 2 2" xfId="13430" xr:uid="{00000000-0005-0000-0000-000070340000}"/>
    <cellStyle name="Porcentaje 8 2 3" xfId="13431" xr:uid="{00000000-0005-0000-0000-000071340000}"/>
    <cellStyle name="Porcentaje 8 3" xfId="13432" xr:uid="{00000000-0005-0000-0000-000072340000}"/>
    <cellStyle name="Porcentaje 8 4" xfId="13433" xr:uid="{00000000-0005-0000-0000-000073340000}"/>
    <cellStyle name="Porcentaje 8 5" xfId="13434" xr:uid="{00000000-0005-0000-0000-000074340000}"/>
    <cellStyle name="Porcentaje 9" xfId="13435" xr:uid="{00000000-0005-0000-0000-000075340000}"/>
    <cellStyle name="Porcentaje 9 2" xfId="13436" xr:uid="{00000000-0005-0000-0000-000076340000}"/>
    <cellStyle name="Porcentaje 9 3" xfId="13437" xr:uid="{00000000-0005-0000-0000-000077340000}"/>
    <cellStyle name="Porcentual 2" xfId="22" xr:uid="{00000000-0005-0000-0000-000078340000}"/>
    <cellStyle name="Porcentual 2 2" xfId="23" xr:uid="{00000000-0005-0000-0000-000079340000}"/>
    <cellStyle name="Porcentual 2 2 2" xfId="2862" xr:uid="{00000000-0005-0000-0000-00007A340000}"/>
    <cellStyle name="Porcentual 2 3" xfId="2863" xr:uid="{00000000-0005-0000-0000-00007B340000}"/>
    <cellStyle name="Porcentual 2 3 2" xfId="2864" xr:uid="{00000000-0005-0000-0000-00007C340000}"/>
    <cellStyle name="Porcentual 2 3 3" xfId="13438" xr:uid="{00000000-0005-0000-0000-00007D340000}"/>
    <cellStyle name="Porcentual 2 3 3 2" xfId="13439" xr:uid="{00000000-0005-0000-0000-00007E340000}"/>
    <cellStyle name="Porcentual 2 3 4" xfId="13440" xr:uid="{00000000-0005-0000-0000-00007F340000}"/>
    <cellStyle name="Porcentual 2 3 5" xfId="13441" xr:uid="{00000000-0005-0000-0000-000080340000}"/>
    <cellStyle name="Porcentual 2 4" xfId="13442" xr:uid="{00000000-0005-0000-0000-000081340000}"/>
    <cellStyle name="Porcentual 2 4 2" xfId="13443" xr:uid="{00000000-0005-0000-0000-000082340000}"/>
    <cellStyle name="Porcentual 2 5" xfId="13444" xr:uid="{00000000-0005-0000-0000-000083340000}"/>
    <cellStyle name="Porcentual 2 6" xfId="13445" xr:uid="{00000000-0005-0000-0000-000084340000}"/>
    <cellStyle name="Porcentual 2 7" xfId="13446" xr:uid="{00000000-0005-0000-0000-000085340000}"/>
    <cellStyle name="Porcentual 2 7 2" xfId="13447" xr:uid="{00000000-0005-0000-0000-000086340000}"/>
    <cellStyle name="Porcentual 2 7 3" xfId="13448" xr:uid="{00000000-0005-0000-0000-000087340000}"/>
    <cellStyle name="Porcentual 2 8" xfId="13449" xr:uid="{00000000-0005-0000-0000-000088340000}"/>
    <cellStyle name="Porcentual 2 9" xfId="13450" xr:uid="{00000000-0005-0000-0000-000089340000}"/>
    <cellStyle name="Porcentual 3" xfId="2865" xr:uid="{00000000-0005-0000-0000-00008A340000}"/>
    <cellStyle name="Texto de advertencia 2" xfId="13451" xr:uid="{00000000-0005-0000-0000-00008B340000}"/>
    <cellStyle name="Texto explicativo 2" xfId="13452" xr:uid="{00000000-0005-0000-0000-00008C340000}"/>
    <cellStyle name="Título 4" xfId="13453" xr:uid="{00000000-0005-0000-0000-00008D340000}"/>
    <cellStyle name="Título 4 2" xfId="13454" xr:uid="{00000000-0005-0000-0000-00008E340000}"/>
    <cellStyle name="Título 5" xfId="13455" xr:uid="{00000000-0005-0000-0000-00008F340000}"/>
    <cellStyle name="Título 6" xfId="13456" xr:uid="{00000000-0005-0000-0000-000090340000}"/>
  </cellStyles>
  <dxfs count="0"/>
  <tableStyles count="0" defaultTableStyle="TableStyleMedium9" defaultPivotStyle="PivotStyleLight16"/>
  <colors>
    <mruColors>
      <color rgb="FFFFCCFF"/>
      <color rgb="FFCCFFCC"/>
      <color rgb="FFC1FFFF"/>
      <color rgb="FFFFFFCC"/>
      <color rgb="FFCCFF99"/>
      <color rgb="FFCCFFFF"/>
      <color rgb="FFFFFFFF"/>
      <color rgb="FFA7FFFF"/>
      <color rgb="FFC1E0FF"/>
      <color rgb="FFB7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127000</xdr:colOff>
      <xdr:row>1</xdr:row>
      <xdr:rowOff>63499</xdr:rowOff>
    </xdr:from>
    <xdr:to>
      <xdr:col>5</xdr:col>
      <xdr:colOff>1098652</xdr:colOff>
      <xdr:row>3</xdr:row>
      <xdr:rowOff>682625</xdr:rowOff>
    </xdr:to>
    <xdr:pic>
      <xdr:nvPicPr>
        <xdr:cNvPr id="3" name="Imagen 2">
          <a:extLst>
            <a:ext uri="{FF2B5EF4-FFF2-40B4-BE49-F238E27FC236}">
              <a16:creationId xmlns:a16="http://schemas.microsoft.com/office/drawing/2014/main" id="{09D57D0E-B1D1-44D0-8CF8-349DAFEAA3AA}"/>
            </a:ext>
          </a:extLst>
        </xdr:cNvPr>
        <xdr:cNvPicPr>
          <a:picLocks noChangeAspect="1"/>
        </xdr:cNvPicPr>
      </xdr:nvPicPr>
      <xdr:blipFill>
        <a:blip xmlns:r="http://schemas.openxmlformats.org/officeDocument/2006/relationships" r:embed="rId1"/>
        <a:stretch>
          <a:fillRect/>
        </a:stretch>
      </xdr:blipFill>
      <xdr:spPr>
        <a:xfrm>
          <a:off x="1143000" y="333374"/>
          <a:ext cx="5873292" cy="2413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1156608</xdr:colOff>
      <xdr:row>0</xdr:row>
      <xdr:rowOff>68035</xdr:rowOff>
    </xdr:from>
    <xdr:to>
      <xdr:col>4</xdr:col>
      <xdr:colOff>830114</xdr:colOff>
      <xdr:row>2</xdr:row>
      <xdr:rowOff>475601</xdr:rowOff>
    </xdr:to>
    <xdr:pic>
      <xdr:nvPicPr>
        <xdr:cNvPr id="3" name="Imagen 2">
          <a:extLst>
            <a:ext uri="{FF2B5EF4-FFF2-40B4-BE49-F238E27FC236}">
              <a16:creationId xmlns:a16="http://schemas.microsoft.com/office/drawing/2014/main" id="{B32C0936-8098-4106-BAAD-2AAF40EDEF52}"/>
            </a:ext>
          </a:extLst>
        </xdr:cNvPr>
        <xdr:cNvPicPr>
          <a:picLocks noChangeAspect="1"/>
        </xdr:cNvPicPr>
      </xdr:nvPicPr>
      <xdr:blipFill>
        <a:blip xmlns:r="http://schemas.openxmlformats.org/officeDocument/2006/relationships" r:embed="rId1"/>
        <a:stretch>
          <a:fillRect/>
        </a:stretch>
      </xdr:blipFill>
      <xdr:spPr>
        <a:xfrm>
          <a:off x="1156608" y="68035"/>
          <a:ext cx="4245429" cy="2054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85482</xdr:colOff>
      <xdr:row>0</xdr:row>
      <xdr:rowOff>329711</xdr:rowOff>
    </xdr:from>
    <xdr:to>
      <xdr:col>2</xdr:col>
      <xdr:colOff>1172308</xdr:colOff>
      <xdr:row>2</xdr:row>
      <xdr:rowOff>415192</xdr:rowOff>
    </xdr:to>
    <xdr:pic>
      <xdr:nvPicPr>
        <xdr:cNvPr id="3" name="Imagen 2">
          <a:extLst>
            <a:ext uri="{FF2B5EF4-FFF2-40B4-BE49-F238E27FC236}">
              <a16:creationId xmlns:a16="http://schemas.microsoft.com/office/drawing/2014/main" id="{A36764B3-3B7C-40B2-802E-B0E2360F05D9}"/>
            </a:ext>
          </a:extLst>
        </xdr:cNvPr>
        <xdr:cNvPicPr>
          <a:picLocks noChangeAspect="1"/>
        </xdr:cNvPicPr>
      </xdr:nvPicPr>
      <xdr:blipFill>
        <a:blip xmlns:r="http://schemas.openxmlformats.org/officeDocument/2006/relationships" r:embed="rId1"/>
        <a:stretch>
          <a:fillRect/>
        </a:stretch>
      </xdr:blipFill>
      <xdr:spPr>
        <a:xfrm>
          <a:off x="85482" y="329711"/>
          <a:ext cx="2918557" cy="14531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0</xdr:row>
      <xdr:rowOff>35719</xdr:rowOff>
    </xdr:from>
    <xdr:to>
      <xdr:col>3</xdr:col>
      <xdr:colOff>123825</xdr:colOff>
      <xdr:row>2</xdr:row>
      <xdr:rowOff>19050</xdr:rowOff>
    </xdr:to>
    <xdr:pic>
      <xdr:nvPicPr>
        <xdr:cNvPr id="2" name="Imagen 1">
          <a:extLst>
            <a:ext uri="{FF2B5EF4-FFF2-40B4-BE49-F238E27FC236}">
              <a16:creationId xmlns:a16="http://schemas.microsoft.com/office/drawing/2014/main" id="{9F95D057-49C7-4583-97CA-A6E57183C8A6}"/>
            </a:ext>
          </a:extLst>
        </xdr:cNvPr>
        <xdr:cNvPicPr>
          <a:picLocks noChangeAspect="1"/>
        </xdr:cNvPicPr>
      </xdr:nvPicPr>
      <xdr:blipFill>
        <a:blip xmlns:r="http://schemas.openxmlformats.org/officeDocument/2006/relationships" r:embed="rId1"/>
        <a:stretch>
          <a:fillRect/>
        </a:stretch>
      </xdr:blipFill>
      <xdr:spPr>
        <a:xfrm>
          <a:off x="285750" y="35719"/>
          <a:ext cx="4181475" cy="9739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917575</xdr:colOff>
      <xdr:row>0</xdr:row>
      <xdr:rowOff>196850</xdr:rowOff>
    </xdr:from>
    <xdr:to>
      <xdr:col>3</xdr:col>
      <xdr:colOff>86797</xdr:colOff>
      <xdr:row>2</xdr:row>
      <xdr:rowOff>4895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9575" y="196850"/>
          <a:ext cx="2471222" cy="7922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anaWayuu/Documents/J&#246;b&#180;s/SDA/2020/SDA-2020/CPS01514-2020/c-Octubre/9-AsignadasPorJefe/FormatosCargados-2020-Octubre/7710-ok-Act-Sep-Va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sheetName val="INVERSIÓN"/>
      <sheetName val="ACTIVIDADES"/>
      <sheetName val="TERRITORIALIZACIÓN"/>
      <sheetName val="9. FLORA TOTAL SIN UPZ"/>
      <sheetName val="8. FLORA TOTAL SIN UPZ"/>
      <sheetName val="Report"/>
      <sheetName val="SEPT-TERRI SILV"/>
      <sheetName val="Hoja1"/>
      <sheetName val="LOC"/>
      <sheetName val="Hoja8"/>
      <sheetName val="JUR"/>
      <sheetName val="TERRITORIALIZACIÓN_O"/>
      <sheetName val="SILVICULTURA 2020"/>
      <sheetName val="FLORA 2020"/>
    </sheetNames>
    <sheetDataSet>
      <sheetData sheetId="0" refreshError="1"/>
      <sheetData sheetId="1" refreshError="1"/>
      <sheetData sheetId="2" refreshError="1">
        <row r="28">
          <cell r="DY28">
            <v>0.05</v>
          </cell>
        </row>
        <row r="29">
          <cell r="DY29">
            <v>209100000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109.593618055558" createdVersion="6" refreshedVersion="6" minRefreshableVersion="3" recordCount="260" xr:uid="{96AEDEF6-6F5B-46FE-843E-1CF8D2FD5DED}">
  <cacheSource type="worksheet">
    <worksheetSource ref="A1:A261" sheet="JUR"/>
  </cacheSource>
  <cacheFields count="1">
    <cacheField name="LOCALODAD" numFmtId="0">
      <sharedItems containsSemiMixedTypes="0" containsString="0" containsNumber="1" containsInteger="1" minValue="1" maxValue="19" count="19">
        <n v="11"/>
        <n v="10"/>
        <n v="1"/>
        <n v="8"/>
        <n v="9"/>
        <n v="13"/>
        <n v="19"/>
        <n v="2"/>
        <n v="5"/>
        <n v="6"/>
        <n v="16"/>
        <n v="12"/>
        <n v="15"/>
        <n v="18"/>
        <n v="17"/>
        <n v="3"/>
        <n v="7"/>
        <n v="14"/>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0">
  <r>
    <x v="0"/>
  </r>
  <r>
    <x v="1"/>
  </r>
  <r>
    <x v="2"/>
  </r>
  <r>
    <x v="3"/>
  </r>
  <r>
    <x v="4"/>
  </r>
  <r>
    <x v="1"/>
  </r>
  <r>
    <x v="5"/>
  </r>
  <r>
    <x v="0"/>
  </r>
  <r>
    <x v="0"/>
  </r>
  <r>
    <x v="6"/>
  </r>
  <r>
    <x v="7"/>
  </r>
  <r>
    <x v="0"/>
  </r>
  <r>
    <x v="8"/>
  </r>
  <r>
    <x v="0"/>
  </r>
  <r>
    <x v="1"/>
  </r>
  <r>
    <x v="7"/>
  </r>
  <r>
    <x v="2"/>
  </r>
  <r>
    <x v="1"/>
  </r>
  <r>
    <x v="1"/>
  </r>
  <r>
    <x v="2"/>
  </r>
  <r>
    <x v="4"/>
  </r>
  <r>
    <x v="2"/>
  </r>
  <r>
    <x v="9"/>
  </r>
  <r>
    <x v="4"/>
  </r>
  <r>
    <x v="10"/>
  </r>
  <r>
    <x v="11"/>
  </r>
  <r>
    <x v="5"/>
  </r>
  <r>
    <x v="12"/>
  </r>
  <r>
    <x v="6"/>
  </r>
  <r>
    <x v="0"/>
  </r>
  <r>
    <x v="0"/>
  </r>
  <r>
    <x v="4"/>
  </r>
  <r>
    <x v="13"/>
  </r>
  <r>
    <x v="14"/>
  </r>
  <r>
    <x v="14"/>
  </r>
  <r>
    <x v="15"/>
  </r>
  <r>
    <x v="1"/>
  </r>
  <r>
    <x v="10"/>
  </r>
  <r>
    <x v="15"/>
  </r>
  <r>
    <x v="2"/>
  </r>
  <r>
    <x v="2"/>
  </r>
  <r>
    <x v="0"/>
  </r>
  <r>
    <x v="4"/>
  </r>
  <r>
    <x v="0"/>
  </r>
  <r>
    <x v="5"/>
  </r>
  <r>
    <x v="0"/>
  </r>
  <r>
    <x v="1"/>
  </r>
  <r>
    <x v="7"/>
  </r>
  <r>
    <x v="7"/>
  </r>
  <r>
    <x v="0"/>
  </r>
  <r>
    <x v="11"/>
  </r>
  <r>
    <x v="0"/>
  </r>
  <r>
    <x v="2"/>
  </r>
  <r>
    <x v="11"/>
  </r>
  <r>
    <x v="2"/>
  </r>
  <r>
    <x v="0"/>
  </r>
  <r>
    <x v="6"/>
  </r>
  <r>
    <x v="0"/>
  </r>
  <r>
    <x v="3"/>
  </r>
  <r>
    <x v="15"/>
  </r>
  <r>
    <x v="7"/>
  </r>
  <r>
    <x v="12"/>
  </r>
  <r>
    <x v="11"/>
  </r>
  <r>
    <x v="5"/>
  </r>
  <r>
    <x v="10"/>
  </r>
  <r>
    <x v="7"/>
  </r>
  <r>
    <x v="7"/>
  </r>
  <r>
    <x v="2"/>
  </r>
  <r>
    <x v="6"/>
  </r>
  <r>
    <x v="6"/>
  </r>
  <r>
    <x v="2"/>
  </r>
  <r>
    <x v="2"/>
  </r>
  <r>
    <x v="0"/>
  </r>
  <r>
    <x v="0"/>
  </r>
  <r>
    <x v="10"/>
  </r>
  <r>
    <x v="3"/>
  </r>
  <r>
    <x v="4"/>
  </r>
  <r>
    <x v="0"/>
  </r>
  <r>
    <x v="7"/>
  </r>
  <r>
    <x v="8"/>
  </r>
  <r>
    <x v="6"/>
  </r>
  <r>
    <x v="6"/>
  </r>
  <r>
    <x v="2"/>
  </r>
  <r>
    <x v="16"/>
  </r>
  <r>
    <x v="8"/>
  </r>
  <r>
    <x v="0"/>
  </r>
  <r>
    <x v="16"/>
  </r>
  <r>
    <x v="17"/>
  </r>
  <r>
    <x v="7"/>
  </r>
  <r>
    <x v="2"/>
  </r>
  <r>
    <x v="7"/>
  </r>
  <r>
    <x v="7"/>
  </r>
  <r>
    <x v="0"/>
  </r>
  <r>
    <x v="7"/>
  </r>
  <r>
    <x v="2"/>
  </r>
  <r>
    <x v="2"/>
  </r>
  <r>
    <x v="4"/>
  </r>
  <r>
    <x v="2"/>
  </r>
  <r>
    <x v="7"/>
  </r>
  <r>
    <x v="0"/>
  </r>
  <r>
    <x v="7"/>
  </r>
  <r>
    <x v="8"/>
  </r>
  <r>
    <x v="7"/>
  </r>
  <r>
    <x v="9"/>
  </r>
  <r>
    <x v="5"/>
  </r>
  <r>
    <x v="0"/>
  </r>
  <r>
    <x v="6"/>
  </r>
  <r>
    <x v="10"/>
  </r>
  <r>
    <x v="2"/>
  </r>
  <r>
    <x v="0"/>
  </r>
  <r>
    <x v="18"/>
  </r>
  <r>
    <x v="2"/>
  </r>
  <r>
    <x v="10"/>
  </r>
  <r>
    <x v="3"/>
  </r>
  <r>
    <x v="2"/>
  </r>
  <r>
    <x v="16"/>
  </r>
  <r>
    <x v="3"/>
  </r>
  <r>
    <x v="0"/>
  </r>
  <r>
    <x v="0"/>
  </r>
  <r>
    <x v="18"/>
  </r>
  <r>
    <x v="7"/>
  </r>
  <r>
    <x v="7"/>
  </r>
  <r>
    <x v="2"/>
  </r>
  <r>
    <x v="0"/>
  </r>
  <r>
    <x v="7"/>
  </r>
  <r>
    <x v="7"/>
  </r>
  <r>
    <x v="7"/>
  </r>
  <r>
    <x v="16"/>
  </r>
  <r>
    <x v="18"/>
  </r>
  <r>
    <x v="3"/>
  </r>
  <r>
    <x v="0"/>
  </r>
  <r>
    <x v="1"/>
  </r>
  <r>
    <x v="7"/>
  </r>
  <r>
    <x v="1"/>
  </r>
  <r>
    <x v="15"/>
  </r>
  <r>
    <x v="15"/>
  </r>
  <r>
    <x v="7"/>
  </r>
  <r>
    <x v="11"/>
  </r>
  <r>
    <x v="0"/>
  </r>
  <r>
    <x v="7"/>
  </r>
  <r>
    <x v="0"/>
  </r>
  <r>
    <x v="0"/>
  </r>
  <r>
    <x v="6"/>
  </r>
  <r>
    <x v="0"/>
  </r>
  <r>
    <x v="3"/>
  </r>
  <r>
    <x v="3"/>
  </r>
  <r>
    <x v="1"/>
  </r>
  <r>
    <x v="2"/>
  </r>
  <r>
    <x v="2"/>
  </r>
  <r>
    <x v="0"/>
  </r>
  <r>
    <x v="0"/>
  </r>
  <r>
    <x v="7"/>
  </r>
  <r>
    <x v="0"/>
  </r>
  <r>
    <x v="2"/>
  </r>
  <r>
    <x v="7"/>
  </r>
  <r>
    <x v="2"/>
  </r>
  <r>
    <x v="1"/>
  </r>
  <r>
    <x v="17"/>
  </r>
  <r>
    <x v="1"/>
  </r>
  <r>
    <x v="0"/>
  </r>
  <r>
    <x v="2"/>
  </r>
  <r>
    <x v="3"/>
  </r>
  <r>
    <x v="8"/>
  </r>
  <r>
    <x v="0"/>
  </r>
  <r>
    <x v="0"/>
  </r>
  <r>
    <x v="0"/>
  </r>
  <r>
    <x v="7"/>
  </r>
  <r>
    <x v="2"/>
  </r>
  <r>
    <x v="4"/>
  </r>
  <r>
    <x v="10"/>
  </r>
  <r>
    <x v="7"/>
  </r>
  <r>
    <x v="1"/>
  </r>
  <r>
    <x v="2"/>
  </r>
  <r>
    <x v="2"/>
  </r>
  <r>
    <x v="12"/>
  </r>
  <r>
    <x v="5"/>
  </r>
  <r>
    <x v="11"/>
  </r>
  <r>
    <x v="2"/>
  </r>
  <r>
    <x v="1"/>
  </r>
  <r>
    <x v="7"/>
  </r>
  <r>
    <x v="2"/>
  </r>
  <r>
    <x v="0"/>
  </r>
  <r>
    <x v="4"/>
  </r>
  <r>
    <x v="0"/>
  </r>
  <r>
    <x v="7"/>
  </r>
  <r>
    <x v="16"/>
  </r>
  <r>
    <x v="15"/>
  </r>
  <r>
    <x v="4"/>
  </r>
  <r>
    <x v="7"/>
  </r>
  <r>
    <x v="13"/>
  </r>
  <r>
    <x v="5"/>
  </r>
  <r>
    <x v="5"/>
  </r>
  <r>
    <x v="5"/>
  </r>
  <r>
    <x v="5"/>
  </r>
  <r>
    <x v="5"/>
  </r>
  <r>
    <x v="3"/>
  </r>
  <r>
    <x v="0"/>
  </r>
  <r>
    <x v="0"/>
  </r>
  <r>
    <x v="0"/>
  </r>
  <r>
    <x v="7"/>
  </r>
  <r>
    <x v="0"/>
  </r>
  <r>
    <x v="1"/>
  </r>
  <r>
    <x v="1"/>
  </r>
  <r>
    <x v="7"/>
  </r>
  <r>
    <x v="3"/>
  </r>
  <r>
    <x v="16"/>
  </r>
  <r>
    <x v="0"/>
  </r>
  <r>
    <x v="7"/>
  </r>
  <r>
    <x v="3"/>
  </r>
  <r>
    <x v="2"/>
  </r>
  <r>
    <x v="0"/>
  </r>
  <r>
    <x v="3"/>
  </r>
  <r>
    <x v="18"/>
  </r>
  <r>
    <x v="0"/>
  </r>
  <r>
    <x v="1"/>
  </r>
  <r>
    <x v="0"/>
  </r>
  <r>
    <x v="3"/>
  </r>
  <r>
    <x v="3"/>
  </r>
  <r>
    <x v="3"/>
  </r>
  <r>
    <x v="15"/>
  </r>
  <r>
    <x v="3"/>
  </r>
  <r>
    <x v="5"/>
  </r>
  <r>
    <x v="0"/>
  </r>
  <r>
    <x v="6"/>
  </r>
  <r>
    <x v="2"/>
  </r>
  <r>
    <x v="7"/>
  </r>
  <r>
    <x v="11"/>
  </r>
  <r>
    <x v="1"/>
  </r>
  <r>
    <x v="7"/>
  </r>
  <r>
    <x v="5"/>
  </r>
  <r>
    <x v="11"/>
  </r>
  <r>
    <x v="17"/>
  </r>
  <r>
    <x v="0"/>
  </r>
  <r>
    <x v="7"/>
  </r>
  <r>
    <x v="5"/>
  </r>
  <r>
    <x v="10"/>
  </r>
  <r>
    <x v="1"/>
  </r>
  <r>
    <x v="10"/>
  </r>
  <r>
    <x v="6"/>
  </r>
  <r>
    <x v="2"/>
  </r>
  <r>
    <x v="0"/>
  </r>
  <r>
    <x v="2"/>
  </r>
  <r>
    <x v="0"/>
  </r>
  <r>
    <x v="18"/>
  </r>
  <r>
    <x v="2"/>
  </r>
  <r>
    <x v="7"/>
  </r>
  <r>
    <x v="2"/>
  </r>
  <r>
    <x v="4"/>
  </r>
  <r>
    <x v="3"/>
  </r>
  <r>
    <x v="18"/>
  </r>
  <r>
    <x v="5"/>
  </r>
  <r>
    <x v="16"/>
  </r>
  <r>
    <x v="3"/>
  </r>
  <r>
    <x v="16"/>
  </r>
  <r>
    <x v="18"/>
  </r>
  <r>
    <x v="16"/>
  </r>
  <r>
    <x v="0"/>
  </r>
  <r>
    <x v="12"/>
  </r>
  <r>
    <x v="3"/>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DE91535-32C2-41FE-89E6-603EBC4A057C}"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3" firstHeaderRow="1" firstDataRow="1" firstDataCol="1"/>
  <pivotFields count="1">
    <pivotField axis="axisRow" dataField="1" showAll="0">
      <items count="20">
        <item x="2"/>
        <item x="7"/>
        <item x="15"/>
        <item x="18"/>
        <item x="8"/>
        <item x="9"/>
        <item x="16"/>
        <item x="3"/>
        <item x="4"/>
        <item x="1"/>
        <item x="0"/>
        <item x="11"/>
        <item x="5"/>
        <item x="17"/>
        <item x="12"/>
        <item x="10"/>
        <item x="14"/>
        <item x="13"/>
        <item x="6"/>
        <item t="default"/>
      </items>
    </pivotField>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LOCALODA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O21"/>
  <sheetViews>
    <sheetView showGridLines="0" topLeftCell="I13" zoomScale="42" zoomScaleNormal="42" zoomScaleSheetLayoutView="70" zoomScalePageLayoutView="25" workbookViewId="0">
      <selection activeCell="CU14" sqref="CU14"/>
    </sheetView>
  </sheetViews>
  <sheetFormatPr baseColWidth="10" defaultRowHeight="15"/>
  <cols>
    <col min="1" max="1" width="8.28515625" style="1" customWidth="1"/>
    <col min="2" max="2" width="9.5703125" style="1" customWidth="1"/>
    <col min="3" max="3" width="11.42578125" style="1" customWidth="1"/>
    <col min="4" max="4" width="43.5703125" style="1" customWidth="1"/>
    <col min="5" max="5" width="9" style="1" customWidth="1"/>
    <col min="6" max="6" width="31.42578125" style="1" customWidth="1"/>
    <col min="7" max="7" width="24.28515625" style="1" customWidth="1"/>
    <col min="8" max="8" width="15.5703125" style="1" customWidth="1"/>
    <col min="9" max="9" width="15.5703125" style="16" customWidth="1"/>
    <col min="10" max="11" width="15.28515625" style="25" customWidth="1"/>
    <col min="12" max="12" width="16.42578125" style="24" customWidth="1"/>
    <col min="13" max="17" width="16.42578125" style="25" customWidth="1"/>
    <col min="18" max="23" width="16.42578125" style="25" hidden="1" customWidth="1"/>
    <col min="24" max="24" width="16.42578125" style="25" customWidth="1"/>
    <col min="25" max="40" width="16.42578125" style="25" hidden="1" customWidth="1"/>
    <col min="41" max="41" width="16.42578125" style="24" hidden="1" customWidth="1"/>
    <col min="42" max="44" width="16.42578125" style="25" hidden="1" customWidth="1"/>
    <col min="45" max="45" width="16.42578125" style="24" hidden="1" customWidth="1"/>
    <col min="46" max="46" width="16.42578125" style="25" hidden="1" customWidth="1"/>
    <col min="47" max="48" width="16.42578125" style="24" hidden="1" customWidth="1"/>
    <col min="49" max="49" width="16.42578125" style="25" customWidth="1"/>
    <col min="50" max="72" width="16.42578125" style="25" hidden="1" customWidth="1"/>
    <col min="73" max="73" width="16.42578125" style="24" hidden="1" customWidth="1"/>
    <col min="74" max="74" width="16.42578125" style="25" customWidth="1"/>
    <col min="75" max="97" width="16.42578125" style="25" hidden="1" customWidth="1"/>
    <col min="98" max="98" width="16.42578125" style="24" hidden="1" customWidth="1"/>
    <col min="99" max="99" width="16.42578125" style="25" customWidth="1"/>
    <col min="100" max="123" width="16.42578125" style="25" hidden="1" customWidth="1"/>
    <col min="124" max="129" width="12.85546875" style="1" hidden="1" customWidth="1"/>
    <col min="130" max="132" width="12.85546875" style="1" customWidth="1"/>
    <col min="133" max="134" width="12.85546875" style="1" hidden="1" customWidth="1"/>
    <col min="135" max="135" width="16.5703125" style="1" hidden="1" customWidth="1"/>
    <col min="136" max="136" width="11.5703125" style="1" customWidth="1"/>
    <col min="137" max="137" width="11.28515625" style="1" customWidth="1"/>
    <col min="138" max="138" width="91.85546875" style="1" customWidth="1"/>
    <col min="139" max="139" width="12.85546875" style="1" customWidth="1"/>
    <col min="140" max="140" width="13.42578125" style="1" customWidth="1"/>
    <col min="141" max="141" width="53.140625" style="1" customWidth="1"/>
    <col min="142" max="142" width="42.28515625" style="1" customWidth="1"/>
    <col min="143" max="143" width="11.42578125" style="1"/>
    <col min="144" max="144" width="56.5703125" style="1" customWidth="1"/>
    <col min="145" max="16384" width="11.42578125" style="1"/>
  </cols>
  <sheetData>
    <row r="1" spans="1:145" ht="21" customHeight="1" thickBot="1">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4"/>
      <c r="DU1" s="4"/>
      <c r="DV1" s="4"/>
      <c r="DW1" s="4"/>
      <c r="DX1" s="4"/>
      <c r="DY1" s="4"/>
      <c r="DZ1" s="4"/>
      <c r="EA1" s="4"/>
      <c r="EB1" s="4"/>
      <c r="EC1" s="4"/>
      <c r="ED1" s="4"/>
      <c r="EE1" s="4"/>
      <c r="EF1" s="4"/>
      <c r="EG1" s="4"/>
      <c r="EH1" s="4"/>
      <c r="EI1" s="4"/>
      <c r="EJ1" s="4"/>
      <c r="EK1" s="4"/>
      <c r="EL1" s="4"/>
    </row>
    <row r="2" spans="1:145" s="31" customFormat="1" ht="56.25" customHeight="1">
      <c r="A2" s="542"/>
      <c r="B2" s="543"/>
      <c r="C2" s="543"/>
      <c r="D2" s="543"/>
      <c r="E2" s="543"/>
      <c r="F2" s="543"/>
      <c r="G2" s="533" t="s">
        <v>71</v>
      </c>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5"/>
    </row>
    <row r="3" spans="1:145" s="31" customFormat="1" ht="84.75" customHeight="1" thickBot="1">
      <c r="A3" s="544"/>
      <c r="B3" s="545"/>
      <c r="C3" s="545"/>
      <c r="D3" s="545"/>
      <c r="E3" s="545"/>
      <c r="F3" s="545"/>
      <c r="G3" s="548" t="s">
        <v>301</v>
      </c>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49"/>
      <c r="DY3" s="549"/>
      <c r="DZ3" s="549"/>
      <c r="EA3" s="549"/>
      <c r="EB3" s="549"/>
      <c r="EC3" s="549"/>
      <c r="ED3" s="549"/>
      <c r="EE3" s="549"/>
      <c r="EF3" s="549"/>
      <c r="EG3" s="549"/>
      <c r="EH3" s="549"/>
      <c r="EI3" s="549"/>
      <c r="EJ3" s="549"/>
      <c r="EK3" s="549"/>
      <c r="EL3" s="550"/>
    </row>
    <row r="4" spans="1:145" s="30" customFormat="1" ht="63" customHeight="1" thickBot="1">
      <c r="A4" s="546"/>
      <c r="B4" s="547"/>
      <c r="C4" s="547"/>
      <c r="D4" s="547"/>
      <c r="E4" s="547"/>
      <c r="F4" s="547"/>
      <c r="G4" s="536" t="s">
        <v>102</v>
      </c>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c r="BO4" s="537"/>
      <c r="BP4" s="537"/>
      <c r="BQ4" s="537"/>
      <c r="BR4" s="537"/>
      <c r="BS4" s="537"/>
      <c r="BT4" s="537"/>
      <c r="BU4" s="537"/>
      <c r="BV4" s="537"/>
      <c r="BW4" s="537"/>
      <c r="BX4" s="537"/>
      <c r="BY4" s="537"/>
      <c r="BZ4" s="537"/>
      <c r="CA4" s="537"/>
      <c r="CB4" s="537"/>
      <c r="CC4" s="537"/>
      <c r="CD4" s="537"/>
      <c r="CE4" s="537"/>
      <c r="CF4" s="537"/>
      <c r="CG4" s="537"/>
      <c r="CH4" s="537"/>
      <c r="CI4" s="537"/>
      <c r="CJ4" s="537"/>
      <c r="CK4" s="537"/>
      <c r="CL4" s="537"/>
      <c r="CM4" s="537"/>
      <c r="CN4" s="537"/>
      <c r="CO4" s="537"/>
      <c r="CP4" s="537"/>
      <c r="CQ4" s="537"/>
      <c r="CR4" s="537"/>
      <c r="CS4" s="537"/>
      <c r="CT4" s="537"/>
      <c r="CU4" s="537"/>
      <c r="CV4" s="537"/>
      <c r="CW4" s="537"/>
      <c r="CX4" s="537"/>
      <c r="CY4" s="537"/>
      <c r="CZ4" s="537"/>
      <c r="DA4" s="537"/>
      <c r="DB4" s="537"/>
      <c r="DC4" s="537"/>
      <c r="DD4" s="537"/>
      <c r="DE4" s="537"/>
      <c r="DF4" s="537"/>
      <c r="DG4" s="537"/>
      <c r="DH4" s="537"/>
      <c r="DI4" s="537"/>
      <c r="DJ4" s="537"/>
      <c r="DK4" s="537"/>
      <c r="DL4" s="537"/>
      <c r="DM4" s="537"/>
      <c r="DN4" s="537"/>
      <c r="DO4" s="537"/>
      <c r="DP4" s="537"/>
      <c r="DQ4" s="537"/>
      <c r="DR4" s="537"/>
      <c r="DS4" s="538"/>
      <c r="DT4" s="539" t="s">
        <v>183</v>
      </c>
      <c r="DU4" s="540"/>
      <c r="DV4" s="540"/>
      <c r="DW4" s="540"/>
      <c r="DX4" s="540"/>
      <c r="DY4" s="540"/>
      <c r="DZ4" s="540"/>
      <c r="EA4" s="540"/>
      <c r="EB4" s="540"/>
      <c r="EC4" s="540"/>
      <c r="ED4" s="540"/>
      <c r="EE4" s="540"/>
      <c r="EF4" s="540"/>
      <c r="EG4" s="540"/>
      <c r="EH4" s="540"/>
      <c r="EI4" s="540"/>
      <c r="EJ4" s="540"/>
      <c r="EK4" s="540"/>
      <c r="EL4" s="541"/>
    </row>
    <row r="5" spans="1:145" ht="45" customHeight="1" thickBot="1">
      <c r="A5" s="516" t="s">
        <v>0</v>
      </c>
      <c r="B5" s="517"/>
      <c r="C5" s="517"/>
      <c r="D5" s="517"/>
      <c r="E5" s="517"/>
      <c r="F5" s="517"/>
      <c r="G5" s="491" t="s">
        <v>187</v>
      </c>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c r="DB5" s="492"/>
      <c r="DC5" s="492"/>
      <c r="DD5" s="492"/>
      <c r="DE5" s="492"/>
      <c r="DF5" s="492"/>
      <c r="DG5" s="492"/>
      <c r="DH5" s="492"/>
      <c r="DI5" s="492"/>
      <c r="DJ5" s="492"/>
      <c r="DK5" s="492"/>
      <c r="DL5" s="492"/>
      <c r="DM5" s="492"/>
      <c r="DN5" s="492"/>
      <c r="DO5" s="492"/>
      <c r="DP5" s="492"/>
      <c r="DQ5" s="492"/>
      <c r="DR5" s="492"/>
      <c r="DS5" s="492"/>
      <c r="DT5" s="492"/>
      <c r="DU5" s="492"/>
      <c r="DV5" s="492"/>
      <c r="DW5" s="492"/>
      <c r="DX5" s="492"/>
      <c r="DY5" s="492"/>
      <c r="DZ5" s="492"/>
      <c r="EA5" s="492"/>
      <c r="EB5" s="492"/>
      <c r="EC5" s="492"/>
      <c r="ED5" s="492"/>
      <c r="EE5" s="492"/>
      <c r="EF5" s="492"/>
      <c r="EG5" s="492"/>
      <c r="EH5" s="492"/>
      <c r="EI5" s="492"/>
      <c r="EJ5" s="492"/>
      <c r="EK5" s="492"/>
      <c r="EL5" s="493"/>
    </row>
    <row r="6" spans="1:145" ht="45" customHeight="1" thickBot="1">
      <c r="A6" s="516" t="s">
        <v>2</v>
      </c>
      <c r="B6" s="517"/>
      <c r="C6" s="517"/>
      <c r="D6" s="517"/>
      <c r="E6" s="517"/>
      <c r="F6" s="517"/>
      <c r="G6" s="491" t="s">
        <v>188</v>
      </c>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2"/>
      <c r="CS6" s="492"/>
      <c r="CT6" s="492"/>
      <c r="CU6" s="492"/>
      <c r="CV6" s="492"/>
      <c r="CW6" s="492"/>
      <c r="CX6" s="492"/>
      <c r="CY6" s="492"/>
      <c r="CZ6" s="492"/>
      <c r="DA6" s="492"/>
      <c r="DB6" s="492"/>
      <c r="DC6" s="492"/>
      <c r="DD6" s="492"/>
      <c r="DE6" s="492"/>
      <c r="DF6" s="492"/>
      <c r="DG6" s="492"/>
      <c r="DH6" s="492"/>
      <c r="DI6" s="492"/>
      <c r="DJ6" s="492"/>
      <c r="DK6" s="492"/>
      <c r="DL6" s="492"/>
      <c r="DM6" s="492"/>
      <c r="DN6" s="492"/>
      <c r="DO6" s="492"/>
      <c r="DP6" s="492"/>
      <c r="DQ6" s="492"/>
      <c r="DR6" s="492"/>
      <c r="DS6" s="492"/>
      <c r="DT6" s="492"/>
      <c r="DU6" s="492"/>
      <c r="DV6" s="492"/>
      <c r="DW6" s="492"/>
      <c r="DX6" s="492"/>
      <c r="DY6" s="492"/>
      <c r="DZ6" s="492"/>
      <c r="EA6" s="492"/>
      <c r="EB6" s="492"/>
      <c r="EC6" s="492"/>
      <c r="ED6" s="492"/>
      <c r="EE6" s="492"/>
      <c r="EF6" s="492"/>
      <c r="EG6" s="492"/>
      <c r="EH6" s="492"/>
      <c r="EI6" s="492"/>
      <c r="EJ6" s="492"/>
      <c r="EK6" s="492"/>
      <c r="EL6" s="493"/>
    </row>
    <row r="7" spans="1:145" ht="45" customHeight="1" thickBot="1">
      <c r="A7" s="516" t="s">
        <v>124</v>
      </c>
      <c r="B7" s="517"/>
      <c r="C7" s="517"/>
      <c r="D7" s="517"/>
      <c r="E7" s="517"/>
      <c r="F7" s="517"/>
      <c r="G7" s="491" t="s">
        <v>189</v>
      </c>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c r="BX7" s="492"/>
      <c r="BY7" s="492"/>
      <c r="BZ7" s="492"/>
      <c r="CA7" s="492"/>
      <c r="CB7" s="492"/>
      <c r="CC7" s="492"/>
      <c r="CD7" s="492"/>
      <c r="CE7" s="492"/>
      <c r="CF7" s="492"/>
      <c r="CG7" s="492"/>
      <c r="CH7" s="492"/>
      <c r="CI7" s="492"/>
      <c r="CJ7" s="492"/>
      <c r="CK7" s="492"/>
      <c r="CL7" s="492"/>
      <c r="CM7" s="492"/>
      <c r="CN7" s="492"/>
      <c r="CO7" s="492"/>
      <c r="CP7" s="492"/>
      <c r="CQ7" s="492"/>
      <c r="CR7" s="492"/>
      <c r="CS7" s="492"/>
      <c r="CT7" s="492"/>
      <c r="CU7" s="492"/>
      <c r="CV7" s="492"/>
      <c r="CW7" s="492"/>
      <c r="CX7" s="492"/>
      <c r="CY7" s="492"/>
      <c r="CZ7" s="492"/>
      <c r="DA7" s="492"/>
      <c r="DB7" s="492"/>
      <c r="DC7" s="492"/>
      <c r="DD7" s="492"/>
      <c r="DE7" s="492"/>
      <c r="DF7" s="492"/>
      <c r="DG7" s="492"/>
      <c r="DH7" s="492"/>
      <c r="DI7" s="492"/>
      <c r="DJ7" s="492"/>
      <c r="DK7" s="492"/>
      <c r="DL7" s="492"/>
      <c r="DM7" s="492"/>
      <c r="DN7" s="492"/>
      <c r="DO7" s="492"/>
      <c r="DP7" s="492"/>
      <c r="DQ7" s="492"/>
      <c r="DR7" s="492"/>
      <c r="DS7" s="492"/>
      <c r="DT7" s="492"/>
      <c r="DU7" s="492"/>
      <c r="DV7" s="492"/>
      <c r="DW7" s="492"/>
      <c r="DX7" s="492"/>
      <c r="DY7" s="492"/>
      <c r="DZ7" s="492"/>
      <c r="EA7" s="492"/>
      <c r="EB7" s="492"/>
      <c r="EC7" s="492"/>
      <c r="ED7" s="492"/>
      <c r="EE7" s="492"/>
      <c r="EF7" s="492"/>
      <c r="EG7" s="492"/>
      <c r="EH7" s="492"/>
      <c r="EI7" s="492"/>
      <c r="EJ7" s="492"/>
      <c r="EK7" s="492"/>
      <c r="EL7" s="493"/>
    </row>
    <row r="8" spans="1:145" ht="45" customHeight="1" thickBot="1">
      <c r="A8" s="516" t="s">
        <v>1</v>
      </c>
      <c r="B8" s="517"/>
      <c r="C8" s="517"/>
      <c r="D8" s="517"/>
      <c r="E8" s="517"/>
      <c r="F8" s="517"/>
      <c r="G8" s="494" t="s">
        <v>190</v>
      </c>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c r="BR8" s="495"/>
      <c r="BS8" s="495"/>
      <c r="BT8" s="495"/>
      <c r="BU8" s="495"/>
      <c r="BV8" s="495"/>
      <c r="BW8" s="495"/>
      <c r="BX8" s="495"/>
      <c r="BY8" s="495"/>
      <c r="BZ8" s="495"/>
      <c r="CA8" s="495"/>
      <c r="CB8" s="495"/>
      <c r="CC8" s="495"/>
      <c r="CD8" s="495"/>
      <c r="CE8" s="495"/>
      <c r="CF8" s="495"/>
      <c r="CG8" s="495"/>
      <c r="CH8" s="495"/>
      <c r="CI8" s="495"/>
      <c r="CJ8" s="495"/>
      <c r="CK8" s="495"/>
      <c r="CL8" s="495"/>
      <c r="CM8" s="495"/>
      <c r="CN8" s="495"/>
      <c r="CO8" s="495"/>
      <c r="CP8" s="495"/>
      <c r="CQ8" s="495"/>
      <c r="CR8" s="495"/>
      <c r="CS8" s="495"/>
      <c r="CT8" s="495"/>
      <c r="CU8" s="495"/>
      <c r="CV8" s="495"/>
      <c r="CW8" s="495"/>
      <c r="CX8" s="495"/>
      <c r="CY8" s="495"/>
      <c r="CZ8" s="495"/>
      <c r="DA8" s="495"/>
      <c r="DB8" s="495"/>
      <c r="DC8" s="495"/>
      <c r="DD8" s="495"/>
      <c r="DE8" s="495"/>
      <c r="DF8" s="495"/>
      <c r="DG8" s="495"/>
      <c r="DH8" s="495"/>
      <c r="DI8" s="495"/>
      <c r="DJ8" s="495"/>
      <c r="DK8" s="495"/>
      <c r="DL8" s="495"/>
      <c r="DM8" s="495"/>
      <c r="DN8" s="495"/>
      <c r="DO8" s="495"/>
      <c r="DP8" s="495"/>
      <c r="DQ8" s="495"/>
      <c r="DR8" s="495"/>
      <c r="DS8" s="495"/>
      <c r="DT8" s="495"/>
      <c r="DU8" s="495"/>
      <c r="DV8" s="495"/>
      <c r="DW8" s="495"/>
      <c r="DX8" s="495"/>
      <c r="DY8" s="495"/>
      <c r="DZ8" s="495"/>
      <c r="EA8" s="495"/>
      <c r="EB8" s="495"/>
      <c r="EC8" s="495"/>
      <c r="ED8" s="495"/>
      <c r="EE8" s="495"/>
      <c r="EF8" s="495"/>
      <c r="EG8" s="495"/>
      <c r="EH8" s="495"/>
      <c r="EI8" s="495"/>
      <c r="EJ8" s="495"/>
      <c r="EK8" s="495"/>
      <c r="EL8" s="496"/>
      <c r="EO8" s="71"/>
    </row>
    <row r="9" spans="1:145" ht="20.25" customHeight="1" thickBo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c r="EH9" s="27"/>
      <c r="EI9" s="27"/>
      <c r="EJ9" s="27"/>
      <c r="EK9" s="27"/>
      <c r="EL9" s="28"/>
    </row>
    <row r="10" spans="1:145" s="2" customFormat="1" ht="70.5" customHeight="1" thickBot="1">
      <c r="A10" s="497" t="s">
        <v>184</v>
      </c>
      <c r="B10" s="555"/>
      <c r="C10" s="507" t="s">
        <v>45</v>
      </c>
      <c r="D10" s="507"/>
      <c r="E10" s="507" t="s">
        <v>47</v>
      </c>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507"/>
      <c r="CF10" s="507"/>
      <c r="CG10" s="507"/>
      <c r="CH10" s="507"/>
      <c r="CI10" s="507"/>
      <c r="CJ10" s="507"/>
      <c r="CK10" s="507"/>
      <c r="CL10" s="507"/>
      <c r="CM10" s="507"/>
      <c r="CN10" s="507"/>
      <c r="CO10" s="507"/>
      <c r="CP10" s="507"/>
      <c r="CQ10" s="507"/>
      <c r="CR10" s="507"/>
      <c r="CS10" s="507"/>
      <c r="CT10" s="507"/>
      <c r="CU10" s="507"/>
      <c r="CV10" s="507"/>
      <c r="CW10" s="507"/>
      <c r="CX10" s="507"/>
      <c r="CY10" s="507"/>
      <c r="CZ10" s="507"/>
      <c r="DA10" s="507"/>
      <c r="DB10" s="507"/>
      <c r="DC10" s="507"/>
      <c r="DD10" s="507"/>
      <c r="DE10" s="507"/>
      <c r="DF10" s="507"/>
      <c r="DG10" s="507"/>
      <c r="DH10" s="507"/>
      <c r="DI10" s="507"/>
      <c r="DJ10" s="507"/>
      <c r="DK10" s="507"/>
      <c r="DL10" s="507"/>
      <c r="DM10" s="507"/>
      <c r="DN10" s="507"/>
      <c r="DO10" s="507"/>
      <c r="DP10" s="507"/>
      <c r="DQ10" s="507"/>
      <c r="DR10" s="507"/>
      <c r="DS10" s="507"/>
      <c r="DT10" s="508"/>
      <c r="DU10" s="508"/>
      <c r="DV10" s="508"/>
      <c r="DW10" s="508"/>
      <c r="DX10" s="508"/>
      <c r="DY10" s="508"/>
      <c r="DZ10" s="508"/>
      <c r="EA10" s="508"/>
      <c r="EB10" s="508"/>
      <c r="EC10" s="508"/>
      <c r="ED10" s="508"/>
      <c r="EE10" s="508"/>
      <c r="EF10" s="511" t="s">
        <v>55</v>
      </c>
      <c r="EG10" s="511" t="s">
        <v>56</v>
      </c>
      <c r="EH10" s="502" t="s">
        <v>57</v>
      </c>
      <c r="EI10" s="502" t="s">
        <v>58</v>
      </c>
      <c r="EJ10" s="502" t="s">
        <v>191</v>
      </c>
      <c r="EK10" s="502" t="s">
        <v>59</v>
      </c>
      <c r="EL10" s="499" t="s">
        <v>60</v>
      </c>
    </row>
    <row r="11" spans="1:145" s="3" customFormat="1" ht="45.75" customHeight="1" thickBot="1">
      <c r="A11" s="518" t="s">
        <v>185</v>
      </c>
      <c r="B11" s="518" t="s">
        <v>186</v>
      </c>
      <c r="C11" s="508" t="s">
        <v>41</v>
      </c>
      <c r="D11" s="508" t="s">
        <v>46</v>
      </c>
      <c r="E11" s="508" t="s">
        <v>48</v>
      </c>
      <c r="F11" s="508" t="s">
        <v>49</v>
      </c>
      <c r="G11" s="508" t="s">
        <v>50</v>
      </c>
      <c r="H11" s="508" t="s">
        <v>51</v>
      </c>
      <c r="I11" s="556" t="s">
        <v>52</v>
      </c>
      <c r="J11" s="528" t="s">
        <v>53</v>
      </c>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28"/>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9"/>
      <c r="DT11" s="523" t="s">
        <v>54</v>
      </c>
      <c r="DU11" s="524"/>
      <c r="DV11" s="524"/>
      <c r="DW11" s="524"/>
      <c r="DX11" s="524"/>
      <c r="DY11" s="524"/>
      <c r="DZ11" s="524"/>
      <c r="EA11" s="524"/>
      <c r="EB11" s="524"/>
      <c r="EC11" s="524"/>
      <c r="ED11" s="524"/>
      <c r="EE11" s="524"/>
      <c r="EF11" s="512"/>
      <c r="EG11" s="512"/>
      <c r="EH11" s="503"/>
      <c r="EI11" s="503"/>
      <c r="EJ11" s="503"/>
      <c r="EK11" s="503"/>
      <c r="EL11" s="500"/>
    </row>
    <row r="12" spans="1:145" s="3" customFormat="1" ht="51" customHeight="1">
      <c r="A12" s="519"/>
      <c r="B12" s="519"/>
      <c r="C12" s="509"/>
      <c r="D12" s="509"/>
      <c r="E12" s="509"/>
      <c r="F12" s="509"/>
      <c r="G12" s="509"/>
      <c r="H12" s="509"/>
      <c r="I12" s="557"/>
      <c r="J12" s="521" t="s">
        <v>65</v>
      </c>
      <c r="K12" s="530" t="s">
        <v>112</v>
      </c>
      <c r="L12" s="531"/>
      <c r="M12" s="531"/>
      <c r="N12" s="531"/>
      <c r="O12" s="531"/>
      <c r="P12" s="531"/>
      <c r="Q12" s="531"/>
      <c r="R12" s="531"/>
      <c r="S12" s="531"/>
      <c r="T12" s="531"/>
      <c r="U12" s="531"/>
      <c r="V12" s="531"/>
      <c r="W12" s="532"/>
      <c r="X12" s="525" t="s">
        <v>113</v>
      </c>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7"/>
      <c r="AW12" s="525" t="s">
        <v>133</v>
      </c>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7"/>
      <c r="BV12" s="525" t="s">
        <v>134</v>
      </c>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7"/>
      <c r="CU12" s="525" t="s">
        <v>137</v>
      </c>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7"/>
      <c r="DT12" s="497" t="s">
        <v>83</v>
      </c>
      <c r="DU12" s="497" t="s">
        <v>103</v>
      </c>
      <c r="DV12" s="497" t="s">
        <v>3</v>
      </c>
      <c r="DW12" s="497" t="s">
        <v>104</v>
      </c>
      <c r="DX12" s="497" t="s">
        <v>105</v>
      </c>
      <c r="DY12" s="497" t="s">
        <v>4</v>
      </c>
      <c r="DZ12" s="497" t="s">
        <v>106</v>
      </c>
      <c r="EA12" s="497" t="s">
        <v>107</v>
      </c>
      <c r="EB12" s="497" t="s">
        <v>108</v>
      </c>
      <c r="EC12" s="497" t="s">
        <v>109</v>
      </c>
      <c r="ED12" s="497" t="s">
        <v>110</v>
      </c>
      <c r="EE12" s="505" t="s">
        <v>5</v>
      </c>
      <c r="EF12" s="513"/>
      <c r="EG12" s="512"/>
      <c r="EH12" s="503"/>
      <c r="EI12" s="503"/>
      <c r="EJ12" s="503"/>
      <c r="EK12" s="503"/>
      <c r="EL12" s="500"/>
    </row>
    <row r="13" spans="1:145" s="3" customFormat="1" ht="71.25" customHeight="1" thickBot="1">
      <c r="A13" s="520"/>
      <c r="B13" s="520"/>
      <c r="C13" s="510"/>
      <c r="D13" s="510"/>
      <c r="E13" s="510"/>
      <c r="F13" s="510"/>
      <c r="G13" s="510"/>
      <c r="H13" s="510"/>
      <c r="I13" s="558"/>
      <c r="J13" s="522"/>
      <c r="K13" s="247" t="s">
        <v>300</v>
      </c>
      <c r="L13" s="55" t="s">
        <v>79</v>
      </c>
      <c r="M13" s="57" t="s">
        <v>114</v>
      </c>
      <c r="N13" s="212" t="s">
        <v>80</v>
      </c>
      <c r="O13" s="57" t="s">
        <v>115</v>
      </c>
      <c r="P13" s="362" t="s">
        <v>81</v>
      </c>
      <c r="Q13" s="164" t="s">
        <v>116</v>
      </c>
      <c r="R13" s="56" t="s">
        <v>111</v>
      </c>
      <c r="S13" s="58" t="s">
        <v>117</v>
      </c>
      <c r="T13" s="56" t="s">
        <v>82</v>
      </c>
      <c r="U13" s="58" t="s">
        <v>118</v>
      </c>
      <c r="V13" s="56" t="s">
        <v>97</v>
      </c>
      <c r="W13" s="59" t="s">
        <v>119</v>
      </c>
      <c r="X13" s="60" t="s">
        <v>66</v>
      </c>
      <c r="Y13" s="56" t="s">
        <v>73</v>
      </c>
      <c r="Z13" s="58" t="s">
        <v>120</v>
      </c>
      <c r="AA13" s="56" t="s">
        <v>74</v>
      </c>
      <c r="AB13" s="58" t="s">
        <v>121</v>
      </c>
      <c r="AC13" s="56" t="s">
        <v>75</v>
      </c>
      <c r="AD13" s="58" t="s">
        <v>122</v>
      </c>
      <c r="AE13" s="56" t="s">
        <v>76</v>
      </c>
      <c r="AF13" s="58" t="s">
        <v>123</v>
      </c>
      <c r="AG13" s="56" t="s">
        <v>77</v>
      </c>
      <c r="AH13" s="58" t="s">
        <v>125</v>
      </c>
      <c r="AI13" s="56" t="s">
        <v>78</v>
      </c>
      <c r="AJ13" s="58" t="s">
        <v>126</v>
      </c>
      <c r="AK13" s="56" t="s">
        <v>79</v>
      </c>
      <c r="AL13" s="58" t="s">
        <v>127</v>
      </c>
      <c r="AM13" s="56" t="s">
        <v>80</v>
      </c>
      <c r="AN13" s="58" t="s">
        <v>128</v>
      </c>
      <c r="AO13" s="56" t="s">
        <v>81</v>
      </c>
      <c r="AP13" s="58" t="s">
        <v>129</v>
      </c>
      <c r="AQ13" s="56" t="s">
        <v>111</v>
      </c>
      <c r="AR13" s="58" t="s">
        <v>130</v>
      </c>
      <c r="AS13" s="56" t="s">
        <v>82</v>
      </c>
      <c r="AT13" s="58" t="s">
        <v>131</v>
      </c>
      <c r="AU13" s="56" t="s">
        <v>97</v>
      </c>
      <c r="AV13" s="59" t="s">
        <v>132</v>
      </c>
      <c r="AW13" s="60" t="s">
        <v>66</v>
      </c>
      <c r="AX13" s="56" t="s">
        <v>73</v>
      </c>
      <c r="AY13" s="58" t="s">
        <v>120</v>
      </c>
      <c r="AZ13" s="56" t="s">
        <v>74</v>
      </c>
      <c r="BA13" s="58" t="s">
        <v>121</v>
      </c>
      <c r="BB13" s="56" t="s">
        <v>75</v>
      </c>
      <c r="BC13" s="58" t="s">
        <v>122</v>
      </c>
      <c r="BD13" s="56" t="s">
        <v>76</v>
      </c>
      <c r="BE13" s="58" t="s">
        <v>123</v>
      </c>
      <c r="BF13" s="56" t="s">
        <v>77</v>
      </c>
      <c r="BG13" s="58" t="s">
        <v>125</v>
      </c>
      <c r="BH13" s="56" t="s">
        <v>78</v>
      </c>
      <c r="BI13" s="58" t="s">
        <v>126</v>
      </c>
      <c r="BJ13" s="56" t="s">
        <v>79</v>
      </c>
      <c r="BK13" s="58" t="s">
        <v>127</v>
      </c>
      <c r="BL13" s="56" t="s">
        <v>80</v>
      </c>
      <c r="BM13" s="58" t="s">
        <v>128</v>
      </c>
      <c r="BN13" s="56" t="s">
        <v>81</v>
      </c>
      <c r="BO13" s="58" t="s">
        <v>129</v>
      </c>
      <c r="BP13" s="56" t="s">
        <v>111</v>
      </c>
      <c r="BQ13" s="58" t="s">
        <v>130</v>
      </c>
      <c r="BR13" s="56" t="s">
        <v>82</v>
      </c>
      <c r="BS13" s="58" t="s">
        <v>131</v>
      </c>
      <c r="BT13" s="56" t="s">
        <v>97</v>
      </c>
      <c r="BU13" s="59" t="s">
        <v>135</v>
      </c>
      <c r="BV13" s="60" t="s">
        <v>66</v>
      </c>
      <c r="BW13" s="56" t="s">
        <v>73</v>
      </c>
      <c r="BX13" s="58" t="s">
        <v>120</v>
      </c>
      <c r="BY13" s="56" t="s">
        <v>74</v>
      </c>
      <c r="BZ13" s="58" t="s">
        <v>121</v>
      </c>
      <c r="CA13" s="56" t="s">
        <v>75</v>
      </c>
      <c r="CB13" s="58" t="s">
        <v>122</v>
      </c>
      <c r="CC13" s="56" t="s">
        <v>76</v>
      </c>
      <c r="CD13" s="58" t="s">
        <v>123</v>
      </c>
      <c r="CE13" s="56" t="s">
        <v>77</v>
      </c>
      <c r="CF13" s="58" t="s">
        <v>125</v>
      </c>
      <c r="CG13" s="56" t="s">
        <v>78</v>
      </c>
      <c r="CH13" s="58" t="s">
        <v>126</v>
      </c>
      <c r="CI13" s="56" t="s">
        <v>79</v>
      </c>
      <c r="CJ13" s="58" t="s">
        <v>127</v>
      </c>
      <c r="CK13" s="56" t="s">
        <v>80</v>
      </c>
      <c r="CL13" s="58" t="s">
        <v>128</v>
      </c>
      <c r="CM13" s="56" t="s">
        <v>81</v>
      </c>
      <c r="CN13" s="58" t="s">
        <v>129</v>
      </c>
      <c r="CO13" s="56" t="s">
        <v>111</v>
      </c>
      <c r="CP13" s="58" t="s">
        <v>130</v>
      </c>
      <c r="CQ13" s="56" t="s">
        <v>82</v>
      </c>
      <c r="CR13" s="58" t="s">
        <v>131</v>
      </c>
      <c r="CS13" s="56" t="s">
        <v>97</v>
      </c>
      <c r="CT13" s="59" t="s">
        <v>136</v>
      </c>
      <c r="CU13" s="60" t="s">
        <v>66</v>
      </c>
      <c r="CV13" s="56" t="s">
        <v>73</v>
      </c>
      <c r="CW13" s="58" t="s">
        <v>120</v>
      </c>
      <c r="CX13" s="56" t="s">
        <v>74</v>
      </c>
      <c r="CY13" s="58" t="s">
        <v>121</v>
      </c>
      <c r="CZ13" s="56" t="s">
        <v>75</v>
      </c>
      <c r="DA13" s="58" t="s">
        <v>122</v>
      </c>
      <c r="DB13" s="56" t="s">
        <v>76</v>
      </c>
      <c r="DC13" s="58" t="s">
        <v>123</v>
      </c>
      <c r="DD13" s="56" t="s">
        <v>77</v>
      </c>
      <c r="DE13" s="58" t="s">
        <v>125</v>
      </c>
      <c r="DF13" s="56" t="s">
        <v>78</v>
      </c>
      <c r="DG13" s="58" t="s">
        <v>126</v>
      </c>
      <c r="DH13" s="56" t="s">
        <v>79</v>
      </c>
      <c r="DI13" s="58" t="s">
        <v>127</v>
      </c>
      <c r="DJ13" s="56" t="s">
        <v>80</v>
      </c>
      <c r="DK13" s="58" t="s">
        <v>128</v>
      </c>
      <c r="DL13" s="56" t="s">
        <v>81</v>
      </c>
      <c r="DM13" s="58" t="s">
        <v>129</v>
      </c>
      <c r="DN13" s="56" t="s">
        <v>111</v>
      </c>
      <c r="DO13" s="58" t="s">
        <v>130</v>
      </c>
      <c r="DP13" s="56" t="s">
        <v>82</v>
      </c>
      <c r="DQ13" s="58" t="s">
        <v>131</v>
      </c>
      <c r="DR13" s="56" t="s">
        <v>97</v>
      </c>
      <c r="DS13" s="59" t="s">
        <v>138</v>
      </c>
      <c r="DT13" s="498"/>
      <c r="DU13" s="498"/>
      <c r="DV13" s="498"/>
      <c r="DW13" s="498"/>
      <c r="DX13" s="498"/>
      <c r="DY13" s="498"/>
      <c r="DZ13" s="498"/>
      <c r="EA13" s="498"/>
      <c r="EB13" s="498"/>
      <c r="EC13" s="498"/>
      <c r="ED13" s="498"/>
      <c r="EE13" s="506"/>
      <c r="EF13" s="514"/>
      <c r="EG13" s="515"/>
      <c r="EH13" s="504"/>
      <c r="EI13" s="504"/>
      <c r="EJ13" s="504"/>
      <c r="EK13" s="504"/>
      <c r="EL13" s="501"/>
    </row>
    <row r="14" spans="1:145" s="3" customFormat="1" ht="241.5" customHeight="1" thickBot="1">
      <c r="A14" s="391">
        <v>2</v>
      </c>
      <c r="B14" s="392">
        <v>33</v>
      </c>
      <c r="C14" s="489">
        <v>237</v>
      </c>
      <c r="D14" s="394" t="s">
        <v>418</v>
      </c>
      <c r="E14" s="393">
        <v>253</v>
      </c>
      <c r="F14" s="394" t="s">
        <v>419</v>
      </c>
      <c r="G14" s="393" t="s">
        <v>209</v>
      </c>
      <c r="H14" s="393" t="s">
        <v>197</v>
      </c>
      <c r="I14" s="395">
        <v>0.15</v>
      </c>
      <c r="J14" s="396">
        <v>0.15</v>
      </c>
      <c r="K14" s="397">
        <v>1.2999999999999999E-2</v>
      </c>
      <c r="L14" s="398">
        <v>1.2999999999999999E-2</v>
      </c>
      <c r="M14" s="399">
        <v>2.5000000000000001E-3</v>
      </c>
      <c r="N14" s="398">
        <v>1.2999999999999999E-2</v>
      </c>
      <c r="O14" s="399">
        <v>3.8E-3</v>
      </c>
      <c r="P14" s="398">
        <v>1.2999999999999999E-2</v>
      </c>
      <c r="Q14" s="399">
        <v>5.4999999999999997E-3</v>
      </c>
      <c r="R14" s="398"/>
      <c r="S14" s="398"/>
      <c r="T14" s="398"/>
      <c r="U14" s="398"/>
      <c r="V14" s="398"/>
      <c r="W14" s="400">
        <f>+Q14</f>
        <v>5.4999999999999997E-3</v>
      </c>
      <c r="X14" s="401">
        <v>2.9000000000000001E-2</v>
      </c>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402"/>
      <c r="AW14" s="401">
        <v>4.8000000000000001E-2</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402"/>
      <c r="BV14" s="401">
        <v>4.8000000000000001E-2</v>
      </c>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402"/>
      <c r="CU14" s="401">
        <v>1.2E-2</v>
      </c>
      <c r="CV14" s="398"/>
      <c r="CW14" s="398"/>
      <c r="CX14" s="398"/>
      <c r="CY14" s="398"/>
      <c r="CZ14" s="398"/>
      <c r="DA14" s="398"/>
      <c r="DB14" s="398"/>
      <c r="DC14" s="398"/>
      <c r="DD14" s="398"/>
      <c r="DE14" s="398"/>
      <c r="DF14" s="398"/>
      <c r="DG14" s="398"/>
      <c r="DH14" s="398"/>
      <c r="DI14" s="398"/>
      <c r="DJ14" s="398"/>
      <c r="DK14" s="398"/>
      <c r="DL14" s="398"/>
      <c r="DM14" s="398"/>
      <c r="DN14" s="398"/>
      <c r="DO14" s="398"/>
      <c r="DP14" s="398"/>
      <c r="DQ14" s="398"/>
      <c r="DR14" s="398"/>
      <c r="DS14" s="402"/>
      <c r="DT14" s="401"/>
      <c r="DU14" s="398"/>
      <c r="DV14" s="398"/>
      <c r="DW14" s="398"/>
      <c r="DX14" s="398"/>
      <c r="DY14" s="398"/>
      <c r="DZ14" s="399">
        <v>2.5000000000000001E-3</v>
      </c>
      <c r="EA14" s="399">
        <f>+O14</f>
        <v>3.8E-3</v>
      </c>
      <c r="EB14" s="399">
        <f>+Q14</f>
        <v>5.4999999999999997E-3</v>
      </c>
      <c r="EC14" s="398"/>
      <c r="ED14" s="398"/>
      <c r="EE14" s="409"/>
      <c r="EF14" s="410">
        <f>+EB14/P14</f>
        <v>0.42307692307692307</v>
      </c>
      <c r="EG14" s="398">
        <f>+EB14/J14</f>
        <v>3.6666666666666667E-2</v>
      </c>
      <c r="EH14" s="403" t="s">
        <v>299</v>
      </c>
      <c r="EI14" s="394" t="s">
        <v>257</v>
      </c>
      <c r="EJ14" s="394" t="s">
        <v>257</v>
      </c>
      <c r="EK14" s="404" t="s">
        <v>266</v>
      </c>
      <c r="EL14" s="406" t="s">
        <v>267</v>
      </c>
    </row>
    <row r="15" spans="1:145" s="19" customFormat="1" ht="210" customHeight="1" thickBot="1">
      <c r="A15" s="381">
        <v>2</v>
      </c>
      <c r="B15" s="382">
        <v>33</v>
      </c>
      <c r="C15" s="490">
        <v>239</v>
      </c>
      <c r="D15" s="384" t="s">
        <v>420</v>
      </c>
      <c r="E15" s="408">
        <v>255</v>
      </c>
      <c r="F15" s="384" t="s">
        <v>421</v>
      </c>
      <c r="G15" s="383" t="s">
        <v>209</v>
      </c>
      <c r="H15" s="383" t="s">
        <v>197</v>
      </c>
      <c r="I15" s="385">
        <v>0.15</v>
      </c>
      <c r="J15" s="386">
        <v>0.15</v>
      </c>
      <c r="K15" s="387">
        <v>1.2E-2</v>
      </c>
      <c r="L15" s="74">
        <v>1.2E-2</v>
      </c>
      <c r="M15" s="242">
        <v>1.8E-3</v>
      </c>
      <c r="N15" s="74">
        <v>1.2E-2</v>
      </c>
      <c r="O15" s="242">
        <v>2.0999999999999999E-3</v>
      </c>
      <c r="P15" s="74">
        <v>1.2E-2</v>
      </c>
      <c r="Q15" s="242">
        <v>4.4999999999999997E-3</v>
      </c>
      <c r="R15" s="74"/>
      <c r="S15" s="74"/>
      <c r="T15" s="74"/>
      <c r="U15" s="74"/>
      <c r="V15" s="74"/>
      <c r="W15" s="388">
        <f>+Q15</f>
        <v>4.4999999999999997E-3</v>
      </c>
      <c r="X15" s="243">
        <v>0.02</v>
      </c>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244"/>
      <c r="AW15" s="243">
        <v>5.1999999999999998E-2</v>
      </c>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244"/>
      <c r="BV15" s="243">
        <v>5.1999999999999998E-2</v>
      </c>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244"/>
      <c r="CU15" s="243">
        <v>1.4E-2</v>
      </c>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244"/>
      <c r="DT15" s="243"/>
      <c r="DU15" s="74"/>
      <c r="DV15" s="74"/>
      <c r="DW15" s="74"/>
      <c r="DX15" s="74"/>
      <c r="DY15" s="74"/>
      <c r="DZ15" s="242">
        <v>1.8E-3</v>
      </c>
      <c r="EA15" s="242">
        <f>+O15</f>
        <v>2.0999999999999999E-3</v>
      </c>
      <c r="EB15" s="242">
        <f>+Q15</f>
        <v>4.4999999999999997E-3</v>
      </c>
      <c r="EC15" s="74"/>
      <c r="ED15" s="74"/>
      <c r="EE15" s="244"/>
      <c r="EF15" s="405">
        <f>+EB15/P15</f>
        <v>0.37499999999999994</v>
      </c>
      <c r="EG15" s="74">
        <f>+EB15/J15</f>
        <v>0.03</v>
      </c>
      <c r="EH15" s="389" t="s">
        <v>396</v>
      </c>
      <c r="EI15" s="384" t="s">
        <v>257</v>
      </c>
      <c r="EJ15" s="384" t="s">
        <v>257</v>
      </c>
      <c r="EK15" s="390" t="s">
        <v>269</v>
      </c>
      <c r="EL15" s="407" t="s">
        <v>397</v>
      </c>
    </row>
    <row r="16" spans="1:145">
      <c r="A16" s="4"/>
      <c r="B16" s="4"/>
      <c r="C16" s="4"/>
      <c r="D16" s="4"/>
      <c r="E16" s="4"/>
      <c r="F16" s="4"/>
      <c r="G16" s="4"/>
      <c r="H16" s="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4"/>
      <c r="DU16" s="4"/>
      <c r="DV16" s="4"/>
      <c r="DW16" s="4"/>
      <c r="DX16" s="4"/>
      <c r="DY16" s="4"/>
      <c r="DZ16" s="4"/>
      <c r="EA16" s="4"/>
      <c r="EB16" s="4"/>
      <c r="EC16" s="4"/>
      <c r="ED16" s="4"/>
      <c r="EE16" s="4"/>
      <c r="EF16" s="4"/>
      <c r="EG16" s="4"/>
      <c r="EH16" s="4"/>
      <c r="EI16" s="4"/>
      <c r="EJ16" s="4"/>
      <c r="EK16" s="4"/>
      <c r="EL16" s="4"/>
    </row>
    <row r="17" spans="1:142">
      <c r="A17" s="4"/>
      <c r="B17" s="4"/>
      <c r="C17" s="4"/>
      <c r="D17" s="4"/>
      <c r="E17" s="4"/>
      <c r="F17" s="165"/>
      <c r="G17" s="4"/>
      <c r="H17" s="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4"/>
      <c r="DU17" s="4"/>
      <c r="DV17" s="4"/>
      <c r="DW17" s="4"/>
      <c r="DX17" s="4"/>
      <c r="DY17" s="4"/>
      <c r="DZ17" s="4"/>
      <c r="EA17" s="4"/>
      <c r="EB17" s="4"/>
      <c r="EC17" s="4"/>
      <c r="ED17" s="4"/>
      <c r="EE17" s="4"/>
      <c r="EF17" s="4"/>
      <c r="EG17" s="4"/>
      <c r="EH17" s="4"/>
      <c r="EI17" s="4"/>
      <c r="EJ17" s="4"/>
      <c r="EK17" s="4"/>
      <c r="EL17" s="4"/>
    </row>
    <row r="18" spans="1:142" customFormat="1">
      <c r="D18" s="32" t="s">
        <v>67</v>
      </c>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row>
    <row r="19" spans="1:142" customFormat="1">
      <c r="D19" s="246" t="s">
        <v>68</v>
      </c>
      <c r="E19" s="553" t="s">
        <v>69</v>
      </c>
      <c r="F19" s="553"/>
      <c r="G19" s="553"/>
      <c r="H19" s="553"/>
      <c r="I19" s="553"/>
      <c r="J19" s="553"/>
      <c r="K19" s="553"/>
      <c r="L19" s="554" t="s">
        <v>70</v>
      </c>
      <c r="M19" s="554"/>
      <c r="N19" s="554"/>
      <c r="O19" s="554"/>
      <c r="P19" s="554"/>
      <c r="Q19" s="554"/>
      <c r="R19" s="554"/>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row>
    <row r="20" spans="1:142" customFormat="1">
      <c r="D20" s="248">
        <v>12</v>
      </c>
      <c r="E20" s="551" t="s">
        <v>303</v>
      </c>
      <c r="F20" s="551"/>
      <c r="G20" s="551"/>
      <c r="H20" s="551"/>
      <c r="I20" s="551"/>
      <c r="J20" s="551"/>
      <c r="K20" s="551"/>
      <c r="L20" s="552" t="s">
        <v>302</v>
      </c>
      <c r="M20" s="552"/>
      <c r="N20" s="552"/>
      <c r="O20" s="552"/>
      <c r="P20" s="552"/>
      <c r="Q20" s="552"/>
      <c r="R20" s="552"/>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row>
    <row r="21" spans="1:142" customFormat="1">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row>
  </sheetData>
  <mergeCells count="56">
    <mergeCell ref="E20:K20"/>
    <mergeCell ref="L20:R20"/>
    <mergeCell ref="E19:K19"/>
    <mergeCell ref="L19:R19"/>
    <mergeCell ref="A8:F8"/>
    <mergeCell ref="A11:A13"/>
    <mergeCell ref="A10:B10"/>
    <mergeCell ref="C10:D10"/>
    <mergeCell ref="I11:I13"/>
    <mergeCell ref="C11:C13"/>
    <mergeCell ref="D11:D13"/>
    <mergeCell ref="F11:F13"/>
    <mergeCell ref="G11:G13"/>
    <mergeCell ref="E11:E13"/>
    <mergeCell ref="G2:EL2"/>
    <mergeCell ref="G4:DS4"/>
    <mergeCell ref="DT4:EL4"/>
    <mergeCell ref="A2:F4"/>
    <mergeCell ref="G3:EL3"/>
    <mergeCell ref="DY12:DY13"/>
    <mergeCell ref="DZ12:DZ13"/>
    <mergeCell ref="EA12:EA13"/>
    <mergeCell ref="EB12:EB13"/>
    <mergeCell ref="K12:W12"/>
    <mergeCell ref="A5:F5"/>
    <mergeCell ref="A6:F6"/>
    <mergeCell ref="A7:F7"/>
    <mergeCell ref="EK10:EK13"/>
    <mergeCell ref="EC12:EC13"/>
    <mergeCell ref="ED12:ED13"/>
    <mergeCell ref="B11:B13"/>
    <mergeCell ref="J12:J13"/>
    <mergeCell ref="EJ10:EJ13"/>
    <mergeCell ref="DT11:EE11"/>
    <mergeCell ref="X12:AV12"/>
    <mergeCell ref="AW12:BU12"/>
    <mergeCell ref="BV12:CT12"/>
    <mergeCell ref="CU12:DS12"/>
    <mergeCell ref="J11:DS11"/>
    <mergeCell ref="G5:EL5"/>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H11:H13"/>
    <mergeCell ref="EF10:EF13"/>
    <mergeCell ref="EG10:EG13"/>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7EC2-9FA5-4B91-90B2-F73F2CC1592F}">
  <dimension ref="A1:Y26"/>
  <sheetViews>
    <sheetView showGridLines="0" workbookViewId="0">
      <selection activeCell="L2" sqref="B2:L2"/>
    </sheetView>
  </sheetViews>
  <sheetFormatPr baseColWidth="10" defaultRowHeight="12.75"/>
  <cols>
    <col min="1" max="1" width="13" style="303" customWidth="1"/>
    <col min="2" max="2" width="23.42578125" style="303" bestFit="1" customWidth="1"/>
    <col min="3" max="3" width="13.28515625" style="303" customWidth="1"/>
    <col min="4" max="4" width="14.85546875" style="303" customWidth="1"/>
    <col min="5" max="6" width="12" style="303" customWidth="1"/>
    <col min="7" max="7" width="12.42578125" style="303" customWidth="1"/>
    <col min="8" max="8" width="13.5703125" style="303" customWidth="1"/>
    <col min="9" max="9" width="11.42578125" style="318" customWidth="1"/>
    <col min="10" max="13" width="14.85546875" style="303" customWidth="1"/>
    <col min="14" max="14" width="11.42578125" style="318" customWidth="1"/>
    <col min="15" max="19" width="14.85546875" style="303" customWidth="1"/>
    <col min="20" max="20" width="11.42578125" style="318" customWidth="1"/>
    <col min="21" max="21" width="11.42578125" style="318"/>
    <col min="22" max="22" width="8.5703125" style="303" customWidth="1"/>
    <col min="23" max="24" width="9.7109375" style="303" customWidth="1"/>
    <col min="25" max="25" width="10.5703125" style="303" customWidth="1"/>
    <col min="26" max="16384" width="11.42578125" style="303"/>
  </cols>
  <sheetData>
    <row r="1" spans="1:25" ht="15" customHeight="1">
      <c r="A1" s="301"/>
      <c r="B1" s="302"/>
      <c r="C1" s="326" t="s">
        <v>369</v>
      </c>
      <c r="D1" s="845" t="s">
        <v>340</v>
      </c>
      <c r="E1" s="845"/>
      <c r="F1" s="845"/>
      <c r="G1" s="845"/>
      <c r="H1" s="845"/>
      <c r="I1" s="845"/>
      <c r="K1" s="327">
        <f>+INVERSIÓN!DW11</f>
        <v>420855000</v>
      </c>
      <c r="L1" s="327">
        <f>+INVERSIÓN!DX11</f>
        <v>1574140000</v>
      </c>
      <c r="M1" s="327">
        <f>+INVERSIÓN!DY11</f>
        <v>1586806000</v>
      </c>
      <c r="N1" s="846" t="s">
        <v>375</v>
      </c>
      <c r="O1" s="846"/>
      <c r="P1" s="846"/>
      <c r="Q1" s="846"/>
      <c r="R1" s="846"/>
      <c r="S1" s="846"/>
      <c r="T1" s="332" t="s">
        <v>370</v>
      </c>
      <c r="U1" s="338">
        <v>4220</v>
      </c>
      <c r="V1" s="341"/>
      <c r="W1" s="344">
        <f>+INVERSIÓN!DW10</f>
        <v>1904</v>
      </c>
      <c r="X1" s="344">
        <f>+INVERSIÓN!DX10</f>
        <v>2889</v>
      </c>
      <c r="Y1" s="345">
        <f>+U1</f>
        <v>4220</v>
      </c>
    </row>
    <row r="2" spans="1:25" s="308" customFormat="1" ht="51.75" customHeight="1">
      <c r="A2" s="304" t="s">
        <v>249</v>
      </c>
      <c r="B2" s="304" t="s">
        <v>250</v>
      </c>
      <c r="C2" s="305" t="s">
        <v>281</v>
      </c>
      <c r="D2" s="306" t="s">
        <v>341</v>
      </c>
      <c r="E2" s="306" t="s">
        <v>342</v>
      </c>
      <c r="F2" s="306" t="s">
        <v>343</v>
      </c>
      <c r="G2" s="306" t="s">
        <v>344</v>
      </c>
      <c r="H2" s="305" t="s">
        <v>345</v>
      </c>
      <c r="I2" s="328" t="s">
        <v>346</v>
      </c>
      <c r="J2" s="329" t="s">
        <v>347</v>
      </c>
      <c r="K2" s="307" t="s">
        <v>348</v>
      </c>
      <c r="L2" s="307" t="s">
        <v>348</v>
      </c>
      <c r="M2" s="307" t="s">
        <v>348</v>
      </c>
      <c r="N2" s="333">
        <v>1934</v>
      </c>
      <c r="O2" s="307" t="s">
        <v>378</v>
      </c>
      <c r="P2" s="307" t="s">
        <v>379</v>
      </c>
      <c r="Q2" s="307" t="s">
        <v>380</v>
      </c>
      <c r="R2" s="307" t="s">
        <v>381</v>
      </c>
      <c r="S2" s="307" t="s">
        <v>382</v>
      </c>
      <c r="T2" s="333">
        <v>260</v>
      </c>
      <c r="U2" s="339" t="s">
        <v>376</v>
      </c>
      <c r="V2" s="343" t="s">
        <v>254</v>
      </c>
      <c r="W2" s="343" t="s">
        <v>212</v>
      </c>
      <c r="X2" s="343" t="s">
        <v>213</v>
      </c>
      <c r="Y2" s="343" t="s">
        <v>214</v>
      </c>
    </row>
    <row r="3" spans="1:25" ht="15" customHeight="1">
      <c r="A3" s="309">
        <v>1</v>
      </c>
      <c r="B3" s="193" t="s">
        <v>223</v>
      </c>
      <c r="C3" s="309">
        <v>356</v>
      </c>
      <c r="D3" s="310">
        <v>770</v>
      </c>
      <c r="E3" s="310">
        <v>104</v>
      </c>
      <c r="F3" s="310">
        <v>1413</v>
      </c>
      <c r="G3" s="310">
        <v>115</v>
      </c>
      <c r="H3" s="309">
        <f>SUM(D3:G3)</f>
        <v>2402</v>
      </c>
      <c r="I3" s="316">
        <f>+C3+H3</f>
        <v>2758</v>
      </c>
      <c r="J3" s="330">
        <f t="shared" ref="J3:J21" si="0">+I3/$I$22</f>
        <v>7.001954860494046E-2</v>
      </c>
      <c r="K3" s="331">
        <f>+ROUND($K$1*J3,0)</f>
        <v>29468077</v>
      </c>
      <c r="L3" s="331">
        <f>+ROUND($L$1*J3,0)</f>
        <v>110220572</v>
      </c>
      <c r="M3" s="331">
        <f>+ROUND($M$1*J3,0)</f>
        <v>111107440</v>
      </c>
      <c r="N3" s="316">
        <f>+ROUND($N$2*J3,0)</f>
        <v>135</v>
      </c>
      <c r="O3" s="312">
        <v>4</v>
      </c>
      <c r="P3" s="312">
        <v>147</v>
      </c>
      <c r="Q3" s="312">
        <v>4</v>
      </c>
      <c r="R3" s="312">
        <v>5</v>
      </c>
      <c r="S3" s="312">
        <v>9</v>
      </c>
      <c r="T3" s="316">
        <v>36</v>
      </c>
      <c r="U3" s="340">
        <f>+SUM(N3:T3)</f>
        <v>340</v>
      </c>
      <c r="V3" s="342">
        <f>+U3/$U$22</f>
        <v>8.0568720379146919E-2</v>
      </c>
      <c r="W3" s="311">
        <f>+ROUND(V3*$W$1,0)</f>
        <v>153</v>
      </c>
      <c r="X3" s="311">
        <f t="shared" ref="X3:X11" si="1">+ROUND(V3*$X$1,0)</f>
        <v>233</v>
      </c>
      <c r="Y3" s="311">
        <f>+U3</f>
        <v>340</v>
      </c>
    </row>
    <row r="4" spans="1:25" ht="15" customHeight="1">
      <c r="A4" s="309">
        <v>2</v>
      </c>
      <c r="B4" s="193" t="s">
        <v>224</v>
      </c>
      <c r="C4" s="309">
        <v>456</v>
      </c>
      <c r="D4" s="310">
        <v>244</v>
      </c>
      <c r="E4" s="310">
        <v>1</v>
      </c>
      <c r="F4" s="310">
        <v>1384</v>
      </c>
      <c r="G4" s="310">
        <v>4</v>
      </c>
      <c r="H4" s="309">
        <f>SUM(D4:G4)</f>
        <v>1633</v>
      </c>
      <c r="I4" s="316">
        <f>+C4+H4</f>
        <v>2089</v>
      </c>
      <c r="J4" s="330">
        <f t="shared" si="0"/>
        <v>5.3035111325496966E-2</v>
      </c>
      <c r="K4" s="331">
        <f t="shared" ref="K4:K21" si="2">+ROUND($K$1*J4,0)</f>
        <v>22320092</v>
      </c>
      <c r="L4" s="331">
        <f t="shared" ref="L4:L21" si="3">+ROUND($L$1*J4,0)</f>
        <v>83484690</v>
      </c>
      <c r="M4" s="331">
        <f t="shared" ref="M4:M21" si="4">+ROUND($M$1*J4,0)</f>
        <v>84156433</v>
      </c>
      <c r="N4" s="316">
        <f t="shared" ref="N4:N21" si="5">+ROUND($N$2*J4,0)</f>
        <v>103</v>
      </c>
      <c r="O4" s="312">
        <v>16</v>
      </c>
      <c r="P4" s="312">
        <v>94</v>
      </c>
      <c r="Q4" s="312">
        <v>1</v>
      </c>
      <c r="R4" s="312">
        <v>1</v>
      </c>
      <c r="S4" s="312">
        <v>1</v>
      </c>
      <c r="T4" s="316">
        <v>37</v>
      </c>
      <c r="U4" s="340">
        <f>+SUM(N4:T4)</f>
        <v>253</v>
      </c>
      <c r="V4" s="342">
        <f t="shared" ref="V4:V21" si="6">+U4/$U$22</f>
        <v>5.9952606635071092E-2</v>
      </c>
      <c r="W4" s="311">
        <f t="shared" ref="W4:W21" si="7">+ROUND(V4*$W$1,0)</f>
        <v>114</v>
      </c>
      <c r="X4" s="311">
        <f t="shared" si="1"/>
        <v>173</v>
      </c>
      <c r="Y4" s="311">
        <f t="shared" ref="Y4:Y21" si="8">+U4</f>
        <v>253</v>
      </c>
    </row>
    <row r="5" spans="1:25" ht="15" customHeight="1">
      <c r="A5" s="309">
        <v>3</v>
      </c>
      <c r="B5" s="193" t="s">
        <v>225</v>
      </c>
      <c r="C5" s="309">
        <v>229</v>
      </c>
      <c r="D5" s="310">
        <v>119</v>
      </c>
      <c r="E5" s="310">
        <v>0</v>
      </c>
      <c r="F5" s="310">
        <v>1390</v>
      </c>
      <c r="G5" s="310">
        <v>4</v>
      </c>
      <c r="H5" s="309">
        <f t="shared" ref="H5:H21" si="9">SUM(D5:G5)</f>
        <v>1513</v>
      </c>
      <c r="I5" s="316">
        <f>+C5+H5</f>
        <v>1742</v>
      </c>
      <c r="J5" s="330">
        <f t="shared" si="0"/>
        <v>4.4225545202975447E-2</v>
      </c>
      <c r="K5" s="331">
        <f t="shared" si="2"/>
        <v>18612542</v>
      </c>
      <c r="L5" s="331">
        <f t="shared" si="3"/>
        <v>69617200</v>
      </c>
      <c r="M5" s="331">
        <f t="shared" si="4"/>
        <v>70177360</v>
      </c>
      <c r="N5" s="316">
        <f t="shared" si="5"/>
        <v>86</v>
      </c>
      <c r="O5" s="312">
        <v>22</v>
      </c>
      <c r="P5" s="312">
        <v>31</v>
      </c>
      <c r="Q5" s="312">
        <v>1</v>
      </c>
      <c r="R5" s="312">
        <v>0</v>
      </c>
      <c r="S5" s="312">
        <v>1</v>
      </c>
      <c r="T5" s="316">
        <v>7</v>
      </c>
      <c r="U5" s="340">
        <f t="shared" ref="U5:U20" si="10">+SUM(N5:T5)</f>
        <v>148</v>
      </c>
      <c r="V5" s="342">
        <f t="shared" si="6"/>
        <v>3.5071090047393366E-2</v>
      </c>
      <c r="W5" s="311">
        <f t="shared" si="7"/>
        <v>67</v>
      </c>
      <c r="X5" s="311">
        <f t="shared" si="1"/>
        <v>101</v>
      </c>
      <c r="Y5" s="311">
        <f t="shared" si="8"/>
        <v>148</v>
      </c>
    </row>
    <row r="6" spans="1:25" ht="15" customHeight="1">
      <c r="A6" s="309">
        <v>4</v>
      </c>
      <c r="B6" s="193" t="s">
        <v>226</v>
      </c>
      <c r="C6" s="309">
        <v>422</v>
      </c>
      <c r="D6" s="310">
        <v>202</v>
      </c>
      <c r="E6" s="310">
        <v>0</v>
      </c>
      <c r="F6" s="310">
        <v>1477</v>
      </c>
      <c r="G6" s="310">
        <v>23</v>
      </c>
      <c r="H6" s="309">
        <f t="shared" si="9"/>
        <v>1702</v>
      </c>
      <c r="I6" s="316">
        <f>+C6+H6</f>
        <v>2124</v>
      </c>
      <c r="J6" s="330">
        <f t="shared" si="0"/>
        <v>5.3923684277336313E-2</v>
      </c>
      <c r="K6" s="331">
        <f t="shared" si="2"/>
        <v>22694052</v>
      </c>
      <c r="L6" s="331">
        <f t="shared" si="3"/>
        <v>84883428</v>
      </c>
      <c r="M6" s="331">
        <f t="shared" si="4"/>
        <v>85566426</v>
      </c>
      <c r="N6" s="316">
        <f t="shared" si="5"/>
        <v>104</v>
      </c>
      <c r="O6" s="312">
        <v>103</v>
      </c>
      <c r="P6" s="312">
        <v>64</v>
      </c>
      <c r="Q6" s="312">
        <v>1</v>
      </c>
      <c r="R6" s="312">
        <v>0</v>
      </c>
      <c r="S6" s="312">
        <v>2</v>
      </c>
      <c r="T6" s="316">
        <v>7</v>
      </c>
      <c r="U6" s="340">
        <f t="shared" si="10"/>
        <v>281</v>
      </c>
      <c r="V6" s="342">
        <f t="shared" si="6"/>
        <v>6.6587677725118477E-2</v>
      </c>
      <c r="W6" s="311">
        <f t="shared" si="7"/>
        <v>127</v>
      </c>
      <c r="X6" s="311">
        <f t="shared" si="1"/>
        <v>192</v>
      </c>
      <c r="Y6" s="311">
        <f t="shared" si="8"/>
        <v>281</v>
      </c>
    </row>
    <row r="7" spans="1:25" ht="15" customHeight="1">
      <c r="A7" s="309">
        <v>5</v>
      </c>
      <c r="B7" s="193" t="s">
        <v>227</v>
      </c>
      <c r="C7" s="309">
        <v>693</v>
      </c>
      <c r="D7" s="310">
        <v>130</v>
      </c>
      <c r="E7" s="310">
        <v>0</v>
      </c>
      <c r="F7" s="310">
        <v>1381</v>
      </c>
      <c r="G7" s="310">
        <v>62</v>
      </c>
      <c r="H7" s="309">
        <f t="shared" si="9"/>
        <v>1573</v>
      </c>
      <c r="I7" s="316">
        <f>+C7+H7</f>
        <v>2266</v>
      </c>
      <c r="J7" s="330">
        <f t="shared" si="0"/>
        <v>5.7528751681941659E-2</v>
      </c>
      <c r="K7" s="331">
        <f t="shared" si="2"/>
        <v>24211263</v>
      </c>
      <c r="L7" s="331">
        <f t="shared" si="3"/>
        <v>90558309</v>
      </c>
      <c r="M7" s="331">
        <f t="shared" si="4"/>
        <v>91286968</v>
      </c>
      <c r="N7" s="316">
        <f t="shared" si="5"/>
        <v>111</v>
      </c>
      <c r="O7" s="312">
        <v>13</v>
      </c>
      <c r="P7" s="312">
        <v>12</v>
      </c>
      <c r="Q7" s="312">
        <v>0</v>
      </c>
      <c r="R7" s="312">
        <v>0</v>
      </c>
      <c r="S7" s="312">
        <v>3</v>
      </c>
      <c r="T7" s="316">
        <v>5</v>
      </c>
      <c r="U7" s="340">
        <f t="shared" si="10"/>
        <v>144</v>
      </c>
      <c r="V7" s="342">
        <f t="shared" si="6"/>
        <v>3.4123222748815164E-2</v>
      </c>
      <c r="W7" s="311">
        <f t="shared" si="7"/>
        <v>65</v>
      </c>
      <c r="X7" s="311">
        <f t="shared" si="1"/>
        <v>99</v>
      </c>
      <c r="Y7" s="311">
        <f t="shared" si="8"/>
        <v>144</v>
      </c>
    </row>
    <row r="8" spans="1:25" ht="15" customHeight="1">
      <c r="A8" s="309">
        <v>6</v>
      </c>
      <c r="B8" s="193" t="s">
        <v>228</v>
      </c>
      <c r="C8" s="309">
        <v>84</v>
      </c>
      <c r="D8" s="310">
        <v>61</v>
      </c>
      <c r="E8" s="310">
        <v>0</v>
      </c>
      <c r="F8" s="310">
        <v>1381</v>
      </c>
      <c r="G8" s="310">
        <v>121</v>
      </c>
      <c r="H8" s="309">
        <f t="shared" si="9"/>
        <v>1563</v>
      </c>
      <c r="I8" s="316">
        <f t="shared" ref="I8:I21" si="11">+C8+H8</f>
        <v>1647</v>
      </c>
      <c r="J8" s="330">
        <f t="shared" si="0"/>
        <v>4.1813704333697223E-2</v>
      </c>
      <c r="K8" s="331">
        <f t="shared" si="2"/>
        <v>17597507</v>
      </c>
      <c r="L8" s="331">
        <f t="shared" si="3"/>
        <v>65820625</v>
      </c>
      <c r="M8" s="331">
        <f t="shared" si="4"/>
        <v>66350237</v>
      </c>
      <c r="N8" s="316">
        <f t="shared" si="5"/>
        <v>81</v>
      </c>
      <c r="O8" s="312">
        <v>115</v>
      </c>
      <c r="P8" s="312">
        <v>14</v>
      </c>
      <c r="Q8" s="312">
        <v>0</v>
      </c>
      <c r="R8" s="312">
        <v>0</v>
      </c>
      <c r="S8" s="312">
        <v>1</v>
      </c>
      <c r="T8" s="316">
        <v>2</v>
      </c>
      <c r="U8" s="340">
        <f t="shared" si="10"/>
        <v>213</v>
      </c>
      <c r="V8" s="342">
        <f t="shared" si="6"/>
        <v>5.04739336492891E-2</v>
      </c>
      <c r="W8" s="311">
        <f t="shared" si="7"/>
        <v>96</v>
      </c>
      <c r="X8" s="311">
        <f t="shared" si="1"/>
        <v>146</v>
      </c>
      <c r="Y8" s="311">
        <f t="shared" si="8"/>
        <v>213</v>
      </c>
    </row>
    <row r="9" spans="1:25" ht="15" customHeight="1">
      <c r="A9" s="309">
        <v>7</v>
      </c>
      <c r="B9" s="193" t="s">
        <v>229</v>
      </c>
      <c r="C9" s="309">
        <v>351</v>
      </c>
      <c r="D9" s="310">
        <v>68</v>
      </c>
      <c r="E9" s="310">
        <v>0</v>
      </c>
      <c r="F9" s="310">
        <v>1387</v>
      </c>
      <c r="G9" s="310">
        <v>0</v>
      </c>
      <c r="H9" s="309">
        <f t="shared" si="9"/>
        <v>1455</v>
      </c>
      <c r="I9" s="316">
        <f t="shared" si="11"/>
        <v>1806</v>
      </c>
      <c r="J9" s="330">
        <f t="shared" si="0"/>
        <v>4.5850364314910255E-2</v>
      </c>
      <c r="K9" s="331">
        <f t="shared" si="2"/>
        <v>19296355</v>
      </c>
      <c r="L9" s="331">
        <f t="shared" si="3"/>
        <v>72174892</v>
      </c>
      <c r="M9" s="331">
        <f t="shared" si="4"/>
        <v>72755633</v>
      </c>
      <c r="N9" s="316">
        <f t="shared" si="5"/>
        <v>89</v>
      </c>
      <c r="O9" s="312">
        <v>50</v>
      </c>
      <c r="P9" s="312">
        <v>19</v>
      </c>
      <c r="Q9" s="312">
        <v>1</v>
      </c>
      <c r="R9" s="312">
        <v>0</v>
      </c>
      <c r="S9" s="312">
        <v>0</v>
      </c>
      <c r="T9" s="316">
        <v>9</v>
      </c>
      <c r="U9" s="340">
        <f t="shared" si="10"/>
        <v>168</v>
      </c>
      <c r="V9" s="342">
        <f t="shared" si="6"/>
        <v>3.9810426540284362E-2</v>
      </c>
      <c r="W9" s="311">
        <f t="shared" si="7"/>
        <v>76</v>
      </c>
      <c r="X9" s="311">
        <f t="shared" si="1"/>
        <v>115</v>
      </c>
      <c r="Y9" s="311">
        <f t="shared" si="8"/>
        <v>168</v>
      </c>
    </row>
    <row r="10" spans="1:25" ht="15" customHeight="1">
      <c r="A10" s="309">
        <v>8</v>
      </c>
      <c r="B10" s="193" t="s">
        <v>230</v>
      </c>
      <c r="C10" s="309">
        <v>879</v>
      </c>
      <c r="D10" s="310">
        <v>662</v>
      </c>
      <c r="E10" s="310">
        <v>0</v>
      </c>
      <c r="F10" s="310">
        <v>1569</v>
      </c>
      <c r="G10" s="310">
        <v>2</v>
      </c>
      <c r="H10" s="309">
        <f t="shared" si="9"/>
        <v>2233</v>
      </c>
      <c r="I10" s="316">
        <f t="shared" si="11"/>
        <v>3112</v>
      </c>
      <c r="J10" s="330">
        <f t="shared" si="0"/>
        <v>7.9006829317829846E-2</v>
      </c>
      <c r="K10" s="331">
        <f t="shared" si="2"/>
        <v>33250419</v>
      </c>
      <c r="L10" s="331">
        <f t="shared" si="3"/>
        <v>124367810</v>
      </c>
      <c r="M10" s="331">
        <f t="shared" si="4"/>
        <v>125368511</v>
      </c>
      <c r="N10" s="316">
        <f t="shared" si="5"/>
        <v>153</v>
      </c>
      <c r="O10" s="312">
        <v>43</v>
      </c>
      <c r="P10" s="312">
        <v>114</v>
      </c>
      <c r="Q10" s="312">
        <v>3</v>
      </c>
      <c r="R10" s="312">
        <v>0</v>
      </c>
      <c r="S10" s="312">
        <v>1</v>
      </c>
      <c r="T10" s="316">
        <v>20</v>
      </c>
      <c r="U10" s="340">
        <f t="shared" si="10"/>
        <v>334</v>
      </c>
      <c r="V10" s="342">
        <f t="shared" si="6"/>
        <v>7.9146919431279619E-2</v>
      </c>
      <c r="W10" s="311">
        <f t="shared" si="7"/>
        <v>151</v>
      </c>
      <c r="X10" s="311">
        <f t="shared" si="1"/>
        <v>229</v>
      </c>
      <c r="Y10" s="311">
        <f t="shared" si="8"/>
        <v>334</v>
      </c>
    </row>
    <row r="11" spans="1:25" ht="15" customHeight="1">
      <c r="A11" s="309">
        <v>9</v>
      </c>
      <c r="B11" s="193" t="s">
        <v>231</v>
      </c>
      <c r="C11" s="309">
        <v>258</v>
      </c>
      <c r="D11" s="310">
        <v>161</v>
      </c>
      <c r="E11" s="310">
        <v>0</v>
      </c>
      <c r="F11" s="310">
        <v>1390</v>
      </c>
      <c r="G11" s="310">
        <v>9</v>
      </c>
      <c r="H11" s="309">
        <f t="shared" si="9"/>
        <v>1560</v>
      </c>
      <c r="I11" s="316">
        <f>+C11+H11</f>
        <v>1818</v>
      </c>
      <c r="J11" s="330">
        <f t="shared" si="0"/>
        <v>4.6155017898398029E-2</v>
      </c>
      <c r="K11" s="331">
        <f t="shared" si="2"/>
        <v>19424570</v>
      </c>
      <c r="L11" s="331">
        <f t="shared" si="3"/>
        <v>72654460</v>
      </c>
      <c r="M11" s="331">
        <f t="shared" si="4"/>
        <v>73239059</v>
      </c>
      <c r="N11" s="316">
        <f t="shared" si="5"/>
        <v>89</v>
      </c>
      <c r="O11" s="312">
        <v>11</v>
      </c>
      <c r="P11" s="312">
        <v>53</v>
      </c>
      <c r="Q11" s="312">
        <v>1</v>
      </c>
      <c r="R11" s="312">
        <v>0</v>
      </c>
      <c r="S11" s="312">
        <v>3</v>
      </c>
      <c r="T11" s="316">
        <v>11</v>
      </c>
      <c r="U11" s="340">
        <f t="shared" si="10"/>
        <v>168</v>
      </c>
      <c r="V11" s="342">
        <f t="shared" si="6"/>
        <v>3.9810426540284362E-2</v>
      </c>
      <c r="W11" s="311">
        <f t="shared" si="7"/>
        <v>76</v>
      </c>
      <c r="X11" s="311">
        <f t="shared" si="1"/>
        <v>115</v>
      </c>
      <c r="Y11" s="311">
        <f t="shared" si="8"/>
        <v>168</v>
      </c>
    </row>
    <row r="12" spans="1:25" ht="15" customHeight="1">
      <c r="A12" s="309">
        <v>10</v>
      </c>
      <c r="B12" s="193" t="s">
        <v>232</v>
      </c>
      <c r="C12" s="309">
        <v>1056</v>
      </c>
      <c r="D12" s="310">
        <v>467</v>
      </c>
      <c r="E12" s="310">
        <v>2</v>
      </c>
      <c r="F12" s="310">
        <v>1400</v>
      </c>
      <c r="G12" s="310">
        <v>6</v>
      </c>
      <c r="H12" s="309">
        <f t="shared" si="9"/>
        <v>1875</v>
      </c>
      <c r="I12" s="316">
        <f>+C12+H12</f>
        <v>2931</v>
      </c>
      <c r="J12" s="330">
        <f t="shared" si="0"/>
        <v>7.4411637766889235E-2</v>
      </c>
      <c r="K12" s="331">
        <f t="shared" si="2"/>
        <v>31316510</v>
      </c>
      <c r="L12" s="331">
        <f t="shared" si="3"/>
        <v>117134335</v>
      </c>
      <c r="M12" s="331">
        <f t="shared" si="4"/>
        <v>118076833</v>
      </c>
      <c r="N12" s="316">
        <f t="shared" si="5"/>
        <v>144</v>
      </c>
      <c r="O12" s="312">
        <v>12</v>
      </c>
      <c r="P12" s="312">
        <v>116</v>
      </c>
      <c r="Q12" s="312">
        <v>2</v>
      </c>
      <c r="R12" s="312">
        <v>1</v>
      </c>
      <c r="S12" s="312">
        <v>2</v>
      </c>
      <c r="T12" s="316">
        <v>19</v>
      </c>
      <c r="U12" s="340">
        <f t="shared" si="10"/>
        <v>296</v>
      </c>
      <c r="V12" s="342">
        <f t="shared" si="6"/>
        <v>7.0142180094786732E-2</v>
      </c>
      <c r="W12" s="311">
        <f t="shared" si="7"/>
        <v>134</v>
      </c>
      <c r="X12" s="311">
        <f>+ROUND(V12*$X$1,0)-1</f>
        <v>202</v>
      </c>
      <c r="Y12" s="311">
        <f t="shared" si="8"/>
        <v>296</v>
      </c>
    </row>
    <row r="13" spans="1:25" ht="15" customHeight="1">
      <c r="A13" s="309">
        <v>11</v>
      </c>
      <c r="B13" s="193" t="s">
        <v>233</v>
      </c>
      <c r="C13" s="309">
        <v>1777</v>
      </c>
      <c r="D13" s="310">
        <v>1167</v>
      </c>
      <c r="E13" s="310">
        <v>83</v>
      </c>
      <c r="F13" s="310">
        <v>1390</v>
      </c>
      <c r="G13" s="310">
        <v>23</v>
      </c>
      <c r="H13" s="309">
        <f t="shared" si="9"/>
        <v>2663</v>
      </c>
      <c r="I13" s="316">
        <f t="shared" si="11"/>
        <v>4440</v>
      </c>
      <c r="J13" s="330">
        <f t="shared" si="0"/>
        <v>0.11272182589047704</v>
      </c>
      <c r="K13" s="331">
        <f t="shared" si="2"/>
        <v>47439544</v>
      </c>
      <c r="L13" s="331">
        <f t="shared" si="3"/>
        <v>177439935</v>
      </c>
      <c r="M13" s="331">
        <f>+ROUND($M$1*J13,0)</f>
        <v>178867670</v>
      </c>
      <c r="N13" s="316">
        <f>+ROUND($N$2*J13,0)</f>
        <v>218</v>
      </c>
      <c r="O13" s="312">
        <v>34</v>
      </c>
      <c r="P13" s="312">
        <v>92</v>
      </c>
      <c r="Q13" s="312">
        <v>0</v>
      </c>
      <c r="R13" s="312">
        <v>3</v>
      </c>
      <c r="S13" s="312">
        <v>4</v>
      </c>
      <c r="T13" s="316">
        <v>53</v>
      </c>
      <c r="U13" s="340">
        <f t="shared" si="10"/>
        <v>404</v>
      </c>
      <c r="V13" s="342">
        <f t="shared" si="6"/>
        <v>9.5734597156398107E-2</v>
      </c>
      <c r="W13" s="311">
        <f t="shared" si="7"/>
        <v>182</v>
      </c>
      <c r="X13" s="311">
        <f t="shared" ref="X13:X21" si="12">+ROUND(V13*$X$1,0)</f>
        <v>277</v>
      </c>
      <c r="Y13" s="311">
        <f t="shared" si="8"/>
        <v>404</v>
      </c>
    </row>
    <row r="14" spans="1:25" ht="15" customHeight="1">
      <c r="A14" s="309">
        <v>12</v>
      </c>
      <c r="B14" s="193" t="s">
        <v>234</v>
      </c>
      <c r="C14" s="309">
        <v>129</v>
      </c>
      <c r="D14" s="310">
        <v>86</v>
      </c>
      <c r="E14" s="310">
        <v>0</v>
      </c>
      <c r="F14" s="310">
        <v>1390</v>
      </c>
      <c r="G14" s="310">
        <v>7</v>
      </c>
      <c r="H14" s="309">
        <f t="shared" si="9"/>
        <v>1483</v>
      </c>
      <c r="I14" s="316">
        <f t="shared" si="11"/>
        <v>1612</v>
      </c>
      <c r="J14" s="330">
        <f t="shared" si="0"/>
        <v>4.0925131381857882E-2</v>
      </c>
      <c r="K14" s="331">
        <f>+ROUND($K$1*J14,0)-1</f>
        <v>17223545</v>
      </c>
      <c r="L14" s="331">
        <f>+ROUND($L$1*J14,0)+2</f>
        <v>64421888</v>
      </c>
      <c r="M14" s="331">
        <f>+ROUND($M$1*J14,0)+1</f>
        <v>64940245</v>
      </c>
      <c r="N14" s="316">
        <f t="shared" si="5"/>
        <v>79</v>
      </c>
      <c r="O14" s="312">
        <v>29</v>
      </c>
      <c r="P14" s="312">
        <v>45</v>
      </c>
      <c r="Q14" s="312">
        <v>1</v>
      </c>
      <c r="R14" s="312">
        <v>0</v>
      </c>
      <c r="S14" s="312">
        <v>3</v>
      </c>
      <c r="T14" s="316">
        <v>8</v>
      </c>
      <c r="U14" s="340">
        <f t="shared" si="10"/>
        <v>165</v>
      </c>
      <c r="V14" s="342">
        <f t="shared" si="6"/>
        <v>3.9099526066350712E-2</v>
      </c>
      <c r="W14" s="311">
        <f t="shared" si="7"/>
        <v>74</v>
      </c>
      <c r="X14" s="311">
        <f t="shared" si="12"/>
        <v>113</v>
      </c>
      <c r="Y14" s="311">
        <f t="shared" si="8"/>
        <v>165</v>
      </c>
    </row>
    <row r="15" spans="1:25" ht="15" customHeight="1">
      <c r="A15" s="309">
        <v>13</v>
      </c>
      <c r="B15" s="193" t="s">
        <v>235</v>
      </c>
      <c r="C15" s="309">
        <v>123</v>
      </c>
      <c r="D15" s="310">
        <v>350</v>
      </c>
      <c r="E15" s="310">
        <v>8</v>
      </c>
      <c r="F15" s="310">
        <v>1451</v>
      </c>
      <c r="G15" s="310">
        <v>4</v>
      </c>
      <c r="H15" s="309">
        <f t="shared" si="9"/>
        <v>1813</v>
      </c>
      <c r="I15" s="316">
        <f t="shared" si="11"/>
        <v>1936</v>
      </c>
      <c r="J15" s="330">
        <f t="shared" si="0"/>
        <v>4.9150778136027827E-2</v>
      </c>
      <c r="K15" s="331">
        <f t="shared" si="2"/>
        <v>20685351</v>
      </c>
      <c r="L15" s="331">
        <f t="shared" si="3"/>
        <v>77370206</v>
      </c>
      <c r="M15" s="331">
        <f t="shared" si="4"/>
        <v>77992750</v>
      </c>
      <c r="N15" s="316">
        <f t="shared" si="5"/>
        <v>95</v>
      </c>
      <c r="O15" s="312">
        <v>48</v>
      </c>
      <c r="P15" s="312">
        <v>111</v>
      </c>
      <c r="Q15" s="312">
        <v>2</v>
      </c>
      <c r="R15" s="312">
        <v>1</v>
      </c>
      <c r="S15" s="312">
        <v>1</v>
      </c>
      <c r="T15" s="316">
        <v>15</v>
      </c>
      <c r="U15" s="340">
        <f t="shared" si="10"/>
        <v>273</v>
      </c>
      <c r="V15" s="342">
        <f t="shared" si="6"/>
        <v>6.4691943127962087E-2</v>
      </c>
      <c r="W15" s="311">
        <f t="shared" si="7"/>
        <v>123</v>
      </c>
      <c r="X15" s="311">
        <f t="shared" si="12"/>
        <v>187</v>
      </c>
      <c r="Y15" s="311">
        <f t="shared" si="8"/>
        <v>273</v>
      </c>
    </row>
    <row r="16" spans="1:25" ht="15" customHeight="1">
      <c r="A16" s="309">
        <v>14</v>
      </c>
      <c r="B16" s="193" t="s">
        <v>236</v>
      </c>
      <c r="C16" s="309">
        <v>48</v>
      </c>
      <c r="D16" s="310">
        <v>0</v>
      </c>
      <c r="E16" s="310">
        <v>0</v>
      </c>
      <c r="F16" s="310">
        <v>1381</v>
      </c>
      <c r="G16" s="310">
        <v>0</v>
      </c>
      <c r="H16" s="309">
        <f t="shared" si="9"/>
        <v>1381</v>
      </c>
      <c r="I16" s="316">
        <f t="shared" si="11"/>
        <v>1429</v>
      </c>
      <c r="J16" s="330">
        <f t="shared" si="0"/>
        <v>3.6279164233669302E-2</v>
      </c>
      <c r="K16" s="331">
        <f t="shared" si="2"/>
        <v>15268268</v>
      </c>
      <c r="L16" s="331">
        <f t="shared" si="3"/>
        <v>57108484</v>
      </c>
      <c r="M16" s="331">
        <f t="shared" si="4"/>
        <v>57567995</v>
      </c>
      <c r="N16" s="316">
        <f t="shared" si="5"/>
        <v>70</v>
      </c>
      <c r="O16" s="312">
        <v>34</v>
      </c>
      <c r="P16" s="312">
        <v>0</v>
      </c>
      <c r="Q16" s="312">
        <v>0</v>
      </c>
      <c r="R16" s="312">
        <v>0</v>
      </c>
      <c r="S16" s="312">
        <v>0</v>
      </c>
      <c r="T16" s="316">
        <v>3</v>
      </c>
      <c r="U16" s="340">
        <f t="shared" si="10"/>
        <v>107</v>
      </c>
      <c r="V16" s="342">
        <f t="shared" si="6"/>
        <v>2.5355450236966826E-2</v>
      </c>
      <c r="W16" s="311">
        <f t="shared" si="7"/>
        <v>48</v>
      </c>
      <c r="X16" s="311">
        <f t="shared" si="12"/>
        <v>73</v>
      </c>
      <c r="Y16" s="311">
        <f t="shared" si="8"/>
        <v>107</v>
      </c>
    </row>
    <row r="17" spans="1:25" ht="15" customHeight="1">
      <c r="A17" s="309">
        <v>15</v>
      </c>
      <c r="B17" s="193" t="s">
        <v>237</v>
      </c>
      <c r="C17" s="309">
        <v>48</v>
      </c>
      <c r="D17" s="310">
        <v>24</v>
      </c>
      <c r="E17" s="310">
        <v>0</v>
      </c>
      <c r="F17" s="310">
        <v>1390</v>
      </c>
      <c r="G17" s="310">
        <v>0</v>
      </c>
      <c r="H17" s="309">
        <f t="shared" si="9"/>
        <v>1414</v>
      </c>
      <c r="I17" s="316">
        <f t="shared" si="11"/>
        <v>1462</v>
      </c>
      <c r="J17" s="330">
        <f t="shared" si="0"/>
        <v>3.711696158826068E-2</v>
      </c>
      <c r="K17" s="331">
        <f t="shared" si="2"/>
        <v>15620859</v>
      </c>
      <c r="L17" s="331">
        <f t="shared" si="3"/>
        <v>58427294</v>
      </c>
      <c r="M17" s="331">
        <f t="shared" si="4"/>
        <v>58897417</v>
      </c>
      <c r="N17" s="316">
        <f t="shared" si="5"/>
        <v>72</v>
      </c>
      <c r="O17" s="312">
        <v>195</v>
      </c>
      <c r="P17" s="312">
        <v>13</v>
      </c>
      <c r="Q17" s="312">
        <v>1</v>
      </c>
      <c r="R17" s="312">
        <v>0</v>
      </c>
      <c r="S17" s="312">
        <v>0</v>
      </c>
      <c r="T17" s="316">
        <v>4</v>
      </c>
      <c r="U17" s="340">
        <f t="shared" si="10"/>
        <v>285</v>
      </c>
      <c r="V17" s="342">
        <f t="shared" si="6"/>
        <v>6.7535545023696686E-2</v>
      </c>
      <c r="W17" s="311">
        <f t="shared" si="7"/>
        <v>129</v>
      </c>
      <c r="X17" s="311">
        <f t="shared" si="12"/>
        <v>195</v>
      </c>
      <c r="Y17" s="311">
        <f t="shared" si="8"/>
        <v>285</v>
      </c>
    </row>
    <row r="18" spans="1:25" ht="15" customHeight="1">
      <c r="A18" s="309">
        <v>16</v>
      </c>
      <c r="B18" s="193" t="s">
        <v>238</v>
      </c>
      <c r="C18" s="309">
        <v>128</v>
      </c>
      <c r="D18" s="310">
        <v>181</v>
      </c>
      <c r="E18" s="310">
        <v>2</v>
      </c>
      <c r="F18" s="310">
        <v>1381</v>
      </c>
      <c r="G18" s="310">
        <v>0</v>
      </c>
      <c r="H18" s="309">
        <f t="shared" si="9"/>
        <v>1564</v>
      </c>
      <c r="I18" s="316">
        <f t="shared" si="11"/>
        <v>1692</v>
      </c>
      <c r="J18" s="330">
        <f t="shared" si="0"/>
        <v>4.2956155271776382E-2</v>
      </c>
      <c r="K18" s="331">
        <f t="shared" si="2"/>
        <v>18078313</v>
      </c>
      <c r="L18" s="331">
        <f t="shared" si="3"/>
        <v>67619002</v>
      </c>
      <c r="M18" s="331">
        <f t="shared" si="4"/>
        <v>68163085</v>
      </c>
      <c r="N18" s="316">
        <f t="shared" si="5"/>
        <v>83</v>
      </c>
      <c r="O18" s="312">
        <v>38</v>
      </c>
      <c r="P18" s="312">
        <v>91</v>
      </c>
      <c r="Q18" s="312">
        <v>0</v>
      </c>
      <c r="R18" s="312">
        <v>1</v>
      </c>
      <c r="S18" s="312">
        <v>0</v>
      </c>
      <c r="T18" s="316">
        <v>9</v>
      </c>
      <c r="U18" s="340">
        <f t="shared" si="10"/>
        <v>222</v>
      </c>
      <c r="V18" s="342">
        <f t="shared" si="6"/>
        <v>5.2606635071090049E-2</v>
      </c>
      <c r="W18" s="311">
        <f t="shared" si="7"/>
        <v>100</v>
      </c>
      <c r="X18" s="311">
        <f t="shared" si="12"/>
        <v>152</v>
      </c>
      <c r="Y18" s="311">
        <f t="shared" si="8"/>
        <v>222</v>
      </c>
    </row>
    <row r="19" spans="1:25" ht="15" customHeight="1">
      <c r="A19" s="309">
        <v>17</v>
      </c>
      <c r="B19" s="193" t="s">
        <v>239</v>
      </c>
      <c r="C19" s="309">
        <v>12</v>
      </c>
      <c r="D19" s="310">
        <v>15</v>
      </c>
      <c r="E19" s="310">
        <v>8</v>
      </c>
      <c r="F19" s="310">
        <v>1381</v>
      </c>
      <c r="G19" s="310">
        <v>2</v>
      </c>
      <c r="H19" s="309">
        <f t="shared" si="9"/>
        <v>1406</v>
      </c>
      <c r="I19" s="316">
        <f t="shared" si="11"/>
        <v>1418</v>
      </c>
      <c r="J19" s="330">
        <f t="shared" si="0"/>
        <v>3.5999898448805502E-2</v>
      </c>
      <c r="K19" s="331">
        <f t="shared" si="2"/>
        <v>15150737</v>
      </c>
      <c r="L19" s="331">
        <f t="shared" si="3"/>
        <v>56668880</v>
      </c>
      <c r="M19" s="331">
        <f t="shared" si="4"/>
        <v>57124855</v>
      </c>
      <c r="N19" s="316">
        <f t="shared" si="5"/>
        <v>70</v>
      </c>
      <c r="O19" s="312">
        <v>15</v>
      </c>
      <c r="P19" s="312">
        <v>3</v>
      </c>
      <c r="Q19" s="312">
        <v>0</v>
      </c>
      <c r="R19" s="312">
        <v>2</v>
      </c>
      <c r="S19" s="312">
        <v>1</v>
      </c>
      <c r="T19" s="316">
        <v>2</v>
      </c>
      <c r="U19" s="340">
        <f t="shared" si="10"/>
        <v>93</v>
      </c>
      <c r="V19" s="342">
        <f t="shared" si="6"/>
        <v>2.2037914691943127E-2</v>
      </c>
      <c r="W19" s="311">
        <f t="shared" si="7"/>
        <v>42</v>
      </c>
      <c r="X19" s="311">
        <f t="shared" si="12"/>
        <v>64</v>
      </c>
      <c r="Y19" s="311">
        <f t="shared" si="8"/>
        <v>93</v>
      </c>
    </row>
    <row r="20" spans="1:25" ht="15" customHeight="1">
      <c r="A20" s="309">
        <v>18</v>
      </c>
      <c r="B20" s="193" t="s">
        <v>240</v>
      </c>
      <c r="C20" s="309">
        <v>102</v>
      </c>
      <c r="D20" s="310">
        <v>133</v>
      </c>
      <c r="E20" s="310">
        <v>0</v>
      </c>
      <c r="F20" s="310">
        <v>1381</v>
      </c>
      <c r="G20" s="310">
        <v>0</v>
      </c>
      <c r="H20" s="309">
        <f t="shared" si="9"/>
        <v>1514</v>
      </c>
      <c r="I20" s="316">
        <f t="shared" si="11"/>
        <v>1616</v>
      </c>
      <c r="J20" s="330">
        <f t="shared" si="0"/>
        <v>4.1026682576353807E-2</v>
      </c>
      <c r="K20" s="331">
        <f t="shared" si="2"/>
        <v>17266284</v>
      </c>
      <c r="L20" s="331">
        <f t="shared" si="3"/>
        <v>64581742</v>
      </c>
      <c r="M20" s="331">
        <f t="shared" si="4"/>
        <v>65101386</v>
      </c>
      <c r="N20" s="316">
        <f t="shared" si="5"/>
        <v>79</v>
      </c>
      <c r="O20" s="312">
        <v>100</v>
      </c>
      <c r="P20" s="312">
        <v>21</v>
      </c>
      <c r="Q20" s="312">
        <v>0</v>
      </c>
      <c r="R20" s="312">
        <v>0</v>
      </c>
      <c r="S20" s="312">
        <v>0</v>
      </c>
      <c r="T20" s="316">
        <v>2</v>
      </c>
      <c r="U20" s="340">
        <f t="shared" si="10"/>
        <v>202</v>
      </c>
      <c r="V20" s="342">
        <f t="shared" si="6"/>
        <v>4.7867298578199054E-2</v>
      </c>
      <c r="W20" s="311">
        <f t="shared" si="7"/>
        <v>91</v>
      </c>
      <c r="X20" s="311">
        <f t="shared" si="12"/>
        <v>138</v>
      </c>
      <c r="Y20" s="311">
        <f t="shared" si="8"/>
        <v>202</v>
      </c>
    </row>
    <row r="21" spans="1:25" ht="15" customHeight="1">
      <c r="A21" s="309">
        <v>19</v>
      </c>
      <c r="B21" s="193" t="s">
        <v>241</v>
      </c>
      <c r="C21" s="309">
        <v>23</v>
      </c>
      <c r="D21" s="310">
        <v>60</v>
      </c>
      <c r="E21" s="310">
        <v>0</v>
      </c>
      <c r="F21" s="310">
        <v>1408</v>
      </c>
      <c r="G21" s="310">
        <v>0</v>
      </c>
      <c r="H21" s="309">
        <f t="shared" si="9"/>
        <v>1468</v>
      </c>
      <c r="I21" s="316">
        <f t="shared" si="11"/>
        <v>1491</v>
      </c>
      <c r="J21" s="330">
        <f t="shared" si="0"/>
        <v>3.7853207748356141E-2</v>
      </c>
      <c r="K21" s="331">
        <f t="shared" si="2"/>
        <v>15930712</v>
      </c>
      <c r="L21" s="331">
        <f t="shared" si="3"/>
        <v>59586248</v>
      </c>
      <c r="M21" s="331">
        <f t="shared" si="4"/>
        <v>60065697</v>
      </c>
      <c r="N21" s="316">
        <f t="shared" si="5"/>
        <v>73</v>
      </c>
      <c r="O21" s="312">
        <v>22</v>
      </c>
      <c r="P21" s="312">
        <v>18</v>
      </c>
      <c r="Q21" s="312">
        <v>0</v>
      </c>
      <c r="R21" s="312">
        <v>0</v>
      </c>
      <c r="S21" s="312">
        <v>0</v>
      </c>
      <c r="T21" s="316">
        <v>11</v>
      </c>
      <c r="U21" s="340">
        <f>+SUM(N21:T21)</f>
        <v>124</v>
      </c>
      <c r="V21" s="342">
        <f t="shared" si="6"/>
        <v>2.9383886255924172E-2</v>
      </c>
      <c r="W21" s="311">
        <f t="shared" si="7"/>
        <v>56</v>
      </c>
      <c r="X21" s="311">
        <f t="shared" si="12"/>
        <v>85</v>
      </c>
      <c r="Y21" s="311">
        <f t="shared" si="8"/>
        <v>124</v>
      </c>
    </row>
    <row r="22" spans="1:25" ht="15" customHeight="1">
      <c r="A22" s="313" t="s">
        <v>281</v>
      </c>
      <c r="B22" s="314"/>
      <c r="C22" s="315">
        <f>SUM(C3:C21)</f>
        <v>7174</v>
      </c>
      <c r="D22" s="316">
        <f>SUM(D3:D21)</f>
        <v>4900</v>
      </c>
      <c r="E22" s="316">
        <f t="shared" ref="E22:G22" si="13">SUM(E3:E21)</f>
        <v>208</v>
      </c>
      <c r="F22" s="316">
        <f t="shared" si="13"/>
        <v>26725</v>
      </c>
      <c r="G22" s="316">
        <f t="shared" si="13"/>
        <v>382</v>
      </c>
      <c r="H22" s="315">
        <f>SUM(H3:H21)</f>
        <v>32215</v>
      </c>
      <c r="I22" s="315">
        <f>SUM(I3:I21)</f>
        <v>39389</v>
      </c>
      <c r="J22" s="337">
        <f>SUM(J3:J21)</f>
        <v>1.0000000000000002</v>
      </c>
      <c r="K22" s="336">
        <f t="shared" ref="K22:L22" si="14">SUM(K3:K21)</f>
        <v>420855000</v>
      </c>
      <c r="L22" s="336">
        <f t="shared" si="14"/>
        <v>1574140000</v>
      </c>
      <c r="M22" s="336">
        <f>SUM(M3:M21)</f>
        <v>1586806000</v>
      </c>
      <c r="N22" s="315">
        <f>SUM(N3:N21)</f>
        <v>1934</v>
      </c>
      <c r="O22" s="336">
        <f>SUM(O3:O21)</f>
        <v>904</v>
      </c>
      <c r="P22" s="336">
        <f>SUM(P3:P21)</f>
        <v>1058</v>
      </c>
      <c r="Q22" s="336">
        <f t="shared" ref="Q22:S22" si="15">SUM(Q3:Q21)</f>
        <v>18</v>
      </c>
      <c r="R22" s="336">
        <f t="shared" si="15"/>
        <v>14</v>
      </c>
      <c r="S22" s="336">
        <f t="shared" si="15"/>
        <v>32</v>
      </c>
      <c r="T22" s="315">
        <f>SUM(T3:T21)</f>
        <v>260</v>
      </c>
      <c r="U22" s="317">
        <f>SUM(U3:U21)</f>
        <v>4220</v>
      </c>
      <c r="V22" s="346">
        <f t="shared" ref="V22" si="16">SUM(V3:V21)</f>
        <v>1.0000000000000002</v>
      </c>
      <c r="W22" s="347">
        <f>SUM(W3:W21)</f>
        <v>1904</v>
      </c>
      <c r="X22" s="347">
        <f>SUM(X3:X21)</f>
        <v>2889</v>
      </c>
      <c r="Y22" s="347">
        <f>SUM(Y3:Y21)</f>
        <v>4220</v>
      </c>
    </row>
    <row r="24" spans="1:25">
      <c r="V24" s="319"/>
      <c r="W24" s="319"/>
    </row>
    <row r="25" spans="1:25">
      <c r="O25" s="320"/>
      <c r="P25" s="320"/>
      <c r="Q25" s="320"/>
      <c r="R25" s="320"/>
      <c r="S25" s="320"/>
      <c r="V25" s="320"/>
      <c r="W25" s="320"/>
    </row>
    <row r="26" spans="1:25">
      <c r="V26" s="321"/>
      <c r="W26" s="321"/>
    </row>
  </sheetData>
  <mergeCells count="2">
    <mergeCell ref="D1:I1"/>
    <mergeCell ref="N1:S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CBC5-694D-4E56-9572-22FD702BF133}">
  <dimension ref="C2:I22"/>
  <sheetViews>
    <sheetView workbookViewId="0">
      <selection activeCell="D22" sqref="D22"/>
    </sheetView>
  </sheetViews>
  <sheetFormatPr baseColWidth="10" defaultRowHeight="15"/>
  <cols>
    <col min="3" max="3" width="23.42578125" bestFit="1" customWidth="1"/>
    <col min="7" max="7" width="12.7109375" bestFit="1" customWidth="1"/>
    <col min="8" max="8" width="12.7109375" customWidth="1"/>
    <col min="9" max="9" width="16.7109375" bestFit="1" customWidth="1"/>
  </cols>
  <sheetData>
    <row r="2" spans="3:9" ht="15.75">
      <c r="C2" s="177" t="s">
        <v>249</v>
      </c>
      <c r="D2" t="s">
        <v>283</v>
      </c>
      <c r="E2" s="77">
        <f>+INVERSIÓN!DX10</f>
        <v>2889</v>
      </c>
      <c r="F2" s="77">
        <f>+E2-D22</f>
        <v>985</v>
      </c>
      <c r="G2" t="s">
        <v>288</v>
      </c>
      <c r="H2" t="s">
        <v>289</v>
      </c>
      <c r="I2" s="77">
        <f>+INVERSIÓN!DX11</f>
        <v>1574140000</v>
      </c>
    </row>
    <row r="3" spans="3:9">
      <c r="C3" s="192" t="s">
        <v>223</v>
      </c>
      <c r="D3">
        <v>177</v>
      </c>
      <c r="E3" s="176">
        <f>+D3/$D$22</f>
        <v>9.2962184873949583E-2</v>
      </c>
      <c r="F3" s="206">
        <f>+ROUND($F$2*E3,0)</f>
        <v>92</v>
      </c>
      <c r="G3" s="207">
        <f>+D3+F3</f>
        <v>269</v>
      </c>
      <c r="H3" s="176">
        <f>+G3/$G$22</f>
        <v>9.3111803392177228E-2</v>
      </c>
      <c r="I3" s="198">
        <f>ROUND(+$I$2*H3,0)</f>
        <v>146571014</v>
      </c>
    </row>
    <row r="4" spans="3:9">
      <c r="C4" s="192" t="s">
        <v>224</v>
      </c>
      <c r="D4">
        <v>94</v>
      </c>
      <c r="E4" s="176">
        <f t="shared" ref="E4:E21" si="0">+D4/$D$22</f>
        <v>4.9369747899159662E-2</v>
      </c>
      <c r="F4" s="206">
        <f t="shared" ref="F4:F21" si="1">+ROUND($F$2*E4,0)</f>
        <v>49</v>
      </c>
      <c r="G4" s="207">
        <f t="shared" ref="G4:G21" si="2">+D4+F4</f>
        <v>143</v>
      </c>
      <c r="H4" s="176">
        <f t="shared" ref="H4:H21" si="3">+G4/$G$22</f>
        <v>4.9498096227068189E-2</v>
      </c>
      <c r="I4" s="198">
        <f t="shared" ref="I4:I21" si="4">ROUND(+$I$2*H4,0)</f>
        <v>77916933</v>
      </c>
    </row>
    <row r="5" spans="3:9">
      <c r="C5" s="192" t="s">
        <v>225</v>
      </c>
      <c r="D5">
        <v>105</v>
      </c>
      <c r="E5" s="176">
        <f t="shared" si="0"/>
        <v>5.514705882352941E-2</v>
      </c>
      <c r="F5" s="206">
        <f t="shared" si="1"/>
        <v>54</v>
      </c>
      <c r="G5" s="207">
        <f t="shared" si="2"/>
        <v>159</v>
      </c>
      <c r="H5" s="176">
        <f t="shared" si="3"/>
        <v>5.5036344755970926E-2</v>
      </c>
      <c r="I5" s="198">
        <f t="shared" si="4"/>
        <v>86634912</v>
      </c>
    </row>
    <row r="6" spans="3:9">
      <c r="C6" s="192" t="s">
        <v>226</v>
      </c>
      <c r="D6">
        <v>156</v>
      </c>
      <c r="E6" s="176">
        <f t="shared" si="0"/>
        <v>8.1932773109243698E-2</v>
      </c>
      <c r="F6" s="206">
        <f t="shared" si="1"/>
        <v>81</v>
      </c>
      <c r="G6" s="207">
        <f t="shared" si="2"/>
        <v>237</v>
      </c>
      <c r="H6" s="176">
        <f t="shared" si="3"/>
        <v>8.2035306334371755E-2</v>
      </c>
      <c r="I6" s="198">
        <f t="shared" si="4"/>
        <v>129135057</v>
      </c>
    </row>
    <row r="7" spans="3:9">
      <c r="C7" s="192" t="s">
        <v>227</v>
      </c>
      <c r="D7">
        <v>20</v>
      </c>
      <c r="E7" s="176">
        <f t="shared" si="0"/>
        <v>1.050420168067227E-2</v>
      </c>
      <c r="F7" s="206">
        <f t="shared" si="1"/>
        <v>10</v>
      </c>
      <c r="G7" s="207">
        <f t="shared" si="2"/>
        <v>30</v>
      </c>
      <c r="H7" s="176">
        <f t="shared" si="3"/>
        <v>1.0384215991692628E-2</v>
      </c>
      <c r="I7" s="198">
        <f t="shared" si="4"/>
        <v>16346210</v>
      </c>
    </row>
    <row r="8" spans="3:9">
      <c r="C8" s="192" t="s">
        <v>228</v>
      </c>
      <c r="D8">
        <v>20</v>
      </c>
      <c r="E8" s="176">
        <f t="shared" si="0"/>
        <v>1.050420168067227E-2</v>
      </c>
      <c r="F8" s="206">
        <f t="shared" si="1"/>
        <v>10</v>
      </c>
      <c r="G8" s="207">
        <f t="shared" si="2"/>
        <v>30</v>
      </c>
      <c r="H8" s="176">
        <f t="shared" si="3"/>
        <v>1.0384215991692628E-2</v>
      </c>
      <c r="I8" s="198">
        <f t="shared" si="4"/>
        <v>16346210</v>
      </c>
    </row>
    <row r="9" spans="3:9">
      <c r="C9" s="192" t="s">
        <v>229</v>
      </c>
      <c r="D9">
        <v>35</v>
      </c>
      <c r="E9" s="176">
        <f t="shared" si="0"/>
        <v>1.8382352941176471E-2</v>
      </c>
      <c r="F9" s="206">
        <f t="shared" si="1"/>
        <v>18</v>
      </c>
      <c r="G9" s="207">
        <f t="shared" si="2"/>
        <v>53</v>
      </c>
      <c r="H9" s="176">
        <f t="shared" si="3"/>
        <v>1.8345448251990307E-2</v>
      </c>
      <c r="I9" s="198">
        <f t="shared" si="4"/>
        <v>28878304</v>
      </c>
    </row>
    <row r="10" spans="3:9">
      <c r="C10" s="192" t="s">
        <v>230</v>
      </c>
      <c r="D10">
        <v>88</v>
      </c>
      <c r="E10" s="176">
        <f t="shared" si="0"/>
        <v>4.6218487394957986E-2</v>
      </c>
      <c r="F10" s="206">
        <f t="shared" si="1"/>
        <v>46</v>
      </c>
      <c r="G10" s="207">
        <f t="shared" si="2"/>
        <v>134</v>
      </c>
      <c r="H10" s="176">
        <f t="shared" si="3"/>
        <v>4.6382831429560401E-2</v>
      </c>
      <c r="I10" s="198">
        <f t="shared" si="4"/>
        <v>73013070</v>
      </c>
    </row>
    <row r="11" spans="3:9">
      <c r="C11" s="192" t="s">
        <v>231</v>
      </c>
      <c r="D11">
        <v>66</v>
      </c>
      <c r="E11" s="176">
        <f t="shared" si="0"/>
        <v>3.4663865546218489E-2</v>
      </c>
      <c r="F11" s="206">
        <f t="shared" si="1"/>
        <v>34</v>
      </c>
      <c r="G11" s="207">
        <f t="shared" si="2"/>
        <v>100</v>
      </c>
      <c r="H11" s="176">
        <f t="shared" si="3"/>
        <v>3.4614053305642094E-2</v>
      </c>
      <c r="I11" s="198">
        <f t="shared" si="4"/>
        <v>54487366</v>
      </c>
    </row>
    <row r="12" spans="3:9">
      <c r="C12" s="192" t="s">
        <v>232</v>
      </c>
      <c r="D12">
        <v>100</v>
      </c>
      <c r="E12" s="176">
        <f t="shared" si="0"/>
        <v>5.2521008403361345E-2</v>
      </c>
      <c r="F12" s="206">
        <f t="shared" si="1"/>
        <v>52</v>
      </c>
      <c r="G12" s="207">
        <f t="shared" si="2"/>
        <v>152</v>
      </c>
      <c r="H12" s="176">
        <f t="shared" si="3"/>
        <v>5.2613361024575978E-2</v>
      </c>
      <c r="I12" s="198">
        <f t="shared" si="4"/>
        <v>82820796</v>
      </c>
    </row>
    <row r="13" spans="3:9">
      <c r="C13" s="192" t="s">
        <v>233</v>
      </c>
      <c r="D13">
        <v>764</v>
      </c>
      <c r="E13" s="176">
        <f t="shared" si="0"/>
        <v>0.40126050420168069</v>
      </c>
      <c r="F13" s="206">
        <f>+ROUND($F$2*E13,0)+1</f>
        <v>396</v>
      </c>
      <c r="G13" s="207">
        <f t="shared" si="2"/>
        <v>1160</v>
      </c>
      <c r="H13" s="176">
        <f t="shared" si="3"/>
        <v>0.40152301834544823</v>
      </c>
      <c r="I13" s="198">
        <f t="shared" si="4"/>
        <v>632053444</v>
      </c>
    </row>
    <row r="14" spans="3:9">
      <c r="C14" s="192" t="s">
        <v>234</v>
      </c>
      <c r="D14">
        <v>21</v>
      </c>
      <c r="E14" s="176">
        <f t="shared" si="0"/>
        <v>1.1029411764705883E-2</v>
      </c>
      <c r="F14" s="206">
        <f t="shared" si="1"/>
        <v>11</v>
      </c>
      <c r="G14" s="207">
        <f t="shared" si="2"/>
        <v>32</v>
      </c>
      <c r="H14" s="176">
        <f t="shared" si="3"/>
        <v>1.107649705780547E-2</v>
      </c>
      <c r="I14" s="198">
        <f t="shared" si="4"/>
        <v>17435957</v>
      </c>
    </row>
    <row r="15" spans="3:9">
      <c r="C15" s="192" t="s">
        <v>235</v>
      </c>
      <c r="D15">
        <v>55</v>
      </c>
      <c r="E15" s="176">
        <f t="shared" si="0"/>
        <v>2.8886554621848741E-2</v>
      </c>
      <c r="F15" s="206">
        <f t="shared" si="1"/>
        <v>28</v>
      </c>
      <c r="G15" s="207">
        <f t="shared" si="2"/>
        <v>83</v>
      </c>
      <c r="H15" s="176">
        <f t="shared" si="3"/>
        <v>2.8729664243682937E-2</v>
      </c>
      <c r="I15" s="198">
        <f t="shared" si="4"/>
        <v>45224514</v>
      </c>
    </row>
    <row r="16" spans="3:9">
      <c r="C16" s="192" t="s">
        <v>236</v>
      </c>
      <c r="D16">
        <v>8</v>
      </c>
      <c r="E16" s="176">
        <f t="shared" si="0"/>
        <v>4.2016806722689074E-3</v>
      </c>
      <c r="F16" s="206">
        <f t="shared" si="1"/>
        <v>4</v>
      </c>
      <c r="G16" s="207">
        <f t="shared" si="2"/>
        <v>12</v>
      </c>
      <c r="H16" s="176">
        <f t="shared" si="3"/>
        <v>4.1536863966770508E-3</v>
      </c>
      <c r="I16" s="198">
        <f t="shared" si="4"/>
        <v>6538484</v>
      </c>
    </row>
    <row r="17" spans="3:9">
      <c r="C17" s="193" t="s">
        <v>237</v>
      </c>
      <c r="D17">
        <v>2</v>
      </c>
      <c r="E17" s="176">
        <f t="shared" si="0"/>
        <v>1.0504201680672268E-3</v>
      </c>
      <c r="F17" s="206">
        <f t="shared" si="1"/>
        <v>1</v>
      </c>
      <c r="G17" s="207">
        <f t="shared" si="2"/>
        <v>3</v>
      </c>
      <c r="H17" s="176">
        <f t="shared" si="3"/>
        <v>1.0384215991692627E-3</v>
      </c>
      <c r="I17" s="198">
        <f t="shared" si="4"/>
        <v>1634621</v>
      </c>
    </row>
    <row r="18" spans="3:9">
      <c r="C18" s="192" t="s">
        <v>238</v>
      </c>
      <c r="D18">
        <v>79</v>
      </c>
      <c r="E18" s="176">
        <f t="shared" si="0"/>
        <v>4.149159663865546E-2</v>
      </c>
      <c r="F18" s="206">
        <f t="shared" si="1"/>
        <v>41</v>
      </c>
      <c r="G18" s="207">
        <f t="shared" si="2"/>
        <v>120</v>
      </c>
      <c r="H18" s="176">
        <f t="shared" si="3"/>
        <v>4.1536863966770511E-2</v>
      </c>
      <c r="I18" s="198">
        <f t="shared" si="4"/>
        <v>65384839</v>
      </c>
    </row>
    <row r="19" spans="3:9">
      <c r="C19" s="192" t="s">
        <v>239</v>
      </c>
      <c r="D19">
        <v>8</v>
      </c>
      <c r="E19" s="176">
        <f t="shared" si="0"/>
        <v>4.2016806722689074E-3</v>
      </c>
      <c r="F19" s="206">
        <f t="shared" si="1"/>
        <v>4</v>
      </c>
      <c r="G19" s="207">
        <f t="shared" si="2"/>
        <v>12</v>
      </c>
      <c r="H19" s="176">
        <f t="shared" si="3"/>
        <v>4.1536863966770508E-3</v>
      </c>
      <c r="I19" s="198">
        <f t="shared" si="4"/>
        <v>6538484</v>
      </c>
    </row>
    <row r="20" spans="3:9">
      <c r="C20" s="194" t="s">
        <v>240</v>
      </c>
      <c r="D20">
        <v>82</v>
      </c>
      <c r="E20" s="176">
        <f t="shared" si="0"/>
        <v>4.3067226890756302E-2</v>
      </c>
      <c r="F20" s="206">
        <f t="shared" si="1"/>
        <v>42</v>
      </c>
      <c r="G20" s="207">
        <f t="shared" si="2"/>
        <v>124</v>
      </c>
      <c r="H20" s="176">
        <f t="shared" si="3"/>
        <v>4.2921426098996192E-2</v>
      </c>
      <c r="I20" s="198">
        <f t="shared" si="4"/>
        <v>67564334</v>
      </c>
    </row>
    <row r="21" spans="3:9">
      <c r="C21" s="192" t="s">
        <v>241</v>
      </c>
      <c r="D21">
        <v>24</v>
      </c>
      <c r="E21" s="176">
        <f t="shared" si="0"/>
        <v>1.2605042016806723E-2</v>
      </c>
      <c r="F21" s="206">
        <f t="shared" si="1"/>
        <v>12</v>
      </c>
      <c r="G21" s="207">
        <f t="shared" si="2"/>
        <v>36</v>
      </c>
      <c r="H21" s="176">
        <f t="shared" si="3"/>
        <v>1.2461059190031152E-2</v>
      </c>
      <c r="I21" s="198">
        <f t="shared" si="4"/>
        <v>19615452</v>
      </c>
    </row>
    <row r="22" spans="3:9" ht="38.25">
      <c r="C22" s="179" t="s">
        <v>281</v>
      </c>
      <c r="D22">
        <v>1904</v>
      </c>
      <c r="G22" s="207">
        <f>SUM(G3:G21)</f>
        <v>2889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3AF1E-8497-469E-9F1E-ED42A9F2EF7D}">
  <dimension ref="A1:G20"/>
  <sheetViews>
    <sheetView workbookViewId="0">
      <selection activeCell="G2" sqref="G2:G20"/>
    </sheetView>
  </sheetViews>
  <sheetFormatPr baseColWidth="10" defaultRowHeight="15"/>
  <sheetData>
    <row r="1" spans="1:7">
      <c r="A1" s="322" t="s">
        <v>289</v>
      </c>
      <c r="B1" s="323" t="s">
        <v>250</v>
      </c>
      <c r="C1" t="s">
        <v>289</v>
      </c>
      <c r="D1" t="s">
        <v>289</v>
      </c>
      <c r="E1" t="s">
        <v>289</v>
      </c>
      <c r="F1" t="s">
        <v>289</v>
      </c>
      <c r="G1" t="s">
        <v>289</v>
      </c>
    </row>
    <row r="2" spans="1:7">
      <c r="A2" t="s">
        <v>368</v>
      </c>
      <c r="B2" s="325">
        <v>1</v>
      </c>
      <c r="C2">
        <f t="shared" ref="C2:C20" si="0">+VLOOKUP(A2,$E$2:$F$20,2,0)</f>
        <v>356</v>
      </c>
      <c r="E2" t="s">
        <v>368</v>
      </c>
      <c r="F2">
        <v>356</v>
      </c>
      <c r="G2">
        <v>4</v>
      </c>
    </row>
    <row r="3" spans="1:7">
      <c r="A3" s="324" t="s">
        <v>349</v>
      </c>
      <c r="B3" s="325">
        <v>2</v>
      </c>
      <c r="C3">
        <f t="shared" si="0"/>
        <v>456</v>
      </c>
      <c r="E3" t="s">
        <v>322</v>
      </c>
      <c r="F3">
        <v>456</v>
      </c>
      <c r="G3">
        <v>16</v>
      </c>
    </row>
    <row r="4" spans="1:7">
      <c r="A4" s="324" t="s">
        <v>350</v>
      </c>
      <c r="B4" s="325">
        <v>3</v>
      </c>
      <c r="C4">
        <f t="shared" si="0"/>
        <v>229</v>
      </c>
      <c r="E4" t="s">
        <v>367</v>
      </c>
      <c r="F4">
        <v>229</v>
      </c>
      <c r="G4">
        <v>22</v>
      </c>
    </row>
    <row r="5" spans="1:7">
      <c r="A5" t="s">
        <v>366</v>
      </c>
      <c r="B5" s="325">
        <v>4</v>
      </c>
      <c r="C5">
        <f t="shared" si="0"/>
        <v>422</v>
      </c>
      <c r="E5" t="s">
        <v>366</v>
      </c>
      <c r="F5">
        <v>422</v>
      </c>
      <c r="G5">
        <v>103</v>
      </c>
    </row>
    <row r="6" spans="1:7">
      <c r="A6" s="324" t="s">
        <v>351</v>
      </c>
      <c r="B6" s="325">
        <v>5</v>
      </c>
      <c r="C6">
        <f t="shared" si="0"/>
        <v>693</v>
      </c>
      <c r="E6" t="s">
        <v>337</v>
      </c>
      <c r="F6">
        <v>693</v>
      </c>
      <c r="G6">
        <v>13</v>
      </c>
    </row>
    <row r="7" spans="1:7">
      <c r="A7" s="324" t="s">
        <v>352</v>
      </c>
      <c r="B7" s="325">
        <v>6</v>
      </c>
      <c r="C7">
        <f t="shared" si="0"/>
        <v>84</v>
      </c>
      <c r="E7" t="s">
        <v>335</v>
      </c>
      <c r="F7">
        <v>84</v>
      </c>
      <c r="G7">
        <v>115</v>
      </c>
    </row>
    <row r="8" spans="1:7">
      <c r="A8" s="324" t="s">
        <v>353</v>
      </c>
      <c r="B8" s="325">
        <v>7</v>
      </c>
      <c r="C8">
        <f t="shared" si="0"/>
        <v>351</v>
      </c>
      <c r="E8" t="s">
        <v>321</v>
      </c>
      <c r="F8">
        <v>351</v>
      </c>
      <c r="G8">
        <v>50</v>
      </c>
    </row>
    <row r="9" spans="1:7">
      <c r="A9" s="324" t="s">
        <v>354</v>
      </c>
      <c r="B9" s="325">
        <v>8</v>
      </c>
      <c r="C9">
        <f t="shared" si="0"/>
        <v>879</v>
      </c>
      <c r="E9" t="s">
        <v>326</v>
      </c>
      <c r="F9">
        <v>879</v>
      </c>
      <c r="G9">
        <v>43</v>
      </c>
    </row>
    <row r="10" spans="1:7">
      <c r="A10" t="s">
        <v>364</v>
      </c>
      <c r="B10" s="325">
        <v>9</v>
      </c>
      <c r="C10">
        <f t="shared" si="0"/>
        <v>258</v>
      </c>
      <c r="E10" t="s">
        <v>364</v>
      </c>
      <c r="F10">
        <v>258</v>
      </c>
      <c r="G10">
        <v>11</v>
      </c>
    </row>
    <row r="11" spans="1:7">
      <c r="A11" t="s">
        <v>363</v>
      </c>
      <c r="B11" s="325">
        <v>10</v>
      </c>
      <c r="C11">
        <f t="shared" si="0"/>
        <v>1056</v>
      </c>
      <c r="E11" t="s">
        <v>363</v>
      </c>
      <c r="F11">
        <v>1056</v>
      </c>
      <c r="G11">
        <v>12</v>
      </c>
    </row>
    <row r="12" spans="1:7">
      <c r="A12" s="324" t="s">
        <v>355</v>
      </c>
      <c r="B12" s="325">
        <v>11</v>
      </c>
      <c r="C12">
        <f t="shared" si="0"/>
        <v>1777</v>
      </c>
      <c r="E12" t="s">
        <v>333</v>
      </c>
      <c r="F12">
        <v>1777</v>
      </c>
      <c r="G12">
        <v>34</v>
      </c>
    </row>
    <row r="13" spans="1:7">
      <c r="A13" s="324" t="s">
        <v>356</v>
      </c>
      <c r="B13" s="325">
        <v>12</v>
      </c>
      <c r="C13">
        <f t="shared" si="0"/>
        <v>129</v>
      </c>
      <c r="E13" t="s">
        <v>320</v>
      </c>
      <c r="F13">
        <v>129</v>
      </c>
      <c r="G13">
        <v>29</v>
      </c>
    </row>
    <row r="14" spans="1:7">
      <c r="A14" s="324" t="s">
        <v>357</v>
      </c>
      <c r="B14" s="325">
        <v>13</v>
      </c>
      <c r="C14">
        <f t="shared" si="0"/>
        <v>123</v>
      </c>
      <c r="E14" t="s">
        <v>334</v>
      </c>
      <c r="F14">
        <v>123</v>
      </c>
      <c r="G14">
        <v>48</v>
      </c>
    </row>
    <row r="15" spans="1:7">
      <c r="A15" t="s">
        <v>365</v>
      </c>
      <c r="B15" s="325">
        <v>14</v>
      </c>
      <c r="C15">
        <f t="shared" si="0"/>
        <v>48</v>
      </c>
      <c r="E15" t="s">
        <v>365</v>
      </c>
      <c r="F15">
        <v>48</v>
      </c>
      <c r="G15">
        <v>34</v>
      </c>
    </row>
    <row r="16" spans="1:7">
      <c r="A16" s="324" t="s">
        <v>358</v>
      </c>
      <c r="B16" s="325">
        <v>15</v>
      </c>
      <c r="C16">
        <f t="shared" si="0"/>
        <v>48</v>
      </c>
      <c r="E16" t="s">
        <v>319</v>
      </c>
      <c r="F16">
        <v>48</v>
      </c>
      <c r="G16">
        <v>195</v>
      </c>
    </row>
    <row r="17" spans="1:7">
      <c r="A17" s="324" t="s">
        <v>359</v>
      </c>
      <c r="B17" s="325">
        <v>16</v>
      </c>
      <c r="C17">
        <f t="shared" si="0"/>
        <v>128</v>
      </c>
      <c r="E17" t="s">
        <v>329</v>
      </c>
      <c r="F17">
        <v>128</v>
      </c>
      <c r="G17">
        <v>38</v>
      </c>
    </row>
    <row r="18" spans="1:7">
      <c r="A18" s="324" t="s">
        <v>360</v>
      </c>
      <c r="B18" s="325">
        <v>17</v>
      </c>
      <c r="C18">
        <f t="shared" si="0"/>
        <v>12</v>
      </c>
      <c r="E18" t="s">
        <v>377</v>
      </c>
      <c r="F18">
        <v>12</v>
      </c>
      <c r="G18">
        <v>15</v>
      </c>
    </row>
    <row r="19" spans="1:7">
      <c r="A19" s="324" t="s">
        <v>361</v>
      </c>
      <c r="B19" s="325">
        <v>18</v>
      </c>
      <c r="C19">
        <f t="shared" si="0"/>
        <v>102</v>
      </c>
      <c r="E19" t="s">
        <v>330</v>
      </c>
      <c r="F19">
        <v>102</v>
      </c>
      <c r="G19">
        <v>100</v>
      </c>
    </row>
    <row r="20" spans="1:7">
      <c r="A20" t="s">
        <v>362</v>
      </c>
      <c r="B20" s="325">
        <v>19</v>
      </c>
      <c r="C20">
        <f t="shared" si="0"/>
        <v>23</v>
      </c>
      <c r="E20" t="s">
        <v>362</v>
      </c>
      <c r="F20">
        <v>23</v>
      </c>
      <c r="G20">
        <v>22</v>
      </c>
    </row>
  </sheetData>
  <autoFilter ref="A1:F1" xr:uid="{077F45D2-1565-44F2-9EFA-D4BD431902CC}">
    <sortState xmlns:xlrd2="http://schemas.microsoft.com/office/spreadsheetml/2017/richdata2" ref="A2:F20">
      <sortCondition ref="B1"/>
    </sortState>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58F3-BB98-44BF-BDB4-E3065955009A}">
  <dimension ref="A3:B23"/>
  <sheetViews>
    <sheetView workbookViewId="0">
      <selection activeCell="B4" sqref="B4:B22"/>
    </sheetView>
  </sheetViews>
  <sheetFormatPr baseColWidth="10" defaultRowHeight="15"/>
  <cols>
    <col min="1" max="1" width="17.5703125" bestFit="1" customWidth="1"/>
    <col min="2" max="2" width="21.5703125" bestFit="1" customWidth="1"/>
  </cols>
  <sheetData>
    <row r="3" spans="1:2">
      <c r="A3" s="334" t="s">
        <v>372</v>
      </c>
      <c r="B3" t="s">
        <v>374</v>
      </c>
    </row>
    <row r="4" spans="1:2">
      <c r="A4" s="187">
        <v>1</v>
      </c>
      <c r="B4" s="335">
        <v>36</v>
      </c>
    </row>
    <row r="5" spans="1:2">
      <c r="A5" s="187">
        <v>2</v>
      </c>
      <c r="B5" s="335">
        <v>37</v>
      </c>
    </row>
    <row r="6" spans="1:2">
      <c r="A6" s="187">
        <v>3</v>
      </c>
      <c r="B6" s="335">
        <v>7</v>
      </c>
    </row>
    <row r="7" spans="1:2">
      <c r="A7" s="187">
        <v>4</v>
      </c>
      <c r="B7" s="335">
        <v>7</v>
      </c>
    </row>
    <row r="8" spans="1:2">
      <c r="A8" s="187">
        <v>5</v>
      </c>
      <c r="B8" s="335">
        <v>5</v>
      </c>
    </row>
    <row r="9" spans="1:2">
      <c r="A9" s="187">
        <v>6</v>
      </c>
      <c r="B9" s="335">
        <v>2</v>
      </c>
    </row>
    <row r="10" spans="1:2">
      <c r="A10" s="187">
        <v>7</v>
      </c>
      <c r="B10" s="335">
        <v>9</v>
      </c>
    </row>
    <row r="11" spans="1:2">
      <c r="A11" s="187">
        <v>8</v>
      </c>
      <c r="B11" s="335">
        <v>20</v>
      </c>
    </row>
    <row r="12" spans="1:2">
      <c r="A12" s="187">
        <v>9</v>
      </c>
      <c r="B12" s="335">
        <v>11</v>
      </c>
    </row>
    <row r="13" spans="1:2">
      <c r="A13" s="187">
        <v>10</v>
      </c>
      <c r="B13" s="335">
        <v>19</v>
      </c>
    </row>
    <row r="14" spans="1:2">
      <c r="A14" s="187">
        <v>11</v>
      </c>
      <c r="B14" s="335">
        <v>53</v>
      </c>
    </row>
    <row r="15" spans="1:2">
      <c r="A15" s="187">
        <v>12</v>
      </c>
      <c r="B15" s="335">
        <v>8</v>
      </c>
    </row>
    <row r="16" spans="1:2">
      <c r="A16" s="187">
        <v>13</v>
      </c>
      <c r="B16" s="335">
        <v>15</v>
      </c>
    </row>
    <row r="17" spans="1:2">
      <c r="A17" s="187">
        <v>14</v>
      </c>
      <c r="B17" s="335">
        <v>3</v>
      </c>
    </row>
    <row r="18" spans="1:2">
      <c r="A18" s="187">
        <v>15</v>
      </c>
      <c r="B18" s="335">
        <v>4</v>
      </c>
    </row>
    <row r="19" spans="1:2">
      <c r="A19" s="187">
        <v>16</v>
      </c>
      <c r="B19" s="335">
        <v>9</v>
      </c>
    </row>
    <row r="20" spans="1:2">
      <c r="A20" s="187">
        <v>17</v>
      </c>
      <c r="B20" s="335">
        <v>2</v>
      </c>
    </row>
    <row r="21" spans="1:2">
      <c r="A21" s="187">
        <v>18</v>
      </c>
      <c r="B21" s="335">
        <v>2</v>
      </c>
    </row>
    <row r="22" spans="1:2">
      <c r="A22" s="187">
        <v>19</v>
      </c>
      <c r="B22" s="335">
        <v>11</v>
      </c>
    </row>
    <row r="23" spans="1:2">
      <c r="A23" s="187" t="s">
        <v>373</v>
      </c>
      <c r="B23" s="335">
        <v>260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53D56-40B0-4667-B99F-925A6CCE7BB5}">
  <dimension ref="A1:A261"/>
  <sheetViews>
    <sheetView workbookViewId="0">
      <selection sqref="A1:A261"/>
    </sheetView>
  </sheetViews>
  <sheetFormatPr baseColWidth="10" defaultRowHeight="15"/>
  <sheetData>
    <row r="1" spans="1:1">
      <c r="A1" t="s">
        <v>371</v>
      </c>
    </row>
    <row r="2" spans="1:1">
      <c r="A2">
        <v>11</v>
      </c>
    </row>
    <row r="3" spans="1:1">
      <c r="A3">
        <v>10</v>
      </c>
    </row>
    <row r="4" spans="1:1">
      <c r="A4">
        <v>1</v>
      </c>
    </row>
    <row r="5" spans="1:1">
      <c r="A5">
        <v>8</v>
      </c>
    </row>
    <row r="6" spans="1:1">
      <c r="A6">
        <v>9</v>
      </c>
    </row>
    <row r="7" spans="1:1">
      <c r="A7">
        <v>10</v>
      </c>
    </row>
    <row r="8" spans="1:1">
      <c r="A8">
        <v>13</v>
      </c>
    </row>
    <row r="9" spans="1:1">
      <c r="A9">
        <v>11</v>
      </c>
    </row>
    <row r="10" spans="1:1">
      <c r="A10">
        <v>11</v>
      </c>
    </row>
    <row r="11" spans="1:1">
      <c r="A11">
        <v>19</v>
      </c>
    </row>
    <row r="12" spans="1:1">
      <c r="A12">
        <v>2</v>
      </c>
    </row>
    <row r="13" spans="1:1">
      <c r="A13">
        <v>11</v>
      </c>
    </row>
    <row r="14" spans="1:1">
      <c r="A14">
        <v>5</v>
      </c>
    </row>
    <row r="15" spans="1:1">
      <c r="A15">
        <v>11</v>
      </c>
    </row>
    <row r="16" spans="1:1">
      <c r="A16">
        <v>10</v>
      </c>
    </row>
    <row r="17" spans="1:1">
      <c r="A17">
        <v>2</v>
      </c>
    </row>
    <row r="18" spans="1:1">
      <c r="A18">
        <v>1</v>
      </c>
    </row>
    <row r="19" spans="1:1">
      <c r="A19">
        <v>10</v>
      </c>
    </row>
    <row r="20" spans="1:1">
      <c r="A20">
        <v>10</v>
      </c>
    </row>
    <row r="21" spans="1:1">
      <c r="A21">
        <v>1</v>
      </c>
    </row>
    <row r="22" spans="1:1">
      <c r="A22">
        <v>9</v>
      </c>
    </row>
    <row r="23" spans="1:1">
      <c r="A23">
        <v>1</v>
      </c>
    </row>
    <row r="24" spans="1:1">
      <c r="A24">
        <v>6</v>
      </c>
    </row>
    <row r="25" spans="1:1">
      <c r="A25">
        <v>9</v>
      </c>
    </row>
    <row r="26" spans="1:1">
      <c r="A26">
        <v>16</v>
      </c>
    </row>
    <row r="27" spans="1:1">
      <c r="A27">
        <v>12</v>
      </c>
    </row>
    <row r="28" spans="1:1">
      <c r="A28">
        <v>13</v>
      </c>
    </row>
    <row r="29" spans="1:1">
      <c r="A29">
        <v>15</v>
      </c>
    </row>
    <row r="30" spans="1:1">
      <c r="A30">
        <v>19</v>
      </c>
    </row>
    <row r="31" spans="1:1">
      <c r="A31">
        <v>11</v>
      </c>
    </row>
    <row r="32" spans="1:1">
      <c r="A32">
        <v>11</v>
      </c>
    </row>
    <row r="33" spans="1:1">
      <c r="A33">
        <v>9</v>
      </c>
    </row>
    <row r="34" spans="1:1">
      <c r="A34">
        <v>18</v>
      </c>
    </row>
    <row r="35" spans="1:1">
      <c r="A35">
        <v>17</v>
      </c>
    </row>
    <row r="36" spans="1:1">
      <c r="A36">
        <v>17</v>
      </c>
    </row>
    <row r="37" spans="1:1">
      <c r="A37">
        <v>3</v>
      </c>
    </row>
    <row r="38" spans="1:1">
      <c r="A38">
        <v>10</v>
      </c>
    </row>
    <row r="39" spans="1:1">
      <c r="A39">
        <v>16</v>
      </c>
    </row>
    <row r="40" spans="1:1">
      <c r="A40">
        <v>3</v>
      </c>
    </row>
    <row r="41" spans="1:1">
      <c r="A41">
        <v>1</v>
      </c>
    </row>
    <row r="42" spans="1:1">
      <c r="A42">
        <v>1</v>
      </c>
    </row>
    <row r="43" spans="1:1">
      <c r="A43">
        <v>11</v>
      </c>
    </row>
    <row r="44" spans="1:1">
      <c r="A44">
        <v>9</v>
      </c>
    </row>
    <row r="45" spans="1:1">
      <c r="A45">
        <v>11</v>
      </c>
    </row>
    <row r="46" spans="1:1">
      <c r="A46">
        <v>13</v>
      </c>
    </row>
    <row r="47" spans="1:1">
      <c r="A47">
        <v>11</v>
      </c>
    </row>
    <row r="48" spans="1:1">
      <c r="A48">
        <v>10</v>
      </c>
    </row>
    <row r="49" spans="1:1">
      <c r="A49">
        <v>2</v>
      </c>
    </row>
    <row r="50" spans="1:1">
      <c r="A50">
        <v>2</v>
      </c>
    </row>
    <row r="51" spans="1:1">
      <c r="A51">
        <v>11</v>
      </c>
    </row>
    <row r="52" spans="1:1">
      <c r="A52">
        <v>12</v>
      </c>
    </row>
    <row r="53" spans="1:1">
      <c r="A53">
        <v>11</v>
      </c>
    </row>
    <row r="54" spans="1:1">
      <c r="A54">
        <v>1</v>
      </c>
    </row>
    <row r="55" spans="1:1">
      <c r="A55">
        <v>12</v>
      </c>
    </row>
    <row r="56" spans="1:1">
      <c r="A56">
        <v>1</v>
      </c>
    </row>
    <row r="57" spans="1:1">
      <c r="A57">
        <v>11</v>
      </c>
    </row>
    <row r="58" spans="1:1">
      <c r="A58">
        <v>19</v>
      </c>
    </row>
    <row r="59" spans="1:1">
      <c r="A59">
        <v>11</v>
      </c>
    </row>
    <row r="60" spans="1:1">
      <c r="A60">
        <v>8</v>
      </c>
    </row>
    <row r="61" spans="1:1">
      <c r="A61">
        <v>3</v>
      </c>
    </row>
    <row r="62" spans="1:1">
      <c r="A62">
        <v>2</v>
      </c>
    </row>
    <row r="63" spans="1:1">
      <c r="A63">
        <v>15</v>
      </c>
    </row>
    <row r="64" spans="1:1">
      <c r="A64">
        <v>12</v>
      </c>
    </row>
    <row r="65" spans="1:1">
      <c r="A65">
        <v>13</v>
      </c>
    </row>
    <row r="66" spans="1:1">
      <c r="A66">
        <v>16</v>
      </c>
    </row>
    <row r="67" spans="1:1">
      <c r="A67">
        <v>2</v>
      </c>
    </row>
    <row r="68" spans="1:1">
      <c r="A68">
        <v>2</v>
      </c>
    </row>
    <row r="69" spans="1:1">
      <c r="A69">
        <v>1</v>
      </c>
    </row>
    <row r="70" spans="1:1">
      <c r="A70">
        <v>19</v>
      </c>
    </row>
    <row r="71" spans="1:1">
      <c r="A71">
        <v>19</v>
      </c>
    </row>
    <row r="72" spans="1:1">
      <c r="A72">
        <v>1</v>
      </c>
    </row>
    <row r="73" spans="1:1">
      <c r="A73">
        <v>1</v>
      </c>
    </row>
    <row r="74" spans="1:1">
      <c r="A74">
        <v>11</v>
      </c>
    </row>
    <row r="75" spans="1:1">
      <c r="A75">
        <v>11</v>
      </c>
    </row>
    <row r="76" spans="1:1">
      <c r="A76">
        <v>16</v>
      </c>
    </row>
    <row r="77" spans="1:1">
      <c r="A77">
        <v>8</v>
      </c>
    </row>
    <row r="78" spans="1:1">
      <c r="A78">
        <v>9</v>
      </c>
    </row>
    <row r="79" spans="1:1">
      <c r="A79">
        <v>11</v>
      </c>
    </row>
    <row r="80" spans="1:1">
      <c r="A80">
        <v>2</v>
      </c>
    </row>
    <row r="81" spans="1:1">
      <c r="A81">
        <v>5</v>
      </c>
    </row>
    <row r="82" spans="1:1">
      <c r="A82">
        <v>19</v>
      </c>
    </row>
    <row r="83" spans="1:1">
      <c r="A83">
        <v>19</v>
      </c>
    </row>
    <row r="84" spans="1:1">
      <c r="A84">
        <v>1</v>
      </c>
    </row>
    <row r="85" spans="1:1">
      <c r="A85">
        <v>7</v>
      </c>
    </row>
    <row r="86" spans="1:1">
      <c r="A86">
        <v>5</v>
      </c>
    </row>
    <row r="87" spans="1:1">
      <c r="A87">
        <v>11</v>
      </c>
    </row>
    <row r="88" spans="1:1">
      <c r="A88">
        <v>7</v>
      </c>
    </row>
    <row r="89" spans="1:1">
      <c r="A89">
        <v>14</v>
      </c>
    </row>
    <row r="90" spans="1:1">
      <c r="A90">
        <v>2</v>
      </c>
    </row>
    <row r="91" spans="1:1">
      <c r="A91">
        <v>1</v>
      </c>
    </row>
    <row r="92" spans="1:1">
      <c r="A92">
        <v>2</v>
      </c>
    </row>
    <row r="93" spans="1:1">
      <c r="A93">
        <v>2</v>
      </c>
    </row>
    <row r="94" spans="1:1">
      <c r="A94">
        <v>11</v>
      </c>
    </row>
    <row r="95" spans="1:1">
      <c r="A95">
        <v>2</v>
      </c>
    </row>
    <row r="96" spans="1:1">
      <c r="A96">
        <v>1</v>
      </c>
    </row>
    <row r="97" spans="1:1">
      <c r="A97">
        <v>1</v>
      </c>
    </row>
    <row r="98" spans="1:1">
      <c r="A98">
        <v>9</v>
      </c>
    </row>
    <row r="99" spans="1:1">
      <c r="A99">
        <v>1</v>
      </c>
    </row>
    <row r="100" spans="1:1">
      <c r="A100">
        <v>2</v>
      </c>
    </row>
    <row r="101" spans="1:1">
      <c r="A101">
        <v>11</v>
      </c>
    </row>
    <row r="102" spans="1:1">
      <c r="A102">
        <v>2</v>
      </c>
    </row>
    <row r="103" spans="1:1">
      <c r="A103">
        <v>5</v>
      </c>
    </row>
    <row r="104" spans="1:1">
      <c r="A104">
        <v>2</v>
      </c>
    </row>
    <row r="105" spans="1:1">
      <c r="A105">
        <v>6</v>
      </c>
    </row>
    <row r="106" spans="1:1">
      <c r="A106">
        <v>13</v>
      </c>
    </row>
    <row r="107" spans="1:1">
      <c r="A107">
        <v>11</v>
      </c>
    </row>
    <row r="108" spans="1:1">
      <c r="A108">
        <v>19</v>
      </c>
    </row>
    <row r="109" spans="1:1">
      <c r="A109">
        <v>16</v>
      </c>
    </row>
    <row r="110" spans="1:1">
      <c r="A110">
        <v>1</v>
      </c>
    </row>
    <row r="111" spans="1:1">
      <c r="A111">
        <v>11</v>
      </c>
    </row>
    <row r="112" spans="1:1">
      <c r="A112">
        <v>4</v>
      </c>
    </row>
    <row r="113" spans="1:1">
      <c r="A113">
        <v>1</v>
      </c>
    </row>
    <row r="114" spans="1:1">
      <c r="A114">
        <v>16</v>
      </c>
    </row>
    <row r="115" spans="1:1">
      <c r="A115">
        <v>8</v>
      </c>
    </row>
    <row r="116" spans="1:1">
      <c r="A116">
        <v>1</v>
      </c>
    </row>
    <row r="117" spans="1:1">
      <c r="A117">
        <v>7</v>
      </c>
    </row>
    <row r="118" spans="1:1">
      <c r="A118">
        <v>8</v>
      </c>
    </row>
    <row r="119" spans="1:1">
      <c r="A119">
        <v>11</v>
      </c>
    </row>
    <row r="120" spans="1:1">
      <c r="A120">
        <v>11</v>
      </c>
    </row>
    <row r="121" spans="1:1">
      <c r="A121">
        <v>4</v>
      </c>
    </row>
    <row r="122" spans="1:1">
      <c r="A122">
        <v>2</v>
      </c>
    </row>
    <row r="123" spans="1:1">
      <c r="A123">
        <v>2</v>
      </c>
    </row>
    <row r="124" spans="1:1">
      <c r="A124">
        <v>1</v>
      </c>
    </row>
    <row r="125" spans="1:1">
      <c r="A125">
        <v>11</v>
      </c>
    </row>
    <row r="126" spans="1:1">
      <c r="A126">
        <v>2</v>
      </c>
    </row>
    <row r="127" spans="1:1">
      <c r="A127">
        <v>2</v>
      </c>
    </row>
    <row r="128" spans="1:1">
      <c r="A128">
        <v>2</v>
      </c>
    </row>
    <row r="129" spans="1:1">
      <c r="A129">
        <v>7</v>
      </c>
    </row>
    <row r="130" spans="1:1">
      <c r="A130">
        <v>4</v>
      </c>
    </row>
    <row r="131" spans="1:1">
      <c r="A131">
        <v>8</v>
      </c>
    </row>
    <row r="132" spans="1:1">
      <c r="A132">
        <v>11</v>
      </c>
    </row>
    <row r="133" spans="1:1">
      <c r="A133">
        <v>10</v>
      </c>
    </row>
    <row r="134" spans="1:1">
      <c r="A134">
        <v>2</v>
      </c>
    </row>
    <row r="135" spans="1:1">
      <c r="A135">
        <v>10</v>
      </c>
    </row>
    <row r="136" spans="1:1">
      <c r="A136">
        <v>3</v>
      </c>
    </row>
    <row r="137" spans="1:1">
      <c r="A137">
        <v>3</v>
      </c>
    </row>
    <row r="138" spans="1:1">
      <c r="A138">
        <v>2</v>
      </c>
    </row>
    <row r="139" spans="1:1">
      <c r="A139">
        <v>12</v>
      </c>
    </row>
    <row r="140" spans="1:1">
      <c r="A140">
        <v>11</v>
      </c>
    </row>
    <row r="141" spans="1:1">
      <c r="A141">
        <v>2</v>
      </c>
    </row>
    <row r="142" spans="1:1">
      <c r="A142">
        <v>11</v>
      </c>
    </row>
    <row r="143" spans="1:1">
      <c r="A143">
        <v>11</v>
      </c>
    </row>
    <row r="144" spans="1:1">
      <c r="A144">
        <v>19</v>
      </c>
    </row>
    <row r="145" spans="1:1">
      <c r="A145">
        <v>11</v>
      </c>
    </row>
    <row r="146" spans="1:1">
      <c r="A146">
        <v>8</v>
      </c>
    </row>
    <row r="147" spans="1:1">
      <c r="A147">
        <v>8</v>
      </c>
    </row>
    <row r="148" spans="1:1">
      <c r="A148">
        <v>10</v>
      </c>
    </row>
    <row r="149" spans="1:1">
      <c r="A149">
        <v>1</v>
      </c>
    </row>
    <row r="150" spans="1:1">
      <c r="A150">
        <v>1</v>
      </c>
    </row>
    <row r="151" spans="1:1">
      <c r="A151">
        <v>11</v>
      </c>
    </row>
    <row r="152" spans="1:1">
      <c r="A152">
        <v>11</v>
      </c>
    </row>
    <row r="153" spans="1:1">
      <c r="A153">
        <v>2</v>
      </c>
    </row>
    <row r="154" spans="1:1">
      <c r="A154">
        <v>11</v>
      </c>
    </row>
    <row r="155" spans="1:1">
      <c r="A155">
        <v>1</v>
      </c>
    </row>
    <row r="156" spans="1:1">
      <c r="A156">
        <v>2</v>
      </c>
    </row>
    <row r="157" spans="1:1">
      <c r="A157">
        <v>1</v>
      </c>
    </row>
    <row r="158" spans="1:1">
      <c r="A158">
        <v>10</v>
      </c>
    </row>
    <row r="159" spans="1:1">
      <c r="A159">
        <v>14</v>
      </c>
    </row>
    <row r="160" spans="1:1">
      <c r="A160">
        <v>10</v>
      </c>
    </row>
    <row r="161" spans="1:1">
      <c r="A161">
        <v>11</v>
      </c>
    </row>
    <row r="162" spans="1:1">
      <c r="A162">
        <v>1</v>
      </c>
    </row>
    <row r="163" spans="1:1">
      <c r="A163">
        <v>8</v>
      </c>
    </row>
    <row r="164" spans="1:1">
      <c r="A164">
        <v>5</v>
      </c>
    </row>
    <row r="165" spans="1:1">
      <c r="A165">
        <v>11</v>
      </c>
    </row>
    <row r="166" spans="1:1">
      <c r="A166">
        <v>11</v>
      </c>
    </row>
    <row r="167" spans="1:1">
      <c r="A167">
        <v>11</v>
      </c>
    </row>
    <row r="168" spans="1:1">
      <c r="A168">
        <v>2</v>
      </c>
    </row>
    <row r="169" spans="1:1">
      <c r="A169">
        <v>1</v>
      </c>
    </row>
    <row r="170" spans="1:1">
      <c r="A170">
        <v>9</v>
      </c>
    </row>
    <row r="171" spans="1:1">
      <c r="A171">
        <v>16</v>
      </c>
    </row>
    <row r="172" spans="1:1">
      <c r="A172">
        <v>2</v>
      </c>
    </row>
    <row r="173" spans="1:1">
      <c r="A173">
        <v>10</v>
      </c>
    </row>
    <row r="174" spans="1:1">
      <c r="A174">
        <v>1</v>
      </c>
    </row>
    <row r="175" spans="1:1">
      <c r="A175">
        <v>1</v>
      </c>
    </row>
    <row r="176" spans="1:1">
      <c r="A176">
        <v>15</v>
      </c>
    </row>
    <row r="177" spans="1:1">
      <c r="A177">
        <v>13</v>
      </c>
    </row>
    <row r="178" spans="1:1">
      <c r="A178">
        <v>12</v>
      </c>
    </row>
    <row r="179" spans="1:1">
      <c r="A179">
        <v>1</v>
      </c>
    </row>
    <row r="180" spans="1:1">
      <c r="A180">
        <v>10</v>
      </c>
    </row>
    <row r="181" spans="1:1">
      <c r="A181">
        <v>2</v>
      </c>
    </row>
    <row r="182" spans="1:1">
      <c r="A182">
        <v>1</v>
      </c>
    </row>
    <row r="183" spans="1:1">
      <c r="A183">
        <v>11</v>
      </c>
    </row>
    <row r="184" spans="1:1">
      <c r="A184">
        <v>9</v>
      </c>
    </row>
    <row r="185" spans="1:1">
      <c r="A185">
        <v>11</v>
      </c>
    </row>
    <row r="186" spans="1:1">
      <c r="A186">
        <v>2</v>
      </c>
    </row>
    <row r="187" spans="1:1">
      <c r="A187">
        <v>7</v>
      </c>
    </row>
    <row r="188" spans="1:1">
      <c r="A188">
        <v>3</v>
      </c>
    </row>
    <row r="189" spans="1:1">
      <c r="A189">
        <v>9</v>
      </c>
    </row>
    <row r="190" spans="1:1">
      <c r="A190">
        <v>2</v>
      </c>
    </row>
    <row r="191" spans="1:1">
      <c r="A191">
        <v>18</v>
      </c>
    </row>
    <row r="192" spans="1:1">
      <c r="A192">
        <v>13</v>
      </c>
    </row>
    <row r="193" spans="1:1">
      <c r="A193">
        <v>13</v>
      </c>
    </row>
    <row r="194" spans="1:1">
      <c r="A194">
        <v>13</v>
      </c>
    </row>
    <row r="195" spans="1:1">
      <c r="A195">
        <v>13</v>
      </c>
    </row>
    <row r="196" spans="1:1">
      <c r="A196">
        <v>13</v>
      </c>
    </row>
    <row r="197" spans="1:1">
      <c r="A197">
        <v>8</v>
      </c>
    </row>
    <row r="198" spans="1:1">
      <c r="A198">
        <v>11</v>
      </c>
    </row>
    <row r="199" spans="1:1">
      <c r="A199">
        <v>11</v>
      </c>
    </row>
    <row r="200" spans="1:1">
      <c r="A200">
        <v>11</v>
      </c>
    </row>
    <row r="201" spans="1:1">
      <c r="A201">
        <v>2</v>
      </c>
    </row>
    <row r="202" spans="1:1">
      <c r="A202">
        <v>11</v>
      </c>
    </row>
    <row r="203" spans="1:1">
      <c r="A203">
        <v>10</v>
      </c>
    </row>
    <row r="204" spans="1:1">
      <c r="A204">
        <v>10</v>
      </c>
    </row>
    <row r="205" spans="1:1">
      <c r="A205">
        <v>2</v>
      </c>
    </row>
    <row r="206" spans="1:1">
      <c r="A206">
        <v>8</v>
      </c>
    </row>
    <row r="207" spans="1:1">
      <c r="A207">
        <v>7</v>
      </c>
    </row>
    <row r="208" spans="1:1">
      <c r="A208">
        <v>11</v>
      </c>
    </row>
    <row r="209" spans="1:1">
      <c r="A209">
        <v>2</v>
      </c>
    </row>
    <row r="210" spans="1:1">
      <c r="A210">
        <v>8</v>
      </c>
    </row>
    <row r="211" spans="1:1">
      <c r="A211">
        <v>1</v>
      </c>
    </row>
    <row r="212" spans="1:1">
      <c r="A212">
        <v>11</v>
      </c>
    </row>
    <row r="213" spans="1:1">
      <c r="A213">
        <v>8</v>
      </c>
    </row>
    <row r="214" spans="1:1">
      <c r="A214">
        <v>4</v>
      </c>
    </row>
    <row r="215" spans="1:1">
      <c r="A215">
        <v>11</v>
      </c>
    </row>
    <row r="216" spans="1:1">
      <c r="A216">
        <v>10</v>
      </c>
    </row>
    <row r="217" spans="1:1">
      <c r="A217">
        <v>11</v>
      </c>
    </row>
    <row r="218" spans="1:1">
      <c r="A218">
        <v>8</v>
      </c>
    </row>
    <row r="219" spans="1:1">
      <c r="A219">
        <v>8</v>
      </c>
    </row>
    <row r="220" spans="1:1">
      <c r="A220">
        <v>8</v>
      </c>
    </row>
    <row r="221" spans="1:1">
      <c r="A221">
        <v>3</v>
      </c>
    </row>
    <row r="222" spans="1:1">
      <c r="A222">
        <v>8</v>
      </c>
    </row>
    <row r="223" spans="1:1">
      <c r="A223">
        <v>13</v>
      </c>
    </row>
    <row r="224" spans="1:1">
      <c r="A224">
        <v>11</v>
      </c>
    </row>
    <row r="225" spans="1:1">
      <c r="A225">
        <v>19</v>
      </c>
    </row>
    <row r="226" spans="1:1">
      <c r="A226">
        <v>1</v>
      </c>
    </row>
    <row r="227" spans="1:1">
      <c r="A227">
        <v>2</v>
      </c>
    </row>
    <row r="228" spans="1:1">
      <c r="A228">
        <v>12</v>
      </c>
    </row>
    <row r="229" spans="1:1">
      <c r="A229">
        <v>10</v>
      </c>
    </row>
    <row r="230" spans="1:1">
      <c r="A230">
        <v>2</v>
      </c>
    </row>
    <row r="231" spans="1:1">
      <c r="A231">
        <v>13</v>
      </c>
    </row>
    <row r="232" spans="1:1">
      <c r="A232">
        <v>12</v>
      </c>
    </row>
    <row r="233" spans="1:1">
      <c r="A233">
        <v>14</v>
      </c>
    </row>
    <row r="234" spans="1:1">
      <c r="A234">
        <v>11</v>
      </c>
    </row>
    <row r="235" spans="1:1">
      <c r="A235">
        <v>2</v>
      </c>
    </row>
    <row r="236" spans="1:1">
      <c r="A236">
        <v>13</v>
      </c>
    </row>
    <row r="237" spans="1:1">
      <c r="A237">
        <v>16</v>
      </c>
    </row>
    <row r="238" spans="1:1">
      <c r="A238">
        <v>10</v>
      </c>
    </row>
    <row r="239" spans="1:1">
      <c r="A239">
        <v>16</v>
      </c>
    </row>
    <row r="240" spans="1:1">
      <c r="A240">
        <v>19</v>
      </c>
    </row>
    <row r="241" spans="1:1">
      <c r="A241">
        <v>1</v>
      </c>
    </row>
    <row r="242" spans="1:1">
      <c r="A242">
        <v>11</v>
      </c>
    </row>
    <row r="243" spans="1:1">
      <c r="A243">
        <v>1</v>
      </c>
    </row>
    <row r="244" spans="1:1">
      <c r="A244">
        <v>11</v>
      </c>
    </row>
    <row r="245" spans="1:1">
      <c r="A245">
        <v>4</v>
      </c>
    </row>
    <row r="246" spans="1:1">
      <c r="A246">
        <v>1</v>
      </c>
    </row>
    <row r="247" spans="1:1">
      <c r="A247">
        <v>2</v>
      </c>
    </row>
    <row r="248" spans="1:1">
      <c r="A248">
        <v>1</v>
      </c>
    </row>
    <row r="249" spans="1:1">
      <c r="A249">
        <v>9</v>
      </c>
    </row>
    <row r="250" spans="1:1">
      <c r="A250">
        <v>8</v>
      </c>
    </row>
    <row r="251" spans="1:1">
      <c r="A251">
        <v>4</v>
      </c>
    </row>
    <row r="252" spans="1:1">
      <c r="A252">
        <v>13</v>
      </c>
    </row>
    <row r="253" spans="1:1">
      <c r="A253">
        <v>7</v>
      </c>
    </row>
    <row r="254" spans="1:1">
      <c r="A254">
        <v>8</v>
      </c>
    </row>
    <row r="255" spans="1:1">
      <c r="A255">
        <v>7</v>
      </c>
    </row>
    <row r="256" spans="1:1">
      <c r="A256">
        <v>4</v>
      </c>
    </row>
    <row r="257" spans="1:1">
      <c r="A257">
        <v>7</v>
      </c>
    </row>
    <row r="258" spans="1:1">
      <c r="A258">
        <v>11</v>
      </c>
    </row>
    <row r="259" spans="1:1">
      <c r="A259">
        <v>15</v>
      </c>
    </row>
    <row r="260" spans="1:1">
      <c r="A260">
        <v>8</v>
      </c>
    </row>
    <row r="261" spans="1:1">
      <c r="A261">
        <v>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828"/>
  <sheetViews>
    <sheetView showGridLines="0" topLeftCell="A230" zoomScale="80" zoomScaleNormal="80" workbookViewId="0">
      <selection activeCell="E256" sqref="E256:E258"/>
    </sheetView>
  </sheetViews>
  <sheetFormatPr baseColWidth="10" defaultRowHeight="15"/>
  <cols>
    <col min="2" max="2" width="25.5703125" customWidth="1"/>
    <col min="3" max="3" width="24" customWidth="1"/>
    <col min="4" max="4" width="21.5703125" customWidth="1"/>
    <col min="5" max="5" width="20.5703125" customWidth="1"/>
    <col min="6" max="18" width="11.42578125" customWidth="1"/>
    <col min="19" max="28" width="14.140625" customWidth="1"/>
    <col min="29" max="31" width="11.42578125" customWidth="1"/>
    <col min="32" max="32" width="18.7109375" customWidth="1"/>
    <col min="33" max="33" width="16.140625" customWidth="1"/>
    <col min="36" max="36" width="11.7109375" customWidth="1"/>
    <col min="37" max="37" width="16.28515625" customWidth="1"/>
    <col min="38" max="38" width="14" customWidth="1"/>
    <col min="39" max="39" width="31.5703125" customWidth="1"/>
    <col min="40" max="41" width="12.140625" customWidth="1"/>
    <col min="43" max="43" width="11.42578125" customWidth="1"/>
    <col min="44" max="44" width="13" customWidth="1"/>
    <col min="45" max="45" width="12.85546875" customWidth="1"/>
    <col min="46" max="46" width="15.85546875" customWidth="1"/>
    <col min="47" max="47" width="17.7109375" customWidth="1"/>
  </cols>
  <sheetData>
    <row r="1" spans="1:51" ht="33.75" customHeight="1">
      <c r="A1" s="793"/>
      <c r="B1" s="794"/>
      <c r="C1" s="794"/>
      <c r="D1" s="794"/>
      <c r="E1" s="860" t="s">
        <v>71</v>
      </c>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860"/>
      <c r="AR1" s="860"/>
      <c r="AS1" s="860"/>
      <c r="AT1" s="860"/>
      <c r="AU1" s="860"/>
    </row>
    <row r="2" spans="1:51" ht="44.25" customHeight="1" thickBot="1">
      <c r="A2" s="795"/>
      <c r="B2" s="560"/>
      <c r="C2" s="560"/>
      <c r="D2" s="560"/>
      <c r="E2" s="861" t="s">
        <v>175</v>
      </c>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row>
    <row r="3" spans="1:51" ht="20.25" customHeight="1" thickBot="1">
      <c r="A3" s="795"/>
      <c r="B3" s="560"/>
      <c r="C3" s="560"/>
      <c r="D3" s="560"/>
      <c r="E3" s="862" t="s">
        <v>72</v>
      </c>
      <c r="F3" s="863"/>
      <c r="G3" s="863"/>
      <c r="H3" s="863"/>
      <c r="I3" s="863"/>
      <c r="J3" s="863"/>
      <c r="K3" s="863"/>
      <c r="L3" s="863"/>
      <c r="M3" s="863"/>
      <c r="N3" s="863"/>
      <c r="O3" s="863"/>
      <c r="P3" s="863"/>
      <c r="Q3" s="863"/>
      <c r="R3" s="863"/>
      <c r="S3" s="863"/>
      <c r="T3" s="863"/>
      <c r="U3" s="863"/>
      <c r="V3" s="863"/>
      <c r="W3" s="863"/>
      <c r="X3" s="863"/>
      <c r="Y3" s="863"/>
      <c r="Z3" s="863"/>
      <c r="AA3" s="863"/>
      <c r="AB3" s="863"/>
      <c r="AC3" s="863"/>
      <c r="AD3" s="864"/>
      <c r="AE3" s="805" t="s">
        <v>183</v>
      </c>
      <c r="AF3" s="806"/>
      <c r="AG3" s="806"/>
      <c r="AH3" s="806"/>
      <c r="AI3" s="806"/>
      <c r="AJ3" s="806"/>
      <c r="AK3" s="806"/>
      <c r="AL3" s="806"/>
      <c r="AM3" s="806"/>
      <c r="AN3" s="806"/>
      <c r="AO3" s="806"/>
      <c r="AP3" s="806"/>
      <c r="AQ3" s="806"/>
      <c r="AR3" s="806"/>
      <c r="AS3" s="806"/>
      <c r="AT3" s="806"/>
      <c r="AU3" s="807"/>
    </row>
    <row r="4" spans="1:51" ht="26.25" customHeight="1" thickBot="1">
      <c r="A4" s="808" t="s">
        <v>0</v>
      </c>
      <c r="B4" s="809"/>
      <c r="C4" s="809"/>
      <c r="D4" s="810"/>
      <c r="E4" s="811" t="s">
        <v>187</v>
      </c>
      <c r="F4" s="811"/>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4"/>
    </row>
    <row r="5" spans="1:51" ht="26.25" customHeight="1" thickBot="1">
      <c r="A5" s="826" t="s">
        <v>2</v>
      </c>
      <c r="B5" s="827"/>
      <c r="C5" s="827"/>
      <c r="D5" s="828"/>
      <c r="E5" s="829" t="s">
        <v>188</v>
      </c>
      <c r="F5" s="829"/>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2"/>
    </row>
    <row r="6" spans="1:51" ht="26.25" customHeight="1" thickBot="1">
      <c r="A6" s="833" t="s">
        <v>25</v>
      </c>
      <c r="B6" s="834"/>
      <c r="C6" s="834"/>
      <c r="D6" s="835"/>
      <c r="E6" s="865" t="s">
        <v>248</v>
      </c>
      <c r="F6" s="865"/>
      <c r="G6" s="865"/>
      <c r="H6" s="865"/>
      <c r="I6" s="865"/>
      <c r="J6" s="865"/>
      <c r="K6" s="865"/>
      <c r="L6" s="865"/>
      <c r="M6" s="865"/>
      <c r="N6" s="865"/>
      <c r="O6" s="865"/>
      <c r="P6" s="865"/>
      <c r="Q6" s="865"/>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7"/>
    </row>
    <row r="7" spans="1:51" ht="22.5" customHeight="1" thickBot="1">
      <c r="A7" s="836"/>
      <c r="B7" s="837"/>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8"/>
    </row>
    <row r="8" spans="1:51" ht="46.5" customHeight="1">
      <c r="A8" s="818" t="s">
        <v>27</v>
      </c>
      <c r="B8" s="819" t="s">
        <v>28</v>
      </c>
      <c r="C8" s="841" t="s">
        <v>178</v>
      </c>
      <c r="D8" s="843" t="s">
        <v>29</v>
      </c>
      <c r="E8" s="868" t="s">
        <v>176</v>
      </c>
      <c r="F8" s="67"/>
      <c r="G8" s="815" t="s">
        <v>64</v>
      </c>
      <c r="H8" s="815"/>
      <c r="I8" s="815"/>
      <c r="J8" s="815"/>
      <c r="K8" s="815"/>
      <c r="L8" s="815"/>
      <c r="M8" s="815"/>
      <c r="N8" s="815"/>
      <c r="O8" s="815"/>
      <c r="P8" s="815"/>
      <c r="Q8" s="815"/>
      <c r="R8" s="815"/>
      <c r="S8" s="816"/>
      <c r="T8" s="817" t="s">
        <v>152</v>
      </c>
      <c r="U8" s="815"/>
      <c r="V8" s="815"/>
      <c r="W8" s="815"/>
      <c r="X8" s="815"/>
      <c r="Y8" s="815"/>
      <c r="Z8" s="815"/>
      <c r="AA8" s="815"/>
      <c r="AB8" s="815"/>
      <c r="AC8" s="815"/>
      <c r="AD8" s="815"/>
      <c r="AE8" s="815"/>
      <c r="AF8" s="816"/>
      <c r="AG8" s="818" t="s">
        <v>30</v>
      </c>
      <c r="AH8" s="819"/>
      <c r="AI8" s="819"/>
      <c r="AJ8" s="819"/>
      <c r="AK8" s="819"/>
      <c r="AL8" s="820" t="s">
        <v>162</v>
      </c>
      <c r="AM8" s="821"/>
      <c r="AN8" s="822" t="s">
        <v>163</v>
      </c>
      <c r="AO8" s="815"/>
      <c r="AP8" s="815"/>
      <c r="AQ8" s="815"/>
      <c r="AR8" s="815"/>
      <c r="AS8" s="815"/>
      <c r="AT8" s="823"/>
      <c r="AU8" s="824" t="s">
        <v>172</v>
      </c>
      <c r="AV8" s="35"/>
      <c r="AW8" s="35"/>
      <c r="AX8" s="35"/>
      <c r="AY8" s="35"/>
    </row>
    <row r="9" spans="1:51" ht="70.5" customHeight="1">
      <c r="A9" s="839"/>
      <c r="B9" s="840"/>
      <c r="C9" s="842"/>
      <c r="D9" s="844"/>
      <c r="E9" s="869"/>
      <c r="F9" s="100" t="s">
        <v>66</v>
      </c>
      <c r="G9" s="102" t="s">
        <v>9</v>
      </c>
      <c r="H9" s="102" t="s">
        <v>10</v>
      </c>
      <c r="I9" s="102" t="s">
        <v>11</v>
      </c>
      <c r="J9" s="102" t="s">
        <v>12</v>
      </c>
      <c r="K9" s="102" t="s">
        <v>13</v>
      </c>
      <c r="L9" s="102" t="s">
        <v>14</v>
      </c>
      <c r="M9" s="102" t="s">
        <v>15</v>
      </c>
      <c r="N9" s="102" t="s">
        <v>16</v>
      </c>
      <c r="O9" s="102" t="s">
        <v>17</v>
      </c>
      <c r="P9" s="102" t="s">
        <v>18</v>
      </c>
      <c r="Q9" s="102" t="s">
        <v>19</v>
      </c>
      <c r="R9" s="102" t="s">
        <v>20</v>
      </c>
      <c r="S9" s="108" t="s">
        <v>154</v>
      </c>
      <c r="T9" s="102" t="s">
        <v>9</v>
      </c>
      <c r="U9" s="102" t="s">
        <v>10</v>
      </c>
      <c r="V9" s="102" t="s">
        <v>11</v>
      </c>
      <c r="W9" s="102" t="s">
        <v>12</v>
      </c>
      <c r="X9" s="102" t="s">
        <v>13</v>
      </c>
      <c r="Y9" s="102" t="s">
        <v>14</v>
      </c>
      <c r="Z9" s="102" t="s">
        <v>15</v>
      </c>
      <c r="AA9" s="102" t="s">
        <v>16</v>
      </c>
      <c r="AB9" s="102" t="s">
        <v>17</v>
      </c>
      <c r="AC9" s="102" t="s">
        <v>18</v>
      </c>
      <c r="AD9" s="102" t="s">
        <v>19</v>
      </c>
      <c r="AE9" s="101" t="s">
        <v>20</v>
      </c>
      <c r="AF9" s="101" t="s">
        <v>155</v>
      </c>
      <c r="AG9" s="100" t="s">
        <v>156</v>
      </c>
      <c r="AH9" s="101" t="s">
        <v>157</v>
      </c>
      <c r="AI9" s="101" t="s">
        <v>158</v>
      </c>
      <c r="AJ9" s="101" t="s">
        <v>171</v>
      </c>
      <c r="AK9" s="101" t="s">
        <v>179</v>
      </c>
      <c r="AL9" s="101" t="s">
        <v>180</v>
      </c>
      <c r="AM9" s="101" t="s">
        <v>181</v>
      </c>
      <c r="AN9" s="101" t="s">
        <v>164</v>
      </c>
      <c r="AO9" s="101" t="s">
        <v>165</v>
      </c>
      <c r="AP9" s="101" t="s">
        <v>166</v>
      </c>
      <c r="AQ9" s="101" t="s">
        <v>167</v>
      </c>
      <c r="AR9" s="101" t="s">
        <v>168</v>
      </c>
      <c r="AS9" s="101" t="s">
        <v>169</v>
      </c>
      <c r="AT9" s="103" t="s">
        <v>170</v>
      </c>
      <c r="AU9" s="825"/>
      <c r="AV9" s="35"/>
      <c r="AW9" s="35"/>
      <c r="AX9" s="35"/>
      <c r="AY9" s="35"/>
    </row>
    <row r="10" spans="1:51" ht="17.25" customHeight="1">
      <c r="A10" s="779">
        <v>1</v>
      </c>
      <c r="B10" s="734" t="s">
        <v>193</v>
      </c>
      <c r="C10" s="724" t="s">
        <v>223</v>
      </c>
      <c r="D10" s="106" t="s">
        <v>94</v>
      </c>
      <c r="E10" s="40">
        <f>+VLOOKUP(C10,'SILVICULTURA 2020'!$B$1:$I$20,8,0)</f>
        <v>1127</v>
      </c>
      <c r="F10" s="40"/>
      <c r="G10" s="40"/>
      <c r="H10" s="40"/>
      <c r="I10" s="40"/>
      <c r="J10" s="40"/>
      <c r="K10" s="40"/>
      <c r="L10" s="40"/>
      <c r="M10" s="40"/>
      <c r="N10" s="40"/>
      <c r="O10" s="40"/>
      <c r="P10" s="40"/>
      <c r="Q10" s="40"/>
      <c r="R10" s="109"/>
      <c r="S10" s="115"/>
      <c r="T10" s="111"/>
      <c r="U10" s="110"/>
      <c r="V10" s="110"/>
      <c r="W10" s="110"/>
      <c r="X10" s="110"/>
      <c r="Y10" s="110"/>
      <c r="Z10" s="110"/>
      <c r="AA10" s="110"/>
      <c r="AB10" s="110"/>
      <c r="AC10" s="38"/>
      <c r="AD10" s="39"/>
      <c r="AE10" s="110"/>
      <c r="AF10" s="115"/>
      <c r="AG10" s="773" t="str">
        <f>+C10</f>
        <v>1-USAQUEN</v>
      </c>
      <c r="AH10" s="734" t="s">
        <v>257</v>
      </c>
      <c r="AI10" s="734" t="s">
        <v>257</v>
      </c>
      <c r="AJ10" s="734" t="s">
        <v>257</v>
      </c>
      <c r="AK10" s="734" t="s">
        <v>257</v>
      </c>
      <c r="AL10" s="734" t="s">
        <v>257</v>
      </c>
      <c r="AM10" s="734"/>
      <c r="AN10" s="734"/>
      <c r="AO10" s="857"/>
      <c r="AP10" s="734" t="s">
        <v>257</v>
      </c>
      <c r="AQ10" s="734" t="s">
        <v>257</v>
      </c>
      <c r="AR10" s="734" t="s">
        <v>259</v>
      </c>
      <c r="AS10" s="734" t="s">
        <v>260</v>
      </c>
      <c r="AT10" s="734"/>
      <c r="AU10" s="764"/>
    </row>
    <row r="11" spans="1:51" ht="17.25" customHeight="1">
      <c r="A11" s="780"/>
      <c r="B11" s="735"/>
      <c r="C11" s="724"/>
      <c r="D11" s="107" t="s">
        <v>6</v>
      </c>
      <c r="E11" s="40">
        <f>+VLOOKUP(C10,'SILVICULTURA 2020'!$B$1:$I$20,7,0)</f>
        <v>214065878</v>
      </c>
      <c r="F11" s="40"/>
      <c r="G11" s="40"/>
      <c r="H11" s="40"/>
      <c r="I11" s="40"/>
      <c r="J11" s="40"/>
      <c r="K11" s="40"/>
      <c r="L11" s="40"/>
      <c r="M11" s="40"/>
      <c r="N11" s="40"/>
      <c r="O11" s="40"/>
      <c r="P11" s="40"/>
      <c r="Q11" s="40"/>
      <c r="R11" s="40"/>
      <c r="S11" s="116"/>
      <c r="T11" s="112"/>
      <c r="U11" s="36"/>
      <c r="V11" s="36"/>
      <c r="W11" s="36"/>
      <c r="X11" s="36"/>
      <c r="Y11" s="36"/>
      <c r="Z11" s="36"/>
      <c r="AA11" s="36"/>
      <c r="AB11" s="36"/>
      <c r="AC11" s="40"/>
      <c r="AD11" s="40"/>
      <c r="AE11" s="36"/>
      <c r="AF11" s="116"/>
      <c r="AG11" s="774"/>
      <c r="AH11" s="735"/>
      <c r="AI11" s="735"/>
      <c r="AJ11" s="735"/>
      <c r="AK11" s="735"/>
      <c r="AL11" s="735"/>
      <c r="AM11" s="735"/>
      <c r="AN11" s="735"/>
      <c r="AO11" s="857"/>
      <c r="AP11" s="735"/>
      <c r="AQ11" s="735"/>
      <c r="AR11" s="735"/>
      <c r="AS11" s="735"/>
      <c r="AT11" s="735"/>
      <c r="AU11" s="764"/>
    </row>
    <row r="12" spans="1:51" ht="17.25" customHeight="1">
      <c r="A12" s="780"/>
      <c r="B12" s="735"/>
      <c r="C12" s="724"/>
      <c r="D12" s="106" t="s">
        <v>95</v>
      </c>
      <c r="E12" s="40">
        <v>0</v>
      </c>
      <c r="F12" s="38"/>
      <c r="G12" s="38"/>
      <c r="H12" s="38"/>
      <c r="I12" s="38"/>
      <c r="J12" s="38"/>
      <c r="K12" s="38"/>
      <c r="L12" s="38"/>
      <c r="M12" s="38"/>
      <c r="N12" s="38"/>
      <c r="O12" s="38"/>
      <c r="P12" s="38"/>
      <c r="Q12" s="38"/>
      <c r="R12" s="38"/>
      <c r="S12" s="117"/>
      <c r="T12" s="113"/>
      <c r="U12" s="41"/>
      <c r="V12" s="41"/>
      <c r="W12" s="41"/>
      <c r="X12" s="41"/>
      <c r="Y12" s="41"/>
      <c r="Z12" s="41"/>
      <c r="AA12" s="41"/>
      <c r="AB12" s="41"/>
      <c r="AC12" s="38"/>
      <c r="AD12" s="40"/>
      <c r="AE12" s="41"/>
      <c r="AF12" s="117"/>
      <c r="AG12" s="774"/>
      <c r="AH12" s="735"/>
      <c r="AI12" s="735"/>
      <c r="AJ12" s="735"/>
      <c r="AK12" s="735"/>
      <c r="AL12" s="735"/>
      <c r="AM12" s="735"/>
      <c r="AN12" s="735"/>
      <c r="AO12" s="857"/>
      <c r="AP12" s="735"/>
      <c r="AQ12" s="735"/>
      <c r="AR12" s="735"/>
      <c r="AS12" s="735"/>
      <c r="AT12" s="735"/>
      <c r="AU12" s="764"/>
    </row>
    <row r="13" spans="1:51" ht="17.25" customHeight="1">
      <c r="A13" s="780"/>
      <c r="B13" s="735"/>
      <c r="C13" s="724"/>
      <c r="D13" s="107" t="s">
        <v>7</v>
      </c>
      <c r="E13" s="40">
        <v>0</v>
      </c>
      <c r="F13" s="38"/>
      <c r="G13" s="38"/>
      <c r="H13" s="38"/>
      <c r="I13" s="38"/>
      <c r="J13" s="38"/>
      <c r="K13" s="38"/>
      <c r="L13" s="38"/>
      <c r="M13" s="38"/>
      <c r="N13" s="38"/>
      <c r="O13" s="38"/>
      <c r="P13" s="38"/>
      <c r="Q13" s="38"/>
      <c r="R13" s="38"/>
      <c r="S13" s="117"/>
      <c r="T13" s="113"/>
      <c r="U13" s="41"/>
      <c r="V13" s="41"/>
      <c r="W13" s="41"/>
      <c r="X13" s="41"/>
      <c r="Y13" s="41"/>
      <c r="Z13" s="41"/>
      <c r="AA13" s="41"/>
      <c r="AB13" s="41"/>
      <c r="AC13" s="38"/>
      <c r="AD13" s="40"/>
      <c r="AE13" s="41"/>
      <c r="AF13" s="117"/>
      <c r="AG13" s="774"/>
      <c r="AH13" s="735"/>
      <c r="AI13" s="735"/>
      <c r="AJ13" s="735"/>
      <c r="AK13" s="735"/>
      <c r="AL13" s="735"/>
      <c r="AM13" s="735"/>
      <c r="AN13" s="735"/>
      <c r="AO13" s="857"/>
      <c r="AP13" s="735"/>
      <c r="AQ13" s="735"/>
      <c r="AR13" s="735"/>
      <c r="AS13" s="735"/>
      <c r="AT13" s="735"/>
      <c r="AU13" s="764"/>
    </row>
    <row r="14" spans="1:51" ht="17.25" customHeight="1">
      <c r="A14" s="780"/>
      <c r="B14" s="735"/>
      <c r="C14" s="724"/>
      <c r="D14" s="106" t="s">
        <v>96</v>
      </c>
      <c r="E14" s="153">
        <f>+E10+E13</f>
        <v>1127</v>
      </c>
      <c r="F14" s="154"/>
      <c r="G14" s="154"/>
      <c r="H14" s="154"/>
      <c r="I14" s="154"/>
      <c r="J14" s="154"/>
      <c r="K14" s="154"/>
      <c r="L14" s="154"/>
      <c r="M14" s="154"/>
      <c r="N14" s="154"/>
      <c r="O14" s="154"/>
      <c r="P14" s="154"/>
      <c r="Q14" s="154"/>
      <c r="R14" s="154"/>
      <c r="S14" s="155"/>
      <c r="T14" s="156"/>
      <c r="U14" s="157"/>
      <c r="V14" s="157"/>
      <c r="W14" s="157"/>
      <c r="X14" s="157"/>
      <c r="Y14" s="157"/>
      <c r="Z14" s="157"/>
      <c r="AA14" s="157"/>
      <c r="AB14" s="157"/>
      <c r="AC14" s="154"/>
      <c r="AD14" s="158"/>
      <c r="AE14" s="157"/>
      <c r="AF14" s="155"/>
      <c r="AG14" s="774"/>
      <c r="AH14" s="735"/>
      <c r="AI14" s="735"/>
      <c r="AJ14" s="735"/>
      <c r="AK14" s="735"/>
      <c r="AL14" s="735"/>
      <c r="AM14" s="735"/>
      <c r="AN14" s="735"/>
      <c r="AO14" s="857"/>
      <c r="AP14" s="735"/>
      <c r="AQ14" s="735"/>
      <c r="AR14" s="735"/>
      <c r="AS14" s="735"/>
      <c r="AT14" s="735"/>
      <c r="AU14" s="764"/>
    </row>
    <row r="15" spans="1:51" ht="17.25" customHeight="1">
      <c r="A15" s="780"/>
      <c r="B15" s="735"/>
      <c r="C15" s="724"/>
      <c r="D15" s="107" t="s">
        <v>99</v>
      </c>
      <c r="E15" s="153">
        <f>+E11+E13</f>
        <v>214065878</v>
      </c>
      <c r="F15" s="154"/>
      <c r="G15" s="154"/>
      <c r="H15" s="154"/>
      <c r="I15" s="154"/>
      <c r="J15" s="154"/>
      <c r="K15" s="154"/>
      <c r="L15" s="154"/>
      <c r="M15" s="154"/>
      <c r="N15" s="154"/>
      <c r="O15" s="154"/>
      <c r="P15" s="154"/>
      <c r="Q15" s="154"/>
      <c r="R15" s="154"/>
      <c r="S15" s="155"/>
      <c r="T15" s="156"/>
      <c r="U15" s="157"/>
      <c r="V15" s="157"/>
      <c r="W15" s="157"/>
      <c r="X15" s="157"/>
      <c r="Y15" s="157"/>
      <c r="Z15" s="157"/>
      <c r="AA15" s="157"/>
      <c r="AB15" s="157"/>
      <c r="AC15" s="154"/>
      <c r="AD15" s="158"/>
      <c r="AE15" s="157"/>
      <c r="AF15" s="155"/>
      <c r="AG15" s="775"/>
      <c r="AH15" s="736"/>
      <c r="AI15" s="736"/>
      <c r="AJ15" s="736"/>
      <c r="AK15" s="736"/>
      <c r="AL15" s="736"/>
      <c r="AM15" s="736"/>
      <c r="AN15" s="736"/>
      <c r="AO15" s="857"/>
      <c r="AP15" s="736"/>
      <c r="AQ15" s="736"/>
      <c r="AR15" s="736"/>
      <c r="AS15" s="736"/>
      <c r="AT15" s="736"/>
      <c r="AU15" s="764"/>
    </row>
    <row r="16" spans="1:51" ht="17.25" customHeight="1">
      <c r="A16" s="780"/>
      <c r="B16" s="735"/>
      <c r="C16" s="724" t="s">
        <v>224</v>
      </c>
      <c r="D16" s="106" t="s">
        <v>94</v>
      </c>
      <c r="E16" s="40">
        <f>+VLOOKUP(C16,'SILVICULTURA 2020'!$B$1:$I$20,8,0)</f>
        <v>804</v>
      </c>
      <c r="F16" s="40"/>
      <c r="G16" s="40"/>
      <c r="H16" s="40"/>
      <c r="I16" s="40"/>
      <c r="J16" s="40"/>
      <c r="K16" s="40"/>
      <c r="L16" s="40"/>
      <c r="M16" s="40"/>
      <c r="N16" s="40"/>
      <c r="O16" s="40"/>
      <c r="P16" s="40"/>
      <c r="Q16" s="40"/>
      <c r="R16" s="109"/>
      <c r="S16" s="115"/>
      <c r="T16" s="111"/>
      <c r="U16" s="110"/>
      <c r="V16" s="110"/>
      <c r="W16" s="110"/>
      <c r="X16" s="110"/>
      <c r="Y16" s="110"/>
      <c r="Z16" s="110"/>
      <c r="AA16" s="110"/>
      <c r="AB16" s="110"/>
      <c r="AC16" s="38"/>
      <c r="AD16" s="39"/>
      <c r="AE16" s="110"/>
      <c r="AF16" s="115"/>
      <c r="AG16" s="773" t="str">
        <f t="shared" ref="AG16" si="0">+C16</f>
        <v>2-CHAPINERO</v>
      </c>
      <c r="AH16" s="734" t="s">
        <v>257</v>
      </c>
      <c r="AI16" s="734" t="s">
        <v>257</v>
      </c>
      <c r="AJ16" s="734" t="s">
        <v>257</v>
      </c>
      <c r="AK16" s="734" t="s">
        <v>257</v>
      </c>
      <c r="AL16" s="734" t="s">
        <v>257</v>
      </c>
      <c r="AM16" s="734"/>
      <c r="AN16" s="734"/>
      <c r="AO16" s="857"/>
      <c r="AP16" s="734" t="s">
        <v>257</v>
      </c>
      <c r="AQ16" s="734" t="s">
        <v>257</v>
      </c>
      <c r="AR16" s="734" t="s">
        <v>259</v>
      </c>
      <c r="AS16" s="734" t="s">
        <v>260</v>
      </c>
      <c r="AT16" s="734"/>
      <c r="AU16" s="764"/>
    </row>
    <row r="17" spans="1:47" ht="17.25" customHeight="1">
      <c r="A17" s="780"/>
      <c r="B17" s="735"/>
      <c r="C17" s="724"/>
      <c r="D17" s="107" t="s">
        <v>6</v>
      </c>
      <c r="E17" s="40">
        <f>+VLOOKUP(C16,'SILVICULTURA 2020'!$B$1:$I$20,7,0)</f>
        <v>152665519</v>
      </c>
      <c r="F17" s="40"/>
      <c r="G17" s="40"/>
      <c r="H17" s="40"/>
      <c r="I17" s="40"/>
      <c r="J17" s="40"/>
      <c r="K17" s="40"/>
      <c r="L17" s="40"/>
      <c r="M17" s="40"/>
      <c r="N17" s="40"/>
      <c r="O17" s="40"/>
      <c r="P17" s="40"/>
      <c r="Q17" s="40"/>
      <c r="R17" s="40"/>
      <c r="S17" s="116"/>
      <c r="T17" s="112"/>
      <c r="U17" s="36"/>
      <c r="V17" s="36"/>
      <c r="W17" s="36"/>
      <c r="X17" s="36"/>
      <c r="Y17" s="36"/>
      <c r="Z17" s="36"/>
      <c r="AA17" s="36"/>
      <c r="AB17" s="36"/>
      <c r="AC17" s="40"/>
      <c r="AD17" s="40"/>
      <c r="AE17" s="36"/>
      <c r="AF17" s="116"/>
      <c r="AG17" s="774"/>
      <c r="AH17" s="735"/>
      <c r="AI17" s="735"/>
      <c r="AJ17" s="735"/>
      <c r="AK17" s="735"/>
      <c r="AL17" s="735"/>
      <c r="AM17" s="735"/>
      <c r="AN17" s="735"/>
      <c r="AO17" s="857"/>
      <c r="AP17" s="735"/>
      <c r="AQ17" s="735"/>
      <c r="AR17" s="735"/>
      <c r="AS17" s="735"/>
      <c r="AT17" s="735"/>
      <c r="AU17" s="764"/>
    </row>
    <row r="18" spans="1:47" ht="17.25" customHeight="1">
      <c r="A18" s="780"/>
      <c r="B18" s="735"/>
      <c r="C18" s="724"/>
      <c r="D18" s="106" t="s">
        <v>95</v>
      </c>
      <c r="E18" s="40">
        <v>0</v>
      </c>
      <c r="F18" s="38"/>
      <c r="G18" s="38"/>
      <c r="H18" s="38"/>
      <c r="I18" s="38"/>
      <c r="J18" s="38"/>
      <c r="K18" s="38"/>
      <c r="L18" s="38"/>
      <c r="M18" s="38"/>
      <c r="N18" s="38"/>
      <c r="O18" s="38"/>
      <c r="P18" s="38"/>
      <c r="Q18" s="38"/>
      <c r="R18" s="38"/>
      <c r="S18" s="117"/>
      <c r="T18" s="113"/>
      <c r="U18" s="41"/>
      <c r="V18" s="41"/>
      <c r="W18" s="41"/>
      <c r="X18" s="41"/>
      <c r="Y18" s="41"/>
      <c r="Z18" s="41"/>
      <c r="AA18" s="41"/>
      <c r="AB18" s="41"/>
      <c r="AC18" s="38"/>
      <c r="AD18" s="40"/>
      <c r="AE18" s="41"/>
      <c r="AF18" s="117"/>
      <c r="AG18" s="774"/>
      <c r="AH18" s="735"/>
      <c r="AI18" s="735"/>
      <c r="AJ18" s="735"/>
      <c r="AK18" s="735"/>
      <c r="AL18" s="735"/>
      <c r="AM18" s="735"/>
      <c r="AN18" s="735"/>
      <c r="AO18" s="857"/>
      <c r="AP18" s="735"/>
      <c r="AQ18" s="735"/>
      <c r="AR18" s="735"/>
      <c r="AS18" s="735"/>
      <c r="AT18" s="735"/>
      <c r="AU18" s="764"/>
    </row>
    <row r="19" spans="1:47" ht="17.25" customHeight="1">
      <c r="A19" s="780"/>
      <c r="B19" s="735"/>
      <c r="C19" s="724"/>
      <c r="D19" s="107" t="s">
        <v>7</v>
      </c>
      <c r="E19" s="40">
        <v>0</v>
      </c>
      <c r="F19" s="38"/>
      <c r="G19" s="38"/>
      <c r="H19" s="38"/>
      <c r="I19" s="38"/>
      <c r="J19" s="38"/>
      <c r="K19" s="38"/>
      <c r="L19" s="38"/>
      <c r="M19" s="38"/>
      <c r="N19" s="38"/>
      <c r="O19" s="38"/>
      <c r="P19" s="38"/>
      <c r="Q19" s="38"/>
      <c r="R19" s="38"/>
      <c r="S19" s="117"/>
      <c r="T19" s="113"/>
      <c r="U19" s="41"/>
      <c r="V19" s="41"/>
      <c r="W19" s="41"/>
      <c r="X19" s="41"/>
      <c r="Y19" s="41"/>
      <c r="Z19" s="41"/>
      <c r="AA19" s="41"/>
      <c r="AB19" s="41"/>
      <c r="AC19" s="38"/>
      <c r="AD19" s="40"/>
      <c r="AE19" s="41"/>
      <c r="AF19" s="117"/>
      <c r="AG19" s="774"/>
      <c r="AH19" s="735"/>
      <c r="AI19" s="735"/>
      <c r="AJ19" s="735"/>
      <c r="AK19" s="735"/>
      <c r="AL19" s="735"/>
      <c r="AM19" s="735"/>
      <c r="AN19" s="735"/>
      <c r="AO19" s="857"/>
      <c r="AP19" s="735"/>
      <c r="AQ19" s="735"/>
      <c r="AR19" s="735"/>
      <c r="AS19" s="735"/>
      <c r="AT19" s="735"/>
      <c r="AU19" s="764"/>
    </row>
    <row r="20" spans="1:47" ht="17.25" customHeight="1">
      <c r="A20" s="780"/>
      <c r="B20" s="735"/>
      <c r="C20" s="724"/>
      <c r="D20" s="106" t="s">
        <v>96</v>
      </c>
      <c r="E20" s="153">
        <f>+E16+E19</f>
        <v>804</v>
      </c>
      <c r="F20" s="154"/>
      <c r="G20" s="154"/>
      <c r="H20" s="154"/>
      <c r="I20" s="154"/>
      <c r="J20" s="154"/>
      <c r="K20" s="154"/>
      <c r="L20" s="154"/>
      <c r="M20" s="154"/>
      <c r="N20" s="154"/>
      <c r="O20" s="154"/>
      <c r="P20" s="154"/>
      <c r="Q20" s="154"/>
      <c r="R20" s="154"/>
      <c r="S20" s="155"/>
      <c r="T20" s="156"/>
      <c r="U20" s="157"/>
      <c r="V20" s="157"/>
      <c r="W20" s="157"/>
      <c r="X20" s="157"/>
      <c r="Y20" s="157"/>
      <c r="Z20" s="157"/>
      <c r="AA20" s="157"/>
      <c r="AB20" s="157"/>
      <c r="AC20" s="154"/>
      <c r="AD20" s="158"/>
      <c r="AE20" s="157"/>
      <c r="AF20" s="155"/>
      <c r="AG20" s="774"/>
      <c r="AH20" s="735"/>
      <c r="AI20" s="735"/>
      <c r="AJ20" s="735"/>
      <c r="AK20" s="735"/>
      <c r="AL20" s="735"/>
      <c r="AM20" s="735"/>
      <c r="AN20" s="735"/>
      <c r="AO20" s="857"/>
      <c r="AP20" s="735"/>
      <c r="AQ20" s="735"/>
      <c r="AR20" s="735"/>
      <c r="AS20" s="735"/>
      <c r="AT20" s="735"/>
      <c r="AU20" s="764"/>
    </row>
    <row r="21" spans="1:47" ht="17.25" customHeight="1">
      <c r="A21" s="780"/>
      <c r="B21" s="735"/>
      <c r="C21" s="724"/>
      <c r="D21" s="107" t="s">
        <v>99</v>
      </c>
      <c r="E21" s="153">
        <f>+E17+E19</f>
        <v>152665519</v>
      </c>
      <c r="F21" s="154"/>
      <c r="G21" s="154"/>
      <c r="H21" s="154"/>
      <c r="I21" s="154"/>
      <c r="J21" s="154"/>
      <c r="K21" s="154"/>
      <c r="L21" s="154"/>
      <c r="M21" s="154"/>
      <c r="N21" s="154"/>
      <c r="O21" s="154"/>
      <c r="P21" s="154"/>
      <c r="Q21" s="154"/>
      <c r="R21" s="154"/>
      <c r="S21" s="155"/>
      <c r="T21" s="156"/>
      <c r="U21" s="157"/>
      <c r="V21" s="157"/>
      <c r="W21" s="157"/>
      <c r="X21" s="157"/>
      <c r="Y21" s="157"/>
      <c r="Z21" s="157"/>
      <c r="AA21" s="157"/>
      <c r="AB21" s="157"/>
      <c r="AC21" s="154"/>
      <c r="AD21" s="158"/>
      <c r="AE21" s="157"/>
      <c r="AF21" s="155"/>
      <c r="AG21" s="775"/>
      <c r="AH21" s="736"/>
      <c r="AI21" s="736"/>
      <c r="AJ21" s="736"/>
      <c r="AK21" s="736"/>
      <c r="AL21" s="736"/>
      <c r="AM21" s="736"/>
      <c r="AN21" s="736"/>
      <c r="AO21" s="857"/>
      <c r="AP21" s="736"/>
      <c r="AQ21" s="736"/>
      <c r="AR21" s="736"/>
      <c r="AS21" s="736"/>
      <c r="AT21" s="736"/>
      <c r="AU21" s="764"/>
    </row>
    <row r="22" spans="1:47" ht="17.25" customHeight="1">
      <c r="A22" s="780"/>
      <c r="B22" s="735"/>
      <c r="C22" s="724" t="s">
        <v>225</v>
      </c>
      <c r="D22" s="106" t="s">
        <v>94</v>
      </c>
      <c r="E22" s="40">
        <f>+VLOOKUP(C22,'SILVICULTURA 2020'!$B$1:$I$20,8,0)</f>
        <v>140</v>
      </c>
      <c r="F22" s="40"/>
      <c r="G22" s="40"/>
      <c r="H22" s="40"/>
      <c r="I22" s="40"/>
      <c r="J22" s="40"/>
      <c r="K22" s="40"/>
      <c r="L22" s="40"/>
      <c r="M22" s="40"/>
      <c r="N22" s="40"/>
      <c r="O22" s="40"/>
      <c r="P22" s="40"/>
      <c r="Q22" s="40"/>
      <c r="R22" s="109"/>
      <c r="S22" s="115"/>
      <c r="T22" s="111"/>
      <c r="U22" s="110"/>
      <c r="V22" s="110"/>
      <c r="W22" s="110"/>
      <c r="X22" s="110"/>
      <c r="Y22" s="110"/>
      <c r="Z22" s="110"/>
      <c r="AA22" s="110"/>
      <c r="AB22" s="110"/>
      <c r="AC22" s="38"/>
      <c r="AD22" s="39"/>
      <c r="AE22" s="110"/>
      <c r="AF22" s="115"/>
      <c r="AG22" s="773" t="str">
        <f t="shared" ref="AG22" si="1">+C22</f>
        <v>3-SANTA FE</v>
      </c>
      <c r="AH22" s="734" t="s">
        <v>257</v>
      </c>
      <c r="AI22" s="734" t="s">
        <v>257</v>
      </c>
      <c r="AJ22" s="734" t="s">
        <v>257</v>
      </c>
      <c r="AK22" s="734" t="s">
        <v>257</v>
      </c>
      <c r="AL22" s="734" t="s">
        <v>257</v>
      </c>
      <c r="AM22" s="734"/>
      <c r="AN22" s="734"/>
      <c r="AO22" s="857"/>
      <c r="AP22" s="734" t="s">
        <v>257</v>
      </c>
      <c r="AQ22" s="734" t="s">
        <v>257</v>
      </c>
      <c r="AR22" s="734" t="s">
        <v>259</v>
      </c>
      <c r="AS22" s="734" t="s">
        <v>260</v>
      </c>
      <c r="AT22" s="734"/>
      <c r="AU22" s="764"/>
    </row>
    <row r="23" spans="1:47" ht="17.25" customHeight="1">
      <c r="A23" s="780"/>
      <c r="B23" s="735"/>
      <c r="C23" s="724"/>
      <c r="D23" s="107" t="s">
        <v>6</v>
      </c>
      <c r="E23" s="40">
        <f>+VLOOKUP(C22,'SILVICULTURA 2020'!$B$1:$I$20,7,0)</f>
        <v>26639309</v>
      </c>
      <c r="F23" s="40"/>
      <c r="G23" s="40"/>
      <c r="H23" s="40"/>
      <c r="I23" s="40"/>
      <c r="J23" s="40"/>
      <c r="K23" s="40"/>
      <c r="L23" s="40"/>
      <c r="M23" s="40"/>
      <c r="N23" s="40"/>
      <c r="O23" s="40"/>
      <c r="P23" s="40"/>
      <c r="Q23" s="40"/>
      <c r="R23" s="40"/>
      <c r="S23" s="116"/>
      <c r="T23" s="112"/>
      <c r="U23" s="36"/>
      <c r="V23" s="36"/>
      <c r="W23" s="36"/>
      <c r="X23" s="36"/>
      <c r="Y23" s="36"/>
      <c r="Z23" s="36"/>
      <c r="AA23" s="36"/>
      <c r="AB23" s="36"/>
      <c r="AC23" s="40"/>
      <c r="AD23" s="40"/>
      <c r="AE23" s="36"/>
      <c r="AF23" s="116"/>
      <c r="AG23" s="774"/>
      <c r="AH23" s="735"/>
      <c r="AI23" s="735"/>
      <c r="AJ23" s="735"/>
      <c r="AK23" s="735"/>
      <c r="AL23" s="735"/>
      <c r="AM23" s="735"/>
      <c r="AN23" s="735"/>
      <c r="AO23" s="857"/>
      <c r="AP23" s="735"/>
      <c r="AQ23" s="735"/>
      <c r="AR23" s="735"/>
      <c r="AS23" s="735"/>
      <c r="AT23" s="735"/>
      <c r="AU23" s="764"/>
    </row>
    <row r="24" spans="1:47" ht="17.25" customHeight="1">
      <c r="A24" s="780"/>
      <c r="B24" s="735"/>
      <c r="C24" s="724"/>
      <c r="D24" s="106" t="s">
        <v>95</v>
      </c>
      <c r="E24" s="40">
        <v>0</v>
      </c>
      <c r="F24" s="38"/>
      <c r="G24" s="38"/>
      <c r="H24" s="38"/>
      <c r="I24" s="38"/>
      <c r="J24" s="38"/>
      <c r="K24" s="38"/>
      <c r="L24" s="38"/>
      <c r="M24" s="38"/>
      <c r="N24" s="38"/>
      <c r="O24" s="38"/>
      <c r="P24" s="38"/>
      <c r="Q24" s="38"/>
      <c r="R24" s="38"/>
      <c r="S24" s="117"/>
      <c r="T24" s="113"/>
      <c r="U24" s="41"/>
      <c r="V24" s="41"/>
      <c r="W24" s="41"/>
      <c r="X24" s="41"/>
      <c r="Y24" s="41"/>
      <c r="Z24" s="41"/>
      <c r="AA24" s="41"/>
      <c r="AB24" s="41"/>
      <c r="AC24" s="38"/>
      <c r="AD24" s="40"/>
      <c r="AE24" s="41"/>
      <c r="AF24" s="117"/>
      <c r="AG24" s="774"/>
      <c r="AH24" s="735"/>
      <c r="AI24" s="735"/>
      <c r="AJ24" s="735"/>
      <c r="AK24" s="735"/>
      <c r="AL24" s="735"/>
      <c r="AM24" s="735"/>
      <c r="AN24" s="735"/>
      <c r="AO24" s="857"/>
      <c r="AP24" s="735"/>
      <c r="AQ24" s="735"/>
      <c r="AR24" s="735"/>
      <c r="AS24" s="735"/>
      <c r="AT24" s="735"/>
      <c r="AU24" s="764"/>
    </row>
    <row r="25" spans="1:47" ht="17.25" customHeight="1">
      <c r="A25" s="780"/>
      <c r="B25" s="735"/>
      <c r="C25" s="724"/>
      <c r="D25" s="107" t="s">
        <v>7</v>
      </c>
      <c r="E25" s="40">
        <v>0</v>
      </c>
      <c r="F25" s="38"/>
      <c r="G25" s="38"/>
      <c r="H25" s="38"/>
      <c r="I25" s="38"/>
      <c r="J25" s="38"/>
      <c r="K25" s="38"/>
      <c r="L25" s="38"/>
      <c r="M25" s="38"/>
      <c r="N25" s="38"/>
      <c r="O25" s="38"/>
      <c r="P25" s="38"/>
      <c r="Q25" s="38"/>
      <c r="R25" s="38"/>
      <c r="S25" s="117"/>
      <c r="T25" s="113"/>
      <c r="U25" s="41"/>
      <c r="V25" s="41"/>
      <c r="W25" s="41"/>
      <c r="X25" s="41"/>
      <c r="Y25" s="41"/>
      <c r="Z25" s="41"/>
      <c r="AA25" s="41"/>
      <c r="AB25" s="41"/>
      <c r="AC25" s="38"/>
      <c r="AD25" s="40"/>
      <c r="AE25" s="41"/>
      <c r="AF25" s="117"/>
      <c r="AG25" s="774"/>
      <c r="AH25" s="735"/>
      <c r="AI25" s="735"/>
      <c r="AJ25" s="735"/>
      <c r="AK25" s="735"/>
      <c r="AL25" s="735"/>
      <c r="AM25" s="735"/>
      <c r="AN25" s="735"/>
      <c r="AO25" s="857"/>
      <c r="AP25" s="735"/>
      <c r="AQ25" s="735"/>
      <c r="AR25" s="735"/>
      <c r="AS25" s="735"/>
      <c r="AT25" s="735"/>
      <c r="AU25" s="764"/>
    </row>
    <row r="26" spans="1:47" ht="17.25" customHeight="1">
      <c r="A26" s="780"/>
      <c r="B26" s="735"/>
      <c r="C26" s="724"/>
      <c r="D26" s="106" t="s">
        <v>96</v>
      </c>
      <c r="E26" s="153">
        <f>+E22+E25</f>
        <v>140</v>
      </c>
      <c r="F26" s="154"/>
      <c r="G26" s="154"/>
      <c r="H26" s="154"/>
      <c r="I26" s="154"/>
      <c r="J26" s="154"/>
      <c r="K26" s="154"/>
      <c r="L26" s="154"/>
      <c r="M26" s="154"/>
      <c r="N26" s="154"/>
      <c r="O26" s="154"/>
      <c r="P26" s="154"/>
      <c r="Q26" s="154"/>
      <c r="R26" s="154"/>
      <c r="S26" s="155"/>
      <c r="T26" s="156"/>
      <c r="U26" s="157"/>
      <c r="V26" s="157"/>
      <c r="W26" s="157"/>
      <c r="X26" s="157"/>
      <c r="Y26" s="157"/>
      <c r="Z26" s="157"/>
      <c r="AA26" s="157"/>
      <c r="AB26" s="157"/>
      <c r="AC26" s="154"/>
      <c r="AD26" s="158"/>
      <c r="AE26" s="157"/>
      <c r="AF26" s="155"/>
      <c r="AG26" s="774"/>
      <c r="AH26" s="735"/>
      <c r="AI26" s="735"/>
      <c r="AJ26" s="735"/>
      <c r="AK26" s="735"/>
      <c r="AL26" s="735"/>
      <c r="AM26" s="735"/>
      <c r="AN26" s="735"/>
      <c r="AO26" s="857"/>
      <c r="AP26" s="735"/>
      <c r="AQ26" s="735"/>
      <c r="AR26" s="735"/>
      <c r="AS26" s="735"/>
      <c r="AT26" s="735"/>
      <c r="AU26" s="764"/>
    </row>
    <row r="27" spans="1:47" ht="17.25" customHeight="1">
      <c r="A27" s="780"/>
      <c r="B27" s="735"/>
      <c r="C27" s="724"/>
      <c r="D27" s="107" t="s">
        <v>99</v>
      </c>
      <c r="E27" s="153">
        <f>+E23+E25</f>
        <v>26639309</v>
      </c>
      <c r="F27" s="154"/>
      <c r="G27" s="154"/>
      <c r="H27" s="154"/>
      <c r="I27" s="154"/>
      <c r="J27" s="154"/>
      <c r="K27" s="154"/>
      <c r="L27" s="154"/>
      <c r="M27" s="154"/>
      <c r="N27" s="154"/>
      <c r="O27" s="154"/>
      <c r="P27" s="154"/>
      <c r="Q27" s="154"/>
      <c r="R27" s="154"/>
      <c r="S27" s="155"/>
      <c r="T27" s="156"/>
      <c r="U27" s="157"/>
      <c r="V27" s="157"/>
      <c r="W27" s="157"/>
      <c r="X27" s="157"/>
      <c r="Y27" s="157"/>
      <c r="Z27" s="157"/>
      <c r="AA27" s="157"/>
      <c r="AB27" s="157"/>
      <c r="AC27" s="154"/>
      <c r="AD27" s="158"/>
      <c r="AE27" s="157"/>
      <c r="AF27" s="155"/>
      <c r="AG27" s="775"/>
      <c r="AH27" s="736"/>
      <c r="AI27" s="736"/>
      <c r="AJ27" s="736"/>
      <c r="AK27" s="736"/>
      <c r="AL27" s="736"/>
      <c r="AM27" s="736"/>
      <c r="AN27" s="736"/>
      <c r="AO27" s="857"/>
      <c r="AP27" s="736"/>
      <c r="AQ27" s="736"/>
      <c r="AR27" s="736"/>
      <c r="AS27" s="736"/>
      <c r="AT27" s="736"/>
      <c r="AU27" s="764"/>
    </row>
    <row r="28" spans="1:47" ht="17.25" customHeight="1">
      <c r="A28" s="780"/>
      <c r="B28" s="735"/>
      <c r="C28" s="724" t="s">
        <v>226</v>
      </c>
      <c r="D28" s="106" t="s">
        <v>94</v>
      </c>
      <c r="E28" s="40">
        <f>+VLOOKUP(C28,'SILVICULTURA 2020'!$B$1:$I$20,8,0)</f>
        <v>187</v>
      </c>
      <c r="F28" s="40"/>
      <c r="G28" s="40"/>
      <c r="H28" s="40"/>
      <c r="I28" s="40"/>
      <c r="J28" s="40"/>
      <c r="K28" s="40"/>
      <c r="L28" s="40"/>
      <c r="M28" s="40"/>
      <c r="N28" s="40"/>
      <c r="O28" s="40"/>
      <c r="P28" s="40"/>
      <c r="Q28" s="40"/>
      <c r="R28" s="109"/>
      <c r="S28" s="115"/>
      <c r="T28" s="111"/>
      <c r="U28" s="110"/>
      <c r="V28" s="110"/>
      <c r="W28" s="110"/>
      <c r="X28" s="110"/>
      <c r="Y28" s="110"/>
      <c r="Z28" s="110"/>
      <c r="AA28" s="110"/>
      <c r="AB28" s="110"/>
      <c r="AC28" s="38"/>
      <c r="AD28" s="39"/>
      <c r="AE28" s="110"/>
      <c r="AF28" s="115"/>
      <c r="AG28" s="773" t="str">
        <f t="shared" ref="AG28" si="2">+C28</f>
        <v>4-SAN CRISTOBAL</v>
      </c>
      <c r="AH28" s="734" t="s">
        <v>257</v>
      </c>
      <c r="AI28" s="734" t="s">
        <v>257</v>
      </c>
      <c r="AJ28" s="734" t="s">
        <v>257</v>
      </c>
      <c r="AK28" s="734" t="s">
        <v>257</v>
      </c>
      <c r="AL28" s="734" t="s">
        <v>257</v>
      </c>
      <c r="AM28" s="734"/>
      <c r="AN28" s="734"/>
      <c r="AO28" s="857"/>
      <c r="AP28" s="734" t="s">
        <v>257</v>
      </c>
      <c r="AQ28" s="734" t="s">
        <v>257</v>
      </c>
      <c r="AR28" s="734" t="s">
        <v>259</v>
      </c>
      <c r="AS28" s="734" t="s">
        <v>260</v>
      </c>
      <c r="AT28" s="734"/>
      <c r="AU28" s="764"/>
    </row>
    <row r="29" spans="1:47" ht="17.25" customHeight="1">
      <c r="A29" s="780"/>
      <c r="B29" s="735"/>
      <c r="C29" s="724"/>
      <c r="D29" s="107" t="s">
        <v>6</v>
      </c>
      <c r="E29" s="40">
        <f>+VLOOKUP(C28,'SILVICULTURA 2020'!$B$1:$I$20,7,0)</f>
        <v>35503609</v>
      </c>
      <c r="F29" s="40"/>
      <c r="G29" s="40"/>
      <c r="H29" s="40"/>
      <c r="I29" s="40"/>
      <c r="J29" s="40"/>
      <c r="K29" s="40"/>
      <c r="L29" s="40"/>
      <c r="M29" s="40"/>
      <c r="N29" s="40"/>
      <c r="O29" s="40"/>
      <c r="P29" s="40"/>
      <c r="Q29" s="40"/>
      <c r="R29" s="40"/>
      <c r="S29" s="116"/>
      <c r="T29" s="112"/>
      <c r="U29" s="36"/>
      <c r="V29" s="36"/>
      <c r="W29" s="36"/>
      <c r="X29" s="36"/>
      <c r="Y29" s="36"/>
      <c r="Z29" s="36"/>
      <c r="AA29" s="36"/>
      <c r="AB29" s="36"/>
      <c r="AC29" s="40"/>
      <c r="AD29" s="40"/>
      <c r="AE29" s="36"/>
      <c r="AF29" s="116"/>
      <c r="AG29" s="774"/>
      <c r="AH29" s="735"/>
      <c r="AI29" s="735"/>
      <c r="AJ29" s="735"/>
      <c r="AK29" s="735"/>
      <c r="AL29" s="735"/>
      <c r="AM29" s="735"/>
      <c r="AN29" s="735"/>
      <c r="AO29" s="857"/>
      <c r="AP29" s="735"/>
      <c r="AQ29" s="735"/>
      <c r="AR29" s="735"/>
      <c r="AS29" s="735"/>
      <c r="AT29" s="735"/>
      <c r="AU29" s="764"/>
    </row>
    <row r="30" spans="1:47" ht="17.25" customHeight="1">
      <c r="A30" s="780"/>
      <c r="B30" s="735"/>
      <c r="C30" s="724"/>
      <c r="D30" s="106" t="s">
        <v>95</v>
      </c>
      <c r="E30" s="40">
        <v>0</v>
      </c>
      <c r="F30" s="38"/>
      <c r="G30" s="38"/>
      <c r="H30" s="38"/>
      <c r="I30" s="38"/>
      <c r="J30" s="38"/>
      <c r="K30" s="38"/>
      <c r="L30" s="38"/>
      <c r="M30" s="38"/>
      <c r="N30" s="38"/>
      <c r="O30" s="38"/>
      <c r="P30" s="38"/>
      <c r="Q30" s="38"/>
      <c r="R30" s="38"/>
      <c r="S30" s="117"/>
      <c r="T30" s="113"/>
      <c r="U30" s="41"/>
      <c r="V30" s="41"/>
      <c r="W30" s="41"/>
      <c r="X30" s="41"/>
      <c r="Y30" s="41"/>
      <c r="Z30" s="41"/>
      <c r="AA30" s="41"/>
      <c r="AB30" s="41"/>
      <c r="AC30" s="38"/>
      <c r="AD30" s="40"/>
      <c r="AE30" s="41"/>
      <c r="AF30" s="117"/>
      <c r="AG30" s="774"/>
      <c r="AH30" s="735"/>
      <c r="AI30" s="735"/>
      <c r="AJ30" s="735"/>
      <c r="AK30" s="735"/>
      <c r="AL30" s="735"/>
      <c r="AM30" s="735"/>
      <c r="AN30" s="735"/>
      <c r="AO30" s="857"/>
      <c r="AP30" s="735"/>
      <c r="AQ30" s="735"/>
      <c r="AR30" s="735"/>
      <c r="AS30" s="735"/>
      <c r="AT30" s="735"/>
      <c r="AU30" s="764"/>
    </row>
    <row r="31" spans="1:47" ht="17.25" customHeight="1">
      <c r="A31" s="780"/>
      <c r="B31" s="735"/>
      <c r="C31" s="724"/>
      <c r="D31" s="107" t="s">
        <v>7</v>
      </c>
      <c r="E31" s="40">
        <v>0</v>
      </c>
      <c r="F31" s="38"/>
      <c r="G31" s="38"/>
      <c r="H31" s="38"/>
      <c r="I31" s="38"/>
      <c r="J31" s="38"/>
      <c r="K31" s="38"/>
      <c r="L31" s="38"/>
      <c r="M31" s="38"/>
      <c r="N31" s="38"/>
      <c r="O31" s="38"/>
      <c r="P31" s="38"/>
      <c r="Q31" s="38"/>
      <c r="R31" s="38"/>
      <c r="S31" s="117"/>
      <c r="T31" s="113"/>
      <c r="U31" s="41"/>
      <c r="V31" s="41"/>
      <c r="W31" s="41"/>
      <c r="X31" s="41"/>
      <c r="Y31" s="41"/>
      <c r="Z31" s="41"/>
      <c r="AA31" s="41"/>
      <c r="AB31" s="41"/>
      <c r="AC31" s="38"/>
      <c r="AD31" s="40"/>
      <c r="AE31" s="41"/>
      <c r="AF31" s="117"/>
      <c r="AG31" s="774"/>
      <c r="AH31" s="735"/>
      <c r="AI31" s="735"/>
      <c r="AJ31" s="735"/>
      <c r="AK31" s="735"/>
      <c r="AL31" s="735"/>
      <c r="AM31" s="735"/>
      <c r="AN31" s="735"/>
      <c r="AO31" s="857"/>
      <c r="AP31" s="735"/>
      <c r="AQ31" s="735"/>
      <c r="AR31" s="735"/>
      <c r="AS31" s="735"/>
      <c r="AT31" s="735"/>
      <c r="AU31" s="764"/>
    </row>
    <row r="32" spans="1:47" ht="17.25" customHeight="1">
      <c r="A32" s="780"/>
      <c r="B32" s="735"/>
      <c r="C32" s="724"/>
      <c r="D32" s="106" t="s">
        <v>96</v>
      </c>
      <c r="E32" s="153">
        <f>+E28+E31</f>
        <v>187</v>
      </c>
      <c r="F32" s="154"/>
      <c r="G32" s="154"/>
      <c r="H32" s="154"/>
      <c r="I32" s="154"/>
      <c r="J32" s="154"/>
      <c r="K32" s="154"/>
      <c r="L32" s="154"/>
      <c r="M32" s="154"/>
      <c r="N32" s="154"/>
      <c r="O32" s="154"/>
      <c r="P32" s="154"/>
      <c r="Q32" s="154"/>
      <c r="R32" s="154"/>
      <c r="S32" s="155"/>
      <c r="T32" s="156"/>
      <c r="U32" s="157"/>
      <c r="V32" s="157"/>
      <c r="W32" s="157"/>
      <c r="X32" s="157"/>
      <c r="Y32" s="157"/>
      <c r="Z32" s="157"/>
      <c r="AA32" s="157"/>
      <c r="AB32" s="157"/>
      <c r="AC32" s="154"/>
      <c r="AD32" s="158"/>
      <c r="AE32" s="157"/>
      <c r="AF32" s="155"/>
      <c r="AG32" s="774"/>
      <c r="AH32" s="735"/>
      <c r="AI32" s="735"/>
      <c r="AJ32" s="735"/>
      <c r="AK32" s="735"/>
      <c r="AL32" s="735"/>
      <c r="AM32" s="735"/>
      <c r="AN32" s="735"/>
      <c r="AO32" s="857"/>
      <c r="AP32" s="735"/>
      <c r="AQ32" s="735"/>
      <c r="AR32" s="735"/>
      <c r="AS32" s="735"/>
      <c r="AT32" s="735"/>
      <c r="AU32" s="764"/>
    </row>
    <row r="33" spans="1:47" ht="17.25" customHeight="1">
      <c r="A33" s="780"/>
      <c r="B33" s="735"/>
      <c r="C33" s="724"/>
      <c r="D33" s="107" t="s">
        <v>99</v>
      </c>
      <c r="E33" s="153">
        <f>+E29+E31</f>
        <v>35503609</v>
      </c>
      <c r="F33" s="154"/>
      <c r="G33" s="154"/>
      <c r="H33" s="154"/>
      <c r="I33" s="154"/>
      <c r="J33" s="154"/>
      <c r="K33" s="154"/>
      <c r="L33" s="154"/>
      <c r="M33" s="154"/>
      <c r="N33" s="154"/>
      <c r="O33" s="154"/>
      <c r="P33" s="154"/>
      <c r="Q33" s="154"/>
      <c r="R33" s="154"/>
      <c r="S33" s="155"/>
      <c r="T33" s="156"/>
      <c r="U33" s="157"/>
      <c r="V33" s="157"/>
      <c r="W33" s="157"/>
      <c r="X33" s="157"/>
      <c r="Y33" s="157"/>
      <c r="Z33" s="157"/>
      <c r="AA33" s="157"/>
      <c r="AB33" s="157"/>
      <c r="AC33" s="154"/>
      <c r="AD33" s="158"/>
      <c r="AE33" s="157"/>
      <c r="AF33" s="155"/>
      <c r="AG33" s="775"/>
      <c r="AH33" s="736"/>
      <c r="AI33" s="736"/>
      <c r="AJ33" s="736"/>
      <c r="AK33" s="736"/>
      <c r="AL33" s="736"/>
      <c r="AM33" s="736"/>
      <c r="AN33" s="736"/>
      <c r="AO33" s="857"/>
      <c r="AP33" s="736"/>
      <c r="AQ33" s="736"/>
      <c r="AR33" s="736"/>
      <c r="AS33" s="736"/>
      <c r="AT33" s="736"/>
      <c r="AU33" s="764"/>
    </row>
    <row r="34" spans="1:47" ht="17.25" customHeight="1">
      <c r="A34" s="780"/>
      <c r="B34" s="735"/>
      <c r="C34" s="724" t="s">
        <v>227</v>
      </c>
      <c r="D34" s="106" t="s">
        <v>94</v>
      </c>
      <c r="E34" s="40">
        <f>+VLOOKUP(C34,'SILVICULTURA 2020'!$B$1:$I$20,8,0)</f>
        <v>277</v>
      </c>
      <c r="F34" s="40"/>
      <c r="G34" s="40"/>
      <c r="H34" s="40"/>
      <c r="I34" s="40"/>
      <c r="J34" s="40"/>
      <c r="K34" s="40"/>
      <c r="L34" s="40"/>
      <c r="M34" s="40"/>
      <c r="N34" s="40"/>
      <c r="O34" s="40"/>
      <c r="P34" s="40"/>
      <c r="Q34" s="40"/>
      <c r="R34" s="109"/>
      <c r="S34" s="115"/>
      <c r="T34" s="111"/>
      <c r="U34" s="110"/>
      <c r="V34" s="110"/>
      <c r="W34" s="110"/>
      <c r="X34" s="110"/>
      <c r="Y34" s="110"/>
      <c r="Z34" s="110"/>
      <c r="AA34" s="110"/>
      <c r="AB34" s="110"/>
      <c r="AC34" s="38"/>
      <c r="AD34" s="39"/>
      <c r="AE34" s="110"/>
      <c r="AF34" s="115"/>
      <c r="AG34" s="773" t="str">
        <f t="shared" ref="AG34" si="3">+C34</f>
        <v>5-USME</v>
      </c>
      <c r="AH34" s="734" t="s">
        <v>257</v>
      </c>
      <c r="AI34" s="734" t="s">
        <v>257</v>
      </c>
      <c r="AJ34" s="734" t="s">
        <v>257</v>
      </c>
      <c r="AK34" s="734" t="s">
        <v>257</v>
      </c>
      <c r="AL34" s="734" t="s">
        <v>257</v>
      </c>
      <c r="AM34" s="734"/>
      <c r="AN34" s="734"/>
      <c r="AO34" s="857"/>
      <c r="AP34" s="734" t="s">
        <v>257</v>
      </c>
      <c r="AQ34" s="734" t="s">
        <v>257</v>
      </c>
      <c r="AR34" s="734" t="s">
        <v>259</v>
      </c>
      <c r="AS34" s="734" t="s">
        <v>260</v>
      </c>
      <c r="AT34" s="734"/>
      <c r="AU34" s="764"/>
    </row>
    <row r="35" spans="1:47" ht="17.25" customHeight="1">
      <c r="A35" s="780"/>
      <c r="B35" s="735"/>
      <c r="C35" s="724"/>
      <c r="D35" s="107" t="s">
        <v>6</v>
      </c>
      <c r="E35" s="40">
        <f>+VLOOKUP(C34,'SILVICULTURA 2020'!$B$1:$I$20,7,0)</f>
        <v>52536059</v>
      </c>
      <c r="F35" s="40"/>
      <c r="G35" s="40"/>
      <c r="H35" s="40"/>
      <c r="I35" s="40"/>
      <c r="J35" s="40"/>
      <c r="K35" s="40"/>
      <c r="L35" s="40"/>
      <c r="M35" s="40"/>
      <c r="N35" s="40"/>
      <c r="O35" s="40"/>
      <c r="P35" s="40"/>
      <c r="Q35" s="40"/>
      <c r="R35" s="40"/>
      <c r="S35" s="116"/>
      <c r="T35" s="112"/>
      <c r="U35" s="36"/>
      <c r="V35" s="36"/>
      <c r="W35" s="36"/>
      <c r="X35" s="36"/>
      <c r="Y35" s="36"/>
      <c r="Z35" s="36"/>
      <c r="AA35" s="36"/>
      <c r="AB35" s="36"/>
      <c r="AC35" s="40"/>
      <c r="AD35" s="40"/>
      <c r="AE35" s="36"/>
      <c r="AF35" s="116"/>
      <c r="AG35" s="774"/>
      <c r="AH35" s="735"/>
      <c r="AI35" s="735"/>
      <c r="AJ35" s="735"/>
      <c r="AK35" s="735"/>
      <c r="AL35" s="735"/>
      <c r="AM35" s="735"/>
      <c r="AN35" s="735"/>
      <c r="AO35" s="857"/>
      <c r="AP35" s="735"/>
      <c r="AQ35" s="735"/>
      <c r="AR35" s="735"/>
      <c r="AS35" s="735"/>
      <c r="AT35" s="735"/>
      <c r="AU35" s="764"/>
    </row>
    <row r="36" spans="1:47" ht="17.25" customHeight="1">
      <c r="A36" s="780"/>
      <c r="B36" s="735"/>
      <c r="C36" s="724"/>
      <c r="D36" s="106" t="s">
        <v>95</v>
      </c>
      <c r="E36" s="40">
        <v>0</v>
      </c>
      <c r="F36" s="38"/>
      <c r="G36" s="38"/>
      <c r="H36" s="38"/>
      <c r="I36" s="38"/>
      <c r="J36" s="38"/>
      <c r="K36" s="38"/>
      <c r="L36" s="38"/>
      <c r="M36" s="38"/>
      <c r="N36" s="38"/>
      <c r="O36" s="38"/>
      <c r="P36" s="38"/>
      <c r="Q36" s="38"/>
      <c r="R36" s="38"/>
      <c r="S36" s="117"/>
      <c r="T36" s="113"/>
      <c r="U36" s="41"/>
      <c r="V36" s="41"/>
      <c r="W36" s="41"/>
      <c r="X36" s="41"/>
      <c r="Y36" s="41"/>
      <c r="Z36" s="41"/>
      <c r="AA36" s="41"/>
      <c r="AB36" s="41"/>
      <c r="AC36" s="38"/>
      <c r="AD36" s="40"/>
      <c r="AE36" s="41"/>
      <c r="AF36" s="117"/>
      <c r="AG36" s="774"/>
      <c r="AH36" s="735"/>
      <c r="AI36" s="735"/>
      <c r="AJ36" s="735"/>
      <c r="AK36" s="735"/>
      <c r="AL36" s="735"/>
      <c r="AM36" s="735"/>
      <c r="AN36" s="735"/>
      <c r="AO36" s="857"/>
      <c r="AP36" s="735"/>
      <c r="AQ36" s="735"/>
      <c r="AR36" s="735"/>
      <c r="AS36" s="735"/>
      <c r="AT36" s="735"/>
      <c r="AU36" s="764"/>
    </row>
    <row r="37" spans="1:47" ht="17.25" customHeight="1">
      <c r="A37" s="780"/>
      <c r="B37" s="735"/>
      <c r="C37" s="724"/>
      <c r="D37" s="107" t="s">
        <v>7</v>
      </c>
      <c r="E37" s="40">
        <v>0</v>
      </c>
      <c r="F37" s="38"/>
      <c r="G37" s="38"/>
      <c r="H37" s="38"/>
      <c r="I37" s="38"/>
      <c r="J37" s="38"/>
      <c r="K37" s="38"/>
      <c r="L37" s="38"/>
      <c r="M37" s="38"/>
      <c r="N37" s="38"/>
      <c r="O37" s="38"/>
      <c r="P37" s="38"/>
      <c r="Q37" s="38"/>
      <c r="R37" s="38"/>
      <c r="S37" s="117"/>
      <c r="T37" s="113"/>
      <c r="U37" s="41"/>
      <c r="V37" s="41"/>
      <c r="W37" s="41"/>
      <c r="X37" s="41"/>
      <c r="Y37" s="41"/>
      <c r="Z37" s="41"/>
      <c r="AA37" s="41"/>
      <c r="AB37" s="41"/>
      <c r="AC37" s="38"/>
      <c r="AD37" s="40"/>
      <c r="AE37" s="41"/>
      <c r="AF37" s="117"/>
      <c r="AG37" s="774"/>
      <c r="AH37" s="735"/>
      <c r="AI37" s="735"/>
      <c r="AJ37" s="735"/>
      <c r="AK37" s="735"/>
      <c r="AL37" s="735"/>
      <c r="AM37" s="735"/>
      <c r="AN37" s="735"/>
      <c r="AO37" s="857"/>
      <c r="AP37" s="735"/>
      <c r="AQ37" s="735"/>
      <c r="AR37" s="735"/>
      <c r="AS37" s="735"/>
      <c r="AT37" s="735"/>
      <c r="AU37" s="764"/>
    </row>
    <row r="38" spans="1:47" ht="17.25" customHeight="1">
      <c r="A38" s="780"/>
      <c r="B38" s="735"/>
      <c r="C38" s="724"/>
      <c r="D38" s="106" t="s">
        <v>96</v>
      </c>
      <c r="E38" s="153">
        <f>+E34+E37</f>
        <v>277</v>
      </c>
      <c r="F38" s="154"/>
      <c r="G38" s="154"/>
      <c r="H38" s="154"/>
      <c r="I38" s="154"/>
      <c r="J38" s="154"/>
      <c r="K38" s="154"/>
      <c r="L38" s="154"/>
      <c r="M38" s="154"/>
      <c r="N38" s="154"/>
      <c r="O38" s="154"/>
      <c r="P38" s="154"/>
      <c r="Q38" s="154"/>
      <c r="R38" s="154"/>
      <c r="S38" s="155"/>
      <c r="T38" s="156"/>
      <c r="U38" s="157"/>
      <c r="V38" s="157"/>
      <c r="W38" s="157"/>
      <c r="X38" s="157"/>
      <c r="Y38" s="157"/>
      <c r="Z38" s="157"/>
      <c r="AA38" s="157"/>
      <c r="AB38" s="157"/>
      <c r="AC38" s="154"/>
      <c r="AD38" s="158"/>
      <c r="AE38" s="157"/>
      <c r="AF38" s="155"/>
      <c r="AG38" s="774"/>
      <c r="AH38" s="735"/>
      <c r="AI38" s="735"/>
      <c r="AJ38" s="735"/>
      <c r="AK38" s="735"/>
      <c r="AL38" s="735"/>
      <c r="AM38" s="735"/>
      <c r="AN38" s="735"/>
      <c r="AO38" s="857"/>
      <c r="AP38" s="735"/>
      <c r="AQ38" s="735"/>
      <c r="AR38" s="735"/>
      <c r="AS38" s="735"/>
      <c r="AT38" s="735"/>
      <c r="AU38" s="764"/>
    </row>
    <row r="39" spans="1:47" ht="17.25" customHeight="1">
      <c r="A39" s="780"/>
      <c r="B39" s="735"/>
      <c r="C39" s="724"/>
      <c r="D39" s="107" t="s">
        <v>99</v>
      </c>
      <c r="E39" s="153">
        <f>+E35+E37</f>
        <v>52536059</v>
      </c>
      <c r="F39" s="154"/>
      <c r="G39" s="154"/>
      <c r="H39" s="154"/>
      <c r="I39" s="154"/>
      <c r="J39" s="154"/>
      <c r="K39" s="154"/>
      <c r="L39" s="154"/>
      <c r="M39" s="154"/>
      <c r="N39" s="154"/>
      <c r="O39" s="154"/>
      <c r="P39" s="154"/>
      <c r="Q39" s="154"/>
      <c r="R39" s="154"/>
      <c r="S39" s="155"/>
      <c r="T39" s="156"/>
      <c r="U39" s="157"/>
      <c r="V39" s="157"/>
      <c r="W39" s="157"/>
      <c r="X39" s="157"/>
      <c r="Y39" s="157"/>
      <c r="Z39" s="157"/>
      <c r="AA39" s="157"/>
      <c r="AB39" s="157"/>
      <c r="AC39" s="154"/>
      <c r="AD39" s="158"/>
      <c r="AE39" s="157"/>
      <c r="AF39" s="155"/>
      <c r="AG39" s="775"/>
      <c r="AH39" s="736"/>
      <c r="AI39" s="736"/>
      <c r="AJ39" s="736"/>
      <c r="AK39" s="736"/>
      <c r="AL39" s="736"/>
      <c r="AM39" s="736"/>
      <c r="AN39" s="736"/>
      <c r="AO39" s="857"/>
      <c r="AP39" s="736"/>
      <c r="AQ39" s="736"/>
      <c r="AR39" s="736"/>
      <c r="AS39" s="736"/>
      <c r="AT39" s="736"/>
      <c r="AU39" s="764"/>
    </row>
    <row r="40" spans="1:47" ht="17.25" customHeight="1">
      <c r="A40" s="780"/>
      <c r="B40" s="735"/>
      <c r="C40" s="724" t="s">
        <v>228</v>
      </c>
      <c r="D40" s="106" t="s">
        <v>94</v>
      </c>
      <c r="E40" s="40">
        <f>+VLOOKUP(C40,'SILVICULTURA 2020'!$B$1:$I$20,8,0)</f>
        <v>212</v>
      </c>
      <c r="F40" s="40"/>
      <c r="G40" s="40"/>
      <c r="H40" s="40"/>
      <c r="I40" s="40"/>
      <c r="J40" s="40"/>
      <c r="K40" s="40"/>
      <c r="L40" s="40"/>
      <c r="M40" s="40"/>
      <c r="N40" s="40"/>
      <c r="O40" s="40"/>
      <c r="P40" s="40"/>
      <c r="Q40" s="40"/>
      <c r="R40" s="109"/>
      <c r="S40" s="115"/>
      <c r="T40" s="111"/>
      <c r="U40" s="110"/>
      <c r="V40" s="110"/>
      <c r="W40" s="110"/>
      <c r="X40" s="110"/>
      <c r="Y40" s="110"/>
      <c r="Z40" s="110"/>
      <c r="AA40" s="110"/>
      <c r="AB40" s="110"/>
      <c r="AC40" s="38"/>
      <c r="AD40" s="39"/>
      <c r="AE40" s="110"/>
      <c r="AF40" s="115"/>
      <c r="AG40" s="773" t="str">
        <f t="shared" ref="AG40" si="4">+C40</f>
        <v>6-TUNJUELITO</v>
      </c>
      <c r="AH40" s="734" t="s">
        <v>257</v>
      </c>
      <c r="AI40" s="734" t="s">
        <v>257</v>
      </c>
      <c r="AJ40" s="734" t="s">
        <v>257</v>
      </c>
      <c r="AK40" s="734" t="s">
        <v>257</v>
      </c>
      <c r="AL40" s="734" t="s">
        <v>257</v>
      </c>
      <c r="AM40" s="734"/>
      <c r="AN40" s="734"/>
      <c r="AO40" s="857"/>
      <c r="AP40" s="734" t="s">
        <v>257</v>
      </c>
      <c r="AQ40" s="734" t="s">
        <v>257</v>
      </c>
      <c r="AR40" s="734" t="s">
        <v>259</v>
      </c>
      <c r="AS40" s="734" t="s">
        <v>260</v>
      </c>
      <c r="AT40" s="734"/>
      <c r="AU40" s="764"/>
    </row>
    <row r="41" spans="1:47" ht="17.25" customHeight="1">
      <c r="A41" s="780"/>
      <c r="B41" s="735"/>
      <c r="C41" s="724"/>
      <c r="D41" s="107" t="s">
        <v>6</v>
      </c>
      <c r="E41" s="40">
        <f>+VLOOKUP(C40,'SILVICULTURA 2020'!$B$1:$I$20,7,0)</f>
        <v>40307038</v>
      </c>
      <c r="F41" s="40"/>
      <c r="G41" s="40"/>
      <c r="H41" s="40"/>
      <c r="I41" s="40"/>
      <c r="J41" s="40"/>
      <c r="K41" s="40"/>
      <c r="L41" s="40"/>
      <c r="M41" s="40"/>
      <c r="N41" s="40"/>
      <c r="O41" s="40"/>
      <c r="P41" s="40"/>
      <c r="Q41" s="40"/>
      <c r="R41" s="40"/>
      <c r="S41" s="116"/>
      <c r="T41" s="112"/>
      <c r="U41" s="36"/>
      <c r="V41" s="36"/>
      <c r="W41" s="36"/>
      <c r="X41" s="36"/>
      <c r="Y41" s="36"/>
      <c r="Z41" s="36"/>
      <c r="AA41" s="36"/>
      <c r="AB41" s="36"/>
      <c r="AC41" s="40"/>
      <c r="AD41" s="40"/>
      <c r="AE41" s="36"/>
      <c r="AF41" s="116"/>
      <c r="AG41" s="774"/>
      <c r="AH41" s="735"/>
      <c r="AI41" s="735"/>
      <c r="AJ41" s="735"/>
      <c r="AK41" s="735"/>
      <c r="AL41" s="735"/>
      <c r="AM41" s="735"/>
      <c r="AN41" s="735"/>
      <c r="AO41" s="857"/>
      <c r="AP41" s="735"/>
      <c r="AQ41" s="735"/>
      <c r="AR41" s="735"/>
      <c r="AS41" s="735"/>
      <c r="AT41" s="735"/>
      <c r="AU41" s="764"/>
    </row>
    <row r="42" spans="1:47" ht="17.25" customHeight="1">
      <c r="A42" s="780"/>
      <c r="B42" s="735"/>
      <c r="C42" s="724"/>
      <c r="D42" s="106" t="s">
        <v>95</v>
      </c>
      <c r="E42" s="40">
        <v>0</v>
      </c>
      <c r="F42" s="38"/>
      <c r="G42" s="38"/>
      <c r="H42" s="38"/>
      <c r="I42" s="38"/>
      <c r="J42" s="38"/>
      <c r="K42" s="38"/>
      <c r="L42" s="38"/>
      <c r="M42" s="38"/>
      <c r="N42" s="38"/>
      <c r="O42" s="38"/>
      <c r="P42" s="38"/>
      <c r="Q42" s="38"/>
      <c r="R42" s="38"/>
      <c r="S42" s="117"/>
      <c r="T42" s="113"/>
      <c r="U42" s="41"/>
      <c r="V42" s="41"/>
      <c r="W42" s="41"/>
      <c r="X42" s="41"/>
      <c r="Y42" s="41"/>
      <c r="Z42" s="41"/>
      <c r="AA42" s="41"/>
      <c r="AB42" s="41"/>
      <c r="AC42" s="38"/>
      <c r="AD42" s="40"/>
      <c r="AE42" s="41"/>
      <c r="AF42" s="117"/>
      <c r="AG42" s="774"/>
      <c r="AH42" s="735"/>
      <c r="AI42" s="735"/>
      <c r="AJ42" s="735"/>
      <c r="AK42" s="735"/>
      <c r="AL42" s="735"/>
      <c r="AM42" s="735"/>
      <c r="AN42" s="735"/>
      <c r="AO42" s="857"/>
      <c r="AP42" s="735"/>
      <c r="AQ42" s="735"/>
      <c r="AR42" s="735"/>
      <c r="AS42" s="735"/>
      <c r="AT42" s="735"/>
      <c r="AU42" s="764"/>
    </row>
    <row r="43" spans="1:47" ht="17.25" customHeight="1">
      <c r="A43" s="780"/>
      <c r="B43" s="735"/>
      <c r="C43" s="724"/>
      <c r="D43" s="107" t="s">
        <v>7</v>
      </c>
      <c r="E43" s="40">
        <v>0</v>
      </c>
      <c r="F43" s="38"/>
      <c r="G43" s="38"/>
      <c r="H43" s="38"/>
      <c r="I43" s="38"/>
      <c r="J43" s="38"/>
      <c r="K43" s="38"/>
      <c r="L43" s="38"/>
      <c r="M43" s="38"/>
      <c r="N43" s="38"/>
      <c r="O43" s="38"/>
      <c r="P43" s="38"/>
      <c r="Q43" s="38"/>
      <c r="R43" s="38"/>
      <c r="S43" s="117"/>
      <c r="T43" s="113"/>
      <c r="U43" s="41"/>
      <c r="V43" s="41"/>
      <c r="W43" s="41"/>
      <c r="X43" s="41"/>
      <c r="Y43" s="41"/>
      <c r="Z43" s="41"/>
      <c r="AA43" s="41"/>
      <c r="AB43" s="41"/>
      <c r="AC43" s="38"/>
      <c r="AD43" s="40"/>
      <c r="AE43" s="41"/>
      <c r="AF43" s="117"/>
      <c r="AG43" s="774"/>
      <c r="AH43" s="735"/>
      <c r="AI43" s="735"/>
      <c r="AJ43" s="735"/>
      <c r="AK43" s="735"/>
      <c r="AL43" s="735"/>
      <c r="AM43" s="735"/>
      <c r="AN43" s="735"/>
      <c r="AO43" s="857"/>
      <c r="AP43" s="735"/>
      <c r="AQ43" s="735"/>
      <c r="AR43" s="735"/>
      <c r="AS43" s="735"/>
      <c r="AT43" s="735"/>
      <c r="AU43" s="764"/>
    </row>
    <row r="44" spans="1:47" ht="17.25" customHeight="1">
      <c r="A44" s="780"/>
      <c r="B44" s="735"/>
      <c r="C44" s="724"/>
      <c r="D44" s="106" t="s">
        <v>96</v>
      </c>
      <c r="E44" s="153">
        <f>+E40+E43</f>
        <v>212</v>
      </c>
      <c r="F44" s="154"/>
      <c r="G44" s="154"/>
      <c r="H44" s="154"/>
      <c r="I44" s="154"/>
      <c r="J44" s="154"/>
      <c r="K44" s="154"/>
      <c r="L44" s="154"/>
      <c r="M44" s="154"/>
      <c r="N44" s="154"/>
      <c r="O44" s="154"/>
      <c r="P44" s="154"/>
      <c r="Q44" s="154"/>
      <c r="R44" s="154"/>
      <c r="S44" s="155"/>
      <c r="T44" s="156"/>
      <c r="U44" s="157"/>
      <c r="V44" s="157"/>
      <c r="W44" s="157"/>
      <c r="X44" s="157"/>
      <c r="Y44" s="157"/>
      <c r="Z44" s="157"/>
      <c r="AA44" s="157"/>
      <c r="AB44" s="157"/>
      <c r="AC44" s="154"/>
      <c r="AD44" s="158"/>
      <c r="AE44" s="157"/>
      <c r="AF44" s="155"/>
      <c r="AG44" s="774"/>
      <c r="AH44" s="735"/>
      <c r="AI44" s="735"/>
      <c r="AJ44" s="735"/>
      <c r="AK44" s="735"/>
      <c r="AL44" s="735"/>
      <c r="AM44" s="735"/>
      <c r="AN44" s="735"/>
      <c r="AO44" s="857"/>
      <c r="AP44" s="735"/>
      <c r="AQ44" s="735"/>
      <c r="AR44" s="735"/>
      <c r="AS44" s="735"/>
      <c r="AT44" s="735"/>
      <c r="AU44" s="764"/>
    </row>
    <row r="45" spans="1:47" ht="17.25" customHeight="1">
      <c r="A45" s="780"/>
      <c r="B45" s="735"/>
      <c r="C45" s="724"/>
      <c r="D45" s="107" t="s">
        <v>99</v>
      </c>
      <c r="E45" s="153">
        <f>+E41+E43</f>
        <v>40307038</v>
      </c>
      <c r="F45" s="154"/>
      <c r="G45" s="154"/>
      <c r="H45" s="154"/>
      <c r="I45" s="154"/>
      <c r="J45" s="154"/>
      <c r="K45" s="154"/>
      <c r="L45" s="154"/>
      <c r="M45" s="154"/>
      <c r="N45" s="154"/>
      <c r="O45" s="154"/>
      <c r="P45" s="154"/>
      <c r="Q45" s="154"/>
      <c r="R45" s="154"/>
      <c r="S45" s="155"/>
      <c r="T45" s="156"/>
      <c r="U45" s="157"/>
      <c r="V45" s="157"/>
      <c r="W45" s="157"/>
      <c r="X45" s="157"/>
      <c r="Y45" s="157"/>
      <c r="Z45" s="157"/>
      <c r="AA45" s="157"/>
      <c r="AB45" s="157"/>
      <c r="AC45" s="154"/>
      <c r="AD45" s="158"/>
      <c r="AE45" s="157"/>
      <c r="AF45" s="155"/>
      <c r="AG45" s="775"/>
      <c r="AH45" s="736"/>
      <c r="AI45" s="736"/>
      <c r="AJ45" s="736"/>
      <c r="AK45" s="736"/>
      <c r="AL45" s="736"/>
      <c r="AM45" s="736"/>
      <c r="AN45" s="736"/>
      <c r="AO45" s="857"/>
      <c r="AP45" s="736"/>
      <c r="AQ45" s="736"/>
      <c r="AR45" s="736"/>
      <c r="AS45" s="736"/>
      <c r="AT45" s="736"/>
      <c r="AU45" s="764"/>
    </row>
    <row r="46" spans="1:47" ht="17.25" customHeight="1">
      <c r="A46" s="780"/>
      <c r="B46" s="735"/>
      <c r="C46" s="724" t="s">
        <v>229</v>
      </c>
      <c r="D46" s="106" t="s">
        <v>94</v>
      </c>
      <c r="E46" s="40">
        <f>+VLOOKUP(C46,'SILVICULTURA 2020'!$B$1:$I$20,8,0)</f>
        <v>256</v>
      </c>
      <c r="F46" s="40"/>
      <c r="G46" s="40"/>
      <c r="H46" s="40"/>
      <c r="I46" s="40"/>
      <c r="J46" s="40"/>
      <c r="K46" s="40"/>
      <c r="L46" s="40"/>
      <c r="M46" s="40"/>
      <c r="N46" s="40"/>
      <c r="O46" s="40"/>
      <c r="P46" s="40"/>
      <c r="Q46" s="40"/>
      <c r="R46" s="109"/>
      <c r="S46" s="115"/>
      <c r="T46" s="111"/>
      <c r="U46" s="110"/>
      <c r="V46" s="110"/>
      <c r="W46" s="110"/>
      <c r="X46" s="110"/>
      <c r="Y46" s="110"/>
      <c r="Z46" s="110"/>
      <c r="AA46" s="110"/>
      <c r="AB46" s="110"/>
      <c r="AC46" s="38"/>
      <c r="AD46" s="39"/>
      <c r="AE46" s="110"/>
      <c r="AF46" s="115"/>
      <c r="AG46" s="773" t="str">
        <f t="shared" ref="AG46" si="5">+C46</f>
        <v>7-BOSA</v>
      </c>
      <c r="AH46" s="734" t="s">
        <v>257</v>
      </c>
      <c r="AI46" s="734" t="s">
        <v>257</v>
      </c>
      <c r="AJ46" s="734" t="s">
        <v>257</v>
      </c>
      <c r="AK46" s="734" t="s">
        <v>257</v>
      </c>
      <c r="AL46" s="734" t="s">
        <v>257</v>
      </c>
      <c r="AM46" s="734"/>
      <c r="AN46" s="734"/>
      <c r="AO46" s="857"/>
      <c r="AP46" s="734" t="s">
        <v>257</v>
      </c>
      <c r="AQ46" s="734" t="s">
        <v>257</v>
      </c>
      <c r="AR46" s="734" t="s">
        <v>259</v>
      </c>
      <c r="AS46" s="734" t="s">
        <v>260</v>
      </c>
      <c r="AT46" s="734"/>
      <c r="AU46" s="764"/>
    </row>
    <row r="47" spans="1:47" ht="17.25" customHeight="1">
      <c r="A47" s="780"/>
      <c r="B47" s="735"/>
      <c r="C47" s="724"/>
      <c r="D47" s="107" t="s">
        <v>6</v>
      </c>
      <c r="E47" s="40">
        <f>+VLOOKUP(C46,'SILVICULTURA 2020'!$B$1:$I$20,7,0)</f>
        <v>48684034</v>
      </c>
      <c r="F47" s="40"/>
      <c r="G47" s="40"/>
      <c r="H47" s="40"/>
      <c r="I47" s="40"/>
      <c r="J47" s="40"/>
      <c r="K47" s="40"/>
      <c r="L47" s="40"/>
      <c r="M47" s="40"/>
      <c r="N47" s="40"/>
      <c r="O47" s="40"/>
      <c r="P47" s="40"/>
      <c r="Q47" s="40"/>
      <c r="R47" s="40"/>
      <c r="S47" s="116"/>
      <c r="T47" s="112"/>
      <c r="U47" s="36"/>
      <c r="V47" s="36"/>
      <c r="W47" s="36"/>
      <c r="X47" s="36"/>
      <c r="Y47" s="36"/>
      <c r="Z47" s="36"/>
      <c r="AA47" s="36"/>
      <c r="AB47" s="36"/>
      <c r="AC47" s="40"/>
      <c r="AD47" s="40"/>
      <c r="AE47" s="36"/>
      <c r="AF47" s="116"/>
      <c r="AG47" s="774"/>
      <c r="AH47" s="735"/>
      <c r="AI47" s="735"/>
      <c r="AJ47" s="735"/>
      <c r="AK47" s="735"/>
      <c r="AL47" s="735"/>
      <c r="AM47" s="735"/>
      <c r="AN47" s="735"/>
      <c r="AO47" s="857"/>
      <c r="AP47" s="735"/>
      <c r="AQ47" s="735"/>
      <c r="AR47" s="735"/>
      <c r="AS47" s="735"/>
      <c r="AT47" s="735"/>
      <c r="AU47" s="764"/>
    </row>
    <row r="48" spans="1:47" ht="17.25" customHeight="1">
      <c r="A48" s="780"/>
      <c r="B48" s="735"/>
      <c r="C48" s="724"/>
      <c r="D48" s="106" t="s">
        <v>95</v>
      </c>
      <c r="E48" s="40">
        <v>0</v>
      </c>
      <c r="F48" s="38"/>
      <c r="G48" s="38"/>
      <c r="H48" s="38"/>
      <c r="I48" s="38"/>
      <c r="J48" s="38"/>
      <c r="K48" s="38"/>
      <c r="L48" s="38"/>
      <c r="M48" s="38"/>
      <c r="N48" s="38"/>
      <c r="O48" s="38"/>
      <c r="P48" s="38"/>
      <c r="Q48" s="38"/>
      <c r="R48" s="38"/>
      <c r="S48" s="117"/>
      <c r="T48" s="113"/>
      <c r="U48" s="41"/>
      <c r="V48" s="41"/>
      <c r="W48" s="41"/>
      <c r="X48" s="41"/>
      <c r="Y48" s="41"/>
      <c r="Z48" s="41"/>
      <c r="AA48" s="41"/>
      <c r="AB48" s="41"/>
      <c r="AC48" s="38"/>
      <c r="AD48" s="40"/>
      <c r="AE48" s="41"/>
      <c r="AF48" s="117"/>
      <c r="AG48" s="774"/>
      <c r="AH48" s="735"/>
      <c r="AI48" s="735"/>
      <c r="AJ48" s="735"/>
      <c r="AK48" s="735"/>
      <c r="AL48" s="735"/>
      <c r="AM48" s="735"/>
      <c r="AN48" s="735"/>
      <c r="AO48" s="857"/>
      <c r="AP48" s="735"/>
      <c r="AQ48" s="735"/>
      <c r="AR48" s="735"/>
      <c r="AS48" s="735"/>
      <c r="AT48" s="735"/>
      <c r="AU48" s="764"/>
    </row>
    <row r="49" spans="1:47" ht="17.25" customHeight="1">
      <c r="A49" s="780"/>
      <c r="B49" s="735"/>
      <c r="C49" s="724"/>
      <c r="D49" s="107" t="s">
        <v>7</v>
      </c>
      <c r="E49" s="40">
        <v>0</v>
      </c>
      <c r="F49" s="38"/>
      <c r="G49" s="38"/>
      <c r="H49" s="38"/>
      <c r="I49" s="38"/>
      <c r="J49" s="38"/>
      <c r="K49" s="38"/>
      <c r="L49" s="38"/>
      <c r="M49" s="38"/>
      <c r="N49" s="38"/>
      <c r="O49" s="38"/>
      <c r="P49" s="38"/>
      <c r="Q49" s="38"/>
      <c r="R49" s="38"/>
      <c r="S49" s="117"/>
      <c r="T49" s="113"/>
      <c r="U49" s="41"/>
      <c r="V49" s="41"/>
      <c r="W49" s="41"/>
      <c r="X49" s="41"/>
      <c r="Y49" s="41"/>
      <c r="Z49" s="41"/>
      <c r="AA49" s="41"/>
      <c r="AB49" s="41"/>
      <c r="AC49" s="38"/>
      <c r="AD49" s="40"/>
      <c r="AE49" s="41"/>
      <c r="AF49" s="117"/>
      <c r="AG49" s="774"/>
      <c r="AH49" s="735"/>
      <c r="AI49" s="735"/>
      <c r="AJ49" s="735"/>
      <c r="AK49" s="735"/>
      <c r="AL49" s="735"/>
      <c r="AM49" s="735"/>
      <c r="AN49" s="735"/>
      <c r="AO49" s="857"/>
      <c r="AP49" s="735"/>
      <c r="AQ49" s="735"/>
      <c r="AR49" s="735"/>
      <c r="AS49" s="735"/>
      <c r="AT49" s="735"/>
      <c r="AU49" s="764"/>
    </row>
    <row r="50" spans="1:47" ht="17.25" customHeight="1">
      <c r="A50" s="780"/>
      <c r="B50" s="735"/>
      <c r="C50" s="724"/>
      <c r="D50" s="106" t="s">
        <v>96</v>
      </c>
      <c r="E50" s="153">
        <f>+E46+E49</f>
        <v>256</v>
      </c>
      <c r="F50" s="154"/>
      <c r="G50" s="154"/>
      <c r="H50" s="154"/>
      <c r="I50" s="154"/>
      <c r="J50" s="154"/>
      <c r="K50" s="154"/>
      <c r="L50" s="154"/>
      <c r="M50" s="154"/>
      <c r="N50" s="154"/>
      <c r="O50" s="154"/>
      <c r="P50" s="154"/>
      <c r="Q50" s="154"/>
      <c r="R50" s="154"/>
      <c r="S50" s="155"/>
      <c r="T50" s="156"/>
      <c r="U50" s="157"/>
      <c r="V50" s="157"/>
      <c r="W50" s="157"/>
      <c r="X50" s="157"/>
      <c r="Y50" s="157"/>
      <c r="Z50" s="157"/>
      <c r="AA50" s="157"/>
      <c r="AB50" s="157"/>
      <c r="AC50" s="154"/>
      <c r="AD50" s="158"/>
      <c r="AE50" s="157"/>
      <c r="AF50" s="155"/>
      <c r="AG50" s="774"/>
      <c r="AH50" s="735"/>
      <c r="AI50" s="735"/>
      <c r="AJ50" s="735"/>
      <c r="AK50" s="735"/>
      <c r="AL50" s="735"/>
      <c r="AM50" s="735"/>
      <c r="AN50" s="735"/>
      <c r="AO50" s="857"/>
      <c r="AP50" s="735"/>
      <c r="AQ50" s="735"/>
      <c r="AR50" s="735"/>
      <c r="AS50" s="735"/>
      <c r="AT50" s="735"/>
      <c r="AU50" s="764"/>
    </row>
    <row r="51" spans="1:47" ht="17.25" customHeight="1">
      <c r="A51" s="780"/>
      <c r="B51" s="735"/>
      <c r="C51" s="724"/>
      <c r="D51" s="107" t="s">
        <v>99</v>
      </c>
      <c r="E51" s="153">
        <f>+E47+E49</f>
        <v>48684034</v>
      </c>
      <c r="F51" s="154"/>
      <c r="G51" s="154"/>
      <c r="H51" s="154"/>
      <c r="I51" s="154"/>
      <c r="J51" s="154"/>
      <c r="K51" s="154"/>
      <c r="L51" s="154"/>
      <c r="M51" s="154"/>
      <c r="N51" s="154"/>
      <c r="O51" s="154"/>
      <c r="P51" s="154"/>
      <c r="Q51" s="154"/>
      <c r="R51" s="154"/>
      <c r="S51" s="155"/>
      <c r="T51" s="156"/>
      <c r="U51" s="157"/>
      <c r="V51" s="157"/>
      <c r="W51" s="157"/>
      <c r="X51" s="157"/>
      <c r="Y51" s="157"/>
      <c r="Z51" s="157"/>
      <c r="AA51" s="157"/>
      <c r="AB51" s="157"/>
      <c r="AC51" s="154"/>
      <c r="AD51" s="158"/>
      <c r="AE51" s="157"/>
      <c r="AF51" s="155"/>
      <c r="AG51" s="775"/>
      <c r="AH51" s="736"/>
      <c r="AI51" s="736"/>
      <c r="AJ51" s="736"/>
      <c r="AK51" s="736"/>
      <c r="AL51" s="736"/>
      <c r="AM51" s="736"/>
      <c r="AN51" s="736"/>
      <c r="AO51" s="857"/>
      <c r="AP51" s="736"/>
      <c r="AQ51" s="736"/>
      <c r="AR51" s="736"/>
      <c r="AS51" s="736"/>
      <c r="AT51" s="736"/>
      <c r="AU51" s="764"/>
    </row>
    <row r="52" spans="1:47" ht="17.25" customHeight="1">
      <c r="A52" s="780"/>
      <c r="B52" s="735"/>
      <c r="C52" s="724" t="s">
        <v>230</v>
      </c>
      <c r="D52" s="106" t="s">
        <v>94</v>
      </c>
      <c r="E52" s="40">
        <f>+VLOOKUP(C52,'SILVICULTURA 2020'!$B$1:$I$20,8,0)</f>
        <v>585</v>
      </c>
      <c r="F52" s="40"/>
      <c r="G52" s="40"/>
      <c r="H52" s="40"/>
      <c r="I52" s="40"/>
      <c r="J52" s="40"/>
      <c r="K52" s="40"/>
      <c r="L52" s="40"/>
      <c r="M52" s="40"/>
      <c r="N52" s="40"/>
      <c r="O52" s="40"/>
      <c r="P52" s="40"/>
      <c r="Q52" s="40"/>
      <c r="R52" s="109"/>
      <c r="S52" s="115"/>
      <c r="T52" s="111"/>
      <c r="U52" s="110"/>
      <c r="V52" s="110"/>
      <c r="W52" s="110"/>
      <c r="X52" s="110"/>
      <c r="Y52" s="110"/>
      <c r="Z52" s="110"/>
      <c r="AA52" s="110"/>
      <c r="AB52" s="110"/>
      <c r="AC52" s="38"/>
      <c r="AD52" s="39"/>
      <c r="AE52" s="110"/>
      <c r="AF52" s="115"/>
      <c r="AG52" s="773" t="str">
        <f t="shared" ref="AG52" si="6">+C52</f>
        <v>8-KENNEDY</v>
      </c>
      <c r="AH52" s="734" t="s">
        <v>257</v>
      </c>
      <c r="AI52" s="734" t="s">
        <v>257</v>
      </c>
      <c r="AJ52" s="734" t="s">
        <v>257</v>
      </c>
      <c r="AK52" s="734" t="s">
        <v>257</v>
      </c>
      <c r="AL52" s="734" t="s">
        <v>257</v>
      </c>
      <c r="AM52" s="734"/>
      <c r="AN52" s="734"/>
      <c r="AO52" s="857"/>
      <c r="AP52" s="734" t="s">
        <v>257</v>
      </c>
      <c r="AQ52" s="734" t="s">
        <v>257</v>
      </c>
      <c r="AR52" s="734" t="s">
        <v>259</v>
      </c>
      <c r="AS52" s="734" t="s">
        <v>260</v>
      </c>
      <c r="AT52" s="734"/>
      <c r="AU52" s="764"/>
    </row>
    <row r="53" spans="1:47" ht="17.25" customHeight="1">
      <c r="A53" s="780"/>
      <c r="B53" s="735"/>
      <c r="C53" s="724"/>
      <c r="D53" s="107" t="s">
        <v>6</v>
      </c>
      <c r="E53" s="40">
        <f>+VLOOKUP(C52,'SILVICULTURA 2020'!$B$1:$I$20,7,0)</f>
        <v>111198232</v>
      </c>
      <c r="F53" s="40"/>
      <c r="G53" s="40"/>
      <c r="H53" s="40"/>
      <c r="I53" s="40"/>
      <c r="J53" s="40"/>
      <c r="K53" s="40"/>
      <c r="L53" s="40"/>
      <c r="M53" s="40"/>
      <c r="N53" s="40"/>
      <c r="O53" s="40"/>
      <c r="P53" s="40"/>
      <c r="Q53" s="40"/>
      <c r="R53" s="40"/>
      <c r="S53" s="116"/>
      <c r="T53" s="112"/>
      <c r="U53" s="36"/>
      <c r="V53" s="36"/>
      <c r="W53" s="36"/>
      <c r="X53" s="36"/>
      <c r="Y53" s="36"/>
      <c r="Z53" s="36"/>
      <c r="AA53" s="36"/>
      <c r="AB53" s="36"/>
      <c r="AC53" s="40"/>
      <c r="AD53" s="40"/>
      <c r="AE53" s="36"/>
      <c r="AF53" s="116"/>
      <c r="AG53" s="774"/>
      <c r="AH53" s="735"/>
      <c r="AI53" s="735"/>
      <c r="AJ53" s="735"/>
      <c r="AK53" s="735"/>
      <c r="AL53" s="735"/>
      <c r="AM53" s="735"/>
      <c r="AN53" s="735"/>
      <c r="AO53" s="857"/>
      <c r="AP53" s="735"/>
      <c r="AQ53" s="735"/>
      <c r="AR53" s="735"/>
      <c r="AS53" s="735"/>
      <c r="AT53" s="735"/>
      <c r="AU53" s="764"/>
    </row>
    <row r="54" spans="1:47" ht="17.25" customHeight="1">
      <c r="A54" s="780"/>
      <c r="B54" s="735"/>
      <c r="C54" s="724"/>
      <c r="D54" s="106" t="s">
        <v>95</v>
      </c>
      <c r="E54" s="40">
        <v>0</v>
      </c>
      <c r="F54" s="38"/>
      <c r="G54" s="38"/>
      <c r="H54" s="38"/>
      <c r="I54" s="38"/>
      <c r="J54" s="38"/>
      <c r="K54" s="38"/>
      <c r="L54" s="38"/>
      <c r="M54" s="38"/>
      <c r="N54" s="38"/>
      <c r="O54" s="38"/>
      <c r="P54" s="38"/>
      <c r="Q54" s="38"/>
      <c r="R54" s="38"/>
      <c r="S54" s="117"/>
      <c r="T54" s="113"/>
      <c r="U54" s="41"/>
      <c r="V54" s="41"/>
      <c r="W54" s="41"/>
      <c r="X54" s="41"/>
      <c r="Y54" s="41"/>
      <c r="Z54" s="41"/>
      <c r="AA54" s="41"/>
      <c r="AB54" s="41"/>
      <c r="AC54" s="38"/>
      <c r="AD54" s="40"/>
      <c r="AE54" s="41"/>
      <c r="AF54" s="117"/>
      <c r="AG54" s="774"/>
      <c r="AH54" s="735"/>
      <c r="AI54" s="735"/>
      <c r="AJ54" s="735"/>
      <c r="AK54" s="735"/>
      <c r="AL54" s="735"/>
      <c r="AM54" s="735"/>
      <c r="AN54" s="735"/>
      <c r="AO54" s="857"/>
      <c r="AP54" s="735"/>
      <c r="AQ54" s="735"/>
      <c r="AR54" s="735"/>
      <c r="AS54" s="735"/>
      <c r="AT54" s="735"/>
      <c r="AU54" s="764"/>
    </row>
    <row r="55" spans="1:47" ht="17.25" customHeight="1">
      <c r="A55" s="780"/>
      <c r="B55" s="735"/>
      <c r="C55" s="724"/>
      <c r="D55" s="107" t="s">
        <v>7</v>
      </c>
      <c r="E55" s="40">
        <v>0</v>
      </c>
      <c r="F55" s="38"/>
      <c r="G55" s="38"/>
      <c r="H55" s="38"/>
      <c r="I55" s="38"/>
      <c r="J55" s="38"/>
      <c r="K55" s="38"/>
      <c r="L55" s="38"/>
      <c r="M55" s="38"/>
      <c r="N55" s="38"/>
      <c r="O55" s="38"/>
      <c r="P55" s="38"/>
      <c r="Q55" s="38"/>
      <c r="R55" s="38"/>
      <c r="S55" s="117"/>
      <c r="T55" s="113"/>
      <c r="U55" s="41"/>
      <c r="V55" s="41"/>
      <c r="W55" s="41"/>
      <c r="X55" s="41"/>
      <c r="Y55" s="41"/>
      <c r="Z55" s="41"/>
      <c r="AA55" s="41"/>
      <c r="AB55" s="41"/>
      <c r="AC55" s="38"/>
      <c r="AD55" s="40"/>
      <c r="AE55" s="41"/>
      <c r="AF55" s="117"/>
      <c r="AG55" s="774"/>
      <c r="AH55" s="735"/>
      <c r="AI55" s="735"/>
      <c r="AJ55" s="735"/>
      <c r="AK55" s="735"/>
      <c r="AL55" s="735"/>
      <c r="AM55" s="735"/>
      <c r="AN55" s="735"/>
      <c r="AO55" s="857"/>
      <c r="AP55" s="735"/>
      <c r="AQ55" s="735"/>
      <c r="AR55" s="735"/>
      <c r="AS55" s="735"/>
      <c r="AT55" s="735"/>
      <c r="AU55" s="764"/>
    </row>
    <row r="56" spans="1:47" ht="17.25" customHeight="1">
      <c r="A56" s="780"/>
      <c r="B56" s="735"/>
      <c r="C56" s="724"/>
      <c r="D56" s="106" t="s">
        <v>96</v>
      </c>
      <c r="E56" s="153">
        <f>+E52+E55</f>
        <v>585</v>
      </c>
      <c r="F56" s="154"/>
      <c r="G56" s="154"/>
      <c r="H56" s="154"/>
      <c r="I56" s="154"/>
      <c r="J56" s="154"/>
      <c r="K56" s="154"/>
      <c r="L56" s="154"/>
      <c r="M56" s="154"/>
      <c r="N56" s="154"/>
      <c r="O56" s="154"/>
      <c r="P56" s="154"/>
      <c r="Q56" s="154"/>
      <c r="R56" s="154"/>
      <c r="S56" s="155"/>
      <c r="T56" s="156"/>
      <c r="U56" s="157"/>
      <c r="V56" s="157"/>
      <c r="W56" s="157"/>
      <c r="X56" s="157"/>
      <c r="Y56" s="157"/>
      <c r="Z56" s="157"/>
      <c r="AA56" s="157"/>
      <c r="AB56" s="157"/>
      <c r="AC56" s="154"/>
      <c r="AD56" s="158"/>
      <c r="AE56" s="157"/>
      <c r="AF56" s="155"/>
      <c r="AG56" s="774"/>
      <c r="AH56" s="735"/>
      <c r="AI56" s="735"/>
      <c r="AJ56" s="735"/>
      <c r="AK56" s="735"/>
      <c r="AL56" s="735"/>
      <c r="AM56" s="735"/>
      <c r="AN56" s="735"/>
      <c r="AO56" s="857"/>
      <c r="AP56" s="735"/>
      <c r="AQ56" s="735"/>
      <c r="AR56" s="735"/>
      <c r="AS56" s="735"/>
      <c r="AT56" s="735"/>
      <c r="AU56" s="764"/>
    </row>
    <row r="57" spans="1:47" ht="17.25" customHeight="1">
      <c r="A57" s="780"/>
      <c r="B57" s="735"/>
      <c r="C57" s="724"/>
      <c r="D57" s="107" t="s">
        <v>99</v>
      </c>
      <c r="E57" s="153">
        <f>+E53+E55</f>
        <v>111198232</v>
      </c>
      <c r="F57" s="154"/>
      <c r="G57" s="154"/>
      <c r="H57" s="154"/>
      <c r="I57" s="154"/>
      <c r="J57" s="154"/>
      <c r="K57" s="154"/>
      <c r="L57" s="154"/>
      <c r="M57" s="154"/>
      <c r="N57" s="154"/>
      <c r="O57" s="154"/>
      <c r="P57" s="154"/>
      <c r="Q57" s="154"/>
      <c r="R57" s="154"/>
      <c r="S57" s="155"/>
      <c r="T57" s="156"/>
      <c r="U57" s="157"/>
      <c r="V57" s="157"/>
      <c r="W57" s="157"/>
      <c r="X57" s="157"/>
      <c r="Y57" s="157"/>
      <c r="Z57" s="157"/>
      <c r="AA57" s="157"/>
      <c r="AB57" s="157"/>
      <c r="AC57" s="154"/>
      <c r="AD57" s="158"/>
      <c r="AE57" s="157"/>
      <c r="AF57" s="155"/>
      <c r="AG57" s="775"/>
      <c r="AH57" s="736"/>
      <c r="AI57" s="736"/>
      <c r="AJ57" s="736"/>
      <c r="AK57" s="736"/>
      <c r="AL57" s="736"/>
      <c r="AM57" s="736"/>
      <c r="AN57" s="736"/>
      <c r="AO57" s="857"/>
      <c r="AP57" s="736"/>
      <c r="AQ57" s="736"/>
      <c r="AR57" s="736"/>
      <c r="AS57" s="736"/>
      <c r="AT57" s="736"/>
      <c r="AU57" s="764"/>
    </row>
    <row r="58" spans="1:47" ht="17.25" customHeight="1">
      <c r="A58" s="780"/>
      <c r="B58" s="735"/>
      <c r="C58" s="724" t="s">
        <v>231</v>
      </c>
      <c r="D58" s="106" t="s">
        <v>94</v>
      </c>
      <c r="E58" s="40">
        <f>+VLOOKUP(C58,'SILVICULTURA 2020'!$B$1:$I$20,8,0)</f>
        <v>784</v>
      </c>
      <c r="F58" s="40"/>
      <c r="G58" s="40"/>
      <c r="H58" s="40"/>
      <c r="I58" s="40"/>
      <c r="J58" s="40"/>
      <c r="K58" s="40"/>
      <c r="L58" s="40"/>
      <c r="M58" s="40"/>
      <c r="N58" s="40"/>
      <c r="O58" s="40"/>
      <c r="P58" s="40"/>
      <c r="Q58" s="40"/>
      <c r="R58" s="109"/>
      <c r="S58" s="115"/>
      <c r="T58" s="111"/>
      <c r="U58" s="110"/>
      <c r="V58" s="110"/>
      <c r="W58" s="110"/>
      <c r="X58" s="110"/>
      <c r="Y58" s="110"/>
      <c r="Z58" s="110"/>
      <c r="AA58" s="110"/>
      <c r="AB58" s="110"/>
      <c r="AC58" s="38"/>
      <c r="AD58" s="39"/>
      <c r="AE58" s="110"/>
      <c r="AF58" s="115"/>
      <c r="AG58" s="773" t="str">
        <f t="shared" ref="AG58:AG118" si="7">+C58</f>
        <v>9-FONTIBON</v>
      </c>
      <c r="AH58" s="734" t="s">
        <v>257</v>
      </c>
      <c r="AI58" s="734" t="s">
        <v>257</v>
      </c>
      <c r="AJ58" s="734" t="s">
        <v>257</v>
      </c>
      <c r="AK58" s="734" t="s">
        <v>257</v>
      </c>
      <c r="AL58" s="734" t="s">
        <v>257</v>
      </c>
      <c r="AM58" s="734"/>
      <c r="AN58" s="734"/>
      <c r="AO58" s="857"/>
      <c r="AP58" s="734" t="s">
        <v>257</v>
      </c>
      <c r="AQ58" s="734" t="s">
        <v>257</v>
      </c>
      <c r="AR58" s="734" t="s">
        <v>259</v>
      </c>
      <c r="AS58" s="734" t="s">
        <v>260</v>
      </c>
      <c r="AT58" s="734"/>
      <c r="AU58" s="764"/>
    </row>
    <row r="59" spans="1:47" ht="17.25" customHeight="1">
      <c r="A59" s="780"/>
      <c r="B59" s="735"/>
      <c r="C59" s="724"/>
      <c r="D59" s="107" t="s">
        <v>6</v>
      </c>
      <c r="E59" s="40">
        <f>+VLOOKUP(C58,'SILVICULTURA 2020'!$B$1:$I$20,7,0)</f>
        <v>148906313</v>
      </c>
      <c r="F59" s="40"/>
      <c r="G59" s="40"/>
      <c r="H59" s="40"/>
      <c r="I59" s="40"/>
      <c r="J59" s="40"/>
      <c r="K59" s="40"/>
      <c r="L59" s="40"/>
      <c r="M59" s="40"/>
      <c r="N59" s="40"/>
      <c r="O59" s="40"/>
      <c r="P59" s="40"/>
      <c r="Q59" s="40"/>
      <c r="R59" s="40"/>
      <c r="S59" s="116"/>
      <c r="T59" s="112"/>
      <c r="U59" s="36"/>
      <c r="V59" s="36"/>
      <c r="W59" s="36"/>
      <c r="X59" s="36"/>
      <c r="Y59" s="36"/>
      <c r="Z59" s="36"/>
      <c r="AA59" s="36"/>
      <c r="AB59" s="36"/>
      <c r="AC59" s="40"/>
      <c r="AD59" s="40"/>
      <c r="AE59" s="36"/>
      <c r="AF59" s="116"/>
      <c r="AG59" s="774"/>
      <c r="AH59" s="735"/>
      <c r="AI59" s="735"/>
      <c r="AJ59" s="735"/>
      <c r="AK59" s="735"/>
      <c r="AL59" s="735"/>
      <c r="AM59" s="735"/>
      <c r="AN59" s="735"/>
      <c r="AO59" s="857"/>
      <c r="AP59" s="735"/>
      <c r="AQ59" s="735"/>
      <c r="AR59" s="735"/>
      <c r="AS59" s="735"/>
      <c r="AT59" s="735"/>
      <c r="AU59" s="764"/>
    </row>
    <row r="60" spans="1:47" ht="17.25" customHeight="1">
      <c r="A60" s="780"/>
      <c r="B60" s="735"/>
      <c r="C60" s="724"/>
      <c r="D60" s="106" t="s">
        <v>95</v>
      </c>
      <c r="E60" s="40">
        <v>0</v>
      </c>
      <c r="F60" s="38"/>
      <c r="G60" s="38"/>
      <c r="H60" s="38"/>
      <c r="I60" s="38"/>
      <c r="J60" s="38"/>
      <c r="K60" s="38"/>
      <c r="L60" s="38"/>
      <c r="M60" s="38"/>
      <c r="N60" s="38"/>
      <c r="O60" s="38"/>
      <c r="P60" s="38"/>
      <c r="Q60" s="38"/>
      <c r="R60" s="38"/>
      <c r="S60" s="117"/>
      <c r="T60" s="113"/>
      <c r="U60" s="41"/>
      <c r="V60" s="41"/>
      <c r="W60" s="41"/>
      <c r="X60" s="41"/>
      <c r="Y60" s="41"/>
      <c r="Z60" s="41"/>
      <c r="AA60" s="41"/>
      <c r="AB60" s="41"/>
      <c r="AC60" s="38"/>
      <c r="AD60" s="40"/>
      <c r="AE60" s="41"/>
      <c r="AF60" s="117"/>
      <c r="AG60" s="774"/>
      <c r="AH60" s="735"/>
      <c r="AI60" s="735"/>
      <c r="AJ60" s="735"/>
      <c r="AK60" s="735"/>
      <c r="AL60" s="735"/>
      <c r="AM60" s="735"/>
      <c r="AN60" s="735"/>
      <c r="AO60" s="857"/>
      <c r="AP60" s="735"/>
      <c r="AQ60" s="735"/>
      <c r="AR60" s="735"/>
      <c r="AS60" s="735"/>
      <c r="AT60" s="735"/>
      <c r="AU60" s="764"/>
    </row>
    <row r="61" spans="1:47" ht="17.25" customHeight="1">
      <c r="A61" s="780"/>
      <c r="B61" s="735"/>
      <c r="C61" s="724"/>
      <c r="D61" s="107" t="s">
        <v>7</v>
      </c>
      <c r="E61" s="40">
        <v>0</v>
      </c>
      <c r="F61" s="38"/>
      <c r="G61" s="38"/>
      <c r="H61" s="38"/>
      <c r="I61" s="38"/>
      <c r="J61" s="38"/>
      <c r="K61" s="38"/>
      <c r="L61" s="38"/>
      <c r="M61" s="38"/>
      <c r="N61" s="38"/>
      <c r="O61" s="38"/>
      <c r="P61" s="38"/>
      <c r="Q61" s="38"/>
      <c r="R61" s="38"/>
      <c r="S61" s="117"/>
      <c r="T61" s="113"/>
      <c r="U61" s="41"/>
      <c r="V61" s="41"/>
      <c r="W61" s="41"/>
      <c r="X61" s="41"/>
      <c r="Y61" s="41"/>
      <c r="Z61" s="41"/>
      <c r="AA61" s="41"/>
      <c r="AB61" s="41"/>
      <c r="AC61" s="38"/>
      <c r="AD61" s="40"/>
      <c r="AE61" s="41"/>
      <c r="AF61" s="117"/>
      <c r="AG61" s="774"/>
      <c r="AH61" s="735"/>
      <c r="AI61" s="735"/>
      <c r="AJ61" s="735"/>
      <c r="AK61" s="735"/>
      <c r="AL61" s="735"/>
      <c r="AM61" s="735"/>
      <c r="AN61" s="735"/>
      <c r="AO61" s="857"/>
      <c r="AP61" s="735"/>
      <c r="AQ61" s="735"/>
      <c r="AR61" s="735"/>
      <c r="AS61" s="735"/>
      <c r="AT61" s="735"/>
      <c r="AU61" s="764"/>
    </row>
    <row r="62" spans="1:47" ht="17.25" customHeight="1">
      <c r="A62" s="780"/>
      <c r="B62" s="735"/>
      <c r="C62" s="724"/>
      <c r="D62" s="106" t="s">
        <v>96</v>
      </c>
      <c r="E62" s="153">
        <f>+E58+E61</f>
        <v>784</v>
      </c>
      <c r="F62" s="154"/>
      <c r="G62" s="154"/>
      <c r="H62" s="154"/>
      <c r="I62" s="154"/>
      <c r="J62" s="154"/>
      <c r="K62" s="154"/>
      <c r="L62" s="154"/>
      <c r="M62" s="154"/>
      <c r="N62" s="154"/>
      <c r="O62" s="154"/>
      <c r="P62" s="154"/>
      <c r="Q62" s="154"/>
      <c r="R62" s="154"/>
      <c r="S62" s="155"/>
      <c r="T62" s="156"/>
      <c r="U62" s="157"/>
      <c r="V62" s="157"/>
      <c r="W62" s="157"/>
      <c r="X62" s="157"/>
      <c r="Y62" s="157"/>
      <c r="Z62" s="157"/>
      <c r="AA62" s="157"/>
      <c r="AB62" s="157"/>
      <c r="AC62" s="154"/>
      <c r="AD62" s="158"/>
      <c r="AE62" s="157"/>
      <c r="AF62" s="155"/>
      <c r="AG62" s="774"/>
      <c r="AH62" s="735"/>
      <c r="AI62" s="735"/>
      <c r="AJ62" s="735"/>
      <c r="AK62" s="735"/>
      <c r="AL62" s="735"/>
      <c r="AM62" s="735"/>
      <c r="AN62" s="735"/>
      <c r="AO62" s="857"/>
      <c r="AP62" s="735"/>
      <c r="AQ62" s="735"/>
      <c r="AR62" s="735"/>
      <c r="AS62" s="735"/>
      <c r="AT62" s="735"/>
      <c r="AU62" s="764"/>
    </row>
    <row r="63" spans="1:47" ht="17.25" customHeight="1">
      <c r="A63" s="780"/>
      <c r="B63" s="735"/>
      <c r="C63" s="724"/>
      <c r="D63" s="107" t="s">
        <v>99</v>
      </c>
      <c r="E63" s="153">
        <f>+E59+E61</f>
        <v>148906313</v>
      </c>
      <c r="F63" s="154"/>
      <c r="G63" s="154"/>
      <c r="H63" s="154"/>
      <c r="I63" s="154"/>
      <c r="J63" s="154"/>
      <c r="K63" s="154"/>
      <c r="L63" s="154"/>
      <c r="M63" s="154"/>
      <c r="N63" s="154"/>
      <c r="O63" s="154"/>
      <c r="P63" s="154"/>
      <c r="Q63" s="154"/>
      <c r="R63" s="154"/>
      <c r="S63" s="155"/>
      <c r="T63" s="156"/>
      <c r="U63" s="157"/>
      <c r="V63" s="157"/>
      <c r="W63" s="157"/>
      <c r="X63" s="157"/>
      <c r="Y63" s="157"/>
      <c r="Z63" s="157"/>
      <c r="AA63" s="157"/>
      <c r="AB63" s="157"/>
      <c r="AC63" s="154"/>
      <c r="AD63" s="158"/>
      <c r="AE63" s="157"/>
      <c r="AF63" s="155"/>
      <c r="AG63" s="775"/>
      <c r="AH63" s="736"/>
      <c r="AI63" s="736"/>
      <c r="AJ63" s="736"/>
      <c r="AK63" s="736"/>
      <c r="AL63" s="736"/>
      <c r="AM63" s="736"/>
      <c r="AN63" s="736"/>
      <c r="AO63" s="857"/>
      <c r="AP63" s="736"/>
      <c r="AQ63" s="736"/>
      <c r="AR63" s="736"/>
      <c r="AS63" s="736"/>
      <c r="AT63" s="736"/>
      <c r="AU63" s="764"/>
    </row>
    <row r="64" spans="1:47" ht="17.25" customHeight="1">
      <c r="A64" s="780"/>
      <c r="B64" s="735"/>
      <c r="C64" s="724" t="s">
        <v>232</v>
      </c>
      <c r="D64" s="106" t="s">
        <v>94</v>
      </c>
      <c r="E64" s="40">
        <f>+VLOOKUP(C64,'SILVICULTURA 2020'!$B$1:$I$20,8,0)</f>
        <v>1131</v>
      </c>
      <c r="F64" s="40"/>
      <c r="G64" s="40"/>
      <c r="H64" s="40"/>
      <c r="I64" s="40"/>
      <c r="J64" s="40"/>
      <c r="K64" s="40"/>
      <c r="L64" s="40"/>
      <c r="M64" s="40"/>
      <c r="N64" s="40"/>
      <c r="O64" s="40"/>
      <c r="P64" s="40"/>
      <c r="Q64" s="40"/>
      <c r="R64" s="109"/>
      <c r="S64" s="115"/>
      <c r="T64" s="111"/>
      <c r="U64" s="110"/>
      <c r="V64" s="110"/>
      <c r="W64" s="110"/>
      <c r="X64" s="110"/>
      <c r="Y64" s="110"/>
      <c r="Z64" s="110"/>
      <c r="AA64" s="110"/>
      <c r="AB64" s="110"/>
      <c r="AC64" s="38"/>
      <c r="AD64" s="39"/>
      <c r="AE64" s="110"/>
      <c r="AF64" s="115"/>
      <c r="AG64" s="773" t="str">
        <f t="shared" si="7"/>
        <v>10-ENGATIVA</v>
      </c>
      <c r="AH64" s="734" t="s">
        <v>257</v>
      </c>
      <c r="AI64" s="734" t="s">
        <v>257</v>
      </c>
      <c r="AJ64" s="734" t="s">
        <v>257</v>
      </c>
      <c r="AK64" s="734" t="s">
        <v>257</v>
      </c>
      <c r="AL64" s="734" t="s">
        <v>257</v>
      </c>
      <c r="AM64" s="734"/>
      <c r="AN64" s="734"/>
      <c r="AO64" s="857"/>
      <c r="AP64" s="734" t="s">
        <v>257</v>
      </c>
      <c r="AQ64" s="734" t="s">
        <v>257</v>
      </c>
      <c r="AR64" s="734" t="s">
        <v>259</v>
      </c>
      <c r="AS64" s="734" t="s">
        <v>260</v>
      </c>
      <c r="AT64" s="734"/>
      <c r="AU64" s="764"/>
    </row>
    <row r="65" spans="1:47" ht="17.25" customHeight="1">
      <c r="A65" s="780"/>
      <c r="B65" s="735"/>
      <c r="C65" s="724"/>
      <c r="D65" s="107" t="s">
        <v>6</v>
      </c>
      <c r="E65" s="40">
        <f>+VLOOKUP(C64,'SILVICULTURA 2020'!$B$1:$I$20,7,0)</f>
        <v>214970872</v>
      </c>
      <c r="F65" s="40"/>
      <c r="G65" s="40"/>
      <c r="H65" s="40"/>
      <c r="I65" s="40"/>
      <c r="J65" s="40"/>
      <c r="K65" s="40"/>
      <c r="L65" s="40"/>
      <c r="M65" s="40"/>
      <c r="N65" s="40"/>
      <c r="O65" s="40"/>
      <c r="P65" s="40"/>
      <c r="Q65" s="40"/>
      <c r="R65" s="40"/>
      <c r="S65" s="116"/>
      <c r="T65" s="112"/>
      <c r="U65" s="36"/>
      <c r="V65" s="36"/>
      <c r="W65" s="36"/>
      <c r="X65" s="36"/>
      <c r="Y65" s="36"/>
      <c r="Z65" s="36"/>
      <c r="AA65" s="36"/>
      <c r="AB65" s="36"/>
      <c r="AC65" s="40"/>
      <c r="AD65" s="40"/>
      <c r="AE65" s="36"/>
      <c r="AF65" s="116"/>
      <c r="AG65" s="774"/>
      <c r="AH65" s="735"/>
      <c r="AI65" s="735"/>
      <c r="AJ65" s="735"/>
      <c r="AK65" s="735"/>
      <c r="AL65" s="735"/>
      <c r="AM65" s="735"/>
      <c r="AN65" s="735"/>
      <c r="AO65" s="857"/>
      <c r="AP65" s="735"/>
      <c r="AQ65" s="735"/>
      <c r="AR65" s="735"/>
      <c r="AS65" s="735"/>
      <c r="AT65" s="735"/>
      <c r="AU65" s="764"/>
    </row>
    <row r="66" spans="1:47" ht="17.25" customHeight="1">
      <c r="A66" s="780"/>
      <c r="B66" s="735"/>
      <c r="C66" s="724"/>
      <c r="D66" s="106" t="s">
        <v>95</v>
      </c>
      <c r="E66" s="40">
        <v>0</v>
      </c>
      <c r="F66" s="38"/>
      <c r="G66" s="38"/>
      <c r="H66" s="38"/>
      <c r="I66" s="38"/>
      <c r="J66" s="38"/>
      <c r="K66" s="38"/>
      <c r="L66" s="38"/>
      <c r="M66" s="38"/>
      <c r="N66" s="38"/>
      <c r="O66" s="38"/>
      <c r="P66" s="38"/>
      <c r="Q66" s="38"/>
      <c r="R66" s="38"/>
      <c r="S66" s="117"/>
      <c r="T66" s="113"/>
      <c r="U66" s="41"/>
      <c r="V66" s="41"/>
      <c r="W66" s="41"/>
      <c r="X66" s="41"/>
      <c r="Y66" s="41"/>
      <c r="Z66" s="41"/>
      <c r="AA66" s="41"/>
      <c r="AB66" s="41"/>
      <c r="AC66" s="38"/>
      <c r="AD66" s="40"/>
      <c r="AE66" s="41"/>
      <c r="AF66" s="117"/>
      <c r="AG66" s="774"/>
      <c r="AH66" s="735"/>
      <c r="AI66" s="735"/>
      <c r="AJ66" s="735"/>
      <c r="AK66" s="735"/>
      <c r="AL66" s="735"/>
      <c r="AM66" s="735"/>
      <c r="AN66" s="735"/>
      <c r="AO66" s="857"/>
      <c r="AP66" s="735"/>
      <c r="AQ66" s="735"/>
      <c r="AR66" s="735"/>
      <c r="AS66" s="735"/>
      <c r="AT66" s="735"/>
      <c r="AU66" s="764"/>
    </row>
    <row r="67" spans="1:47" ht="17.25" customHeight="1">
      <c r="A67" s="780"/>
      <c r="B67" s="735"/>
      <c r="C67" s="724"/>
      <c r="D67" s="107" t="s">
        <v>7</v>
      </c>
      <c r="E67" s="40">
        <v>0</v>
      </c>
      <c r="F67" s="38"/>
      <c r="G67" s="38"/>
      <c r="H67" s="38"/>
      <c r="I67" s="38"/>
      <c r="J67" s="38"/>
      <c r="K67" s="38"/>
      <c r="L67" s="38"/>
      <c r="M67" s="38"/>
      <c r="N67" s="38"/>
      <c r="O67" s="38"/>
      <c r="P67" s="38"/>
      <c r="Q67" s="38"/>
      <c r="R67" s="38"/>
      <c r="S67" s="117"/>
      <c r="T67" s="113"/>
      <c r="U67" s="41"/>
      <c r="V67" s="41"/>
      <c r="W67" s="41"/>
      <c r="X67" s="41"/>
      <c r="Y67" s="41"/>
      <c r="Z67" s="41"/>
      <c r="AA67" s="41"/>
      <c r="AB67" s="41"/>
      <c r="AC67" s="38"/>
      <c r="AD67" s="40"/>
      <c r="AE67" s="41"/>
      <c r="AF67" s="117"/>
      <c r="AG67" s="774"/>
      <c r="AH67" s="735"/>
      <c r="AI67" s="735"/>
      <c r="AJ67" s="735"/>
      <c r="AK67" s="735"/>
      <c r="AL67" s="735"/>
      <c r="AM67" s="735"/>
      <c r="AN67" s="735"/>
      <c r="AO67" s="857"/>
      <c r="AP67" s="735"/>
      <c r="AQ67" s="735"/>
      <c r="AR67" s="735"/>
      <c r="AS67" s="735"/>
      <c r="AT67" s="735"/>
      <c r="AU67" s="764"/>
    </row>
    <row r="68" spans="1:47" ht="17.25" customHeight="1">
      <c r="A68" s="780"/>
      <c r="B68" s="735"/>
      <c r="C68" s="724"/>
      <c r="D68" s="106" t="s">
        <v>96</v>
      </c>
      <c r="E68" s="153">
        <f>+E64+E67</f>
        <v>1131</v>
      </c>
      <c r="F68" s="154"/>
      <c r="G68" s="154"/>
      <c r="H68" s="154"/>
      <c r="I68" s="154"/>
      <c r="J68" s="154"/>
      <c r="K68" s="154"/>
      <c r="L68" s="154"/>
      <c r="M68" s="154"/>
      <c r="N68" s="154"/>
      <c r="O68" s="154"/>
      <c r="P68" s="154"/>
      <c r="Q68" s="154"/>
      <c r="R68" s="154"/>
      <c r="S68" s="155"/>
      <c r="T68" s="156"/>
      <c r="U68" s="157"/>
      <c r="V68" s="157"/>
      <c r="W68" s="157"/>
      <c r="X68" s="157"/>
      <c r="Y68" s="157"/>
      <c r="Z68" s="157"/>
      <c r="AA68" s="157"/>
      <c r="AB68" s="157"/>
      <c r="AC68" s="154"/>
      <c r="AD68" s="158"/>
      <c r="AE68" s="157"/>
      <c r="AF68" s="155"/>
      <c r="AG68" s="774"/>
      <c r="AH68" s="735"/>
      <c r="AI68" s="735"/>
      <c r="AJ68" s="735"/>
      <c r="AK68" s="735"/>
      <c r="AL68" s="735"/>
      <c r="AM68" s="735"/>
      <c r="AN68" s="735"/>
      <c r="AO68" s="857"/>
      <c r="AP68" s="735"/>
      <c r="AQ68" s="735"/>
      <c r="AR68" s="735"/>
      <c r="AS68" s="735"/>
      <c r="AT68" s="735"/>
      <c r="AU68" s="764"/>
    </row>
    <row r="69" spans="1:47" ht="17.25" customHeight="1">
      <c r="A69" s="780"/>
      <c r="B69" s="735"/>
      <c r="C69" s="724"/>
      <c r="D69" s="107" t="s">
        <v>99</v>
      </c>
      <c r="E69" s="153">
        <f>+E65+E67</f>
        <v>214970872</v>
      </c>
      <c r="F69" s="154"/>
      <c r="G69" s="154"/>
      <c r="H69" s="154"/>
      <c r="I69" s="154"/>
      <c r="J69" s="154"/>
      <c r="K69" s="154"/>
      <c r="L69" s="154"/>
      <c r="M69" s="154"/>
      <c r="N69" s="154"/>
      <c r="O69" s="154"/>
      <c r="P69" s="154"/>
      <c r="Q69" s="154"/>
      <c r="R69" s="154"/>
      <c r="S69" s="155"/>
      <c r="T69" s="156"/>
      <c r="U69" s="157"/>
      <c r="V69" s="157"/>
      <c r="W69" s="157"/>
      <c r="X69" s="157"/>
      <c r="Y69" s="157"/>
      <c r="Z69" s="157"/>
      <c r="AA69" s="157"/>
      <c r="AB69" s="157"/>
      <c r="AC69" s="154"/>
      <c r="AD69" s="158"/>
      <c r="AE69" s="157"/>
      <c r="AF69" s="155"/>
      <c r="AG69" s="775"/>
      <c r="AH69" s="736"/>
      <c r="AI69" s="736"/>
      <c r="AJ69" s="736"/>
      <c r="AK69" s="736"/>
      <c r="AL69" s="736"/>
      <c r="AM69" s="736"/>
      <c r="AN69" s="736"/>
      <c r="AO69" s="857"/>
      <c r="AP69" s="736"/>
      <c r="AQ69" s="736"/>
      <c r="AR69" s="736"/>
      <c r="AS69" s="736"/>
      <c r="AT69" s="736"/>
      <c r="AU69" s="764"/>
    </row>
    <row r="70" spans="1:47" ht="17.25" customHeight="1">
      <c r="A70" s="780"/>
      <c r="B70" s="735"/>
      <c r="C70" s="724" t="s">
        <v>233</v>
      </c>
      <c r="D70" s="106" t="s">
        <v>94</v>
      </c>
      <c r="E70" s="40">
        <f>+VLOOKUP(C70,'SILVICULTURA 2020'!$B$1:$I$20,8,0)</f>
        <v>2105</v>
      </c>
      <c r="F70" s="40"/>
      <c r="G70" s="40"/>
      <c r="H70" s="40"/>
      <c r="I70" s="40"/>
      <c r="J70" s="40"/>
      <c r="K70" s="40"/>
      <c r="L70" s="40"/>
      <c r="M70" s="40"/>
      <c r="N70" s="40"/>
      <c r="O70" s="40"/>
      <c r="P70" s="40"/>
      <c r="Q70" s="40"/>
      <c r="R70" s="109"/>
      <c r="S70" s="115"/>
      <c r="T70" s="111"/>
      <c r="U70" s="110"/>
      <c r="V70" s="110"/>
      <c r="W70" s="110"/>
      <c r="X70" s="110"/>
      <c r="Y70" s="110"/>
      <c r="Z70" s="110"/>
      <c r="AA70" s="110"/>
      <c r="AB70" s="110"/>
      <c r="AC70" s="38"/>
      <c r="AD70" s="39"/>
      <c r="AE70" s="110"/>
      <c r="AF70" s="115"/>
      <c r="AG70" s="773" t="str">
        <f t="shared" si="7"/>
        <v>11-SUBA</v>
      </c>
      <c r="AH70" s="734" t="s">
        <v>257</v>
      </c>
      <c r="AI70" s="734" t="s">
        <v>257</v>
      </c>
      <c r="AJ70" s="734" t="s">
        <v>257</v>
      </c>
      <c r="AK70" s="734" t="s">
        <v>257</v>
      </c>
      <c r="AL70" s="734" t="s">
        <v>257</v>
      </c>
      <c r="AM70" s="734"/>
      <c r="AN70" s="734"/>
      <c r="AO70" s="857"/>
      <c r="AP70" s="734" t="s">
        <v>257</v>
      </c>
      <c r="AQ70" s="734" t="s">
        <v>257</v>
      </c>
      <c r="AR70" s="734" t="s">
        <v>259</v>
      </c>
      <c r="AS70" s="734" t="s">
        <v>260</v>
      </c>
      <c r="AT70" s="734"/>
      <c r="AU70" s="764"/>
    </row>
    <row r="71" spans="1:47" ht="17.25" customHeight="1">
      <c r="A71" s="780"/>
      <c r="B71" s="735"/>
      <c r="C71" s="724"/>
      <c r="D71" s="107" t="s">
        <v>6</v>
      </c>
      <c r="E71" s="40">
        <f>+VLOOKUP(C70,'SILVICULTURA 2020'!$B$1:$I$20,7,0)</f>
        <v>400030530</v>
      </c>
      <c r="F71" s="40"/>
      <c r="G71" s="40"/>
      <c r="H71" s="40"/>
      <c r="I71" s="40"/>
      <c r="J71" s="40"/>
      <c r="K71" s="40"/>
      <c r="L71" s="40"/>
      <c r="M71" s="40"/>
      <c r="N71" s="40"/>
      <c r="O71" s="40"/>
      <c r="P71" s="40"/>
      <c r="Q71" s="40"/>
      <c r="R71" s="40"/>
      <c r="S71" s="116"/>
      <c r="T71" s="112"/>
      <c r="U71" s="36"/>
      <c r="V71" s="36"/>
      <c r="W71" s="36"/>
      <c r="X71" s="36"/>
      <c r="Y71" s="36"/>
      <c r="Z71" s="36"/>
      <c r="AA71" s="36"/>
      <c r="AB71" s="36"/>
      <c r="AC71" s="40"/>
      <c r="AD71" s="40"/>
      <c r="AE71" s="36"/>
      <c r="AF71" s="116"/>
      <c r="AG71" s="774"/>
      <c r="AH71" s="735"/>
      <c r="AI71" s="735"/>
      <c r="AJ71" s="735"/>
      <c r="AK71" s="735"/>
      <c r="AL71" s="735"/>
      <c r="AM71" s="735"/>
      <c r="AN71" s="735"/>
      <c r="AO71" s="857"/>
      <c r="AP71" s="735"/>
      <c r="AQ71" s="735"/>
      <c r="AR71" s="735"/>
      <c r="AS71" s="735"/>
      <c r="AT71" s="735"/>
      <c r="AU71" s="764"/>
    </row>
    <row r="72" spans="1:47" ht="17.25" customHeight="1">
      <c r="A72" s="780"/>
      <c r="B72" s="735"/>
      <c r="C72" s="724"/>
      <c r="D72" s="106" t="s">
        <v>95</v>
      </c>
      <c r="E72" s="40">
        <v>0</v>
      </c>
      <c r="F72" s="38"/>
      <c r="G72" s="38"/>
      <c r="H72" s="38"/>
      <c r="I72" s="38"/>
      <c r="J72" s="38"/>
      <c r="K72" s="38"/>
      <c r="L72" s="38"/>
      <c r="M72" s="38"/>
      <c r="N72" s="38"/>
      <c r="O72" s="38"/>
      <c r="P72" s="38"/>
      <c r="Q72" s="38"/>
      <c r="R72" s="38"/>
      <c r="S72" s="117"/>
      <c r="T72" s="113"/>
      <c r="U72" s="41"/>
      <c r="V72" s="41"/>
      <c r="W72" s="41"/>
      <c r="X72" s="41"/>
      <c r="Y72" s="41"/>
      <c r="Z72" s="41"/>
      <c r="AA72" s="41"/>
      <c r="AB72" s="41"/>
      <c r="AC72" s="38"/>
      <c r="AD72" s="40"/>
      <c r="AE72" s="41"/>
      <c r="AF72" s="117"/>
      <c r="AG72" s="774"/>
      <c r="AH72" s="735"/>
      <c r="AI72" s="735"/>
      <c r="AJ72" s="735"/>
      <c r="AK72" s="735"/>
      <c r="AL72" s="735"/>
      <c r="AM72" s="735"/>
      <c r="AN72" s="735"/>
      <c r="AO72" s="857"/>
      <c r="AP72" s="735"/>
      <c r="AQ72" s="735"/>
      <c r="AR72" s="735"/>
      <c r="AS72" s="735"/>
      <c r="AT72" s="735"/>
      <c r="AU72" s="764"/>
    </row>
    <row r="73" spans="1:47" ht="17.25" customHeight="1">
      <c r="A73" s="780"/>
      <c r="B73" s="735"/>
      <c r="C73" s="724"/>
      <c r="D73" s="107" t="s">
        <v>7</v>
      </c>
      <c r="E73" s="40">
        <v>0</v>
      </c>
      <c r="F73" s="38"/>
      <c r="G73" s="38"/>
      <c r="H73" s="38"/>
      <c r="I73" s="38"/>
      <c r="J73" s="38"/>
      <c r="K73" s="38"/>
      <c r="L73" s="38"/>
      <c r="M73" s="38"/>
      <c r="N73" s="38"/>
      <c r="O73" s="38"/>
      <c r="P73" s="38"/>
      <c r="Q73" s="38"/>
      <c r="R73" s="38"/>
      <c r="S73" s="117"/>
      <c r="T73" s="113"/>
      <c r="U73" s="41"/>
      <c r="V73" s="41"/>
      <c r="W73" s="41"/>
      <c r="X73" s="41"/>
      <c r="Y73" s="41"/>
      <c r="Z73" s="41"/>
      <c r="AA73" s="41"/>
      <c r="AB73" s="41"/>
      <c r="AC73" s="38"/>
      <c r="AD73" s="40"/>
      <c r="AE73" s="41"/>
      <c r="AF73" s="117"/>
      <c r="AG73" s="774"/>
      <c r="AH73" s="735"/>
      <c r="AI73" s="735"/>
      <c r="AJ73" s="735"/>
      <c r="AK73" s="735"/>
      <c r="AL73" s="735"/>
      <c r="AM73" s="735"/>
      <c r="AN73" s="735"/>
      <c r="AO73" s="857"/>
      <c r="AP73" s="735"/>
      <c r="AQ73" s="735"/>
      <c r="AR73" s="735"/>
      <c r="AS73" s="735"/>
      <c r="AT73" s="735"/>
      <c r="AU73" s="764"/>
    </row>
    <row r="74" spans="1:47" ht="17.25" customHeight="1">
      <c r="A74" s="780"/>
      <c r="B74" s="735"/>
      <c r="C74" s="724"/>
      <c r="D74" s="106" t="s">
        <v>96</v>
      </c>
      <c r="E74" s="153">
        <f>+E70+E73</f>
        <v>2105</v>
      </c>
      <c r="F74" s="154"/>
      <c r="G74" s="154"/>
      <c r="H74" s="154"/>
      <c r="I74" s="154"/>
      <c r="J74" s="154"/>
      <c r="K74" s="154"/>
      <c r="L74" s="154"/>
      <c r="M74" s="154"/>
      <c r="N74" s="154"/>
      <c r="O74" s="154"/>
      <c r="P74" s="154"/>
      <c r="Q74" s="154"/>
      <c r="R74" s="154"/>
      <c r="S74" s="155"/>
      <c r="T74" s="156"/>
      <c r="U74" s="157"/>
      <c r="V74" s="157"/>
      <c r="W74" s="157"/>
      <c r="X74" s="157"/>
      <c r="Y74" s="157"/>
      <c r="Z74" s="157"/>
      <c r="AA74" s="157"/>
      <c r="AB74" s="157"/>
      <c r="AC74" s="154"/>
      <c r="AD74" s="158"/>
      <c r="AE74" s="157"/>
      <c r="AF74" s="155"/>
      <c r="AG74" s="774"/>
      <c r="AH74" s="735"/>
      <c r="AI74" s="735"/>
      <c r="AJ74" s="735"/>
      <c r="AK74" s="735"/>
      <c r="AL74" s="735"/>
      <c r="AM74" s="735"/>
      <c r="AN74" s="735"/>
      <c r="AO74" s="857"/>
      <c r="AP74" s="735"/>
      <c r="AQ74" s="735"/>
      <c r="AR74" s="735"/>
      <c r="AS74" s="735"/>
      <c r="AT74" s="735"/>
      <c r="AU74" s="764"/>
    </row>
    <row r="75" spans="1:47" ht="17.25" customHeight="1">
      <c r="A75" s="780"/>
      <c r="B75" s="735"/>
      <c r="C75" s="724"/>
      <c r="D75" s="107" t="s">
        <v>99</v>
      </c>
      <c r="E75" s="153">
        <f>+E71+E73</f>
        <v>400030530</v>
      </c>
      <c r="F75" s="154"/>
      <c r="G75" s="154"/>
      <c r="H75" s="154"/>
      <c r="I75" s="154"/>
      <c r="J75" s="154"/>
      <c r="K75" s="154"/>
      <c r="L75" s="154"/>
      <c r="M75" s="154"/>
      <c r="N75" s="154"/>
      <c r="O75" s="154"/>
      <c r="P75" s="154"/>
      <c r="Q75" s="154"/>
      <c r="R75" s="154"/>
      <c r="S75" s="155"/>
      <c r="T75" s="156"/>
      <c r="U75" s="157"/>
      <c r="V75" s="157"/>
      <c r="W75" s="157"/>
      <c r="X75" s="157"/>
      <c r="Y75" s="157"/>
      <c r="Z75" s="157"/>
      <c r="AA75" s="157"/>
      <c r="AB75" s="157"/>
      <c r="AC75" s="154"/>
      <c r="AD75" s="158"/>
      <c r="AE75" s="157"/>
      <c r="AF75" s="155"/>
      <c r="AG75" s="775"/>
      <c r="AH75" s="736"/>
      <c r="AI75" s="736"/>
      <c r="AJ75" s="736"/>
      <c r="AK75" s="736"/>
      <c r="AL75" s="736"/>
      <c r="AM75" s="736"/>
      <c r="AN75" s="736"/>
      <c r="AO75" s="857"/>
      <c r="AP75" s="736"/>
      <c r="AQ75" s="736"/>
      <c r="AR75" s="736"/>
      <c r="AS75" s="736"/>
      <c r="AT75" s="736"/>
      <c r="AU75" s="764"/>
    </row>
    <row r="76" spans="1:47" ht="17.25" customHeight="1">
      <c r="A76" s="780"/>
      <c r="B76" s="735"/>
      <c r="C76" s="724" t="s">
        <v>234</v>
      </c>
      <c r="D76" s="106" t="s">
        <v>94</v>
      </c>
      <c r="E76" s="40">
        <f>+VLOOKUP(C76,'SILVICULTURA 2020'!$B$1:$I$20,8,0)</f>
        <v>428</v>
      </c>
      <c r="F76" s="40"/>
      <c r="G76" s="40"/>
      <c r="H76" s="40"/>
      <c r="I76" s="40"/>
      <c r="J76" s="40"/>
      <c r="K76" s="40"/>
      <c r="L76" s="40"/>
      <c r="M76" s="40"/>
      <c r="N76" s="40"/>
      <c r="O76" s="40"/>
      <c r="P76" s="40"/>
      <c r="Q76" s="40"/>
      <c r="R76" s="109"/>
      <c r="S76" s="115"/>
      <c r="T76" s="111"/>
      <c r="U76" s="110"/>
      <c r="V76" s="110"/>
      <c r="W76" s="110"/>
      <c r="X76" s="110"/>
      <c r="Y76" s="110"/>
      <c r="Z76" s="110"/>
      <c r="AA76" s="110"/>
      <c r="AB76" s="110"/>
      <c r="AC76" s="38"/>
      <c r="AD76" s="39"/>
      <c r="AE76" s="110"/>
      <c r="AF76" s="115"/>
      <c r="AG76" s="773" t="str">
        <f t="shared" si="7"/>
        <v>12-BARRIOS UNIDOS</v>
      </c>
      <c r="AH76" s="734" t="s">
        <v>257</v>
      </c>
      <c r="AI76" s="734" t="s">
        <v>257</v>
      </c>
      <c r="AJ76" s="734" t="s">
        <v>257</v>
      </c>
      <c r="AK76" s="734" t="s">
        <v>257</v>
      </c>
      <c r="AL76" s="734" t="s">
        <v>257</v>
      </c>
      <c r="AM76" s="734"/>
      <c r="AN76" s="734"/>
      <c r="AO76" s="857"/>
      <c r="AP76" s="734" t="s">
        <v>257</v>
      </c>
      <c r="AQ76" s="734" t="s">
        <v>257</v>
      </c>
      <c r="AR76" s="734" t="s">
        <v>259</v>
      </c>
      <c r="AS76" s="734" t="s">
        <v>260</v>
      </c>
      <c r="AT76" s="734"/>
      <c r="AU76" s="764"/>
    </row>
    <row r="77" spans="1:47" ht="17.25" customHeight="1">
      <c r="A77" s="780"/>
      <c r="B77" s="735"/>
      <c r="C77" s="724"/>
      <c r="D77" s="107" t="s">
        <v>6</v>
      </c>
      <c r="E77" s="40">
        <f>+VLOOKUP(C76,'SILVICULTURA 2020'!$B$1:$I$20,7,0)</f>
        <v>81356636</v>
      </c>
      <c r="F77" s="40"/>
      <c r="G77" s="40"/>
      <c r="H77" s="40"/>
      <c r="I77" s="40"/>
      <c r="J77" s="40"/>
      <c r="K77" s="40"/>
      <c r="L77" s="40"/>
      <c r="M77" s="40"/>
      <c r="N77" s="40"/>
      <c r="O77" s="40"/>
      <c r="P77" s="40"/>
      <c r="Q77" s="40"/>
      <c r="R77" s="40"/>
      <c r="S77" s="116"/>
      <c r="T77" s="112"/>
      <c r="U77" s="36"/>
      <c r="V77" s="36"/>
      <c r="W77" s="36"/>
      <c r="X77" s="36"/>
      <c r="Y77" s="36"/>
      <c r="Z77" s="36"/>
      <c r="AA77" s="36"/>
      <c r="AB77" s="36"/>
      <c r="AC77" s="40"/>
      <c r="AD77" s="40"/>
      <c r="AE77" s="36"/>
      <c r="AF77" s="116"/>
      <c r="AG77" s="774"/>
      <c r="AH77" s="735"/>
      <c r="AI77" s="735"/>
      <c r="AJ77" s="735"/>
      <c r="AK77" s="735"/>
      <c r="AL77" s="735"/>
      <c r="AM77" s="735"/>
      <c r="AN77" s="735"/>
      <c r="AO77" s="857"/>
      <c r="AP77" s="735"/>
      <c r="AQ77" s="735"/>
      <c r="AR77" s="735"/>
      <c r="AS77" s="735"/>
      <c r="AT77" s="735"/>
      <c r="AU77" s="764"/>
    </row>
    <row r="78" spans="1:47" ht="17.25" customHeight="1">
      <c r="A78" s="780"/>
      <c r="B78" s="735"/>
      <c r="C78" s="724"/>
      <c r="D78" s="106" t="s">
        <v>95</v>
      </c>
      <c r="E78" s="40">
        <v>0</v>
      </c>
      <c r="F78" s="38"/>
      <c r="G78" s="38"/>
      <c r="H78" s="38"/>
      <c r="I78" s="38"/>
      <c r="J78" s="38"/>
      <c r="K78" s="38"/>
      <c r="L78" s="38"/>
      <c r="M78" s="38"/>
      <c r="N78" s="38"/>
      <c r="O78" s="38"/>
      <c r="P78" s="38"/>
      <c r="Q78" s="38"/>
      <c r="R78" s="38"/>
      <c r="S78" s="117"/>
      <c r="T78" s="113"/>
      <c r="U78" s="41"/>
      <c r="V78" s="41"/>
      <c r="W78" s="41"/>
      <c r="X78" s="41"/>
      <c r="Y78" s="41"/>
      <c r="Z78" s="41"/>
      <c r="AA78" s="41"/>
      <c r="AB78" s="41"/>
      <c r="AC78" s="38"/>
      <c r="AD78" s="40"/>
      <c r="AE78" s="41"/>
      <c r="AF78" s="117"/>
      <c r="AG78" s="774"/>
      <c r="AH78" s="735"/>
      <c r="AI78" s="735"/>
      <c r="AJ78" s="735"/>
      <c r="AK78" s="735"/>
      <c r="AL78" s="735"/>
      <c r="AM78" s="735"/>
      <c r="AN78" s="735"/>
      <c r="AO78" s="857"/>
      <c r="AP78" s="735"/>
      <c r="AQ78" s="735"/>
      <c r="AR78" s="735"/>
      <c r="AS78" s="735"/>
      <c r="AT78" s="735"/>
      <c r="AU78" s="764"/>
    </row>
    <row r="79" spans="1:47" ht="17.25" customHeight="1">
      <c r="A79" s="780"/>
      <c r="B79" s="735"/>
      <c r="C79" s="724"/>
      <c r="D79" s="107" t="s">
        <v>7</v>
      </c>
      <c r="E79" s="40">
        <v>0</v>
      </c>
      <c r="F79" s="38"/>
      <c r="G79" s="38"/>
      <c r="H79" s="38"/>
      <c r="I79" s="38"/>
      <c r="J79" s="38"/>
      <c r="K79" s="38"/>
      <c r="L79" s="38"/>
      <c r="M79" s="38"/>
      <c r="N79" s="38"/>
      <c r="O79" s="38"/>
      <c r="P79" s="38"/>
      <c r="Q79" s="38"/>
      <c r="R79" s="38"/>
      <c r="S79" s="117"/>
      <c r="T79" s="113"/>
      <c r="U79" s="41"/>
      <c r="V79" s="41"/>
      <c r="W79" s="41"/>
      <c r="X79" s="41"/>
      <c r="Y79" s="41"/>
      <c r="Z79" s="41"/>
      <c r="AA79" s="41"/>
      <c r="AB79" s="41"/>
      <c r="AC79" s="38"/>
      <c r="AD79" s="40"/>
      <c r="AE79" s="41"/>
      <c r="AF79" s="117"/>
      <c r="AG79" s="774"/>
      <c r="AH79" s="735"/>
      <c r="AI79" s="735"/>
      <c r="AJ79" s="735"/>
      <c r="AK79" s="735"/>
      <c r="AL79" s="735"/>
      <c r="AM79" s="735"/>
      <c r="AN79" s="735"/>
      <c r="AO79" s="857"/>
      <c r="AP79" s="735"/>
      <c r="AQ79" s="735"/>
      <c r="AR79" s="735"/>
      <c r="AS79" s="735"/>
      <c r="AT79" s="735"/>
      <c r="AU79" s="764"/>
    </row>
    <row r="80" spans="1:47" ht="17.25" customHeight="1">
      <c r="A80" s="780"/>
      <c r="B80" s="735"/>
      <c r="C80" s="724"/>
      <c r="D80" s="106" t="s">
        <v>96</v>
      </c>
      <c r="E80" s="153">
        <f>+E76+E79</f>
        <v>428</v>
      </c>
      <c r="F80" s="154"/>
      <c r="G80" s="154"/>
      <c r="H80" s="154"/>
      <c r="I80" s="154"/>
      <c r="J80" s="154"/>
      <c r="K80" s="154"/>
      <c r="L80" s="154"/>
      <c r="M80" s="154"/>
      <c r="N80" s="154"/>
      <c r="O80" s="154"/>
      <c r="P80" s="154"/>
      <c r="Q80" s="154"/>
      <c r="R80" s="154"/>
      <c r="S80" s="155"/>
      <c r="T80" s="156"/>
      <c r="U80" s="157"/>
      <c r="V80" s="157"/>
      <c r="W80" s="157"/>
      <c r="X80" s="157"/>
      <c r="Y80" s="157"/>
      <c r="Z80" s="157"/>
      <c r="AA80" s="157"/>
      <c r="AB80" s="157"/>
      <c r="AC80" s="154"/>
      <c r="AD80" s="158"/>
      <c r="AE80" s="157"/>
      <c r="AF80" s="155"/>
      <c r="AG80" s="774"/>
      <c r="AH80" s="735"/>
      <c r="AI80" s="735"/>
      <c r="AJ80" s="735"/>
      <c r="AK80" s="735"/>
      <c r="AL80" s="735"/>
      <c r="AM80" s="735"/>
      <c r="AN80" s="735"/>
      <c r="AO80" s="857"/>
      <c r="AP80" s="735"/>
      <c r="AQ80" s="735"/>
      <c r="AR80" s="735"/>
      <c r="AS80" s="735"/>
      <c r="AT80" s="735"/>
      <c r="AU80" s="764"/>
    </row>
    <row r="81" spans="1:47" ht="17.25" customHeight="1">
      <c r="A81" s="780"/>
      <c r="B81" s="735"/>
      <c r="C81" s="724"/>
      <c r="D81" s="107" t="s">
        <v>99</v>
      </c>
      <c r="E81" s="153">
        <f>+E77+E79</f>
        <v>81356636</v>
      </c>
      <c r="F81" s="154"/>
      <c r="G81" s="154"/>
      <c r="H81" s="154"/>
      <c r="I81" s="154"/>
      <c r="J81" s="154"/>
      <c r="K81" s="154"/>
      <c r="L81" s="154"/>
      <c r="M81" s="154"/>
      <c r="N81" s="154"/>
      <c r="O81" s="154"/>
      <c r="P81" s="154"/>
      <c r="Q81" s="154"/>
      <c r="R81" s="154"/>
      <c r="S81" s="155"/>
      <c r="T81" s="156"/>
      <c r="U81" s="157"/>
      <c r="V81" s="157"/>
      <c r="W81" s="157"/>
      <c r="X81" s="157"/>
      <c r="Y81" s="157"/>
      <c r="Z81" s="157"/>
      <c r="AA81" s="157"/>
      <c r="AB81" s="157"/>
      <c r="AC81" s="154"/>
      <c r="AD81" s="158"/>
      <c r="AE81" s="157"/>
      <c r="AF81" s="155"/>
      <c r="AG81" s="775"/>
      <c r="AH81" s="736"/>
      <c r="AI81" s="736"/>
      <c r="AJ81" s="736"/>
      <c r="AK81" s="736"/>
      <c r="AL81" s="736"/>
      <c r="AM81" s="736"/>
      <c r="AN81" s="736"/>
      <c r="AO81" s="857"/>
      <c r="AP81" s="736"/>
      <c r="AQ81" s="736"/>
      <c r="AR81" s="736"/>
      <c r="AS81" s="736"/>
      <c r="AT81" s="736"/>
      <c r="AU81" s="764"/>
    </row>
    <row r="82" spans="1:47" ht="17.25" customHeight="1">
      <c r="A82" s="780"/>
      <c r="B82" s="735"/>
      <c r="C82" s="724" t="s">
        <v>235</v>
      </c>
      <c r="D82" s="106" t="s">
        <v>94</v>
      </c>
      <c r="E82" s="40">
        <f>+VLOOKUP(C82,'SILVICULTURA 2020'!$B$1:$I$20,8,0)</f>
        <v>526</v>
      </c>
      <c r="F82" s="40"/>
      <c r="G82" s="40"/>
      <c r="H82" s="40"/>
      <c r="I82" s="40"/>
      <c r="J82" s="40"/>
      <c r="K82" s="40"/>
      <c r="L82" s="40"/>
      <c r="M82" s="40"/>
      <c r="N82" s="40"/>
      <c r="O82" s="40"/>
      <c r="P82" s="40"/>
      <c r="Q82" s="40"/>
      <c r="R82" s="109"/>
      <c r="S82" s="115"/>
      <c r="T82" s="111"/>
      <c r="U82" s="110"/>
      <c r="V82" s="110"/>
      <c r="W82" s="110"/>
      <c r="X82" s="110"/>
      <c r="Y82" s="110"/>
      <c r="Z82" s="110"/>
      <c r="AA82" s="110"/>
      <c r="AB82" s="110"/>
      <c r="AC82" s="38"/>
      <c r="AD82" s="39"/>
      <c r="AE82" s="110"/>
      <c r="AF82" s="115"/>
      <c r="AG82" s="773" t="str">
        <f t="shared" si="7"/>
        <v>13-TEUSAQUILLO</v>
      </c>
      <c r="AH82" s="734" t="s">
        <v>257</v>
      </c>
      <c r="AI82" s="734" t="s">
        <v>257</v>
      </c>
      <c r="AJ82" s="734" t="s">
        <v>257</v>
      </c>
      <c r="AK82" s="734" t="s">
        <v>257</v>
      </c>
      <c r="AL82" s="734" t="s">
        <v>257</v>
      </c>
      <c r="AM82" s="734"/>
      <c r="AN82" s="734"/>
      <c r="AO82" s="857"/>
      <c r="AP82" s="734" t="s">
        <v>257</v>
      </c>
      <c r="AQ82" s="734" t="s">
        <v>257</v>
      </c>
      <c r="AR82" s="734" t="s">
        <v>259</v>
      </c>
      <c r="AS82" s="734" t="s">
        <v>260</v>
      </c>
      <c r="AT82" s="734"/>
      <c r="AU82" s="764"/>
    </row>
    <row r="83" spans="1:47" ht="17.25" customHeight="1">
      <c r="A83" s="780"/>
      <c r="B83" s="735"/>
      <c r="C83" s="724"/>
      <c r="D83" s="107" t="s">
        <v>6</v>
      </c>
      <c r="E83" s="40">
        <f>+VLOOKUP(C82,'SILVICULTURA 2020'!$B$1:$I$20,7,0)</f>
        <v>100013434</v>
      </c>
      <c r="F83" s="40"/>
      <c r="G83" s="40"/>
      <c r="H83" s="40"/>
      <c r="I83" s="40"/>
      <c r="J83" s="40"/>
      <c r="K83" s="40"/>
      <c r="L83" s="40"/>
      <c r="M83" s="40"/>
      <c r="N83" s="40"/>
      <c r="O83" s="40"/>
      <c r="P83" s="40"/>
      <c r="Q83" s="40"/>
      <c r="R83" s="40"/>
      <c r="S83" s="116"/>
      <c r="T83" s="112"/>
      <c r="U83" s="36"/>
      <c r="V83" s="36"/>
      <c r="W83" s="36"/>
      <c r="X83" s="36"/>
      <c r="Y83" s="36"/>
      <c r="Z83" s="36"/>
      <c r="AA83" s="36"/>
      <c r="AB83" s="36"/>
      <c r="AC83" s="40"/>
      <c r="AD83" s="40"/>
      <c r="AE83" s="36"/>
      <c r="AF83" s="116"/>
      <c r="AG83" s="774"/>
      <c r="AH83" s="735"/>
      <c r="AI83" s="735"/>
      <c r="AJ83" s="735"/>
      <c r="AK83" s="735"/>
      <c r="AL83" s="735"/>
      <c r="AM83" s="735"/>
      <c r="AN83" s="735"/>
      <c r="AO83" s="857"/>
      <c r="AP83" s="735"/>
      <c r="AQ83" s="735"/>
      <c r="AR83" s="735"/>
      <c r="AS83" s="735"/>
      <c r="AT83" s="735"/>
      <c r="AU83" s="764"/>
    </row>
    <row r="84" spans="1:47" ht="17.25" customHeight="1">
      <c r="A84" s="780"/>
      <c r="B84" s="735"/>
      <c r="C84" s="724"/>
      <c r="D84" s="106" t="s">
        <v>95</v>
      </c>
      <c r="E84" s="40">
        <v>0</v>
      </c>
      <c r="F84" s="38"/>
      <c r="G84" s="38"/>
      <c r="H84" s="38"/>
      <c r="I84" s="38"/>
      <c r="J84" s="38"/>
      <c r="K84" s="38"/>
      <c r="L84" s="38"/>
      <c r="M84" s="38"/>
      <c r="N84" s="38"/>
      <c r="O84" s="38"/>
      <c r="P84" s="38"/>
      <c r="Q84" s="38"/>
      <c r="R84" s="38"/>
      <c r="S84" s="117"/>
      <c r="T84" s="113"/>
      <c r="U84" s="41"/>
      <c r="V84" s="41"/>
      <c r="W84" s="41"/>
      <c r="X84" s="41"/>
      <c r="Y84" s="41"/>
      <c r="Z84" s="41"/>
      <c r="AA84" s="41"/>
      <c r="AB84" s="41"/>
      <c r="AC84" s="38"/>
      <c r="AD84" s="40"/>
      <c r="AE84" s="41"/>
      <c r="AF84" s="117"/>
      <c r="AG84" s="774"/>
      <c r="AH84" s="735"/>
      <c r="AI84" s="735"/>
      <c r="AJ84" s="735"/>
      <c r="AK84" s="735"/>
      <c r="AL84" s="735"/>
      <c r="AM84" s="735"/>
      <c r="AN84" s="735"/>
      <c r="AO84" s="857"/>
      <c r="AP84" s="735"/>
      <c r="AQ84" s="735"/>
      <c r="AR84" s="735"/>
      <c r="AS84" s="735"/>
      <c r="AT84" s="735"/>
      <c r="AU84" s="764"/>
    </row>
    <row r="85" spans="1:47" ht="17.25" customHeight="1">
      <c r="A85" s="780"/>
      <c r="B85" s="735"/>
      <c r="C85" s="724"/>
      <c r="D85" s="107" t="s">
        <v>7</v>
      </c>
      <c r="E85" s="40">
        <v>0</v>
      </c>
      <c r="F85" s="38"/>
      <c r="G85" s="38"/>
      <c r="H85" s="38"/>
      <c r="I85" s="38"/>
      <c r="J85" s="38"/>
      <c r="K85" s="38"/>
      <c r="L85" s="38"/>
      <c r="M85" s="38"/>
      <c r="N85" s="38"/>
      <c r="O85" s="38"/>
      <c r="P85" s="38"/>
      <c r="Q85" s="38"/>
      <c r="R85" s="38"/>
      <c r="S85" s="117"/>
      <c r="T85" s="113"/>
      <c r="U85" s="41"/>
      <c r="V85" s="41"/>
      <c r="W85" s="41"/>
      <c r="X85" s="41"/>
      <c r="Y85" s="41"/>
      <c r="Z85" s="41"/>
      <c r="AA85" s="41"/>
      <c r="AB85" s="41"/>
      <c r="AC85" s="38"/>
      <c r="AD85" s="40"/>
      <c r="AE85" s="41"/>
      <c r="AF85" s="117"/>
      <c r="AG85" s="774"/>
      <c r="AH85" s="735"/>
      <c r="AI85" s="735"/>
      <c r="AJ85" s="735"/>
      <c r="AK85" s="735"/>
      <c r="AL85" s="735"/>
      <c r="AM85" s="735"/>
      <c r="AN85" s="735"/>
      <c r="AO85" s="857"/>
      <c r="AP85" s="735"/>
      <c r="AQ85" s="735"/>
      <c r="AR85" s="735"/>
      <c r="AS85" s="735"/>
      <c r="AT85" s="735"/>
      <c r="AU85" s="764"/>
    </row>
    <row r="86" spans="1:47" ht="17.25" customHeight="1">
      <c r="A86" s="780"/>
      <c r="B86" s="735"/>
      <c r="C86" s="724"/>
      <c r="D86" s="106" t="s">
        <v>96</v>
      </c>
      <c r="E86" s="153">
        <f>+E82+E85</f>
        <v>526</v>
      </c>
      <c r="F86" s="154"/>
      <c r="G86" s="154"/>
      <c r="H86" s="154"/>
      <c r="I86" s="154"/>
      <c r="J86" s="154"/>
      <c r="K86" s="154"/>
      <c r="L86" s="154"/>
      <c r="M86" s="154"/>
      <c r="N86" s="154"/>
      <c r="O86" s="154"/>
      <c r="P86" s="154"/>
      <c r="Q86" s="154"/>
      <c r="R86" s="154"/>
      <c r="S86" s="155"/>
      <c r="T86" s="156"/>
      <c r="U86" s="157"/>
      <c r="V86" s="157"/>
      <c r="W86" s="157"/>
      <c r="X86" s="157"/>
      <c r="Y86" s="157"/>
      <c r="Z86" s="157"/>
      <c r="AA86" s="157"/>
      <c r="AB86" s="157"/>
      <c r="AC86" s="154"/>
      <c r="AD86" s="158"/>
      <c r="AE86" s="157"/>
      <c r="AF86" s="155"/>
      <c r="AG86" s="774"/>
      <c r="AH86" s="735"/>
      <c r="AI86" s="735"/>
      <c r="AJ86" s="735"/>
      <c r="AK86" s="735"/>
      <c r="AL86" s="735"/>
      <c r="AM86" s="735"/>
      <c r="AN86" s="735"/>
      <c r="AO86" s="857"/>
      <c r="AP86" s="735"/>
      <c r="AQ86" s="735"/>
      <c r="AR86" s="735"/>
      <c r="AS86" s="735"/>
      <c r="AT86" s="735"/>
      <c r="AU86" s="764"/>
    </row>
    <row r="87" spans="1:47" ht="17.25" customHeight="1">
      <c r="A87" s="780"/>
      <c r="B87" s="735"/>
      <c r="C87" s="724"/>
      <c r="D87" s="107" t="s">
        <v>99</v>
      </c>
      <c r="E87" s="153">
        <f>+E83+E85</f>
        <v>100013434</v>
      </c>
      <c r="F87" s="154"/>
      <c r="G87" s="154"/>
      <c r="H87" s="154"/>
      <c r="I87" s="154"/>
      <c r="J87" s="154"/>
      <c r="K87" s="154"/>
      <c r="L87" s="154"/>
      <c r="M87" s="154"/>
      <c r="N87" s="154"/>
      <c r="O87" s="154"/>
      <c r="P87" s="154"/>
      <c r="Q87" s="154"/>
      <c r="R87" s="154"/>
      <c r="S87" s="155"/>
      <c r="T87" s="156"/>
      <c r="U87" s="157"/>
      <c r="V87" s="157"/>
      <c r="W87" s="157"/>
      <c r="X87" s="157"/>
      <c r="Y87" s="157"/>
      <c r="Z87" s="157"/>
      <c r="AA87" s="157"/>
      <c r="AB87" s="157"/>
      <c r="AC87" s="154"/>
      <c r="AD87" s="158"/>
      <c r="AE87" s="157"/>
      <c r="AF87" s="155"/>
      <c r="AG87" s="775"/>
      <c r="AH87" s="736"/>
      <c r="AI87" s="736"/>
      <c r="AJ87" s="736"/>
      <c r="AK87" s="736"/>
      <c r="AL87" s="736"/>
      <c r="AM87" s="736"/>
      <c r="AN87" s="736"/>
      <c r="AO87" s="857"/>
      <c r="AP87" s="736"/>
      <c r="AQ87" s="736"/>
      <c r="AR87" s="736"/>
      <c r="AS87" s="736"/>
      <c r="AT87" s="736"/>
      <c r="AU87" s="764"/>
    </row>
    <row r="88" spans="1:47" ht="17.25" customHeight="1">
      <c r="A88" s="780"/>
      <c r="B88" s="735"/>
      <c r="C88" s="724" t="s">
        <v>236</v>
      </c>
      <c r="D88" s="106" t="s">
        <v>94</v>
      </c>
      <c r="E88" s="40">
        <f>+VLOOKUP(C88,'SILVICULTURA 2020'!$B$1:$I$20,8,0)</f>
        <v>110</v>
      </c>
      <c r="F88" s="40"/>
      <c r="G88" s="40"/>
      <c r="H88" s="40"/>
      <c r="I88" s="40"/>
      <c r="J88" s="40"/>
      <c r="K88" s="40"/>
      <c r="L88" s="40"/>
      <c r="M88" s="40"/>
      <c r="N88" s="40"/>
      <c r="O88" s="40"/>
      <c r="P88" s="40"/>
      <c r="Q88" s="40"/>
      <c r="R88" s="109"/>
      <c r="S88" s="115"/>
      <c r="T88" s="111"/>
      <c r="U88" s="110"/>
      <c r="V88" s="110"/>
      <c r="W88" s="110"/>
      <c r="X88" s="110"/>
      <c r="Y88" s="110"/>
      <c r="Z88" s="110"/>
      <c r="AA88" s="110"/>
      <c r="AB88" s="110"/>
      <c r="AC88" s="38"/>
      <c r="AD88" s="39"/>
      <c r="AE88" s="110"/>
      <c r="AF88" s="115"/>
      <c r="AG88" s="773" t="str">
        <f t="shared" si="7"/>
        <v>14-LOS MARTIRES</v>
      </c>
      <c r="AH88" s="734" t="s">
        <v>257</v>
      </c>
      <c r="AI88" s="734" t="s">
        <v>257</v>
      </c>
      <c r="AJ88" s="734" t="s">
        <v>257</v>
      </c>
      <c r="AK88" s="734" t="s">
        <v>257</v>
      </c>
      <c r="AL88" s="734" t="s">
        <v>257</v>
      </c>
      <c r="AM88" s="734"/>
      <c r="AN88" s="734"/>
      <c r="AO88" s="857"/>
      <c r="AP88" s="734" t="s">
        <v>257</v>
      </c>
      <c r="AQ88" s="734" t="s">
        <v>257</v>
      </c>
      <c r="AR88" s="734" t="s">
        <v>259</v>
      </c>
      <c r="AS88" s="734" t="s">
        <v>260</v>
      </c>
      <c r="AT88" s="734"/>
      <c r="AU88" s="764"/>
    </row>
    <row r="89" spans="1:47" ht="17.25" customHeight="1">
      <c r="A89" s="780"/>
      <c r="B89" s="735"/>
      <c r="C89" s="724"/>
      <c r="D89" s="107" t="s">
        <v>6</v>
      </c>
      <c r="E89" s="40">
        <f>+VLOOKUP(C88,'SILVICULTURA 2020'!$B$1:$I$20,7,0)</f>
        <v>20884476</v>
      </c>
      <c r="F89" s="40"/>
      <c r="G89" s="40"/>
      <c r="H89" s="40"/>
      <c r="I89" s="40"/>
      <c r="J89" s="40"/>
      <c r="K89" s="40"/>
      <c r="L89" s="40"/>
      <c r="M89" s="40"/>
      <c r="N89" s="40"/>
      <c r="O89" s="40"/>
      <c r="P89" s="40"/>
      <c r="Q89" s="40"/>
      <c r="R89" s="40"/>
      <c r="S89" s="116"/>
      <c r="T89" s="112"/>
      <c r="U89" s="36"/>
      <c r="V89" s="36"/>
      <c r="W89" s="36"/>
      <c r="X89" s="36"/>
      <c r="Y89" s="36"/>
      <c r="Z89" s="36"/>
      <c r="AA89" s="36"/>
      <c r="AB89" s="36"/>
      <c r="AC89" s="40"/>
      <c r="AD89" s="40"/>
      <c r="AE89" s="36"/>
      <c r="AF89" s="116"/>
      <c r="AG89" s="774"/>
      <c r="AH89" s="735"/>
      <c r="AI89" s="735"/>
      <c r="AJ89" s="735"/>
      <c r="AK89" s="735"/>
      <c r="AL89" s="735"/>
      <c r="AM89" s="735"/>
      <c r="AN89" s="735"/>
      <c r="AO89" s="857"/>
      <c r="AP89" s="735"/>
      <c r="AQ89" s="735"/>
      <c r="AR89" s="735"/>
      <c r="AS89" s="735"/>
      <c r="AT89" s="735"/>
      <c r="AU89" s="764"/>
    </row>
    <row r="90" spans="1:47" ht="17.25" customHeight="1">
      <c r="A90" s="780"/>
      <c r="B90" s="735"/>
      <c r="C90" s="724"/>
      <c r="D90" s="106" t="s">
        <v>95</v>
      </c>
      <c r="E90" s="40">
        <v>0</v>
      </c>
      <c r="F90" s="38"/>
      <c r="G90" s="38"/>
      <c r="H90" s="38"/>
      <c r="I90" s="38"/>
      <c r="J90" s="38"/>
      <c r="K90" s="38"/>
      <c r="L90" s="38"/>
      <c r="M90" s="38"/>
      <c r="N90" s="38"/>
      <c r="O90" s="38"/>
      <c r="P90" s="38"/>
      <c r="Q90" s="38"/>
      <c r="R90" s="38"/>
      <c r="S90" s="117"/>
      <c r="T90" s="113"/>
      <c r="U90" s="41"/>
      <c r="V90" s="41"/>
      <c r="W90" s="41"/>
      <c r="X90" s="41"/>
      <c r="Y90" s="41"/>
      <c r="Z90" s="41"/>
      <c r="AA90" s="41"/>
      <c r="AB90" s="41"/>
      <c r="AC90" s="38"/>
      <c r="AD90" s="40"/>
      <c r="AE90" s="41"/>
      <c r="AF90" s="117"/>
      <c r="AG90" s="774"/>
      <c r="AH90" s="735"/>
      <c r="AI90" s="735"/>
      <c r="AJ90" s="735"/>
      <c r="AK90" s="735"/>
      <c r="AL90" s="735"/>
      <c r="AM90" s="735"/>
      <c r="AN90" s="735"/>
      <c r="AO90" s="857"/>
      <c r="AP90" s="735"/>
      <c r="AQ90" s="735"/>
      <c r="AR90" s="735"/>
      <c r="AS90" s="735"/>
      <c r="AT90" s="735"/>
      <c r="AU90" s="764"/>
    </row>
    <row r="91" spans="1:47" ht="17.25" customHeight="1">
      <c r="A91" s="780"/>
      <c r="B91" s="735"/>
      <c r="C91" s="724"/>
      <c r="D91" s="107" t="s">
        <v>7</v>
      </c>
      <c r="E91" s="40">
        <v>0</v>
      </c>
      <c r="F91" s="38"/>
      <c r="G91" s="38"/>
      <c r="H91" s="38"/>
      <c r="I91" s="38"/>
      <c r="J91" s="38"/>
      <c r="K91" s="38"/>
      <c r="L91" s="38"/>
      <c r="M91" s="38"/>
      <c r="N91" s="38"/>
      <c r="O91" s="38"/>
      <c r="P91" s="38"/>
      <c r="Q91" s="38"/>
      <c r="R91" s="38"/>
      <c r="S91" s="117"/>
      <c r="T91" s="113"/>
      <c r="U91" s="41"/>
      <c r="V91" s="41"/>
      <c r="W91" s="41"/>
      <c r="X91" s="41"/>
      <c r="Y91" s="41"/>
      <c r="Z91" s="41"/>
      <c r="AA91" s="41"/>
      <c r="AB91" s="41"/>
      <c r="AC91" s="38"/>
      <c r="AD91" s="40"/>
      <c r="AE91" s="41"/>
      <c r="AF91" s="117"/>
      <c r="AG91" s="774"/>
      <c r="AH91" s="735"/>
      <c r="AI91" s="735"/>
      <c r="AJ91" s="735"/>
      <c r="AK91" s="735"/>
      <c r="AL91" s="735"/>
      <c r="AM91" s="735"/>
      <c r="AN91" s="735"/>
      <c r="AO91" s="857"/>
      <c r="AP91" s="735"/>
      <c r="AQ91" s="735"/>
      <c r="AR91" s="735"/>
      <c r="AS91" s="735"/>
      <c r="AT91" s="735"/>
      <c r="AU91" s="764"/>
    </row>
    <row r="92" spans="1:47" ht="17.25" customHeight="1">
      <c r="A92" s="780"/>
      <c r="B92" s="735"/>
      <c r="C92" s="724"/>
      <c r="D92" s="106" t="s">
        <v>96</v>
      </c>
      <c r="E92" s="153">
        <f>+E88+E91</f>
        <v>110</v>
      </c>
      <c r="F92" s="154"/>
      <c r="G92" s="154"/>
      <c r="H92" s="154"/>
      <c r="I92" s="154"/>
      <c r="J92" s="154"/>
      <c r="K92" s="154"/>
      <c r="L92" s="154"/>
      <c r="M92" s="154"/>
      <c r="N92" s="154"/>
      <c r="O92" s="154"/>
      <c r="P92" s="154"/>
      <c r="Q92" s="154"/>
      <c r="R92" s="154"/>
      <c r="S92" s="155"/>
      <c r="T92" s="156"/>
      <c r="U92" s="157"/>
      <c r="V92" s="157"/>
      <c r="W92" s="157"/>
      <c r="X92" s="157"/>
      <c r="Y92" s="157"/>
      <c r="Z92" s="157"/>
      <c r="AA92" s="157"/>
      <c r="AB92" s="157"/>
      <c r="AC92" s="154"/>
      <c r="AD92" s="158"/>
      <c r="AE92" s="157"/>
      <c r="AF92" s="155"/>
      <c r="AG92" s="774"/>
      <c r="AH92" s="735"/>
      <c r="AI92" s="735"/>
      <c r="AJ92" s="735"/>
      <c r="AK92" s="735"/>
      <c r="AL92" s="735"/>
      <c r="AM92" s="735"/>
      <c r="AN92" s="735"/>
      <c r="AO92" s="857"/>
      <c r="AP92" s="735"/>
      <c r="AQ92" s="735"/>
      <c r="AR92" s="735"/>
      <c r="AS92" s="735"/>
      <c r="AT92" s="735"/>
      <c r="AU92" s="764"/>
    </row>
    <row r="93" spans="1:47" ht="17.25" customHeight="1">
      <c r="A93" s="780"/>
      <c r="B93" s="735"/>
      <c r="C93" s="724"/>
      <c r="D93" s="107" t="s">
        <v>99</v>
      </c>
      <c r="E93" s="153">
        <f>+E89+E91</f>
        <v>20884476</v>
      </c>
      <c r="F93" s="154"/>
      <c r="G93" s="154"/>
      <c r="H93" s="154"/>
      <c r="I93" s="154"/>
      <c r="J93" s="154"/>
      <c r="K93" s="154"/>
      <c r="L93" s="154"/>
      <c r="M93" s="154"/>
      <c r="N93" s="154"/>
      <c r="O93" s="154"/>
      <c r="P93" s="154"/>
      <c r="Q93" s="154"/>
      <c r="R93" s="154"/>
      <c r="S93" s="155"/>
      <c r="T93" s="156"/>
      <c r="U93" s="157"/>
      <c r="V93" s="157"/>
      <c r="W93" s="157"/>
      <c r="X93" s="157"/>
      <c r="Y93" s="157"/>
      <c r="Z93" s="157"/>
      <c r="AA93" s="157"/>
      <c r="AB93" s="157"/>
      <c r="AC93" s="154"/>
      <c r="AD93" s="158"/>
      <c r="AE93" s="157"/>
      <c r="AF93" s="155"/>
      <c r="AG93" s="775"/>
      <c r="AH93" s="736"/>
      <c r="AI93" s="736"/>
      <c r="AJ93" s="736"/>
      <c r="AK93" s="736"/>
      <c r="AL93" s="736"/>
      <c r="AM93" s="736"/>
      <c r="AN93" s="736"/>
      <c r="AO93" s="857"/>
      <c r="AP93" s="736"/>
      <c r="AQ93" s="736"/>
      <c r="AR93" s="736"/>
      <c r="AS93" s="736"/>
      <c r="AT93" s="736"/>
      <c r="AU93" s="764"/>
    </row>
    <row r="94" spans="1:47" ht="17.25" customHeight="1">
      <c r="A94" s="780"/>
      <c r="B94" s="735"/>
      <c r="C94" s="724" t="s">
        <v>237</v>
      </c>
      <c r="D94" s="106" t="s">
        <v>94</v>
      </c>
      <c r="E94" s="40">
        <f>+VLOOKUP(C94,'SILVICULTURA 2020'!$B$1:$I$20,8,0)</f>
        <v>111</v>
      </c>
      <c r="F94" s="40"/>
      <c r="G94" s="40"/>
      <c r="H94" s="40"/>
      <c r="I94" s="40"/>
      <c r="J94" s="40"/>
      <c r="K94" s="40"/>
      <c r="L94" s="40"/>
      <c r="M94" s="40"/>
      <c r="N94" s="40"/>
      <c r="O94" s="40"/>
      <c r="P94" s="40"/>
      <c r="Q94" s="40"/>
      <c r="R94" s="109"/>
      <c r="S94" s="115"/>
      <c r="T94" s="111"/>
      <c r="U94" s="110"/>
      <c r="V94" s="110"/>
      <c r="W94" s="110"/>
      <c r="X94" s="110"/>
      <c r="Y94" s="110"/>
      <c r="Z94" s="110"/>
      <c r="AA94" s="110"/>
      <c r="AB94" s="110"/>
      <c r="AC94" s="38"/>
      <c r="AD94" s="39"/>
      <c r="AE94" s="110"/>
      <c r="AF94" s="115"/>
      <c r="AG94" s="773" t="str">
        <f t="shared" si="7"/>
        <v>15-ANTONIO NARIÑO</v>
      </c>
      <c r="AH94" s="734" t="s">
        <v>257</v>
      </c>
      <c r="AI94" s="734" t="s">
        <v>257</v>
      </c>
      <c r="AJ94" s="734" t="s">
        <v>257</v>
      </c>
      <c r="AK94" s="734" t="s">
        <v>257</v>
      </c>
      <c r="AL94" s="734" t="s">
        <v>257</v>
      </c>
      <c r="AM94" s="734"/>
      <c r="AN94" s="734"/>
      <c r="AO94" s="857"/>
      <c r="AP94" s="734" t="s">
        <v>257</v>
      </c>
      <c r="AQ94" s="734" t="s">
        <v>257</v>
      </c>
      <c r="AR94" s="734" t="s">
        <v>259</v>
      </c>
      <c r="AS94" s="734" t="s">
        <v>260</v>
      </c>
      <c r="AT94" s="734"/>
      <c r="AU94" s="764"/>
    </row>
    <row r="95" spans="1:47" ht="17.25" customHeight="1">
      <c r="A95" s="780"/>
      <c r="B95" s="735"/>
      <c r="C95" s="724"/>
      <c r="D95" s="107" t="s">
        <v>6</v>
      </c>
      <c r="E95" s="40">
        <f>+VLOOKUP(C94,'SILVICULTURA 2020'!$B$1:$I$20,7,0)</f>
        <v>21070116</v>
      </c>
      <c r="F95" s="40"/>
      <c r="G95" s="40"/>
      <c r="H95" s="40"/>
      <c r="I95" s="40"/>
      <c r="J95" s="40"/>
      <c r="K95" s="40"/>
      <c r="L95" s="40"/>
      <c r="M95" s="40"/>
      <c r="N95" s="40"/>
      <c r="O95" s="40"/>
      <c r="P95" s="40"/>
      <c r="Q95" s="40"/>
      <c r="R95" s="40"/>
      <c r="S95" s="116"/>
      <c r="T95" s="112"/>
      <c r="U95" s="36"/>
      <c r="V95" s="36"/>
      <c r="W95" s="36"/>
      <c r="X95" s="36"/>
      <c r="Y95" s="36"/>
      <c r="Z95" s="36"/>
      <c r="AA95" s="36"/>
      <c r="AB95" s="36"/>
      <c r="AC95" s="40"/>
      <c r="AD95" s="40"/>
      <c r="AE95" s="36"/>
      <c r="AF95" s="116"/>
      <c r="AG95" s="774"/>
      <c r="AH95" s="735"/>
      <c r="AI95" s="735"/>
      <c r="AJ95" s="735"/>
      <c r="AK95" s="735"/>
      <c r="AL95" s="735"/>
      <c r="AM95" s="735"/>
      <c r="AN95" s="735"/>
      <c r="AO95" s="857"/>
      <c r="AP95" s="735"/>
      <c r="AQ95" s="735"/>
      <c r="AR95" s="735"/>
      <c r="AS95" s="735"/>
      <c r="AT95" s="735"/>
      <c r="AU95" s="764"/>
    </row>
    <row r="96" spans="1:47" ht="17.25" customHeight="1">
      <c r="A96" s="780"/>
      <c r="B96" s="735"/>
      <c r="C96" s="724"/>
      <c r="D96" s="106" t="s">
        <v>95</v>
      </c>
      <c r="E96" s="40">
        <v>0</v>
      </c>
      <c r="F96" s="38"/>
      <c r="G96" s="38"/>
      <c r="H96" s="38"/>
      <c r="I96" s="38"/>
      <c r="J96" s="38"/>
      <c r="K96" s="38"/>
      <c r="L96" s="38"/>
      <c r="M96" s="38"/>
      <c r="N96" s="38"/>
      <c r="O96" s="38"/>
      <c r="P96" s="38"/>
      <c r="Q96" s="38"/>
      <c r="R96" s="38"/>
      <c r="S96" s="117"/>
      <c r="T96" s="113"/>
      <c r="U96" s="41"/>
      <c r="V96" s="41"/>
      <c r="W96" s="41"/>
      <c r="X96" s="41"/>
      <c r="Y96" s="41"/>
      <c r="Z96" s="41"/>
      <c r="AA96" s="41"/>
      <c r="AB96" s="41"/>
      <c r="AC96" s="38"/>
      <c r="AD96" s="40"/>
      <c r="AE96" s="41"/>
      <c r="AF96" s="117"/>
      <c r="AG96" s="774"/>
      <c r="AH96" s="735"/>
      <c r="AI96" s="735"/>
      <c r="AJ96" s="735"/>
      <c r="AK96" s="735"/>
      <c r="AL96" s="735"/>
      <c r="AM96" s="735"/>
      <c r="AN96" s="735"/>
      <c r="AO96" s="857"/>
      <c r="AP96" s="735"/>
      <c r="AQ96" s="735"/>
      <c r="AR96" s="735"/>
      <c r="AS96" s="735"/>
      <c r="AT96" s="735"/>
      <c r="AU96" s="764"/>
    </row>
    <row r="97" spans="1:47" ht="17.25" customHeight="1">
      <c r="A97" s="780"/>
      <c r="B97" s="735"/>
      <c r="C97" s="724"/>
      <c r="D97" s="107" t="s">
        <v>7</v>
      </c>
      <c r="E97" s="40">
        <v>0</v>
      </c>
      <c r="F97" s="38"/>
      <c r="G97" s="38"/>
      <c r="H97" s="38"/>
      <c r="I97" s="38"/>
      <c r="J97" s="38"/>
      <c r="K97" s="38"/>
      <c r="L97" s="38"/>
      <c r="M97" s="38"/>
      <c r="N97" s="38"/>
      <c r="O97" s="38"/>
      <c r="P97" s="38"/>
      <c r="Q97" s="38"/>
      <c r="R97" s="38"/>
      <c r="S97" s="117"/>
      <c r="T97" s="113"/>
      <c r="U97" s="41"/>
      <c r="V97" s="41"/>
      <c r="W97" s="41"/>
      <c r="X97" s="41"/>
      <c r="Y97" s="41"/>
      <c r="Z97" s="41"/>
      <c r="AA97" s="41"/>
      <c r="AB97" s="41"/>
      <c r="AC97" s="38"/>
      <c r="AD97" s="40"/>
      <c r="AE97" s="41"/>
      <c r="AF97" s="117"/>
      <c r="AG97" s="774"/>
      <c r="AH97" s="735"/>
      <c r="AI97" s="735"/>
      <c r="AJ97" s="735"/>
      <c r="AK97" s="735"/>
      <c r="AL97" s="735"/>
      <c r="AM97" s="735"/>
      <c r="AN97" s="735"/>
      <c r="AO97" s="857"/>
      <c r="AP97" s="735"/>
      <c r="AQ97" s="735"/>
      <c r="AR97" s="735"/>
      <c r="AS97" s="735"/>
      <c r="AT97" s="735"/>
      <c r="AU97" s="764"/>
    </row>
    <row r="98" spans="1:47" ht="17.25" customHeight="1">
      <c r="A98" s="780"/>
      <c r="B98" s="735"/>
      <c r="C98" s="724"/>
      <c r="D98" s="106" t="s">
        <v>96</v>
      </c>
      <c r="E98" s="153">
        <f>+E94+E97</f>
        <v>111</v>
      </c>
      <c r="F98" s="154"/>
      <c r="G98" s="154"/>
      <c r="H98" s="154"/>
      <c r="I98" s="154"/>
      <c r="J98" s="154"/>
      <c r="K98" s="154"/>
      <c r="L98" s="154"/>
      <c r="M98" s="154"/>
      <c r="N98" s="154"/>
      <c r="O98" s="154"/>
      <c r="P98" s="154"/>
      <c r="Q98" s="154"/>
      <c r="R98" s="154"/>
      <c r="S98" s="155"/>
      <c r="T98" s="156"/>
      <c r="U98" s="157"/>
      <c r="V98" s="157"/>
      <c r="W98" s="157"/>
      <c r="X98" s="157"/>
      <c r="Y98" s="157"/>
      <c r="Z98" s="157"/>
      <c r="AA98" s="157"/>
      <c r="AB98" s="157"/>
      <c r="AC98" s="154"/>
      <c r="AD98" s="158"/>
      <c r="AE98" s="157"/>
      <c r="AF98" s="155"/>
      <c r="AG98" s="774"/>
      <c r="AH98" s="735"/>
      <c r="AI98" s="735"/>
      <c r="AJ98" s="735"/>
      <c r="AK98" s="735"/>
      <c r="AL98" s="735"/>
      <c r="AM98" s="735"/>
      <c r="AN98" s="735"/>
      <c r="AO98" s="857"/>
      <c r="AP98" s="735"/>
      <c r="AQ98" s="735"/>
      <c r="AR98" s="735"/>
      <c r="AS98" s="735"/>
      <c r="AT98" s="735"/>
      <c r="AU98" s="764"/>
    </row>
    <row r="99" spans="1:47" ht="17.25" customHeight="1">
      <c r="A99" s="780"/>
      <c r="B99" s="735"/>
      <c r="C99" s="724"/>
      <c r="D99" s="107" t="s">
        <v>99</v>
      </c>
      <c r="E99" s="153">
        <f>+E95+E97</f>
        <v>21070116</v>
      </c>
      <c r="F99" s="154"/>
      <c r="G99" s="154"/>
      <c r="H99" s="154"/>
      <c r="I99" s="154"/>
      <c r="J99" s="154"/>
      <c r="K99" s="154"/>
      <c r="L99" s="154"/>
      <c r="M99" s="154"/>
      <c r="N99" s="154"/>
      <c r="O99" s="154"/>
      <c r="P99" s="154"/>
      <c r="Q99" s="154"/>
      <c r="R99" s="154"/>
      <c r="S99" s="155"/>
      <c r="T99" s="156"/>
      <c r="U99" s="157"/>
      <c r="V99" s="157"/>
      <c r="W99" s="157"/>
      <c r="X99" s="157"/>
      <c r="Y99" s="157"/>
      <c r="Z99" s="157"/>
      <c r="AA99" s="157"/>
      <c r="AB99" s="157"/>
      <c r="AC99" s="154"/>
      <c r="AD99" s="158"/>
      <c r="AE99" s="157"/>
      <c r="AF99" s="155"/>
      <c r="AG99" s="775"/>
      <c r="AH99" s="736"/>
      <c r="AI99" s="736"/>
      <c r="AJ99" s="736"/>
      <c r="AK99" s="736"/>
      <c r="AL99" s="736"/>
      <c r="AM99" s="736"/>
      <c r="AN99" s="736"/>
      <c r="AO99" s="857"/>
      <c r="AP99" s="736"/>
      <c r="AQ99" s="736"/>
      <c r="AR99" s="736"/>
      <c r="AS99" s="736"/>
      <c r="AT99" s="736"/>
      <c r="AU99" s="764"/>
    </row>
    <row r="100" spans="1:47" ht="17.25" customHeight="1">
      <c r="A100" s="780"/>
      <c r="B100" s="735"/>
      <c r="C100" s="724" t="s">
        <v>238</v>
      </c>
      <c r="D100" s="106" t="s">
        <v>94</v>
      </c>
      <c r="E100" s="40">
        <f>+VLOOKUP(C100,'SILVICULTURA 2020'!$B$1:$I$20,8,0)</f>
        <v>561</v>
      </c>
      <c r="F100" s="40"/>
      <c r="G100" s="40"/>
      <c r="H100" s="40"/>
      <c r="I100" s="40"/>
      <c r="J100" s="40"/>
      <c r="K100" s="40"/>
      <c r="L100" s="40"/>
      <c r="M100" s="40"/>
      <c r="N100" s="40"/>
      <c r="O100" s="40"/>
      <c r="P100" s="40"/>
      <c r="Q100" s="40"/>
      <c r="R100" s="109"/>
      <c r="S100" s="115"/>
      <c r="T100" s="111"/>
      <c r="U100" s="110"/>
      <c r="V100" s="110"/>
      <c r="W100" s="110"/>
      <c r="X100" s="110"/>
      <c r="Y100" s="110"/>
      <c r="Z100" s="110"/>
      <c r="AA100" s="110"/>
      <c r="AB100" s="110"/>
      <c r="AC100" s="38"/>
      <c r="AD100" s="39"/>
      <c r="AE100" s="110"/>
      <c r="AF100" s="115"/>
      <c r="AG100" s="773" t="str">
        <f t="shared" si="7"/>
        <v>16-PUENTE ARANDA</v>
      </c>
      <c r="AH100" s="734" t="s">
        <v>257</v>
      </c>
      <c r="AI100" s="734" t="s">
        <v>257</v>
      </c>
      <c r="AJ100" s="734" t="s">
        <v>257</v>
      </c>
      <c r="AK100" s="734" t="s">
        <v>257</v>
      </c>
      <c r="AL100" s="734" t="s">
        <v>257</v>
      </c>
      <c r="AM100" s="734"/>
      <c r="AN100" s="734"/>
      <c r="AO100" s="857"/>
      <c r="AP100" s="734" t="s">
        <v>257</v>
      </c>
      <c r="AQ100" s="734" t="s">
        <v>257</v>
      </c>
      <c r="AR100" s="734" t="s">
        <v>259</v>
      </c>
      <c r="AS100" s="734" t="s">
        <v>260</v>
      </c>
      <c r="AT100" s="734"/>
      <c r="AU100" s="764"/>
    </row>
    <row r="101" spans="1:47" ht="17.25" customHeight="1">
      <c r="A101" s="780"/>
      <c r="B101" s="735"/>
      <c r="C101" s="724"/>
      <c r="D101" s="107" t="s">
        <v>6</v>
      </c>
      <c r="E101" s="40">
        <f>+VLOOKUP(C100,'SILVICULTURA 2020'!$B$1:$I$20,7,0)</f>
        <v>106557237</v>
      </c>
      <c r="F101" s="40"/>
      <c r="G101" s="40"/>
      <c r="H101" s="40"/>
      <c r="I101" s="40"/>
      <c r="J101" s="40"/>
      <c r="K101" s="40"/>
      <c r="L101" s="40"/>
      <c r="M101" s="40"/>
      <c r="N101" s="40"/>
      <c r="O101" s="40"/>
      <c r="P101" s="40"/>
      <c r="Q101" s="40"/>
      <c r="R101" s="40"/>
      <c r="S101" s="116"/>
      <c r="T101" s="112"/>
      <c r="U101" s="36"/>
      <c r="V101" s="36"/>
      <c r="W101" s="36"/>
      <c r="X101" s="36"/>
      <c r="Y101" s="36"/>
      <c r="Z101" s="36"/>
      <c r="AA101" s="36"/>
      <c r="AB101" s="36"/>
      <c r="AC101" s="40"/>
      <c r="AD101" s="40"/>
      <c r="AE101" s="36"/>
      <c r="AF101" s="116"/>
      <c r="AG101" s="774"/>
      <c r="AH101" s="735"/>
      <c r="AI101" s="735"/>
      <c r="AJ101" s="735"/>
      <c r="AK101" s="735"/>
      <c r="AL101" s="735"/>
      <c r="AM101" s="735"/>
      <c r="AN101" s="735"/>
      <c r="AO101" s="857"/>
      <c r="AP101" s="735"/>
      <c r="AQ101" s="735"/>
      <c r="AR101" s="735"/>
      <c r="AS101" s="735"/>
      <c r="AT101" s="735"/>
      <c r="AU101" s="764"/>
    </row>
    <row r="102" spans="1:47" ht="17.25" customHeight="1">
      <c r="A102" s="780"/>
      <c r="B102" s="735"/>
      <c r="C102" s="724"/>
      <c r="D102" s="106" t="s">
        <v>95</v>
      </c>
      <c r="E102" s="40">
        <v>0</v>
      </c>
      <c r="F102" s="38"/>
      <c r="G102" s="38"/>
      <c r="H102" s="38"/>
      <c r="I102" s="38"/>
      <c r="J102" s="38"/>
      <c r="K102" s="38"/>
      <c r="L102" s="38"/>
      <c r="M102" s="38"/>
      <c r="N102" s="38"/>
      <c r="O102" s="38"/>
      <c r="P102" s="38"/>
      <c r="Q102" s="38"/>
      <c r="R102" s="38"/>
      <c r="S102" s="117"/>
      <c r="T102" s="113"/>
      <c r="U102" s="41"/>
      <c r="V102" s="41"/>
      <c r="W102" s="41"/>
      <c r="X102" s="41"/>
      <c r="Y102" s="41"/>
      <c r="Z102" s="41"/>
      <c r="AA102" s="41"/>
      <c r="AB102" s="41"/>
      <c r="AC102" s="38"/>
      <c r="AD102" s="40"/>
      <c r="AE102" s="41"/>
      <c r="AF102" s="117"/>
      <c r="AG102" s="774"/>
      <c r="AH102" s="735"/>
      <c r="AI102" s="735"/>
      <c r="AJ102" s="735"/>
      <c r="AK102" s="735"/>
      <c r="AL102" s="735"/>
      <c r="AM102" s="735"/>
      <c r="AN102" s="735"/>
      <c r="AO102" s="857"/>
      <c r="AP102" s="735"/>
      <c r="AQ102" s="735"/>
      <c r="AR102" s="735"/>
      <c r="AS102" s="735"/>
      <c r="AT102" s="735"/>
      <c r="AU102" s="764"/>
    </row>
    <row r="103" spans="1:47" ht="17.25" customHeight="1">
      <c r="A103" s="780"/>
      <c r="B103" s="735"/>
      <c r="C103" s="724"/>
      <c r="D103" s="107" t="s">
        <v>7</v>
      </c>
      <c r="E103" s="40">
        <v>0</v>
      </c>
      <c r="F103" s="38"/>
      <c r="G103" s="38"/>
      <c r="H103" s="38"/>
      <c r="I103" s="38"/>
      <c r="J103" s="38"/>
      <c r="K103" s="38"/>
      <c r="L103" s="38"/>
      <c r="M103" s="38"/>
      <c r="N103" s="38"/>
      <c r="O103" s="38"/>
      <c r="P103" s="38"/>
      <c r="Q103" s="38"/>
      <c r="R103" s="38"/>
      <c r="S103" s="117"/>
      <c r="T103" s="113"/>
      <c r="U103" s="41"/>
      <c r="V103" s="41"/>
      <c r="W103" s="41"/>
      <c r="X103" s="41"/>
      <c r="Y103" s="41"/>
      <c r="Z103" s="41"/>
      <c r="AA103" s="41"/>
      <c r="AB103" s="41"/>
      <c r="AC103" s="38"/>
      <c r="AD103" s="40"/>
      <c r="AE103" s="41"/>
      <c r="AF103" s="117"/>
      <c r="AG103" s="774"/>
      <c r="AH103" s="735"/>
      <c r="AI103" s="735"/>
      <c r="AJ103" s="735"/>
      <c r="AK103" s="735"/>
      <c r="AL103" s="735"/>
      <c r="AM103" s="735"/>
      <c r="AN103" s="735"/>
      <c r="AO103" s="857"/>
      <c r="AP103" s="735"/>
      <c r="AQ103" s="735"/>
      <c r="AR103" s="735"/>
      <c r="AS103" s="735"/>
      <c r="AT103" s="735"/>
      <c r="AU103" s="764"/>
    </row>
    <row r="104" spans="1:47" ht="17.25" customHeight="1">
      <c r="A104" s="780"/>
      <c r="B104" s="735"/>
      <c r="C104" s="724"/>
      <c r="D104" s="106" t="s">
        <v>96</v>
      </c>
      <c r="E104" s="153">
        <f>+E100+E103</f>
        <v>561</v>
      </c>
      <c r="F104" s="154"/>
      <c r="G104" s="154"/>
      <c r="H104" s="154"/>
      <c r="I104" s="154"/>
      <c r="J104" s="154"/>
      <c r="K104" s="154"/>
      <c r="L104" s="154"/>
      <c r="M104" s="154"/>
      <c r="N104" s="154"/>
      <c r="O104" s="154"/>
      <c r="P104" s="154"/>
      <c r="Q104" s="154"/>
      <c r="R104" s="154"/>
      <c r="S104" s="155"/>
      <c r="T104" s="156"/>
      <c r="U104" s="157"/>
      <c r="V104" s="157"/>
      <c r="W104" s="157"/>
      <c r="X104" s="157"/>
      <c r="Y104" s="157"/>
      <c r="Z104" s="157"/>
      <c r="AA104" s="157"/>
      <c r="AB104" s="157"/>
      <c r="AC104" s="154"/>
      <c r="AD104" s="158"/>
      <c r="AE104" s="157"/>
      <c r="AF104" s="155"/>
      <c r="AG104" s="774"/>
      <c r="AH104" s="735"/>
      <c r="AI104" s="735"/>
      <c r="AJ104" s="735"/>
      <c r="AK104" s="735"/>
      <c r="AL104" s="735"/>
      <c r="AM104" s="735"/>
      <c r="AN104" s="735"/>
      <c r="AO104" s="857"/>
      <c r="AP104" s="735"/>
      <c r="AQ104" s="735"/>
      <c r="AR104" s="735"/>
      <c r="AS104" s="735"/>
      <c r="AT104" s="735"/>
      <c r="AU104" s="764"/>
    </row>
    <row r="105" spans="1:47" ht="17.25" customHeight="1">
      <c r="A105" s="780"/>
      <c r="B105" s="735"/>
      <c r="C105" s="724"/>
      <c r="D105" s="107" t="s">
        <v>99</v>
      </c>
      <c r="E105" s="153">
        <f>+E101+E103</f>
        <v>106557237</v>
      </c>
      <c r="F105" s="154"/>
      <c r="G105" s="154"/>
      <c r="H105" s="154"/>
      <c r="I105" s="154"/>
      <c r="J105" s="154"/>
      <c r="K105" s="154"/>
      <c r="L105" s="154"/>
      <c r="M105" s="154"/>
      <c r="N105" s="154"/>
      <c r="O105" s="154"/>
      <c r="P105" s="154"/>
      <c r="Q105" s="154"/>
      <c r="R105" s="154"/>
      <c r="S105" s="155"/>
      <c r="T105" s="156"/>
      <c r="U105" s="157"/>
      <c r="V105" s="157"/>
      <c r="W105" s="157"/>
      <c r="X105" s="157"/>
      <c r="Y105" s="157"/>
      <c r="Z105" s="157"/>
      <c r="AA105" s="157"/>
      <c r="AB105" s="157"/>
      <c r="AC105" s="154"/>
      <c r="AD105" s="158"/>
      <c r="AE105" s="157"/>
      <c r="AF105" s="155"/>
      <c r="AG105" s="775"/>
      <c r="AH105" s="736"/>
      <c r="AI105" s="736"/>
      <c r="AJ105" s="736"/>
      <c r="AK105" s="736"/>
      <c r="AL105" s="736"/>
      <c r="AM105" s="736"/>
      <c r="AN105" s="736"/>
      <c r="AO105" s="857"/>
      <c r="AP105" s="736"/>
      <c r="AQ105" s="736"/>
      <c r="AR105" s="736"/>
      <c r="AS105" s="736"/>
      <c r="AT105" s="736"/>
      <c r="AU105" s="764"/>
    </row>
    <row r="106" spans="1:47" ht="17.25" customHeight="1">
      <c r="A106" s="780"/>
      <c r="B106" s="735"/>
      <c r="C106" s="724" t="s">
        <v>239</v>
      </c>
      <c r="D106" s="106" t="s">
        <v>94</v>
      </c>
      <c r="E106" s="40">
        <f>+VLOOKUP(C106,'SILVICULTURA 2020'!$B$1:$I$20,8,0)</f>
        <v>241</v>
      </c>
      <c r="F106" s="40"/>
      <c r="G106" s="40"/>
      <c r="H106" s="40"/>
      <c r="I106" s="40"/>
      <c r="J106" s="40"/>
      <c r="K106" s="40"/>
      <c r="L106" s="40"/>
      <c r="M106" s="40"/>
      <c r="N106" s="40"/>
      <c r="O106" s="40"/>
      <c r="P106" s="40"/>
      <c r="Q106" s="40"/>
      <c r="R106" s="109"/>
      <c r="S106" s="115"/>
      <c r="T106" s="111"/>
      <c r="U106" s="110"/>
      <c r="V106" s="110"/>
      <c r="W106" s="110"/>
      <c r="X106" s="110"/>
      <c r="Y106" s="110"/>
      <c r="Z106" s="110"/>
      <c r="AA106" s="110"/>
      <c r="AB106" s="110"/>
      <c r="AC106" s="38"/>
      <c r="AD106" s="39"/>
      <c r="AE106" s="110"/>
      <c r="AF106" s="115"/>
      <c r="AG106" s="773" t="str">
        <f t="shared" si="7"/>
        <v>17-CANDELARIA</v>
      </c>
      <c r="AH106" s="734" t="s">
        <v>257</v>
      </c>
      <c r="AI106" s="734" t="s">
        <v>257</v>
      </c>
      <c r="AJ106" s="734" t="s">
        <v>257</v>
      </c>
      <c r="AK106" s="734" t="s">
        <v>257</v>
      </c>
      <c r="AL106" s="734" t="s">
        <v>257</v>
      </c>
      <c r="AM106" s="734"/>
      <c r="AN106" s="734"/>
      <c r="AO106" s="857"/>
      <c r="AP106" s="734" t="s">
        <v>257</v>
      </c>
      <c r="AQ106" s="734" t="s">
        <v>257</v>
      </c>
      <c r="AR106" s="734" t="s">
        <v>259</v>
      </c>
      <c r="AS106" s="734" t="s">
        <v>260</v>
      </c>
      <c r="AT106" s="734"/>
      <c r="AU106" s="764"/>
    </row>
    <row r="107" spans="1:47" ht="17.25" customHeight="1">
      <c r="A107" s="780"/>
      <c r="B107" s="735"/>
      <c r="C107" s="724"/>
      <c r="D107" s="107" t="s">
        <v>6</v>
      </c>
      <c r="E107" s="40">
        <f>+VLOOKUP(C106,'SILVICULTURA 2020'!$B$1:$I$20,7,0)</f>
        <v>45876232</v>
      </c>
      <c r="F107" s="40"/>
      <c r="G107" s="40"/>
      <c r="H107" s="40"/>
      <c r="I107" s="40"/>
      <c r="J107" s="40"/>
      <c r="K107" s="40"/>
      <c r="L107" s="40"/>
      <c r="M107" s="40"/>
      <c r="N107" s="40"/>
      <c r="O107" s="40"/>
      <c r="P107" s="40"/>
      <c r="Q107" s="40"/>
      <c r="R107" s="40"/>
      <c r="S107" s="116"/>
      <c r="T107" s="112"/>
      <c r="U107" s="36"/>
      <c r="V107" s="36"/>
      <c r="W107" s="36"/>
      <c r="X107" s="36"/>
      <c r="Y107" s="36"/>
      <c r="Z107" s="36"/>
      <c r="AA107" s="36"/>
      <c r="AB107" s="36"/>
      <c r="AC107" s="40"/>
      <c r="AD107" s="40"/>
      <c r="AE107" s="36"/>
      <c r="AF107" s="116"/>
      <c r="AG107" s="774"/>
      <c r="AH107" s="735"/>
      <c r="AI107" s="735"/>
      <c r="AJ107" s="735"/>
      <c r="AK107" s="735"/>
      <c r="AL107" s="735"/>
      <c r="AM107" s="735"/>
      <c r="AN107" s="735"/>
      <c r="AO107" s="857"/>
      <c r="AP107" s="735"/>
      <c r="AQ107" s="735"/>
      <c r="AR107" s="735"/>
      <c r="AS107" s="735"/>
      <c r="AT107" s="735"/>
      <c r="AU107" s="764"/>
    </row>
    <row r="108" spans="1:47" ht="17.25" customHeight="1">
      <c r="A108" s="780"/>
      <c r="B108" s="735"/>
      <c r="C108" s="724"/>
      <c r="D108" s="106" t="s">
        <v>95</v>
      </c>
      <c r="E108" s="40">
        <v>0</v>
      </c>
      <c r="F108" s="38"/>
      <c r="G108" s="38"/>
      <c r="H108" s="38"/>
      <c r="I108" s="38"/>
      <c r="J108" s="38"/>
      <c r="K108" s="38"/>
      <c r="L108" s="38"/>
      <c r="M108" s="38"/>
      <c r="N108" s="38"/>
      <c r="O108" s="38"/>
      <c r="P108" s="38"/>
      <c r="Q108" s="38"/>
      <c r="R108" s="38"/>
      <c r="S108" s="117"/>
      <c r="T108" s="113"/>
      <c r="U108" s="41"/>
      <c r="V108" s="41"/>
      <c r="W108" s="41"/>
      <c r="X108" s="41"/>
      <c r="Y108" s="41"/>
      <c r="Z108" s="41"/>
      <c r="AA108" s="41"/>
      <c r="AB108" s="41"/>
      <c r="AC108" s="38"/>
      <c r="AD108" s="40"/>
      <c r="AE108" s="41"/>
      <c r="AF108" s="117"/>
      <c r="AG108" s="774"/>
      <c r="AH108" s="735"/>
      <c r="AI108" s="735"/>
      <c r="AJ108" s="735"/>
      <c r="AK108" s="735"/>
      <c r="AL108" s="735"/>
      <c r="AM108" s="735"/>
      <c r="AN108" s="735"/>
      <c r="AO108" s="857"/>
      <c r="AP108" s="735"/>
      <c r="AQ108" s="735"/>
      <c r="AR108" s="735"/>
      <c r="AS108" s="735"/>
      <c r="AT108" s="735"/>
      <c r="AU108" s="764"/>
    </row>
    <row r="109" spans="1:47" ht="17.25" customHeight="1">
      <c r="A109" s="780"/>
      <c r="B109" s="735"/>
      <c r="C109" s="724"/>
      <c r="D109" s="107" t="s">
        <v>7</v>
      </c>
      <c r="E109" s="40">
        <v>0</v>
      </c>
      <c r="F109" s="38"/>
      <c r="G109" s="38"/>
      <c r="H109" s="38"/>
      <c r="I109" s="38"/>
      <c r="J109" s="38"/>
      <c r="K109" s="38"/>
      <c r="L109" s="38"/>
      <c r="M109" s="38"/>
      <c r="N109" s="38"/>
      <c r="O109" s="38"/>
      <c r="P109" s="38"/>
      <c r="Q109" s="38"/>
      <c r="R109" s="38"/>
      <c r="S109" s="117"/>
      <c r="T109" s="113"/>
      <c r="U109" s="41"/>
      <c r="V109" s="41"/>
      <c r="W109" s="41"/>
      <c r="X109" s="41"/>
      <c r="Y109" s="41"/>
      <c r="Z109" s="41"/>
      <c r="AA109" s="41"/>
      <c r="AB109" s="41"/>
      <c r="AC109" s="38"/>
      <c r="AD109" s="40"/>
      <c r="AE109" s="41"/>
      <c r="AF109" s="117"/>
      <c r="AG109" s="774"/>
      <c r="AH109" s="735"/>
      <c r="AI109" s="735"/>
      <c r="AJ109" s="735"/>
      <c r="AK109" s="735"/>
      <c r="AL109" s="735"/>
      <c r="AM109" s="735"/>
      <c r="AN109" s="735"/>
      <c r="AO109" s="857"/>
      <c r="AP109" s="735"/>
      <c r="AQ109" s="735"/>
      <c r="AR109" s="735"/>
      <c r="AS109" s="735"/>
      <c r="AT109" s="735"/>
      <c r="AU109" s="764"/>
    </row>
    <row r="110" spans="1:47" ht="17.25" customHeight="1">
      <c r="A110" s="780"/>
      <c r="B110" s="735"/>
      <c r="C110" s="724"/>
      <c r="D110" s="106" t="s">
        <v>96</v>
      </c>
      <c r="E110" s="153">
        <f>+E106+E109</f>
        <v>241</v>
      </c>
      <c r="F110" s="154"/>
      <c r="G110" s="154"/>
      <c r="H110" s="154"/>
      <c r="I110" s="154"/>
      <c r="J110" s="154"/>
      <c r="K110" s="154"/>
      <c r="L110" s="154"/>
      <c r="M110" s="154"/>
      <c r="N110" s="154"/>
      <c r="O110" s="154"/>
      <c r="P110" s="154"/>
      <c r="Q110" s="154"/>
      <c r="R110" s="154"/>
      <c r="S110" s="155"/>
      <c r="T110" s="156"/>
      <c r="U110" s="157"/>
      <c r="V110" s="157"/>
      <c r="W110" s="157"/>
      <c r="X110" s="157"/>
      <c r="Y110" s="157"/>
      <c r="Z110" s="157"/>
      <c r="AA110" s="157"/>
      <c r="AB110" s="157"/>
      <c r="AC110" s="154"/>
      <c r="AD110" s="158"/>
      <c r="AE110" s="157"/>
      <c r="AF110" s="155"/>
      <c r="AG110" s="774"/>
      <c r="AH110" s="735"/>
      <c r="AI110" s="735"/>
      <c r="AJ110" s="735"/>
      <c r="AK110" s="735"/>
      <c r="AL110" s="735"/>
      <c r="AM110" s="735"/>
      <c r="AN110" s="735"/>
      <c r="AO110" s="857"/>
      <c r="AP110" s="735"/>
      <c r="AQ110" s="735"/>
      <c r="AR110" s="735"/>
      <c r="AS110" s="735"/>
      <c r="AT110" s="735"/>
      <c r="AU110" s="764"/>
    </row>
    <row r="111" spans="1:47" ht="17.25" customHeight="1">
      <c r="A111" s="780"/>
      <c r="B111" s="735"/>
      <c r="C111" s="724"/>
      <c r="D111" s="107" t="s">
        <v>99</v>
      </c>
      <c r="E111" s="153">
        <f>+E107+E109</f>
        <v>45876232</v>
      </c>
      <c r="F111" s="154"/>
      <c r="G111" s="154"/>
      <c r="H111" s="154"/>
      <c r="I111" s="154"/>
      <c r="J111" s="154"/>
      <c r="K111" s="154"/>
      <c r="L111" s="154"/>
      <c r="M111" s="154"/>
      <c r="N111" s="154"/>
      <c r="O111" s="154"/>
      <c r="P111" s="154"/>
      <c r="Q111" s="154"/>
      <c r="R111" s="154"/>
      <c r="S111" s="155"/>
      <c r="T111" s="156"/>
      <c r="U111" s="157"/>
      <c r="V111" s="157"/>
      <c r="W111" s="157"/>
      <c r="X111" s="157"/>
      <c r="Y111" s="157"/>
      <c r="Z111" s="157"/>
      <c r="AA111" s="157"/>
      <c r="AB111" s="157"/>
      <c r="AC111" s="154"/>
      <c r="AD111" s="158"/>
      <c r="AE111" s="157"/>
      <c r="AF111" s="155"/>
      <c r="AG111" s="775"/>
      <c r="AH111" s="736"/>
      <c r="AI111" s="736"/>
      <c r="AJ111" s="736"/>
      <c r="AK111" s="736"/>
      <c r="AL111" s="736"/>
      <c r="AM111" s="736"/>
      <c r="AN111" s="736"/>
      <c r="AO111" s="857"/>
      <c r="AP111" s="736"/>
      <c r="AQ111" s="736"/>
      <c r="AR111" s="736"/>
      <c r="AS111" s="736"/>
      <c r="AT111" s="736"/>
      <c r="AU111" s="764"/>
    </row>
    <row r="112" spans="1:47" ht="17.25" customHeight="1">
      <c r="A112" s="780"/>
      <c r="B112" s="735"/>
      <c r="C112" s="724" t="s">
        <v>240</v>
      </c>
      <c r="D112" s="106" t="s">
        <v>94</v>
      </c>
      <c r="E112" s="40">
        <f>+VLOOKUP(C112,'SILVICULTURA 2020'!$B$1:$I$20,8,0)</f>
        <v>169</v>
      </c>
      <c r="F112" s="40"/>
      <c r="G112" s="40"/>
      <c r="H112" s="40"/>
      <c r="I112" s="40"/>
      <c r="J112" s="40"/>
      <c r="K112" s="40"/>
      <c r="L112" s="40"/>
      <c r="M112" s="40"/>
      <c r="N112" s="40"/>
      <c r="O112" s="40"/>
      <c r="P112" s="40"/>
      <c r="Q112" s="40"/>
      <c r="R112" s="109"/>
      <c r="S112" s="115"/>
      <c r="T112" s="111"/>
      <c r="U112" s="110"/>
      <c r="V112" s="110"/>
      <c r="W112" s="110"/>
      <c r="X112" s="110"/>
      <c r="Y112" s="110"/>
      <c r="Z112" s="110"/>
      <c r="AA112" s="110"/>
      <c r="AB112" s="110"/>
      <c r="AC112" s="38"/>
      <c r="AD112" s="39"/>
      <c r="AE112" s="110"/>
      <c r="AF112" s="115"/>
      <c r="AG112" s="773" t="str">
        <f t="shared" si="7"/>
        <v>18-RAFAEL URIBE URIBE</v>
      </c>
      <c r="AH112" s="734" t="s">
        <v>257</v>
      </c>
      <c r="AI112" s="734" t="s">
        <v>257</v>
      </c>
      <c r="AJ112" s="734" t="s">
        <v>257</v>
      </c>
      <c r="AK112" s="734" t="s">
        <v>257</v>
      </c>
      <c r="AL112" s="734" t="s">
        <v>257</v>
      </c>
      <c r="AM112" s="734"/>
      <c r="AN112" s="734"/>
      <c r="AO112" s="857"/>
      <c r="AP112" s="734" t="s">
        <v>257</v>
      </c>
      <c r="AQ112" s="734" t="s">
        <v>257</v>
      </c>
      <c r="AR112" s="734" t="s">
        <v>259</v>
      </c>
      <c r="AS112" s="734" t="s">
        <v>260</v>
      </c>
      <c r="AT112" s="734"/>
      <c r="AU112" s="764"/>
    </row>
    <row r="113" spans="1:47" ht="17.25" customHeight="1">
      <c r="A113" s="780"/>
      <c r="B113" s="735"/>
      <c r="C113" s="724"/>
      <c r="D113" s="107" t="s">
        <v>6</v>
      </c>
      <c r="E113" s="40">
        <f>+VLOOKUP(C112,'SILVICULTURA 2020'!$B$1:$I$20,7,0)</f>
        <v>32069273</v>
      </c>
      <c r="F113" s="40"/>
      <c r="G113" s="40"/>
      <c r="H113" s="40"/>
      <c r="I113" s="40"/>
      <c r="J113" s="40"/>
      <c r="K113" s="40"/>
      <c r="L113" s="40"/>
      <c r="M113" s="40"/>
      <c r="N113" s="40"/>
      <c r="O113" s="40"/>
      <c r="P113" s="40"/>
      <c r="Q113" s="40"/>
      <c r="R113" s="40"/>
      <c r="S113" s="116"/>
      <c r="T113" s="112"/>
      <c r="U113" s="36"/>
      <c r="V113" s="36"/>
      <c r="W113" s="36"/>
      <c r="X113" s="36"/>
      <c r="Y113" s="36"/>
      <c r="Z113" s="36"/>
      <c r="AA113" s="36"/>
      <c r="AB113" s="36"/>
      <c r="AC113" s="40"/>
      <c r="AD113" s="40"/>
      <c r="AE113" s="36"/>
      <c r="AF113" s="116"/>
      <c r="AG113" s="774"/>
      <c r="AH113" s="735"/>
      <c r="AI113" s="735"/>
      <c r="AJ113" s="735"/>
      <c r="AK113" s="735"/>
      <c r="AL113" s="735"/>
      <c r="AM113" s="735"/>
      <c r="AN113" s="735"/>
      <c r="AO113" s="857"/>
      <c r="AP113" s="735"/>
      <c r="AQ113" s="735"/>
      <c r="AR113" s="735"/>
      <c r="AS113" s="735"/>
      <c r="AT113" s="735"/>
      <c r="AU113" s="764"/>
    </row>
    <row r="114" spans="1:47" ht="17.25" customHeight="1">
      <c r="A114" s="780"/>
      <c r="B114" s="735"/>
      <c r="C114" s="724"/>
      <c r="D114" s="106" t="s">
        <v>95</v>
      </c>
      <c r="E114" s="40">
        <v>0</v>
      </c>
      <c r="F114" s="38"/>
      <c r="G114" s="38"/>
      <c r="H114" s="38"/>
      <c r="I114" s="38"/>
      <c r="J114" s="38"/>
      <c r="K114" s="38"/>
      <c r="L114" s="38"/>
      <c r="M114" s="38"/>
      <c r="N114" s="38"/>
      <c r="O114" s="38"/>
      <c r="P114" s="38"/>
      <c r="Q114" s="38"/>
      <c r="R114" s="38"/>
      <c r="S114" s="117"/>
      <c r="T114" s="113"/>
      <c r="U114" s="41"/>
      <c r="V114" s="41"/>
      <c r="W114" s="41"/>
      <c r="X114" s="41"/>
      <c r="Y114" s="41"/>
      <c r="Z114" s="41"/>
      <c r="AA114" s="41"/>
      <c r="AB114" s="41"/>
      <c r="AC114" s="38"/>
      <c r="AD114" s="40"/>
      <c r="AE114" s="41"/>
      <c r="AF114" s="117"/>
      <c r="AG114" s="774"/>
      <c r="AH114" s="735"/>
      <c r="AI114" s="735"/>
      <c r="AJ114" s="735"/>
      <c r="AK114" s="735"/>
      <c r="AL114" s="735"/>
      <c r="AM114" s="735"/>
      <c r="AN114" s="735"/>
      <c r="AO114" s="857"/>
      <c r="AP114" s="735"/>
      <c r="AQ114" s="735"/>
      <c r="AR114" s="735"/>
      <c r="AS114" s="735"/>
      <c r="AT114" s="735"/>
      <c r="AU114" s="764"/>
    </row>
    <row r="115" spans="1:47" ht="17.25" customHeight="1">
      <c r="A115" s="780"/>
      <c r="B115" s="735"/>
      <c r="C115" s="724"/>
      <c r="D115" s="107" t="s">
        <v>7</v>
      </c>
      <c r="E115" s="40">
        <v>0</v>
      </c>
      <c r="F115" s="38"/>
      <c r="G115" s="38"/>
      <c r="H115" s="38"/>
      <c r="I115" s="38"/>
      <c r="J115" s="38"/>
      <c r="K115" s="38"/>
      <c r="L115" s="38"/>
      <c r="M115" s="38"/>
      <c r="N115" s="38"/>
      <c r="O115" s="38"/>
      <c r="P115" s="38"/>
      <c r="Q115" s="38"/>
      <c r="R115" s="38"/>
      <c r="S115" s="117"/>
      <c r="T115" s="113"/>
      <c r="U115" s="41"/>
      <c r="V115" s="41"/>
      <c r="W115" s="41"/>
      <c r="X115" s="41"/>
      <c r="Y115" s="41"/>
      <c r="Z115" s="41"/>
      <c r="AA115" s="41"/>
      <c r="AB115" s="41"/>
      <c r="AC115" s="38"/>
      <c r="AD115" s="40"/>
      <c r="AE115" s="41"/>
      <c r="AF115" s="117"/>
      <c r="AG115" s="774"/>
      <c r="AH115" s="735"/>
      <c r="AI115" s="735"/>
      <c r="AJ115" s="735"/>
      <c r="AK115" s="735"/>
      <c r="AL115" s="735"/>
      <c r="AM115" s="735"/>
      <c r="AN115" s="735"/>
      <c r="AO115" s="857"/>
      <c r="AP115" s="735"/>
      <c r="AQ115" s="735"/>
      <c r="AR115" s="735"/>
      <c r="AS115" s="735"/>
      <c r="AT115" s="735"/>
      <c r="AU115" s="764"/>
    </row>
    <row r="116" spans="1:47" ht="17.25" customHeight="1">
      <c r="A116" s="780"/>
      <c r="B116" s="735"/>
      <c r="C116" s="724"/>
      <c r="D116" s="106" t="s">
        <v>96</v>
      </c>
      <c r="E116" s="153">
        <f>+E112+E115</f>
        <v>169</v>
      </c>
      <c r="F116" s="154"/>
      <c r="G116" s="154"/>
      <c r="H116" s="154"/>
      <c r="I116" s="154"/>
      <c r="J116" s="154"/>
      <c r="K116" s="154"/>
      <c r="L116" s="154"/>
      <c r="M116" s="154"/>
      <c r="N116" s="154"/>
      <c r="O116" s="154"/>
      <c r="P116" s="154"/>
      <c r="Q116" s="154"/>
      <c r="R116" s="154"/>
      <c r="S116" s="155"/>
      <c r="T116" s="156"/>
      <c r="U116" s="157"/>
      <c r="V116" s="157"/>
      <c r="W116" s="157"/>
      <c r="X116" s="157"/>
      <c r="Y116" s="157"/>
      <c r="Z116" s="157"/>
      <c r="AA116" s="157"/>
      <c r="AB116" s="157"/>
      <c r="AC116" s="154"/>
      <c r="AD116" s="158"/>
      <c r="AE116" s="157"/>
      <c r="AF116" s="155"/>
      <c r="AG116" s="774"/>
      <c r="AH116" s="735"/>
      <c r="AI116" s="735"/>
      <c r="AJ116" s="735"/>
      <c r="AK116" s="735"/>
      <c r="AL116" s="735"/>
      <c r="AM116" s="735"/>
      <c r="AN116" s="735"/>
      <c r="AO116" s="857"/>
      <c r="AP116" s="735"/>
      <c r="AQ116" s="735"/>
      <c r="AR116" s="735"/>
      <c r="AS116" s="735"/>
      <c r="AT116" s="735"/>
      <c r="AU116" s="764"/>
    </row>
    <row r="117" spans="1:47" ht="17.25" customHeight="1">
      <c r="A117" s="780"/>
      <c r="B117" s="735"/>
      <c r="C117" s="724"/>
      <c r="D117" s="107" t="s">
        <v>99</v>
      </c>
      <c r="E117" s="153">
        <f>+E113+E115</f>
        <v>32069273</v>
      </c>
      <c r="F117" s="154"/>
      <c r="G117" s="154"/>
      <c r="H117" s="154"/>
      <c r="I117" s="154"/>
      <c r="J117" s="154"/>
      <c r="K117" s="154"/>
      <c r="L117" s="154"/>
      <c r="M117" s="154"/>
      <c r="N117" s="154"/>
      <c r="O117" s="154"/>
      <c r="P117" s="154"/>
      <c r="Q117" s="154"/>
      <c r="R117" s="154"/>
      <c r="S117" s="155"/>
      <c r="T117" s="156"/>
      <c r="U117" s="157"/>
      <c r="V117" s="157"/>
      <c r="W117" s="157"/>
      <c r="X117" s="157"/>
      <c r="Y117" s="157"/>
      <c r="Z117" s="157"/>
      <c r="AA117" s="157"/>
      <c r="AB117" s="157"/>
      <c r="AC117" s="154"/>
      <c r="AD117" s="158"/>
      <c r="AE117" s="157"/>
      <c r="AF117" s="155"/>
      <c r="AG117" s="775"/>
      <c r="AH117" s="736"/>
      <c r="AI117" s="736"/>
      <c r="AJ117" s="736"/>
      <c r="AK117" s="736"/>
      <c r="AL117" s="736"/>
      <c r="AM117" s="736"/>
      <c r="AN117" s="736"/>
      <c r="AO117" s="857"/>
      <c r="AP117" s="736"/>
      <c r="AQ117" s="736"/>
      <c r="AR117" s="736"/>
      <c r="AS117" s="736"/>
      <c r="AT117" s="736"/>
      <c r="AU117" s="764"/>
    </row>
    <row r="118" spans="1:47" ht="17.25" customHeight="1">
      <c r="A118" s="780"/>
      <c r="B118" s="735"/>
      <c r="C118" s="724" t="s">
        <v>241</v>
      </c>
      <c r="D118" s="106" t="s">
        <v>94</v>
      </c>
      <c r="E118" s="40">
        <f>+VLOOKUP(C118,'SILVICULTURA 2020'!$B$1:$I$20,8,0)</f>
        <v>246</v>
      </c>
      <c r="F118" s="40"/>
      <c r="G118" s="40"/>
      <c r="H118" s="40"/>
      <c r="I118" s="40"/>
      <c r="J118" s="40"/>
      <c r="K118" s="40"/>
      <c r="L118" s="40"/>
      <c r="M118" s="40"/>
      <c r="N118" s="40"/>
      <c r="O118" s="40"/>
      <c r="P118" s="40"/>
      <c r="Q118" s="40"/>
      <c r="R118" s="109"/>
      <c r="S118" s="115"/>
      <c r="T118" s="111"/>
      <c r="U118" s="110"/>
      <c r="V118" s="110"/>
      <c r="W118" s="110"/>
      <c r="X118" s="110"/>
      <c r="Y118" s="110"/>
      <c r="Z118" s="110"/>
      <c r="AA118" s="110"/>
      <c r="AB118" s="110"/>
      <c r="AC118" s="38"/>
      <c r="AD118" s="39"/>
      <c r="AE118" s="110"/>
      <c r="AF118" s="115"/>
      <c r="AG118" s="773" t="str">
        <f t="shared" si="7"/>
        <v>19-CIUDAD BOLIVAR</v>
      </c>
      <c r="AH118" s="734" t="s">
        <v>257</v>
      </c>
      <c r="AI118" s="734" t="s">
        <v>257</v>
      </c>
      <c r="AJ118" s="734" t="s">
        <v>257</v>
      </c>
      <c r="AK118" s="734" t="s">
        <v>257</v>
      </c>
      <c r="AL118" s="734" t="s">
        <v>257</v>
      </c>
      <c r="AM118" s="734"/>
      <c r="AN118" s="734"/>
      <c r="AO118" s="857"/>
      <c r="AP118" s="734" t="s">
        <v>257</v>
      </c>
      <c r="AQ118" s="734" t="s">
        <v>257</v>
      </c>
      <c r="AR118" s="734" t="s">
        <v>259</v>
      </c>
      <c r="AS118" s="734" t="s">
        <v>260</v>
      </c>
      <c r="AT118" s="734"/>
      <c r="AU118" s="764"/>
    </row>
    <row r="119" spans="1:47" ht="17.25" customHeight="1">
      <c r="A119" s="780"/>
      <c r="B119" s="735"/>
      <c r="C119" s="724"/>
      <c r="D119" s="107" t="s">
        <v>6</v>
      </c>
      <c r="E119" s="40">
        <f>+VLOOKUP(C118,'SILVICULTURA 2020'!$B$1:$I$20,7,0)</f>
        <v>46665203</v>
      </c>
      <c r="F119" s="40"/>
      <c r="G119" s="40"/>
      <c r="H119" s="40"/>
      <c r="I119" s="40"/>
      <c r="J119" s="40"/>
      <c r="K119" s="40"/>
      <c r="L119" s="40"/>
      <c r="M119" s="40"/>
      <c r="N119" s="40"/>
      <c r="O119" s="40"/>
      <c r="P119" s="40"/>
      <c r="Q119" s="40"/>
      <c r="R119" s="40"/>
      <c r="S119" s="116"/>
      <c r="T119" s="112"/>
      <c r="U119" s="36"/>
      <c r="V119" s="36"/>
      <c r="W119" s="36"/>
      <c r="X119" s="36"/>
      <c r="Y119" s="36"/>
      <c r="Z119" s="36"/>
      <c r="AA119" s="36"/>
      <c r="AB119" s="36"/>
      <c r="AC119" s="40"/>
      <c r="AD119" s="40"/>
      <c r="AE119" s="36"/>
      <c r="AF119" s="116"/>
      <c r="AG119" s="774"/>
      <c r="AH119" s="735"/>
      <c r="AI119" s="735"/>
      <c r="AJ119" s="735"/>
      <c r="AK119" s="735"/>
      <c r="AL119" s="735"/>
      <c r="AM119" s="735"/>
      <c r="AN119" s="735"/>
      <c r="AO119" s="857"/>
      <c r="AP119" s="735"/>
      <c r="AQ119" s="735"/>
      <c r="AR119" s="735"/>
      <c r="AS119" s="735"/>
      <c r="AT119" s="735"/>
      <c r="AU119" s="764"/>
    </row>
    <row r="120" spans="1:47" ht="17.25" customHeight="1">
      <c r="A120" s="780"/>
      <c r="B120" s="735"/>
      <c r="C120" s="724"/>
      <c r="D120" s="106" t="s">
        <v>95</v>
      </c>
      <c r="E120" s="40">
        <v>0</v>
      </c>
      <c r="F120" s="38"/>
      <c r="G120" s="38"/>
      <c r="H120" s="38"/>
      <c r="I120" s="38"/>
      <c r="J120" s="38"/>
      <c r="K120" s="38"/>
      <c r="L120" s="38"/>
      <c r="M120" s="38"/>
      <c r="N120" s="38"/>
      <c r="O120" s="38"/>
      <c r="P120" s="38"/>
      <c r="Q120" s="38"/>
      <c r="R120" s="38"/>
      <c r="S120" s="117"/>
      <c r="T120" s="113"/>
      <c r="U120" s="41"/>
      <c r="V120" s="41"/>
      <c r="W120" s="41"/>
      <c r="X120" s="41"/>
      <c r="Y120" s="41"/>
      <c r="Z120" s="41"/>
      <c r="AA120" s="41"/>
      <c r="AB120" s="41"/>
      <c r="AC120" s="38"/>
      <c r="AD120" s="40"/>
      <c r="AE120" s="41"/>
      <c r="AF120" s="117"/>
      <c r="AG120" s="774"/>
      <c r="AH120" s="735"/>
      <c r="AI120" s="735"/>
      <c r="AJ120" s="735"/>
      <c r="AK120" s="735"/>
      <c r="AL120" s="735"/>
      <c r="AM120" s="735"/>
      <c r="AN120" s="735"/>
      <c r="AO120" s="857"/>
      <c r="AP120" s="735"/>
      <c r="AQ120" s="735"/>
      <c r="AR120" s="735"/>
      <c r="AS120" s="735"/>
      <c r="AT120" s="735"/>
      <c r="AU120" s="764"/>
    </row>
    <row r="121" spans="1:47" ht="17.25" customHeight="1">
      <c r="A121" s="780"/>
      <c r="B121" s="735"/>
      <c r="C121" s="724"/>
      <c r="D121" s="107" t="s">
        <v>7</v>
      </c>
      <c r="E121" s="40">
        <v>0</v>
      </c>
      <c r="F121" s="38"/>
      <c r="G121" s="38"/>
      <c r="H121" s="38"/>
      <c r="I121" s="38"/>
      <c r="J121" s="38"/>
      <c r="K121" s="38"/>
      <c r="L121" s="38"/>
      <c r="M121" s="38"/>
      <c r="N121" s="38"/>
      <c r="O121" s="38"/>
      <c r="P121" s="38"/>
      <c r="Q121" s="38"/>
      <c r="R121" s="38"/>
      <c r="S121" s="117"/>
      <c r="T121" s="113"/>
      <c r="U121" s="41"/>
      <c r="V121" s="41"/>
      <c r="W121" s="41"/>
      <c r="X121" s="41"/>
      <c r="Y121" s="41"/>
      <c r="Z121" s="41"/>
      <c r="AA121" s="41"/>
      <c r="AB121" s="41"/>
      <c r="AC121" s="38"/>
      <c r="AD121" s="40"/>
      <c r="AE121" s="41"/>
      <c r="AF121" s="117"/>
      <c r="AG121" s="774"/>
      <c r="AH121" s="735"/>
      <c r="AI121" s="735"/>
      <c r="AJ121" s="735"/>
      <c r="AK121" s="735"/>
      <c r="AL121" s="735"/>
      <c r="AM121" s="735"/>
      <c r="AN121" s="735"/>
      <c r="AO121" s="857"/>
      <c r="AP121" s="735"/>
      <c r="AQ121" s="735"/>
      <c r="AR121" s="735"/>
      <c r="AS121" s="735"/>
      <c r="AT121" s="735"/>
      <c r="AU121" s="764"/>
    </row>
    <row r="122" spans="1:47" ht="17.25" customHeight="1">
      <c r="A122" s="780"/>
      <c r="B122" s="735"/>
      <c r="C122" s="724"/>
      <c r="D122" s="106" t="s">
        <v>96</v>
      </c>
      <c r="E122" s="153">
        <f>+E118+E121</f>
        <v>246</v>
      </c>
      <c r="F122" s="154"/>
      <c r="G122" s="154"/>
      <c r="H122" s="154"/>
      <c r="I122" s="154"/>
      <c r="J122" s="154"/>
      <c r="K122" s="154"/>
      <c r="L122" s="154"/>
      <c r="M122" s="154"/>
      <c r="N122" s="154"/>
      <c r="O122" s="154"/>
      <c r="P122" s="154"/>
      <c r="Q122" s="154"/>
      <c r="R122" s="154"/>
      <c r="S122" s="155"/>
      <c r="T122" s="156"/>
      <c r="U122" s="157"/>
      <c r="V122" s="157"/>
      <c r="W122" s="157"/>
      <c r="X122" s="157"/>
      <c r="Y122" s="157"/>
      <c r="Z122" s="157"/>
      <c r="AA122" s="157"/>
      <c r="AB122" s="157"/>
      <c r="AC122" s="154"/>
      <c r="AD122" s="158"/>
      <c r="AE122" s="157"/>
      <c r="AF122" s="155"/>
      <c r="AG122" s="774"/>
      <c r="AH122" s="735"/>
      <c r="AI122" s="735"/>
      <c r="AJ122" s="735"/>
      <c r="AK122" s="735"/>
      <c r="AL122" s="735"/>
      <c r="AM122" s="735"/>
      <c r="AN122" s="735"/>
      <c r="AO122" s="857"/>
      <c r="AP122" s="735"/>
      <c r="AQ122" s="735"/>
      <c r="AR122" s="735"/>
      <c r="AS122" s="735"/>
      <c r="AT122" s="735"/>
      <c r="AU122" s="764"/>
    </row>
    <row r="123" spans="1:47" ht="17.25" customHeight="1">
      <c r="A123" s="780"/>
      <c r="B123" s="735"/>
      <c r="C123" s="724"/>
      <c r="D123" s="107" t="s">
        <v>99</v>
      </c>
      <c r="E123" s="153">
        <f>+E119+E121</f>
        <v>46665203</v>
      </c>
      <c r="F123" s="154"/>
      <c r="G123" s="154"/>
      <c r="H123" s="154"/>
      <c r="I123" s="154"/>
      <c r="J123" s="154"/>
      <c r="K123" s="154"/>
      <c r="L123" s="154"/>
      <c r="M123" s="154"/>
      <c r="N123" s="154"/>
      <c r="O123" s="154"/>
      <c r="P123" s="154"/>
      <c r="Q123" s="154"/>
      <c r="R123" s="154"/>
      <c r="S123" s="155"/>
      <c r="T123" s="156"/>
      <c r="U123" s="157"/>
      <c r="V123" s="157"/>
      <c r="W123" s="157"/>
      <c r="X123" s="157"/>
      <c r="Y123" s="157"/>
      <c r="Z123" s="157"/>
      <c r="AA123" s="157"/>
      <c r="AB123" s="157"/>
      <c r="AC123" s="154"/>
      <c r="AD123" s="158"/>
      <c r="AE123" s="157"/>
      <c r="AF123" s="155"/>
      <c r="AG123" s="775"/>
      <c r="AH123" s="736"/>
      <c r="AI123" s="736"/>
      <c r="AJ123" s="736"/>
      <c r="AK123" s="736"/>
      <c r="AL123" s="736"/>
      <c r="AM123" s="736"/>
      <c r="AN123" s="736"/>
      <c r="AO123" s="857"/>
      <c r="AP123" s="736"/>
      <c r="AQ123" s="736"/>
      <c r="AR123" s="736"/>
      <c r="AS123" s="736"/>
      <c r="AT123" s="736"/>
      <c r="AU123" s="764"/>
    </row>
    <row r="124" spans="1:47" ht="19.5" customHeight="1">
      <c r="A124" s="780"/>
      <c r="B124" s="735"/>
      <c r="C124" s="858" t="s">
        <v>243</v>
      </c>
      <c r="D124" s="106" t="s">
        <v>159</v>
      </c>
      <c r="E124" s="128">
        <f>+E10+E16+E22+E28+E34+E40+E46+E52+E58+E64+E70+E76+E82+E88+E94+E100+E106+E112+E118</f>
        <v>10000</v>
      </c>
      <c r="F124" s="119"/>
      <c r="G124" s="119"/>
      <c r="H124" s="119"/>
      <c r="I124" s="119"/>
      <c r="J124" s="119"/>
      <c r="K124" s="119"/>
      <c r="L124" s="119"/>
      <c r="M124" s="119"/>
      <c r="N124" s="119"/>
      <c r="O124" s="119"/>
      <c r="P124" s="119"/>
      <c r="Q124" s="119"/>
      <c r="R124" s="120"/>
      <c r="S124" s="121"/>
      <c r="T124" s="122"/>
      <c r="U124" s="123"/>
      <c r="V124" s="123"/>
      <c r="W124" s="123"/>
      <c r="X124" s="123"/>
      <c r="Y124" s="123"/>
      <c r="Z124" s="123"/>
      <c r="AA124" s="123"/>
      <c r="AB124" s="123"/>
      <c r="AC124" s="123"/>
      <c r="AD124" s="123"/>
      <c r="AE124" s="123"/>
      <c r="AF124" s="121"/>
      <c r="AG124" s="731" t="s">
        <v>258</v>
      </c>
      <c r="AH124" s="748" t="s">
        <v>257</v>
      </c>
      <c r="AI124" s="748" t="s">
        <v>257</v>
      </c>
      <c r="AJ124" s="748" t="s">
        <v>257</v>
      </c>
      <c r="AK124" s="748" t="s">
        <v>257</v>
      </c>
      <c r="AL124" s="748" t="s">
        <v>257</v>
      </c>
      <c r="AM124" s="847" t="s">
        <v>261</v>
      </c>
      <c r="AN124" s="757">
        <v>4152687</v>
      </c>
      <c r="AO124" s="757">
        <v>4228114</v>
      </c>
      <c r="AP124" s="748" t="s">
        <v>257</v>
      </c>
      <c r="AQ124" s="748" t="s">
        <v>257</v>
      </c>
      <c r="AR124" s="748" t="s">
        <v>259</v>
      </c>
      <c r="AS124" s="770" t="s">
        <v>260</v>
      </c>
      <c r="AT124" s="757">
        <f>+AN124+AO124</f>
        <v>8380801</v>
      </c>
      <c r="AU124" s="748"/>
    </row>
    <row r="125" spans="1:47" ht="19.5" customHeight="1">
      <c r="A125" s="780"/>
      <c r="B125" s="735"/>
      <c r="C125" s="858"/>
      <c r="D125" s="107" t="s">
        <v>153</v>
      </c>
      <c r="E125" s="128">
        <f>+E11+E17+E23+E29+E35+E41+E47+E53+E59+E65+E71+E77+E83+E89+E95+E101+E107+E113+E119</f>
        <v>1900000000</v>
      </c>
      <c r="F125" s="119"/>
      <c r="G125" s="119"/>
      <c r="H125" s="119"/>
      <c r="I125" s="119"/>
      <c r="J125" s="119"/>
      <c r="K125" s="119"/>
      <c r="L125" s="119"/>
      <c r="M125" s="119"/>
      <c r="N125" s="119"/>
      <c r="O125" s="119"/>
      <c r="P125" s="119"/>
      <c r="Q125" s="119"/>
      <c r="R125" s="119"/>
      <c r="S125" s="121"/>
      <c r="T125" s="122"/>
      <c r="U125" s="123"/>
      <c r="V125" s="123"/>
      <c r="W125" s="123"/>
      <c r="X125" s="123"/>
      <c r="Y125" s="123"/>
      <c r="Z125" s="123"/>
      <c r="AA125" s="123"/>
      <c r="AB125" s="123"/>
      <c r="AC125" s="119"/>
      <c r="AD125" s="124"/>
      <c r="AE125" s="123"/>
      <c r="AF125" s="121"/>
      <c r="AG125" s="732"/>
      <c r="AH125" s="749"/>
      <c r="AI125" s="749"/>
      <c r="AJ125" s="749"/>
      <c r="AK125" s="749"/>
      <c r="AL125" s="749"/>
      <c r="AM125" s="848"/>
      <c r="AN125" s="749"/>
      <c r="AO125" s="749"/>
      <c r="AP125" s="749"/>
      <c r="AQ125" s="749"/>
      <c r="AR125" s="749"/>
      <c r="AS125" s="771"/>
      <c r="AT125" s="749"/>
      <c r="AU125" s="749"/>
    </row>
    <row r="126" spans="1:47" ht="19.5" customHeight="1">
      <c r="A126" s="780"/>
      <c r="B126" s="735"/>
      <c r="C126" s="858"/>
      <c r="D126" s="106" t="s">
        <v>160</v>
      </c>
      <c r="E126" s="128">
        <f t="shared" ref="E126:E127" si="8">+E12+E18+E24+E30+E36+E42+E48+E54+E60+E66+E72+E78+E84+E90+E96+E102+E108+E114+E120</f>
        <v>0</v>
      </c>
      <c r="F126" s="119"/>
      <c r="G126" s="119"/>
      <c r="H126" s="119"/>
      <c r="I126" s="119"/>
      <c r="J126" s="119"/>
      <c r="K126" s="119"/>
      <c r="L126" s="119"/>
      <c r="M126" s="119"/>
      <c r="N126" s="119"/>
      <c r="O126" s="119"/>
      <c r="P126" s="119"/>
      <c r="Q126" s="119"/>
      <c r="R126" s="120"/>
      <c r="S126" s="121"/>
      <c r="T126" s="122"/>
      <c r="U126" s="123"/>
      <c r="V126" s="123"/>
      <c r="W126" s="123"/>
      <c r="X126" s="123"/>
      <c r="Y126" s="123"/>
      <c r="Z126" s="123"/>
      <c r="AA126" s="123"/>
      <c r="AB126" s="123"/>
      <c r="AC126" s="123"/>
      <c r="AD126" s="123"/>
      <c r="AE126" s="123"/>
      <c r="AF126" s="121"/>
      <c r="AG126" s="732"/>
      <c r="AH126" s="749"/>
      <c r="AI126" s="749"/>
      <c r="AJ126" s="749"/>
      <c r="AK126" s="749"/>
      <c r="AL126" s="749"/>
      <c r="AM126" s="848"/>
      <c r="AN126" s="749"/>
      <c r="AO126" s="749"/>
      <c r="AP126" s="749"/>
      <c r="AQ126" s="749"/>
      <c r="AR126" s="749"/>
      <c r="AS126" s="771"/>
      <c r="AT126" s="749"/>
      <c r="AU126" s="749"/>
    </row>
    <row r="127" spans="1:47" ht="19.5" customHeight="1">
      <c r="A127" s="781"/>
      <c r="B127" s="736"/>
      <c r="C127" s="858"/>
      <c r="D127" s="107" t="s">
        <v>161</v>
      </c>
      <c r="E127" s="128">
        <f t="shared" si="8"/>
        <v>0</v>
      </c>
      <c r="F127" s="125"/>
      <c r="G127" s="125"/>
      <c r="H127" s="125"/>
      <c r="I127" s="125"/>
      <c r="J127" s="125"/>
      <c r="K127" s="125"/>
      <c r="L127" s="125"/>
      <c r="M127" s="125"/>
      <c r="N127" s="125"/>
      <c r="O127" s="125"/>
      <c r="P127" s="125"/>
      <c r="Q127" s="125"/>
      <c r="R127" s="119"/>
      <c r="S127" s="121"/>
      <c r="T127" s="122"/>
      <c r="U127" s="123"/>
      <c r="V127" s="123"/>
      <c r="W127" s="123"/>
      <c r="X127" s="123"/>
      <c r="Y127" s="123"/>
      <c r="Z127" s="123"/>
      <c r="AA127" s="123"/>
      <c r="AB127" s="123"/>
      <c r="AC127" s="126"/>
      <c r="AD127" s="127"/>
      <c r="AE127" s="123"/>
      <c r="AF127" s="121"/>
      <c r="AG127" s="733"/>
      <c r="AH127" s="750"/>
      <c r="AI127" s="750"/>
      <c r="AJ127" s="750"/>
      <c r="AK127" s="750"/>
      <c r="AL127" s="750"/>
      <c r="AM127" s="849"/>
      <c r="AN127" s="750"/>
      <c r="AO127" s="750"/>
      <c r="AP127" s="750"/>
      <c r="AQ127" s="750"/>
      <c r="AR127" s="750"/>
      <c r="AS127" s="772"/>
      <c r="AT127" s="750"/>
      <c r="AU127" s="750"/>
    </row>
    <row r="128" spans="1:47" ht="17.25" customHeight="1">
      <c r="A128" s="779">
        <v>3</v>
      </c>
      <c r="B128" s="734" t="s">
        <v>195</v>
      </c>
      <c r="C128" s="724" t="s">
        <v>223</v>
      </c>
      <c r="D128" s="106" t="s">
        <v>94</v>
      </c>
      <c r="E128" s="40">
        <f>+VLOOKUP(C128,'FLORA 2020'!$B$1:$I$20,8,0)</f>
        <v>107</v>
      </c>
      <c r="F128" s="40"/>
      <c r="G128" s="40"/>
      <c r="H128" s="40"/>
      <c r="I128" s="40"/>
      <c r="J128" s="40"/>
      <c r="K128" s="40"/>
      <c r="L128" s="40"/>
      <c r="M128" s="40"/>
      <c r="N128" s="40"/>
      <c r="O128" s="40"/>
      <c r="P128" s="40"/>
      <c r="Q128" s="40"/>
      <c r="R128" s="109"/>
      <c r="S128" s="115"/>
      <c r="T128" s="111"/>
      <c r="U128" s="110"/>
      <c r="V128" s="110"/>
      <c r="W128" s="110"/>
      <c r="X128" s="110"/>
      <c r="Y128" s="110"/>
      <c r="Z128" s="110"/>
      <c r="AA128" s="110"/>
      <c r="AB128" s="110"/>
      <c r="AC128" s="38"/>
      <c r="AD128" s="39"/>
      <c r="AE128" s="110"/>
      <c r="AF128" s="115"/>
      <c r="AG128" s="773" t="str">
        <f>+C128</f>
        <v>1-USAQUEN</v>
      </c>
      <c r="AH128" s="734" t="s">
        <v>257</v>
      </c>
      <c r="AI128" s="734" t="s">
        <v>257</v>
      </c>
      <c r="AJ128" s="734" t="s">
        <v>257</v>
      </c>
      <c r="AK128" s="734" t="s">
        <v>257</v>
      </c>
      <c r="AL128" s="734" t="s">
        <v>257</v>
      </c>
      <c r="AM128" s="734"/>
      <c r="AN128" s="734"/>
      <c r="AO128" s="857"/>
      <c r="AP128" s="734" t="s">
        <v>257</v>
      </c>
      <c r="AQ128" s="734" t="s">
        <v>257</v>
      </c>
      <c r="AR128" s="734" t="s">
        <v>259</v>
      </c>
      <c r="AS128" s="734" t="s">
        <v>260</v>
      </c>
      <c r="AT128" s="734"/>
      <c r="AU128" s="764"/>
    </row>
    <row r="129" spans="1:47" ht="17.25" customHeight="1">
      <c r="A129" s="780"/>
      <c r="B129" s="735"/>
      <c r="C129" s="724"/>
      <c r="D129" s="107" t="s">
        <v>6</v>
      </c>
      <c r="E129" s="40">
        <f>+VLOOKUP(C128,'FLORA 2020'!$B$1:$I$20,7,0)</f>
        <v>13967128</v>
      </c>
      <c r="F129" s="40"/>
      <c r="G129" s="40"/>
      <c r="H129" s="40"/>
      <c r="I129" s="40"/>
      <c r="J129" s="40"/>
      <c r="K129" s="40"/>
      <c r="L129" s="40"/>
      <c r="M129" s="40"/>
      <c r="N129" s="40"/>
      <c r="O129" s="40"/>
      <c r="P129" s="40"/>
      <c r="Q129" s="40"/>
      <c r="R129" s="40"/>
      <c r="S129" s="116"/>
      <c r="T129" s="112"/>
      <c r="U129" s="36"/>
      <c r="V129" s="36"/>
      <c r="W129" s="36"/>
      <c r="X129" s="36"/>
      <c r="Y129" s="36"/>
      <c r="Z129" s="36"/>
      <c r="AA129" s="36"/>
      <c r="AB129" s="36"/>
      <c r="AC129" s="40"/>
      <c r="AD129" s="40"/>
      <c r="AE129" s="36"/>
      <c r="AF129" s="116"/>
      <c r="AG129" s="774"/>
      <c r="AH129" s="735"/>
      <c r="AI129" s="735"/>
      <c r="AJ129" s="735"/>
      <c r="AK129" s="735"/>
      <c r="AL129" s="735"/>
      <c r="AM129" s="735"/>
      <c r="AN129" s="735"/>
      <c r="AO129" s="857"/>
      <c r="AP129" s="735"/>
      <c r="AQ129" s="735"/>
      <c r="AR129" s="735"/>
      <c r="AS129" s="735"/>
      <c r="AT129" s="735"/>
      <c r="AU129" s="764"/>
    </row>
    <row r="130" spans="1:47" ht="17.25" customHeight="1">
      <c r="A130" s="780"/>
      <c r="B130" s="735"/>
      <c r="C130" s="724"/>
      <c r="D130" s="106" t="s">
        <v>95</v>
      </c>
      <c r="E130" s="40">
        <v>0</v>
      </c>
      <c r="F130" s="38"/>
      <c r="G130" s="38"/>
      <c r="H130" s="38"/>
      <c r="I130" s="38"/>
      <c r="J130" s="38"/>
      <c r="K130" s="38"/>
      <c r="L130" s="38"/>
      <c r="M130" s="38"/>
      <c r="N130" s="38"/>
      <c r="O130" s="38"/>
      <c r="P130" s="38"/>
      <c r="Q130" s="38"/>
      <c r="R130" s="38"/>
      <c r="S130" s="117"/>
      <c r="T130" s="113"/>
      <c r="U130" s="41"/>
      <c r="V130" s="41"/>
      <c r="W130" s="41"/>
      <c r="X130" s="41"/>
      <c r="Y130" s="41"/>
      <c r="Z130" s="41"/>
      <c r="AA130" s="41"/>
      <c r="AB130" s="41"/>
      <c r="AC130" s="38"/>
      <c r="AD130" s="40"/>
      <c r="AE130" s="41"/>
      <c r="AF130" s="117"/>
      <c r="AG130" s="774"/>
      <c r="AH130" s="735"/>
      <c r="AI130" s="735"/>
      <c r="AJ130" s="735"/>
      <c r="AK130" s="735"/>
      <c r="AL130" s="735"/>
      <c r="AM130" s="735"/>
      <c r="AN130" s="735"/>
      <c r="AO130" s="857"/>
      <c r="AP130" s="735"/>
      <c r="AQ130" s="735"/>
      <c r="AR130" s="735"/>
      <c r="AS130" s="735"/>
      <c r="AT130" s="735"/>
      <c r="AU130" s="764"/>
    </row>
    <row r="131" spans="1:47" ht="17.25" customHeight="1">
      <c r="A131" s="780"/>
      <c r="B131" s="735"/>
      <c r="C131" s="724"/>
      <c r="D131" s="107" t="s">
        <v>7</v>
      </c>
      <c r="E131" s="40">
        <v>0</v>
      </c>
      <c r="F131" s="38"/>
      <c r="G131" s="38"/>
      <c r="H131" s="38"/>
      <c r="I131" s="38"/>
      <c r="J131" s="38"/>
      <c r="K131" s="38"/>
      <c r="L131" s="38"/>
      <c r="M131" s="38"/>
      <c r="N131" s="38"/>
      <c r="O131" s="38"/>
      <c r="P131" s="38"/>
      <c r="Q131" s="38"/>
      <c r="R131" s="38"/>
      <c r="S131" s="117"/>
      <c r="T131" s="113"/>
      <c r="U131" s="41"/>
      <c r="V131" s="41"/>
      <c r="W131" s="41"/>
      <c r="X131" s="41"/>
      <c r="Y131" s="41"/>
      <c r="Z131" s="41"/>
      <c r="AA131" s="41"/>
      <c r="AB131" s="41"/>
      <c r="AC131" s="38"/>
      <c r="AD131" s="40"/>
      <c r="AE131" s="41"/>
      <c r="AF131" s="117"/>
      <c r="AG131" s="774"/>
      <c r="AH131" s="735"/>
      <c r="AI131" s="735"/>
      <c r="AJ131" s="735"/>
      <c r="AK131" s="735"/>
      <c r="AL131" s="735"/>
      <c r="AM131" s="735"/>
      <c r="AN131" s="735"/>
      <c r="AO131" s="857"/>
      <c r="AP131" s="735"/>
      <c r="AQ131" s="735"/>
      <c r="AR131" s="735"/>
      <c r="AS131" s="735"/>
      <c r="AT131" s="735"/>
      <c r="AU131" s="764"/>
    </row>
    <row r="132" spans="1:47" ht="17.25" customHeight="1">
      <c r="A132" s="780"/>
      <c r="B132" s="735"/>
      <c r="C132" s="724"/>
      <c r="D132" s="106" t="s">
        <v>96</v>
      </c>
      <c r="E132" s="153">
        <f>+E128+E131</f>
        <v>107</v>
      </c>
      <c r="F132" s="154"/>
      <c r="G132" s="154"/>
      <c r="H132" s="154"/>
      <c r="I132" s="154"/>
      <c r="J132" s="154"/>
      <c r="K132" s="154"/>
      <c r="L132" s="154"/>
      <c r="M132" s="154"/>
      <c r="N132" s="154"/>
      <c r="O132" s="154"/>
      <c r="P132" s="154"/>
      <c r="Q132" s="154"/>
      <c r="R132" s="154"/>
      <c r="S132" s="155"/>
      <c r="T132" s="156"/>
      <c r="U132" s="157"/>
      <c r="V132" s="157"/>
      <c r="W132" s="157"/>
      <c r="X132" s="157"/>
      <c r="Y132" s="157"/>
      <c r="Z132" s="157"/>
      <c r="AA132" s="157"/>
      <c r="AB132" s="157"/>
      <c r="AC132" s="154"/>
      <c r="AD132" s="158"/>
      <c r="AE132" s="157"/>
      <c r="AF132" s="155"/>
      <c r="AG132" s="774"/>
      <c r="AH132" s="735"/>
      <c r="AI132" s="735"/>
      <c r="AJ132" s="735"/>
      <c r="AK132" s="735"/>
      <c r="AL132" s="735"/>
      <c r="AM132" s="735"/>
      <c r="AN132" s="735"/>
      <c r="AO132" s="857"/>
      <c r="AP132" s="735"/>
      <c r="AQ132" s="735"/>
      <c r="AR132" s="735"/>
      <c r="AS132" s="735"/>
      <c r="AT132" s="735"/>
      <c r="AU132" s="764"/>
    </row>
    <row r="133" spans="1:47" ht="17.25" customHeight="1">
      <c r="A133" s="780"/>
      <c r="B133" s="735"/>
      <c r="C133" s="724"/>
      <c r="D133" s="107" t="s">
        <v>99</v>
      </c>
      <c r="E133" s="153">
        <f>+E129+E131</f>
        <v>13967128</v>
      </c>
      <c r="F133" s="154"/>
      <c r="G133" s="154"/>
      <c r="H133" s="154"/>
      <c r="I133" s="154"/>
      <c r="J133" s="154"/>
      <c r="K133" s="154"/>
      <c r="L133" s="154"/>
      <c r="M133" s="154"/>
      <c r="N133" s="154"/>
      <c r="O133" s="154"/>
      <c r="P133" s="154"/>
      <c r="Q133" s="154"/>
      <c r="R133" s="154"/>
      <c r="S133" s="155"/>
      <c r="T133" s="156"/>
      <c r="U133" s="157"/>
      <c r="V133" s="157"/>
      <c r="W133" s="157"/>
      <c r="X133" s="157"/>
      <c r="Y133" s="157"/>
      <c r="Z133" s="157"/>
      <c r="AA133" s="157"/>
      <c r="AB133" s="157"/>
      <c r="AC133" s="154"/>
      <c r="AD133" s="158"/>
      <c r="AE133" s="157"/>
      <c r="AF133" s="155"/>
      <c r="AG133" s="775"/>
      <c r="AH133" s="736"/>
      <c r="AI133" s="736"/>
      <c r="AJ133" s="736"/>
      <c r="AK133" s="736"/>
      <c r="AL133" s="736"/>
      <c r="AM133" s="736"/>
      <c r="AN133" s="736"/>
      <c r="AO133" s="857"/>
      <c r="AP133" s="736"/>
      <c r="AQ133" s="736"/>
      <c r="AR133" s="736"/>
      <c r="AS133" s="736"/>
      <c r="AT133" s="736"/>
      <c r="AU133" s="764"/>
    </row>
    <row r="134" spans="1:47" ht="17.25" customHeight="1">
      <c r="A134" s="780"/>
      <c r="B134" s="735"/>
      <c r="C134" s="724" t="s">
        <v>224</v>
      </c>
      <c r="D134" s="106" t="s">
        <v>94</v>
      </c>
      <c r="E134" s="40">
        <f>+VLOOKUP(C134,'FLORA 2020'!$B$1:$I$20,8,0)</f>
        <v>66</v>
      </c>
      <c r="F134" s="40"/>
      <c r="G134" s="40"/>
      <c r="H134" s="40"/>
      <c r="I134" s="40"/>
      <c r="J134" s="40"/>
      <c r="K134" s="40"/>
      <c r="L134" s="40"/>
      <c r="M134" s="40"/>
      <c r="N134" s="40"/>
      <c r="O134" s="40"/>
      <c r="P134" s="40"/>
      <c r="Q134" s="40"/>
      <c r="R134" s="109"/>
      <c r="S134" s="115"/>
      <c r="T134" s="111"/>
      <c r="U134" s="110"/>
      <c r="V134" s="110"/>
      <c r="W134" s="110"/>
      <c r="X134" s="110"/>
      <c r="Y134" s="110"/>
      <c r="Z134" s="110"/>
      <c r="AA134" s="110"/>
      <c r="AB134" s="110"/>
      <c r="AC134" s="38"/>
      <c r="AD134" s="39"/>
      <c r="AE134" s="110"/>
      <c r="AF134" s="115"/>
      <c r="AG134" s="773" t="str">
        <f t="shared" ref="AG134" si="9">+C134</f>
        <v>2-CHAPINERO</v>
      </c>
      <c r="AH134" s="734" t="s">
        <v>257</v>
      </c>
      <c r="AI134" s="734" t="s">
        <v>257</v>
      </c>
      <c r="AJ134" s="734" t="s">
        <v>257</v>
      </c>
      <c r="AK134" s="734" t="s">
        <v>257</v>
      </c>
      <c r="AL134" s="734" t="s">
        <v>257</v>
      </c>
      <c r="AM134" s="734"/>
      <c r="AN134" s="734"/>
      <c r="AO134" s="857"/>
      <c r="AP134" s="734" t="s">
        <v>257</v>
      </c>
      <c r="AQ134" s="734" t="s">
        <v>257</v>
      </c>
      <c r="AR134" s="734" t="s">
        <v>259</v>
      </c>
      <c r="AS134" s="734" t="s">
        <v>260</v>
      </c>
      <c r="AT134" s="734"/>
      <c r="AU134" s="764"/>
    </row>
    <row r="135" spans="1:47" ht="17.25" customHeight="1">
      <c r="A135" s="780"/>
      <c r="B135" s="735"/>
      <c r="C135" s="724"/>
      <c r="D135" s="107" t="s">
        <v>6</v>
      </c>
      <c r="E135" s="40">
        <f>+VLOOKUP(C134,'FLORA 2020'!$B$1:$I$20,7,0)</f>
        <v>8614187</v>
      </c>
      <c r="F135" s="40"/>
      <c r="G135" s="40"/>
      <c r="H135" s="40"/>
      <c r="I135" s="40"/>
      <c r="J135" s="40"/>
      <c r="K135" s="40"/>
      <c r="L135" s="40"/>
      <c r="M135" s="40"/>
      <c r="N135" s="40"/>
      <c r="O135" s="40"/>
      <c r="P135" s="40"/>
      <c r="Q135" s="40"/>
      <c r="R135" s="40"/>
      <c r="S135" s="116"/>
      <c r="T135" s="112"/>
      <c r="U135" s="36"/>
      <c r="V135" s="36"/>
      <c r="W135" s="36"/>
      <c r="X135" s="36"/>
      <c r="Y135" s="36"/>
      <c r="Z135" s="36"/>
      <c r="AA135" s="36"/>
      <c r="AB135" s="36"/>
      <c r="AC135" s="40"/>
      <c r="AD135" s="40"/>
      <c r="AE135" s="36"/>
      <c r="AF135" s="116"/>
      <c r="AG135" s="774"/>
      <c r="AH135" s="735"/>
      <c r="AI135" s="735"/>
      <c r="AJ135" s="735"/>
      <c r="AK135" s="735"/>
      <c r="AL135" s="735"/>
      <c r="AM135" s="735"/>
      <c r="AN135" s="735"/>
      <c r="AO135" s="857"/>
      <c r="AP135" s="735"/>
      <c r="AQ135" s="735"/>
      <c r="AR135" s="735"/>
      <c r="AS135" s="735"/>
      <c r="AT135" s="735"/>
      <c r="AU135" s="764"/>
    </row>
    <row r="136" spans="1:47" ht="17.25" customHeight="1">
      <c r="A136" s="780"/>
      <c r="B136" s="735"/>
      <c r="C136" s="724"/>
      <c r="D136" s="106" t="s">
        <v>95</v>
      </c>
      <c r="E136" s="40">
        <v>0</v>
      </c>
      <c r="F136" s="38"/>
      <c r="G136" s="38"/>
      <c r="H136" s="38"/>
      <c r="I136" s="38"/>
      <c r="J136" s="38"/>
      <c r="K136" s="38"/>
      <c r="L136" s="38"/>
      <c r="M136" s="38"/>
      <c r="N136" s="38"/>
      <c r="O136" s="38"/>
      <c r="P136" s="38"/>
      <c r="Q136" s="38"/>
      <c r="R136" s="38"/>
      <c r="S136" s="117"/>
      <c r="T136" s="113"/>
      <c r="U136" s="41"/>
      <c r="V136" s="41"/>
      <c r="W136" s="41"/>
      <c r="X136" s="41"/>
      <c r="Y136" s="41"/>
      <c r="Z136" s="41"/>
      <c r="AA136" s="41"/>
      <c r="AB136" s="41"/>
      <c r="AC136" s="38"/>
      <c r="AD136" s="40"/>
      <c r="AE136" s="41"/>
      <c r="AF136" s="117"/>
      <c r="AG136" s="774"/>
      <c r="AH136" s="735"/>
      <c r="AI136" s="735"/>
      <c r="AJ136" s="735"/>
      <c r="AK136" s="735"/>
      <c r="AL136" s="735"/>
      <c r="AM136" s="735"/>
      <c r="AN136" s="735"/>
      <c r="AO136" s="857"/>
      <c r="AP136" s="735"/>
      <c r="AQ136" s="735"/>
      <c r="AR136" s="735"/>
      <c r="AS136" s="735"/>
      <c r="AT136" s="735"/>
      <c r="AU136" s="764"/>
    </row>
    <row r="137" spans="1:47" ht="17.25" customHeight="1">
      <c r="A137" s="780"/>
      <c r="B137" s="735"/>
      <c r="C137" s="724"/>
      <c r="D137" s="107" t="s">
        <v>7</v>
      </c>
      <c r="E137" s="40">
        <v>0</v>
      </c>
      <c r="F137" s="38"/>
      <c r="G137" s="38"/>
      <c r="H137" s="38"/>
      <c r="I137" s="38"/>
      <c r="J137" s="38"/>
      <c r="K137" s="38"/>
      <c r="L137" s="38"/>
      <c r="M137" s="38"/>
      <c r="N137" s="38"/>
      <c r="O137" s="38"/>
      <c r="P137" s="38"/>
      <c r="Q137" s="38"/>
      <c r="R137" s="38"/>
      <c r="S137" s="117"/>
      <c r="T137" s="113"/>
      <c r="U137" s="41"/>
      <c r="V137" s="41"/>
      <c r="W137" s="41"/>
      <c r="X137" s="41"/>
      <c r="Y137" s="41"/>
      <c r="Z137" s="41"/>
      <c r="AA137" s="41"/>
      <c r="AB137" s="41"/>
      <c r="AC137" s="38"/>
      <c r="AD137" s="40"/>
      <c r="AE137" s="41"/>
      <c r="AF137" s="117"/>
      <c r="AG137" s="774"/>
      <c r="AH137" s="735"/>
      <c r="AI137" s="735"/>
      <c r="AJ137" s="735"/>
      <c r="AK137" s="735"/>
      <c r="AL137" s="735"/>
      <c r="AM137" s="735"/>
      <c r="AN137" s="735"/>
      <c r="AO137" s="857"/>
      <c r="AP137" s="735"/>
      <c r="AQ137" s="735"/>
      <c r="AR137" s="735"/>
      <c r="AS137" s="735"/>
      <c r="AT137" s="735"/>
      <c r="AU137" s="764"/>
    </row>
    <row r="138" spans="1:47" ht="17.25" customHeight="1">
      <c r="A138" s="780"/>
      <c r="B138" s="735"/>
      <c r="C138" s="724"/>
      <c r="D138" s="106" t="s">
        <v>96</v>
      </c>
      <c r="E138" s="153">
        <f>+E134+E137</f>
        <v>66</v>
      </c>
      <c r="F138" s="154"/>
      <c r="G138" s="154"/>
      <c r="H138" s="154"/>
      <c r="I138" s="154"/>
      <c r="J138" s="154"/>
      <c r="K138" s="154"/>
      <c r="L138" s="154"/>
      <c r="M138" s="154"/>
      <c r="N138" s="154"/>
      <c r="O138" s="154"/>
      <c r="P138" s="154"/>
      <c r="Q138" s="154"/>
      <c r="R138" s="154"/>
      <c r="S138" s="155"/>
      <c r="T138" s="156"/>
      <c r="U138" s="157"/>
      <c r="V138" s="157"/>
      <c r="W138" s="157"/>
      <c r="X138" s="157"/>
      <c r="Y138" s="157"/>
      <c r="Z138" s="157"/>
      <c r="AA138" s="157"/>
      <c r="AB138" s="157"/>
      <c r="AC138" s="154"/>
      <c r="AD138" s="158"/>
      <c r="AE138" s="157"/>
      <c r="AF138" s="155"/>
      <c r="AG138" s="774"/>
      <c r="AH138" s="735"/>
      <c r="AI138" s="735"/>
      <c r="AJ138" s="735"/>
      <c r="AK138" s="735"/>
      <c r="AL138" s="735"/>
      <c r="AM138" s="735"/>
      <c r="AN138" s="735"/>
      <c r="AO138" s="857"/>
      <c r="AP138" s="735"/>
      <c r="AQ138" s="735"/>
      <c r="AR138" s="735"/>
      <c r="AS138" s="735"/>
      <c r="AT138" s="735"/>
      <c r="AU138" s="764"/>
    </row>
    <row r="139" spans="1:47" ht="17.25" customHeight="1">
      <c r="A139" s="780"/>
      <c r="B139" s="735"/>
      <c r="C139" s="724"/>
      <c r="D139" s="107" t="s">
        <v>99</v>
      </c>
      <c r="E139" s="153">
        <f>+E135+E137</f>
        <v>8614187</v>
      </c>
      <c r="F139" s="154"/>
      <c r="G139" s="154"/>
      <c r="H139" s="154"/>
      <c r="I139" s="154"/>
      <c r="J139" s="154"/>
      <c r="K139" s="154"/>
      <c r="L139" s="154"/>
      <c r="M139" s="154"/>
      <c r="N139" s="154"/>
      <c r="O139" s="154"/>
      <c r="P139" s="154"/>
      <c r="Q139" s="154"/>
      <c r="R139" s="154"/>
      <c r="S139" s="155"/>
      <c r="T139" s="156"/>
      <c r="U139" s="157"/>
      <c r="V139" s="157"/>
      <c r="W139" s="157"/>
      <c r="X139" s="157"/>
      <c r="Y139" s="157"/>
      <c r="Z139" s="157"/>
      <c r="AA139" s="157"/>
      <c r="AB139" s="157"/>
      <c r="AC139" s="154"/>
      <c r="AD139" s="158"/>
      <c r="AE139" s="157"/>
      <c r="AF139" s="155"/>
      <c r="AG139" s="775"/>
      <c r="AH139" s="736"/>
      <c r="AI139" s="736"/>
      <c r="AJ139" s="736"/>
      <c r="AK139" s="736"/>
      <c r="AL139" s="736"/>
      <c r="AM139" s="736"/>
      <c r="AN139" s="736"/>
      <c r="AO139" s="857"/>
      <c r="AP139" s="736"/>
      <c r="AQ139" s="736"/>
      <c r="AR139" s="736"/>
      <c r="AS139" s="736"/>
      <c r="AT139" s="736"/>
      <c r="AU139" s="764"/>
    </row>
    <row r="140" spans="1:47" ht="17.25" customHeight="1">
      <c r="A140" s="780"/>
      <c r="B140" s="735"/>
      <c r="C140" s="724" t="s">
        <v>225</v>
      </c>
      <c r="D140" s="106" t="s">
        <v>94</v>
      </c>
      <c r="E140" s="40">
        <f>+VLOOKUP(C140,'FLORA 2020'!$B$1:$I$20,8,0)</f>
        <v>17</v>
      </c>
      <c r="F140" s="40"/>
      <c r="G140" s="40"/>
      <c r="H140" s="40"/>
      <c r="I140" s="40"/>
      <c r="J140" s="40"/>
      <c r="K140" s="40"/>
      <c r="L140" s="40"/>
      <c r="M140" s="40"/>
      <c r="N140" s="40"/>
      <c r="O140" s="40"/>
      <c r="P140" s="40"/>
      <c r="Q140" s="40"/>
      <c r="R140" s="109"/>
      <c r="S140" s="115"/>
      <c r="T140" s="111"/>
      <c r="U140" s="110"/>
      <c r="V140" s="110"/>
      <c r="W140" s="110"/>
      <c r="X140" s="110"/>
      <c r="Y140" s="110"/>
      <c r="Z140" s="110"/>
      <c r="AA140" s="110"/>
      <c r="AB140" s="110"/>
      <c r="AC140" s="38"/>
      <c r="AD140" s="39"/>
      <c r="AE140" s="110"/>
      <c r="AF140" s="115"/>
      <c r="AG140" s="773" t="str">
        <f t="shared" ref="AG140" si="10">+C140</f>
        <v>3-SANTA FE</v>
      </c>
      <c r="AH140" s="734" t="s">
        <v>257</v>
      </c>
      <c r="AI140" s="734" t="s">
        <v>257</v>
      </c>
      <c r="AJ140" s="734" t="s">
        <v>257</v>
      </c>
      <c r="AK140" s="734" t="s">
        <v>257</v>
      </c>
      <c r="AL140" s="734" t="s">
        <v>257</v>
      </c>
      <c r="AM140" s="734"/>
      <c r="AN140" s="734"/>
      <c r="AO140" s="857"/>
      <c r="AP140" s="734" t="s">
        <v>257</v>
      </c>
      <c r="AQ140" s="734" t="s">
        <v>257</v>
      </c>
      <c r="AR140" s="734" t="s">
        <v>259</v>
      </c>
      <c r="AS140" s="734" t="s">
        <v>260</v>
      </c>
      <c r="AT140" s="734"/>
      <c r="AU140" s="764"/>
    </row>
    <row r="141" spans="1:47" ht="17.25" customHeight="1">
      <c r="A141" s="780"/>
      <c r="B141" s="735"/>
      <c r="C141" s="724"/>
      <c r="D141" s="107" t="s">
        <v>6</v>
      </c>
      <c r="E141" s="40">
        <f>+VLOOKUP(C140,'FLORA 2020'!$B$1:$I$20,7,0)</f>
        <v>2181661</v>
      </c>
      <c r="F141" s="40"/>
      <c r="G141" s="40"/>
      <c r="H141" s="40"/>
      <c r="I141" s="40"/>
      <c r="J141" s="40"/>
      <c r="K141" s="40"/>
      <c r="L141" s="40"/>
      <c r="M141" s="40"/>
      <c r="N141" s="40"/>
      <c r="O141" s="40"/>
      <c r="P141" s="40"/>
      <c r="Q141" s="40"/>
      <c r="R141" s="40"/>
      <c r="S141" s="116"/>
      <c r="T141" s="112"/>
      <c r="U141" s="36"/>
      <c r="V141" s="36"/>
      <c r="W141" s="36"/>
      <c r="X141" s="36"/>
      <c r="Y141" s="36"/>
      <c r="Z141" s="36"/>
      <c r="AA141" s="36"/>
      <c r="AB141" s="36"/>
      <c r="AC141" s="40"/>
      <c r="AD141" s="40"/>
      <c r="AE141" s="36"/>
      <c r="AF141" s="116"/>
      <c r="AG141" s="774"/>
      <c r="AH141" s="735"/>
      <c r="AI141" s="735"/>
      <c r="AJ141" s="735"/>
      <c r="AK141" s="735"/>
      <c r="AL141" s="735"/>
      <c r="AM141" s="735"/>
      <c r="AN141" s="735"/>
      <c r="AO141" s="857"/>
      <c r="AP141" s="735"/>
      <c r="AQ141" s="735"/>
      <c r="AR141" s="735"/>
      <c r="AS141" s="735"/>
      <c r="AT141" s="735"/>
      <c r="AU141" s="764"/>
    </row>
    <row r="142" spans="1:47" ht="17.25" customHeight="1">
      <c r="A142" s="780"/>
      <c r="B142" s="735"/>
      <c r="C142" s="724"/>
      <c r="D142" s="106" t="s">
        <v>95</v>
      </c>
      <c r="E142" s="40">
        <v>0</v>
      </c>
      <c r="F142" s="38"/>
      <c r="G142" s="38"/>
      <c r="H142" s="38"/>
      <c r="I142" s="38"/>
      <c r="J142" s="38"/>
      <c r="K142" s="38"/>
      <c r="L142" s="38"/>
      <c r="M142" s="38"/>
      <c r="N142" s="38"/>
      <c r="O142" s="38"/>
      <c r="P142" s="38"/>
      <c r="Q142" s="38"/>
      <c r="R142" s="38"/>
      <c r="S142" s="117"/>
      <c r="T142" s="113"/>
      <c r="U142" s="41"/>
      <c r="V142" s="41"/>
      <c r="W142" s="41"/>
      <c r="X142" s="41"/>
      <c r="Y142" s="41"/>
      <c r="Z142" s="41"/>
      <c r="AA142" s="41"/>
      <c r="AB142" s="41"/>
      <c r="AC142" s="38"/>
      <c r="AD142" s="40"/>
      <c r="AE142" s="41"/>
      <c r="AF142" s="117"/>
      <c r="AG142" s="774"/>
      <c r="AH142" s="735"/>
      <c r="AI142" s="735"/>
      <c r="AJ142" s="735"/>
      <c r="AK142" s="735"/>
      <c r="AL142" s="735"/>
      <c r="AM142" s="735"/>
      <c r="AN142" s="735"/>
      <c r="AO142" s="857"/>
      <c r="AP142" s="735"/>
      <c r="AQ142" s="735"/>
      <c r="AR142" s="735"/>
      <c r="AS142" s="735"/>
      <c r="AT142" s="735"/>
      <c r="AU142" s="764"/>
    </row>
    <row r="143" spans="1:47" ht="17.25" customHeight="1">
      <c r="A143" s="780"/>
      <c r="B143" s="735"/>
      <c r="C143" s="724"/>
      <c r="D143" s="107" t="s">
        <v>7</v>
      </c>
      <c r="E143" s="40">
        <v>0</v>
      </c>
      <c r="F143" s="38"/>
      <c r="G143" s="38"/>
      <c r="H143" s="38"/>
      <c r="I143" s="38"/>
      <c r="J143" s="38"/>
      <c r="K143" s="38"/>
      <c r="L143" s="38"/>
      <c r="M143" s="38"/>
      <c r="N143" s="38"/>
      <c r="O143" s="38"/>
      <c r="P143" s="38"/>
      <c r="Q143" s="38"/>
      <c r="R143" s="38"/>
      <c r="S143" s="117"/>
      <c r="T143" s="113"/>
      <c r="U143" s="41"/>
      <c r="V143" s="41"/>
      <c r="W143" s="41"/>
      <c r="X143" s="41"/>
      <c r="Y143" s="41"/>
      <c r="Z143" s="41"/>
      <c r="AA143" s="41"/>
      <c r="AB143" s="41"/>
      <c r="AC143" s="38"/>
      <c r="AD143" s="40"/>
      <c r="AE143" s="41"/>
      <c r="AF143" s="117"/>
      <c r="AG143" s="774"/>
      <c r="AH143" s="735"/>
      <c r="AI143" s="735"/>
      <c r="AJ143" s="735"/>
      <c r="AK143" s="735"/>
      <c r="AL143" s="735"/>
      <c r="AM143" s="735"/>
      <c r="AN143" s="735"/>
      <c r="AO143" s="857"/>
      <c r="AP143" s="735"/>
      <c r="AQ143" s="735"/>
      <c r="AR143" s="735"/>
      <c r="AS143" s="735"/>
      <c r="AT143" s="735"/>
      <c r="AU143" s="764"/>
    </row>
    <row r="144" spans="1:47" ht="17.25" customHeight="1">
      <c r="A144" s="780"/>
      <c r="B144" s="735"/>
      <c r="C144" s="724"/>
      <c r="D144" s="106" t="s">
        <v>96</v>
      </c>
      <c r="E144" s="153">
        <f t="shared" ref="E144" si="11">+E140+E143</f>
        <v>17</v>
      </c>
      <c r="F144" s="154"/>
      <c r="G144" s="154"/>
      <c r="H144" s="154"/>
      <c r="I144" s="154"/>
      <c r="J144" s="154"/>
      <c r="K144" s="154"/>
      <c r="L144" s="154"/>
      <c r="M144" s="154"/>
      <c r="N144" s="154"/>
      <c r="O144" s="154"/>
      <c r="P144" s="154"/>
      <c r="Q144" s="154"/>
      <c r="R144" s="154"/>
      <c r="S144" s="155"/>
      <c r="T144" s="156"/>
      <c r="U144" s="157"/>
      <c r="V144" s="157"/>
      <c r="W144" s="157"/>
      <c r="X144" s="157"/>
      <c r="Y144" s="157"/>
      <c r="Z144" s="157"/>
      <c r="AA144" s="157"/>
      <c r="AB144" s="157"/>
      <c r="AC144" s="154"/>
      <c r="AD144" s="158"/>
      <c r="AE144" s="157"/>
      <c r="AF144" s="155"/>
      <c r="AG144" s="774"/>
      <c r="AH144" s="735"/>
      <c r="AI144" s="735"/>
      <c r="AJ144" s="735"/>
      <c r="AK144" s="735"/>
      <c r="AL144" s="735"/>
      <c r="AM144" s="735"/>
      <c r="AN144" s="735"/>
      <c r="AO144" s="857"/>
      <c r="AP144" s="735"/>
      <c r="AQ144" s="735"/>
      <c r="AR144" s="735"/>
      <c r="AS144" s="735"/>
      <c r="AT144" s="735"/>
      <c r="AU144" s="764"/>
    </row>
    <row r="145" spans="1:47" ht="17.25" customHeight="1">
      <c r="A145" s="780"/>
      <c r="B145" s="735"/>
      <c r="C145" s="724"/>
      <c r="D145" s="107" t="s">
        <v>99</v>
      </c>
      <c r="E145" s="153">
        <f t="shared" ref="E145" si="12">+E141+E143</f>
        <v>2181661</v>
      </c>
      <c r="F145" s="154"/>
      <c r="G145" s="154"/>
      <c r="H145" s="154"/>
      <c r="I145" s="154"/>
      <c r="J145" s="154"/>
      <c r="K145" s="154"/>
      <c r="L145" s="154"/>
      <c r="M145" s="154"/>
      <c r="N145" s="154"/>
      <c r="O145" s="154"/>
      <c r="P145" s="154"/>
      <c r="Q145" s="154"/>
      <c r="R145" s="154"/>
      <c r="S145" s="155"/>
      <c r="T145" s="156"/>
      <c r="U145" s="157"/>
      <c r="V145" s="157"/>
      <c r="W145" s="157"/>
      <c r="X145" s="157"/>
      <c r="Y145" s="157"/>
      <c r="Z145" s="157"/>
      <c r="AA145" s="157"/>
      <c r="AB145" s="157"/>
      <c r="AC145" s="154"/>
      <c r="AD145" s="158"/>
      <c r="AE145" s="157"/>
      <c r="AF145" s="155"/>
      <c r="AG145" s="775"/>
      <c r="AH145" s="736"/>
      <c r="AI145" s="736"/>
      <c r="AJ145" s="736"/>
      <c r="AK145" s="736"/>
      <c r="AL145" s="736"/>
      <c r="AM145" s="736"/>
      <c r="AN145" s="736"/>
      <c r="AO145" s="857"/>
      <c r="AP145" s="736"/>
      <c r="AQ145" s="736"/>
      <c r="AR145" s="736"/>
      <c r="AS145" s="736"/>
      <c r="AT145" s="736"/>
      <c r="AU145" s="764"/>
    </row>
    <row r="146" spans="1:47" ht="17.25" customHeight="1">
      <c r="A146" s="780"/>
      <c r="B146" s="735"/>
      <c r="C146" s="724" t="s">
        <v>226</v>
      </c>
      <c r="D146" s="106" t="s">
        <v>94</v>
      </c>
      <c r="E146" s="40">
        <f>+VLOOKUP(C146,'FLORA 2020'!$B$1:$I$20,8,0)</f>
        <v>61</v>
      </c>
      <c r="F146" s="40"/>
      <c r="G146" s="40"/>
      <c r="H146" s="40"/>
      <c r="I146" s="40"/>
      <c r="J146" s="40"/>
      <c r="K146" s="40"/>
      <c r="L146" s="40"/>
      <c r="M146" s="40"/>
      <c r="N146" s="40"/>
      <c r="O146" s="40"/>
      <c r="P146" s="40"/>
      <c r="Q146" s="40"/>
      <c r="R146" s="109"/>
      <c r="S146" s="115"/>
      <c r="T146" s="111"/>
      <c r="U146" s="110"/>
      <c r="V146" s="110"/>
      <c r="W146" s="110"/>
      <c r="X146" s="110"/>
      <c r="Y146" s="110"/>
      <c r="Z146" s="110"/>
      <c r="AA146" s="110"/>
      <c r="AB146" s="110"/>
      <c r="AC146" s="38"/>
      <c r="AD146" s="39"/>
      <c r="AE146" s="110"/>
      <c r="AF146" s="115"/>
      <c r="AG146" s="773" t="str">
        <f t="shared" ref="AG146" si="13">+C146</f>
        <v>4-SAN CRISTOBAL</v>
      </c>
      <c r="AH146" s="734" t="s">
        <v>257</v>
      </c>
      <c r="AI146" s="734" t="s">
        <v>257</v>
      </c>
      <c r="AJ146" s="734" t="s">
        <v>257</v>
      </c>
      <c r="AK146" s="734" t="s">
        <v>257</v>
      </c>
      <c r="AL146" s="734" t="s">
        <v>257</v>
      </c>
      <c r="AM146" s="734"/>
      <c r="AN146" s="734"/>
      <c r="AO146" s="857"/>
      <c r="AP146" s="734" t="s">
        <v>257</v>
      </c>
      <c r="AQ146" s="734" t="s">
        <v>257</v>
      </c>
      <c r="AR146" s="734" t="s">
        <v>259</v>
      </c>
      <c r="AS146" s="734" t="s">
        <v>260</v>
      </c>
      <c r="AT146" s="734"/>
      <c r="AU146" s="764"/>
    </row>
    <row r="147" spans="1:47" ht="17.25" customHeight="1">
      <c r="A147" s="780"/>
      <c r="B147" s="735"/>
      <c r="C147" s="724"/>
      <c r="D147" s="107" t="s">
        <v>6</v>
      </c>
      <c r="E147" s="40">
        <f>+VLOOKUP(C146,'FLORA 2020'!$B$1:$I$20,7,0)</f>
        <v>7916955</v>
      </c>
      <c r="F147" s="40"/>
      <c r="G147" s="40"/>
      <c r="H147" s="40"/>
      <c r="I147" s="40"/>
      <c r="J147" s="40"/>
      <c r="K147" s="40"/>
      <c r="L147" s="40"/>
      <c r="M147" s="40"/>
      <c r="N147" s="40"/>
      <c r="O147" s="40"/>
      <c r="P147" s="40"/>
      <c r="Q147" s="40"/>
      <c r="R147" s="40"/>
      <c r="S147" s="116"/>
      <c r="T147" s="112"/>
      <c r="U147" s="36"/>
      <c r="V147" s="36"/>
      <c r="W147" s="36"/>
      <c r="X147" s="36"/>
      <c r="Y147" s="36"/>
      <c r="Z147" s="36"/>
      <c r="AA147" s="36"/>
      <c r="AB147" s="36"/>
      <c r="AC147" s="40"/>
      <c r="AD147" s="40"/>
      <c r="AE147" s="36"/>
      <c r="AF147" s="116"/>
      <c r="AG147" s="774"/>
      <c r="AH147" s="735"/>
      <c r="AI147" s="735"/>
      <c r="AJ147" s="735"/>
      <c r="AK147" s="735"/>
      <c r="AL147" s="735"/>
      <c r="AM147" s="735"/>
      <c r="AN147" s="735"/>
      <c r="AO147" s="857"/>
      <c r="AP147" s="735"/>
      <c r="AQ147" s="735"/>
      <c r="AR147" s="735"/>
      <c r="AS147" s="735"/>
      <c r="AT147" s="735"/>
      <c r="AU147" s="764"/>
    </row>
    <row r="148" spans="1:47" ht="17.25" customHeight="1">
      <c r="A148" s="780"/>
      <c r="B148" s="735"/>
      <c r="C148" s="724"/>
      <c r="D148" s="106" t="s">
        <v>95</v>
      </c>
      <c r="E148" s="40">
        <v>0</v>
      </c>
      <c r="F148" s="38"/>
      <c r="G148" s="38"/>
      <c r="H148" s="38"/>
      <c r="I148" s="38"/>
      <c r="J148" s="38"/>
      <c r="K148" s="38"/>
      <c r="L148" s="38"/>
      <c r="M148" s="38"/>
      <c r="N148" s="38"/>
      <c r="O148" s="38"/>
      <c r="P148" s="38"/>
      <c r="Q148" s="38"/>
      <c r="R148" s="38"/>
      <c r="S148" s="117"/>
      <c r="T148" s="113"/>
      <c r="U148" s="41"/>
      <c r="V148" s="41"/>
      <c r="W148" s="41"/>
      <c r="X148" s="41"/>
      <c r="Y148" s="41"/>
      <c r="Z148" s="41"/>
      <c r="AA148" s="41"/>
      <c r="AB148" s="41"/>
      <c r="AC148" s="38"/>
      <c r="AD148" s="40"/>
      <c r="AE148" s="41"/>
      <c r="AF148" s="117"/>
      <c r="AG148" s="774"/>
      <c r="AH148" s="735"/>
      <c r="AI148" s="735"/>
      <c r="AJ148" s="735"/>
      <c r="AK148" s="735"/>
      <c r="AL148" s="735"/>
      <c r="AM148" s="735"/>
      <c r="AN148" s="735"/>
      <c r="AO148" s="857"/>
      <c r="AP148" s="735"/>
      <c r="AQ148" s="735"/>
      <c r="AR148" s="735"/>
      <c r="AS148" s="735"/>
      <c r="AT148" s="735"/>
      <c r="AU148" s="764"/>
    </row>
    <row r="149" spans="1:47" ht="17.25" customHeight="1">
      <c r="A149" s="780"/>
      <c r="B149" s="735"/>
      <c r="C149" s="724"/>
      <c r="D149" s="107" t="s">
        <v>7</v>
      </c>
      <c r="E149" s="40">
        <v>0</v>
      </c>
      <c r="F149" s="38"/>
      <c r="G149" s="38"/>
      <c r="H149" s="38"/>
      <c r="I149" s="38"/>
      <c r="J149" s="38"/>
      <c r="K149" s="38"/>
      <c r="L149" s="38"/>
      <c r="M149" s="38"/>
      <c r="N149" s="38"/>
      <c r="O149" s="38"/>
      <c r="P149" s="38"/>
      <c r="Q149" s="38"/>
      <c r="R149" s="38"/>
      <c r="S149" s="117"/>
      <c r="T149" s="113"/>
      <c r="U149" s="41"/>
      <c r="V149" s="41"/>
      <c r="W149" s="41"/>
      <c r="X149" s="41"/>
      <c r="Y149" s="41"/>
      <c r="Z149" s="41"/>
      <c r="AA149" s="41"/>
      <c r="AB149" s="41"/>
      <c r="AC149" s="38"/>
      <c r="AD149" s="40"/>
      <c r="AE149" s="41"/>
      <c r="AF149" s="117"/>
      <c r="AG149" s="774"/>
      <c r="AH149" s="735"/>
      <c r="AI149" s="735"/>
      <c r="AJ149" s="735"/>
      <c r="AK149" s="735"/>
      <c r="AL149" s="735"/>
      <c r="AM149" s="735"/>
      <c r="AN149" s="735"/>
      <c r="AO149" s="857"/>
      <c r="AP149" s="735"/>
      <c r="AQ149" s="735"/>
      <c r="AR149" s="735"/>
      <c r="AS149" s="735"/>
      <c r="AT149" s="735"/>
      <c r="AU149" s="764"/>
    </row>
    <row r="150" spans="1:47" ht="17.25" customHeight="1">
      <c r="A150" s="780"/>
      <c r="B150" s="735"/>
      <c r="C150" s="724"/>
      <c r="D150" s="106" t="s">
        <v>96</v>
      </c>
      <c r="E150" s="153">
        <f t="shared" ref="E150" si="14">+E146+E149</f>
        <v>61</v>
      </c>
      <c r="F150" s="154"/>
      <c r="G150" s="154"/>
      <c r="H150" s="154"/>
      <c r="I150" s="154"/>
      <c r="J150" s="154"/>
      <c r="K150" s="154"/>
      <c r="L150" s="154"/>
      <c r="M150" s="154"/>
      <c r="N150" s="154"/>
      <c r="O150" s="154"/>
      <c r="P150" s="154"/>
      <c r="Q150" s="154"/>
      <c r="R150" s="154"/>
      <c r="S150" s="155"/>
      <c r="T150" s="156"/>
      <c r="U150" s="157"/>
      <c r="V150" s="157"/>
      <c r="W150" s="157"/>
      <c r="X150" s="157"/>
      <c r="Y150" s="157"/>
      <c r="Z150" s="157"/>
      <c r="AA150" s="157"/>
      <c r="AB150" s="157"/>
      <c r="AC150" s="154"/>
      <c r="AD150" s="158"/>
      <c r="AE150" s="157"/>
      <c r="AF150" s="155"/>
      <c r="AG150" s="774"/>
      <c r="AH150" s="735"/>
      <c r="AI150" s="735"/>
      <c r="AJ150" s="735"/>
      <c r="AK150" s="735"/>
      <c r="AL150" s="735"/>
      <c r="AM150" s="735"/>
      <c r="AN150" s="735"/>
      <c r="AO150" s="857"/>
      <c r="AP150" s="735"/>
      <c r="AQ150" s="735"/>
      <c r="AR150" s="735"/>
      <c r="AS150" s="735"/>
      <c r="AT150" s="735"/>
      <c r="AU150" s="764"/>
    </row>
    <row r="151" spans="1:47" ht="17.25" customHeight="1">
      <c r="A151" s="780"/>
      <c r="B151" s="735"/>
      <c r="C151" s="724"/>
      <c r="D151" s="107" t="s">
        <v>99</v>
      </c>
      <c r="E151" s="153">
        <f t="shared" ref="E151" si="15">+E147+E149</f>
        <v>7916955</v>
      </c>
      <c r="F151" s="154"/>
      <c r="G151" s="154"/>
      <c r="H151" s="154"/>
      <c r="I151" s="154"/>
      <c r="J151" s="154"/>
      <c r="K151" s="154"/>
      <c r="L151" s="154"/>
      <c r="M151" s="154"/>
      <c r="N151" s="154"/>
      <c r="O151" s="154"/>
      <c r="P151" s="154"/>
      <c r="Q151" s="154"/>
      <c r="R151" s="154"/>
      <c r="S151" s="155"/>
      <c r="T151" s="156"/>
      <c r="U151" s="157"/>
      <c r="V151" s="157"/>
      <c r="W151" s="157"/>
      <c r="X151" s="157"/>
      <c r="Y151" s="157"/>
      <c r="Z151" s="157"/>
      <c r="AA151" s="157"/>
      <c r="AB151" s="157"/>
      <c r="AC151" s="154"/>
      <c r="AD151" s="158"/>
      <c r="AE151" s="157"/>
      <c r="AF151" s="155"/>
      <c r="AG151" s="775"/>
      <c r="AH151" s="736"/>
      <c r="AI151" s="736"/>
      <c r="AJ151" s="736"/>
      <c r="AK151" s="736"/>
      <c r="AL151" s="736"/>
      <c r="AM151" s="736"/>
      <c r="AN151" s="736"/>
      <c r="AO151" s="857"/>
      <c r="AP151" s="736"/>
      <c r="AQ151" s="736"/>
      <c r="AR151" s="736"/>
      <c r="AS151" s="736"/>
      <c r="AT151" s="736"/>
      <c r="AU151" s="764"/>
    </row>
    <row r="152" spans="1:47" ht="17.25" customHeight="1">
      <c r="A152" s="780"/>
      <c r="B152" s="735"/>
      <c r="C152" s="724" t="s">
        <v>227</v>
      </c>
      <c r="D152" s="106" t="s">
        <v>94</v>
      </c>
      <c r="E152" s="40">
        <f>+VLOOKUP(C152,'FLORA 2020'!$B$1:$I$20,8,0)</f>
        <v>20</v>
      </c>
      <c r="F152" s="40"/>
      <c r="G152" s="40"/>
      <c r="H152" s="40"/>
      <c r="I152" s="40"/>
      <c r="J152" s="40"/>
      <c r="K152" s="40"/>
      <c r="L152" s="40"/>
      <c r="M152" s="40"/>
      <c r="N152" s="40"/>
      <c r="O152" s="40"/>
      <c r="P152" s="40"/>
      <c r="Q152" s="40"/>
      <c r="R152" s="109"/>
      <c r="S152" s="115"/>
      <c r="T152" s="111"/>
      <c r="U152" s="110"/>
      <c r="V152" s="110"/>
      <c r="W152" s="110"/>
      <c r="X152" s="110"/>
      <c r="Y152" s="110"/>
      <c r="Z152" s="110"/>
      <c r="AA152" s="110"/>
      <c r="AB152" s="110"/>
      <c r="AC152" s="38"/>
      <c r="AD152" s="39"/>
      <c r="AE152" s="110"/>
      <c r="AF152" s="115"/>
      <c r="AG152" s="773" t="str">
        <f t="shared" ref="AG152" si="16">+C152</f>
        <v>5-USME</v>
      </c>
      <c r="AH152" s="734" t="s">
        <v>257</v>
      </c>
      <c r="AI152" s="734" t="s">
        <v>257</v>
      </c>
      <c r="AJ152" s="734" t="s">
        <v>257</v>
      </c>
      <c r="AK152" s="734" t="s">
        <v>257</v>
      </c>
      <c r="AL152" s="734" t="s">
        <v>257</v>
      </c>
      <c r="AM152" s="734"/>
      <c r="AN152" s="734"/>
      <c r="AO152" s="857"/>
      <c r="AP152" s="734" t="s">
        <v>257</v>
      </c>
      <c r="AQ152" s="734" t="s">
        <v>257</v>
      </c>
      <c r="AR152" s="734" t="s">
        <v>259</v>
      </c>
      <c r="AS152" s="734" t="s">
        <v>260</v>
      </c>
      <c r="AT152" s="734"/>
      <c r="AU152" s="764"/>
    </row>
    <row r="153" spans="1:47" ht="17.25" customHeight="1">
      <c r="A153" s="780"/>
      <c r="B153" s="735"/>
      <c r="C153" s="724"/>
      <c r="D153" s="107" t="s">
        <v>6</v>
      </c>
      <c r="E153" s="40">
        <f>+VLOOKUP(C152,'FLORA 2020'!$B$1:$I$20,7,0)</f>
        <v>2631488</v>
      </c>
      <c r="F153" s="40"/>
      <c r="G153" s="40"/>
      <c r="H153" s="40"/>
      <c r="I153" s="40"/>
      <c r="J153" s="40"/>
      <c r="K153" s="40"/>
      <c r="L153" s="40"/>
      <c r="M153" s="40"/>
      <c r="N153" s="40"/>
      <c r="O153" s="40"/>
      <c r="P153" s="40"/>
      <c r="Q153" s="40"/>
      <c r="R153" s="40"/>
      <c r="S153" s="116"/>
      <c r="T153" s="112"/>
      <c r="U153" s="36"/>
      <c r="V153" s="36"/>
      <c r="W153" s="36"/>
      <c r="X153" s="36"/>
      <c r="Y153" s="36"/>
      <c r="Z153" s="36"/>
      <c r="AA153" s="36"/>
      <c r="AB153" s="36"/>
      <c r="AC153" s="40"/>
      <c r="AD153" s="40"/>
      <c r="AE153" s="36"/>
      <c r="AF153" s="116"/>
      <c r="AG153" s="774"/>
      <c r="AH153" s="735"/>
      <c r="AI153" s="735"/>
      <c r="AJ153" s="735"/>
      <c r="AK153" s="735"/>
      <c r="AL153" s="735"/>
      <c r="AM153" s="735"/>
      <c r="AN153" s="735"/>
      <c r="AO153" s="857"/>
      <c r="AP153" s="735"/>
      <c r="AQ153" s="735"/>
      <c r="AR153" s="735"/>
      <c r="AS153" s="735"/>
      <c r="AT153" s="735"/>
      <c r="AU153" s="764"/>
    </row>
    <row r="154" spans="1:47" ht="17.25" customHeight="1">
      <c r="A154" s="780"/>
      <c r="B154" s="735"/>
      <c r="C154" s="724"/>
      <c r="D154" s="106" t="s">
        <v>95</v>
      </c>
      <c r="E154" s="40">
        <v>0</v>
      </c>
      <c r="F154" s="38"/>
      <c r="G154" s="38"/>
      <c r="H154" s="38"/>
      <c r="I154" s="38"/>
      <c r="J154" s="38"/>
      <c r="K154" s="38"/>
      <c r="L154" s="38"/>
      <c r="M154" s="38"/>
      <c r="N154" s="38"/>
      <c r="O154" s="38"/>
      <c r="P154" s="38"/>
      <c r="Q154" s="38"/>
      <c r="R154" s="38"/>
      <c r="S154" s="117"/>
      <c r="T154" s="113"/>
      <c r="U154" s="41"/>
      <c r="V154" s="41"/>
      <c r="W154" s="41"/>
      <c r="X154" s="41"/>
      <c r="Y154" s="41"/>
      <c r="Z154" s="41"/>
      <c r="AA154" s="41"/>
      <c r="AB154" s="41"/>
      <c r="AC154" s="38"/>
      <c r="AD154" s="40"/>
      <c r="AE154" s="41"/>
      <c r="AF154" s="117"/>
      <c r="AG154" s="774"/>
      <c r="AH154" s="735"/>
      <c r="AI154" s="735"/>
      <c r="AJ154" s="735"/>
      <c r="AK154" s="735"/>
      <c r="AL154" s="735"/>
      <c r="AM154" s="735"/>
      <c r="AN154" s="735"/>
      <c r="AO154" s="857"/>
      <c r="AP154" s="735"/>
      <c r="AQ154" s="735"/>
      <c r="AR154" s="735"/>
      <c r="AS154" s="735"/>
      <c r="AT154" s="735"/>
      <c r="AU154" s="764"/>
    </row>
    <row r="155" spans="1:47" ht="17.25" customHeight="1">
      <c r="A155" s="780"/>
      <c r="B155" s="735"/>
      <c r="C155" s="724"/>
      <c r="D155" s="107" t="s">
        <v>7</v>
      </c>
      <c r="E155" s="40">
        <v>0</v>
      </c>
      <c r="F155" s="38"/>
      <c r="G155" s="38"/>
      <c r="H155" s="38"/>
      <c r="I155" s="38"/>
      <c r="J155" s="38"/>
      <c r="K155" s="38"/>
      <c r="L155" s="38"/>
      <c r="M155" s="38"/>
      <c r="N155" s="38"/>
      <c r="O155" s="38"/>
      <c r="P155" s="38"/>
      <c r="Q155" s="38"/>
      <c r="R155" s="38"/>
      <c r="S155" s="117"/>
      <c r="T155" s="113"/>
      <c r="U155" s="41"/>
      <c r="V155" s="41"/>
      <c r="W155" s="41"/>
      <c r="X155" s="41"/>
      <c r="Y155" s="41"/>
      <c r="Z155" s="41"/>
      <c r="AA155" s="41"/>
      <c r="AB155" s="41"/>
      <c r="AC155" s="38"/>
      <c r="AD155" s="40"/>
      <c r="AE155" s="41"/>
      <c r="AF155" s="117"/>
      <c r="AG155" s="774"/>
      <c r="AH155" s="735"/>
      <c r="AI155" s="735"/>
      <c r="AJ155" s="735"/>
      <c r="AK155" s="735"/>
      <c r="AL155" s="735"/>
      <c r="AM155" s="735"/>
      <c r="AN155" s="735"/>
      <c r="AO155" s="857"/>
      <c r="AP155" s="735"/>
      <c r="AQ155" s="735"/>
      <c r="AR155" s="735"/>
      <c r="AS155" s="735"/>
      <c r="AT155" s="735"/>
      <c r="AU155" s="764"/>
    </row>
    <row r="156" spans="1:47" ht="17.25" customHeight="1">
      <c r="A156" s="780"/>
      <c r="B156" s="735"/>
      <c r="C156" s="724"/>
      <c r="D156" s="106" t="s">
        <v>96</v>
      </c>
      <c r="E156" s="153">
        <f t="shared" ref="E156" si="17">+E152+E155</f>
        <v>20</v>
      </c>
      <c r="F156" s="154"/>
      <c r="G156" s="154"/>
      <c r="H156" s="154"/>
      <c r="I156" s="154"/>
      <c r="J156" s="154"/>
      <c r="K156" s="154"/>
      <c r="L156" s="154"/>
      <c r="M156" s="154"/>
      <c r="N156" s="154"/>
      <c r="O156" s="154"/>
      <c r="P156" s="154"/>
      <c r="Q156" s="154"/>
      <c r="R156" s="154"/>
      <c r="S156" s="155"/>
      <c r="T156" s="156"/>
      <c r="U156" s="157"/>
      <c r="V156" s="157"/>
      <c r="W156" s="157"/>
      <c r="X156" s="157"/>
      <c r="Y156" s="157"/>
      <c r="Z156" s="157"/>
      <c r="AA156" s="157"/>
      <c r="AB156" s="157"/>
      <c r="AC156" s="154"/>
      <c r="AD156" s="158"/>
      <c r="AE156" s="157"/>
      <c r="AF156" s="155"/>
      <c r="AG156" s="774"/>
      <c r="AH156" s="735"/>
      <c r="AI156" s="735"/>
      <c r="AJ156" s="735"/>
      <c r="AK156" s="735"/>
      <c r="AL156" s="735"/>
      <c r="AM156" s="735"/>
      <c r="AN156" s="735"/>
      <c r="AO156" s="857"/>
      <c r="AP156" s="735"/>
      <c r="AQ156" s="735"/>
      <c r="AR156" s="735"/>
      <c r="AS156" s="735"/>
      <c r="AT156" s="735"/>
      <c r="AU156" s="764"/>
    </row>
    <row r="157" spans="1:47" ht="17.25" customHeight="1">
      <c r="A157" s="780"/>
      <c r="B157" s="735"/>
      <c r="C157" s="724"/>
      <c r="D157" s="107" t="s">
        <v>99</v>
      </c>
      <c r="E157" s="153">
        <f t="shared" ref="E157" si="18">+E153+E155</f>
        <v>2631488</v>
      </c>
      <c r="F157" s="154"/>
      <c r="G157" s="154"/>
      <c r="H157" s="154"/>
      <c r="I157" s="154"/>
      <c r="J157" s="154"/>
      <c r="K157" s="154"/>
      <c r="L157" s="154"/>
      <c r="M157" s="154"/>
      <c r="N157" s="154"/>
      <c r="O157" s="154"/>
      <c r="P157" s="154"/>
      <c r="Q157" s="154"/>
      <c r="R157" s="154"/>
      <c r="S157" s="155"/>
      <c r="T157" s="156"/>
      <c r="U157" s="157"/>
      <c r="V157" s="157"/>
      <c r="W157" s="157"/>
      <c r="X157" s="157"/>
      <c r="Y157" s="157"/>
      <c r="Z157" s="157"/>
      <c r="AA157" s="157"/>
      <c r="AB157" s="157"/>
      <c r="AC157" s="154"/>
      <c r="AD157" s="158"/>
      <c r="AE157" s="157"/>
      <c r="AF157" s="155"/>
      <c r="AG157" s="775"/>
      <c r="AH157" s="736"/>
      <c r="AI157" s="736"/>
      <c r="AJ157" s="736"/>
      <c r="AK157" s="736"/>
      <c r="AL157" s="736"/>
      <c r="AM157" s="736"/>
      <c r="AN157" s="736"/>
      <c r="AO157" s="857"/>
      <c r="AP157" s="736"/>
      <c r="AQ157" s="736"/>
      <c r="AR157" s="736"/>
      <c r="AS157" s="736"/>
      <c r="AT157" s="736"/>
      <c r="AU157" s="764"/>
    </row>
    <row r="158" spans="1:47" ht="17.25" customHeight="1">
      <c r="A158" s="780"/>
      <c r="B158" s="735"/>
      <c r="C158" s="724" t="s">
        <v>228</v>
      </c>
      <c r="D158" s="106" t="s">
        <v>94</v>
      </c>
      <c r="E158" s="40">
        <f>+VLOOKUP(C158,'FLORA 2020'!$B$1:$I$20,8,0)</f>
        <v>64</v>
      </c>
      <c r="F158" s="40"/>
      <c r="G158" s="40"/>
      <c r="H158" s="40"/>
      <c r="I158" s="40"/>
      <c r="J158" s="40"/>
      <c r="K158" s="40"/>
      <c r="L158" s="40"/>
      <c r="M158" s="40"/>
      <c r="N158" s="40"/>
      <c r="O158" s="40"/>
      <c r="P158" s="40"/>
      <c r="Q158" s="40"/>
      <c r="R158" s="109"/>
      <c r="S158" s="115"/>
      <c r="T158" s="111"/>
      <c r="U158" s="110"/>
      <c r="V158" s="110"/>
      <c r="W158" s="110"/>
      <c r="X158" s="110"/>
      <c r="Y158" s="110"/>
      <c r="Z158" s="110"/>
      <c r="AA158" s="110"/>
      <c r="AB158" s="110"/>
      <c r="AC158" s="38"/>
      <c r="AD158" s="39"/>
      <c r="AE158" s="110"/>
      <c r="AF158" s="115"/>
      <c r="AG158" s="773" t="str">
        <f t="shared" ref="AG158" si="19">+C158</f>
        <v>6-TUNJUELITO</v>
      </c>
      <c r="AH158" s="734" t="s">
        <v>257</v>
      </c>
      <c r="AI158" s="734" t="s">
        <v>257</v>
      </c>
      <c r="AJ158" s="734" t="s">
        <v>257</v>
      </c>
      <c r="AK158" s="734" t="s">
        <v>257</v>
      </c>
      <c r="AL158" s="734" t="s">
        <v>257</v>
      </c>
      <c r="AM158" s="734"/>
      <c r="AN158" s="734"/>
      <c r="AO158" s="857"/>
      <c r="AP158" s="734" t="s">
        <v>257</v>
      </c>
      <c r="AQ158" s="734" t="s">
        <v>257</v>
      </c>
      <c r="AR158" s="734" t="s">
        <v>259</v>
      </c>
      <c r="AS158" s="734" t="s">
        <v>260</v>
      </c>
      <c r="AT158" s="734"/>
      <c r="AU158" s="764"/>
    </row>
    <row r="159" spans="1:47" ht="17.25" customHeight="1">
      <c r="A159" s="780"/>
      <c r="B159" s="735"/>
      <c r="C159" s="724"/>
      <c r="D159" s="107" t="s">
        <v>6</v>
      </c>
      <c r="E159" s="40">
        <f>+VLOOKUP(C158,'FLORA 2020'!$B$1:$I$20,7,0)</f>
        <v>8321799</v>
      </c>
      <c r="F159" s="40"/>
      <c r="G159" s="40"/>
      <c r="H159" s="40"/>
      <c r="I159" s="40"/>
      <c r="J159" s="40"/>
      <c r="K159" s="40"/>
      <c r="L159" s="40"/>
      <c r="M159" s="40"/>
      <c r="N159" s="40"/>
      <c r="O159" s="40"/>
      <c r="P159" s="40"/>
      <c r="Q159" s="40"/>
      <c r="R159" s="40"/>
      <c r="S159" s="116"/>
      <c r="T159" s="112"/>
      <c r="U159" s="36"/>
      <c r="V159" s="36"/>
      <c r="W159" s="36"/>
      <c r="X159" s="36"/>
      <c r="Y159" s="36"/>
      <c r="Z159" s="36"/>
      <c r="AA159" s="36"/>
      <c r="AB159" s="36"/>
      <c r="AC159" s="40"/>
      <c r="AD159" s="40"/>
      <c r="AE159" s="36"/>
      <c r="AF159" s="116"/>
      <c r="AG159" s="774"/>
      <c r="AH159" s="735"/>
      <c r="AI159" s="735"/>
      <c r="AJ159" s="735"/>
      <c r="AK159" s="735"/>
      <c r="AL159" s="735"/>
      <c r="AM159" s="735"/>
      <c r="AN159" s="735"/>
      <c r="AO159" s="857"/>
      <c r="AP159" s="735"/>
      <c r="AQ159" s="735"/>
      <c r="AR159" s="735"/>
      <c r="AS159" s="735"/>
      <c r="AT159" s="735"/>
      <c r="AU159" s="764"/>
    </row>
    <row r="160" spans="1:47" ht="17.25" customHeight="1">
      <c r="A160" s="780"/>
      <c r="B160" s="735"/>
      <c r="C160" s="724"/>
      <c r="D160" s="106" t="s">
        <v>95</v>
      </c>
      <c r="E160" s="40">
        <v>0</v>
      </c>
      <c r="F160" s="38"/>
      <c r="G160" s="38"/>
      <c r="H160" s="38"/>
      <c r="I160" s="38"/>
      <c r="J160" s="38"/>
      <c r="K160" s="38"/>
      <c r="L160" s="38"/>
      <c r="M160" s="38"/>
      <c r="N160" s="38"/>
      <c r="O160" s="38"/>
      <c r="P160" s="38"/>
      <c r="Q160" s="38"/>
      <c r="R160" s="38"/>
      <c r="S160" s="117"/>
      <c r="T160" s="113"/>
      <c r="U160" s="41"/>
      <c r="V160" s="41"/>
      <c r="W160" s="41"/>
      <c r="X160" s="41"/>
      <c r="Y160" s="41"/>
      <c r="Z160" s="41"/>
      <c r="AA160" s="41"/>
      <c r="AB160" s="41"/>
      <c r="AC160" s="38"/>
      <c r="AD160" s="40"/>
      <c r="AE160" s="41"/>
      <c r="AF160" s="117"/>
      <c r="AG160" s="774"/>
      <c r="AH160" s="735"/>
      <c r="AI160" s="735"/>
      <c r="AJ160" s="735"/>
      <c r="AK160" s="735"/>
      <c r="AL160" s="735"/>
      <c r="AM160" s="735"/>
      <c r="AN160" s="735"/>
      <c r="AO160" s="857"/>
      <c r="AP160" s="735"/>
      <c r="AQ160" s="735"/>
      <c r="AR160" s="735"/>
      <c r="AS160" s="735"/>
      <c r="AT160" s="735"/>
      <c r="AU160" s="764"/>
    </row>
    <row r="161" spans="1:47" ht="17.25" customHeight="1">
      <c r="A161" s="780"/>
      <c r="B161" s="735"/>
      <c r="C161" s="724"/>
      <c r="D161" s="107" t="s">
        <v>7</v>
      </c>
      <c r="E161" s="40">
        <v>0</v>
      </c>
      <c r="F161" s="38"/>
      <c r="G161" s="38"/>
      <c r="H161" s="38"/>
      <c r="I161" s="38"/>
      <c r="J161" s="38"/>
      <c r="K161" s="38"/>
      <c r="L161" s="38"/>
      <c r="M161" s="38"/>
      <c r="N161" s="38"/>
      <c r="O161" s="38"/>
      <c r="P161" s="38"/>
      <c r="Q161" s="38"/>
      <c r="R161" s="38"/>
      <c r="S161" s="117"/>
      <c r="T161" s="113"/>
      <c r="U161" s="41"/>
      <c r="V161" s="41"/>
      <c r="W161" s="41"/>
      <c r="X161" s="41"/>
      <c r="Y161" s="41"/>
      <c r="Z161" s="41"/>
      <c r="AA161" s="41"/>
      <c r="AB161" s="41"/>
      <c r="AC161" s="38"/>
      <c r="AD161" s="40"/>
      <c r="AE161" s="41"/>
      <c r="AF161" s="117"/>
      <c r="AG161" s="774"/>
      <c r="AH161" s="735"/>
      <c r="AI161" s="735"/>
      <c r="AJ161" s="735"/>
      <c r="AK161" s="735"/>
      <c r="AL161" s="735"/>
      <c r="AM161" s="735"/>
      <c r="AN161" s="735"/>
      <c r="AO161" s="857"/>
      <c r="AP161" s="735"/>
      <c r="AQ161" s="735"/>
      <c r="AR161" s="735"/>
      <c r="AS161" s="735"/>
      <c r="AT161" s="735"/>
      <c r="AU161" s="764"/>
    </row>
    <row r="162" spans="1:47" ht="17.25" customHeight="1">
      <c r="A162" s="780"/>
      <c r="B162" s="735"/>
      <c r="C162" s="724"/>
      <c r="D162" s="106" t="s">
        <v>96</v>
      </c>
      <c r="E162" s="153">
        <f t="shared" ref="E162" si="20">+E158+E161</f>
        <v>64</v>
      </c>
      <c r="F162" s="154"/>
      <c r="G162" s="154"/>
      <c r="H162" s="154"/>
      <c r="I162" s="154"/>
      <c r="J162" s="154"/>
      <c r="K162" s="154"/>
      <c r="L162" s="154"/>
      <c r="M162" s="154"/>
      <c r="N162" s="154"/>
      <c r="O162" s="154"/>
      <c r="P162" s="154"/>
      <c r="Q162" s="154"/>
      <c r="R162" s="154"/>
      <c r="S162" s="155"/>
      <c r="T162" s="156"/>
      <c r="U162" s="157"/>
      <c r="V162" s="157"/>
      <c r="W162" s="157"/>
      <c r="X162" s="157"/>
      <c r="Y162" s="157"/>
      <c r="Z162" s="157"/>
      <c r="AA162" s="157"/>
      <c r="AB162" s="157"/>
      <c r="AC162" s="154"/>
      <c r="AD162" s="158"/>
      <c r="AE162" s="157"/>
      <c r="AF162" s="155"/>
      <c r="AG162" s="774"/>
      <c r="AH162" s="735"/>
      <c r="AI162" s="735"/>
      <c r="AJ162" s="735"/>
      <c r="AK162" s="735"/>
      <c r="AL162" s="735"/>
      <c r="AM162" s="735"/>
      <c r="AN162" s="735"/>
      <c r="AO162" s="857"/>
      <c r="AP162" s="735"/>
      <c r="AQ162" s="735"/>
      <c r="AR162" s="735"/>
      <c r="AS162" s="735"/>
      <c r="AT162" s="735"/>
      <c r="AU162" s="764"/>
    </row>
    <row r="163" spans="1:47" ht="17.25" customHeight="1">
      <c r="A163" s="780"/>
      <c r="B163" s="735"/>
      <c r="C163" s="724"/>
      <c r="D163" s="107" t="s">
        <v>99</v>
      </c>
      <c r="E163" s="153">
        <f t="shared" ref="E163" si="21">+E159+E161</f>
        <v>8321799</v>
      </c>
      <c r="F163" s="154"/>
      <c r="G163" s="154"/>
      <c r="H163" s="154"/>
      <c r="I163" s="154"/>
      <c r="J163" s="154"/>
      <c r="K163" s="154"/>
      <c r="L163" s="154"/>
      <c r="M163" s="154"/>
      <c r="N163" s="154"/>
      <c r="O163" s="154"/>
      <c r="P163" s="154"/>
      <c r="Q163" s="154"/>
      <c r="R163" s="154"/>
      <c r="S163" s="155"/>
      <c r="T163" s="156"/>
      <c r="U163" s="157"/>
      <c r="V163" s="157"/>
      <c r="W163" s="157"/>
      <c r="X163" s="157"/>
      <c r="Y163" s="157"/>
      <c r="Z163" s="157"/>
      <c r="AA163" s="157"/>
      <c r="AB163" s="157"/>
      <c r="AC163" s="154"/>
      <c r="AD163" s="158"/>
      <c r="AE163" s="157"/>
      <c r="AF163" s="155"/>
      <c r="AG163" s="775"/>
      <c r="AH163" s="736"/>
      <c r="AI163" s="736"/>
      <c r="AJ163" s="736"/>
      <c r="AK163" s="736"/>
      <c r="AL163" s="736"/>
      <c r="AM163" s="736"/>
      <c r="AN163" s="736"/>
      <c r="AO163" s="857"/>
      <c r="AP163" s="736"/>
      <c r="AQ163" s="736"/>
      <c r="AR163" s="736"/>
      <c r="AS163" s="736"/>
      <c r="AT163" s="736"/>
      <c r="AU163" s="764"/>
    </row>
    <row r="164" spans="1:47" ht="17.25" customHeight="1">
      <c r="A164" s="780"/>
      <c r="B164" s="735"/>
      <c r="C164" s="724" t="s">
        <v>229</v>
      </c>
      <c r="D164" s="106" t="s">
        <v>94</v>
      </c>
      <c r="E164" s="40">
        <f>+VLOOKUP(C164,'FLORA 2020'!$B$1:$I$20,8,0)</f>
        <v>76</v>
      </c>
      <c r="F164" s="40"/>
      <c r="G164" s="40"/>
      <c r="H164" s="40"/>
      <c r="I164" s="40"/>
      <c r="J164" s="40"/>
      <c r="K164" s="40"/>
      <c r="L164" s="40"/>
      <c r="M164" s="40"/>
      <c r="N164" s="40"/>
      <c r="O164" s="40"/>
      <c r="P164" s="40"/>
      <c r="Q164" s="40"/>
      <c r="R164" s="109"/>
      <c r="S164" s="115"/>
      <c r="T164" s="111"/>
      <c r="U164" s="110"/>
      <c r="V164" s="110"/>
      <c r="W164" s="110"/>
      <c r="X164" s="110"/>
      <c r="Y164" s="110"/>
      <c r="Z164" s="110"/>
      <c r="AA164" s="110"/>
      <c r="AB164" s="110"/>
      <c r="AC164" s="38"/>
      <c r="AD164" s="39"/>
      <c r="AE164" s="110"/>
      <c r="AF164" s="115"/>
      <c r="AG164" s="773" t="str">
        <f t="shared" ref="AG164" si="22">+C164</f>
        <v>7-BOSA</v>
      </c>
      <c r="AH164" s="734" t="s">
        <v>257</v>
      </c>
      <c r="AI164" s="734" t="s">
        <v>257</v>
      </c>
      <c r="AJ164" s="734" t="s">
        <v>257</v>
      </c>
      <c r="AK164" s="734" t="s">
        <v>257</v>
      </c>
      <c r="AL164" s="734" t="s">
        <v>257</v>
      </c>
      <c r="AM164" s="734"/>
      <c r="AN164" s="734"/>
      <c r="AO164" s="857"/>
      <c r="AP164" s="734" t="s">
        <v>257</v>
      </c>
      <c r="AQ164" s="734" t="s">
        <v>257</v>
      </c>
      <c r="AR164" s="734" t="s">
        <v>259</v>
      </c>
      <c r="AS164" s="734" t="s">
        <v>260</v>
      </c>
      <c r="AT164" s="734"/>
      <c r="AU164" s="764"/>
    </row>
    <row r="165" spans="1:47" ht="17.25" customHeight="1">
      <c r="A165" s="780"/>
      <c r="B165" s="735"/>
      <c r="C165" s="724"/>
      <c r="D165" s="107" t="s">
        <v>6</v>
      </c>
      <c r="E165" s="40">
        <f>+VLOOKUP(C164,'FLORA 2020'!$B$1:$I$20,7,0)</f>
        <v>9873702</v>
      </c>
      <c r="F165" s="40"/>
      <c r="G165" s="40"/>
      <c r="H165" s="40"/>
      <c r="I165" s="40"/>
      <c r="J165" s="40"/>
      <c r="K165" s="40"/>
      <c r="L165" s="40"/>
      <c r="M165" s="40"/>
      <c r="N165" s="40"/>
      <c r="O165" s="40"/>
      <c r="P165" s="40"/>
      <c r="Q165" s="40"/>
      <c r="R165" s="40"/>
      <c r="S165" s="116"/>
      <c r="T165" s="112"/>
      <c r="U165" s="36"/>
      <c r="V165" s="36"/>
      <c r="W165" s="36"/>
      <c r="X165" s="36"/>
      <c r="Y165" s="36"/>
      <c r="Z165" s="36"/>
      <c r="AA165" s="36"/>
      <c r="AB165" s="36"/>
      <c r="AC165" s="40"/>
      <c r="AD165" s="40"/>
      <c r="AE165" s="36"/>
      <c r="AF165" s="116"/>
      <c r="AG165" s="774"/>
      <c r="AH165" s="735"/>
      <c r="AI165" s="735"/>
      <c r="AJ165" s="735"/>
      <c r="AK165" s="735"/>
      <c r="AL165" s="735"/>
      <c r="AM165" s="735"/>
      <c r="AN165" s="735"/>
      <c r="AO165" s="857"/>
      <c r="AP165" s="735"/>
      <c r="AQ165" s="735"/>
      <c r="AR165" s="735"/>
      <c r="AS165" s="735"/>
      <c r="AT165" s="735"/>
      <c r="AU165" s="764"/>
    </row>
    <row r="166" spans="1:47" ht="17.25" customHeight="1">
      <c r="A166" s="780"/>
      <c r="B166" s="735"/>
      <c r="C166" s="724"/>
      <c r="D166" s="106" t="s">
        <v>95</v>
      </c>
      <c r="E166" s="40">
        <v>0</v>
      </c>
      <c r="F166" s="38"/>
      <c r="G166" s="38"/>
      <c r="H166" s="38"/>
      <c r="I166" s="38"/>
      <c r="J166" s="38"/>
      <c r="K166" s="38"/>
      <c r="L166" s="38"/>
      <c r="M166" s="38"/>
      <c r="N166" s="38"/>
      <c r="O166" s="38"/>
      <c r="P166" s="38"/>
      <c r="Q166" s="38"/>
      <c r="R166" s="38"/>
      <c r="S166" s="117"/>
      <c r="T166" s="113"/>
      <c r="U166" s="41"/>
      <c r="V166" s="41"/>
      <c r="W166" s="41"/>
      <c r="X166" s="41"/>
      <c r="Y166" s="41"/>
      <c r="Z166" s="41"/>
      <c r="AA166" s="41"/>
      <c r="AB166" s="41"/>
      <c r="AC166" s="38"/>
      <c r="AD166" s="40"/>
      <c r="AE166" s="41"/>
      <c r="AF166" s="117"/>
      <c r="AG166" s="774"/>
      <c r="AH166" s="735"/>
      <c r="AI166" s="735"/>
      <c r="AJ166" s="735"/>
      <c r="AK166" s="735"/>
      <c r="AL166" s="735"/>
      <c r="AM166" s="735"/>
      <c r="AN166" s="735"/>
      <c r="AO166" s="857"/>
      <c r="AP166" s="735"/>
      <c r="AQ166" s="735"/>
      <c r="AR166" s="735"/>
      <c r="AS166" s="735"/>
      <c r="AT166" s="735"/>
      <c r="AU166" s="764"/>
    </row>
    <row r="167" spans="1:47" ht="17.25" customHeight="1">
      <c r="A167" s="780"/>
      <c r="B167" s="735"/>
      <c r="C167" s="724"/>
      <c r="D167" s="107" t="s">
        <v>7</v>
      </c>
      <c r="E167" s="40">
        <v>0</v>
      </c>
      <c r="F167" s="38"/>
      <c r="G167" s="38"/>
      <c r="H167" s="38"/>
      <c r="I167" s="38"/>
      <c r="J167" s="38"/>
      <c r="K167" s="38"/>
      <c r="L167" s="38"/>
      <c r="M167" s="38"/>
      <c r="N167" s="38"/>
      <c r="O167" s="38"/>
      <c r="P167" s="38"/>
      <c r="Q167" s="38"/>
      <c r="R167" s="38"/>
      <c r="S167" s="117"/>
      <c r="T167" s="113"/>
      <c r="U167" s="41"/>
      <c r="V167" s="41"/>
      <c r="W167" s="41"/>
      <c r="X167" s="41"/>
      <c r="Y167" s="41"/>
      <c r="Z167" s="41"/>
      <c r="AA167" s="41"/>
      <c r="AB167" s="41"/>
      <c r="AC167" s="38"/>
      <c r="AD167" s="40"/>
      <c r="AE167" s="41"/>
      <c r="AF167" s="117"/>
      <c r="AG167" s="774"/>
      <c r="AH167" s="735"/>
      <c r="AI167" s="735"/>
      <c r="AJ167" s="735"/>
      <c r="AK167" s="735"/>
      <c r="AL167" s="735"/>
      <c r="AM167" s="735"/>
      <c r="AN167" s="735"/>
      <c r="AO167" s="857"/>
      <c r="AP167" s="735"/>
      <c r="AQ167" s="735"/>
      <c r="AR167" s="735"/>
      <c r="AS167" s="735"/>
      <c r="AT167" s="735"/>
      <c r="AU167" s="764"/>
    </row>
    <row r="168" spans="1:47" ht="17.25" customHeight="1">
      <c r="A168" s="780"/>
      <c r="B168" s="735"/>
      <c r="C168" s="724"/>
      <c r="D168" s="106" t="s">
        <v>96</v>
      </c>
      <c r="E168" s="153">
        <f t="shared" ref="E168" si="23">+E164+E167</f>
        <v>76</v>
      </c>
      <c r="F168" s="154"/>
      <c r="G168" s="154"/>
      <c r="H168" s="154"/>
      <c r="I168" s="154"/>
      <c r="J168" s="154"/>
      <c r="K168" s="154"/>
      <c r="L168" s="154"/>
      <c r="M168" s="154"/>
      <c r="N168" s="154"/>
      <c r="O168" s="154"/>
      <c r="P168" s="154"/>
      <c r="Q168" s="154"/>
      <c r="R168" s="154"/>
      <c r="S168" s="155"/>
      <c r="T168" s="156"/>
      <c r="U168" s="157"/>
      <c r="V168" s="157"/>
      <c r="W168" s="157"/>
      <c r="X168" s="157"/>
      <c r="Y168" s="157"/>
      <c r="Z168" s="157"/>
      <c r="AA168" s="157"/>
      <c r="AB168" s="157"/>
      <c r="AC168" s="154"/>
      <c r="AD168" s="158"/>
      <c r="AE168" s="157"/>
      <c r="AF168" s="155"/>
      <c r="AG168" s="774"/>
      <c r="AH168" s="735"/>
      <c r="AI168" s="735"/>
      <c r="AJ168" s="735"/>
      <c r="AK168" s="735"/>
      <c r="AL168" s="735"/>
      <c r="AM168" s="735"/>
      <c r="AN168" s="735"/>
      <c r="AO168" s="857"/>
      <c r="AP168" s="735"/>
      <c r="AQ168" s="735"/>
      <c r="AR168" s="735"/>
      <c r="AS168" s="735"/>
      <c r="AT168" s="735"/>
      <c r="AU168" s="764"/>
    </row>
    <row r="169" spans="1:47" ht="17.25" customHeight="1">
      <c r="A169" s="780"/>
      <c r="B169" s="735"/>
      <c r="C169" s="724"/>
      <c r="D169" s="107" t="s">
        <v>99</v>
      </c>
      <c r="E169" s="153">
        <f t="shared" ref="E169" si="24">+E165+E167</f>
        <v>9873702</v>
      </c>
      <c r="F169" s="154"/>
      <c r="G169" s="154"/>
      <c r="H169" s="154"/>
      <c r="I169" s="154"/>
      <c r="J169" s="154"/>
      <c r="K169" s="154"/>
      <c r="L169" s="154"/>
      <c r="M169" s="154"/>
      <c r="N169" s="154"/>
      <c r="O169" s="154"/>
      <c r="P169" s="154"/>
      <c r="Q169" s="154"/>
      <c r="R169" s="154"/>
      <c r="S169" s="155"/>
      <c r="T169" s="156"/>
      <c r="U169" s="157"/>
      <c r="V169" s="157"/>
      <c r="W169" s="157"/>
      <c r="X169" s="157"/>
      <c r="Y169" s="157"/>
      <c r="Z169" s="157"/>
      <c r="AA169" s="157"/>
      <c r="AB169" s="157"/>
      <c r="AC169" s="154"/>
      <c r="AD169" s="158"/>
      <c r="AE169" s="157"/>
      <c r="AF169" s="155"/>
      <c r="AG169" s="775"/>
      <c r="AH169" s="736"/>
      <c r="AI169" s="736"/>
      <c r="AJ169" s="736"/>
      <c r="AK169" s="736"/>
      <c r="AL169" s="736"/>
      <c r="AM169" s="736"/>
      <c r="AN169" s="736"/>
      <c r="AO169" s="857"/>
      <c r="AP169" s="736"/>
      <c r="AQ169" s="736"/>
      <c r="AR169" s="736"/>
      <c r="AS169" s="736"/>
      <c r="AT169" s="736"/>
      <c r="AU169" s="764"/>
    </row>
    <row r="170" spans="1:47" ht="17.25" customHeight="1">
      <c r="A170" s="780"/>
      <c r="B170" s="735"/>
      <c r="C170" s="724" t="s">
        <v>230</v>
      </c>
      <c r="D170" s="106" t="s">
        <v>94</v>
      </c>
      <c r="E170" s="40">
        <f>+VLOOKUP(C170,'FLORA 2020'!$B$1:$I$20,8,0)</f>
        <v>181</v>
      </c>
      <c r="F170" s="40"/>
      <c r="G170" s="40"/>
      <c r="H170" s="40"/>
      <c r="I170" s="40"/>
      <c r="J170" s="40"/>
      <c r="K170" s="40"/>
      <c r="L170" s="40"/>
      <c r="M170" s="40"/>
      <c r="N170" s="40"/>
      <c r="O170" s="40"/>
      <c r="P170" s="40"/>
      <c r="Q170" s="40"/>
      <c r="R170" s="109"/>
      <c r="S170" s="115"/>
      <c r="T170" s="111"/>
      <c r="U170" s="110"/>
      <c r="V170" s="110"/>
      <c r="W170" s="110"/>
      <c r="X170" s="110"/>
      <c r="Y170" s="110"/>
      <c r="Z170" s="110"/>
      <c r="AA170" s="110"/>
      <c r="AB170" s="110"/>
      <c r="AC170" s="38"/>
      <c r="AD170" s="39"/>
      <c r="AE170" s="110"/>
      <c r="AF170" s="115"/>
      <c r="AG170" s="773" t="str">
        <f t="shared" ref="AG170" si="25">+C170</f>
        <v>8-KENNEDY</v>
      </c>
      <c r="AH170" s="734" t="s">
        <v>257</v>
      </c>
      <c r="AI170" s="734" t="s">
        <v>257</v>
      </c>
      <c r="AJ170" s="734" t="s">
        <v>257</v>
      </c>
      <c r="AK170" s="734" t="s">
        <v>257</v>
      </c>
      <c r="AL170" s="734" t="s">
        <v>257</v>
      </c>
      <c r="AM170" s="734"/>
      <c r="AN170" s="734"/>
      <c r="AO170" s="857"/>
      <c r="AP170" s="734" t="s">
        <v>257</v>
      </c>
      <c r="AQ170" s="734" t="s">
        <v>257</v>
      </c>
      <c r="AR170" s="734" t="s">
        <v>259</v>
      </c>
      <c r="AS170" s="734" t="s">
        <v>260</v>
      </c>
      <c r="AT170" s="734"/>
      <c r="AU170" s="764"/>
    </row>
    <row r="171" spans="1:47" ht="17.25" customHeight="1">
      <c r="A171" s="780"/>
      <c r="B171" s="735"/>
      <c r="C171" s="724"/>
      <c r="D171" s="107" t="s">
        <v>6</v>
      </c>
      <c r="E171" s="40">
        <f>+VLOOKUP(C170,'FLORA 2020'!$B$1:$I$20,7,0)</f>
        <v>23548443</v>
      </c>
      <c r="F171" s="40"/>
      <c r="G171" s="40"/>
      <c r="H171" s="40"/>
      <c r="I171" s="40"/>
      <c r="J171" s="40"/>
      <c r="K171" s="40"/>
      <c r="L171" s="40"/>
      <c r="M171" s="40"/>
      <c r="N171" s="40"/>
      <c r="O171" s="40"/>
      <c r="P171" s="40"/>
      <c r="Q171" s="40"/>
      <c r="R171" s="40"/>
      <c r="S171" s="116"/>
      <c r="T171" s="112"/>
      <c r="U171" s="36"/>
      <c r="V171" s="36"/>
      <c r="W171" s="36"/>
      <c r="X171" s="36"/>
      <c r="Y171" s="36"/>
      <c r="Z171" s="36"/>
      <c r="AA171" s="36"/>
      <c r="AB171" s="36"/>
      <c r="AC171" s="40"/>
      <c r="AD171" s="40"/>
      <c r="AE171" s="36"/>
      <c r="AF171" s="116"/>
      <c r="AG171" s="774"/>
      <c r="AH171" s="735"/>
      <c r="AI171" s="735"/>
      <c r="AJ171" s="735"/>
      <c r="AK171" s="735"/>
      <c r="AL171" s="735"/>
      <c r="AM171" s="735"/>
      <c r="AN171" s="735"/>
      <c r="AO171" s="857"/>
      <c r="AP171" s="735"/>
      <c r="AQ171" s="735"/>
      <c r="AR171" s="735"/>
      <c r="AS171" s="735"/>
      <c r="AT171" s="735"/>
      <c r="AU171" s="764"/>
    </row>
    <row r="172" spans="1:47" ht="17.25" customHeight="1">
      <c r="A172" s="780"/>
      <c r="B172" s="735"/>
      <c r="C172" s="724"/>
      <c r="D172" s="106" t="s">
        <v>95</v>
      </c>
      <c r="E172" s="40">
        <v>0</v>
      </c>
      <c r="F172" s="38"/>
      <c r="G172" s="38"/>
      <c r="H172" s="38"/>
      <c r="I172" s="38"/>
      <c r="J172" s="38"/>
      <c r="K172" s="38"/>
      <c r="L172" s="38"/>
      <c r="M172" s="38"/>
      <c r="N172" s="38"/>
      <c r="O172" s="38"/>
      <c r="P172" s="38"/>
      <c r="Q172" s="38"/>
      <c r="R172" s="38"/>
      <c r="S172" s="117"/>
      <c r="T172" s="113"/>
      <c r="U172" s="41"/>
      <c r="V172" s="41"/>
      <c r="W172" s="41"/>
      <c r="X172" s="41"/>
      <c r="Y172" s="41"/>
      <c r="Z172" s="41"/>
      <c r="AA172" s="41"/>
      <c r="AB172" s="41"/>
      <c r="AC172" s="38"/>
      <c r="AD172" s="40"/>
      <c r="AE172" s="41"/>
      <c r="AF172" s="117"/>
      <c r="AG172" s="774"/>
      <c r="AH172" s="735"/>
      <c r="AI172" s="735"/>
      <c r="AJ172" s="735"/>
      <c r="AK172" s="735"/>
      <c r="AL172" s="735"/>
      <c r="AM172" s="735"/>
      <c r="AN172" s="735"/>
      <c r="AO172" s="857"/>
      <c r="AP172" s="735"/>
      <c r="AQ172" s="735"/>
      <c r="AR172" s="735"/>
      <c r="AS172" s="735"/>
      <c r="AT172" s="735"/>
      <c r="AU172" s="764"/>
    </row>
    <row r="173" spans="1:47" ht="17.25" customHeight="1">
      <c r="A173" s="780"/>
      <c r="B173" s="735"/>
      <c r="C173" s="724"/>
      <c r="D173" s="107" t="s">
        <v>7</v>
      </c>
      <c r="E173" s="40">
        <v>0</v>
      </c>
      <c r="F173" s="38"/>
      <c r="G173" s="38"/>
      <c r="H173" s="38"/>
      <c r="I173" s="38"/>
      <c r="J173" s="38"/>
      <c r="K173" s="38"/>
      <c r="L173" s="38"/>
      <c r="M173" s="38"/>
      <c r="N173" s="38"/>
      <c r="O173" s="38"/>
      <c r="P173" s="38"/>
      <c r="Q173" s="38"/>
      <c r="R173" s="38"/>
      <c r="S173" s="117"/>
      <c r="T173" s="113"/>
      <c r="U173" s="41"/>
      <c r="V173" s="41"/>
      <c r="W173" s="41"/>
      <c r="X173" s="41"/>
      <c r="Y173" s="41"/>
      <c r="Z173" s="41"/>
      <c r="AA173" s="41"/>
      <c r="AB173" s="41"/>
      <c r="AC173" s="38"/>
      <c r="AD173" s="40"/>
      <c r="AE173" s="41"/>
      <c r="AF173" s="117"/>
      <c r="AG173" s="774"/>
      <c r="AH173" s="735"/>
      <c r="AI173" s="735"/>
      <c r="AJ173" s="735"/>
      <c r="AK173" s="735"/>
      <c r="AL173" s="735"/>
      <c r="AM173" s="735"/>
      <c r="AN173" s="735"/>
      <c r="AO173" s="857"/>
      <c r="AP173" s="735"/>
      <c r="AQ173" s="735"/>
      <c r="AR173" s="735"/>
      <c r="AS173" s="735"/>
      <c r="AT173" s="735"/>
      <c r="AU173" s="764"/>
    </row>
    <row r="174" spans="1:47" ht="17.25" customHeight="1">
      <c r="A174" s="780"/>
      <c r="B174" s="735"/>
      <c r="C174" s="724"/>
      <c r="D174" s="106" t="s">
        <v>96</v>
      </c>
      <c r="E174" s="153">
        <f t="shared" ref="E174" si="26">+E170+E173</f>
        <v>181</v>
      </c>
      <c r="F174" s="154"/>
      <c r="G174" s="154"/>
      <c r="H174" s="154"/>
      <c r="I174" s="154"/>
      <c r="J174" s="154"/>
      <c r="K174" s="154"/>
      <c r="L174" s="154"/>
      <c r="M174" s="154"/>
      <c r="N174" s="154"/>
      <c r="O174" s="154"/>
      <c r="P174" s="154"/>
      <c r="Q174" s="154"/>
      <c r="R174" s="154"/>
      <c r="S174" s="155"/>
      <c r="T174" s="156"/>
      <c r="U174" s="157"/>
      <c r="V174" s="157"/>
      <c r="W174" s="157"/>
      <c r="X174" s="157"/>
      <c r="Y174" s="157"/>
      <c r="Z174" s="157"/>
      <c r="AA174" s="157"/>
      <c r="AB174" s="157"/>
      <c r="AC174" s="154"/>
      <c r="AD174" s="158"/>
      <c r="AE174" s="157"/>
      <c r="AF174" s="155"/>
      <c r="AG174" s="774"/>
      <c r="AH174" s="735"/>
      <c r="AI174" s="735"/>
      <c r="AJ174" s="735"/>
      <c r="AK174" s="735"/>
      <c r="AL174" s="735"/>
      <c r="AM174" s="735"/>
      <c r="AN174" s="735"/>
      <c r="AO174" s="857"/>
      <c r="AP174" s="735"/>
      <c r="AQ174" s="735"/>
      <c r="AR174" s="735"/>
      <c r="AS174" s="735"/>
      <c r="AT174" s="735"/>
      <c r="AU174" s="764"/>
    </row>
    <row r="175" spans="1:47" ht="17.25" customHeight="1">
      <c r="A175" s="780"/>
      <c r="B175" s="735"/>
      <c r="C175" s="724"/>
      <c r="D175" s="107" t="s">
        <v>99</v>
      </c>
      <c r="E175" s="153">
        <f t="shared" ref="E175" si="27">+E171+E173</f>
        <v>23548443</v>
      </c>
      <c r="F175" s="154"/>
      <c r="G175" s="154"/>
      <c r="H175" s="154"/>
      <c r="I175" s="154"/>
      <c r="J175" s="154"/>
      <c r="K175" s="154"/>
      <c r="L175" s="154"/>
      <c r="M175" s="154"/>
      <c r="N175" s="154"/>
      <c r="O175" s="154"/>
      <c r="P175" s="154"/>
      <c r="Q175" s="154"/>
      <c r="R175" s="154"/>
      <c r="S175" s="155"/>
      <c r="T175" s="156"/>
      <c r="U175" s="157"/>
      <c r="V175" s="157"/>
      <c r="W175" s="157"/>
      <c r="X175" s="157"/>
      <c r="Y175" s="157"/>
      <c r="Z175" s="157"/>
      <c r="AA175" s="157"/>
      <c r="AB175" s="157"/>
      <c r="AC175" s="154"/>
      <c r="AD175" s="158"/>
      <c r="AE175" s="157"/>
      <c r="AF175" s="155"/>
      <c r="AG175" s="775"/>
      <c r="AH175" s="736"/>
      <c r="AI175" s="736"/>
      <c r="AJ175" s="736"/>
      <c r="AK175" s="736"/>
      <c r="AL175" s="736"/>
      <c r="AM175" s="736"/>
      <c r="AN175" s="736"/>
      <c r="AO175" s="857"/>
      <c r="AP175" s="736"/>
      <c r="AQ175" s="736"/>
      <c r="AR175" s="736"/>
      <c r="AS175" s="736"/>
      <c r="AT175" s="736"/>
      <c r="AU175" s="764"/>
    </row>
    <row r="176" spans="1:47" ht="17.25" customHeight="1">
      <c r="A176" s="780"/>
      <c r="B176" s="735"/>
      <c r="C176" s="724" t="s">
        <v>231</v>
      </c>
      <c r="D176" s="106" t="s">
        <v>94</v>
      </c>
      <c r="E176" s="40">
        <f>+VLOOKUP(C176,'FLORA 2020'!$B$1:$I$20,8,0)</f>
        <v>220</v>
      </c>
      <c r="F176" s="40"/>
      <c r="G176" s="40"/>
      <c r="H176" s="40"/>
      <c r="I176" s="40"/>
      <c r="J176" s="40"/>
      <c r="K176" s="40"/>
      <c r="L176" s="40"/>
      <c r="M176" s="40"/>
      <c r="N176" s="40"/>
      <c r="O176" s="40"/>
      <c r="P176" s="40"/>
      <c r="Q176" s="40"/>
      <c r="R176" s="109"/>
      <c r="S176" s="115"/>
      <c r="T176" s="111"/>
      <c r="U176" s="110"/>
      <c r="V176" s="110"/>
      <c r="W176" s="110"/>
      <c r="X176" s="110"/>
      <c r="Y176" s="110"/>
      <c r="Z176" s="110"/>
      <c r="AA176" s="110"/>
      <c r="AB176" s="110"/>
      <c r="AC176" s="38"/>
      <c r="AD176" s="39"/>
      <c r="AE176" s="110"/>
      <c r="AF176" s="115"/>
      <c r="AG176" s="773" t="str">
        <f t="shared" ref="AG176" si="28">+C176</f>
        <v>9-FONTIBON</v>
      </c>
      <c r="AH176" s="734" t="s">
        <v>257</v>
      </c>
      <c r="AI176" s="734" t="s">
        <v>257</v>
      </c>
      <c r="AJ176" s="734" t="s">
        <v>257</v>
      </c>
      <c r="AK176" s="734" t="s">
        <v>257</v>
      </c>
      <c r="AL176" s="734" t="s">
        <v>257</v>
      </c>
      <c r="AM176" s="734"/>
      <c r="AN176" s="734"/>
      <c r="AO176" s="857"/>
      <c r="AP176" s="734" t="s">
        <v>257</v>
      </c>
      <c r="AQ176" s="734" t="s">
        <v>257</v>
      </c>
      <c r="AR176" s="734" t="s">
        <v>259</v>
      </c>
      <c r="AS176" s="734" t="s">
        <v>260</v>
      </c>
      <c r="AT176" s="734"/>
      <c r="AU176" s="764"/>
    </row>
    <row r="177" spans="1:47" ht="17.25" customHeight="1">
      <c r="A177" s="780"/>
      <c r="B177" s="735"/>
      <c r="C177" s="724"/>
      <c r="D177" s="107" t="s">
        <v>6</v>
      </c>
      <c r="E177" s="40">
        <f>+VLOOKUP(C176,'FLORA 2020'!$B$1:$I$20,7,0)</f>
        <v>28698961</v>
      </c>
      <c r="F177" s="40"/>
      <c r="G177" s="40"/>
      <c r="H177" s="40"/>
      <c r="I177" s="40"/>
      <c r="J177" s="40"/>
      <c r="K177" s="40"/>
      <c r="L177" s="40"/>
      <c r="M177" s="40"/>
      <c r="N177" s="40"/>
      <c r="O177" s="40"/>
      <c r="P177" s="40"/>
      <c r="Q177" s="40"/>
      <c r="R177" s="40"/>
      <c r="S177" s="116"/>
      <c r="T177" s="112"/>
      <c r="U177" s="36"/>
      <c r="V177" s="36"/>
      <c r="W177" s="36"/>
      <c r="X177" s="36"/>
      <c r="Y177" s="36"/>
      <c r="Z177" s="36"/>
      <c r="AA177" s="36"/>
      <c r="AB177" s="36"/>
      <c r="AC177" s="40"/>
      <c r="AD177" s="40"/>
      <c r="AE177" s="36"/>
      <c r="AF177" s="116"/>
      <c r="AG177" s="774"/>
      <c r="AH177" s="735"/>
      <c r="AI177" s="735"/>
      <c r="AJ177" s="735"/>
      <c r="AK177" s="735"/>
      <c r="AL177" s="735"/>
      <c r="AM177" s="735"/>
      <c r="AN177" s="735"/>
      <c r="AO177" s="857"/>
      <c r="AP177" s="735"/>
      <c r="AQ177" s="735"/>
      <c r="AR177" s="735"/>
      <c r="AS177" s="735"/>
      <c r="AT177" s="735"/>
      <c r="AU177" s="764"/>
    </row>
    <row r="178" spans="1:47" ht="17.25" customHeight="1">
      <c r="A178" s="780"/>
      <c r="B178" s="735"/>
      <c r="C178" s="724"/>
      <c r="D178" s="106" t="s">
        <v>95</v>
      </c>
      <c r="E178" s="40">
        <v>0</v>
      </c>
      <c r="F178" s="38"/>
      <c r="G178" s="38"/>
      <c r="H178" s="38"/>
      <c r="I178" s="38"/>
      <c r="J178" s="38"/>
      <c r="K178" s="38"/>
      <c r="L178" s="38"/>
      <c r="M178" s="38"/>
      <c r="N178" s="38"/>
      <c r="O178" s="38"/>
      <c r="P178" s="38"/>
      <c r="Q178" s="38"/>
      <c r="R178" s="38"/>
      <c r="S178" s="117"/>
      <c r="T178" s="113"/>
      <c r="U178" s="41"/>
      <c r="V178" s="41"/>
      <c r="W178" s="41"/>
      <c r="X178" s="41"/>
      <c r="Y178" s="41"/>
      <c r="Z178" s="41"/>
      <c r="AA178" s="41"/>
      <c r="AB178" s="41"/>
      <c r="AC178" s="38"/>
      <c r="AD178" s="40"/>
      <c r="AE178" s="41"/>
      <c r="AF178" s="117"/>
      <c r="AG178" s="774"/>
      <c r="AH178" s="735"/>
      <c r="AI178" s="735"/>
      <c r="AJ178" s="735"/>
      <c r="AK178" s="735"/>
      <c r="AL178" s="735"/>
      <c r="AM178" s="735"/>
      <c r="AN178" s="735"/>
      <c r="AO178" s="857"/>
      <c r="AP178" s="735"/>
      <c r="AQ178" s="735"/>
      <c r="AR178" s="735"/>
      <c r="AS178" s="735"/>
      <c r="AT178" s="735"/>
      <c r="AU178" s="764"/>
    </row>
    <row r="179" spans="1:47" ht="17.25" customHeight="1">
      <c r="A179" s="780"/>
      <c r="B179" s="735"/>
      <c r="C179" s="724"/>
      <c r="D179" s="107" t="s">
        <v>7</v>
      </c>
      <c r="E179" s="40">
        <v>0</v>
      </c>
      <c r="F179" s="38"/>
      <c r="G179" s="38"/>
      <c r="H179" s="38"/>
      <c r="I179" s="38"/>
      <c r="J179" s="38"/>
      <c r="K179" s="38"/>
      <c r="L179" s="38"/>
      <c r="M179" s="38"/>
      <c r="N179" s="38"/>
      <c r="O179" s="38"/>
      <c r="P179" s="38"/>
      <c r="Q179" s="38"/>
      <c r="R179" s="38"/>
      <c r="S179" s="117"/>
      <c r="T179" s="113"/>
      <c r="U179" s="41"/>
      <c r="V179" s="41"/>
      <c r="W179" s="41"/>
      <c r="X179" s="41"/>
      <c r="Y179" s="41"/>
      <c r="Z179" s="41"/>
      <c r="AA179" s="41"/>
      <c r="AB179" s="41"/>
      <c r="AC179" s="38"/>
      <c r="AD179" s="40"/>
      <c r="AE179" s="41"/>
      <c r="AF179" s="117"/>
      <c r="AG179" s="774"/>
      <c r="AH179" s="735"/>
      <c r="AI179" s="735"/>
      <c r="AJ179" s="735"/>
      <c r="AK179" s="735"/>
      <c r="AL179" s="735"/>
      <c r="AM179" s="735"/>
      <c r="AN179" s="735"/>
      <c r="AO179" s="857"/>
      <c r="AP179" s="735"/>
      <c r="AQ179" s="735"/>
      <c r="AR179" s="735"/>
      <c r="AS179" s="735"/>
      <c r="AT179" s="735"/>
      <c r="AU179" s="764"/>
    </row>
    <row r="180" spans="1:47" ht="17.25" customHeight="1">
      <c r="A180" s="780"/>
      <c r="B180" s="735"/>
      <c r="C180" s="724"/>
      <c r="D180" s="106" t="s">
        <v>96</v>
      </c>
      <c r="E180" s="153">
        <f t="shared" ref="E180" si="29">+E176+E179</f>
        <v>220</v>
      </c>
      <c r="F180" s="154"/>
      <c r="G180" s="154"/>
      <c r="H180" s="154"/>
      <c r="I180" s="154"/>
      <c r="J180" s="154"/>
      <c r="K180" s="154"/>
      <c r="L180" s="154"/>
      <c r="M180" s="154"/>
      <c r="N180" s="154"/>
      <c r="O180" s="154"/>
      <c r="P180" s="154"/>
      <c r="Q180" s="154"/>
      <c r="R180" s="154"/>
      <c r="S180" s="155"/>
      <c r="T180" s="156"/>
      <c r="U180" s="157"/>
      <c r="V180" s="157"/>
      <c r="W180" s="157"/>
      <c r="X180" s="157"/>
      <c r="Y180" s="157"/>
      <c r="Z180" s="157"/>
      <c r="AA180" s="157"/>
      <c r="AB180" s="157"/>
      <c r="AC180" s="154"/>
      <c r="AD180" s="158"/>
      <c r="AE180" s="157"/>
      <c r="AF180" s="155"/>
      <c r="AG180" s="774"/>
      <c r="AH180" s="735"/>
      <c r="AI180" s="735"/>
      <c r="AJ180" s="735"/>
      <c r="AK180" s="735"/>
      <c r="AL180" s="735"/>
      <c r="AM180" s="735"/>
      <c r="AN180" s="735"/>
      <c r="AO180" s="857"/>
      <c r="AP180" s="735"/>
      <c r="AQ180" s="735"/>
      <c r="AR180" s="735"/>
      <c r="AS180" s="735"/>
      <c r="AT180" s="735"/>
      <c r="AU180" s="764"/>
    </row>
    <row r="181" spans="1:47" ht="17.25" customHeight="1">
      <c r="A181" s="780"/>
      <c r="B181" s="735"/>
      <c r="C181" s="724"/>
      <c r="D181" s="107" t="s">
        <v>99</v>
      </c>
      <c r="E181" s="153">
        <f t="shared" ref="E181" si="30">+E177+E179</f>
        <v>28698961</v>
      </c>
      <c r="F181" s="154"/>
      <c r="G181" s="154"/>
      <c r="H181" s="154"/>
      <c r="I181" s="154"/>
      <c r="J181" s="154"/>
      <c r="K181" s="154"/>
      <c r="L181" s="154"/>
      <c r="M181" s="154"/>
      <c r="N181" s="154"/>
      <c r="O181" s="154"/>
      <c r="P181" s="154"/>
      <c r="Q181" s="154"/>
      <c r="R181" s="154"/>
      <c r="S181" s="155"/>
      <c r="T181" s="156"/>
      <c r="U181" s="157"/>
      <c r="V181" s="157"/>
      <c r="W181" s="157"/>
      <c r="X181" s="157"/>
      <c r="Y181" s="157"/>
      <c r="Z181" s="157"/>
      <c r="AA181" s="157"/>
      <c r="AB181" s="157"/>
      <c r="AC181" s="154"/>
      <c r="AD181" s="158"/>
      <c r="AE181" s="157"/>
      <c r="AF181" s="155"/>
      <c r="AG181" s="775"/>
      <c r="AH181" s="736"/>
      <c r="AI181" s="736"/>
      <c r="AJ181" s="736"/>
      <c r="AK181" s="736"/>
      <c r="AL181" s="736"/>
      <c r="AM181" s="736"/>
      <c r="AN181" s="736"/>
      <c r="AO181" s="857"/>
      <c r="AP181" s="736"/>
      <c r="AQ181" s="736"/>
      <c r="AR181" s="736"/>
      <c r="AS181" s="736"/>
      <c r="AT181" s="736"/>
      <c r="AU181" s="764"/>
    </row>
    <row r="182" spans="1:47" ht="17.25" customHeight="1">
      <c r="A182" s="780"/>
      <c r="B182" s="735"/>
      <c r="C182" s="724" t="s">
        <v>232</v>
      </c>
      <c r="D182" s="106" t="s">
        <v>94</v>
      </c>
      <c r="E182" s="40">
        <f>+VLOOKUP(C182,'FLORA 2020'!$B$1:$I$20,8,0)</f>
        <v>548</v>
      </c>
      <c r="F182" s="40"/>
      <c r="G182" s="40"/>
      <c r="H182" s="40"/>
      <c r="I182" s="40"/>
      <c r="J182" s="40"/>
      <c r="K182" s="40"/>
      <c r="L182" s="40"/>
      <c r="M182" s="40"/>
      <c r="N182" s="40"/>
      <c r="O182" s="40"/>
      <c r="P182" s="40"/>
      <c r="Q182" s="40"/>
      <c r="R182" s="109"/>
      <c r="S182" s="115"/>
      <c r="T182" s="111"/>
      <c r="U182" s="110"/>
      <c r="V182" s="110"/>
      <c r="W182" s="110"/>
      <c r="X182" s="110"/>
      <c r="Y182" s="110"/>
      <c r="Z182" s="110"/>
      <c r="AA182" s="110"/>
      <c r="AB182" s="110"/>
      <c r="AC182" s="38"/>
      <c r="AD182" s="39"/>
      <c r="AE182" s="110"/>
      <c r="AF182" s="115"/>
      <c r="AG182" s="773" t="str">
        <f t="shared" ref="AG182" si="31">+C182</f>
        <v>10-ENGATIVA</v>
      </c>
      <c r="AH182" s="734" t="s">
        <v>257</v>
      </c>
      <c r="AI182" s="734" t="s">
        <v>257</v>
      </c>
      <c r="AJ182" s="734" t="s">
        <v>257</v>
      </c>
      <c r="AK182" s="734" t="s">
        <v>257</v>
      </c>
      <c r="AL182" s="734" t="s">
        <v>257</v>
      </c>
      <c r="AM182" s="734"/>
      <c r="AN182" s="734"/>
      <c r="AO182" s="857"/>
      <c r="AP182" s="734" t="s">
        <v>257</v>
      </c>
      <c r="AQ182" s="734" t="s">
        <v>257</v>
      </c>
      <c r="AR182" s="734" t="s">
        <v>259</v>
      </c>
      <c r="AS182" s="734" t="s">
        <v>260</v>
      </c>
      <c r="AT182" s="734"/>
      <c r="AU182" s="764"/>
    </row>
    <row r="183" spans="1:47" ht="17.25" customHeight="1">
      <c r="A183" s="780"/>
      <c r="B183" s="735"/>
      <c r="C183" s="724"/>
      <c r="D183" s="107" t="s">
        <v>6</v>
      </c>
      <c r="E183" s="40">
        <f>+VLOOKUP(C182,'FLORA 2020'!$B$1:$I$20,7,0)</f>
        <v>71185121</v>
      </c>
      <c r="F183" s="40"/>
      <c r="G183" s="40"/>
      <c r="H183" s="40"/>
      <c r="I183" s="40"/>
      <c r="J183" s="40"/>
      <c r="K183" s="40"/>
      <c r="L183" s="40"/>
      <c r="M183" s="40"/>
      <c r="N183" s="40"/>
      <c r="O183" s="40"/>
      <c r="P183" s="40"/>
      <c r="Q183" s="40"/>
      <c r="R183" s="40"/>
      <c r="S183" s="116"/>
      <c r="T183" s="112"/>
      <c r="U183" s="36"/>
      <c r="V183" s="36"/>
      <c r="W183" s="36"/>
      <c r="X183" s="36"/>
      <c r="Y183" s="36"/>
      <c r="Z183" s="36"/>
      <c r="AA183" s="36"/>
      <c r="AB183" s="36"/>
      <c r="AC183" s="40"/>
      <c r="AD183" s="40"/>
      <c r="AE183" s="36"/>
      <c r="AF183" s="116"/>
      <c r="AG183" s="774"/>
      <c r="AH183" s="735"/>
      <c r="AI183" s="735"/>
      <c r="AJ183" s="735"/>
      <c r="AK183" s="735"/>
      <c r="AL183" s="735"/>
      <c r="AM183" s="735"/>
      <c r="AN183" s="735"/>
      <c r="AO183" s="857"/>
      <c r="AP183" s="735"/>
      <c r="AQ183" s="735"/>
      <c r="AR183" s="735"/>
      <c r="AS183" s="735"/>
      <c r="AT183" s="735"/>
      <c r="AU183" s="764"/>
    </row>
    <row r="184" spans="1:47" ht="17.25" customHeight="1">
      <c r="A184" s="780"/>
      <c r="B184" s="735"/>
      <c r="C184" s="724"/>
      <c r="D184" s="106" t="s">
        <v>95</v>
      </c>
      <c r="E184" s="40">
        <v>0</v>
      </c>
      <c r="F184" s="38"/>
      <c r="G184" s="38"/>
      <c r="H184" s="38"/>
      <c r="I184" s="38"/>
      <c r="J184" s="38"/>
      <c r="K184" s="38"/>
      <c r="L184" s="38"/>
      <c r="M184" s="38"/>
      <c r="N184" s="38"/>
      <c r="O184" s="38"/>
      <c r="P184" s="38"/>
      <c r="Q184" s="38"/>
      <c r="R184" s="38"/>
      <c r="S184" s="117"/>
      <c r="T184" s="113"/>
      <c r="U184" s="41"/>
      <c r="V184" s="41"/>
      <c r="W184" s="41"/>
      <c r="X184" s="41"/>
      <c r="Y184" s="41"/>
      <c r="Z184" s="41"/>
      <c r="AA184" s="41"/>
      <c r="AB184" s="41"/>
      <c r="AC184" s="38"/>
      <c r="AD184" s="40"/>
      <c r="AE184" s="41"/>
      <c r="AF184" s="117"/>
      <c r="AG184" s="774"/>
      <c r="AH184" s="735"/>
      <c r="AI184" s="735"/>
      <c r="AJ184" s="735"/>
      <c r="AK184" s="735"/>
      <c r="AL184" s="735"/>
      <c r="AM184" s="735"/>
      <c r="AN184" s="735"/>
      <c r="AO184" s="857"/>
      <c r="AP184" s="735"/>
      <c r="AQ184" s="735"/>
      <c r="AR184" s="735"/>
      <c r="AS184" s="735"/>
      <c r="AT184" s="735"/>
      <c r="AU184" s="764"/>
    </row>
    <row r="185" spans="1:47" ht="17.25" customHeight="1">
      <c r="A185" s="780"/>
      <c r="B185" s="735"/>
      <c r="C185" s="724"/>
      <c r="D185" s="107" t="s">
        <v>7</v>
      </c>
      <c r="E185" s="40">
        <v>0</v>
      </c>
      <c r="F185" s="38"/>
      <c r="G185" s="38"/>
      <c r="H185" s="38"/>
      <c r="I185" s="38"/>
      <c r="J185" s="38"/>
      <c r="K185" s="38"/>
      <c r="L185" s="38"/>
      <c r="M185" s="38"/>
      <c r="N185" s="38"/>
      <c r="O185" s="38"/>
      <c r="P185" s="38"/>
      <c r="Q185" s="38"/>
      <c r="R185" s="38"/>
      <c r="S185" s="117"/>
      <c r="T185" s="113"/>
      <c r="U185" s="41"/>
      <c r="V185" s="41"/>
      <c r="W185" s="41"/>
      <c r="X185" s="41"/>
      <c r="Y185" s="41"/>
      <c r="Z185" s="41"/>
      <c r="AA185" s="41"/>
      <c r="AB185" s="41"/>
      <c r="AC185" s="38"/>
      <c r="AD185" s="40"/>
      <c r="AE185" s="41"/>
      <c r="AF185" s="117"/>
      <c r="AG185" s="774"/>
      <c r="AH185" s="735"/>
      <c r="AI185" s="735"/>
      <c r="AJ185" s="735"/>
      <c r="AK185" s="735"/>
      <c r="AL185" s="735"/>
      <c r="AM185" s="735"/>
      <c r="AN185" s="735"/>
      <c r="AO185" s="857"/>
      <c r="AP185" s="735"/>
      <c r="AQ185" s="735"/>
      <c r="AR185" s="735"/>
      <c r="AS185" s="735"/>
      <c r="AT185" s="735"/>
      <c r="AU185" s="764"/>
    </row>
    <row r="186" spans="1:47" ht="17.25" customHeight="1">
      <c r="A186" s="780"/>
      <c r="B186" s="735"/>
      <c r="C186" s="724"/>
      <c r="D186" s="106" t="s">
        <v>96</v>
      </c>
      <c r="E186" s="153">
        <f t="shared" ref="E186" si="32">+E182+E185</f>
        <v>548</v>
      </c>
      <c r="F186" s="154"/>
      <c r="G186" s="154"/>
      <c r="H186" s="154"/>
      <c r="I186" s="154"/>
      <c r="J186" s="154"/>
      <c r="K186" s="154"/>
      <c r="L186" s="154"/>
      <c r="M186" s="154"/>
      <c r="N186" s="154"/>
      <c r="O186" s="154"/>
      <c r="P186" s="154"/>
      <c r="Q186" s="154"/>
      <c r="R186" s="154"/>
      <c r="S186" s="155"/>
      <c r="T186" s="156"/>
      <c r="U186" s="157"/>
      <c r="V186" s="157"/>
      <c r="W186" s="157"/>
      <c r="X186" s="157"/>
      <c r="Y186" s="157"/>
      <c r="Z186" s="157"/>
      <c r="AA186" s="157"/>
      <c r="AB186" s="157"/>
      <c r="AC186" s="154"/>
      <c r="AD186" s="158"/>
      <c r="AE186" s="157"/>
      <c r="AF186" s="155"/>
      <c r="AG186" s="774"/>
      <c r="AH186" s="735"/>
      <c r="AI186" s="735"/>
      <c r="AJ186" s="735"/>
      <c r="AK186" s="735"/>
      <c r="AL186" s="735"/>
      <c r="AM186" s="735"/>
      <c r="AN186" s="735"/>
      <c r="AO186" s="857"/>
      <c r="AP186" s="735"/>
      <c r="AQ186" s="735"/>
      <c r="AR186" s="735"/>
      <c r="AS186" s="735"/>
      <c r="AT186" s="735"/>
      <c r="AU186" s="764"/>
    </row>
    <row r="187" spans="1:47" ht="17.25" customHeight="1">
      <c r="A187" s="780"/>
      <c r="B187" s="735"/>
      <c r="C187" s="724"/>
      <c r="D187" s="107" t="s">
        <v>99</v>
      </c>
      <c r="E187" s="153">
        <f t="shared" ref="E187" si="33">+E183+E185</f>
        <v>71185121</v>
      </c>
      <c r="F187" s="154"/>
      <c r="G187" s="154"/>
      <c r="H187" s="154"/>
      <c r="I187" s="154"/>
      <c r="J187" s="154"/>
      <c r="K187" s="154"/>
      <c r="L187" s="154"/>
      <c r="M187" s="154"/>
      <c r="N187" s="154"/>
      <c r="O187" s="154"/>
      <c r="P187" s="154"/>
      <c r="Q187" s="154"/>
      <c r="R187" s="154"/>
      <c r="S187" s="155"/>
      <c r="T187" s="156"/>
      <c r="U187" s="157"/>
      <c r="V187" s="157"/>
      <c r="W187" s="157"/>
      <c r="X187" s="157"/>
      <c r="Y187" s="157"/>
      <c r="Z187" s="157"/>
      <c r="AA187" s="157"/>
      <c r="AB187" s="157"/>
      <c r="AC187" s="154"/>
      <c r="AD187" s="158"/>
      <c r="AE187" s="157"/>
      <c r="AF187" s="155"/>
      <c r="AG187" s="775"/>
      <c r="AH187" s="736"/>
      <c r="AI187" s="736"/>
      <c r="AJ187" s="736"/>
      <c r="AK187" s="736"/>
      <c r="AL187" s="736"/>
      <c r="AM187" s="736"/>
      <c r="AN187" s="736"/>
      <c r="AO187" s="857"/>
      <c r="AP187" s="736"/>
      <c r="AQ187" s="736"/>
      <c r="AR187" s="736"/>
      <c r="AS187" s="736"/>
      <c r="AT187" s="736"/>
      <c r="AU187" s="764"/>
    </row>
    <row r="188" spans="1:47" ht="17.25" customHeight="1">
      <c r="A188" s="780"/>
      <c r="B188" s="735"/>
      <c r="C188" s="724" t="s">
        <v>233</v>
      </c>
      <c r="D188" s="106" t="s">
        <v>94</v>
      </c>
      <c r="E188" s="40">
        <f>+VLOOKUP(C188,'FLORA 2020'!$B$1:$I$20,8,0)</f>
        <v>147</v>
      </c>
      <c r="F188" s="40"/>
      <c r="G188" s="40"/>
      <c r="H188" s="40"/>
      <c r="I188" s="40"/>
      <c r="J188" s="40"/>
      <c r="K188" s="40"/>
      <c r="L188" s="40"/>
      <c r="M188" s="40"/>
      <c r="N188" s="40"/>
      <c r="O188" s="40"/>
      <c r="P188" s="40"/>
      <c r="Q188" s="40"/>
      <c r="R188" s="109"/>
      <c r="S188" s="115"/>
      <c r="T188" s="111"/>
      <c r="U188" s="110"/>
      <c r="V188" s="110"/>
      <c r="W188" s="110"/>
      <c r="X188" s="110"/>
      <c r="Y188" s="110"/>
      <c r="Z188" s="110"/>
      <c r="AA188" s="110"/>
      <c r="AB188" s="110"/>
      <c r="AC188" s="38"/>
      <c r="AD188" s="39"/>
      <c r="AE188" s="110"/>
      <c r="AF188" s="115"/>
      <c r="AG188" s="773" t="str">
        <f t="shared" ref="AG188" si="34">+C188</f>
        <v>11-SUBA</v>
      </c>
      <c r="AH188" s="734" t="s">
        <v>257</v>
      </c>
      <c r="AI188" s="734" t="s">
        <v>257</v>
      </c>
      <c r="AJ188" s="734" t="s">
        <v>257</v>
      </c>
      <c r="AK188" s="734" t="s">
        <v>257</v>
      </c>
      <c r="AL188" s="734" t="s">
        <v>257</v>
      </c>
      <c r="AM188" s="734"/>
      <c r="AN188" s="734"/>
      <c r="AO188" s="857"/>
      <c r="AP188" s="734" t="s">
        <v>257</v>
      </c>
      <c r="AQ188" s="734" t="s">
        <v>257</v>
      </c>
      <c r="AR188" s="734" t="s">
        <v>259</v>
      </c>
      <c r="AS188" s="734" t="s">
        <v>260</v>
      </c>
      <c r="AT188" s="734"/>
      <c r="AU188" s="764"/>
    </row>
    <row r="189" spans="1:47" ht="17.25" customHeight="1">
      <c r="A189" s="780"/>
      <c r="B189" s="735"/>
      <c r="C189" s="724"/>
      <c r="D189" s="107" t="s">
        <v>6</v>
      </c>
      <c r="E189" s="40">
        <f>+VLOOKUP(C188,'FLORA 2020'!$B$1:$I$20,7,0)</f>
        <v>19140138</v>
      </c>
      <c r="F189" s="40"/>
      <c r="G189" s="40"/>
      <c r="H189" s="40"/>
      <c r="I189" s="40"/>
      <c r="J189" s="40"/>
      <c r="K189" s="40"/>
      <c r="L189" s="40"/>
      <c r="M189" s="40"/>
      <c r="N189" s="40"/>
      <c r="O189" s="40"/>
      <c r="P189" s="40"/>
      <c r="Q189" s="40"/>
      <c r="R189" s="40"/>
      <c r="S189" s="116"/>
      <c r="T189" s="112"/>
      <c r="U189" s="36"/>
      <c r="V189" s="36"/>
      <c r="W189" s="36"/>
      <c r="X189" s="36"/>
      <c r="Y189" s="36"/>
      <c r="Z189" s="36"/>
      <c r="AA189" s="36"/>
      <c r="AB189" s="36"/>
      <c r="AC189" s="40"/>
      <c r="AD189" s="40"/>
      <c r="AE189" s="36"/>
      <c r="AF189" s="116"/>
      <c r="AG189" s="774"/>
      <c r="AH189" s="735"/>
      <c r="AI189" s="735"/>
      <c r="AJ189" s="735"/>
      <c r="AK189" s="735"/>
      <c r="AL189" s="735"/>
      <c r="AM189" s="735"/>
      <c r="AN189" s="735"/>
      <c r="AO189" s="857"/>
      <c r="AP189" s="735"/>
      <c r="AQ189" s="735"/>
      <c r="AR189" s="735"/>
      <c r="AS189" s="735"/>
      <c r="AT189" s="735"/>
      <c r="AU189" s="764"/>
    </row>
    <row r="190" spans="1:47" ht="17.25" customHeight="1">
      <c r="A190" s="780"/>
      <c r="B190" s="735"/>
      <c r="C190" s="724"/>
      <c r="D190" s="106" t="s">
        <v>95</v>
      </c>
      <c r="E190" s="40">
        <v>0</v>
      </c>
      <c r="F190" s="38"/>
      <c r="G190" s="38"/>
      <c r="H190" s="38"/>
      <c r="I190" s="38"/>
      <c r="J190" s="38"/>
      <c r="K190" s="38"/>
      <c r="L190" s="38"/>
      <c r="M190" s="38"/>
      <c r="N190" s="38"/>
      <c r="O190" s="38"/>
      <c r="P190" s="38"/>
      <c r="Q190" s="38"/>
      <c r="R190" s="38"/>
      <c r="S190" s="117"/>
      <c r="T190" s="113"/>
      <c r="U190" s="41"/>
      <c r="V190" s="41"/>
      <c r="W190" s="41"/>
      <c r="X190" s="41"/>
      <c r="Y190" s="41"/>
      <c r="Z190" s="41"/>
      <c r="AA190" s="41"/>
      <c r="AB190" s="41"/>
      <c r="AC190" s="38"/>
      <c r="AD190" s="40"/>
      <c r="AE190" s="41"/>
      <c r="AF190" s="117"/>
      <c r="AG190" s="774"/>
      <c r="AH190" s="735"/>
      <c r="AI190" s="735"/>
      <c r="AJ190" s="735"/>
      <c r="AK190" s="735"/>
      <c r="AL190" s="735"/>
      <c r="AM190" s="735"/>
      <c r="AN190" s="735"/>
      <c r="AO190" s="857"/>
      <c r="AP190" s="735"/>
      <c r="AQ190" s="735"/>
      <c r="AR190" s="735"/>
      <c r="AS190" s="735"/>
      <c r="AT190" s="735"/>
      <c r="AU190" s="764"/>
    </row>
    <row r="191" spans="1:47" ht="17.25" customHeight="1">
      <c r="A191" s="780"/>
      <c r="B191" s="735"/>
      <c r="C191" s="724"/>
      <c r="D191" s="107" t="s">
        <v>7</v>
      </c>
      <c r="E191" s="40">
        <v>0</v>
      </c>
      <c r="F191" s="38"/>
      <c r="G191" s="38"/>
      <c r="H191" s="38"/>
      <c r="I191" s="38"/>
      <c r="J191" s="38"/>
      <c r="K191" s="38"/>
      <c r="L191" s="38"/>
      <c r="M191" s="38"/>
      <c r="N191" s="38"/>
      <c r="O191" s="38"/>
      <c r="P191" s="38"/>
      <c r="Q191" s="38"/>
      <c r="R191" s="38"/>
      <c r="S191" s="117"/>
      <c r="T191" s="113"/>
      <c r="U191" s="41"/>
      <c r="V191" s="41"/>
      <c r="W191" s="41"/>
      <c r="X191" s="41"/>
      <c r="Y191" s="41"/>
      <c r="Z191" s="41"/>
      <c r="AA191" s="41"/>
      <c r="AB191" s="41"/>
      <c r="AC191" s="38"/>
      <c r="AD191" s="40"/>
      <c r="AE191" s="41"/>
      <c r="AF191" s="117"/>
      <c r="AG191" s="774"/>
      <c r="AH191" s="735"/>
      <c r="AI191" s="735"/>
      <c r="AJ191" s="735"/>
      <c r="AK191" s="735"/>
      <c r="AL191" s="735"/>
      <c r="AM191" s="735"/>
      <c r="AN191" s="735"/>
      <c r="AO191" s="857"/>
      <c r="AP191" s="735"/>
      <c r="AQ191" s="735"/>
      <c r="AR191" s="735"/>
      <c r="AS191" s="735"/>
      <c r="AT191" s="735"/>
      <c r="AU191" s="764"/>
    </row>
    <row r="192" spans="1:47" ht="17.25" customHeight="1">
      <c r="A192" s="780"/>
      <c r="B192" s="735"/>
      <c r="C192" s="724"/>
      <c r="D192" s="106" t="s">
        <v>96</v>
      </c>
      <c r="E192" s="153">
        <f t="shared" ref="E192" si="35">+E188+E191</f>
        <v>147</v>
      </c>
      <c r="F192" s="154"/>
      <c r="G192" s="154"/>
      <c r="H192" s="154"/>
      <c r="I192" s="154"/>
      <c r="J192" s="154"/>
      <c r="K192" s="154"/>
      <c r="L192" s="154"/>
      <c r="M192" s="154"/>
      <c r="N192" s="154"/>
      <c r="O192" s="154"/>
      <c r="P192" s="154"/>
      <c r="Q192" s="154"/>
      <c r="R192" s="154"/>
      <c r="S192" s="155"/>
      <c r="T192" s="156"/>
      <c r="U192" s="157"/>
      <c r="V192" s="157"/>
      <c r="W192" s="157"/>
      <c r="X192" s="157"/>
      <c r="Y192" s="157"/>
      <c r="Z192" s="157"/>
      <c r="AA192" s="157"/>
      <c r="AB192" s="157"/>
      <c r="AC192" s="154"/>
      <c r="AD192" s="158"/>
      <c r="AE192" s="157"/>
      <c r="AF192" s="155"/>
      <c r="AG192" s="774"/>
      <c r="AH192" s="735"/>
      <c r="AI192" s="735"/>
      <c r="AJ192" s="735"/>
      <c r="AK192" s="735"/>
      <c r="AL192" s="735"/>
      <c r="AM192" s="735"/>
      <c r="AN192" s="735"/>
      <c r="AO192" s="857"/>
      <c r="AP192" s="735"/>
      <c r="AQ192" s="735"/>
      <c r="AR192" s="735"/>
      <c r="AS192" s="735"/>
      <c r="AT192" s="735"/>
      <c r="AU192" s="764"/>
    </row>
    <row r="193" spans="1:47" ht="17.25" customHeight="1">
      <c r="A193" s="780"/>
      <c r="B193" s="735"/>
      <c r="C193" s="724"/>
      <c r="D193" s="107" t="s">
        <v>99</v>
      </c>
      <c r="E193" s="153">
        <f t="shared" ref="E193" si="36">+E189+E191</f>
        <v>19140138</v>
      </c>
      <c r="F193" s="154"/>
      <c r="G193" s="154"/>
      <c r="H193" s="154"/>
      <c r="I193" s="154"/>
      <c r="J193" s="154"/>
      <c r="K193" s="154"/>
      <c r="L193" s="154"/>
      <c r="M193" s="154"/>
      <c r="N193" s="154"/>
      <c r="O193" s="154"/>
      <c r="P193" s="154"/>
      <c r="Q193" s="154"/>
      <c r="R193" s="154"/>
      <c r="S193" s="155"/>
      <c r="T193" s="156"/>
      <c r="U193" s="157"/>
      <c r="V193" s="157"/>
      <c r="W193" s="157"/>
      <c r="X193" s="157"/>
      <c r="Y193" s="157"/>
      <c r="Z193" s="157"/>
      <c r="AA193" s="157"/>
      <c r="AB193" s="157"/>
      <c r="AC193" s="154"/>
      <c r="AD193" s="158"/>
      <c r="AE193" s="157"/>
      <c r="AF193" s="155"/>
      <c r="AG193" s="775"/>
      <c r="AH193" s="736"/>
      <c r="AI193" s="736"/>
      <c r="AJ193" s="736"/>
      <c r="AK193" s="736"/>
      <c r="AL193" s="736"/>
      <c r="AM193" s="736"/>
      <c r="AN193" s="736"/>
      <c r="AO193" s="857"/>
      <c r="AP193" s="736"/>
      <c r="AQ193" s="736"/>
      <c r="AR193" s="736"/>
      <c r="AS193" s="736"/>
      <c r="AT193" s="736"/>
      <c r="AU193" s="764"/>
    </row>
    <row r="194" spans="1:47" ht="17.25" customHeight="1">
      <c r="A194" s="780"/>
      <c r="B194" s="735"/>
      <c r="C194" s="724" t="s">
        <v>234</v>
      </c>
      <c r="D194" s="106" t="s">
        <v>94</v>
      </c>
      <c r="E194" s="40">
        <f>+VLOOKUP(C194,'FLORA 2020'!$B$1:$I$20,8,0)</f>
        <v>168</v>
      </c>
      <c r="F194" s="40"/>
      <c r="G194" s="40"/>
      <c r="H194" s="40"/>
      <c r="I194" s="40"/>
      <c r="J194" s="40"/>
      <c r="K194" s="40"/>
      <c r="L194" s="40"/>
      <c r="M194" s="40"/>
      <c r="N194" s="40"/>
      <c r="O194" s="40"/>
      <c r="P194" s="40"/>
      <c r="Q194" s="40"/>
      <c r="R194" s="109"/>
      <c r="S194" s="115"/>
      <c r="T194" s="111"/>
      <c r="U194" s="110"/>
      <c r="V194" s="110"/>
      <c r="W194" s="110"/>
      <c r="X194" s="110"/>
      <c r="Y194" s="110"/>
      <c r="Z194" s="110"/>
      <c r="AA194" s="110"/>
      <c r="AB194" s="110"/>
      <c r="AC194" s="38"/>
      <c r="AD194" s="39"/>
      <c r="AE194" s="110"/>
      <c r="AF194" s="115"/>
      <c r="AG194" s="773" t="str">
        <f t="shared" ref="AG194" si="37">+C194</f>
        <v>12-BARRIOS UNIDOS</v>
      </c>
      <c r="AH194" s="734" t="s">
        <v>257</v>
      </c>
      <c r="AI194" s="734" t="s">
        <v>257</v>
      </c>
      <c r="AJ194" s="734" t="s">
        <v>257</v>
      </c>
      <c r="AK194" s="734" t="s">
        <v>257</v>
      </c>
      <c r="AL194" s="734" t="s">
        <v>257</v>
      </c>
      <c r="AM194" s="734"/>
      <c r="AN194" s="734"/>
      <c r="AO194" s="857"/>
      <c r="AP194" s="734" t="s">
        <v>257</v>
      </c>
      <c r="AQ194" s="734" t="s">
        <v>257</v>
      </c>
      <c r="AR194" s="734" t="s">
        <v>259</v>
      </c>
      <c r="AS194" s="734" t="s">
        <v>260</v>
      </c>
      <c r="AT194" s="734"/>
      <c r="AU194" s="764"/>
    </row>
    <row r="195" spans="1:47" ht="17.25" customHeight="1">
      <c r="A195" s="780"/>
      <c r="B195" s="735"/>
      <c r="C195" s="724"/>
      <c r="D195" s="107" t="s">
        <v>6</v>
      </c>
      <c r="E195" s="40">
        <f>+VLOOKUP(C194,'FLORA 2020'!$B$1:$I$20,7,0)</f>
        <v>21839100</v>
      </c>
      <c r="F195" s="40"/>
      <c r="G195" s="40"/>
      <c r="H195" s="40"/>
      <c r="I195" s="40"/>
      <c r="J195" s="40"/>
      <c r="K195" s="40"/>
      <c r="L195" s="40"/>
      <c r="M195" s="40"/>
      <c r="N195" s="40"/>
      <c r="O195" s="40"/>
      <c r="P195" s="40"/>
      <c r="Q195" s="40"/>
      <c r="R195" s="40"/>
      <c r="S195" s="116"/>
      <c r="T195" s="112"/>
      <c r="U195" s="36"/>
      <c r="V195" s="36"/>
      <c r="W195" s="36"/>
      <c r="X195" s="36"/>
      <c r="Y195" s="36"/>
      <c r="Z195" s="36"/>
      <c r="AA195" s="36"/>
      <c r="AB195" s="36"/>
      <c r="AC195" s="40"/>
      <c r="AD195" s="40"/>
      <c r="AE195" s="36"/>
      <c r="AF195" s="116"/>
      <c r="AG195" s="774"/>
      <c r="AH195" s="735"/>
      <c r="AI195" s="735"/>
      <c r="AJ195" s="735"/>
      <c r="AK195" s="735"/>
      <c r="AL195" s="735"/>
      <c r="AM195" s="735"/>
      <c r="AN195" s="735"/>
      <c r="AO195" s="857"/>
      <c r="AP195" s="735"/>
      <c r="AQ195" s="735"/>
      <c r="AR195" s="735"/>
      <c r="AS195" s="735"/>
      <c r="AT195" s="735"/>
      <c r="AU195" s="764"/>
    </row>
    <row r="196" spans="1:47" ht="17.25" customHeight="1">
      <c r="A196" s="780"/>
      <c r="B196" s="735"/>
      <c r="C196" s="724"/>
      <c r="D196" s="106" t="s">
        <v>95</v>
      </c>
      <c r="E196" s="40">
        <v>0</v>
      </c>
      <c r="F196" s="38"/>
      <c r="G196" s="38"/>
      <c r="H196" s="38"/>
      <c r="I196" s="38"/>
      <c r="J196" s="38"/>
      <c r="K196" s="38"/>
      <c r="L196" s="38"/>
      <c r="M196" s="38"/>
      <c r="N196" s="38"/>
      <c r="O196" s="38"/>
      <c r="P196" s="38"/>
      <c r="Q196" s="38"/>
      <c r="R196" s="38"/>
      <c r="S196" s="117"/>
      <c r="T196" s="113"/>
      <c r="U196" s="41"/>
      <c r="V196" s="41"/>
      <c r="W196" s="41"/>
      <c r="X196" s="41"/>
      <c r="Y196" s="41"/>
      <c r="Z196" s="41"/>
      <c r="AA196" s="41"/>
      <c r="AB196" s="41"/>
      <c r="AC196" s="38"/>
      <c r="AD196" s="40"/>
      <c r="AE196" s="41"/>
      <c r="AF196" s="117"/>
      <c r="AG196" s="774"/>
      <c r="AH196" s="735"/>
      <c r="AI196" s="735"/>
      <c r="AJ196" s="735"/>
      <c r="AK196" s="735"/>
      <c r="AL196" s="735"/>
      <c r="AM196" s="735"/>
      <c r="AN196" s="735"/>
      <c r="AO196" s="857"/>
      <c r="AP196" s="735"/>
      <c r="AQ196" s="735"/>
      <c r="AR196" s="735"/>
      <c r="AS196" s="735"/>
      <c r="AT196" s="735"/>
      <c r="AU196" s="764"/>
    </row>
    <row r="197" spans="1:47" ht="17.25" customHeight="1">
      <c r="A197" s="780"/>
      <c r="B197" s="735"/>
      <c r="C197" s="724"/>
      <c r="D197" s="107" t="s">
        <v>7</v>
      </c>
      <c r="E197" s="40">
        <v>0</v>
      </c>
      <c r="F197" s="38"/>
      <c r="G197" s="38"/>
      <c r="H197" s="38"/>
      <c r="I197" s="38"/>
      <c r="J197" s="38"/>
      <c r="K197" s="38"/>
      <c r="L197" s="38"/>
      <c r="M197" s="38"/>
      <c r="N197" s="38"/>
      <c r="O197" s="38"/>
      <c r="P197" s="38"/>
      <c r="Q197" s="38"/>
      <c r="R197" s="38"/>
      <c r="S197" s="117"/>
      <c r="T197" s="113"/>
      <c r="U197" s="41"/>
      <c r="V197" s="41"/>
      <c r="W197" s="41"/>
      <c r="X197" s="41"/>
      <c r="Y197" s="41"/>
      <c r="Z197" s="41"/>
      <c r="AA197" s="41"/>
      <c r="AB197" s="41"/>
      <c r="AC197" s="38"/>
      <c r="AD197" s="40"/>
      <c r="AE197" s="41"/>
      <c r="AF197" s="117"/>
      <c r="AG197" s="774"/>
      <c r="AH197" s="735"/>
      <c r="AI197" s="735"/>
      <c r="AJ197" s="735"/>
      <c r="AK197" s="735"/>
      <c r="AL197" s="735"/>
      <c r="AM197" s="735"/>
      <c r="AN197" s="735"/>
      <c r="AO197" s="857"/>
      <c r="AP197" s="735"/>
      <c r="AQ197" s="735"/>
      <c r="AR197" s="735"/>
      <c r="AS197" s="735"/>
      <c r="AT197" s="735"/>
      <c r="AU197" s="764"/>
    </row>
    <row r="198" spans="1:47" ht="17.25" customHeight="1">
      <c r="A198" s="780"/>
      <c r="B198" s="735"/>
      <c r="C198" s="724"/>
      <c r="D198" s="106" t="s">
        <v>96</v>
      </c>
      <c r="E198" s="153">
        <f t="shared" ref="E198" si="38">+E194+E197</f>
        <v>168</v>
      </c>
      <c r="F198" s="154"/>
      <c r="G198" s="154"/>
      <c r="H198" s="154"/>
      <c r="I198" s="154"/>
      <c r="J198" s="154"/>
      <c r="K198" s="154"/>
      <c r="L198" s="154"/>
      <c r="M198" s="154"/>
      <c r="N198" s="154"/>
      <c r="O198" s="154"/>
      <c r="P198" s="154"/>
      <c r="Q198" s="154"/>
      <c r="R198" s="154"/>
      <c r="S198" s="155"/>
      <c r="T198" s="156"/>
      <c r="U198" s="157"/>
      <c r="V198" s="157"/>
      <c r="W198" s="157"/>
      <c r="X198" s="157"/>
      <c r="Y198" s="157"/>
      <c r="Z198" s="157"/>
      <c r="AA198" s="157"/>
      <c r="AB198" s="157"/>
      <c r="AC198" s="154"/>
      <c r="AD198" s="158"/>
      <c r="AE198" s="157"/>
      <c r="AF198" s="155"/>
      <c r="AG198" s="774"/>
      <c r="AH198" s="735"/>
      <c r="AI198" s="735"/>
      <c r="AJ198" s="735"/>
      <c r="AK198" s="735"/>
      <c r="AL198" s="735"/>
      <c r="AM198" s="735"/>
      <c r="AN198" s="735"/>
      <c r="AO198" s="857"/>
      <c r="AP198" s="735"/>
      <c r="AQ198" s="735"/>
      <c r="AR198" s="735"/>
      <c r="AS198" s="735"/>
      <c r="AT198" s="735"/>
      <c r="AU198" s="764"/>
    </row>
    <row r="199" spans="1:47" ht="17.25" customHeight="1">
      <c r="A199" s="780"/>
      <c r="B199" s="735"/>
      <c r="C199" s="724"/>
      <c r="D199" s="107" t="s">
        <v>99</v>
      </c>
      <c r="E199" s="153">
        <f t="shared" ref="E199" si="39">+E195+E197</f>
        <v>21839100</v>
      </c>
      <c r="F199" s="154"/>
      <c r="G199" s="154"/>
      <c r="H199" s="154"/>
      <c r="I199" s="154"/>
      <c r="J199" s="154"/>
      <c r="K199" s="154"/>
      <c r="L199" s="154"/>
      <c r="M199" s="154"/>
      <c r="N199" s="154"/>
      <c r="O199" s="154"/>
      <c r="P199" s="154"/>
      <c r="Q199" s="154"/>
      <c r="R199" s="154"/>
      <c r="S199" s="155"/>
      <c r="T199" s="156"/>
      <c r="U199" s="157"/>
      <c r="V199" s="157"/>
      <c r="W199" s="157"/>
      <c r="X199" s="157"/>
      <c r="Y199" s="157"/>
      <c r="Z199" s="157"/>
      <c r="AA199" s="157"/>
      <c r="AB199" s="157"/>
      <c r="AC199" s="154"/>
      <c r="AD199" s="158"/>
      <c r="AE199" s="157"/>
      <c r="AF199" s="155"/>
      <c r="AG199" s="775"/>
      <c r="AH199" s="736"/>
      <c r="AI199" s="736"/>
      <c r="AJ199" s="736"/>
      <c r="AK199" s="736"/>
      <c r="AL199" s="736"/>
      <c r="AM199" s="736"/>
      <c r="AN199" s="736"/>
      <c r="AO199" s="857"/>
      <c r="AP199" s="736"/>
      <c r="AQ199" s="736"/>
      <c r="AR199" s="736"/>
      <c r="AS199" s="736"/>
      <c r="AT199" s="736"/>
      <c r="AU199" s="764"/>
    </row>
    <row r="200" spans="1:47" ht="17.25" customHeight="1">
      <c r="A200" s="780"/>
      <c r="B200" s="735"/>
      <c r="C200" s="724" t="s">
        <v>235</v>
      </c>
      <c r="D200" s="106" t="s">
        <v>94</v>
      </c>
      <c r="E200" s="40">
        <f>+VLOOKUP(C200,'FLORA 2020'!$B$1:$I$20,8,0)</f>
        <v>20</v>
      </c>
      <c r="F200" s="40"/>
      <c r="G200" s="40"/>
      <c r="H200" s="40"/>
      <c r="I200" s="40"/>
      <c r="J200" s="40"/>
      <c r="K200" s="40"/>
      <c r="L200" s="40"/>
      <c r="M200" s="40"/>
      <c r="N200" s="40"/>
      <c r="O200" s="40"/>
      <c r="P200" s="40"/>
      <c r="Q200" s="40"/>
      <c r="R200" s="109"/>
      <c r="S200" s="115"/>
      <c r="T200" s="111"/>
      <c r="U200" s="110"/>
      <c r="V200" s="110"/>
      <c r="W200" s="110"/>
      <c r="X200" s="110"/>
      <c r="Y200" s="110"/>
      <c r="Z200" s="110"/>
      <c r="AA200" s="110"/>
      <c r="AB200" s="110"/>
      <c r="AC200" s="38"/>
      <c r="AD200" s="39"/>
      <c r="AE200" s="110"/>
      <c r="AF200" s="115"/>
      <c r="AG200" s="773" t="str">
        <f t="shared" ref="AG200" si="40">+C200</f>
        <v>13-TEUSAQUILLO</v>
      </c>
      <c r="AH200" s="734" t="s">
        <v>257</v>
      </c>
      <c r="AI200" s="734" t="s">
        <v>257</v>
      </c>
      <c r="AJ200" s="734" t="s">
        <v>257</v>
      </c>
      <c r="AK200" s="734" t="s">
        <v>257</v>
      </c>
      <c r="AL200" s="734" t="s">
        <v>257</v>
      </c>
      <c r="AM200" s="734"/>
      <c r="AN200" s="734"/>
      <c r="AO200" s="857"/>
      <c r="AP200" s="734" t="s">
        <v>257</v>
      </c>
      <c r="AQ200" s="734" t="s">
        <v>257</v>
      </c>
      <c r="AR200" s="734" t="s">
        <v>259</v>
      </c>
      <c r="AS200" s="734" t="s">
        <v>260</v>
      </c>
      <c r="AT200" s="734"/>
      <c r="AU200" s="764"/>
    </row>
    <row r="201" spans="1:47" ht="17.25" customHeight="1">
      <c r="A201" s="780"/>
      <c r="B201" s="735"/>
      <c r="C201" s="724"/>
      <c r="D201" s="107" t="s">
        <v>6</v>
      </c>
      <c r="E201" s="40">
        <f>+VLOOKUP(C200,'FLORA 2020'!$B$1:$I$20,7,0)</f>
        <v>2564014</v>
      </c>
      <c r="F201" s="40"/>
      <c r="G201" s="40"/>
      <c r="H201" s="40"/>
      <c r="I201" s="40"/>
      <c r="J201" s="40"/>
      <c r="K201" s="40"/>
      <c r="L201" s="40"/>
      <c r="M201" s="40"/>
      <c r="N201" s="40"/>
      <c r="O201" s="40"/>
      <c r="P201" s="40"/>
      <c r="Q201" s="40"/>
      <c r="R201" s="40"/>
      <c r="S201" s="116"/>
      <c r="T201" s="112"/>
      <c r="U201" s="36"/>
      <c r="V201" s="36"/>
      <c r="W201" s="36"/>
      <c r="X201" s="36"/>
      <c r="Y201" s="36"/>
      <c r="Z201" s="36"/>
      <c r="AA201" s="36"/>
      <c r="AB201" s="36"/>
      <c r="AC201" s="40"/>
      <c r="AD201" s="40"/>
      <c r="AE201" s="36"/>
      <c r="AF201" s="116"/>
      <c r="AG201" s="774"/>
      <c r="AH201" s="735"/>
      <c r="AI201" s="735"/>
      <c r="AJ201" s="735"/>
      <c r="AK201" s="735"/>
      <c r="AL201" s="735"/>
      <c r="AM201" s="735"/>
      <c r="AN201" s="735"/>
      <c r="AO201" s="857"/>
      <c r="AP201" s="735"/>
      <c r="AQ201" s="735"/>
      <c r="AR201" s="735"/>
      <c r="AS201" s="735"/>
      <c r="AT201" s="735"/>
      <c r="AU201" s="764"/>
    </row>
    <row r="202" spans="1:47" ht="17.25" customHeight="1">
      <c r="A202" s="780"/>
      <c r="B202" s="735"/>
      <c r="C202" s="724"/>
      <c r="D202" s="106" t="s">
        <v>95</v>
      </c>
      <c r="E202" s="40">
        <v>0</v>
      </c>
      <c r="F202" s="38"/>
      <c r="G202" s="38"/>
      <c r="H202" s="38"/>
      <c r="I202" s="38"/>
      <c r="J202" s="38"/>
      <c r="K202" s="38"/>
      <c r="L202" s="38"/>
      <c r="M202" s="38"/>
      <c r="N202" s="38"/>
      <c r="O202" s="38"/>
      <c r="P202" s="38"/>
      <c r="Q202" s="38"/>
      <c r="R202" s="38"/>
      <c r="S202" s="117"/>
      <c r="T202" s="113"/>
      <c r="U202" s="41"/>
      <c r="V202" s="41"/>
      <c r="W202" s="41"/>
      <c r="X202" s="41"/>
      <c r="Y202" s="41"/>
      <c r="Z202" s="41"/>
      <c r="AA202" s="41"/>
      <c r="AB202" s="41"/>
      <c r="AC202" s="38"/>
      <c r="AD202" s="40"/>
      <c r="AE202" s="41"/>
      <c r="AF202" s="117"/>
      <c r="AG202" s="774"/>
      <c r="AH202" s="735"/>
      <c r="AI202" s="735"/>
      <c r="AJ202" s="735"/>
      <c r="AK202" s="735"/>
      <c r="AL202" s="735"/>
      <c r="AM202" s="735"/>
      <c r="AN202" s="735"/>
      <c r="AO202" s="857"/>
      <c r="AP202" s="735"/>
      <c r="AQ202" s="735"/>
      <c r="AR202" s="735"/>
      <c r="AS202" s="735"/>
      <c r="AT202" s="735"/>
      <c r="AU202" s="764"/>
    </row>
    <row r="203" spans="1:47" ht="17.25" customHeight="1">
      <c r="A203" s="780"/>
      <c r="B203" s="735"/>
      <c r="C203" s="724"/>
      <c r="D203" s="107" t="s">
        <v>7</v>
      </c>
      <c r="E203" s="40">
        <v>0</v>
      </c>
      <c r="F203" s="38"/>
      <c r="G203" s="38"/>
      <c r="H203" s="38"/>
      <c r="I203" s="38"/>
      <c r="J203" s="38"/>
      <c r="K203" s="38"/>
      <c r="L203" s="38"/>
      <c r="M203" s="38"/>
      <c r="N203" s="38"/>
      <c r="O203" s="38"/>
      <c r="P203" s="38"/>
      <c r="Q203" s="38"/>
      <c r="R203" s="38"/>
      <c r="S203" s="117"/>
      <c r="T203" s="113"/>
      <c r="U203" s="41"/>
      <c r="V203" s="41"/>
      <c r="W203" s="41"/>
      <c r="X203" s="41"/>
      <c r="Y203" s="41"/>
      <c r="Z203" s="41"/>
      <c r="AA203" s="41"/>
      <c r="AB203" s="41"/>
      <c r="AC203" s="38"/>
      <c r="AD203" s="40"/>
      <c r="AE203" s="41"/>
      <c r="AF203" s="117"/>
      <c r="AG203" s="774"/>
      <c r="AH203" s="735"/>
      <c r="AI203" s="735"/>
      <c r="AJ203" s="735"/>
      <c r="AK203" s="735"/>
      <c r="AL203" s="735"/>
      <c r="AM203" s="735"/>
      <c r="AN203" s="735"/>
      <c r="AO203" s="857"/>
      <c r="AP203" s="735"/>
      <c r="AQ203" s="735"/>
      <c r="AR203" s="735"/>
      <c r="AS203" s="735"/>
      <c r="AT203" s="735"/>
      <c r="AU203" s="764"/>
    </row>
    <row r="204" spans="1:47" ht="17.25" customHeight="1">
      <c r="A204" s="780"/>
      <c r="B204" s="735"/>
      <c r="C204" s="724"/>
      <c r="D204" s="106" t="s">
        <v>96</v>
      </c>
      <c r="E204" s="153">
        <f t="shared" ref="E204" si="41">+E200+E203</f>
        <v>20</v>
      </c>
      <c r="F204" s="154"/>
      <c r="G204" s="154"/>
      <c r="H204" s="154"/>
      <c r="I204" s="154"/>
      <c r="J204" s="154"/>
      <c r="K204" s="154"/>
      <c r="L204" s="154"/>
      <c r="M204" s="154"/>
      <c r="N204" s="154"/>
      <c r="O204" s="154"/>
      <c r="P204" s="154"/>
      <c r="Q204" s="154"/>
      <c r="R204" s="154"/>
      <c r="S204" s="155"/>
      <c r="T204" s="156"/>
      <c r="U204" s="157"/>
      <c r="V204" s="157"/>
      <c r="W204" s="157"/>
      <c r="X204" s="157"/>
      <c r="Y204" s="157"/>
      <c r="Z204" s="157"/>
      <c r="AA204" s="157"/>
      <c r="AB204" s="157"/>
      <c r="AC204" s="154"/>
      <c r="AD204" s="158"/>
      <c r="AE204" s="157"/>
      <c r="AF204" s="155"/>
      <c r="AG204" s="774"/>
      <c r="AH204" s="735"/>
      <c r="AI204" s="735"/>
      <c r="AJ204" s="735"/>
      <c r="AK204" s="735"/>
      <c r="AL204" s="735"/>
      <c r="AM204" s="735"/>
      <c r="AN204" s="735"/>
      <c r="AO204" s="857"/>
      <c r="AP204" s="735"/>
      <c r="AQ204" s="735"/>
      <c r="AR204" s="735"/>
      <c r="AS204" s="735"/>
      <c r="AT204" s="735"/>
      <c r="AU204" s="764"/>
    </row>
    <row r="205" spans="1:47" ht="17.25" customHeight="1">
      <c r="A205" s="780"/>
      <c r="B205" s="735"/>
      <c r="C205" s="724"/>
      <c r="D205" s="107" t="s">
        <v>99</v>
      </c>
      <c r="E205" s="153">
        <f t="shared" ref="E205" si="42">+E201+E203</f>
        <v>2564014</v>
      </c>
      <c r="F205" s="154"/>
      <c r="G205" s="154"/>
      <c r="H205" s="154"/>
      <c r="I205" s="154"/>
      <c r="J205" s="154"/>
      <c r="K205" s="154"/>
      <c r="L205" s="154"/>
      <c r="M205" s="154"/>
      <c r="N205" s="154"/>
      <c r="O205" s="154"/>
      <c r="P205" s="154"/>
      <c r="Q205" s="154"/>
      <c r="R205" s="154"/>
      <c r="S205" s="155"/>
      <c r="T205" s="156"/>
      <c r="U205" s="157"/>
      <c r="V205" s="157"/>
      <c r="W205" s="157"/>
      <c r="X205" s="157"/>
      <c r="Y205" s="157"/>
      <c r="Z205" s="157"/>
      <c r="AA205" s="157"/>
      <c r="AB205" s="157"/>
      <c r="AC205" s="154"/>
      <c r="AD205" s="158"/>
      <c r="AE205" s="157"/>
      <c r="AF205" s="155"/>
      <c r="AG205" s="775"/>
      <c r="AH205" s="736"/>
      <c r="AI205" s="736"/>
      <c r="AJ205" s="736"/>
      <c r="AK205" s="736"/>
      <c r="AL205" s="736"/>
      <c r="AM205" s="736"/>
      <c r="AN205" s="736"/>
      <c r="AO205" s="857"/>
      <c r="AP205" s="736"/>
      <c r="AQ205" s="736"/>
      <c r="AR205" s="736"/>
      <c r="AS205" s="736"/>
      <c r="AT205" s="736"/>
      <c r="AU205" s="764"/>
    </row>
    <row r="206" spans="1:47" ht="17.25" customHeight="1">
      <c r="A206" s="780"/>
      <c r="B206" s="735"/>
      <c r="C206" s="724" t="s">
        <v>236</v>
      </c>
      <c r="D206" s="106" t="s">
        <v>94</v>
      </c>
      <c r="E206" s="40">
        <f>+VLOOKUP(C206,'FLORA 2020'!$B$1:$I$20,8,0)</f>
        <v>80</v>
      </c>
      <c r="F206" s="40"/>
      <c r="G206" s="40"/>
      <c r="H206" s="40"/>
      <c r="I206" s="40"/>
      <c r="J206" s="40"/>
      <c r="K206" s="40"/>
      <c r="L206" s="40"/>
      <c r="M206" s="40"/>
      <c r="N206" s="40"/>
      <c r="O206" s="40"/>
      <c r="P206" s="40"/>
      <c r="Q206" s="40"/>
      <c r="R206" s="109"/>
      <c r="S206" s="115"/>
      <c r="T206" s="111"/>
      <c r="U206" s="110"/>
      <c r="V206" s="110"/>
      <c r="W206" s="110"/>
      <c r="X206" s="110"/>
      <c r="Y206" s="110"/>
      <c r="Z206" s="110"/>
      <c r="AA206" s="110"/>
      <c r="AB206" s="110"/>
      <c r="AC206" s="38"/>
      <c r="AD206" s="39"/>
      <c r="AE206" s="110"/>
      <c r="AF206" s="115"/>
      <c r="AG206" s="773" t="str">
        <f t="shared" ref="AG206" si="43">+C206</f>
        <v>14-LOS MARTIRES</v>
      </c>
      <c r="AH206" s="734" t="s">
        <v>257</v>
      </c>
      <c r="AI206" s="734" t="s">
        <v>257</v>
      </c>
      <c r="AJ206" s="734" t="s">
        <v>257</v>
      </c>
      <c r="AK206" s="734" t="s">
        <v>257</v>
      </c>
      <c r="AL206" s="734" t="s">
        <v>257</v>
      </c>
      <c r="AM206" s="734"/>
      <c r="AN206" s="734"/>
      <c r="AO206" s="857"/>
      <c r="AP206" s="734" t="s">
        <v>257</v>
      </c>
      <c r="AQ206" s="734" t="s">
        <v>257</v>
      </c>
      <c r="AR206" s="734" t="s">
        <v>259</v>
      </c>
      <c r="AS206" s="734" t="s">
        <v>260</v>
      </c>
      <c r="AT206" s="734"/>
      <c r="AU206" s="764"/>
    </row>
    <row r="207" spans="1:47" ht="17.25" customHeight="1">
      <c r="A207" s="780"/>
      <c r="B207" s="735"/>
      <c r="C207" s="724"/>
      <c r="D207" s="107" t="s">
        <v>6</v>
      </c>
      <c r="E207" s="40">
        <f>+VLOOKUP(C206,'FLORA 2020'!$B$1:$I$20,7,0)</f>
        <v>10391003</v>
      </c>
      <c r="F207" s="40"/>
      <c r="G207" s="40"/>
      <c r="H207" s="40"/>
      <c r="I207" s="40"/>
      <c r="J207" s="40"/>
      <c r="K207" s="40"/>
      <c r="L207" s="40"/>
      <c r="M207" s="40"/>
      <c r="N207" s="40"/>
      <c r="O207" s="40"/>
      <c r="P207" s="40"/>
      <c r="Q207" s="40"/>
      <c r="R207" s="40"/>
      <c r="S207" s="116"/>
      <c r="T207" s="112"/>
      <c r="U207" s="36"/>
      <c r="V207" s="36"/>
      <c r="W207" s="36"/>
      <c r="X207" s="36"/>
      <c r="Y207" s="36"/>
      <c r="Z207" s="36"/>
      <c r="AA207" s="36"/>
      <c r="AB207" s="36"/>
      <c r="AC207" s="40"/>
      <c r="AD207" s="40"/>
      <c r="AE207" s="36"/>
      <c r="AF207" s="116"/>
      <c r="AG207" s="774"/>
      <c r="AH207" s="735"/>
      <c r="AI207" s="735"/>
      <c r="AJ207" s="735"/>
      <c r="AK207" s="735"/>
      <c r="AL207" s="735"/>
      <c r="AM207" s="735"/>
      <c r="AN207" s="735"/>
      <c r="AO207" s="857"/>
      <c r="AP207" s="735"/>
      <c r="AQ207" s="735"/>
      <c r="AR207" s="735"/>
      <c r="AS207" s="735"/>
      <c r="AT207" s="735"/>
      <c r="AU207" s="764"/>
    </row>
    <row r="208" spans="1:47" ht="17.25" customHeight="1">
      <c r="A208" s="780"/>
      <c r="B208" s="735"/>
      <c r="C208" s="724"/>
      <c r="D208" s="106" t="s">
        <v>95</v>
      </c>
      <c r="E208" s="40">
        <v>0</v>
      </c>
      <c r="F208" s="38"/>
      <c r="G208" s="38"/>
      <c r="H208" s="38"/>
      <c r="I208" s="38"/>
      <c r="J208" s="38"/>
      <c r="K208" s="38"/>
      <c r="L208" s="38"/>
      <c r="M208" s="38"/>
      <c r="N208" s="38"/>
      <c r="O208" s="38"/>
      <c r="P208" s="38"/>
      <c r="Q208" s="38"/>
      <c r="R208" s="38"/>
      <c r="S208" s="117"/>
      <c r="T208" s="113"/>
      <c r="U208" s="41"/>
      <c r="V208" s="41"/>
      <c r="W208" s="41"/>
      <c r="X208" s="41"/>
      <c r="Y208" s="41"/>
      <c r="Z208" s="41"/>
      <c r="AA208" s="41"/>
      <c r="AB208" s="41"/>
      <c r="AC208" s="38"/>
      <c r="AD208" s="40"/>
      <c r="AE208" s="41"/>
      <c r="AF208" s="117"/>
      <c r="AG208" s="774"/>
      <c r="AH208" s="735"/>
      <c r="AI208" s="735"/>
      <c r="AJ208" s="735"/>
      <c r="AK208" s="735"/>
      <c r="AL208" s="735"/>
      <c r="AM208" s="735"/>
      <c r="AN208" s="735"/>
      <c r="AO208" s="857"/>
      <c r="AP208" s="735"/>
      <c r="AQ208" s="735"/>
      <c r="AR208" s="735"/>
      <c r="AS208" s="735"/>
      <c r="AT208" s="735"/>
      <c r="AU208" s="764"/>
    </row>
    <row r="209" spans="1:47" ht="17.25" customHeight="1">
      <c r="A209" s="780"/>
      <c r="B209" s="735"/>
      <c r="C209" s="724"/>
      <c r="D209" s="107" t="s">
        <v>7</v>
      </c>
      <c r="E209" s="40">
        <v>0</v>
      </c>
      <c r="F209" s="38"/>
      <c r="G209" s="38"/>
      <c r="H209" s="38"/>
      <c r="I209" s="38"/>
      <c r="J209" s="38"/>
      <c r="K209" s="38"/>
      <c r="L209" s="38"/>
      <c r="M209" s="38"/>
      <c r="N209" s="38"/>
      <c r="O209" s="38"/>
      <c r="P209" s="38"/>
      <c r="Q209" s="38"/>
      <c r="R209" s="38"/>
      <c r="S209" s="117"/>
      <c r="T209" s="113"/>
      <c r="U209" s="41"/>
      <c r="V209" s="41"/>
      <c r="W209" s="41"/>
      <c r="X209" s="41"/>
      <c r="Y209" s="41"/>
      <c r="Z209" s="41"/>
      <c r="AA209" s="41"/>
      <c r="AB209" s="41"/>
      <c r="AC209" s="38"/>
      <c r="AD209" s="40"/>
      <c r="AE209" s="41"/>
      <c r="AF209" s="117"/>
      <c r="AG209" s="774"/>
      <c r="AH209" s="735"/>
      <c r="AI209" s="735"/>
      <c r="AJ209" s="735"/>
      <c r="AK209" s="735"/>
      <c r="AL209" s="735"/>
      <c r="AM209" s="735"/>
      <c r="AN209" s="735"/>
      <c r="AO209" s="857"/>
      <c r="AP209" s="735"/>
      <c r="AQ209" s="735"/>
      <c r="AR209" s="735"/>
      <c r="AS209" s="735"/>
      <c r="AT209" s="735"/>
      <c r="AU209" s="764"/>
    </row>
    <row r="210" spans="1:47" ht="17.25" customHeight="1">
      <c r="A210" s="780"/>
      <c r="B210" s="735"/>
      <c r="C210" s="724"/>
      <c r="D210" s="106" t="s">
        <v>96</v>
      </c>
      <c r="E210" s="153">
        <f t="shared" ref="E210" si="44">+E206+E209</f>
        <v>80</v>
      </c>
      <c r="F210" s="154"/>
      <c r="G210" s="154"/>
      <c r="H210" s="154"/>
      <c r="I210" s="154"/>
      <c r="J210" s="154"/>
      <c r="K210" s="154"/>
      <c r="L210" s="154"/>
      <c r="M210" s="154"/>
      <c r="N210" s="154"/>
      <c r="O210" s="154"/>
      <c r="P210" s="154"/>
      <c r="Q210" s="154"/>
      <c r="R210" s="154"/>
      <c r="S210" s="155"/>
      <c r="T210" s="156"/>
      <c r="U210" s="157"/>
      <c r="V210" s="157"/>
      <c r="W210" s="157"/>
      <c r="X210" s="157"/>
      <c r="Y210" s="157"/>
      <c r="Z210" s="157"/>
      <c r="AA210" s="157"/>
      <c r="AB210" s="157"/>
      <c r="AC210" s="154"/>
      <c r="AD210" s="158"/>
      <c r="AE210" s="157"/>
      <c r="AF210" s="155"/>
      <c r="AG210" s="774"/>
      <c r="AH210" s="735"/>
      <c r="AI210" s="735"/>
      <c r="AJ210" s="735"/>
      <c r="AK210" s="735"/>
      <c r="AL210" s="735"/>
      <c r="AM210" s="735"/>
      <c r="AN210" s="735"/>
      <c r="AO210" s="857"/>
      <c r="AP210" s="735"/>
      <c r="AQ210" s="735"/>
      <c r="AR210" s="735"/>
      <c r="AS210" s="735"/>
      <c r="AT210" s="735"/>
      <c r="AU210" s="764"/>
    </row>
    <row r="211" spans="1:47" ht="17.25" customHeight="1">
      <c r="A211" s="780"/>
      <c r="B211" s="735"/>
      <c r="C211" s="724"/>
      <c r="D211" s="107" t="s">
        <v>99</v>
      </c>
      <c r="E211" s="153">
        <f t="shared" ref="E211" si="45">+E207+E209</f>
        <v>10391003</v>
      </c>
      <c r="F211" s="154"/>
      <c r="G211" s="154"/>
      <c r="H211" s="154"/>
      <c r="I211" s="154"/>
      <c r="J211" s="154"/>
      <c r="K211" s="154"/>
      <c r="L211" s="154"/>
      <c r="M211" s="154"/>
      <c r="N211" s="154"/>
      <c r="O211" s="154"/>
      <c r="P211" s="154"/>
      <c r="Q211" s="154"/>
      <c r="R211" s="154"/>
      <c r="S211" s="155"/>
      <c r="T211" s="156"/>
      <c r="U211" s="157"/>
      <c r="V211" s="157"/>
      <c r="W211" s="157"/>
      <c r="X211" s="157"/>
      <c r="Y211" s="157"/>
      <c r="Z211" s="157"/>
      <c r="AA211" s="157"/>
      <c r="AB211" s="157"/>
      <c r="AC211" s="154"/>
      <c r="AD211" s="158"/>
      <c r="AE211" s="157"/>
      <c r="AF211" s="155"/>
      <c r="AG211" s="775"/>
      <c r="AH211" s="736"/>
      <c r="AI211" s="736"/>
      <c r="AJ211" s="736"/>
      <c r="AK211" s="736"/>
      <c r="AL211" s="736"/>
      <c r="AM211" s="736"/>
      <c r="AN211" s="736"/>
      <c r="AO211" s="857"/>
      <c r="AP211" s="736"/>
      <c r="AQ211" s="736"/>
      <c r="AR211" s="736"/>
      <c r="AS211" s="736"/>
      <c r="AT211" s="736"/>
      <c r="AU211" s="764"/>
    </row>
    <row r="212" spans="1:47" ht="17.25" customHeight="1">
      <c r="A212" s="780"/>
      <c r="B212" s="735"/>
      <c r="C212" s="724" t="s">
        <v>237</v>
      </c>
      <c r="D212" s="106" t="s">
        <v>94</v>
      </c>
      <c r="E212" s="40">
        <f>+VLOOKUP(C212,'FLORA 2020'!$B$1:$I$20,8,0)</f>
        <v>18</v>
      </c>
      <c r="F212" s="40"/>
      <c r="G212" s="40"/>
      <c r="H212" s="40"/>
      <c r="I212" s="40"/>
      <c r="J212" s="40"/>
      <c r="K212" s="40"/>
      <c r="L212" s="40"/>
      <c r="M212" s="40"/>
      <c r="N212" s="40"/>
      <c r="O212" s="40"/>
      <c r="P212" s="40"/>
      <c r="Q212" s="40"/>
      <c r="R212" s="109"/>
      <c r="S212" s="115"/>
      <c r="T212" s="111"/>
      <c r="U212" s="110"/>
      <c r="V212" s="110"/>
      <c r="W212" s="110"/>
      <c r="X212" s="110"/>
      <c r="Y212" s="110"/>
      <c r="Z212" s="110"/>
      <c r="AA212" s="110"/>
      <c r="AB212" s="110"/>
      <c r="AC212" s="38"/>
      <c r="AD212" s="39"/>
      <c r="AE212" s="110"/>
      <c r="AF212" s="115"/>
      <c r="AG212" s="773" t="str">
        <f t="shared" ref="AG212" si="46">+C212</f>
        <v>15-ANTONIO NARIÑO</v>
      </c>
      <c r="AH212" s="734" t="s">
        <v>257</v>
      </c>
      <c r="AI212" s="734" t="s">
        <v>257</v>
      </c>
      <c r="AJ212" s="734" t="s">
        <v>257</v>
      </c>
      <c r="AK212" s="734" t="s">
        <v>257</v>
      </c>
      <c r="AL212" s="734" t="s">
        <v>257</v>
      </c>
      <c r="AM212" s="734"/>
      <c r="AN212" s="734"/>
      <c r="AO212" s="857"/>
      <c r="AP212" s="734" t="s">
        <v>257</v>
      </c>
      <c r="AQ212" s="734" t="s">
        <v>257</v>
      </c>
      <c r="AR212" s="734" t="s">
        <v>259</v>
      </c>
      <c r="AS212" s="734" t="s">
        <v>260</v>
      </c>
      <c r="AT212" s="734"/>
      <c r="AU212" s="764"/>
    </row>
    <row r="213" spans="1:47" ht="17.25" customHeight="1">
      <c r="A213" s="780"/>
      <c r="B213" s="735"/>
      <c r="C213" s="724"/>
      <c r="D213" s="107" t="s">
        <v>6</v>
      </c>
      <c r="E213" s="40">
        <f>+VLOOKUP(C212,'FLORA 2020'!$B$1:$I$20,7,0)</f>
        <v>2294118</v>
      </c>
      <c r="F213" s="40"/>
      <c r="G213" s="40"/>
      <c r="H213" s="40"/>
      <c r="I213" s="40"/>
      <c r="J213" s="40"/>
      <c r="K213" s="40"/>
      <c r="L213" s="40"/>
      <c r="M213" s="40"/>
      <c r="N213" s="40"/>
      <c r="O213" s="40"/>
      <c r="P213" s="40"/>
      <c r="Q213" s="40"/>
      <c r="R213" s="40"/>
      <c r="S213" s="116"/>
      <c r="T213" s="112"/>
      <c r="U213" s="36"/>
      <c r="V213" s="36"/>
      <c r="W213" s="36"/>
      <c r="X213" s="36"/>
      <c r="Y213" s="36"/>
      <c r="Z213" s="36"/>
      <c r="AA213" s="36"/>
      <c r="AB213" s="36"/>
      <c r="AC213" s="40"/>
      <c r="AD213" s="40"/>
      <c r="AE213" s="36"/>
      <c r="AF213" s="116"/>
      <c r="AG213" s="774"/>
      <c r="AH213" s="735"/>
      <c r="AI213" s="735"/>
      <c r="AJ213" s="735"/>
      <c r="AK213" s="735"/>
      <c r="AL213" s="735"/>
      <c r="AM213" s="735"/>
      <c r="AN213" s="735"/>
      <c r="AO213" s="857"/>
      <c r="AP213" s="735"/>
      <c r="AQ213" s="735"/>
      <c r="AR213" s="735"/>
      <c r="AS213" s="735"/>
      <c r="AT213" s="735"/>
      <c r="AU213" s="764"/>
    </row>
    <row r="214" spans="1:47" ht="17.25" customHeight="1">
      <c r="A214" s="780"/>
      <c r="B214" s="735"/>
      <c r="C214" s="724"/>
      <c r="D214" s="106" t="s">
        <v>95</v>
      </c>
      <c r="E214" s="40">
        <v>0</v>
      </c>
      <c r="F214" s="38"/>
      <c r="G214" s="38"/>
      <c r="H214" s="38"/>
      <c r="I214" s="38"/>
      <c r="J214" s="38"/>
      <c r="K214" s="38"/>
      <c r="L214" s="38"/>
      <c r="M214" s="38"/>
      <c r="N214" s="38"/>
      <c r="O214" s="38"/>
      <c r="P214" s="38"/>
      <c r="Q214" s="38"/>
      <c r="R214" s="38"/>
      <c r="S214" s="117"/>
      <c r="T214" s="113"/>
      <c r="U214" s="41"/>
      <c r="V214" s="41"/>
      <c r="W214" s="41"/>
      <c r="X214" s="41"/>
      <c r="Y214" s="41"/>
      <c r="Z214" s="41"/>
      <c r="AA214" s="41"/>
      <c r="AB214" s="41"/>
      <c r="AC214" s="38"/>
      <c r="AD214" s="40"/>
      <c r="AE214" s="41"/>
      <c r="AF214" s="117"/>
      <c r="AG214" s="774"/>
      <c r="AH214" s="735"/>
      <c r="AI214" s="735"/>
      <c r="AJ214" s="735"/>
      <c r="AK214" s="735"/>
      <c r="AL214" s="735"/>
      <c r="AM214" s="735"/>
      <c r="AN214" s="735"/>
      <c r="AO214" s="857"/>
      <c r="AP214" s="735"/>
      <c r="AQ214" s="735"/>
      <c r="AR214" s="735"/>
      <c r="AS214" s="735"/>
      <c r="AT214" s="735"/>
      <c r="AU214" s="764"/>
    </row>
    <row r="215" spans="1:47" ht="17.25" customHeight="1">
      <c r="A215" s="780"/>
      <c r="B215" s="735"/>
      <c r="C215" s="724"/>
      <c r="D215" s="107" t="s">
        <v>7</v>
      </c>
      <c r="E215" s="40">
        <v>0</v>
      </c>
      <c r="F215" s="38"/>
      <c r="G215" s="38"/>
      <c r="H215" s="38"/>
      <c r="I215" s="38"/>
      <c r="J215" s="38"/>
      <c r="K215" s="38"/>
      <c r="L215" s="38"/>
      <c r="M215" s="38"/>
      <c r="N215" s="38"/>
      <c r="O215" s="38"/>
      <c r="P215" s="38"/>
      <c r="Q215" s="38"/>
      <c r="R215" s="38"/>
      <c r="S215" s="117"/>
      <c r="T215" s="113"/>
      <c r="U215" s="41"/>
      <c r="V215" s="41"/>
      <c r="W215" s="41"/>
      <c r="X215" s="41"/>
      <c r="Y215" s="41"/>
      <c r="Z215" s="41"/>
      <c r="AA215" s="41"/>
      <c r="AB215" s="41"/>
      <c r="AC215" s="38"/>
      <c r="AD215" s="40"/>
      <c r="AE215" s="41"/>
      <c r="AF215" s="117"/>
      <c r="AG215" s="774"/>
      <c r="AH215" s="735"/>
      <c r="AI215" s="735"/>
      <c r="AJ215" s="735"/>
      <c r="AK215" s="735"/>
      <c r="AL215" s="735"/>
      <c r="AM215" s="735"/>
      <c r="AN215" s="735"/>
      <c r="AO215" s="857"/>
      <c r="AP215" s="735"/>
      <c r="AQ215" s="735"/>
      <c r="AR215" s="735"/>
      <c r="AS215" s="735"/>
      <c r="AT215" s="735"/>
      <c r="AU215" s="764"/>
    </row>
    <row r="216" spans="1:47" ht="17.25" customHeight="1">
      <c r="A216" s="780"/>
      <c r="B216" s="735"/>
      <c r="C216" s="724"/>
      <c r="D216" s="106" t="s">
        <v>96</v>
      </c>
      <c r="E216" s="153">
        <f t="shared" ref="E216" si="47">+E212+E215</f>
        <v>18</v>
      </c>
      <c r="F216" s="154"/>
      <c r="G216" s="154"/>
      <c r="H216" s="154"/>
      <c r="I216" s="154"/>
      <c r="J216" s="154"/>
      <c r="K216" s="154"/>
      <c r="L216" s="154"/>
      <c r="M216" s="154"/>
      <c r="N216" s="154"/>
      <c r="O216" s="154"/>
      <c r="P216" s="154"/>
      <c r="Q216" s="154"/>
      <c r="R216" s="154"/>
      <c r="S216" s="155"/>
      <c r="T216" s="156"/>
      <c r="U216" s="157"/>
      <c r="V216" s="157"/>
      <c r="W216" s="157"/>
      <c r="X216" s="157"/>
      <c r="Y216" s="157"/>
      <c r="Z216" s="157"/>
      <c r="AA216" s="157"/>
      <c r="AB216" s="157"/>
      <c r="AC216" s="154"/>
      <c r="AD216" s="158"/>
      <c r="AE216" s="157"/>
      <c r="AF216" s="155"/>
      <c r="AG216" s="774"/>
      <c r="AH216" s="735"/>
      <c r="AI216" s="735"/>
      <c r="AJ216" s="735"/>
      <c r="AK216" s="735"/>
      <c r="AL216" s="735"/>
      <c r="AM216" s="735"/>
      <c r="AN216" s="735"/>
      <c r="AO216" s="857"/>
      <c r="AP216" s="735"/>
      <c r="AQ216" s="735"/>
      <c r="AR216" s="735"/>
      <c r="AS216" s="735"/>
      <c r="AT216" s="735"/>
      <c r="AU216" s="764"/>
    </row>
    <row r="217" spans="1:47" ht="17.25" customHeight="1">
      <c r="A217" s="780"/>
      <c r="B217" s="735"/>
      <c r="C217" s="724"/>
      <c r="D217" s="107" t="s">
        <v>99</v>
      </c>
      <c r="E217" s="153">
        <f t="shared" ref="E217" si="48">+E213+E215</f>
        <v>2294118</v>
      </c>
      <c r="F217" s="154"/>
      <c r="G217" s="154"/>
      <c r="H217" s="154"/>
      <c r="I217" s="154"/>
      <c r="J217" s="154"/>
      <c r="K217" s="154"/>
      <c r="L217" s="154"/>
      <c r="M217" s="154"/>
      <c r="N217" s="154"/>
      <c r="O217" s="154"/>
      <c r="P217" s="154"/>
      <c r="Q217" s="154"/>
      <c r="R217" s="154"/>
      <c r="S217" s="155"/>
      <c r="T217" s="156"/>
      <c r="U217" s="157"/>
      <c r="V217" s="157"/>
      <c r="W217" s="157"/>
      <c r="X217" s="157"/>
      <c r="Y217" s="157"/>
      <c r="Z217" s="157"/>
      <c r="AA217" s="157"/>
      <c r="AB217" s="157"/>
      <c r="AC217" s="154"/>
      <c r="AD217" s="158"/>
      <c r="AE217" s="157"/>
      <c r="AF217" s="155"/>
      <c r="AG217" s="775"/>
      <c r="AH217" s="736"/>
      <c r="AI217" s="736"/>
      <c r="AJ217" s="736"/>
      <c r="AK217" s="736"/>
      <c r="AL217" s="736"/>
      <c r="AM217" s="736"/>
      <c r="AN217" s="736"/>
      <c r="AO217" s="857"/>
      <c r="AP217" s="736"/>
      <c r="AQ217" s="736"/>
      <c r="AR217" s="736"/>
      <c r="AS217" s="736"/>
      <c r="AT217" s="736"/>
      <c r="AU217" s="764"/>
    </row>
    <row r="218" spans="1:47" ht="17.25" customHeight="1">
      <c r="A218" s="780"/>
      <c r="B218" s="735"/>
      <c r="C218" s="724" t="s">
        <v>238</v>
      </c>
      <c r="D218" s="106" t="s">
        <v>94</v>
      </c>
      <c r="E218" s="40">
        <f>+VLOOKUP(C218,'FLORA 2020'!$B$1:$I$20,8,0)</f>
        <v>97</v>
      </c>
      <c r="F218" s="40"/>
      <c r="G218" s="40"/>
      <c r="H218" s="40"/>
      <c r="I218" s="40"/>
      <c r="J218" s="40"/>
      <c r="K218" s="40"/>
      <c r="L218" s="40"/>
      <c r="M218" s="40"/>
      <c r="N218" s="40"/>
      <c r="O218" s="40"/>
      <c r="P218" s="40"/>
      <c r="Q218" s="40"/>
      <c r="R218" s="109"/>
      <c r="S218" s="115"/>
      <c r="T218" s="111"/>
      <c r="U218" s="110"/>
      <c r="V218" s="110"/>
      <c r="W218" s="110"/>
      <c r="X218" s="110"/>
      <c r="Y218" s="110"/>
      <c r="Z218" s="110"/>
      <c r="AA218" s="110"/>
      <c r="AB218" s="110"/>
      <c r="AC218" s="38"/>
      <c r="AD218" s="39"/>
      <c r="AE218" s="110"/>
      <c r="AF218" s="115"/>
      <c r="AG218" s="773" t="str">
        <f t="shared" ref="AG218" si="49">+C218</f>
        <v>16-PUENTE ARANDA</v>
      </c>
      <c r="AH218" s="734" t="s">
        <v>257</v>
      </c>
      <c r="AI218" s="734" t="s">
        <v>257</v>
      </c>
      <c r="AJ218" s="734" t="s">
        <v>257</v>
      </c>
      <c r="AK218" s="734" t="s">
        <v>257</v>
      </c>
      <c r="AL218" s="734" t="s">
        <v>257</v>
      </c>
      <c r="AM218" s="734"/>
      <c r="AN218" s="734"/>
      <c r="AO218" s="857"/>
      <c r="AP218" s="734" t="s">
        <v>257</v>
      </c>
      <c r="AQ218" s="734" t="s">
        <v>257</v>
      </c>
      <c r="AR218" s="734" t="s">
        <v>259</v>
      </c>
      <c r="AS218" s="734" t="s">
        <v>260</v>
      </c>
      <c r="AT218" s="734"/>
      <c r="AU218" s="764"/>
    </row>
    <row r="219" spans="1:47" ht="17.25" customHeight="1">
      <c r="A219" s="780"/>
      <c r="B219" s="735"/>
      <c r="C219" s="724"/>
      <c r="D219" s="107" t="s">
        <v>6</v>
      </c>
      <c r="E219" s="40">
        <f>+VLOOKUP(C218,'FLORA 2020'!$B$1:$I$20,7,0)</f>
        <v>12550173</v>
      </c>
      <c r="F219" s="40"/>
      <c r="G219" s="40"/>
      <c r="H219" s="40"/>
      <c r="I219" s="40"/>
      <c r="J219" s="40"/>
      <c r="K219" s="40"/>
      <c r="L219" s="40"/>
      <c r="M219" s="40"/>
      <c r="N219" s="40"/>
      <c r="O219" s="40"/>
      <c r="P219" s="40"/>
      <c r="Q219" s="40"/>
      <c r="R219" s="40"/>
      <c r="S219" s="116"/>
      <c r="T219" s="112"/>
      <c r="U219" s="36"/>
      <c r="V219" s="36"/>
      <c r="W219" s="36"/>
      <c r="X219" s="36"/>
      <c r="Y219" s="36"/>
      <c r="Z219" s="36"/>
      <c r="AA219" s="36"/>
      <c r="AB219" s="36"/>
      <c r="AC219" s="40"/>
      <c r="AD219" s="40"/>
      <c r="AE219" s="36"/>
      <c r="AF219" s="116"/>
      <c r="AG219" s="774"/>
      <c r="AH219" s="735"/>
      <c r="AI219" s="735"/>
      <c r="AJ219" s="735"/>
      <c r="AK219" s="735"/>
      <c r="AL219" s="735"/>
      <c r="AM219" s="735"/>
      <c r="AN219" s="735"/>
      <c r="AO219" s="857"/>
      <c r="AP219" s="735"/>
      <c r="AQ219" s="735"/>
      <c r="AR219" s="735"/>
      <c r="AS219" s="735"/>
      <c r="AT219" s="735"/>
      <c r="AU219" s="764"/>
    </row>
    <row r="220" spans="1:47" ht="17.25" customHeight="1">
      <c r="A220" s="780"/>
      <c r="B220" s="735"/>
      <c r="C220" s="724"/>
      <c r="D220" s="106" t="s">
        <v>95</v>
      </c>
      <c r="E220" s="40">
        <v>0</v>
      </c>
      <c r="F220" s="38"/>
      <c r="G220" s="38"/>
      <c r="H220" s="38"/>
      <c r="I220" s="38"/>
      <c r="J220" s="38"/>
      <c r="K220" s="38"/>
      <c r="L220" s="38"/>
      <c r="M220" s="38"/>
      <c r="N220" s="38"/>
      <c r="O220" s="38"/>
      <c r="P220" s="38"/>
      <c r="Q220" s="38"/>
      <c r="R220" s="38"/>
      <c r="S220" s="117"/>
      <c r="T220" s="113"/>
      <c r="U220" s="41"/>
      <c r="V220" s="41"/>
      <c r="W220" s="41"/>
      <c r="X220" s="41"/>
      <c r="Y220" s="41"/>
      <c r="Z220" s="41"/>
      <c r="AA220" s="41"/>
      <c r="AB220" s="41"/>
      <c r="AC220" s="38"/>
      <c r="AD220" s="40"/>
      <c r="AE220" s="41"/>
      <c r="AF220" s="117"/>
      <c r="AG220" s="774"/>
      <c r="AH220" s="735"/>
      <c r="AI220" s="735"/>
      <c r="AJ220" s="735"/>
      <c r="AK220" s="735"/>
      <c r="AL220" s="735"/>
      <c r="AM220" s="735"/>
      <c r="AN220" s="735"/>
      <c r="AO220" s="857"/>
      <c r="AP220" s="735"/>
      <c r="AQ220" s="735"/>
      <c r="AR220" s="735"/>
      <c r="AS220" s="735"/>
      <c r="AT220" s="735"/>
      <c r="AU220" s="764"/>
    </row>
    <row r="221" spans="1:47" ht="17.25" customHeight="1">
      <c r="A221" s="780"/>
      <c r="B221" s="735"/>
      <c r="C221" s="724"/>
      <c r="D221" s="107" t="s">
        <v>7</v>
      </c>
      <c r="E221" s="40">
        <v>0</v>
      </c>
      <c r="F221" s="38"/>
      <c r="G221" s="38"/>
      <c r="H221" s="38"/>
      <c r="I221" s="38"/>
      <c r="J221" s="38"/>
      <c r="K221" s="38"/>
      <c r="L221" s="38"/>
      <c r="M221" s="38"/>
      <c r="N221" s="38"/>
      <c r="O221" s="38"/>
      <c r="P221" s="38"/>
      <c r="Q221" s="38"/>
      <c r="R221" s="38"/>
      <c r="S221" s="117"/>
      <c r="T221" s="113"/>
      <c r="U221" s="41"/>
      <c r="V221" s="41"/>
      <c r="W221" s="41"/>
      <c r="X221" s="41"/>
      <c r="Y221" s="41"/>
      <c r="Z221" s="41"/>
      <c r="AA221" s="41"/>
      <c r="AB221" s="41"/>
      <c r="AC221" s="38"/>
      <c r="AD221" s="40"/>
      <c r="AE221" s="41"/>
      <c r="AF221" s="117"/>
      <c r="AG221" s="774"/>
      <c r="AH221" s="735"/>
      <c r="AI221" s="735"/>
      <c r="AJ221" s="735"/>
      <c r="AK221" s="735"/>
      <c r="AL221" s="735"/>
      <c r="AM221" s="735"/>
      <c r="AN221" s="735"/>
      <c r="AO221" s="857"/>
      <c r="AP221" s="735"/>
      <c r="AQ221" s="735"/>
      <c r="AR221" s="735"/>
      <c r="AS221" s="735"/>
      <c r="AT221" s="735"/>
      <c r="AU221" s="764"/>
    </row>
    <row r="222" spans="1:47" ht="17.25" customHeight="1">
      <c r="A222" s="780"/>
      <c r="B222" s="735"/>
      <c r="C222" s="724"/>
      <c r="D222" s="106" t="s">
        <v>96</v>
      </c>
      <c r="E222" s="153">
        <f t="shared" ref="E222" si="50">+E218+E221</f>
        <v>97</v>
      </c>
      <c r="F222" s="154"/>
      <c r="G222" s="154"/>
      <c r="H222" s="154"/>
      <c r="I222" s="154"/>
      <c r="J222" s="154"/>
      <c r="K222" s="154"/>
      <c r="L222" s="154"/>
      <c r="M222" s="154"/>
      <c r="N222" s="154"/>
      <c r="O222" s="154"/>
      <c r="P222" s="154"/>
      <c r="Q222" s="154"/>
      <c r="R222" s="154"/>
      <c r="S222" s="155"/>
      <c r="T222" s="156"/>
      <c r="U222" s="157"/>
      <c r="V222" s="157"/>
      <c r="W222" s="157"/>
      <c r="X222" s="157"/>
      <c r="Y222" s="157"/>
      <c r="Z222" s="157"/>
      <c r="AA222" s="157"/>
      <c r="AB222" s="157"/>
      <c r="AC222" s="154"/>
      <c r="AD222" s="158"/>
      <c r="AE222" s="157"/>
      <c r="AF222" s="155"/>
      <c r="AG222" s="774"/>
      <c r="AH222" s="735"/>
      <c r="AI222" s="735"/>
      <c r="AJ222" s="735"/>
      <c r="AK222" s="735"/>
      <c r="AL222" s="735"/>
      <c r="AM222" s="735"/>
      <c r="AN222" s="735"/>
      <c r="AO222" s="857"/>
      <c r="AP222" s="735"/>
      <c r="AQ222" s="735"/>
      <c r="AR222" s="735"/>
      <c r="AS222" s="735"/>
      <c r="AT222" s="735"/>
      <c r="AU222" s="764"/>
    </row>
    <row r="223" spans="1:47" ht="17.25" customHeight="1">
      <c r="A223" s="780"/>
      <c r="B223" s="735"/>
      <c r="C223" s="724"/>
      <c r="D223" s="107" t="s">
        <v>99</v>
      </c>
      <c r="E223" s="153">
        <f t="shared" ref="E223" si="51">+E219+E221</f>
        <v>12550173</v>
      </c>
      <c r="F223" s="154"/>
      <c r="G223" s="154"/>
      <c r="H223" s="154"/>
      <c r="I223" s="154"/>
      <c r="J223" s="154"/>
      <c r="K223" s="154"/>
      <c r="L223" s="154"/>
      <c r="M223" s="154"/>
      <c r="N223" s="154"/>
      <c r="O223" s="154"/>
      <c r="P223" s="154"/>
      <c r="Q223" s="154"/>
      <c r="R223" s="154"/>
      <c r="S223" s="155"/>
      <c r="T223" s="156"/>
      <c r="U223" s="157"/>
      <c r="V223" s="157"/>
      <c r="W223" s="157"/>
      <c r="X223" s="157"/>
      <c r="Y223" s="157"/>
      <c r="Z223" s="157"/>
      <c r="AA223" s="157"/>
      <c r="AB223" s="157"/>
      <c r="AC223" s="154"/>
      <c r="AD223" s="158"/>
      <c r="AE223" s="157"/>
      <c r="AF223" s="155"/>
      <c r="AG223" s="775"/>
      <c r="AH223" s="736"/>
      <c r="AI223" s="736"/>
      <c r="AJ223" s="736"/>
      <c r="AK223" s="736"/>
      <c r="AL223" s="736"/>
      <c r="AM223" s="736"/>
      <c r="AN223" s="736"/>
      <c r="AO223" s="857"/>
      <c r="AP223" s="736"/>
      <c r="AQ223" s="736"/>
      <c r="AR223" s="736"/>
      <c r="AS223" s="736"/>
      <c r="AT223" s="736"/>
      <c r="AU223" s="764"/>
    </row>
    <row r="224" spans="1:47" ht="17.25" customHeight="1">
      <c r="A224" s="780"/>
      <c r="B224" s="735"/>
      <c r="C224" s="724" t="s">
        <v>239</v>
      </c>
      <c r="D224" s="106" t="s">
        <v>94</v>
      </c>
      <c r="E224" s="40">
        <f>+VLOOKUP(C224,'FLORA 2020'!$B$1:$I$20,8,0)</f>
        <v>14</v>
      </c>
      <c r="F224" s="40"/>
      <c r="G224" s="40"/>
      <c r="H224" s="40"/>
      <c r="I224" s="40"/>
      <c r="J224" s="40"/>
      <c r="K224" s="40"/>
      <c r="L224" s="40"/>
      <c r="M224" s="40"/>
      <c r="N224" s="40"/>
      <c r="O224" s="40"/>
      <c r="P224" s="40"/>
      <c r="Q224" s="40"/>
      <c r="R224" s="109"/>
      <c r="S224" s="115"/>
      <c r="T224" s="111"/>
      <c r="U224" s="110"/>
      <c r="V224" s="110"/>
      <c r="W224" s="110"/>
      <c r="X224" s="110"/>
      <c r="Y224" s="110"/>
      <c r="Z224" s="110"/>
      <c r="AA224" s="110"/>
      <c r="AB224" s="110"/>
      <c r="AC224" s="38"/>
      <c r="AD224" s="39"/>
      <c r="AE224" s="110"/>
      <c r="AF224" s="115"/>
      <c r="AG224" s="773" t="str">
        <f t="shared" ref="AG224" si="52">+C224</f>
        <v>17-CANDELARIA</v>
      </c>
      <c r="AH224" s="734" t="s">
        <v>257</v>
      </c>
      <c r="AI224" s="734" t="s">
        <v>257</v>
      </c>
      <c r="AJ224" s="734" t="s">
        <v>257</v>
      </c>
      <c r="AK224" s="734" t="s">
        <v>257</v>
      </c>
      <c r="AL224" s="734" t="s">
        <v>257</v>
      </c>
      <c r="AM224" s="734"/>
      <c r="AN224" s="734"/>
      <c r="AO224" s="857"/>
      <c r="AP224" s="734" t="s">
        <v>257</v>
      </c>
      <c r="AQ224" s="734" t="s">
        <v>257</v>
      </c>
      <c r="AR224" s="734" t="s">
        <v>259</v>
      </c>
      <c r="AS224" s="734" t="s">
        <v>260</v>
      </c>
      <c r="AT224" s="734"/>
      <c r="AU224" s="764"/>
    </row>
    <row r="225" spans="1:47" ht="17.25" customHeight="1">
      <c r="A225" s="780"/>
      <c r="B225" s="735"/>
      <c r="C225" s="724"/>
      <c r="D225" s="107" t="s">
        <v>6</v>
      </c>
      <c r="E225" s="40">
        <f>+VLOOKUP(C224,'FLORA 2020'!$B$1:$I$20,7,0)</f>
        <v>1776817</v>
      </c>
      <c r="F225" s="40"/>
      <c r="G225" s="40"/>
      <c r="H225" s="40"/>
      <c r="I225" s="40"/>
      <c r="J225" s="40"/>
      <c r="K225" s="40"/>
      <c r="L225" s="40"/>
      <c r="M225" s="40"/>
      <c r="N225" s="40"/>
      <c r="O225" s="40"/>
      <c r="P225" s="40"/>
      <c r="Q225" s="40"/>
      <c r="R225" s="40"/>
      <c r="S225" s="116"/>
      <c r="T225" s="112"/>
      <c r="U225" s="36"/>
      <c r="V225" s="36"/>
      <c r="W225" s="36"/>
      <c r="X225" s="36"/>
      <c r="Y225" s="36"/>
      <c r="Z225" s="36"/>
      <c r="AA225" s="36"/>
      <c r="AB225" s="36"/>
      <c r="AC225" s="40"/>
      <c r="AD225" s="40"/>
      <c r="AE225" s="36"/>
      <c r="AF225" s="116"/>
      <c r="AG225" s="774"/>
      <c r="AH225" s="735"/>
      <c r="AI225" s="735"/>
      <c r="AJ225" s="735"/>
      <c r="AK225" s="735"/>
      <c r="AL225" s="735"/>
      <c r="AM225" s="735"/>
      <c r="AN225" s="735"/>
      <c r="AO225" s="857"/>
      <c r="AP225" s="735"/>
      <c r="AQ225" s="735"/>
      <c r="AR225" s="735"/>
      <c r="AS225" s="735"/>
      <c r="AT225" s="735"/>
      <c r="AU225" s="764"/>
    </row>
    <row r="226" spans="1:47" ht="17.25" customHeight="1">
      <c r="A226" s="780"/>
      <c r="B226" s="735"/>
      <c r="C226" s="724"/>
      <c r="D226" s="106" t="s">
        <v>95</v>
      </c>
      <c r="E226" s="40">
        <v>0</v>
      </c>
      <c r="F226" s="38"/>
      <c r="G226" s="38"/>
      <c r="H226" s="38"/>
      <c r="I226" s="38"/>
      <c r="J226" s="38"/>
      <c r="K226" s="38"/>
      <c r="L226" s="38"/>
      <c r="M226" s="38"/>
      <c r="N226" s="38"/>
      <c r="O226" s="38"/>
      <c r="P226" s="38"/>
      <c r="Q226" s="38"/>
      <c r="R226" s="38"/>
      <c r="S226" s="117"/>
      <c r="T226" s="113"/>
      <c r="U226" s="41"/>
      <c r="V226" s="41"/>
      <c r="W226" s="41"/>
      <c r="X226" s="41"/>
      <c r="Y226" s="41"/>
      <c r="Z226" s="41"/>
      <c r="AA226" s="41"/>
      <c r="AB226" s="41"/>
      <c r="AC226" s="38"/>
      <c r="AD226" s="40"/>
      <c r="AE226" s="41"/>
      <c r="AF226" s="117"/>
      <c r="AG226" s="774"/>
      <c r="AH226" s="735"/>
      <c r="AI226" s="735"/>
      <c r="AJ226" s="735"/>
      <c r="AK226" s="735"/>
      <c r="AL226" s="735"/>
      <c r="AM226" s="735"/>
      <c r="AN226" s="735"/>
      <c r="AO226" s="857"/>
      <c r="AP226" s="735"/>
      <c r="AQ226" s="735"/>
      <c r="AR226" s="735"/>
      <c r="AS226" s="735"/>
      <c r="AT226" s="735"/>
      <c r="AU226" s="764"/>
    </row>
    <row r="227" spans="1:47" ht="17.25" customHeight="1">
      <c r="A227" s="780"/>
      <c r="B227" s="735"/>
      <c r="C227" s="724"/>
      <c r="D227" s="107" t="s">
        <v>7</v>
      </c>
      <c r="E227" s="40">
        <v>0</v>
      </c>
      <c r="F227" s="38"/>
      <c r="G227" s="38"/>
      <c r="H227" s="38"/>
      <c r="I227" s="38"/>
      <c r="J227" s="38"/>
      <c r="K227" s="38"/>
      <c r="L227" s="38"/>
      <c r="M227" s="38"/>
      <c r="N227" s="38"/>
      <c r="O227" s="38"/>
      <c r="P227" s="38"/>
      <c r="Q227" s="38"/>
      <c r="R227" s="38"/>
      <c r="S227" s="117"/>
      <c r="T227" s="113"/>
      <c r="U227" s="41"/>
      <c r="V227" s="41"/>
      <c r="W227" s="41"/>
      <c r="X227" s="41"/>
      <c r="Y227" s="41"/>
      <c r="Z227" s="41"/>
      <c r="AA227" s="41"/>
      <c r="AB227" s="41"/>
      <c r="AC227" s="38"/>
      <c r="AD227" s="40"/>
      <c r="AE227" s="41"/>
      <c r="AF227" s="117"/>
      <c r="AG227" s="774"/>
      <c r="AH227" s="735"/>
      <c r="AI227" s="735"/>
      <c r="AJ227" s="735"/>
      <c r="AK227" s="735"/>
      <c r="AL227" s="735"/>
      <c r="AM227" s="735"/>
      <c r="AN227" s="735"/>
      <c r="AO227" s="857"/>
      <c r="AP227" s="735"/>
      <c r="AQ227" s="735"/>
      <c r="AR227" s="735"/>
      <c r="AS227" s="735"/>
      <c r="AT227" s="735"/>
      <c r="AU227" s="764"/>
    </row>
    <row r="228" spans="1:47" ht="17.25" customHeight="1">
      <c r="A228" s="780"/>
      <c r="B228" s="735"/>
      <c r="C228" s="724"/>
      <c r="D228" s="106" t="s">
        <v>96</v>
      </c>
      <c r="E228" s="153">
        <f t="shared" ref="E228" si="53">+E224+E227</f>
        <v>14</v>
      </c>
      <c r="F228" s="154"/>
      <c r="G228" s="154"/>
      <c r="H228" s="154"/>
      <c r="I228" s="154"/>
      <c r="J228" s="154"/>
      <c r="K228" s="154"/>
      <c r="L228" s="154"/>
      <c r="M228" s="154"/>
      <c r="N228" s="154"/>
      <c r="O228" s="154"/>
      <c r="P228" s="154"/>
      <c r="Q228" s="154"/>
      <c r="R228" s="154"/>
      <c r="S228" s="155"/>
      <c r="T228" s="156"/>
      <c r="U228" s="157"/>
      <c r="V228" s="157"/>
      <c r="W228" s="157"/>
      <c r="X228" s="157"/>
      <c r="Y228" s="157"/>
      <c r="Z228" s="157"/>
      <c r="AA228" s="157"/>
      <c r="AB228" s="157"/>
      <c r="AC228" s="154"/>
      <c r="AD228" s="158"/>
      <c r="AE228" s="157"/>
      <c r="AF228" s="155"/>
      <c r="AG228" s="774"/>
      <c r="AH228" s="735"/>
      <c r="AI228" s="735"/>
      <c r="AJ228" s="735"/>
      <c r="AK228" s="735"/>
      <c r="AL228" s="735"/>
      <c r="AM228" s="735"/>
      <c r="AN228" s="735"/>
      <c r="AO228" s="857"/>
      <c r="AP228" s="735"/>
      <c r="AQ228" s="735"/>
      <c r="AR228" s="735"/>
      <c r="AS228" s="735"/>
      <c r="AT228" s="735"/>
      <c r="AU228" s="764"/>
    </row>
    <row r="229" spans="1:47" ht="17.25" customHeight="1">
      <c r="A229" s="780"/>
      <c r="B229" s="735"/>
      <c r="C229" s="724"/>
      <c r="D229" s="107" t="s">
        <v>99</v>
      </c>
      <c r="E229" s="153">
        <f t="shared" ref="E229" si="54">+E225+E227</f>
        <v>1776817</v>
      </c>
      <c r="F229" s="154"/>
      <c r="G229" s="154"/>
      <c r="H229" s="154"/>
      <c r="I229" s="154"/>
      <c r="J229" s="154"/>
      <c r="K229" s="154"/>
      <c r="L229" s="154"/>
      <c r="M229" s="154"/>
      <c r="N229" s="154"/>
      <c r="O229" s="154"/>
      <c r="P229" s="154"/>
      <c r="Q229" s="154"/>
      <c r="R229" s="154"/>
      <c r="S229" s="155"/>
      <c r="T229" s="156"/>
      <c r="U229" s="157"/>
      <c r="V229" s="157"/>
      <c r="W229" s="157"/>
      <c r="X229" s="157"/>
      <c r="Y229" s="157"/>
      <c r="Z229" s="157"/>
      <c r="AA229" s="157"/>
      <c r="AB229" s="157"/>
      <c r="AC229" s="154"/>
      <c r="AD229" s="158"/>
      <c r="AE229" s="157"/>
      <c r="AF229" s="155"/>
      <c r="AG229" s="775"/>
      <c r="AH229" s="736"/>
      <c r="AI229" s="736"/>
      <c r="AJ229" s="736"/>
      <c r="AK229" s="736"/>
      <c r="AL229" s="736"/>
      <c r="AM229" s="736"/>
      <c r="AN229" s="736"/>
      <c r="AO229" s="857"/>
      <c r="AP229" s="736"/>
      <c r="AQ229" s="736"/>
      <c r="AR229" s="736"/>
      <c r="AS229" s="736"/>
      <c r="AT229" s="736"/>
      <c r="AU229" s="764"/>
    </row>
    <row r="230" spans="1:47" ht="17.25" customHeight="1">
      <c r="A230" s="780"/>
      <c r="B230" s="735"/>
      <c r="C230" s="724" t="s">
        <v>240</v>
      </c>
      <c r="D230" s="106" t="s">
        <v>94</v>
      </c>
      <c r="E230" s="40">
        <f>+VLOOKUP(C230,'FLORA 2020'!$B$1:$I$20,8,0)</f>
        <v>67</v>
      </c>
      <c r="F230" s="40"/>
      <c r="G230" s="40"/>
      <c r="H230" s="40"/>
      <c r="I230" s="40"/>
      <c r="J230" s="40"/>
      <c r="K230" s="40"/>
      <c r="L230" s="40"/>
      <c r="M230" s="40"/>
      <c r="N230" s="40"/>
      <c r="O230" s="40"/>
      <c r="P230" s="40"/>
      <c r="Q230" s="40"/>
      <c r="R230" s="109"/>
      <c r="S230" s="115"/>
      <c r="T230" s="111"/>
      <c r="U230" s="110"/>
      <c r="V230" s="110"/>
      <c r="W230" s="110"/>
      <c r="X230" s="110"/>
      <c r="Y230" s="110"/>
      <c r="Z230" s="110"/>
      <c r="AA230" s="110"/>
      <c r="AB230" s="110"/>
      <c r="AC230" s="38"/>
      <c r="AD230" s="39"/>
      <c r="AE230" s="110"/>
      <c r="AF230" s="115"/>
      <c r="AG230" s="773" t="str">
        <f t="shared" ref="AG230" si="55">+C230</f>
        <v>18-RAFAEL URIBE URIBE</v>
      </c>
      <c r="AH230" s="734" t="s">
        <v>257</v>
      </c>
      <c r="AI230" s="734" t="s">
        <v>257</v>
      </c>
      <c r="AJ230" s="734" t="s">
        <v>257</v>
      </c>
      <c r="AK230" s="734" t="s">
        <v>257</v>
      </c>
      <c r="AL230" s="734" t="s">
        <v>257</v>
      </c>
      <c r="AM230" s="734"/>
      <c r="AN230" s="734"/>
      <c r="AO230" s="857"/>
      <c r="AP230" s="734" t="s">
        <v>257</v>
      </c>
      <c r="AQ230" s="734" t="s">
        <v>257</v>
      </c>
      <c r="AR230" s="734" t="s">
        <v>259</v>
      </c>
      <c r="AS230" s="734" t="s">
        <v>260</v>
      </c>
      <c r="AT230" s="734"/>
      <c r="AU230" s="764"/>
    </row>
    <row r="231" spans="1:47" ht="17.25" customHeight="1">
      <c r="A231" s="780"/>
      <c r="B231" s="735"/>
      <c r="C231" s="724"/>
      <c r="D231" s="107" t="s">
        <v>6</v>
      </c>
      <c r="E231" s="40">
        <f>+VLOOKUP(C230,'FLORA 2020'!$B$1:$I$20,7,0)</f>
        <v>8749135</v>
      </c>
      <c r="F231" s="40"/>
      <c r="G231" s="40"/>
      <c r="H231" s="40"/>
      <c r="I231" s="40"/>
      <c r="J231" s="40"/>
      <c r="K231" s="40"/>
      <c r="L231" s="40"/>
      <c r="M231" s="40"/>
      <c r="N231" s="40"/>
      <c r="O231" s="40"/>
      <c r="P231" s="40"/>
      <c r="Q231" s="40"/>
      <c r="R231" s="40"/>
      <c r="S231" s="116"/>
      <c r="T231" s="112"/>
      <c r="U231" s="36"/>
      <c r="V231" s="36"/>
      <c r="W231" s="36"/>
      <c r="X231" s="36"/>
      <c r="Y231" s="36"/>
      <c r="Z231" s="36"/>
      <c r="AA231" s="36"/>
      <c r="AB231" s="36"/>
      <c r="AC231" s="40"/>
      <c r="AD231" s="40"/>
      <c r="AE231" s="36"/>
      <c r="AF231" s="116"/>
      <c r="AG231" s="774"/>
      <c r="AH231" s="735"/>
      <c r="AI231" s="735"/>
      <c r="AJ231" s="735"/>
      <c r="AK231" s="735"/>
      <c r="AL231" s="735"/>
      <c r="AM231" s="735"/>
      <c r="AN231" s="735"/>
      <c r="AO231" s="857"/>
      <c r="AP231" s="735"/>
      <c r="AQ231" s="735"/>
      <c r="AR231" s="735"/>
      <c r="AS231" s="735"/>
      <c r="AT231" s="735"/>
      <c r="AU231" s="764"/>
    </row>
    <row r="232" spans="1:47" ht="17.25" customHeight="1">
      <c r="A232" s="780"/>
      <c r="B232" s="735"/>
      <c r="C232" s="724"/>
      <c r="D232" s="106" t="s">
        <v>95</v>
      </c>
      <c r="E232" s="40">
        <v>0</v>
      </c>
      <c r="F232" s="38"/>
      <c r="G232" s="38"/>
      <c r="H232" s="38"/>
      <c r="I232" s="38"/>
      <c r="J232" s="38"/>
      <c r="K232" s="38"/>
      <c r="L232" s="38"/>
      <c r="M232" s="38"/>
      <c r="N232" s="38"/>
      <c r="O232" s="38"/>
      <c r="P232" s="38"/>
      <c r="Q232" s="38"/>
      <c r="R232" s="38"/>
      <c r="S232" s="117"/>
      <c r="T232" s="113"/>
      <c r="U232" s="41"/>
      <c r="V232" s="41"/>
      <c r="W232" s="41"/>
      <c r="X232" s="41"/>
      <c r="Y232" s="41"/>
      <c r="Z232" s="41"/>
      <c r="AA232" s="41"/>
      <c r="AB232" s="41"/>
      <c r="AC232" s="38"/>
      <c r="AD232" s="40"/>
      <c r="AE232" s="41"/>
      <c r="AF232" s="117"/>
      <c r="AG232" s="774"/>
      <c r="AH232" s="735"/>
      <c r="AI232" s="735"/>
      <c r="AJ232" s="735"/>
      <c r="AK232" s="735"/>
      <c r="AL232" s="735"/>
      <c r="AM232" s="735"/>
      <c r="AN232" s="735"/>
      <c r="AO232" s="857"/>
      <c r="AP232" s="735"/>
      <c r="AQ232" s="735"/>
      <c r="AR232" s="735"/>
      <c r="AS232" s="735"/>
      <c r="AT232" s="735"/>
      <c r="AU232" s="764"/>
    </row>
    <row r="233" spans="1:47" ht="17.25" customHeight="1">
      <c r="A233" s="780"/>
      <c r="B233" s="735"/>
      <c r="C233" s="724"/>
      <c r="D233" s="107" t="s">
        <v>7</v>
      </c>
      <c r="E233" s="40">
        <v>0</v>
      </c>
      <c r="F233" s="38"/>
      <c r="G233" s="38"/>
      <c r="H233" s="38"/>
      <c r="I233" s="38"/>
      <c r="J233" s="38"/>
      <c r="K233" s="38"/>
      <c r="L233" s="38"/>
      <c r="M233" s="38"/>
      <c r="N233" s="38"/>
      <c r="O233" s="38"/>
      <c r="P233" s="38"/>
      <c r="Q233" s="38"/>
      <c r="R233" s="38"/>
      <c r="S233" s="117"/>
      <c r="T233" s="113"/>
      <c r="U233" s="41"/>
      <c r="V233" s="41"/>
      <c r="W233" s="41"/>
      <c r="X233" s="41"/>
      <c r="Y233" s="41"/>
      <c r="Z233" s="41"/>
      <c r="AA233" s="41"/>
      <c r="AB233" s="41"/>
      <c r="AC233" s="38"/>
      <c r="AD233" s="40"/>
      <c r="AE233" s="41"/>
      <c r="AF233" s="117"/>
      <c r="AG233" s="774"/>
      <c r="AH233" s="735"/>
      <c r="AI233" s="735"/>
      <c r="AJ233" s="735"/>
      <c r="AK233" s="735"/>
      <c r="AL233" s="735"/>
      <c r="AM233" s="735"/>
      <c r="AN233" s="735"/>
      <c r="AO233" s="857"/>
      <c r="AP233" s="735"/>
      <c r="AQ233" s="735"/>
      <c r="AR233" s="735"/>
      <c r="AS233" s="735"/>
      <c r="AT233" s="735"/>
      <c r="AU233" s="764"/>
    </row>
    <row r="234" spans="1:47" ht="17.25" customHeight="1">
      <c r="A234" s="780"/>
      <c r="B234" s="735"/>
      <c r="C234" s="724"/>
      <c r="D234" s="106" t="s">
        <v>96</v>
      </c>
      <c r="E234" s="153">
        <f t="shared" ref="E234" si="56">+E230+E233</f>
        <v>67</v>
      </c>
      <c r="F234" s="154"/>
      <c r="G234" s="154"/>
      <c r="H234" s="154"/>
      <c r="I234" s="154"/>
      <c r="J234" s="154"/>
      <c r="K234" s="154"/>
      <c r="L234" s="154"/>
      <c r="M234" s="154"/>
      <c r="N234" s="154"/>
      <c r="O234" s="154"/>
      <c r="P234" s="154"/>
      <c r="Q234" s="154"/>
      <c r="R234" s="154"/>
      <c r="S234" s="155"/>
      <c r="T234" s="156"/>
      <c r="U234" s="157"/>
      <c r="V234" s="157"/>
      <c r="W234" s="157"/>
      <c r="X234" s="157"/>
      <c r="Y234" s="157"/>
      <c r="Z234" s="157"/>
      <c r="AA234" s="157"/>
      <c r="AB234" s="157"/>
      <c r="AC234" s="154"/>
      <c r="AD234" s="158"/>
      <c r="AE234" s="157"/>
      <c r="AF234" s="155"/>
      <c r="AG234" s="774"/>
      <c r="AH234" s="735"/>
      <c r="AI234" s="735"/>
      <c r="AJ234" s="735"/>
      <c r="AK234" s="735"/>
      <c r="AL234" s="735"/>
      <c r="AM234" s="735"/>
      <c r="AN234" s="735"/>
      <c r="AO234" s="857"/>
      <c r="AP234" s="735"/>
      <c r="AQ234" s="735"/>
      <c r="AR234" s="735"/>
      <c r="AS234" s="735"/>
      <c r="AT234" s="735"/>
      <c r="AU234" s="764"/>
    </row>
    <row r="235" spans="1:47" ht="17.25" customHeight="1">
      <c r="A235" s="780"/>
      <c r="B235" s="735"/>
      <c r="C235" s="724"/>
      <c r="D235" s="107" t="s">
        <v>99</v>
      </c>
      <c r="E235" s="153">
        <f t="shared" ref="E235" si="57">+E231+E233</f>
        <v>8749135</v>
      </c>
      <c r="F235" s="154"/>
      <c r="G235" s="154"/>
      <c r="H235" s="154"/>
      <c r="I235" s="154"/>
      <c r="J235" s="154"/>
      <c r="K235" s="154"/>
      <c r="L235" s="154"/>
      <c r="M235" s="154"/>
      <c r="N235" s="154"/>
      <c r="O235" s="154"/>
      <c r="P235" s="154"/>
      <c r="Q235" s="154"/>
      <c r="R235" s="154"/>
      <c r="S235" s="155"/>
      <c r="T235" s="156"/>
      <c r="U235" s="157"/>
      <c r="V235" s="157"/>
      <c r="W235" s="157"/>
      <c r="X235" s="157"/>
      <c r="Y235" s="157"/>
      <c r="Z235" s="157"/>
      <c r="AA235" s="157"/>
      <c r="AB235" s="157"/>
      <c r="AC235" s="154"/>
      <c r="AD235" s="158"/>
      <c r="AE235" s="157"/>
      <c r="AF235" s="155"/>
      <c r="AG235" s="775"/>
      <c r="AH235" s="736"/>
      <c r="AI235" s="736"/>
      <c r="AJ235" s="736"/>
      <c r="AK235" s="736"/>
      <c r="AL235" s="736"/>
      <c r="AM235" s="736"/>
      <c r="AN235" s="736"/>
      <c r="AO235" s="857"/>
      <c r="AP235" s="736"/>
      <c r="AQ235" s="736"/>
      <c r="AR235" s="736"/>
      <c r="AS235" s="736"/>
      <c r="AT235" s="736"/>
      <c r="AU235" s="764"/>
    </row>
    <row r="236" spans="1:47" ht="17.25" customHeight="1">
      <c r="A236" s="780"/>
      <c r="B236" s="735"/>
      <c r="C236" s="724" t="s">
        <v>241</v>
      </c>
      <c r="D236" s="106" t="s">
        <v>94</v>
      </c>
      <c r="E236" s="40">
        <f>+VLOOKUP(C236,'FLORA 2020'!$B$1:$I$20,8,0)</f>
        <v>29</v>
      </c>
      <c r="F236" s="40"/>
      <c r="G236" s="40"/>
      <c r="H236" s="40"/>
      <c r="I236" s="40"/>
      <c r="J236" s="40"/>
      <c r="K236" s="40"/>
      <c r="L236" s="40"/>
      <c r="M236" s="40"/>
      <c r="N236" s="40"/>
      <c r="O236" s="40"/>
      <c r="P236" s="40"/>
      <c r="Q236" s="40"/>
      <c r="R236" s="109"/>
      <c r="S236" s="115"/>
      <c r="T236" s="111"/>
      <c r="U236" s="110"/>
      <c r="V236" s="110"/>
      <c r="W236" s="110"/>
      <c r="X236" s="110"/>
      <c r="Y236" s="110"/>
      <c r="Z236" s="110"/>
      <c r="AA236" s="110"/>
      <c r="AB236" s="110"/>
      <c r="AC236" s="38"/>
      <c r="AD236" s="39"/>
      <c r="AE236" s="110"/>
      <c r="AF236" s="115"/>
      <c r="AG236" s="773" t="str">
        <f t="shared" ref="AG236" si="58">+C236</f>
        <v>19-CIUDAD BOLIVAR</v>
      </c>
      <c r="AH236" s="734" t="s">
        <v>257</v>
      </c>
      <c r="AI236" s="734" t="s">
        <v>257</v>
      </c>
      <c r="AJ236" s="734" t="s">
        <v>257</v>
      </c>
      <c r="AK236" s="734" t="s">
        <v>257</v>
      </c>
      <c r="AL236" s="734" t="s">
        <v>257</v>
      </c>
      <c r="AM236" s="734"/>
      <c r="AN236" s="734"/>
      <c r="AO236" s="857"/>
      <c r="AP236" s="734" t="s">
        <v>257</v>
      </c>
      <c r="AQ236" s="734" t="s">
        <v>257</v>
      </c>
      <c r="AR236" s="734" t="s">
        <v>259</v>
      </c>
      <c r="AS236" s="734" t="s">
        <v>260</v>
      </c>
      <c r="AT236" s="734"/>
      <c r="AU236" s="764"/>
    </row>
    <row r="237" spans="1:47" ht="17.25" customHeight="1">
      <c r="A237" s="780"/>
      <c r="B237" s="735"/>
      <c r="C237" s="724"/>
      <c r="D237" s="107" t="s">
        <v>6</v>
      </c>
      <c r="E237" s="40">
        <f>+VLOOKUP(C236,'FLORA 2020'!$B$1:$I$20,7,0)</f>
        <v>3756057</v>
      </c>
      <c r="F237" s="40"/>
      <c r="G237" s="40"/>
      <c r="H237" s="40"/>
      <c r="I237" s="40"/>
      <c r="J237" s="40"/>
      <c r="K237" s="40"/>
      <c r="L237" s="40"/>
      <c r="M237" s="40"/>
      <c r="N237" s="40"/>
      <c r="O237" s="40"/>
      <c r="P237" s="40"/>
      <c r="Q237" s="40"/>
      <c r="R237" s="40"/>
      <c r="S237" s="116"/>
      <c r="T237" s="112"/>
      <c r="U237" s="36"/>
      <c r="V237" s="36"/>
      <c r="W237" s="36"/>
      <c r="X237" s="36"/>
      <c r="Y237" s="36"/>
      <c r="Z237" s="36"/>
      <c r="AA237" s="36"/>
      <c r="AB237" s="36"/>
      <c r="AC237" s="40"/>
      <c r="AD237" s="40"/>
      <c r="AE237" s="36"/>
      <c r="AF237" s="116"/>
      <c r="AG237" s="774"/>
      <c r="AH237" s="735"/>
      <c r="AI237" s="735"/>
      <c r="AJ237" s="735"/>
      <c r="AK237" s="735"/>
      <c r="AL237" s="735"/>
      <c r="AM237" s="735"/>
      <c r="AN237" s="735"/>
      <c r="AO237" s="857"/>
      <c r="AP237" s="735"/>
      <c r="AQ237" s="735"/>
      <c r="AR237" s="735"/>
      <c r="AS237" s="735"/>
      <c r="AT237" s="735"/>
      <c r="AU237" s="764"/>
    </row>
    <row r="238" spans="1:47" ht="17.25" customHeight="1">
      <c r="A238" s="780"/>
      <c r="B238" s="735"/>
      <c r="C238" s="724"/>
      <c r="D238" s="106" t="s">
        <v>95</v>
      </c>
      <c r="E238" s="40">
        <v>0</v>
      </c>
      <c r="F238" s="38"/>
      <c r="G238" s="38"/>
      <c r="H238" s="38"/>
      <c r="I238" s="38"/>
      <c r="J238" s="38"/>
      <c r="K238" s="38"/>
      <c r="L238" s="38"/>
      <c r="M238" s="38"/>
      <c r="N238" s="38"/>
      <c r="O238" s="38"/>
      <c r="P238" s="38"/>
      <c r="Q238" s="38"/>
      <c r="R238" s="38"/>
      <c r="S238" s="117"/>
      <c r="T238" s="113"/>
      <c r="U238" s="41"/>
      <c r="V238" s="41"/>
      <c r="W238" s="41"/>
      <c r="X238" s="41"/>
      <c r="Y238" s="41"/>
      <c r="Z238" s="41"/>
      <c r="AA238" s="41"/>
      <c r="AB238" s="41"/>
      <c r="AC238" s="38"/>
      <c r="AD238" s="40"/>
      <c r="AE238" s="41"/>
      <c r="AF238" s="117"/>
      <c r="AG238" s="774"/>
      <c r="AH238" s="735"/>
      <c r="AI238" s="735"/>
      <c r="AJ238" s="735"/>
      <c r="AK238" s="735"/>
      <c r="AL238" s="735"/>
      <c r="AM238" s="735"/>
      <c r="AN238" s="735"/>
      <c r="AO238" s="857"/>
      <c r="AP238" s="735"/>
      <c r="AQ238" s="735"/>
      <c r="AR238" s="735"/>
      <c r="AS238" s="735"/>
      <c r="AT238" s="735"/>
      <c r="AU238" s="764"/>
    </row>
    <row r="239" spans="1:47" ht="17.25" customHeight="1">
      <c r="A239" s="780"/>
      <c r="B239" s="735"/>
      <c r="C239" s="724"/>
      <c r="D239" s="107" t="s">
        <v>7</v>
      </c>
      <c r="E239" s="40">
        <v>0</v>
      </c>
      <c r="F239" s="38"/>
      <c r="G239" s="38"/>
      <c r="H239" s="38"/>
      <c r="I239" s="38"/>
      <c r="J239" s="38"/>
      <c r="K239" s="38"/>
      <c r="L239" s="38"/>
      <c r="M239" s="38"/>
      <c r="N239" s="38"/>
      <c r="O239" s="38"/>
      <c r="P239" s="38"/>
      <c r="Q239" s="38"/>
      <c r="R239" s="38"/>
      <c r="S239" s="117"/>
      <c r="T239" s="113"/>
      <c r="U239" s="41"/>
      <c r="V239" s="41"/>
      <c r="W239" s="41"/>
      <c r="X239" s="41"/>
      <c r="Y239" s="41"/>
      <c r="Z239" s="41"/>
      <c r="AA239" s="41"/>
      <c r="AB239" s="41"/>
      <c r="AC239" s="38"/>
      <c r="AD239" s="40"/>
      <c r="AE239" s="41"/>
      <c r="AF239" s="117"/>
      <c r="AG239" s="774"/>
      <c r="AH239" s="735"/>
      <c r="AI239" s="735"/>
      <c r="AJ239" s="735"/>
      <c r="AK239" s="735"/>
      <c r="AL239" s="735"/>
      <c r="AM239" s="735"/>
      <c r="AN239" s="735"/>
      <c r="AO239" s="857"/>
      <c r="AP239" s="735"/>
      <c r="AQ239" s="735"/>
      <c r="AR239" s="735"/>
      <c r="AS239" s="735"/>
      <c r="AT239" s="735"/>
      <c r="AU239" s="764"/>
    </row>
    <row r="240" spans="1:47" ht="17.25" customHeight="1">
      <c r="A240" s="780"/>
      <c r="B240" s="735"/>
      <c r="C240" s="724"/>
      <c r="D240" s="106" t="s">
        <v>96</v>
      </c>
      <c r="E240" s="153">
        <f t="shared" ref="E240" si="59">+E236+E239</f>
        <v>29</v>
      </c>
      <c r="F240" s="154"/>
      <c r="G240" s="154"/>
      <c r="H240" s="154"/>
      <c r="I240" s="154"/>
      <c r="J240" s="154"/>
      <c r="K240" s="154"/>
      <c r="L240" s="154"/>
      <c r="M240" s="154"/>
      <c r="N240" s="154"/>
      <c r="O240" s="154"/>
      <c r="P240" s="154"/>
      <c r="Q240" s="154"/>
      <c r="R240" s="154"/>
      <c r="S240" s="155"/>
      <c r="T240" s="156"/>
      <c r="U240" s="157"/>
      <c r="V240" s="157"/>
      <c r="W240" s="157"/>
      <c r="X240" s="157"/>
      <c r="Y240" s="157"/>
      <c r="Z240" s="157"/>
      <c r="AA240" s="157"/>
      <c r="AB240" s="157"/>
      <c r="AC240" s="154"/>
      <c r="AD240" s="158"/>
      <c r="AE240" s="157"/>
      <c r="AF240" s="155"/>
      <c r="AG240" s="774"/>
      <c r="AH240" s="735"/>
      <c r="AI240" s="735"/>
      <c r="AJ240" s="735"/>
      <c r="AK240" s="735"/>
      <c r="AL240" s="735"/>
      <c r="AM240" s="735"/>
      <c r="AN240" s="735"/>
      <c r="AO240" s="857"/>
      <c r="AP240" s="735"/>
      <c r="AQ240" s="735"/>
      <c r="AR240" s="735"/>
      <c r="AS240" s="735"/>
      <c r="AT240" s="735"/>
      <c r="AU240" s="764"/>
    </row>
    <row r="241" spans="1:47" ht="17.25" customHeight="1">
      <c r="A241" s="780"/>
      <c r="B241" s="735"/>
      <c r="C241" s="724"/>
      <c r="D241" s="107" t="s">
        <v>99</v>
      </c>
      <c r="E241" s="153">
        <f t="shared" ref="E241" si="60">+E237+E239</f>
        <v>3756057</v>
      </c>
      <c r="F241" s="154"/>
      <c r="G241" s="154"/>
      <c r="H241" s="154"/>
      <c r="I241" s="154"/>
      <c r="J241" s="154"/>
      <c r="K241" s="154"/>
      <c r="L241" s="154"/>
      <c r="M241" s="154"/>
      <c r="N241" s="154"/>
      <c r="O241" s="154"/>
      <c r="P241" s="154"/>
      <c r="Q241" s="154"/>
      <c r="R241" s="154"/>
      <c r="S241" s="155"/>
      <c r="T241" s="156"/>
      <c r="U241" s="157"/>
      <c r="V241" s="157"/>
      <c r="W241" s="157"/>
      <c r="X241" s="157"/>
      <c r="Y241" s="157"/>
      <c r="Z241" s="157"/>
      <c r="AA241" s="157"/>
      <c r="AB241" s="157"/>
      <c r="AC241" s="154"/>
      <c r="AD241" s="158"/>
      <c r="AE241" s="157"/>
      <c r="AF241" s="155"/>
      <c r="AG241" s="775"/>
      <c r="AH241" s="736"/>
      <c r="AI241" s="736"/>
      <c r="AJ241" s="736"/>
      <c r="AK241" s="736"/>
      <c r="AL241" s="736"/>
      <c r="AM241" s="736"/>
      <c r="AN241" s="736"/>
      <c r="AO241" s="857"/>
      <c r="AP241" s="736"/>
      <c r="AQ241" s="736"/>
      <c r="AR241" s="736"/>
      <c r="AS241" s="736"/>
      <c r="AT241" s="736"/>
      <c r="AU241" s="764"/>
    </row>
    <row r="242" spans="1:47" ht="19.5" customHeight="1">
      <c r="A242" s="780"/>
      <c r="B242" s="735"/>
      <c r="C242" s="858" t="s">
        <v>242</v>
      </c>
      <c r="D242" s="106" t="s">
        <v>159</v>
      </c>
      <c r="E242" s="128">
        <f>+E128+E134+E140+E146+E152+E158+E164+E170+E176+E182+E188+E194+E200+E206+E212+E218+E224+E230+E236</f>
        <v>2000</v>
      </c>
      <c r="F242" s="119"/>
      <c r="G242" s="119"/>
      <c r="H242" s="119"/>
      <c r="I242" s="119"/>
      <c r="J242" s="119"/>
      <c r="K242" s="119"/>
      <c r="L242" s="119"/>
      <c r="M242" s="119"/>
      <c r="N242" s="119"/>
      <c r="O242" s="119"/>
      <c r="P242" s="119"/>
      <c r="Q242" s="119"/>
      <c r="R242" s="120"/>
      <c r="S242" s="121"/>
      <c r="T242" s="122"/>
      <c r="U242" s="123"/>
      <c r="V242" s="123"/>
      <c r="W242" s="123"/>
      <c r="X242" s="123"/>
      <c r="Y242" s="123"/>
      <c r="Z242" s="123"/>
      <c r="AA242" s="123"/>
      <c r="AB242" s="123"/>
      <c r="AC242" s="123"/>
      <c r="AD242" s="123"/>
      <c r="AE242" s="123"/>
      <c r="AF242" s="131"/>
      <c r="AG242" s="731" t="s">
        <v>258</v>
      </c>
      <c r="AH242" s="748" t="s">
        <v>257</v>
      </c>
      <c r="AI242" s="748" t="s">
        <v>257</v>
      </c>
      <c r="AJ242" s="748" t="s">
        <v>257</v>
      </c>
      <c r="AK242" s="748" t="s">
        <v>257</v>
      </c>
      <c r="AL242" s="748" t="s">
        <v>257</v>
      </c>
      <c r="AM242" s="847" t="s">
        <v>261</v>
      </c>
      <c r="AN242" s="757">
        <v>4152687</v>
      </c>
      <c r="AO242" s="757">
        <v>4228114</v>
      </c>
      <c r="AP242" s="748" t="s">
        <v>257</v>
      </c>
      <c r="AQ242" s="748" t="s">
        <v>257</v>
      </c>
      <c r="AR242" s="748" t="s">
        <v>259</v>
      </c>
      <c r="AS242" s="770" t="s">
        <v>260</v>
      </c>
      <c r="AT242" s="757">
        <f>+AN242+AO242</f>
        <v>8380801</v>
      </c>
      <c r="AU242" s="748"/>
    </row>
    <row r="243" spans="1:47" ht="19.5" customHeight="1">
      <c r="A243" s="780"/>
      <c r="B243" s="735"/>
      <c r="C243" s="858"/>
      <c r="D243" s="107" t="s">
        <v>153</v>
      </c>
      <c r="E243" s="128">
        <f>+E129+E135+E141+E147+E153+E159+E165+E171+E177+E183+E189+E195+E201+E207+E213+E219+E225+E231+E237</f>
        <v>260000000</v>
      </c>
      <c r="F243" s="119"/>
      <c r="G243" s="119"/>
      <c r="H243" s="119"/>
      <c r="I243" s="119"/>
      <c r="J243" s="119"/>
      <c r="K243" s="119"/>
      <c r="L243" s="119"/>
      <c r="M243" s="119"/>
      <c r="N243" s="119"/>
      <c r="O243" s="119"/>
      <c r="P243" s="119"/>
      <c r="Q243" s="119"/>
      <c r="R243" s="119"/>
      <c r="S243" s="121"/>
      <c r="T243" s="122"/>
      <c r="U243" s="123"/>
      <c r="V243" s="123"/>
      <c r="W243" s="123"/>
      <c r="X243" s="123"/>
      <c r="Y243" s="123"/>
      <c r="Z243" s="123"/>
      <c r="AA243" s="123"/>
      <c r="AB243" s="123"/>
      <c r="AC243" s="119"/>
      <c r="AD243" s="124"/>
      <c r="AE243" s="123"/>
      <c r="AF243" s="131"/>
      <c r="AG243" s="732"/>
      <c r="AH243" s="749"/>
      <c r="AI243" s="749"/>
      <c r="AJ243" s="749"/>
      <c r="AK243" s="749"/>
      <c r="AL243" s="749"/>
      <c r="AM243" s="848"/>
      <c r="AN243" s="749"/>
      <c r="AO243" s="749"/>
      <c r="AP243" s="749"/>
      <c r="AQ243" s="749"/>
      <c r="AR243" s="749"/>
      <c r="AS243" s="771"/>
      <c r="AT243" s="749"/>
      <c r="AU243" s="749"/>
    </row>
    <row r="244" spans="1:47" ht="19.5" customHeight="1">
      <c r="A244" s="780"/>
      <c r="B244" s="735"/>
      <c r="C244" s="858"/>
      <c r="D244" s="106" t="s">
        <v>160</v>
      </c>
      <c r="E244" s="128">
        <f t="shared" ref="E244:E245" si="61">+E130+E136+E142+E148+E154+E160+E166+E172+E178+E184+E190+E196+E202+E208+E214+E220+E226+E232+E238</f>
        <v>0</v>
      </c>
      <c r="F244" s="119"/>
      <c r="G244" s="119"/>
      <c r="H244" s="119"/>
      <c r="I244" s="119"/>
      <c r="J244" s="119"/>
      <c r="K244" s="119"/>
      <c r="L244" s="119"/>
      <c r="M244" s="119"/>
      <c r="N244" s="119"/>
      <c r="O244" s="119"/>
      <c r="P244" s="119"/>
      <c r="Q244" s="119"/>
      <c r="R244" s="120"/>
      <c r="S244" s="121"/>
      <c r="T244" s="122"/>
      <c r="U244" s="123"/>
      <c r="V244" s="123"/>
      <c r="W244" s="123"/>
      <c r="X244" s="123"/>
      <c r="Y244" s="123"/>
      <c r="Z244" s="123"/>
      <c r="AA244" s="123"/>
      <c r="AB244" s="123"/>
      <c r="AC244" s="123"/>
      <c r="AD244" s="123"/>
      <c r="AE244" s="123"/>
      <c r="AF244" s="131"/>
      <c r="AG244" s="732"/>
      <c r="AH244" s="749"/>
      <c r="AI244" s="749"/>
      <c r="AJ244" s="749"/>
      <c r="AK244" s="749"/>
      <c r="AL244" s="749"/>
      <c r="AM244" s="848"/>
      <c r="AN244" s="749"/>
      <c r="AO244" s="749"/>
      <c r="AP244" s="749"/>
      <c r="AQ244" s="749"/>
      <c r="AR244" s="749"/>
      <c r="AS244" s="771"/>
      <c r="AT244" s="749"/>
      <c r="AU244" s="749"/>
    </row>
    <row r="245" spans="1:47" ht="19.5" customHeight="1">
      <c r="A245" s="781"/>
      <c r="B245" s="736"/>
      <c r="C245" s="858"/>
      <c r="D245" s="107" t="s">
        <v>161</v>
      </c>
      <c r="E245" s="128">
        <f t="shared" si="61"/>
        <v>0</v>
      </c>
      <c r="F245" s="125"/>
      <c r="G245" s="125"/>
      <c r="H245" s="125"/>
      <c r="I245" s="125"/>
      <c r="J245" s="125"/>
      <c r="K245" s="125"/>
      <c r="L245" s="125"/>
      <c r="M245" s="125"/>
      <c r="N245" s="125"/>
      <c r="O245" s="125"/>
      <c r="P245" s="125"/>
      <c r="Q245" s="125"/>
      <c r="R245" s="119"/>
      <c r="S245" s="121"/>
      <c r="T245" s="122"/>
      <c r="U245" s="123"/>
      <c r="V245" s="123"/>
      <c r="W245" s="123"/>
      <c r="X245" s="123"/>
      <c r="Y245" s="123"/>
      <c r="Z245" s="123"/>
      <c r="AA245" s="123"/>
      <c r="AB245" s="123"/>
      <c r="AC245" s="126"/>
      <c r="AD245" s="127"/>
      <c r="AE245" s="123"/>
      <c r="AF245" s="131"/>
      <c r="AG245" s="733"/>
      <c r="AH245" s="750"/>
      <c r="AI245" s="750"/>
      <c r="AJ245" s="750"/>
      <c r="AK245" s="750"/>
      <c r="AL245" s="750"/>
      <c r="AM245" s="849"/>
      <c r="AN245" s="750"/>
      <c r="AO245" s="750"/>
      <c r="AP245" s="750"/>
      <c r="AQ245" s="750"/>
      <c r="AR245" s="750"/>
      <c r="AS245" s="772"/>
      <c r="AT245" s="750"/>
      <c r="AU245" s="750"/>
    </row>
    <row r="246" spans="1:47" ht="17.25" customHeight="1">
      <c r="A246" s="745">
        <v>4</v>
      </c>
      <c r="B246" s="734" t="s">
        <v>196</v>
      </c>
      <c r="C246" s="724" t="s">
        <v>246</v>
      </c>
      <c r="D246" s="106" t="s">
        <v>94</v>
      </c>
      <c r="E246" s="159">
        <f>+INVERSIÓN!H28</f>
        <v>0.125</v>
      </c>
      <c r="F246" s="40"/>
      <c r="G246" s="40"/>
      <c r="H246" s="40"/>
      <c r="I246" s="40"/>
      <c r="J246" s="40"/>
      <c r="K246" s="40"/>
      <c r="L246" s="40"/>
      <c r="M246" s="40"/>
      <c r="N246" s="40"/>
      <c r="O246" s="40"/>
      <c r="P246" s="40"/>
      <c r="Q246" s="40"/>
      <c r="R246" s="109"/>
      <c r="S246" s="115"/>
      <c r="T246" s="111"/>
      <c r="U246" s="110"/>
      <c r="V246" s="110"/>
      <c r="W246" s="110"/>
      <c r="X246" s="110"/>
      <c r="Y246" s="110"/>
      <c r="Z246" s="110"/>
      <c r="AA246" s="110"/>
      <c r="AB246" s="110"/>
      <c r="AC246" s="38"/>
      <c r="AD246" s="39"/>
      <c r="AE246" s="110"/>
      <c r="AF246" s="129"/>
      <c r="AG246" s="859"/>
      <c r="AH246" s="724"/>
      <c r="AI246" s="724"/>
      <c r="AJ246" s="724"/>
      <c r="AK246" s="724"/>
      <c r="AL246" s="724"/>
      <c r="AM246" s="724"/>
      <c r="AN246" s="724"/>
      <c r="AO246" s="724"/>
      <c r="AP246" s="724"/>
      <c r="AQ246" s="724"/>
      <c r="AR246" s="724"/>
      <c r="AS246" s="724"/>
      <c r="AT246" s="724"/>
      <c r="AU246" s="724"/>
    </row>
    <row r="247" spans="1:47" ht="17.25" customHeight="1">
      <c r="A247" s="746"/>
      <c r="B247" s="735"/>
      <c r="C247" s="724"/>
      <c r="D247" s="107" t="s">
        <v>6</v>
      </c>
      <c r="E247" s="40">
        <f>+INVERSIÓN!H29</f>
        <v>250000000</v>
      </c>
      <c r="F247" s="40"/>
      <c r="G247" s="40"/>
      <c r="H247" s="40"/>
      <c r="I247" s="40"/>
      <c r="J247" s="40"/>
      <c r="K247" s="40"/>
      <c r="L247" s="40"/>
      <c r="M247" s="40"/>
      <c r="N247" s="40"/>
      <c r="O247" s="40"/>
      <c r="P247" s="40"/>
      <c r="Q247" s="40"/>
      <c r="R247" s="40"/>
      <c r="S247" s="116"/>
      <c r="T247" s="112"/>
      <c r="U247" s="36"/>
      <c r="V247" s="36"/>
      <c r="W247" s="36"/>
      <c r="X247" s="36"/>
      <c r="Y247" s="36"/>
      <c r="Z247" s="36"/>
      <c r="AA247" s="36"/>
      <c r="AB247" s="36"/>
      <c r="AC247" s="40"/>
      <c r="AD247" s="40"/>
      <c r="AE247" s="36"/>
      <c r="AF247" s="37"/>
      <c r="AG247" s="859"/>
      <c r="AH247" s="724"/>
      <c r="AI247" s="724"/>
      <c r="AJ247" s="724"/>
      <c r="AK247" s="724"/>
      <c r="AL247" s="724"/>
      <c r="AM247" s="724"/>
      <c r="AN247" s="724"/>
      <c r="AO247" s="724"/>
      <c r="AP247" s="724"/>
      <c r="AQ247" s="724"/>
      <c r="AR247" s="724"/>
      <c r="AS247" s="724"/>
      <c r="AT247" s="724"/>
      <c r="AU247" s="724"/>
    </row>
    <row r="248" spans="1:47" ht="17.25" customHeight="1">
      <c r="A248" s="746"/>
      <c r="B248" s="735"/>
      <c r="C248" s="724"/>
      <c r="D248" s="106" t="s">
        <v>95</v>
      </c>
      <c r="E248" s="40">
        <v>0</v>
      </c>
      <c r="F248" s="38"/>
      <c r="G248" s="38"/>
      <c r="H248" s="38"/>
      <c r="I248" s="38"/>
      <c r="J248" s="38"/>
      <c r="K248" s="38"/>
      <c r="L248" s="38"/>
      <c r="M248" s="38"/>
      <c r="N248" s="38"/>
      <c r="O248" s="38"/>
      <c r="P248" s="38"/>
      <c r="Q248" s="38"/>
      <c r="R248" s="38"/>
      <c r="S248" s="117"/>
      <c r="T248" s="113"/>
      <c r="U248" s="41"/>
      <c r="V248" s="41"/>
      <c r="W248" s="41"/>
      <c r="X248" s="41"/>
      <c r="Y248" s="41"/>
      <c r="Z248" s="41"/>
      <c r="AA248" s="41"/>
      <c r="AB248" s="41"/>
      <c r="AC248" s="38"/>
      <c r="AD248" s="40"/>
      <c r="AE248" s="41"/>
      <c r="AF248" s="42"/>
      <c r="AG248" s="859"/>
      <c r="AH248" s="724"/>
      <c r="AI248" s="724"/>
      <c r="AJ248" s="724"/>
      <c r="AK248" s="724"/>
      <c r="AL248" s="724"/>
      <c r="AM248" s="724"/>
      <c r="AN248" s="724"/>
      <c r="AO248" s="724"/>
      <c r="AP248" s="724"/>
      <c r="AQ248" s="724"/>
      <c r="AR248" s="724"/>
      <c r="AS248" s="724"/>
      <c r="AT248" s="724"/>
      <c r="AU248" s="724"/>
    </row>
    <row r="249" spans="1:47" ht="17.25" customHeight="1">
      <c r="A249" s="746"/>
      <c r="B249" s="735"/>
      <c r="C249" s="724"/>
      <c r="D249" s="107" t="s">
        <v>7</v>
      </c>
      <c r="E249" s="40">
        <v>0</v>
      </c>
      <c r="F249" s="38"/>
      <c r="G249" s="38"/>
      <c r="H249" s="38"/>
      <c r="I249" s="38"/>
      <c r="J249" s="38"/>
      <c r="K249" s="38"/>
      <c r="L249" s="38"/>
      <c r="M249" s="38"/>
      <c r="N249" s="38"/>
      <c r="O249" s="38"/>
      <c r="P249" s="38"/>
      <c r="Q249" s="38"/>
      <c r="R249" s="38"/>
      <c r="S249" s="117"/>
      <c r="T249" s="113"/>
      <c r="U249" s="41"/>
      <c r="V249" s="41"/>
      <c r="W249" s="41"/>
      <c r="X249" s="41"/>
      <c r="Y249" s="41"/>
      <c r="Z249" s="41"/>
      <c r="AA249" s="41"/>
      <c r="AB249" s="41"/>
      <c r="AC249" s="38"/>
      <c r="AD249" s="40"/>
      <c r="AE249" s="41"/>
      <c r="AF249" s="42"/>
      <c r="AG249" s="859"/>
      <c r="AH249" s="724"/>
      <c r="AI249" s="724"/>
      <c r="AJ249" s="724"/>
      <c r="AK249" s="724"/>
      <c r="AL249" s="724"/>
      <c r="AM249" s="724"/>
      <c r="AN249" s="724"/>
      <c r="AO249" s="724"/>
      <c r="AP249" s="724"/>
      <c r="AQ249" s="724"/>
      <c r="AR249" s="724"/>
      <c r="AS249" s="724"/>
      <c r="AT249" s="724"/>
      <c r="AU249" s="724"/>
    </row>
    <row r="250" spans="1:47" ht="17.25" customHeight="1">
      <c r="A250" s="746"/>
      <c r="B250" s="735"/>
      <c r="C250" s="724"/>
      <c r="D250" s="106" t="s">
        <v>96</v>
      </c>
      <c r="E250" s="160">
        <f>+E246+E248</f>
        <v>0.125</v>
      </c>
      <c r="F250" s="38"/>
      <c r="G250" s="38"/>
      <c r="H250" s="38"/>
      <c r="I250" s="38"/>
      <c r="J250" s="38"/>
      <c r="K250" s="38"/>
      <c r="L250" s="38"/>
      <c r="M250" s="38"/>
      <c r="N250" s="38"/>
      <c r="O250" s="38"/>
      <c r="P250" s="38"/>
      <c r="Q250" s="38"/>
      <c r="R250" s="38"/>
      <c r="S250" s="117"/>
      <c r="T250" s="113"/>
      <c r="U250" s="41"/>
      <c r="V250" s="41"/>
      <c r="W250" s="41"/>
      <c r="X250" s="41"/>
      <c r="Y250" s="41"/>
      <c r="Z250" s="41"/>
      <c r="AA250" s="41"/>
      <c r="AB250" s="41"/>
      <c r="AC250" s="38"/>
      <c r="AD250" s="40"/>
      <c r="AE250" s="41"/>
      <c r="AF250" s="42"/>
      <c r="AG250" s="859"/>
      <c r="AH250" s="724"/>
      <c r="AI250" s="724"/>
      <c r="AJ250" s="724"/>
      <c r="AK250" s="724"/>
      <c r="AL250" s="724"/>
      <c r="AM250" s="724"/>
      <c r="AN250" s="724"/>
      <c r="AO250" s="724"/>
      <c r="AP250" s="724"/>
      <c r="AQ250" s="724"/>
      <c r="AR250" s="724"/>
      <c r="AS250" s="724"/>
      <c r="AT250" s="724"/>
      <c r="AU250" s="724"/>
    </row>
    <row r="251" spans="1:47" ht="17.25" customHeight="1">
      <c r="A251" s="746"/>
      <c r="B251" s="735"/>
      <c r="C251" s="724"/>
      <c r="D251" s="107" t="s">
        <v>99</v>
      </c>
      <c r="E251" s="109">
        <f>+E247+E249</f>
        <v>250000000</v>
      </c>
      <c r="F251" s="38"/>
      <c r="G251" s="38"/>
      <c r="H251" s="38"/>
      <c r="I251" s="38"/>
      <c r="J251" s="38"/>
      <c r="K251" s="38"/>
      <c r="L251" s="38"/>
      <c r="M251" s="38"/>
      <c r="N251" s="38"/>
      <c r="O251" s="38"/>
      <c r="P251" s="38"/>
      <c r="Q251" s="38"/>
      <c r="R251" s="38"/>
      <c r="S251" s="117"/>
      <c r="T251" s="113"/>
      <c r="U251" s="41"/>
      <c r="V251" s="41"/>
      <c r="W251" s="41"/>
      <c r="X251" s="41"/>
      <c r="Y251" s="41"/>
      <c r="Z251" s="41"/>
      <c r="AA251" s="41"/>
      <c r="AB251" s="41"/>
      <c r="AC251" s="38"/>
      <c r="AD251" s="40"/>
      <c r="AE251" s="41"/>
      <c r="AF251" s="42"/>
      <c r="AG251" s="859"/>
      <c r="AH251" s="724"/>
      <c r="AI251" s="724"/>
      <c r="AJ251" s="724"/>
      <c r="AK251" s="724"/>
      <c r="AL251" s="724"/>
      <c r="AM251" s="724"/>
      <c r="AN251" s="724"/>
      <c r="AO251" s="724"/>
      <c r="AP251" s="724"/>
      <c r="AQ251" s="724"/>
      <c r="AR251" s="724"/>
      <c r="AS251" s="724"/>
      <c r="AT251" s="724"/>
      <c r="AU251" s="724"/>
    </row>
    <row r="252" spans="1:47" ht="19.5" customHeight="1">
      <c r="A252" s="746"/>
      <c r="B252" s="735"/>
      <c r="C252" s="858" t="s">
        <v>247</v>
      </c>
      <c r="D252" s="106" t="s">
        <v>159</v>
      </c>
      <c r="E252" s="161">
        <f>+E246</f>
        <v>0.125</v>
      </c>
      <c r="F252" s="119"/>
      <c r="G252" s="119"/>
      <c r="H252" s="119"/>
      <c r="I252" s="119"/>
      <c r="J252" s="119"/>
      <c r="K252" s="119"/>
      <c r="L252" s="119"/>
      <c r="M252" s="119"/>
      <c r="N252" s="119"/>
      <c r="O252" s="119"/>
      <c r="P252" s="119"/>
      <c r="Q252" s="119"/>
      <c r="R252" s="120"/>
      <c r="S252" s="121"/>
      <c r="T252" s="122"/>
      <c r="U252" s="123"/>
      <c r="V252" s="123"/>
      <c r="W252" s="123"/>
      <c r="X252" s="123"/>
      <c r="Y252" s="123"/>
      <c r="Z252" s="123"/>
      <c r="AA252" s="123"/>
      <c r="AB252" s="123"/>
      <c r="AC252" s="123"/>
      <c r="AD252" s="123"/>
      <c r="AE252" s="123"/>
      <c r="AF252" s="131"/>
      <c r="AG252" s="731" t="s">
        <v>258</v>
      </c>
      <c r="AH252" s="748" t="s">
        <v>257</v>
      </c>
      <c r="AI252" s="748" t="s">
        <v>257</v>
      </c>
      <c r="AJ252" s="748" t="s">
        <v>257</v>
      </c>
      <c r="AK252" s="748" t="s">
        <v>257</v>
      </c>
      <c r="AL252" s="748" t="s">
        <v>257</v>
      </c>
      <c r="AM252" s="748" t="s">
        <v>257</v>
      </c>
      <c r="AN252" s="757">
        <v>4152687</v>
      </c>
      <c r="AO252" s="757">
        <v>4228114</v>
      </c>
      <c r="AP252" s="748" t="s">
        <v>257</v>
      </c>
      <c r="AQ252" s="748" t="s">
        <v>257</v>
      </c>
      <c r="AR252" s="748" t="s">
        <v>259</v>
      </c>
      <c r="AS252" s="770" t="s">
        <v>260</v>
      </c>
      <c r="AT252" s="757">
        <f>+AN252+AO252</f>
        <v>8380801</v>
      </c>
      <c r="AU252" s="748"/>
    </row>
    <row r="253" spans="1:47" ht="19.5" customHeight="1">
      <c r="A253" s="746"/>
      <c r="B253" s="735"/>
      <c r="C253" s="858"/>
      <c r="D253" s="107" t="s">
        <v>153</v>
      </c>
      <c r="E253" s="128">
        <f t="shared" ref="E253:E255" si="62">+E247</f>
        <v>250000000</v>
      </c>
      <c r="F253" s="119"/>
      <c r="G253" s="119"/>
      <c r="H253" s="119"/>
      <c r="I253" s="119"/>
      <c r="J253" s="119"/>
      <c r="K253" s="119"/>
      <c r="L253" s="119"/>
      <c r="M253" s="119"/>
      <c r="N253" s="119"/>
      <c r="O253" s="119"/>
      <c r="P253" s="119"/>
      <c r="Q253" s="119"/>
      <c r="R253" s="119"/>
      <c r="S253" s="121"/>
      <c r="T253" s="122"/>
      <c r="U253" s="123"/>
      <c r="V253" s="123"/>
      <c r="W253" s="123"/>
      <c r="X253" s="123"/>
      <c r="Y253" s="123"/>
      <c r="Z253" s="123"/>
      <c r="AA253" s="123"/>
      <c r="AB253" s="123"/>
      <c r="AC253" s="119"/>
      <c r="AD253" s="124"/>
      <c r="AE253" s="123"/>
      <c r="AF253" s="131"/>
      <c r="AG253" s="732"/>
      <c r="AH253" s="749"/>
      <c r="AI253" s="749"/>
      <c r="AJ253" s="749"/>
      <c r="AK253" s="749"/>
      <c r="AL253" s="749"/>
      <c r="AM253" s="749"/>
      <c r="AN253" s="749"/>
      <c r="AO253" s="749"/>
      <c r="AP253" s="749"/>
      <c r="AQ253" s="749"/>
      <c r="AR253" s="749"/>
      <c r="AS253" s="771"/>
      <c r="AT253" s="749"/>
      <c r="AU253" s="749"/>
    </row>
    <row r="254" spans="1:47" ht="19.5" customHeight="1">
      <c r="A254" s="746"/>
      <c r="B254" s="735"/>
      <c r="C254" s="858"/>
      <c r="D254" s="106" t="s">
        <v>160</v>
      </c>
      <c r="E254" s="128">
        <f t="shared" si="62"/>
        <v>0</v>
      </c>
      <c r="F254" s="119"/>
      <c r="G254" s="119"/>
      <c r="H254" s="119"/>
      <c r="I254" s="119"/>
      <c r="J254" s="119"/>
      <c r="K254" s="119"/>
      <c r="L254" s="119"/>
      <c r="M254" s="119"/>
      <c r="N254" s="119"/>
      <c r="O254" s="119"/>
      <c r="P254" s="119"/>
      <c r="Q254" s="119"/>
      <c r="R254" s="120"/>
      <c r="S254" s="121"/>
      <c r="T254" s="122"/>
      <c r="U254" s="123"/>
      <c r="V254" s="123"/>
      <c r="W254" s="123"/>
      <c r="X254" s="123"/>
      <c r="Y254" s="123"/>
      <c r="Z254" s="123"/>
      <c r="AA254" s="123"/>
      <c r="AB254" s="123"/>
      <c r="AC254" s="123"/>
      <c r="AD254" s="123"/>
      <c r="AE254" s="123"/>
      <c r="AF254" s="131"/>
      <c r="AG254" s="732"/>
      <c r="AH254" s="749"/>
      <c r="AI254" s="749"/>
      <c r="AJ254" s="749"/>
      <c r="AK254" s="749"/>
      <c r="AL254" s="749"/>
      <c r="AM254" s="749"/>
      <c r="AN254" s="749"/>
      <c r="AO254" s="749"/>
      <c r="AP254" s="749"/>
      <c r="AQ254" s="749"/>
      <c r="AR254" s="749"/>
      <c r="AS254" s="771"/>
      <c r="AT254" s="749"/>
      <c r="AU254" s="749"/>
    </row>
    <row r="255" spans="1:47" ht="19.5" customHeight="1">
      <c r="A255" s="870"/>
      <c r="B255" s="736"/>
      <c r="C255" s="858"/>
      <c r="D255" s="107" t="s">
        <v>161</v>
      </c>
      <c r="E255" s="128">
        <f t="shared" si="62"/>
        <v>0</v>
      </c>
      <c r="F255" s="125"/>
      <c r="G255" s="125"/>
      <c r="H255" s="125"/>
      <c r="I255" s="125"/>
      <c r="J255" s="125"/>
      <c r="K255" s="125"/>
      <c r="L255" s="125"/>
      <c r="M255" s="125"/>
      <c r="N255" s="125"/>
      <c r="O255" s="125"/>
      <c r="P255" s="125"/>
      <c r="Q255" s="125"/>
      <c r="R255" s="119"/>
      <c r="S255" s="121"/>
      <c r="T255" s="122"/>
      <c r="U255" s="123"/>
      <c r="V255" s="123"/>
      <c r="W255" s="123"/>
      <c r="X255" s="123"/>
      <c r="Y255" s="123"/>
      <c r="Z255" s="123"/>
      <c r="AA255" s="123"/>
      <c r="AB255" s="123"/>
      <c r="AC255" s="126"/>
      <c r="AD255" s="127"/>
      <c r="AE255" s="123"/>
      <c r="AF255" s="131"/>
      <c r="AG255" s="733"/>
      <c r="AH255" s="750"/>
      <c r="AI255" s="750"/>
      <c r="AJ255" s="750"/>
      <c r="AK255" s="750"/>
      <c r="AL255" s="750"/>
      <c r="AM255" s="750"/>
      <c r="AN255" s="750"/>
      <c r="AO255" s="750"/>
      <c r="AP255" s="750"/>
      <c r="AQ255" s="750"/>
      <c r="AR255" s="750"/>
      <c r="AS255" s="772"/>
      <c r="AT255" s="750"/>
      <c r="AU255" s="750"/>
    </row>
    <row r="256" spans="1:47" ht="34.5" customHeight="1">
      <c r="A256" s="725" t="s">
        <v>26</v>
      </c>
      <c r="B256" s="726"/>
      <c r="C256" s="726"/>
      <c r="D256" s="104" t="s">
        <v>63</v>
      </c>
      <c r="E256" s="69">
        <f>+E125+E243+E253</f>
        <v>2410000000</v>
      </c>
      <c r="F256" s="69"/>
      <c r="G256" s="69"/>
      <c r="H256" s="69"/>
      <c r="I256" s="69"/>
      <c r="J256" s="69"/>
      <c r="K256" s="69"/>
      <c r="L256" s="69"/>
      <c r="M256" s="69"/>
      <c r="N256" s="69"/>
      <c r="O256" s="69"/>
      <c r="P256" s="69"/>
      <c r="Q256" s="69"/>
      <c r="R256" s="69"/>
      <c r="S256" s="118"/>
      <c r="T256" s="114"/>
      <c r="U256" s="69"/>
      <c r="V256" s="69"/>
      <c r="W256" s="69"/>
      <c r="X256" s="69"/>
      <c r="Y256" s="69"/>
      <c r="Z256" s="69"/>
      <c r="AA256" s="69"/>
      <c r="AB256" s="69"/>
      <c r="AC256" s="69"/>
      <c r="AD256" s="69"/>
      <c r="AE256" s="69"/>
      <c r="AF256" s="130"/>
      <c r="AG256" s="854" t="str">
        <f>+AG252</f>
        <v>19 LOCALIDADES</v>
      </c>
      <c r="AH256" s="853" t="s">
        <v>257</v>
      </c>
      <c r="AI256" s="853" t="s">
        <v>257</v>
      </c>
      <c r="AJ256" s="853" t="s">
        <v>257</v>
      </c>
      <c r="AK256" s="853" t="s">
        <v>257</v>
      </c>
      <c r="AL256" s="853" t="s">
        <v>257</v>
      </c>
      <c r="AM256" s="853" t="s">
        <v>257</v>
      </c>
      <c r="AN256" s="850">
        <f>+AN252</f>
        <v>4152687</v>
      </c>
      <c r="AO256" s="850">
        <f t="shared" ref="AO256:AT256" si="63">+AO252</f>
        <v>4228114</v>
      </c>
      <c r="AP256" s="850" t="str">
        <f t="shared" si="63"/>
        <v>N/A</v>
      </c>
      <c r="AQ256" s="850" t="str">
        <f t="shared" si="63"/>
        <v>N/A</v>
      </c>
      <c r="AR256" s="850" t="str">
        <f t="shared" si="63"/>
        <v>TODOS</v>
      </c>
      <c r="AS256" s="850" t="str">
        <f t="shared" si="63"/>
        <v>COMUNIDAD EN GENERAL</v>
      </c>
      <c r="AT256" s="850">
        <f t="shared" si="63"/>
        <v>8380801</v>
      </c>
      <c r="AU256" s="853"/>
    </row>
    <row r="257" spans="1:47" ht="34.5" customHeight="1">
      <c r="A257" s="727"/>
      <c r="B257" s="728"/>
      <c r="C257" s="728"/>
      <c r="D257" s="68" t="s">
        <v>62</v>
      </c>
      <c r="E257" s="69">
        <v>0</v>
      </c>
      <c r="F257" s="69"/>
      <c r="G257" s="69"/>
      <c r="H257" s="69"/>
      <c r="I257" s="69"/>
      <c r="J257" s="69"/>
      <c r="K257" s="69"/>
      <c r="L257" s="69"/>
      <c r="M257" s="69"/>
      <c r="N257" s="69"/>
      <c r="O257" s="69"/>
      <c r="P257" s="69"/>
      <c r="Q257" s="69"/>
      <c r="R257" s="69"/>
      <c r="S257" s="118"/>
      <c r="T257" s="114"/>
      <c r="U257" s="69"/>
      <c r="V257" s="69"/>
      <c r="W257" s="69"/>
      <c r="X257" s="69"/>
      <c r="Y257" s="69"/>
      <c r="Z257" s="69"/>
      <c r="AA257" s="69"/>
      <c r="AB257" s="69"/>
      <c r="AC257" s="69"/>
      <c r="AD257" s="69"/>
      <c r="AE257" s="69"/>
      <c r="AF257" s="130"/>
      <c r="AG257" s="855"/>
      <c r="AH257" s="851"/>
      <c r="AI257" s="851"/>
      <c r="AJ257" s="851"/>
      <c r="AK257" s="851"/>
      <c r="AL257" s="851"/>
      <c r="AM257" s="851"/>
      <c r="AN257" s="851"/>
      <c r="AO257" s="851"/>
      <c r="AP257" s="851"/>
      <c r="AQ257" s="851"/>
      <c r="AR257" s="851"/>
      <c r="AS257" s="851"/>
      <c r="AT257" s="851"/>
      <c r="AU257" s="851"/>
    </row>
    <row r="258" spans="1:47" ht="34.5" customHeight="1" thickBot="1">
      <c r="A258" s="729"/>
      <c r="B258" s="730"/>
      <c r="C258" s="730"/>
      <c r="D258" s="70" t="s">
        <v>61</v>
      </c>
      <c r="E258" s="69">
        <f>+E256+E257</f>
        <v>2410000000</v>
      </c>
      <c r="F258" s="69"/>
      <c r="G258" s="69"/>
      <c r="H258" s="69"/>
      <c r="I258" s="69"/>
      <c r="J258" s="69"/>
      <c r="K258" s="69"/>
      <c r="L258" s="69"/>
      <c r="M258" s="69"/>
      <c r="N258" s="69"/>
      <c r="O258" s="69"/>
      <c r="P258" s="69"/>
      <c r="Q258" s="69"/>
      <c r="R258" s="69"/>
      <c r="S258" s="118"/>
      <c r="T258" s="114"/>
      <c r="U258" s="69"/>
      <c r="V258" s="69"/>
      <c r="W258" s="69"/>
      <c r="X258" s="69"/>
      <c r="Y258" s="69"/>
      <c r="Z258" s="69"/>
      <c r="AA258" s="69"/>
      <c r="AB258" s="69"/>
      <c r="AC258" s="69"/>
      <c r="AD258" s="69"/>
      <c r="AE258" s="69"/>
      <c r="AF258" s="130"/>
      <c r="AG258" s="856"/>
      <c r="AH258" s="852"/>
      <c r="AI258" s="852"/>
      <c r="AJ258" s="852"/>
      <c r="AK258" s="852"/>
      <c r="AL258" s="852"/>
      <c r="AM258" s="852"/>
      <c r="AN258" s="852"/>
      <c r="AO258" s="852"/>
      <c r="AP258" s="852"/>
      <c r="AQ258" s="852"/>
      <c r="AR258" s="852"/>
      <c r="AS258" s="852"/>
      <c r="AT258" s="852"/>
      <c r="AU258" s="852"/>
    </row>
    <row r="259" spans="1:47">
      <c r="A259" s="43"/>
      <c r="B259" s="43"/>
      <c r="C259" s="43"/>
      <c r="D259" s="43"/>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3"/>
      <c r="AE259" s="43"/>
      <c r="AF259" s="43"/>
      <c r="AG259" s="43"/>
      <c r="AH259" s="43"/>
      <c r="AI259" s="43"/>
      <c r="AJ259" s="43"/>
      <c r="AK259" s="43"/>
      <c r="AL259" s="43"/>
      <c r="AM259" s="43"/>
      <c r="AN259" s="43"/>
      <c r="AO259" s="43"/>
      <c r="AP259" s="43"/>
      <c r="AQ259" s="43"/>
      <c r="AR259" s="43"/>
      <c r="AS259" s="43"/>
      <c r="AT259" s="43"/>
    </row>
    <row r="260" spans="1:47" ht="18">
      <c r="A260" s="45" t="s">
        <v>67</v>
      </c>
      <c r="B260" s="43"/>
      <c r="C260" s="43"/>
      <c r="D260" s="43"/>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3"/>
      <c r="AE260" s="43"/>
      <c r="AF260" s="43"/>
      <c r="AG260" s="43"/>
      <c r="AH260" s="43"/>
      <c r="AI260" s="43"/>
      <c r="AJ260" s="46"/>
      <c r="AK260" s="46"/>
      <c r="AL260" s="46"/>
      <c r="AM260" s="46"/>
      <c r="AN260" s="46"/>
      <c r="AO260" s="46"/>
      <c r="AP260" s="46"/>
      <c r="AQ260" s="47"/>
      <c r="AR260" s="47"/>
      <c r="AS260" s="47"/>
      <c r="AT260" s="47"/>
    </row>
    <row r="261" spans="1:47" ht="18">
      <c r="A261" s="48" t="s">
        <v>68</v>
      </c>
      <c r="B261" s="700" t="s">
        <v>69</v>
      </c>
      <c r="C261" s="701"/>
      <c r="D261" s="702"/>
      <c r="E261" s="703" t="s">
        <v>70</v>
      </c>
      <c r="F261" s="704"/>
      <c r="G261" s="704"/>
      <c r="H261" s="704"/>
      <c r="I261" s="704"/>
      <c r="J261" s="704"/>
      <c r="K261" s="704"/>
      <c r="L261" s="704"/>
      <c r="M261" s="704"/>
      <c r="N261" s="704"/>
      <c r="O261" s="704"/>
      <c r="P261" s="704"/>
      <c r="Q261" s="704"/>
      <c r="R261" s="704"/>
      <c r="S261" s="43"/>
      <c r="T261" s="43"/>
      <c r="U261" s="43"/>
      <c r="V261" s="43"/>
      <c r="W261" s="43"/>
      <c r="X261" s="43"/>
      <c r="Y261" s="43"/>
      <c r="Z261" s="43"/>
      <c r="AA261" s="43"/>
      <c r="AB261" s="43"/>
      <c r="AC261" s="43"/>
      <c r="AD261" s="43"/>
      <c r="AE261" s="43"/>
      <c r="AF261" s="43"/>
      <c r="AG261" s="43"/>
      <c r="AH261" s="43"/>
      <c r="AI261" s="43"/>
      <c r="AJ261" s="46"/>
      <c r="AK261" s="46"/>
      <c r="AL261" s="46"/>
      <c r="AM261" s="46"/>
      <c r="AN261" s="46"/>
      <c r="AO261" s="46"/>
      <c r="AP261" s="46"/>
      <c r="AQ261" s="46"/>
      <c r="AR261" s="46"/>
      <c r="AS261" s="46"/>
      <c r="AT261" s="46"/>
    </row>
    <row r="262" spans="1:47">
      <c r="A262" s="49">
        <v>12</v>
      </c>
      <c r="B262" s="709" t="s">
        <v>173</v>
      </c>
      <c r="C262" s="710"/>
      <c r="D262" s="711"/>
      <c r="E262" s="709"/>
      <c r="F262" s="710"/>
      <c r="G262" s="710"/>
      <c r="H262" s="710"/>
      <c r="I262" s="710"/>
      <c r="J262" s="710"/>
      <c r="K262" s="710"/>
      <c r="L262" s="710"/>
      <c r="M262" s="710"/>
      <c r="N262" s="710"/>
      <c r="O262" s="710"/>
      <c r="P262" s="710"/>
      <c r="Q262" s="710"/>
      <c r="R262" s="710"/>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row>
    <row r="263" spans="1:47">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row>
    <row r="264" spans="1:47">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row>
    <row r="265" spans="1:47">
      <c r="A265" s="50"/>
      <c r="B265" s="50"/>
      <c r="C265" s="50"/>
      <c r="D265" s="50"/>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0"/>
      <c r="AE265" s="50"/>
      <c r="AF265" s="50"/>
      <c r="AG265" s="50"/>
      <c r="AH265" s="50"/>
      <c r="AI265" s="50"/>
      <c r="AJ265" s="50"/>
      <c r="AK265" s="50"/>
      <c r="AL265" s="50"/>
      <c r="AM265" s="50"/>
      <c r="AN265" s="50"/>
      <c r="AO265" s="50"/>
      <c r="AP265" s="50"/>
      <c r="AQ265" s="50"/>
      <c r="AR265" s="50"/>
      <c r="AS265" s="50"/>
      <c r="AT265" s="50"/>
    </row>
    <row r="266" spans="1:47" ht="15.75">
      <c r="A266" s="50"/>
      <c r="B266" s="50"/>
      <c r="C266" s="50"/>
      <c r="D266" s="50"/>
      <c r="E266" s="52"/>
      <c r="F266" s="52"/>
      <c r="G266" s="52"/>
      <c r="H266" s="52"/>
      <c r="I266" s="52"/>
      <c r="J266" s="52"/>
      <c r="K266" s="52"/>
      <c r="L266" s="52"/>
      <c r="M266" s="52"/>
      <c r="N266" s="52"/>
      <c r="O266" s="52"/>
      <c r="P266" s="52"/>
      <c r="Q266" s="52"/>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row>
    <row r="267" spans="1:47">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3"/>
      <c r="AE267" s="50"/>
      <c r="AF267" s="50"/>
      <c r="AG267" s="50"/>
      <c r="AH267" s="50"/>
      <c r="AI267" s="50"/>
      <c r="AJ267" s="50"/>
      <c r="AK267" s="50"/>
      <c r="AL267" s="50"/>
      <c r="AM267" s="50"/>
      <c r="AN267" s="50"/>
      <c r="AO267" s="50"/>
      <c r="AP267" s="50"/>
      <c r="AQ267" s="50"/>
      <c r="AR267" s="50"/>
      <c r="AS267" s="50"/>
      <c r="AT267" s="50"/>
    </row>
    <row r="268" spans="1:47">
      <c r="A268" s="50"/>
      <c r="B268" s="50"/>
      <c r="C268" s="50"/>
      <c r="D268" s="50"/>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0"/>
      <c r="AE268" s="50"/>
      <c r="AF268" s="50"/>
      <c r="AG268" s="50"/>
      <c r="AH268" s="50"/>
      <c r="AI268" s="50"/>
      <c r="AJ268" s="50"/>
      <c r="AK268" s="50"/>
      <c r="AL268" s="50"/>
      <c r="AM268" s="50"/>
      <c r="AN268" s="50"/>
      <c r="AO268" s="50"/>
      <c r="AP268" s="50"/>
      <c r="AQ268" s="50"/>
      <c r="AR268" s="50"/>
      <c r="AS268" s="50"/>
      <c r="AT268" s="50"/>
    </row>
    <row r="269" spans="1:47">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row>
    <row r="270" spans="1:47">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row>
    <row r="271" spans="1:47">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row>
    <row r="272" spans="1:47">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row>
    <row r="273" spans="1:46">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row>
    <row r="274" spans="1:46">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row>
    <row r="275" spans="1:46">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row>
    <row r="276" spans="1:46">
      <c r="R276" s="50"/>
      <c r="S276" s="50"/>
      <c r="T276" s="50"/>
      <c r="U276" s="50"/>
      <c r="V276" s="50"/>
      <c r="W276" s="50"/>
      <c r="X276" s="50"/>
      <c r="Y276" s="50"/>
      <c r="Z276" s="50"/>
      <c r="AA276" s="50"/>
      <c r="AB276" s="50"/>
      <c r="AC276" s="50"/>
      <c r="AD276" s="50"/>
    </row>
    <row r="277" spans="1:46">
      <c r="R277" s="50"/>
      <c r="S277" s="50"/>
      <c r="T277" s="50"/>
      <c r="U277" s="50"/>
      <c r="V277" s="50"/>
      <c r="W277" s="50"/>
      <c r="X277" s="50"/>
      <c r="Y277" s="50"/>
      <c r="Z277" s="50"/>
      <c r="AA277" s="50"/>
      <c r="AB277" s="50"/>
      <c r="AC277" s="50"/>
      <c r="AD277" s="50"/>
    </row>
    <row r="278" spans="1:46">
      <c r="R278" s="50"/>
      <c r="S278" s="50"/>
      <c r="T278" s="50"/>
      <c r="U278" s="50"/>
      <c r="V278" s="50"/>
      <c r="W278" s="50"/>
      <c r="X278" s="50"/>
      <c r="Y278" s="50"/>
      <c r="Z278" s="50"/>
      <c r="AA278" s="50"/>
      <c r="AB278" s="50"/>
      <c r="AC278" s="50"/>
      <c r="AD278" s="50"/>
    </row>
    <row r="279" spans="1:46">
      <c r="R279" s="50"/>
      <c r="S279" s="50"/>
      <c r="T279" s="50"/>
      <c r="U279" s="50"/>
      <c r="V279" s="50"/>
      <c r="W279" s="50"/>
      <c r="X279" s="50"/>
      <c r="Y279" s="50"/>
      <c r="Z279" s="50"/>
      <c r="AA279" s="50"/>
      <c r="AB279" s="50"/>
      <c r="AC279" s="50"/>
      <c r="AD279" s="50"/>
    </row>
    <row r="280" spans="1:46">
      <c r="R280" s="50"/>
      <c r="S280" s="50"/>
      <c r="T280" s="50"/>
      <c r="U280" s="50"/>
      <c r="V280" s="50"/>
      <c r="W280" s="50"/>
      <c r="X280" s="50"/>
      <c r="Y280" s="50"/>
      <c r="Z280" s="50"/>
      <c r="AA280" s="50"/>
      <c r="AB280" s="50"/>
      <c r="AC280" s="50"/>
      <c r="AD280" s="50"/>
    </row>
    <row r="281" spans="1:46">
      <c r="R281" s="50"/>
      <c r="S281" s="50"/>
      <c r="T281" s="50"/>
      <c r="U281" s="50"/>
      <c r="V281" s="50"/>
      <c r="W281" s="50"/>
      <c r="X281" s="50"/>
      <c r="Y281" s="50"/>
      <c r="Z281" s="50"/>
      <c r="AA281" s="50"/>
      <c r="AB281" s="50"/>
      <c r="AC281" s="50"/>
      <c r="AD281" s="50"/>
    </row>
    <row r="282" spans="1:46">
      <c r="R282" s="50"/>
      <c r="S282" s="50"/>
      <c r="T282" s="50"/>
      <c r="U282" s="50"/>
      <c r="V282" s="50"/>
      <c r="W282" s="50"/>
      <c r="X282" s="50"/>
      <c r="Y282" s="50"/>
      <c r="Z282" s="50"/>
      <c r="AA282" s="50"/>
      <c r="AB282" s="50"/>
      <c r="AC282" s="50"/>
      <c r="AD282" s="50"/>
    </row>
    <row r="283" spans="1:46">
      <c r="R283" s="50"/>
      <c r="S283" s="50"/>
      <c r="T283" s="50"/>
      <c r="U283" s="50"/>
      <c r="V283" s="50"/>
      <c r="W283" s="50"/>
      <c r="X283" s="50"/>
      <c r="Y283" s="50"/>
      <c r="Z283" s="50"/>
      <c r="AA283" s="50"/>
      <c r="AB283" s="50"/>
      <c r="AC283" s="50"/>
      <c r="AD283" s="50"/>
    </row>
    <row r="284" spans="1:46">
      <c r="R284" s="50"/>
      <c r="S284" s="50"/>
      <c r="T284" s="50"/>
      <c r="U284" s="50"/>
      <c r="V284" s="50"/>
      <c r="W284" s="50"/>
      <c r="X284" s="50"/>
      <c r="Y284" s="50"/>
      <c r="Z284" s="50"/>
      <c r="AA284" s="50"/>
      <c r="AB284" s="50"/>
      <c r="AC284" s="50"/>
      <c r="AD284" s="50"/>
    </row>
    <row r="285" spans="1:46">
      <c r="R285" s="50"/>
      <c r="S285" s="50"/>
      <c r="T285" s="50"/>
      <c r="U285" s="50"/>
      <c r="V285" s="50"/>
      <c r="W285" s="50"/>
      <c r="X285" s="50"/>
      <c r="Y285" s="50"/>
      <c r="Z285" s="50"/>
      <c r="AA285" s="50"/>
      <c r="AB285" s="50"/>
      <c r="AC285" s="50"/>
      <c r="AD285" s="50"/>
    </row>
    <row r="286" spans="1:46">
      <c r="R286" s="50"/>
      <c r="S286" s="50"/>
      <c r="T286" s="50"/>
      <c r="U286" s="50"/>
      <c r="V286" s="50"/>
      <c r="W286" s="50"/>
      <c r="X286" s="50"/>
      <c r="Y286" s="50"/>
      <c r="Z286" s="50"/>
      <c r="AA286" s="50"/>
      <c r="AB286" s="50"/>
      <c r="AC286" s="50"/>
      <c r="AD286" s="50"/>
    </row>
    <row r="287" spans="1:46">
      <c r="R287" s="50"/>
      <c r="S287" s="50"/>
      <c r="T287" s="50"/>
      <c r="U287" s="50"/>
      <c r="V287" s="50"/>
      <c r="W287" s="50"/>
      <c r="X287" s="50"/>
      <c r="Y287" s="50"/>
      <c r="Z287" s="50"/>
      <c r="AA287" s="50"/>
      <c r="AB287" s="50"/>
      <c r="AC287" s="50"/>
      <c r="AD287" s="50"/>
    </row>
    <row r="288" spans="1:46">
      <c r="R288" s="50"/>
      <c r="S288" s="50"/>
      <c r="T288" s="50"/>
      <c r="U288" s="50"/>
      <c r="V288" s="50"/>
      <c r="W288" s="50"/>
      <c r="X288" s="50"/>
      <c r="Y288" s="50"/>
      <c r="Z288" s="50"/>
      <c r="AA288" s="50"/>
      <c r="AB288" s="50"/>
      <c r="AC288" s="50"/>
      <c r="AD288" s="50"/>
    </row>
    <row r="289" spans="18:30">
      <c r="R289" s="50"/>
      <c r="S289" s="50"/>
      <c r="T289" s="50"/>
      <c r="U289" s="50"/>
      <c r="V289" s="50"/>
      <c r="W289" s="50"/>
      <c r="X289" s="50"/>
      <c r="Y289" s="50"/>
      <c r="Z289" s="50"/>
      <c r="AA289" s="50"/>
      <c r="AB289" s="50"/>
      <c r="AC289" s="50"/>
      <c r="AD289" s="50"/>
    </row>
    <row r="290" spans="18:30">
      <c r="R290" s="50"/>
      <c r="S290" s="50"/>
      <c r="T290" s="50"/>
      <c r="U290" s="50"/>
      <c r="V290" s="50"/>
      <c r="W290" s="50"/>
      <c r="X290" s="50"/>
      <c r="Y290" s="50"/>
      <c r="Z290" s="50"/>
      <c r="AA290" s="50"/>
      <c r="AB290" s="50"/>
      <c r="AC290" s="50"/>
      <c r="AD290" s="50"/>
    </row>
    <row r="291" spans="18:30">
      <c r="R291" s="50"/>
      <c r="S291" s="50"/>
      <c r="T291" s="50"/>
      <c r="U291" s="50"/>
      <c r="V291" s="50"/>
      <c r="W291" s="50"/>
      <c r="X291" s="50"/>
      <c r="Y291" s="50"/>
      <c r="Z291" s="50"/>
      <c r="AA291" s="50"/>
      <c r="AB291" s="50"/>
      <c r="AC291" s="50"/>
      <c r="AD291" s="50"/>
    </row>
    <row r="292" spans="18:30">
      <c r="R292" s="50"/>
      <c r="S292" s="50"/>
      <c r="T292" s="50"/>
      <c r="U292" s="50"/>
      <c r="V292" s="50"/>
      <c r="W292" s="50"/>
      <c r="X292" s="50"/>
      <c r="Y292" s="50"/>
      <c r="Z292" s="50"/>
      <c r="AA292" s="50"/>
      <c r="AB292" s="50"/>
      <c r="AC292" s="50"/>
      <c r="AD292" s="50"/>
    </row>
    <row r="293" spans="18:30">
      <c r="R293" s="50"/>
      <c r="S293" s="50"/>
      <c r="T293" s="50"/>
      <c r="U293" s="50"/>
      <c r="V293" s="50"/>
      <c r="W293" s="50"/>
      <c r="X293" s="50"/>
      <c r="Y293" s="50"/>
      <c r="Z293" s="50"/>
      <c r="AA293" s="50"/>
      <c r="AB293" s="50"/>
      <c r="AC293" s="50"/>
      <c r="AD293" s="50"/>
    </row>
    <row r="294" spans="18:30">
      <c r="R294" s="50"/>
      <c r="S294" s="50"/>
      <c r="T294" s="50"/>
      <c r="U294" s="50"/>
      <c r="V294" s="50"/>
      <c r="W294" s="50"/>
      <c r="X294" s="50"/>
      <c r="Y294" s="50"/>
      <c r="Z294" s="50"/>
      <c r="AA294" s="50"/>
      <c r="AB294" s="50"/>
      <c r="AC294" s="50"/>
      <c r="AD294" s="50"/>
    </row>
    <row r="295" spans="18:30">
      <c r="R295" s="50"/>
      <c r="S295" s="50"/>
      <c r="T295" s="50"/>
      <c r="U295" s="50"/>
      <c r="V295" s="50"/>
      <c r="W295" s="50"/>
      <c r="X295" s="50"/>
      <c r="Y295" s="50"/>
      <c r="Z295" s="50"/>
      <c r="AA295" s="50"/>
      <c r="AB295" s="50"/>
      <c r="AC295" s="50"/>
      <c r="AD295" s="50"/>
    </row>
    <row r="296" spans="18:30">
      <c r="R296" s="50"/>
      <c r="S296" s="50"/>
      <c r="T296" s="50"/>
      <c r="U296" s="50"/>
      <c r="V296" s="50"/>
      <c r="W296" s="50"/>
      <c r="X296" s="50"/>
      <c r="Y296" s="50"/>
      <c r="Z296" s="50"/>
      <c r="AA296" s="50"/>
      <c r="AB296" s="50"/>
      <c r="AC296" s="50"/>
      <c r="AD296" s="50"/>
    </row>
    <row r="297" spans="18:30">
      <c r="R297" s="50"/>
      <c r="S297" s="50"/>
      <c r="T297" s="50"/>
      <c r="U297" s="50"/>
      <c r="V297" s="50"/>
      <c r="W297" s="50"/>
      <c r="X297" s="50"/>
      <c r="Y297" s="50"/>
      <c r="Z297" s="50"/>
      <c r="AA297" s="50"/>
      <c r="AB297" s="50"/>
      <c r="AC297" s="50"/>
      <c r="AD297" s="50"/>
    </row>
    <row r="298" spans="18:30">
      <c r="R298" s="50"/>
      <c r="S298" s="50"/>
      <c r="T298" s="50"/>
      <c r="U298" s="50"/>
      <c r="V298" s="50"/>
      <c r="W298" s="50"/>
      <c r="X298" s="50"/>
      <c r="Y298" s="50"/>
      <c r="Z298" s="50"/>
      <c r="AA298" s="50"/>
      <c r="AB298" s="50"/>
      <c r="AC298" s="50"/>
      <c r="AD298" s="50"/>
    </row>
    <row r="299" spans="18:30">
      <c r="R299" s="50"/>
      <c r="S299" s="50"/>
      <c r="T299" s="50"/>
      <c r="U299" s="50"/>
      <c r="V299" s="50"/>
      <c r="W299" s="50"/>
      <c r="X299" s="50"/>
      <c r="Y299" s="50"/>
      <c r="Z299" s="50"/>
      <c r="AA299" s="50"/>
      <c r="AB299" s="50"/>
      <c r="AC299" s="50"/>
      <c r="AD299" s="50"/>
    </row>
    <row r="300" spans="18:30">
      <c r="R300" s="50"/>
      <c r="S300" s="50"/>
      <c r="T300" s="50"/>
      <c r="U300" s="50"/>
      <c r="V300" s="50"/>
      <c r="W300" s="50"/>
      <c r="X300" s="50"/>
      <c r="Y300" s="50"/>
      <c r="Z300" s="50"/>
      <c r="AA300" s="50"/>
      <c r="AB300" s="50"/>
      <c r="AC300" s="50"/>
      <c r="AD300" s="50"/>
    </row>
    <row r="301" spans="18:30">
      <c r="R301" s="50"/>
      <c r="S301" s="50"/>
      <c r="T301" s="50"/>
      <c r="U301" s="50"/>
      <c r="V301" s="50"/>
      <c r="W301" s="50"/>
      <c r="X301" s="50"/>
      <c r="Y301" s="50"/>
      <c r="Z301" s="50"/>
      <c r="AA301" s="50"/>
      <c r="AB301" s="50"/>
      <c r="AC301" s="50"/>
      <c r="AD301" s="50"/>
    </row>
    <row r="302" spans="18:30">
      <c r="R302" s="50"/>
      <c r="S302" s="50"/>
      <c r="T302" s="50"/>
      <c r="U302" s="50"/>
      <c r="V302" s="50"/>
      <c r="W302" s="50"/>
      <c r="X302" s="50"/>
      <c r="Y302" s="50"/>
      <c r="Z302" s="50"/>
      <c r="AA302" s="50"/>
      <c r="AB302" s="50"/>
      <c r="AC302" s="50"/>
      <c r="AD302" s="50"/>
    </row>
    <row r="303" spans="18:30">
      <c r="R303" s="50"/>
      <c r="S303" s="50"/>
      <c r="T303" s="50"/>
      <c r="U303" s="50"/>
      <c r="V303" s="50"/>
      <c r="W303" s="50"/>
      <c r="X303" s="50"/>
      <c r="Y303" s="50"/>
      <c r="Z303" s="50"/>
      <c r="AA303" s="50"/>
      <c r="AB303" s="50"/>
      <c r="AC303" s="50"/>
      <c r="AD303" s="50"/>
    </row>
    <row r="304" spans="18:30">
      <c r="R304" s="50"/>
      <c r="S304" s="50"/>
      <c r="T304" s="50"/>
      <c r="U304" s="50"/>
      <c r="V304" s="50"/>
      <c r="W304" s="50"/>
      <c r="X304" s="50"/>
      <c r="Y304" s="50"/>
      <c r="Z304" s="50"/>
      <c r="AA304" s="50"/>
      <c r="AB304" s="50"/>
      <c r="AC304" s="50"/>
      <c r="AD304" s="50"/>
    </row>
    <row r="305" spans="18:30">
      <c r="R305" s="50"/>
      <c r="S305" s="50"/>
      <c r="T305" s="50"/>
      <c r="U305" s="50"/>
      <c r="V305" s="50"/>
      <c r="W305" s="50"/>
      <c r="X305" s="50"/>
      <c r="Y305" s="50"/>
      <c r="Z305" s="50"/>
      <c r="AA305" s="50"/>
      <c r="AB305" s="50"/>
      <c r="AC305" s="50"/>
      <c r="AD305" s="50"/>
    </row>
    <row r="306" spans="18:30">
      <c r="R306" s="50"/>
      <c r="S306" s="50"/>
      <c r="T306" s="50"/>
      <c r="U306" s="50"/>
      <c r="V306" s="50"/>
      <c r="W306" s="50"/>
      <c r="X306" s="50"/>
      <c r="Y306" s="50"/>
      <c r="Z306" s="50"/>
      <c r="AA306" s="50"/>
      <c r="AB306" s="50"/>
      <c r="AC306" s="50"/>
      <c r="AD306" s="50"/>
    </row>
    <row r="307" spans="18:30">
      <c r="R307" s="50"/>
      <c r="S307" s="50"/>
      <c r="T307" s="50"/>
      <c r="U307" s="50"/>
      <c r="V307" s="50"/>
      <c r="W307" s="50"/>
      <c r="X307" s="50"/>
      <c r="Y307" s="50"/>
      <c r="Z307" s="50"/>
      <c r="AA307" s="50"/>
      <c r="AB307" s="50"/>
      <c r="AC307" s="50"/>
      <c r="AD307" s="50"/>
    </row>
    <row r="308" spans="18:30">
      <c r="R308" s="50"/>
      <c r="S308" s="50"/>
      <c r="T308" s="50"/>
      <c r="U308" s="50"/>
      <c r="V308" s="50"/>
      <c r="W308" s="50"/>
      <c r="X308" s="50"/>
      <c r="Y308" s="50"/>
      <c r="Z308" s="50"/>
      <c r="AA308" s="50"/>
      <c r="AB308" s="50"/>
      <c r="AC308" s="50"/>
      <c r="AD308" s="50"/>
    </row>
    <row r="309" spans="18:30">
      <c r="R309" s="50"/>
      <c r="S309" s="50"/>
      <c r="T309" s="50"/>
      <c r="U309" s="50"/>
      <c r="V309" s="50"/>
      <c r="W309" s="50"/>
      <c r="X309" s="50"/>
      <c r="Y309" s="50"/>
      <c r="Z309" s="50"/>
      <c r="AA309" s="50"/>
      <c r="AB309" s="50"/>
      <c r="AC309" s="50"/>
      <c r="AD309" s="50"/>
    </row>
    <row r="310" spans="18:30">
      <c r="R310" s="50"/>
      <c r="S310" s="50"/>
      <c r="T310" s="50"/>
      <c r="U310" s="50"/>
      <c r="V310" s="50"/>
      <c r="W310" s="50"/>
      <c r="X310" s="50"/>
      <c r="Y310" s="50"/>
      <c r="Z310" s="50"/>
      <c r="AA310" s="50"/>
      <c r="AB310" s="50"/>
      <c r="AC310" s="50"/>
      <c r="AD310" s="50"/>
    </row>
    <row r="311" spans="18:30">
      <c r="R311" s="50"/>
      <c r="S311" s="50"/>
      <c r="T311" s="50"/>
      <c r="U311" s="50"/>
      <c r="V311" s="50"/>
      <c r="W311" s="50"/>
      <c r="X311" s="50"/>
      <c r="Y311" s="50"/>
      <c r="Z311" s="50"/>
      <c r="AA311" s="50"/>
      <c r="AB311" s="50"/>
      <c r="AC311" s="50"/>
      <c r="AD311" s="50"/>
    </row>
    <row r="312" spans="18:30">
      <c r="R312" s="50"/>
      <c r="S312" s="50"/>
      <c r="T312" s="50"/>
      <c r="U312" s="50"/>
      <c r="V312" s="50"/>
      <c r="W312" s="50"/>
      <c r="X312" s="50"/>
      <c r="Y312" s="50"/>
      <c r="Z312" s="50"/>
      <c r="AA312" s="50"/>
      <c r="AB312" s="50"/>
      <c r="AC312" s="50"/>
      <c r="AD312" s="50"/>
    </row>
    <row r="313" spans="18:30">
      <c r="R313" s="50"/>
      <c r="S313" s="50"/>
      <c r="T313" s="50"/>
      <c r="U313" s="50"/>
      <c r="V313" s="50"/>
      <c r="W313" s="50"/>
      <c r="X313" s="50"/>
      <c r="Y313" s="50"/>
      <c r="Z313" s="50"/>
      <c r="AA313" s="50"/>
      <c r="AB313" s="50"/>
      <c r="AC313" s="50"/>
      <c r="AD313" s="50"/>
    </row>
    <row r="314" spans="18:30">
      <c r="R314" s="50"/>
      <c r="S314" s="50"/>
      <c r="T314" s="50"/>
      <c r="U314" s="50"/>
      <c r="V314" s="50"/>
      <c r="W314" s="50"/>
      <c r="X314" s="50"/>
      <c r="Y314" s="50"/>
      <c r="Z314" s="50"/>
      <c r="AA314" s="50"/>
      <c r="AB314" s="50"/>
      <c r="AC314" s="50"/>
      <c r="AD314" s="50"/>
    </row>
    <row r="315" spans="18:30">
      <c r="R315" s="50"/>
      <c r="S315" s="50"/>
      <c r="T315" s="50"/>
      <c r="U315" s="50"/>
      <c r="V315" s="50"/>
      <c r="W315" s="50"/>
      <c r="X315" s="50"/>
      <c r="Y315" s="50"/>
      <c r="Z315" s="50"/>
      <c r="AA315" s="50"/>
      <c r="AB315" s="50"/>
      <c r="AC315" s="50"/>
      <c r="AD315" s="50"/>
    </row>
    <row r="316" spans="18:30">
      <c r="R316" s="50"/>
      <c r="S316" s="50"/>
      <c r="T316" s="50"/>
      <c r="U316" s="50"/>
      <c r="V316" s="50"/>
      <c r="W316" s="50"/>
      <c r="X316" s="50"/>
      <c r="Y316" s="50"/>
      <c r="Z316" s="50"/>
      <c r="AA316" s="50"/>
      <c r="AB316" s="50"/>
      <c r="AC316" s="50"/>
      <c r="AD316" s="50"/>
    </row>
    <row r="317" spans="18:30">
      <c r="R317" s="50"/>
      <c r="S317" s="50"/>
      <c r="T317" s="50"/>
      <c r="U317" s="50"/>
      <c r="V317" s="50"/>
      <c r="W317" s="50"/>
      <c r="X317" s="50"/>
      <c r="Y317" s="50"/>
      <c r="Z317" s="50"/>
      <c r="AA317" s="50"/>
      <c r="AB317" s="50"/>
      <c r="AC317" s="50"/>
      <c r="AD317" s="50"/>
    </row>
    <row r="318" spans="18:30">
      <c r="R318" s="50"/>
      <c r="S318" s="50"/>
      <c r="T318" s="50"/>
      <c r="U318" s="50"/>
      <c r="V318" s="50"/>
      <c r="W318" s="50"/>
      <c r="X318" s="50"/>
      <c r="Y318" s="50"/>
      <c r="Z318" s="50"/>
      <c r="AA318" s="50"/>
      <c r="AB318" s="50"/>
      <c r="AC318" s="50"/>
      <c r="AD318" s="50"/>
    </row>
    <row r="319" spans="18:30">
      <c r="R319" s="50"/>
      <c r="S319" s="50"/>
      <c r="T319" s="50"/>
      <c r="U319" s="50"/>
      <c r="V319" s="50"/>
      <c r="W319" s="50"/>
      <c r="X319" s="50"/>
      <c r="Y319" s="50"/>
      <c r="Z319" s="50"/>
      <c r="AA319" s="50"/>
      <c r="AB319" s="50"/>
      <c r="AC319" s="50"/>
      <c r="AD319" s="50"/>
    </row>
    <row r="320" spans="18:30">
      <c r="R320" s="50"/>
      <c r="S320" s="50"/>
      <c r="T320" s="50"/>
      <c r="U320" s="50"/>
      <c r="V320" s="50"/>
      <c r="W320" s="50"/>
      <c r="X320" s="50"/>
      <c r="Y320" s="50"/>
      <c r="Z320" s="50"/>
      <c r="AA320" s="50"/>
      <c r="AB320" s="50"/>
      <c r="AC320" s="50"/>
      <c r="AD320" s="50"/>
    </row>
    <row r="321" spans="18:30">
      <c r="R321" s="50"/>
      <c r="S321" s="50"/>
      <c r="T321" s="50"/>
      <c r="U321" s="50"/>
      <c r="V321" s="50"/>
      <c r="W321" s="50"/>
      <c r="X321" s="50"/>
      <c r="Y321" s="50"/>
      <c r="Z321" s="50"/>
      <c r="AA321" s="50"/>
      <c r="AB321" s="50"/>
      <c r="AC321" s="50"/>
      <c r="AD321" s="50"/>
    </row>
    <row r="322" spans="18:30">
      <c r="R322" s="50"/>
      <c r="S322" s="50"/>
      <c r="T322" s="50"/>
      <c r="U322" s="50"/>
      <c r="V322" s="50"/>
      <c r="W322" s="50"/>
      <c r="X322" s="50"/>
      <c r="Y322" s="50"/>
      <c r="Z322" s="50"/>
      <c r="AA322" s="50"/>
      <c r="AB322" s="50"/>
      <c r="AC322" s="50"/>
      <c r="AD322" s="50"/>
    </row>
    <row r="323" spans="18:30">
      <c r="R323" s="50"/>
      <c r="S323" s="50"/>
      <c r="T323" s="50"/>
      <c r="U323" s="50"/>
      <c r="V323" s="50"/>
      <c r="W323" s="50"/>
      <c r="X323" s="50"/>
      <c r="Y323" s="50"/>
      <c r="Z323" s="50"/>
      <c r="AA323" s="50"/>
      <c r="AB323" s="50"/>
      <c r="AC323" s="50"/>
      <c r="AD323" s="50"/>
    </row>
    <row r="324" spans="18:30">
      <c r="R324" s="50"/>
      <c r="S324" s="50"/>
      <c r="T324" s="50"/>
      <c r="U324" s="50"/>
      <c r="V324" s="50"/>
      <c r="W324" s="50"/>
      <c r="X324" s="50"/>
      <c r="Y324" s="50"/>
      <c r="Z324" s="50"/>
      <c r="AA324" s="50"/>
      <c r="AB324" s="50"/>
      <c r="AC324" s="50"/>
      <c r="AD324" s="50"/>
    </row>
    <row r="325" spans="18:30">
      <c r="R325" s="50"/>
      <c r="S325" s="50"/>
      <c r="T325" s="50"/>
      <c r="U325" s="50"/>
      <c r="V325" s="50"/>
      <c r="W325" s="50"/>
      <c r="X325" s="50"/>
      <c r="Y325" s="50"/>
      <c r="Z325" s="50"/>
      <c r="AA325" s="50"/>
      <c r="AB325" s="50"/>
      <c r="AC325" s="50"/>
      <c r="AD325" s="50"/>
    </row>
    <row r="326" spans="18:30">
      <c r="R326" s="50"/>
      <c r="S326" s="50"/>
      <c r="T326" s="50"/>
      <c r="U326" s="50"/>
      <c r="V326" s="50"/>
      <c r="W326" s="50"/>
      <c r="X326" s="50"/>
      <c r="Y326" s="50"/>
      <c r="Z326" s="50"/>
      <c r="AA326" s="50"/>
      <c r="AB326" s="50"/>
      <c r="AC326" s="50"/>
      <c r="AD326" s="50"/>
    </row>
    <row r="327" spans="18:30">
      <c r="R327" s="50"/>
      <c r="S327" s="50"/>
      <c r="T327" s="50"/>
      <c r="U327" s="50"/>
      <c r="V327" s="50"/>
      <c r="W327" s="50"/>
      <c r="X327" s="50"/>
      <c r="Y327" s="50"/>
      <c r="Z327" s="50"/>
      <c r="AA327" s="50"/>
      <c r="AB327" s="50"/>
      <c r="AC327" s="50"/>
      <c r="AD327" s="50"/>
    </row>
    <row r="328" spans="18:30">
      <c r="R328" s="50"/>
      <c r="S328" s="50"/>
      <c r="T328" s="50"/>
      <c r="U328" s="50"/>
      <c r="V328" s="50"/>
      <c r="W328" s="50"/>
      <c r="X328" s="50"/>
      <c r="Y328" s="50"/>
      <c r="Z328" s="50"/>
      <c r="AA328" s="50"/>
      <c r="AB328" s="50"/>
      <c r="AC328" s="50"/>
      <c r="AD328" s="50"/>
    </row>
    <row r="329" spans="18:30">
      <c r="R329" s="50"/>
      <c r="S329" s="50"/>
      <c r="T329" s="50"/>
      <c r="U329" s="50"/>
      <c r="V329" s="50"/>
      <c r="W329" s="50"/>
      <c r="X329" s="50"/>
      <c r="Y329" s="50"/>
      <c r="Z329" s="50"/>
      <c r="AA329" s="50"/>
      <c r="AB329" s="50"/>
      <c r="AC329" s="50"/>
      <c r="AD329" s="50"/>
    </row>
    <row r="330" spans="18:30">
      <c r="R330" s="50"/>
      <c r="S330" s="50"/>
      <c r="T330" s="50"/>
      <c r="U330" s="50"/>
      <c r="V330" s="50"/>
      <c r="W330" s="50"/>
      <c r="X330" s="50"/>
      <c r="Y330" s="50"/>
      <c r="Z330" s="50"/>
      <c r="AA330" s="50"/>
      <c r="AB330" s="50"/>
      <c r="AC330" s="50"/>
      <c r="AD330" s="50"/>
    </row>
    <row r="331" spans="18:30">
      <c r="R331" s="50"/>
      <c r="S331" s="50"/>
      <c r="T331" s="50"/>
      <c r="U331" s="50"/>
      <c r="V331" s="50"/>
      <c r="W331" s="50"/>
      <c r="X331" s="50"/>
      <c r="Y331" s="50"/>
      <c r="Z331" s="50"/>
      <c r="AA331" s="50"/>
      <c r="AB331" s="50"/>
      <c r="AC331" s="50"/>
      <c r="AD331" s="50"/>
    </row>
    <row r="332" spans="18:30">
      <c r="R332" s="50"/>
      <c r="S332" s="50"/>
      <c r="T332" s="50"/>
      <c r="U332" s="50"/>
      <c r="V332" s="50"/>
      <c r="W332" s="50"/>
      <c r="X332" s="50"/>
      <c r="Y332" s="50"/>
      <c r="Z332" s="50"/>
      <c r="AA332" s="50"/>
      <c r="AB332" s="50"/>
      <c r="AC332" s="50"/>
      <c r="AD332" s="50"/>
    </row>
    <row r="333" spans="18:30">
      <c r="R333" s="50"/>
      <c r="S333" s="50"/>
      <c r="T333" s="50"/>
      <c r="U333" s="50"/>
      <c r="V333" s="50"/>
      <c r="W333" s="50"/>
      <c r="X333" s="50"/>
      <c r="Y333" s="50"/>
      <c r="Z333" s="50"/>
      <c r="AA333" s="50"/>
      <c r="AB333" s="50"/>
      <c r="AC333" s="50"/>
      <c r="AD333" s="50"/>
    </row>
    <row r="334" spans="18:30">
      <c r="R334" s="50"/>
      <c r="S334" s="50"/>
      <c r="T334" s="50"/>
      <c r="U334" s="50"/>
      <c r="V334" s="50"/>
      <c r="W334" s="50"/>
      <c r="X334" s="50"/>
      <c r="Y334" s="50"/>
      <c r="Z334" s="50"/>
      <c r="AA334" s="50"/>
      <c r="AB334" s="50"/>
      <c r="AC334" s="50"/>
      <c r="AD334" s="50"/>
    </row>
    <row r="335" spans="18:30">
      <c r="R335" s="50"/>
      <c r="S335" s="50"/>
      <c r="T335" s="50"/>
      <c r="U335" s="50"/>
      <c r="V335" s="50"/>
      <c r="W335" s="50"/>
      <c r="X335" s="50"/>
      <c r="Y335" s="50"/>
      <c r="Z335" s="50"/>
      <c r="AA335" s="50"/>
      <c r="AB335" s="50"/>
      <c r="AC335" s="50"/>
      <c r="AD335" s="50"/>
    </row>
    <row r="336" spans="18:30">
      <c r="R336" s="50"/>
      <c r="S336" s="50"/>
      <c r="T336" s="50"/>
      <c r="U336" s="50"/>
      <c r="V336" s="50"/>
      <c r="W336" s="50"/>
      <c r="X336" s="50"/>
      <c r="Y336" s="50"/>
      <c r="Z336" s="50"/>
      <c r="AA336" s="50"/>
      <c r="AB336" s="50"/>
      <c r="AC336" s="50"/>
      <c r="AD336" s="50"/>
    </row>
    <row r="337" spans="18:30">
      <c r="R337" s="50"/>
      <c r="S337" s="50"/>
      <c r="T337" s="50"/>
      <c r="U337" s="50"/>
      <c r="V337" s="50"/>
      <c r="W337" s="50"/>
      <c r="X337" s="50"/>
      <c r="Y337" s="50"/>
      <c r="Z337" s="50"/>
      <c r="AA337" s="50"/>
      <c r="AB337" s="50"/>
      <c r="AC337" s="50"/>
      <c r="AD337" s="50"/>
    </row>
    <row r="338" spans="18:30">
      <c r="R338" s="50"/>
      <c r="S338" s="50"/>
      <c r="T338" s="50"/>
      <c r="U338" s="50"/>
      <c r="V338" s="50"/>
      <c r="W338" s="50"/>
      <c r="X338" s="50"/>
      <c r="Y338" s="50"/>
      <c r="Z338" s="50"/>
      <c r="AA338" s="50"/>
      <c r="AB338" s="50"/>
      <c r="AC338" s="50"/>
      <c r="AD338" s="50"/>
    </row>
    <row r="339" spans="18:30">
      <c r="R339" s="50"/>
      <c r="S339" s="50"/>
      <c r="T339" s="50"/>
      <c r="U339" s="50"/>
      <c r="V339" s="50"/>
      <c r="W339" s="50"/>
      <c r="X339" s="50"/>
      <c r="Y339" s="50"/>
      <c r="Z339" s="50"/>
      <c r="AA339" s="50"/>
      <c r="AB339" s="50"/>
      <c r="AC339" s="50"/>
      <c r="AD339" s="50"/>
    </row>
    <row r="340" spans="18:30">
      <c r="R340" s="50"/>
      <c r="S340" s="50"/>
      <c r="T340" s="50"/>
      <c r="U340" s="50"/>
      <c r="V340" s="50"/>
      <c r="W340" s="50"/>
      <c r="X340" s="50"/>
      <c r="Y340" s="50"/>
      <c r="Z340" s="50"/>
      <c r="AA340" s="50"/>
      <c r="AB340" s="50"/>
      <c r="AC340" s="50"/>
      <c r="AD340" s="50"/>
    </row>
    <row r="341" spans="18:30">
      <c r="R341" s="50"/>
      <c r="S341" s="50"/>
      <c r="T341" s="50"/>
      <c r="U341" s="50"/>
      <c r="V341" s="50"/>
      <c r="W341" s="50"/>
      <c r="X341" s="50"/>
      <c r="Y341" s="50"/>
      <c r="Z341" s="50"/>
      <c r="AA341" s="50"/>
      <c r="AB341" s="50"/>
      <c r="AC341" s="50"/>
      <c r="AD341" s="50"/>
    </row>
    <row r="342" spans="18:30">
      <c r="R342" s="50"/>
      <c r="S342" s="50"/>
      <c r="T342" s="50"/>
      <c r="U342" s="50"/>
      <c r="V342" s="50"/>
      <c r="W342" s="50"/>
      <c r="X342" s="50"/>
      <c r="Y342" s="50"/>
      <c r="Z342" s="50"/>
      <c r="AA342" s="50"/>
      <c r="AB342" s="50"/>
      <c r="AC342" s="50"/>
      <c r="AD342" s="50"/>
    </row>
    <row r="343" spans="18:30">
      <c r="R343" s="50"/>
      <c r="S343" s="50"/>
      <c r="T343" s="50"/>
      <c r="U343" s="50"/>
      <c r="V343" s="50"/>
      <c r="W343" s="50"/>
      <c r="X343" s="50"/>
      <c r="Y343" s="50"/>
      <c r="Z343" s="50"/>
      <c r="AA343" s="50"/>
      <c r="AB343" s="50"/>
      <c r="AC343" s="50"/>
      <c r="AD343" s="50"/>
    </row>
    <row r="344" spans="18:30">
      <c r="R344" s="50"/>
      <c r="S344" s="50"/>
      <c r="T344" s="50"/>
      <c r="U344" s="50"/>
      <c r="V344" s="50"/>
      <c r="W344" s="50"/>
      <c r="X344" s="50"/>
      <c r="Y344" s="50"/>
      <c r="Z344" s="50"/>
      <c r="AA344" s="50"/>
      <c r="AB344" s="50"/>
      <c r="AC344" s="50"/>
      <c r="AD344" s="50"/>
    </row>
    <row r="345" spans="18:30">
      <c r="R345" s="50"/>
      <c r="S345" s="50"/>
      <c r="T345" s="50"/>
      <c r="U345" s="50"/>
      <c r="V345" s="50"/>
      <c r="W345" s="50"/>
      <c r="X345" s="50"/>
      <c r="Y345" s="50"/>
      <c r="Z345" s="50"/>
      <c r="AA345" s="50"/>
      <c r="AB345" s="50"/>
      <c r="AC345" s="50"/>
      <c r="AD345" s="50"/>
    </row>
    <row r="346" spans="18:30">
      <c r="R346" s="50"/>
      <c r="S346" s="50"/>
      <c r="T346" s="50"/>
      <c r="U346" s="50"/>
      <c r="V346" s="50"/>
      <c r="W346" s="50"/>
      <c r="X346" s="50"/>
      <c r="Y346" s="50"/>
      <c r="Z346" s="50"/>
      <c r="AA346" s="50"/>
      <c r="AB346" s="50"/>
      <c r="AC346" s="50"/>
      <c r="AD346" s="50"/>
    </row>
    <row r="347" spans="18:30">
      <c r="R347" s="50"/>
      <c r="S347" s="50"/>
      <c r="T347" s="50"/>
      <c r="U347" s="50"/>
      <c r="V347" s="50"/>
      <c r="W347" s="50"/>
      <c r="X347" s="50"/>
      <c r="Y347" s="50"/>
      <c r="Z347" s="50"/>
      <c r="AA347" s="50"/>
      <c r="AB347" s="50"/>
      <c r="AC347" s="50"/>
      <c r="AD347" s="50"/>
    </row>
    <row r="348" spans="18:30">
      <c r="R348" s="50"/>
      <c r="S348" s="50"/>
      <c r="T348" s="50"/>
      <c r="U348" s="50"/>
      <c r="V348" s="50"/>
      <c r="W348" s="50"/>
      <c r="X348" s="50"/>
      <c r="Y348" s="50"/>
      <c r="Z348" s="50"/>
      <c r="AA348" s="50"/>
      <c r="AB348" s="50"/>
      <c r="AC348" s="50"/>
      <c r="AD348" s="50"/>
    </row>
    <row r="349" spans="18:30">
      <c r="R349" s="50"/>
      <c r="S349" s="50"/>
      <c r="T349" s="50"/>
      <c r="U349" s="50"/>
      <c r="V349" s="50"/>
      <c r="W349" s="50"/>
      <c r="X349" s="50"/>
      <c r="Y349" s="50"/>
      <c r="Z349" s="50"/>
      <c r="AA349" s="50"/>
      <c r="AB349" s="50"/>
      <c r="AC349" s="50"/>
      <c r="AD349" s="50"/>
    </row>
    <row r="350" spans="18:30">
      <c r="R350" s="50"/>
      <c r="S350" s="50"/>
      <c r="T350" s="50"/>
      <c r="U350" s="50"/>
      <c r="V350" s="50"/>
      <c r="W350" s="50"/>
      <c r="X350" s="50"/>
      <c r="Y350" s="50"/>
      <c r="Z350" s="50"/>
      <c r="AA350" s="50"/>
      <c r="AB350" s="50"/>
      <c r="AC350" s="50"/>
      <c r="AD350" s="50"/>
    </row>
    <row r="351" spans="18:30">
      <c r="R351" s="50"/>
      <c r="S351" s="50"/>
      <c r="T351" s="50"/>
      <c r="U351" s="50"/>
      <c r="V351" s="50"/>
      <c r="W351" s="50"/>
      <c r="X351" s="50"/>
      <c r="Y351" s="50"/>
      <c r="Z351" s="50"/>
      <c r="AA351" s="50"/>
      <c r="AB351" s="50"/>
      <c r="AC351" s="50"/>
      <c r="AD351" s="50"/>
    </row>
    <row r="352" spans="18:30">
      <c r="R352" s="50"/>
      <c r="S352" s="50"/>
      <c r="T352" s="50"/>
      <c r="U352" s="50"/>
      <c r="V352" s="50"/>
      <c r="W352" s="50"/>
      <c r="X352" s="50"/>
      <c r="Y352" s="50"/>
      <c r="Z352" s="50"/>
      <c r="AA352" s="50"/>
      <c r="AB352" s="50"/>
      <c r="AC352" s="50"/>
      <c r="AD352" s="50"/>
    </row>
    <row r="353" spans="18:30">
      <c r="R353" s="50"/>
      <c r="S353" s="50"/>
      <c r="T353" s="50"/>
      <c r="U353" s="50"/>
      <c r="V353" s="50"/>
      <c r="W353" s="50"/>
      <c r="X353" s="50"/>
      <c r="Y353" s="50"/>
      <c r="Z353" s="50"/>
      <c r="AA353" s="50"/>
      <c r="AB353" s="50"/>
      <c r="AC353" s="50"/>
      <c r="AD353" s="50"/>
    </row>
    <row r="354" spans="18:30">
      <c r="R354" s="50"/>
      <c r="S354" s="50"/>
      <c r="T354" s="50"/>
      <c r="U354" s="50"/>
      <c r="V354" s="50"/>
      <c r="W354" s="50"/>
      <c r="X354" s="50"/>
      <c r="Y354" s="50"/>
      <c r="Z354" s="50"/>
      <c r="AA354" s="50"/>
      <c r="AB354" s="50"/>
      <c r="AC354" s="50"/>
      <c r="AD354" s="50"/>
    </row>
    <row r="355" spans="18:30">
      <c r="R355" s="50"/>
      <c r="S355" s="50"/>
      <c r="T355" s="50"/>
      <c r="U355" s="50"/>
      <c r="V355" s="50"/>
      <c r="W355" s="50"/>
      <c r="X355" s="50"/>
      <c r="Y355" s="50"/>
      <c r="Z355" s="50"/>
      <c r="AA355" s="50"/>
      <c r="AB355" s="50"/>
      <c r="AC355" s="50"/>
      <c r="AD355" s="50"/>
    </row>
    <row r="356" spans="18:30">
      <c r="R356" s="50"/>
      <c r="S356" s="50"/>
      <c r="T356" s="50"/>
      <c r="U356" s="50"/>
      <c r="V356" s="50"/>
      <c r="W356" s="50"/>
      <c r="X356" s="50"/>
      <c r="Y356" s="50"/>
      <c r="Z356" s="50"/>
      <c r="AA356" s="50"/>
      <c r="AB356" s="50"/>
      <c r="AC356" s="50"/>
      <c r="AD356" s="50"/>
    </row>
    <row r="357" spans="18:30">
      <c r="R357" s="50"/>
      <c r="S357" s="50"/>
      <c r="T357" s="50"/>
      <c r="U357" s="50"/>
      <c r="V357" s="50"/>
      <c r="W357" s="50"/>
      <c r="X357" s="50"/>
      <c r="Y357" s="50"/>
      <c r="Z357" s="50"/>
      <c r="AA357" s="50"/>
      <c r="AB357" s="50"/>
      <c r="AC357" s="50"/>
      <c r="AD357" s="50"/>
    </row>
    <row r="358" spans="18:30">
      <c r="R358" s="50"/>
      <c r="S358" s="50"/>
      <c r="T358" s="50"/>
      <c r="U358" s="50"/>
      <c r="V358" s="50"/>
      <c r="W358" s="50"/>
      <c r="X358" s="50"/>
      <c r="Y358" s="50"/>
      <c r="Z358" s="50"/>
      <c r="AA358" s="50"/>
      <c r="AB358" s="50"/>
      <c r="AC358" s="50"/>
      <c r="AD358" s="50"/>
    </row>
    <row r="359" spans="18:30">
      <c r="R359" s="50"/>
      <c r="S359" s="50"/>
      <c r="T359" s="50"/>
      <c r="U359" s="50"/>
      <c r="V359" s="50"/>
      <c r="W359" s="50"/>
      <c r="X359" s="50"/>
      <c r="Y359" s="50"/>
      <c r="Z359" s="50"/>
      <c r="AA359" s="50"/>
      <c r="AB359" s="50"/>
      <c r="AC359" s="50"/>
      <c r="AD359" s="50"/>
    </row>
    <row r="360" spans="18:30">
      <c r="R360" s="50"/>
      <c r="S360" s="50"/>
      <c r="T360" s="50"/>
      <c r="U360" s="50"/>
      <c r="V360" s="50"/>
      <c r="W360" s="50"/>
      <c r="X360" s="50"/>
      <c r="Y360" s="50"/>
      <c r="Z360" s="50"/>
      <c r="AA360" s="50"/>
      <c r="AB360" s="50"/>
      <c r="AC360" s="50"/>
      <c r="AD360" s="50"/>
    </row>
    <row r="361" spans="18:30">
      <c r="R361" s="50"/>
      <c r="S361" s="50"/>
      <c r="T361" s="50"/>
      <c r="U361" s="50"/>
      <c r="V361" s="50"/>
      <c r="W361" s="50"/>
      <c r="X361" s="50"/>
      <c r="Y361" s="50"/>
      <c r="Z361" s="50"/>
      <c r="AA361" s="50"/>
      <c r="AB361" s="50"/>
      <c r="AC361" s="50"/>
      <c r="AD361" s="50"/>
    </row>
    <row r="362" spans="18:30">
      <c r="R362" s="50"/>
      <c r="S362" s="50"/>
      <c r="T362" s="50"/>
      <c r="U362" s="50"/>
      <c r="V362" s="50"/>
      <c r="W362" s="50"/>
      <c r="X362" s="50"/>
      <c r="Y362" s="50"/>
      <c r="Z362" s="50"/>
      <c r="AA362" s="50"/>
      <c r="AB362" s="50"/>
      <c r="AC362" s="50"/>
      <c r="AD362" s="50"/>
    </row>
    <row r="363" spans="18:30">
      <c r="R363" s="50"/>
      <c r="S363" s="50"/>
      <c r="T363" s="50"/>
      <c r="U363" s="50"/>
      <c r="V363" s="50"/>
      <c r="W363" s="50"/>
      <c r="X363" s="50"/>
      <c r="Y363" s="50"/>
      <c r="Z363" s="50"/>
      <c r="AA363" s="50"/>
      <c r="AB363" s="50"/>
      <c r="AC363" s="50"/>
      <c r="AD363" s="50"/>
    </row>
    <row r="364" spans="18:30">
      <c r="R364" s="50"/>
      <c r="S364" s="50"/>
      <c r="T364" s="50"/>
      <c r="U364" s="50"/>
      <c r="V364" s="50"/>
      <c r="W364" s="50"/>
      <c r="X364" s="50"/>
      <c r="Y364" s="50"/>
      <c r="Z364" s="50"/>
      <c r="AA364" s="50"/>
      <c r="AB364" s="50"/>
      <c r="AC364" s="50"/>
      <c r="AD364" s="50"/>
    </row>
    <row r="365" spans="18:30">
      <c r="R365" s="50"/>
      <c r="S365" s="50"/>
      <c r="T365" s="50"/>
      <c r="U365" s="50"/>
      <c r="V365" s="50"/>
      <c r="W365" s="50"/>
      <c r="X365" s="50"/>
      <c r="Y365" s="50"/>
      <c r="Z365" s="50"/>
      <c r="AA365" s="50"/>
      <c r="AB365" s="50"/>
      <c r="AC365" s="50"/>
      <c r="AD365" s="50"/>
    </row>
    <row r="366" spans="18:30">
      <c r="R366" s="50"/>
      <c r="S366" s="50"/>
      <c r="T366" s="50"/>
      <c r="U366" s="50"/>
      <c r="V366" s="50"/>
      <c r="W366" s="50"/>
      <c r="X366" s="50"/>
      <c r="Y366" s="50"/>
      <c r="Z366" s="50"/>
      <c r="AA366" s="50"/>
      <c r="AB366" s="50"/>
      <c r="AC366" s="50"/>
      <c r="AD366" s="50"/>
    </row>
    <row r="367" spans="18:30">
      <c r="R367" s="50"/>
      <c r="S367" s="50"/>
      <c r="T367" s="50"/>
      <c r="U367" s="50"/>
      <c r="V367" s="50"/>
      <c r="W367" s="50"/>
      <c r="X367" s="50"/>
      <c r="Y367" s="50"/>
      <c r="Z367" s="50"/>
      <c r="AA367" s="50"/>
      <c r="AB367" s="50"/>
      <c r="AC367" s="50"/>
      <c r="AD367" s="50"/>
    </row>
    <row r="368" spans="18:30">
      <c r="R368" s="50"/>
      <c r="S368" s="50"/>
      <c r="T368" s="50"/>
      <c r="U368" s="50"/>
      <c r="V368" s="50"/>
      <c r="W368" s="50"/>
      <c r="X368" s="50"/>
      <c r="Y368" s="50"/>
      <c r="Z368" s="50"/>
      <c r="AA368" s="50"/>
      <c r="AB368" s="50"/>
      <c r="AC368" s="50"/>
      <c r="AD368" s="50"/>
    </row>
    <row r="369" spans="18:30">
      <c r="R369" s="50"/>
      <c r="S369" s="50"/>
      <c r="T369" s="50"/>
      <c r="U369" s="50"/>
      <c r="V369" s="50"/>
      <c r="W369" s="50"/>
      <c r="X369" s="50"/>
      <c r="Y369" s="50"/>
      <c r="Z369" s="50"/>
      <c r="AA369" s="50"/>
      <c r="AB369" s="50"/>
      <c r="AC369" s="50"/>
      <c r="AD369" s="50"/>
    </row>
    <row r="370" spans="18:30">
      <c r="R370" s="50"/>
      <c r="S370" s="50"/>
      <c r="T370" s="50"/>
      <c r="U370" s="50"/>
      <c r="V370" s="50"/>
      <c r="W370" s="50"/>
      <c r="X370" s="50"/>
      <c r="Y370" s="50"/>
      <c r="Z370" s="50"/>
      <c r="AA370" s="50"/>
      <c r="AB370" s="50"/>
      <c r="AC370" s="50"/>
      <c r="AD370" s="50"/>
    </row>
    <row r="371" spans="18:30">
      <c r="R371" s="50"/>
      <c r="S371" s="50"/>
      <c r="T371" s="50"/>
      <c r="U371" s="50"/>
      <c r="V371" s="50"/>
      <c r="W371" s="50"/>
      <c r="X371" s="50"/>
      <c r="Y371" s="50"/>
      <c r="Z371" s="50"/>
      <c r="AA371" s="50"/>
      <c r="AB371" s="50"/>
      <c r="AC371" s="50"/>
      <c r="AD371" s="50"/>
    </row>
    <row r="372" spans="18:30">
      <c r="R372" s="50"/>
      <c r="S372" s="50"/>
      <c r="T372" s="50"/>
      <c r="U372" s="50"/>
      <c r="V372" s="50"/>
      <c r="W372" s="50"/>
      <c r="X372" s="50"/>
      <c r="Y372" s="50"/>
      <c r="Z372" s="50"/>
      <c r="AA372" s="50"/>
      <c r="AB372" s="50"/>
      <c r="AC372" s="50"/>
      <c r="AD372" s="50"/>
    </row>
    <row r="373" spans="18:30">
      <c r="R373" s="50"/>
      <c r="S373" s="50"/>
      <c r="T373" s="50"/>
      <c r="U373" s="50"/>
      <c r="V373" s="50"/>
      <c r="W373" s="50"/>
      <c r="X373" s="50"/>
      <c r="Y373" s="50"/>
      <c r="Z373" s="50"/>
      <c r="AA373" s="50"/>
      <c r="AB373" s="50"/>
      <c r="AC373" s="50"/>
      <c r="AD373" s="50"/>
    </row>
    <row r="374" spans="18:30">
      <c r="R374" s="50"/>
      <c r="S374" s="50"/>
      <c r="T374" s="50"/>
      <c r="U374" s="50"/>
      <c r="V374" s="50"/>
      <c r="W374" s="50"/>
      <c r="X374" s="50"/>
      <c r="Y374" s="50"/>
      <c r="Z374" s="50"/>
      <c r="AA374" s="50"/>
      <c r="AB374" s="50"/>
      <c r="AC374" s="50"/>
      <c r="AD374" s="50"/>
    </row>
    <row r="375" spans="18:30">
      <c r="R375" s="50"/>
      <c r="S375" s="50"/>
      <c r="T375" s="50"/>
      <c r="U375" s="50"/>
      <c r="V375" s="50"/>
      <c r="W375" s="50"/>
      <c r="X375" s="50"/>
      <c r="Y375" s="50"/>
      <c r="Z375" s="50"/>
      <c r="AA375" s="50"/>
      <c r="AB375" s="50"/>
      <c r="AC375" s="50"/>
      <c r="AD375" s="50"/>
    </row>
    <row r="376" spans="18:30">
      <c r="R376" s="50"/>
      <c r="S376" s="50"/>
      <c r="T376" s="50"/>
      <c r="U376" s="50"/>
      <c r="V376" s="50"/>
      <c r="W376" s="50"/>
      <c r="X376" s="50"/>
      <c r="Y376" s="50"/>
      <c r="Z376" s="50"/>
      <c r="AA376" s="50"/>
      <c r="AB376" s="50"/>
      <c r="AC376" s="50"/>
      <c r="AD376" s="50"/>
    </row>
    <row r="377" spans="18:30">
      <c r="R377" s="50"/>
      <c r="S377" s="50"/>
      <c r="T377" s="50"/>
      <c r="U377" s="50"/>
      <c r="V377" s="50"/>
      <c r="W377" s="50"/>
      <c r="X377" s="50"/>
      <c r="Y377" s="50"/>
      <c r="Z377" s="50"/>
      <c r="AA377" s="50"/>
      <c r="AB377" s="50"/>
      <c r="AC377" s="50"/>
      <c r="AD377" s="50"/>
    </row>
    <row r="378" spans="18:30">
      <c r="R378" s="50"/>
      <c r="S378" s="50"/>
      <c r="T378" s="50"/>
      <c r="U378" s="50"/>
      <c r="V378" s="50"/>
      <c r="W378" s="50"/>
      <c r="X378" s="50"/>
      <c r="Y378" s="50"/>
      <c r="Z378" s="50"/>
      <c r="AA378" s="50"/>
      <c r="AB378" s="50"/>
      <c r="AC378" s="50"/>
      <c r="AD378" s="50"/>
    </row>
    <row r="379" spans="18:30">
      <c r="R379" s="50"/>
      <c r="S379" s="50"/>
      <c r="T379" s="50"/>
      <c r="U379" s="50"/>
      <c r="V379" s="50"/>
      <c r="W379" s="50"/>
      <c r="X379" s="50"/>
      <c r="Y379" s="50"/>
      <c r="Z379" s="50"/>
      <c r="AA379" s="50"/>
      <c r="AB379" s="50"/>
      <c r="AC379" s="50"/>
      <c r="AD379" s="50"/>
    </row>
    <row r="380" spans="18:30">
      <c r="R380" s="50"/>
      <c r="S380" s="50"/>
      <c r="T380" s="50"/>
      <c r="U380" s="50"/>
      <c r="V380" s="50"/>
      <c r="W380" s="50"/>
      <c r="X380" s="50"/>
      <c r="Y380" s="50"/>
      <c r="Z380" s="50"/>
      <c r="AA380" s="50"/>
      <c r="AB380" s="50"/>
      <c r="AC380" s="50"/>
      <c r="AD380" s="50"/>
    </row>
    <row r="381" spans="18:30">
      <c r="R381" s="50"/>
      <c r="S381" s="50"/>
      <c r="T381" s="50"/>
      <c r="U381" s="50"/>
      <c r="V381" s="50"/>
      <c r="W381" s="50"/>
      <c r="X381" s="50"/>
      <c r="Y381" s="50"/>
      <c r="Z381" s="50"/>
      <c r="AA381" s="50"/>
      <c r="AB381" s="50"/>
      <c r="AC381" s="50"/>
      <c r="AD381" s="50"/>
    </row>
    <row r="382" spans="18:30">
      <c r="R382" s="50"/>
      <c r="S382" s="50"/>
      <c r="T382" s="50"/>
      <c r="U382" s="50"/>
      <c r="V382" s="50"/>
      <c r="W382" s="50"/>
      <c r="X382" s="50"/>
      <c r="Y382" s="50"/>
      <c r="Z382" s="50"/>
      <c r="AA382" s="50"/>
      <c r="AB382" s="50"/>
      <c r="AC382" s="50"/>
      <c r="AD382" s="50"/>
    </row>
    <row r="383" spans="18:30">
      <c r="R383" s="50"/>
      <c r="S383" s="50"/>
      <c r="T383" s="50"/>
      <c r="U383" s="50"/>
      <c r="V383" s="50"/>
      <c r="W383" s="50"/>
      <c r="X383" s="50"/>
      <c r="Y383" s="50"/>
      <c r="Z383" s="50"/>
      <c r="AA383" s="50"/>
      <c r="AB383" s="50"/>
      <c r="AC383" s="50"/>
      <c r="AD383" s="50"/>
    </row>
    <row r="384" spans="18:30">
      <c r="R384" s="50"/>
      <c r="S384" s="50"/>
      <c r="T384" s="50"/>
      <c r="U384" s="50"/>
      <c r="V384" s="50"/>
      <c r="W384" s="50"/>
      <c r="X384" s="50"/>
      <c r="Y384" s="50"/>
      <c r="Z384" s="50"/>
      <c r="AA384" s="50"/>
      <c r="AB384" s="50"/>
      <c r="AC384" s="50"/>
      <c r="AD384" s="50"/>
    </row>
    <row r="385" spans="18:30">
      <c r="R385" s="50"/>
      <c r="S385" s="50"/>
      <c r="T385" s="50"/>
      <c r="U385" s="50"/>
      <c r="V385" s="50"/>
      <c r="W385" s="50"/>
      <c r="X385" s="50"/>
      <c r="Y385" s="50"/>
      <c r="Z385" s="50"/>
      <c r="AA385" s="50"/>
      <c r="AB385" s="50"/>
      <c r="AC385" s="50"/>
      <c r="AD385" s="50"/>
    </row>
    <row r="386" spans="18:30">
      <c r="R386" s="50"/>
      <c r="S386" s="50"/>
      <c r="T386" s="50"/>
      <c r="U386" s="50"/>
      <c r="V386" s="50"/>
      <c r="W386" s="50"/>
      <c r="X386" s="50"/>
      <c r="Y386" s="50"/>
      <c r="Z386" s="50"/>
      <c r="AA386" s="50"/>
      <c r="AB386" s="50"/>
      <c r="AC386" s="50"/>
      <c r="AD386" s="50"/>
    </row>
    <row r="387" spans="18:30">
      <c r="R387" s="50"/>
      <c r="S387" s="50"/>
      <c r="T387" s="50"/>
      <c r="U387" s="50"/>
      <c r="V387" s="50"/>
      <c r="W387" s="50"/>
      <c r="X387" s="50"/>
      <c r="Y387" s="50"/>
      <c r="Z387" s="50"/>
      <c r="AA387" s="50"/>
      <c r="AB387" s="50"/>
      <c r="AC387" s="50"/>
      <c r="AD387" s="50"/>
    </row>
    <row r="388" spans="18:30">
      <c r="R388" s="50"/>
      <c r="S388" s="50"/>
      <c r="T388" s="50"/>
      <c r="U388" s="50"/>
      <c r="V388" s="50"/>
      <c r="W388" s="50"/>
      <c r="X388" s="50"/>
      <c r="Y388" s="50"/>
      <c r="Z388" s="50"/>
      <c r="AA388" s="50"/>
      <c r="AB388" s="50"/>
      <c r="AC388" s="50"/>
      <c r="AD388" s="50"/>
    </row>
    <row r="389" spans="18:30">
      <c r="R389" s="50"/>
      <c r="S389" s="50"/>
      <c r="T389" s="50"/>
      <c r="U389" s="50"/>
      <c r="V389" s="50"/>
      <c r="W389" s="50"/>
      <c r="X389" s="50"/>
      <c r="Y389" s="50"/>
      <c r="Z389" s="50"/>
      <c r="AA389" s="50"/>
      <c r="AB389" s="50"/>
      <c r="AC389" s="50"/>
      <c r="AD389" s="50"/>
    </row>
    <row r="390" spans="18:30">
      <c r="R390" s="50"/>
      <c r="S390" s="50"/>
      <c r="T390" s="50"/>
      <c r="U390" s="50"/>
      <c r="V390" s="50"/>
      <c r="W390" s="50"/>
      <c r="X390" s="50"/>
      <c r="Y390" s="50"/>
      <c r="Z390" s="50"/>
      <c r="AA390" s="50"/>
      <c r="AB390" s="50"/>
      <c r="AC390" s="50"/>
      <c r="AD390" s="50"/>
    </row>
    <row r="391" spans="18:30">
      <c r="R391" s="50"/>
      <c r="S391" s="50"/>
      <c r="T391" s="50"/>
      <c r="U391" s="50"/>
      <c r="V391" s="50"/>
      <c r="W391" s="50"/>
      <c r="X391" s="50"/>
      <c r="Y391" s="50"/>
      <c r="Z391" s="50"/>
      <c r="AA391" s="50"/>
      <c r="AB391" s="50"/>
      <c r="AC391" s="50"/>
      <c r="AD391" s="50"/>
    </row>
    <row r="392" spans="18:30">
      <c r="R392" s="50"/>
      <c r="S392" s="50"/>
      <c r="T392" s="50"/>
      <c r="U392" s="50"/>
      <c r="V392" s="50"/>
      <c r="W392" s="50"/>
      <c r="X392" s="50"/>
      <c r="Y392" s="50"/>
      <c r="Z392" s="50"/>
      <c r="AA392" s="50"/>
      <c r="AB392" s="50"/>
      <c r="AC392" s="50"/>
      <c r="AD392" s="50"/>
    </row>
    <row r="393" spans="18:30">
      <c r="R393" s="50"/>
      <c r="S393" s="50"/>
      <c r="T393" s="50"/>
      <c r="U393" s="50"/>
      <c r="V393" s="50"/>
      <c r="W393" s="50"/>
      <c r="X393" s="50"/>
      <c r="Y393" s="50"/>
      <c r="Z393" s="50"/>
      <c r="AA393" s="50"/>
      <c r="AB393" s="50"/>
      <c r="AC393" s="50"/>
      <c r="AD393" s="50"/>
    </row>
    <row r="394" spans="18:30">
      <c r="R394" s="50"/>
      <c r="S394" s="50"/>
      <c r="T394" s="50"/>
      <c r="U394" s="50"/>
      <c r="V394" s="50"/>
      <c r="W394" s="50"/>
      <c r="X394" s="50"/>
      <c r="Y394" s="50"/>
      <c r="Z394" s="50"/>
      <c r="AA394" s="50"/>
      <c r="AB394" s="50"/>
      <c r="AC394" s="50"/>
      <c r="AD394" s="50"/>
    </row>
    <row r="395" spans="18:30">
      <c r="R395" s="50"/>
      <c r="S395" s="50"/>
      <c r="T395" s="50"/>
      <c r="U395" s="50"/>
      <c r="V395" s="50"/>
      <c r="W395" s="50"/>
      <c r="X395" s="50"/>
      <c r="Y395" s="50"/>
      <c r="Z395" s="50"/>
      <c r="AA395" s="50"/>
      <c r="AB395" s="50"/>
      <c r="AC395" s="50"/>
      <c r="AD395" s="50"/>
    </row>
    <row r="396" spans="18:30">
      <c r="R396" s="50"/>
      <c r="S396" s="50"/>
      <c r="T396" s="50"/>
      <c r="U396" s="50"/>
      <c r="V396" s="50"/>
      <c r="W396" s="50"/>
      <c r="X396" s="50"/>
      <c r="Y396" s="50"/>
      <c r="Z396" s="50"/>
      <c r="AA396" s="50"/>
      <c r="AB396" s="50"/>
      <c r="AC396" s="50"/>
      <c r="AD396" s="50"/>
    </row>
    <row r="397" spans="18:30">
      <c r="R397" s="50"/>
      <c r="S397" s="50"/>
      <c r="T397" s="50"/>
      <c r="U397" s="50"/>
      <c r="V397" s="50"/>
      <c r="W397" s="50"/>
      <c r="X397" s="50"/>
      <c r="Y397" s="50"/>
      <c r="Z397" s="50"/>
      <c r="AA397" s="50"/>
      <c r="AB397" s="50"/>
      <c r="AC397" s="50"/>
      <c r="AD397" s="50"/>
    </row>
    <row r="398" spans="18:30">
      <c r="R398" s="50"/>
      <c r="S398" s="50"/>
      <c r="T398" s="50"/>
      <c r="U398" s="50"/>
      <c r="V398" s="50"/>
      <c r="W398" s="50"/>
      <c r="X398" s="50"/>
      <c r="Y398" s="50"/>
      <c r="Z398" s="50"/>
      <c r="AA398" s="50"/>
      <c r="AB398" s="50"/>
      <c r="AC398" s="50"/>
      <c r="AD398" s="50"/>
    </row>
    <row r="399" spans="18:30">
      <c r="R399" s="50"/>
      <c r="S399" s="50"/>
      <c r="T399" s="50"/>
      <c r="U399" s="50"/>
      <c r="V399" s="50"/>
      <c r="W399" s="50"/>
      <c r="X399" s="50"/>
      <c r="Y399" s="50"/>
      <c r="Z399" s="50"/>
      <c r="AA399" s="50"/>
      <c r="AB399" s="50"/>
      <c r="AC399" s="50"/>
      <c r="AD399" s="50"/>
    </row>
    <row r="400" spans="18:30">
      <c r="R400" s="50"/>
      <c r="S400" s="50"/>
      <c r="T400" s="50"/>
      <c r="U400" s="50"/>
      <c r="V400" s="50"/>
      <c r="W400" s="50"/>
      <c r="X400" s="50"/>
      <c r="Y400" s="50"/>
      <c r="Z400" s="50"/>
      <c r="AA400" s="50"/>
      <c r="AB400" s="50"/>
      <c r="AC400" s="50"/>
      <c r="AD400" s="50"/>
    </row>
    <row r="401" spans="18:30">
      <c r="R401" s="50"/>
      <c r="S401" s="50"/>
      <c r="T401" s="50"/>
      <c r="U401" s="50"/>
      <c r="V401" s="50"/>
      <c r="W401" s="50"/>
      <c r="X401" s="50"/>
      <c r="Y401" s="50"/>
      <c r="Z401" s="50"/>
      <c r="AA401" s="50"/>
      <c r="AB401" s="50"/>
      <c r="AC401" s="50"/>
      <c r="AD401" s="50"/>
    </row>
    <row r="402" spans="18:30">
      <c r="R402" s="50"/>
      <c r="S402" s="50"/>
      <c r="T402" s="50"/>
      <c r="U402" s="50"/>
      <c r="V402" s="50"/>
      <c r="W402" s="50"/>
      <c r="X402" s="50"/>
      <c r="Y402" s="50"/>
      <c r="Z402" s="50"/>
      <c r="AA402" s="50"/>
      <c r="AB402" s="50"/>
      <c r="AC402" s="50"/>
      <c r="AD402" s="50"/>
    </row>
    <row r="403" spans="18:30">
      <c r="R403" s="50"/>
      <c r="S403" s="50"/>
      <c r="T403" s="50"/>
      <c r="U403" s="50"/>
      <c r="V403" s="50"/>
      <c r="W403" s="50"/>
      <c r="X403" s="50"/>
      <c r="Y403" s="50"/>
      <c r="Z403" s="50"/>
      <c r="AA403" s="50"/>
      <c r="AB403" s="50"/>
      <c r="AC403" s="50"/>
      <c r="AD403" s="50"/>
    </row>
    <row r="404" spans="18:30">
      <c r="R404" s="50"/>
      <c r="S404" s="50"/>
      <c r="T404" s="50"/>
      <c r="U404" s="50"/>
      <c r="V404" s="50"/>
      <c r="W404" s="50"/>
      <c r="X404" s="50"/>
      <c r="Y404" s="50"/>
      <c r="Z404" s="50"/>
      <c r="AA404" s="50"/>
      <c r="AB404" s="50"/>
      <c r="AC404" s="50"/>
      <c r="AD404" s="50"/>
    </row>
    <row r="405" spans="18:30">
      <c r="R405" s="50"/>
      <c r="S405" s="50"/>
      <c r="T405" s="50"/>
      <c r="U405" s="50"/>
      <c r="V405" s="50"/>
      <c r="W405" s="50"/>
      <c r="X405" s="50"/>
      <c r="Y405" s="50"/>
      <c r="Z405" s="50"/>
      <c r="AA405" s="50"/>
      <c r="AB405" s="50"/>
      <c r="AC405" s="50"/>
      <c r="AD405" s="50"/>
    </row>
    <row r="406" spans="18:30">
      <c r="R406" s="50"/>
      <c r="S406" s="50"/>
      <c r="T406" s="50"/>
      <c r="U406" s="50"/>
      <c r="V406" s="50"/>
      <c r="W406" s="50"/>
      <c r="X406" s="50"/>
      <c r="Y406" s="50"/>
      <c r="Z406" s="50"/>
      <c r="AA406" s="50"/>
      <c r="AB406" s="50"/>
      <c r="AC406" s="50"/>
      <c r="AD406" s="50"/>
    </row>
    <row r="407" spans="18:30">
      <c r="R407" s="50"/>
      <c r="S407" s="50"/>
      <c r="T407" s="50"/>
      <c r="U407" s="50"/>
      <c r="V407" s="50"/>
      <c r="W407" s="50"/>
      <c r="X407" s="50"/>
      <c r="Y407" s="50"/>
      <c r="Z407" s="50"/>
      <c r="AA407" s="50"/>
      <c r="AB407" s="50"/>
      <c r="AC407" s="50"/>
      <c r="AD407" s="50"/>
    </row>
    <row r="408" spans="18:30">
      <c r="R408" s="50"/>
      <c r="S408" s="50"/>
      <c r="T408" s="50"/>
      <c r="U408" s="50"/>
      <c r="V408" s="50"/>
      <c r="W408" s="50"/>
      <c r="X408" s="50"/>
      <c r="Y408" s="50"/>
      <c r="Z408" s="50"/>
      <c r="AA408" s="50"/>
      <c r="AB408" s="50"/>
      <c r="AC408" s="50"/>
      <c r="AD408" s="50"/>
    </row>
    <row r="409" spans="18:30">
      <c r="R409" s="50"/>
      <c r="S409" s="50"/>
      <c r="T409" s="50"/>
      <c r="U409" s="50"/>
      <c r="V409" s="50"/>
      <c r="W409" s="50"/>
      <c r="X409" s="50"/>
      <c r="Y409" s="50"/>
      <c r="Z409" s="50"/>
      <c r="AA409" s="50"/>
      <c r="AB409" s="50"/>
      <c r="AC409" s="50"/>
      <c r="AD409" s="50"/>
    </row>
    <row r="410" spans="18:30">
      <c r="R410" s="50"/>
      <c r="S410" s="50"/>
      <c r="T410" s="50"/>
      <c r="U410" s="50"/>
      <c r="V410" s="50"/>
      <c r="W410" s="50"/>
      <c r="X410" s="50"/>
      <c r="Y410" s="50"/>
      <c r="Z410" s="50"/>
      <c r="AA410" s="50"/>
      <c r="AB410" s="50"/>
      <c r="AC410" s="50"/>
      <c r="AD410" s="50"/>
    </row>
    <row r="411" spans="18:30">
      <c r="R411" s="50"/>
      <c r="S411" s="50"/>
      <c r="T411" s="50"/>
      <c r="U411" s="50"/>
      <c r="V411" s="50"/>
      <c r="W411" s="50"/>
      <c r="X411" s="50"/>
      <c r="Y411" s="50"/>
      <c r="Z411" s="50"/>
      <c r="AA411" s="50"/>
      <c r="AB411" s="50"/>
      <c r="AC411" s="50"/>
      <c r="AD411" s="50"/>
    </row>
    <row r="412" spans="18:30">
      <c r="R412" s="50"/>
      <c r="S412" s="50"/>
      <c r="T412" s="50"/>
      <c r="U412" s="50"/>
      <c r="V412" s="50"/>
      <c r="W412" s="50"/>
      <c r="X412" s="50"/>
      <c r="Y412" s="50"/>
      <c r="Z412" s="50"/>
      <c r="AA412" s="50"/>
      <c r="AB412" s="50"/>
      <c r="AC412" s="50"/>
      <c r="AD412" s="50"/>
    </row>
    <row r="413" spans="18:30">
      <c r="R413" s="50"/>
      <c r="S413" s="50"/>
      <c r="T413" s="50"/>
      <c r="U413" s="50"/>
      <c r="V413" s="50"/>
      <c r="W413" s="50"/>
      <c r="X413" s="50"/>
      <c r="Y413" s="50"/>
      <c r="Z413" s="50"/>
      <c r="AA413" s="50"/>
      <c r="AB413" s="50"/>
      <c r="AC413" s="50"/>
      <c r="AD413" s="50"/>
    </row>
    <row r="414" spans="18:30">
      <c r="R414" s="50"/>
      <c r="S414" s="50"/>
      <c r="T414" s="50"/>
      <c r="U414" s="50"/>
      <c r="V414" s="50"/>
      <c r="W414" s="50"/>
      <c r="X414" s="50"/>
      <c r="Y414" s="50"/>
      <c r="Z414" s="50"/>
      <c r="AA414" s="50"/>
      <c r="AB414" s="50"/>
      <c r="AC414" s="50"/>
      <c r="AD414" s="50"/>
    </row>
    <row r="415" spans="18:30">
      <c r="R415" s="50"/>
      <c r="S415" s="50"/>
      <c r="T415" s="50"/>
      <c r="U415" s="50"/>
      <c r="V415" s="50"/>
      <c r="W415" s="50"/>
      <c r="X415" s="50"/>
      <c r="Y415" s="50"/>
      <c r="Z415" s="50"/>
      <c r="AA415" s="50"/>
      <c r="AB415" s="50"/>
      <c r="AC415" s="50"/>
      <c r="AD415" s="50"/>
    </row>
    <row r="416" spans="18:30">
      <c r="R416" s="50"/>
      <c r="S416" s="50"/>
      <c r="T416" s="50"/>
      <c r="U416" s="50"/>
      <c r="V416" s="50"/>
      <c r="W416" s="50"/>
      <c r="X416" s="50"/>
      <c r="Y416" s="50"/>
      <c r="Z416" s="50"/>
      <c r="AA416" s="50"/>
      <c r="AB416" s="50"/>
      <c r="AC416" s="50"/>
      <c r="AD416" s="50"/>
    </row>
    <row r="417" spans="18:30">
      <c r="R417" s="50"/>
      <c r="S417" s="50"/>
      <c r="T417" s="50"/>
      <c r="U417" s="50"/>
      <c r="V417" s="50"/>
      <c r="W417" s="50"/>
      <c r="X417" s="50"/>
      <c r="Y417" s="50"/>
      <c r="Z417" s="50"/>
      <c r="AA417" s="50"/>
      <c r="AB417" s="50"/>
      <c r="AC417" s="50"/>
      <c r="AD417" s="50"/>
    </row>
    <row r="418" spans="18:30">
      <c r="R418" s="50"/>
      <c r="S418" s="50"/>
      <c r="T418" s="50"/>
      <c r="U418" s="50"/>
      <c r="V418" s="50"/>
      <c r="W418" s="50"/>
      <c r="X418" s="50"/>
      <c r="Y418" s="50"/>
      <c r="Z418" s="50"/>
      <c r="AA418" s="50"/>
      <c r="AB418" s="50"/>
      <c r="AC418" s="50"/>
      <c r="AD418" s="50"/>
    </row>
    <row r="419" spans="18:30">
      <c r="R419" s="50"/>
      <c r="S419" s="50"/>
      <c r="T419" s="50"/>
      <c r="U419" s="50"/>
      <c r="V419" s="50"/>
      <c r="W419" s="50"/>
      <c r="X419" s="50"/>
      <c r="Y419" s="50"/>
      <c r="Z419" s="50"/>
      <c r="AA419" s="50"/>
      <c r="AB419" s="50"/>
      <c r="AC419" s="50"/>
      <c r="AD419" s="50"/>
    </row>
    <row r="420" spans="18:30">
      <c r="R420" s="50"/>
      <c r="S420" s="50"/>
      <c r="T420" s="50"/>
      <c r="U420" s="50"/>
      <c r="V420" s="50"/>
      <c r="W420" s="50"/>
      <c r="X420" s="50"/>
      <c r="Y420" s="50"/>
      <c r="Z420" s="50"/>
      <c r="AA420" s="50"/>
      <c r="AB420" s="50"/>
      <c r="AC420" s="50"/>
      <c r="AD420" s="50"/>
    </row>
    <row r="421" spans="18:30">
      <c r="R421" s="50"/>
      <c r="S421" s="50"/>
      <c r="T421" s="50"/>
      <c r="U421" s="50"/>
      <c r="V421" s="50"/>
      <c r="W421" s="50"/>
      <c r="X421" s="50"/>
      <c r="Y421" s="50"/>
      <c r="Z421" s="50"/>
      <c r="AA421" s="50"/>
      <c r="AB421" s="50"/>
      <c r="AC421" s="50"/>
      <c r="AD421" s="50"/>
    </row>
    <row r="422" spans="18:30">
      <c r="R422" s="50"/>
      <c r="S422" s="50"/>
      <c r="T422" s="50"/>
      <c r="U422" s="50"/>
      <c r="V422" s="50"/>
      <c r="W422" s="50"/>
      <c r="X422" s="50"/>
      <c r="Y422" s="50"/>
      <c r="Z422" s="50"/>
      <c r="AA422" s="50"/>
      <c r="AB422" s="50"/>
      <c r="AC422" s="50"/>
      <c r="AD422" s="50"/>
    </row>
    <row r="423" spans="18:30">
      <c r="R423" s="50"/>
      <c r="S423" s="50"/>
      <c r="T423" s="50"/>
      <c r="U423" s="50"/>
      <c r="V423" s="50"/>
      <c r="W423" s="50"/>
      <c r="X423" s="50"/>
      <c r="Y423" s="50"/>
      <c r="Z423" s="50"/>
      <c r="AA423" s="50"/>
      <c r="AB423" s="50"/>
      <c r="AC423" s="50"/>
      <c r="AD423" s="50"/>
    </row>
    <row r="424" spans="18:30">
      <c r="R424" s="50"/>
      <c r="S424" s="50"/>
      <c r="T424" s="50"/>
      <c r="U424" s="50"/>
      <c r="V424" s="50"/>
      <c r="W424" s="50"/>
      <c r="X424" s="50"/>
      <c r="Y424" s="50"/>
      <c r="Z424" s="50"/>
      <c r="AA424" s="50"/>
      <c r="AB424" s="50"/>
      <c r="AC424" s="50"/>
      <c r="AD424" s="50"/>
    </row>
    <row r="425" spans="18:30">
      <c r="R425" s="50"/>
      <c r="S425" s="50"/>
      <c r="T425" s="50"/>
      <c r="U425" s="50"/>
      <c r="V425" s="50"/>
      <c r="W425" s="50"/>
      <c r="X425" s="50"/>
      <c r="Y425" s="50"/>
      <c r="Z425" s="50"/>
      <c r="AA425" s="50"/>
      <c r="AB425" s="50"/>
      <c r="AC425" s="50"/>
      <c r="AD425" s="50"/>
    </row>
    <row r="426" spans="18:30">
      <c r="R426" s="50"/>
      <c r="S426" s="50"/>
      <c r="T426" s="50"/>
      <c r="U426" s="50"/>
      <c r="V426" s="50"/>
      <c r="W426" s="50"/>
      <c r="X426" s="50"/>
      <c r="Y426" s="50"/>
      <c r="Z426" s="50"/>
      <c r="AA426" s="50"/>
      <c r="AB426" s="50"/>
      <c r="AC426" s="50"/>
      <c r="AD426" s="50"/>
    </row>
    <row r="427" spans="18:30">
      <c r="R427" s="50"/>
      <c r="S427" s="50"/>
      <c r="T427" s="50"/>
      <c r="U427" s="50"/>
      <c r="V427" s="50"/>
      <c r="W427" s="50"/>
      <c r="X427" s="50"/>
      <c r="Y427" s="50"/>
      <c r="Z427" s="50"/>
      <c r="AA427" s="50"/>
      <c r="AB427" s="50"/>
      <c r="AC427" s="50"/>
      <c r="AD427" s="50"/>
    </row>
    <row r="428" spans="18:30">
      <c r="R428" s="50"/>
      <c r="S428" s="50"/>
      <c r="T428" s="50"/>
      <c r="U428" s="50"/>
      <c r="V428" s="50"/>
      <c r="W428" s="50"/>
      <c r="X428" s="50"/>
      <c r="Y428" s="50"/>
      <c r="Z428" s="50"/>
      <c r="AA428" s="50"/>
      <c r="AB428" s="50"/>
      <c r="AC428" s="50"/>
      <c r="AD428" s="50"/>
    </row>
    <row r="429" spans="18:30">
      <c r="R429" s="50"/>
      <c r="S429" s="50"/>
      <c r="T429" s="50"/>
      <c r="U429" s="50"/>
      <c r="V429" s="50"/>
      <c r="W429" s="50"/>
      <c r="X429" s="50"/>
      <c r="Y429" s="50"/>
      <c r="Z429" s="50"/>
      <c r="AA429" s="50"/>
      <c r="AB429" s="50"/>
      <c r="AC429" s="50"/>
      <c r="AD429" s="50"/>
    </row>
    <row r="430" spans="18:30">
      <c r="R430" s="50"/>
      <c r="S430" s="50"/>
      <c r="T430" s="50"/>
      <c r="U430" s="50"/>
      <c r="V430" s="50"/>
      <c r="W430" s="50"/>
      <c r="X430" s="50"/>
      <c r="Y430" s="50"/>
      <c r="Z430" s="50"/>
      <c r="AA430" s="50"/>
      <c r="AB430" s="50"/>
      <c r="AC430" s="50"/>
      <c r="AD430" s="50"/>
    </row>
    <row r="431" spans="18:30">
      <c r="R431" s="50"/>
      <c r="S431" s="50"/>
      <c r="T431" s="50"/>
      <c r="U431" s="50"/>
      <c r="V431" s="50"/>
      <c r="W431" s="50"/>
      <c r="X431" s="50"/>
      <c r="Y431" s="50"/>
      <c r="Z431" s="50"/>
      <c r="AA431" s="50"/>
      <c r="AB431" s="50"/>
      <c r="AC431" s="50"/>
      <c r="AD431" s="50"/>
    </row>
    <row r="432" spans="18:30">
      <c r="R432" s="50"/>
      <c r="S432" s="50"/>
      <c r="T432" s="50"/>
      <c r="U432" s="50"/>
      <c r="V432" s="50"/>
      <c r="W432" s="50"/>
      <c r="X432" s="50"/>
      <c r="Y432" s="50"/>
      <c r="Z432" s="50"/>
      <c r="AA432" s="50"/>
      <c r="AB432" s="50"/>
      <c r="AC432" s="50"/>
      <c r="AD432" s="50"/>
    </row>
    <row r="433" spans="18:30">
      <c r="R433" s="50"/>
      <c r="S433" s="50"/>
      <c r="T433" s="50"/>
      <c r="U433" s="50"/>
      <c r="V433" s="50"/>
      <c r="W433" s="50"/>
      <c r="X433" s="50"/>
      <c r="Y433" s="50"/>
      <c r="Z433" s="50"/>
      <c r="AA433" s="50"/>
      <c r="AB433" s="50"/>
      <c r="AC433" s="50"/>
      <c r="AD433" s="50"/>
    </row>
    <row r="434" spans="18:30">
      <c r="R434" s="50"/>
      <c r="S434" s="50"/>
      <c r="T434" s="50"/>
      <c r="U434" s="50"/>
      <c r="V434" s="50"/>
      <c r="W434" s="50"/>
      <c r="X434" s="50"/>
      <c r="Y434" s="50"/>
      <c r="Z434" s="50"/>
      <c r="AA434" s="50"/>
      <c r="AB434" s="50"/>
      <c r="AC434" s="50"/>
      <c r="AD434" s="50"/>
    </row>
    <row r="435" spans="18:30">
      <c r="R435" s="50"/>
      <c r="S435" s="50"/>
      <c r="T435" s="50"/>
      <c r="U435" s="50"/>
      <c r="V435" s="50"/>
      <c r="W435" s="50"/>
      <c r="X435" s="50"/>
      <c r="Y435" s="50"/>
      <c r="Z435" s="50"/>
      <c r="AA435" s="50"/>
      <c r="AB435" s="50"/>
      <c r="AC435" s="50"/>
      <c r="AD435" s="50"/>
    </row>
    <row r="436" spans="18:30">
      <c r="R436" s="50"/>
      <c r="S436" s="50"/>
      <c r="T436" s="50"/>
      <c r="U436" s="50"/>
      <c r="V436" s="50"/>
      <c r="W436" s="50"/>
      <c r="X436" s="50"/>
      <c r="Y436" s="50"/>
      <c r="Z436" s="50"/>
      <c r="AA436" s="50"/>
      <c r="AB436" s="50"/>
      <c r="AC436" s="50"/>
      <c r="AD436" s="50"/>
    </row>
    <row r="437" spans="18:30">
      <c r="R437" s="50"/>
      <c r="S437" s="50"/>
      <c r="T437" s="50"/>
      <c r="U437" s="50"/>
      <c r="V437" s="50"/>
      <c r="W437" s="50"/>
      <c r="X437" s="50"/>
      <c r="Y437" s="50"/>
      <c r="Z437" s="50"/>
      <c r="AA437" s="50"/>
      <c r="AB437" s="50"/>
      <c r="AC437" s="50"/>
      <c r="AD437" s="50"/>
    </row>
    <row r="438" spans="18:30">
      <c r="R438" s="50"/>
      <c r="S438" s="50"/>
      <c r="T438" s="50"/>
      <c r="U438" s="50"/>
      <c r="V438" s="50"/>
      <c r="W438" s="50"/>
      <c r="X438" s="50"/>
      <c r="Y438" s="50"/>
      <c r="Z438" s="50"/>
      <c r="AA438" s="50"/>
      <c r="AB438" s="50"/>
      <c r="AC438" s="50"/>
      <c r="AD438" s="50"/>
    </row>
    <row r="439" spans="18:30">
      <c r="R439" s="50"/>
      <c r="S439" s="50"/>
      <c r="T439" s="50"/>
      <c r="U439" s="50"/>
      <c r="V439" s="50"/>
      <c r="W439" s="50"/>
      <c r="X439" s="50"/>
      <c r="Y439" s="50"/>
      <c r="Z439" s="50"/>
      <c r="AA439" s="50"/>
      <c r="AB439" s="50"/>
      <c r="AC439" s="50"/>
      <c r="AD439" s="50"/>
    </row>
    <row r="440" spans="18:30">
      <c r="R440" s="50"/>
      <c r="S440" s="50"/>
      <c r="T440" s="50"/>
      <c r="U440" s="50"/>
      <c r="V440" s="50"/>
      <c r="W440" s="50"/>
      <c r="X440" s="50"/>
      <c r="Y440" s="50"/>
      <c r="Z440" s="50"/>
      <c r="AA440" s="50"/>
      <c r="AB440" s="50"/>
      <c r="AC440" s="50"/>
      <c r="AD440" s="50"/>
    </row>
    <row r="441" spans="18:30">
      <c r="R441" s="50"/>
      <c r="S441" s="50"/>
      <c r="T441" s="50"/>
      <c r="U441" s="50"/>
      <c r="V441" s="50"/>
      <c r="W441" s="50"/>
      <c r="X441" s="50"/>
      <c r="Y441" s="50"/>
      <c r="Z441" s="50"/>
      <c r="AA441" s="50"/>
      <c r="AB441" s="50"/>
      <c r="AC441" s="50"/>
      <c r="AD441" s="50"/>
    </row>
    <row r="442" spans="18:30">
      <c r="R442" s="50"/>
      <c r="S442" s="50"/>
      <c r="T442" s="50"/>
      <c r="U442" s="50"/>
      <c r="V442" s="50"/>
      <c r="W442" s="50"/>
      <c r="X442" s="50"/>
      <c r="Y442" s="50"/>
      <c r="Z442" s="50"/>
      <c r="AA442" s="50"/>
      <c r="AB442" s="50"/>
      <c r="AC442" s="50"/>
      <c r="AD442" s="50"/>
    </row>
    <row r="443" spans="18:30">
      <c r="R443" s="50"/>
      <c r="S443" s="50"/>
      <c r="T443" s="50"/>
      <c r="U443" s="50"/>
      <c r="V443" s="50"/>
      <c r="W443" s="50"/>
      <c r="X443" s="50"/>
      <c r="Y443" s="50"/>
      <c r="Z443" s="50"/>
      <c r="AA443" s="50"/>
      <c r="AB443" s="50"/>
      <c r="AC443" s="50"/>
      <c r="AD443" s="50"/>
    </row>
    <row r="444" spans="18:30">
      <c r="R444" s="50"/>
      <c r="S444" s="50"/>
      <c r="T444" s="50"/>
      <c r="U444" s="50"/>
      <c r="V444" s="50"/>
      <c r="W444" s="50"/>
      <c r="X444" s="50"/>
      <c r="Y444" s="50"/>
      <c r="Z444" s="50"/>
      <c r="AA444" s="50"/>
      <c r="AB444" s="50"/>
      <c r="AC444" s="50"/>
      <c r="AD444" s="50"/>
    </row>
    <row r="445" spans="18:30">
      <c r="R445" s="50"/>
      <c r="S445" s="50"/>
      <c r="T445" s="50"/>
      <c r="U445" s="50"/>
      <c r="V445" s="50"/>
      <c r="W445" s="50"/>
      <c r="X445" s="50"/>
      <c r="Y445" s="50"/>
      <c r="Z445" s="50"/>
      <c r="AA445" s="50"/>
      <c r="AB445" s="50"/>
      <c r="AC445" s="50"/>
      <c r="AD445" s="50"/>
    </row>
    <row r="446" spans="18:30">
      <c r="R446" s="50"/>
      <c r="S446" s="50"/>
      <c r="T446" s="50"/>
      <c r="U446" s="50"/>
      <c r="V446" s="50"/>
      <c r="W446" s="50"/>
      <c r="X446" s="50"/>
      <c r="Y446" s="50"/>
      <c r="Z446" s="50"/>
      <c r="AA446" s="50"/>
      <c r="AB446" s="50"/>
      <c r="AC446" s="50"/>
      <c r="AD446" s="50"/>
    </row>
    <row r="447" spans="18:30">
      <c r="R447" s="50"/>
      <c r="S447" s="50"/>
      <c r="T447" s="50"/>
      <c r="U447" s="50"/>
      <c r="V447" s="50"/>
      <c r="W447" s="50"/>
      <c r="X447" s="50"/>
      <c r="Y447" s="50"/>
      <c r="Z447" s="50"/>
      <c r="AA447" s="50"/>
      <c r="AB447" s="50"/>
      <c r="AC447" s="50"/>
      <c r="AD447" s="50"/>
    </row>
    <row r="448" spans="18:30">
      <c r="R448" s="50"/>
      <c r="S448" s="50"/>
      <c r="T448" s="50"/>
      <c r="U448" s="50"/>
      <c r="V448" s="50"/>
      <c r="W448" s="50"/>
      <c r="X448" s="50"/>
      <c r="Y448" s="50"/>
      <c r="Z448" s="50"/>
      <c r="AA448" s="50"/>
      <c r="AB448" s="50"/>
      <c r="AC448" s="50"/>
      <c r="AD448" s="50"/>
    </row>
    <row r="449" spans="18:30">
      <c r="R449" s="50"/>
      <c r="S449" s="50"/>
      <c r="T449" s="50"/>
      <c r="U449" s="50"/>
      <c r="V449" s="50"/>
      <c r="W449" s="50"/>
      <c r="X449" s="50"/>
      <c r="Y449" s="50"/>
      <c r="Z449" s="50"/>
      <c r="AA449" s="50"/>
      <c r="AB449" s="50"/>
      <c r="AC449" s="50"/>
      <c r="AD449" s="50"/>
    </row>
    <row r="450" spans="18:30">
      <c r="R450" s="50"/>
      <c r="S450" s="50"/>
      <c r="T450" s="50"/>
      <c r="U450" s="50"/>
      <c r="V450" s="50"/>
      <c r="W450" s="50"/>
      <c r="X450" s="50"/>
      <c r="Y450" s="50"/>
      <c r="Z450" s="50"/>
      <c r="AA450" s="50"/>
      <c r="AB450" s="50"/>
      <c r="AC450" s="50"/>
      <c r="AD450" s="50"/>
    </row>
    <row r="451" spans="18:30">
      <c r="R451" s="50"/>
      <c r="S451" s="50"/>
      <c r="T451" s="50"/>
      <c r="U451" s="50"/>
      <c r="V451" s="50"/>
      <c r="W451" s="50"/>
      <c r="X451" s="50"/>
      <c r="Y451" s="50"/>
      <c r="Z451" s="50"/>
      <c r="AA451" s="50"/>
      <c r="AB451" s="50"/>
      <c r="AC451" s="50"/>
      <c r="AD451" s="50"/>
    </row>
    <row r="452" spans="18:30">
      <c r="R452" s="50"/>
      <c r="S452" s="50"/>
      <c r="T452" s="50"/>
      <c r="U452" s="50"/>
      <c r="V452" s="50"/>
      <c r="W452" s="50"/>
      <c r="X452" s="50"/>
      <c r="Y452" s="50"/>
      <c r="Z452" s="50"/>
      <c r="AA452" s="50"/>
      <c r="AB452" s="50"/>
      <c r="AC452" s="50"/>
      <c r="AD452" s="50"/>
    </row>
    <row r="453" spans="18:30">
      <c r="R453" s="50"/>
      <c r="S453" s="50"/>
      <c r="T453" s="50"/>
      <c r="U453" s="50"/>
      <c r="V453" s="50"/>
      <c r="W453" s="50"/>
      <c r="X453" s="50"/>
      <c r="Y453" s="50"/>
      <c r="Z453" s="50"/>
      <c r="AA453" s="50"/>
      <c r="AB453" s="50"/>
      <c r="AC453" s="50"/>
      <c r="AD453" s="50"/>
    </row>
    <row r="454" spans="18:30">
      <c r="R454" s="50"/>
      <c r="S454" s="50"/>
      <c r="T454" s="50"/>
      <c r="U454" s="50"/>
      <c r="V454" s="50"/>
      <c r="W454" s="50"/>
      <c r="X454" s="50"/>
      <c r="Y454" s="50"/>
      <c r="Z454" s="50"/>
      <c r="AA454" s="50"/>
      <c r="AB454" s="50"/>
      <c r="AC454" s="50"/>
      <c r="AD454" s="50"/>
    </row>
    <row r="455" spans="18:30">
      <c r="R455" s="50"/>
      <c r="S455" s="50"/>
      <c r="T455" s="50"/>
      <c r="U455" s="50"/>
      <c r="V455" s="50"/>
      <c r="W455" s="50"/>
      <c r="X455" s="50"/>
      <c r="Y455" s="50"/>
      <c r="Z455" s="50"/>
      <c r="AA455" s="50"/>
      <c r="AB455" s="50"/>
      <c r="AC455" s="50"/>
      <c r="AD455" s="50"/>
    </row>
    <row r="456" spans="18:30">
      <c r="R456" s="50"/>
      <c r="S456" s="50"/>
      <c r="T456" s="50"/>
      <c r="U456" s="50"/>
      <c r="V456" s="50"/>
      <c r="W456" s="50"/>
      <c r="X456" s="50"/>
      <c r="Y456" s="50"/>
      <c r="Z456" s="50"/>
      <c r="AA456" s="50"/>
      <c r="AB456" s="50"/>
      <c r="AC456" s="50"/>
      <c r="AD456" s="50"/>
    </row>
    <row r="457" spans="18:30">
      <c r="R457" s="50"/>
      <c r="S457" s="50"/>
      <c r="T457" s="50"/>
      <c r="U457" s="50"/>
      <c r="V457" s="50"/>
      <c r="W457" s="50"/>
      <c r="X457" s="50"/>
      <c r="Y457" s="50"/>
      <c r="Z457" s="50"/>
      <c r="AA457" s="50"/>
      <c r="AB457" s="50"/>
      <c r="AC457" s="50"/>
      <c r="AD457" s="50"/>
    </row>
    <row r="458" spans="18:30">
      <c r="R458" s="50"/>
      <c r="S458" s="50"/>
      <c r="T458" s="50"/>
      <c r="U458" s="50"/>
      <c r="V458" s="50"/>
      <c r="W458" s="50"/>
      <c r="X458" s="50"/>
      <c r="Y458" s="50"/>
      <c r="Z458" s="50"/>
      <c r="AA458" s="50"/>
      <c r="AB458" s="50"/>
      <c r="AC458" s="50"/>
      <c r="AD458" s="50"/>
    </row>
    <row r="459" spans="18:30">
      <c r="R459" s="50"/>
      <c r="S459" s="50"/>
      <c r="T459" s="50"/>
      <c r="U459" s="50"/>
      <c r="V459" s="50"/>
      <c r="W459" s="50"/>
      <c r="X459" s="50"/>
      <c r="Y459" s="50"/>
      <c r="Z459" s="50"/>
      <c r="AA459" s="50"/>
      <c r="AB459" s="50"/>
      <c r="AC459" s="50"/>
      <c r="AD459" s="50"/>
    </row>
    <row r="460" spans="18:30">
      <c r="R460" s="50"/>
      <c r="S460" s="50"/>
      <c r="T460" s="50"/>
      <c r="U460" s="50"/>
      <c r="V460" s="50"/>
      <c r="W460" s="50"/>
      <c r="X460" s="50"/>
      <c r="Y460" s="50"/>
      <c r="Z460" s="50"/>
      <c r="AA460" s="50"/>
      <c r="AB460" s="50"/>
      <c r="AC460" s="50"/>
      <c r="AD460" s="50"/>
    </row>
    <row r="461" spans="18:30">
      <c r="R461" s="50"/>
      <c r="S461" s="50"/>
      <c r="T461" s="50"/>
      <c r="U461" s="50"/>
      <c r="V461" s="50"/>
      <c r="W461" s="50"/>
      <c r="X461" s="50"/>
      <c r="Y461" s="50"/>
      <c r="Z461" s="50"/>
      <c r="AA461" s="50"/>
      <c r="AB461" s="50"/>
      <c r="AC461" s="50"/>
      <c r="AD461" s="50"/>
    </row>
    <row r="462" spans="18:30">
      <c r="R462" s="50"/>
      <c r="S462" s="50"/>
      <c r="T462" s="50"/>
      <c r="U462" s="50"/>
      <c r="V462" s="50"/>
      <c r="W462" s="50"/>
      <c r="X462" s="50"/>
      <c r="Y462" s="50"/>
      <c r="Z462" s="50"/>
      <c r="AA462" s="50"/>
      <c r="AB462" s="50"/>
      <c r="AC462" s="50"/>
      <c r="AD462" s="50"/>
    </row>
    <row r="463" spans="18:30">
      <c r="R463" s="50"/>
      <c r="S463" s="50"/>
      <c r="T463" s="50"/>
      <c r="U463" s="50"/>
      <c r="V463" s="50"/>
      <c r="W463" s="50"/>
      <c r="X463" s="50"/>
      <c r="Y463" s="50"/>
      <c r="Z463" s="50"/>
      <c r="AA463" s="50"/>
      <c r="AB463" s="50"/>
      <c r="AC463" s="50"/>
      <c r="AD463" s="50"/>
    </row>
    <row r="464" spans="18:30">
      <c r="R464" s="50"/>
      <c r="S464" s="50"/>
      <c r="T464" s="50"/>
      <c r="U464" s="50"/>
      <c r="V464" s="50"/>
      <c r="W464" s="50"/>
      <c r="X464" s="50"/>
      <c r="Y464" s="50"/>
      <c r="Z464" s="50"/>
      <c r="AA464" s="50"/>
      <c r="AB464" s="50"/>
      <c r="AC464" s="50"/>
      <c r="AD464" s="50"/>
    </row>
    <row r="465" spans="18:30">
      <c r="R465" s="50"/>
      <c r="S465" s="50"/>
      <c r="T465" s="50"/>
      <c r="U465" s="50"/>
      <c r="V465" s="50"/>
      <c r="W465" s="50"/>
      <c r="X465" s="50"/>
      <c r="Y465" s="50"/>
      <c r="Z465" s="50"/>
      <c r="AA465" s="50"/>
      <c r="AB465" s="50"/>
      <c r="AC465" s="50"/>
      <c r="AD465" s="50"/>
    </row>
    <row r="466" spans="18:30">
      <c r="R466" s="50"/>
      <c r="S466" s="50"/>
      <c r="T466" s="50"/>
      <c r="U466" s="50"/>
      <c r="V466" s="50"/>
      <c r="W466" s="50"/>
      <c r="X466" s="50"/>
      <c r="Y466" s="50"/>
      <c r="Z466" s="50"/>
      <c r="AA466" s="50"/>
      <c r="AB466" s="50"/>
      <c r="AC466" s="50"/>
      <c r="AD466" s="50"/>
    </row>
    <row r="467" spans="18:30">
      <c r="R467" s="50"/>
      <c r="S467" s="50"/>
      <c r="T467" s="50"/>
      <c r="U467" s="50"/>
      <c r="V467" s="50"/>
      <c r="W467" s="50"/>
      <c r="X467" s="50"/>
      <c r="Y467" s="50"/>
      <c r="Z467" s="50"/>
      <c r="AA467" s="50"/>
      <c r="AB467" s="50"/>
      <c r="AC467" s="50"/>
      <c r="AD467" s="50"/>
    </row>
    <row r="468" spans="18:30">
      <c r="R468" s="50"/>
      <c r="S468" s="50"/>
      <c r="T468" s="50"/>
      <c r="U468" s="50"/>
      <c r="V468" s="50"/>
      <c r="W468" s="50"/>
      <c r="X468" s="50"/>
      <c r="Y468" s="50"/>
      <c r="Z468" s="50"/>
      <c r="AA468" s="50"/>
      <c r="AB468" s="50"/>
      <c r="AC468" s="50"/>
      <c r="AD468" s="50"/>
    </row>
    <row r="469" spans="18:30">
      <c r="R469" s="50"/>
      <c r="S469" s="50"/>
      <c r="T469" s="50"/>
      <c r="U469" s="50"/>
      <c r="V469" s="50"/>
      <c r="W469" s="50"/>
      <c r="X469" s="50"/>
      <c r="Y469" s="50"/>
      <c r="Z469" s="50"/>
      <c r="AA469" s="50"/>
      <c r="AB469" s="50"/>
      <c r="AC469" s="50"/>
      <c r="AD469" s="50"/>
    </row>
    <row r="470" spans="18:30">
      <c r="R470" s="50"/>
      <c r="S470" s="50"/>
      <c r="T470" s="50"/>
      <c r="U470" s="50"/>
      <c r="V470" s="50"/>
      <c r="W470" s="50"/>
      <c r="X470" s="50"/>
      <c r="Y470" s="50"/>
      <c r="Z470" s="50"/>
      <c r="AA470" s="50"/>
      <c r="AB470" s="50"/>
      <c r="AC470" s="50"/>
      <c r="AD470" s="50"/>
    </row>
    <row r="471" spans="18:30">
      <c r="R471" s="50"/>
      <c r="S471" s="50"/>
      <c r="T471" s="50"/>
      <c r="U471" s="50"/>
      <c r="V471" s="50"/>
      <c r="W471" s="50"/>
      <c r="X471" s="50"/>
      <c r="Y471" s="50"/>
      <c r="Z471" s="50"/>
      <c r="AA471" s="50"/>
      <c r="AB471" s="50"/>
      <c r="AC471" s="50"/>
      <c r="AD471" s="50"/>
    </row>
    <row r="472" spans="18:30">
      <c r="R472" s="50"/>
      <c r="S472" s="50"/>
      <c r="T472" s="50"/>
      <c r="U472" s="50"/>
      <c r="V472" s="50"/>
      <c r="W472" s="50"/>
      <c r="X472" s="50"/>
      <c r="Y472" s="50"/>
      <c r="Z472" s="50"/>
      <c r="AA472" s="50"/>
      <c r="AB472" s="50"/>
      <c r="AC472" s="50"/>
      <c r="AD472" s="50"/>
    </row>
    <row r="473" spans="18:30">
      <c r="R473" s="50"/>
      <c r="S473" s="50"/>
      <c r="T473" s="50"/>
      <c r="U473" s="50"/>
      <c r="V473" s="50"/>
      <c r="W473" s="50"/>
      <c r="X473" s="50"/>
      <c r="Y473" s="50"/>
      <c r="Z473" s="50"/>
      <c r="AA473" s="50"/>
      <c r="AB473" s="50"/>
      <c r="AC473" s="50"/>
      <c r="AD473" s="50"/>
    </row>
    <row r="474" spans="18:30">
      <c r="R474" s="50"/>
      <c r="S474" s="50"/>
      <c r="T474" s="50"/>
      <c r="U474" s="50"/>
      <c r="V474" s="50"/>
      <c r="W474" s="50"/>
      <c r="X474" s="50"/>
      <c r="Y474" s="50"/>
      <c r="Z474" s="50"/>
      <c r="AA474" s="50"/>
      <c r="AB474" s="50"/>
      <c r="AC474" s="50"/>
      <c r="AD474" s="50"/>
    </row>
    <row r="475" spans="18:30">
      <c r="R475" s="50"/>
      <c r="S475" s="50"/>
      <c r="T475" s="50"/>
      <c r="U475" s="50"/>
      <c r="V475" s="50"/>
      <c r="W475" s="50"/>
      <c r="X475" s="50"/>
      <c r="Y475" s="50"/>
      <c r="Z475" s="50"/>
      <c r="AA475" s="50"/>
      <c r="AB475" s="50"/>
      <c r="AC475" s="50"/>
      <c r="AD475" s="50"/>
    </row>
    <row r="476" spans="18:30">
      <c r="R476" s="50"/>
      <c r="S476" s="50"/>
      <c r="T476" s="50"/>
      <c r="U476" s="50"/>
      <c r="V476" s="50"/>
      <c r="W476" s="50"/>
      <c r="X476" s="50"/>
      <c r="Y476" s="50"/>
      <c r="Z476" s="50"/>
      <c r="AA476" s="50"/>
      <c r="AB476" s="50"/>
      <c r="AC476" s="50"/>
      <c r="AD476" s="50"/>
    </row>
    <row r="477" spans="18:30">
      <c r="R477" s="50"/>
      <c r="S477" s="50"/>
      <c r="T477" s="50"/>
      <c r="U477" s="50"/>
      <c r="V477" s="50"/>
      <c r="W477" s="50"/>
      <c r="X477" s="50"/>
      <c r="Y477" s="50"/>
      <c r="Z477" s="50"/>
      <c r="AA477" s="50"/>
      <c r="AB477" s="50"/>
      <c r="AC477" s="50"/>
      <c r="AD477" s="50"/>
    </row>
    <row r="478" spans="18:30">
      <c r="R478" s="50"/>
      <c r="S478" s="50"/>
      <c r="T478" s="50"/>
      <c r="U478" s="50"/>
      <c r="V478" s="50"/>
      <c r="W478" s="50"/>
      <c r="X478" s="50"/>
      <c r="Y478" s="50"/>
      <c r="Z478" s="50"/>
      <c r="AA478" s="50"/>
      <c r="AB478" s="50"/>
      <c r="AC478" s="50"/>
      <c r="AD478" s="50"/>
    </row>
    <row r="479" spans="18:30">
      <c r="R479" s="50"/>
      <c r="S479" s="50"/>
      <c r="T479" s="50"/>
      <c r="U479" s="50"/>
      <c r="V479" s="50"/>
      <c r="W479" s="50"/>
      <c r="X479" s="50"/>
      <c r="Y479" s="50"/>
      <c r="Z479" s="50"/>
      <c r="AA479" s="50"/>
      <c r="AB479" s="50"/>
      <c r="AC479" s="50"/>
      <c r="AD479" s="50"/>
    </row>
    <row r="480" spans="18:30">
      <c r="R480" s="50"/>
      <c r="S480" s="50"/>
      <c r="T480" s="50"/>
      <c r="U480" s="50"/>
      <c r="V480" s="50"/>
      <c r="W480" s="50"/>
      <c r="X480" s="50"/>
      <c r="Y480" s="50"/>
      <c r="Z480" s="50"/>
      <c r="AA480" s="50"/>
      <c r="AB480" s="50"/>
      <c r="AC480" s="50"/>
      <c r="AD480" s="50"/>
    </row>
    <row r="481" spans="18:30">
      <c r="R481" s="50"/>
      <c r="S481" s="50"/>
      <c r="T481" s="50"/>
      <c r="U481" s="50"/>
      <c r="V481" s="50"/>
      <c r="W481" s="50"/>
      <c r="X481" s="50"/>
      <c r="Y481" s="50"/>
      <c r="Z481" s="50"/>
      <c r="AA481" s="50"/>
      <c r="AB481" s="50"/>
      <c r="AC481" s="50"/>
      <c r="AD481" s="50"/>
    </row>
    <row r="482" spans="18:30">
      <c r="R482" s="50"/>
      <c r="S482" s="50"/>
      <c r="T482" s="50"/>
      <c r="U482" s="50"/>
      <c r="V482" s="50"/>
      <c r="W482" s="50"/>
      <c r="X482" s="50"/>
      <c r="Y482" s="50"/>
      <c r="Z482" s="50"/>
      <c r="AA482" s="50"/>
      <c r="AB482" s="50"/>
      <c r="AC482" s="50"/>
      <c r="AD482" s="50"/>
    </row>
    <row r="483" spans="18:30">
      <c r="R483" s="50"/>
      <c r="S483" s="50"/>
      <c r="T483" s="50"/>
      <c r="U483" s="50"/>
      <c r="V483" s="50"/>
      <c r="W483" s="50"/>
      <c r="X483" s="50"/>
      <c r="Y483" s="50"/>
      <c r="Z483" s="50"/>
      <c r="AA483" s="50"/>
      <c r="AB483" s="50"/>
      <c r="AC483" s="50"/>
      <c r="AD483" s="50"/>
    </row>
    <row r="484" spans="18:30">
      <c r="R484" s="50"/>
      <c r="S484" s="50"/>
      <c r="T484" s="50"/>
      <c r="U484" s="50"/>
      <c r="V484" s="50"/>
      <c r="W484" s="50"/>
      <c r="X484" s="50"/>
      <c r="Y484" s="50"/>
      <c r="Z484" s="50"/>
      <c r="AA484" s="50"/>
      <c r="AB484" s="50"/>
      <c r="AC484" s="50"/>
      <c r="AD484" s="50"/>
    </row>
    <row r="485" spans="18:30">
      <c r="R485" s="50"/>
      <c r="S485" s="50"/>
      <c r="T485" s="50"/>
      <c r="U485" s="50"/>
      <c r="V485" s="50"/>
      <c r="W485" s="50"/>
      <c r="X485" s="50"/>
      <c r="Y485" s="50"/>
      <c r="Z485" s="50"/>
      <c r="AA485" s="50"/>
      <c r="AB485" s="50"/>
      <c r="AC485" s="50"/>
      <c r="AD485" s="50"/>
    </row>
    <row r="486" spans="18:30">
      <c r="R486" s="50"/>
      <c r="S486" s="50"/>
      <c r="T486" s="50"/>
      <c r="U486" s="50"/>
      <c r="V486" s="50"/>
      <c r="W486" s="50"/>
      <c r="X486" s="50"/>
      <c r="Y486" s="50"/>
      <c r="Z486" s="50"/>
      <c r="AA486" s="50"/>
      <c r="AB486" s="50"/>
      <c r="AC486" s="50"/>
      <c r="AD486" s="50"/>
    </row>
    <row r="487" spans="18:30">
      <c r="R487" s="50"/>
      <c r="S487" s="50"/>
      <c r="T487" s="50"/>
      <c r="U487" s="50"/>
      <c r="V487" s="50"/>
      <c r="W487" s="50"/>
      <c r="X487" s="50"/>
      <c r="Y487" s="50"/>
      <c r="Z487" s="50"/>
      <c r="AA487" s="50"/>
      <c r="AB487" s="50"/>
      <c r="AC487" s="50"/>
      <c r="AD487" s="50"/>
    </row>
    <row r="488" spans="18:30">
      <c r="R488" s="50"/>
      <c r="S488" s="50"/>
      <c r="T488" s="50"/>
      <c r="U488" s="50"/>
      <c r="V488" s="50"/>
      <c r="W488" s="50"/>
      <c r="X488" s="50"/>
      <c r="Y488" s="50"/>
      <c r="Z488" s="50"/>
      <c r="AA488" s="50"/>
      <c r="AB488" s="50"/>
      <c r="AC488" s="50"/>
      <c r="AD488" s="50"/>
    </row>
    <row r="489" spans="18:30">
      <c r="R489" s="50"/>
      <c r="S489" s="50"/>
      <c r="T489" s="50"/>
      <c r="U489" s="50"/>
      <c r="V489" s="50"/>
      <c r="W489" s="50"/>
      <c r="X489" s="50"/>
      <c r="Y489" s="50"/>
      <c r="Z489" s="50"/>
      <c r="AA489" s="50"/>
      <c r="AB489" s="50"/>
      <c r="AC489" s="50"/>
      <c r="AD489" s="50"/>
    </row>
    <row r="490" spans="18:30">
      <c r="R490" s="50"/>
      <c r="S490" s="50"/>
      <c r="T490" s="50"/>
      <c r="U490" s="50"/>
      <c r="V490" s="50"/>
      <c r="W490" s="50"/>
      <c r="X490" s="50"/>
      <c r="Y490" s="50"/>
      <c r="Z490" s="50"/>
      <c r="AA490" s="50"/>
      <c r="AB490" s="50"/>
      <c r="AC490" s="50"/>
      <c r="AD490" s="50"/>
    </row>
    <row r="491" spans="18:30">
      <c r="R491" s="50"/>
      <c r="S491" s="50"/>
      <c r="T491" s="50"/>
      <c r="U491" s="50"/>
      <c r="V491" s="50"/>
      <c r="W491" s="50"/>
      <c r="X491" s="50"/>
      <c r="Y491" s="50"/>
      <c r="Z491" s="50"/>
      <c r="AA491" s="50"/>
      <c r="AB491" s="50"/>
      <c r="AC491" s="50"/>
      <c r="AD491" s="50"/>
    </row>
    <row r="492" spans="18:30">
      <c r="R492" s="50"/>
      <c r="S492" s="50"/>
      <c r="T492" s="50"/>
      <c r="U492" s="50"/>
      <c r="V492" s="50"/>
      <c r="W492" s="50"/>
      <c r="X492" s="50"/>
      <c r="Y492" s="50"/>
      <c r="Z492" s="50"/>
      <c r="AA492" s="50"/>
      <c r="AB492" s="50"/>
      <c r="AC492" s="50"/>
      <c r="AD492" s="50"/>
    </row>
    <row r="493" spans="18:30">
      <c r="R493" s="50"/>
      <c r="S493" s="50"/>
      <c r="T493" s="50"/>
      <c r="U493" s="50"/>
      <c r="V493" s="50"/>
      <c r="W493" s="50"/>
      <c r="X493" s="50"/>
      <c r="Y493" s="50"/>
      <c r="Z493" s="50"/>
      <c r="AA493" s="50"/>
      <c r="AB493" s="50"/>
      <c r="AC493" s="50"/>
      <c r="AD493" s="50"/>
    </row>
    <row r="494" spans="18:30">
      <c r="R494" s="50"/>
      <c r="S494" s="50"/>
      <c r="T494" s="50"/>
      <c r="U494" s="50"/>
      <c r="V494" s="50"/>
      <c r="W494" s="50"/>
      <c r="X494" s="50"/>
      <c r="Y494" s="50"/>
      <c r="Z494" s="50"/>
      <c r="AA494" s="50"/>
      <c r="AB494" s="50"/>
      <c r="AC494" s="50"/>
      <c r="AD494" s="50"/>
    </row>
    <row r="495" spans="18:30">
      <c r="R495" s="50"/>
      <c r="S495" s="50"/>
      <c r="T495" s="50"/>
      <c r="U495" s="50"/>
      <c r="V495" s="50"/>
      <c r="W495" s="50"/>
      <c r="X495" s="50"/>
      <c r="Y495" s="50"/>
      <c r="Z495" s="50"/>
      <c r="AA495" s="50"/>
      <c r="AB495" s="50"/>
      <c r="AC495" s="50"/>
      <c r="AD495" s="50"/>
    </row>
    <row r="496" spans="18:30">
      <c r="R496" s="50"/>
      <c r="S496" s="50"/>
      <c r="T496" s="50"/>
      <c r="U496" s="50"/>
      <c r="V496" s="50"/>
      <c r="W496" s="50"/>
      <c r="X496" s="50"/>
      <c r="Y496" s="50"/>
      <c r="Z496" s="50"/>
      <c r="AA496" s="50"/>
      <c r="AB496" s="50"/>
      <c r="AC496" s="50"/>
      <c r="AD496" s="50"/>
    </row>
    <row r="497" spans="18:30">
      <c r="R497" s="50"/>
      <c r="S497" s="50"/>
      <c r="T497" s="50"/>
      <c r="U497" s="50"/>
      <c r="V497" s="50"/>
      <c r="W497" s="50"/>
      <c r="X497" s="50"/>
      <c r="Y497" s="50"/>
      <c r="Z497" s="50"/>
      <c r="AA497" s="50"/>
      <c r="AB497" s="50"/>
      <c r="AC497" s="50"/>
      <c r="AD497" s="50"/>
    </row>
    <row r="498" spans="18:30">
      <c r="R498" s="50"/>
      <c r="S498" s="50"/>
      <c r="T498" s="50"/>
      <c r="U498" s="50"/>
      <c r="V498" s="50"/>
      <c r="W498" s="50"/>
      <c r="X498" s="50"/>
      <c r="Y498" s="50"/>
      <c r="Z498" s="50"/>
      <c r="AA498" s="50"/>
      <c r="AB498" s="50"/>
      <c r="AC498" s="50"/>
      <c r="AD498" s="50"/>
    </row>
    <row r="499" spans="18:30">
      <c r="R499" s="50"/>
      <c r="S499" s="50"/>
      <c r="T499" s="50"/>
      <c r="U499" s="50"/>
      <c r="V499" s="50"/>
      <c r="W499" s="50"/>
      <c r="X499" s="50"/>
      <c r="Y499" s="50"/>
      <c r="Z499" s="50"/>
      <c r="AA499" s="50"/>
      <c r="AB499" s="50"/>
      <c r="AC499" s="50"/>
      <c r="AD499" s="50"/>
    </row>
    <row r="500" spans="18:30">
      <c r="R500" s="50"/>
      <c r="S500" s="50"/>
      <c r="T500" s="50"/>
      <c r="U500" s="50"/>
      <c r="V500" s="50"/>
      <c r="W500" s="50"/>
      <c r="X500" s="50"/>
      <c r="Y500" s="50"/>
      <c r="Z500" s="50"/>
      <c r="AA500" s="50"/>
      <c r="AB500" s="50"/>
      <c r="AC500" s="50"/>
      <c r="AD500" s="50"/>
    </row>
    <row r="501" spans="18:30">
      <c r="R501" s="50"/>
      <c r="S501" s="50"/>
      <c r="T501" s="50"/>
      <c r="U501" s="50"/>
      <c r="V501" s="50"/>
      <c r="W501" s="50"/>
      <c r="X501" s="50"/>
      <c r="Y501" s="50"/>
      <c r="Z501" s="50"/>
      <c r="AA501" s="50"/>
      <c r="AB501" s="50"/>
      <c r="AC501" s="50"/>
      <c r="AD501" s="50"/>
    </row>
    <row r="502" spans="18:30">
      <c r="R502" s="50"/>
      <c r="S502" s="50"/>
      <c r="T502" s="50"/>
      <c r="U502" s="50"/>
      <c r="V502" s="50"/>
      <c r="W502" s="50"/>
      <c r="X502" s="50"/>
      <c r="Y502" s="50"/>
      <c r="Z502" s="50"/>
      <c r="AA502" s="50"/>
      <c r="AB502" s="50"/>
      <c r="AC502" s="50"/>
      <c r="AD502" s="50"/>
    </row>
    <row r="503" spans="18:30">
      <c r="R503" s="50"/>
      <c r="S503" s="50"/>
      <c r="T503" s="50"/>
      <c r="U503" s="50"/>
      <c r="V503" s="50"/>
      <c r="W503" s="50"/>
      <c r="X503" s="50"/>
      <c r="Y503" s="50"/>
      <c r="Z503" s="50"/>
      <c r="AA503" s="50"/>
      <c r="AB503" s="50"/>
      <c r="AC503" s="50"/>
      <c r="AD503" s="50"/>
    </row>
    <row r="504" spans="18:30">
      <c r="R504" s="50"/>
      <c r="S504" s="50"/>
      <c r="T504" s="50"/>
      <c r="U504" s="50"/>
      <c r="V504" s="50"/>
      <c r="W504" s="50"/>
      <c r="X504" s="50"/>
      <c r="Y504" s="50"/>
      <c r="Z504" s="50"/>
      <c r="AA504" s="50"/>
      <c r="AB504" s="50"/>
      <c r="AC504" s="50"/>
      <c r="AD504" s="50"/>
    </row>
    <row r="505" spans="18:30">
      <c r="R505" s="50"/>
      <c r="S505" s="50"/>
      <c r="T505" s="50"/>
      <c r="U505" s="50"/>
      <c r="V505" s="50"/>
      <c r="W505" s="50"/>
      <c r="X505" s="50"/>
      <c r="Y505" s="50"/>
      <c r="Z505" s="50"/>
      <c r="AA505" s="50"/>
      <c r="AB505" s="50"/>
      <c r="AC505" s="50"/>
      <c r="AD505" s="50"/>
    </row>
    <row r="506" spans="18:30">
      <c r="R506" s="50"/>
      <c r="S506" s="50"/>
      <c r="T506" s="50"/>
      <c r="U506" s="50"/>
      <c r="V506" s="50"/>
      <c r="W506" s="50"/>
      <c r="X506" s="50"/>
      <c r="Y506" s="50"/>
      <c r="Z506" s="50"/>
      <c r="AA506" s="50"/>
      <c r="AB506" s="50"/>
      <c r="AC506" s="50"/>
      <c r="AD506" s="50"/>
    </row>
    <row r="507" spans="18:30">
      <c r="R507" s="50"/>
      <c r="S507" s="50"/>
      <c r="T507" s="50"/>
      <c r="U507" s="50"/>
      <c r="V507" s="50"/>
      <c r="W507" s="50"/>
      <c r="X507" s="50"/>
      <c r="Y507" s="50"/>
      <c r="Z507" s="50"/>
      <c r="AA507" s="50"/>
      <c r="AB507" s="50"/>
      <c r="AC507" s="50"/>
      <c r="AD507" s="50"/>
    </row>
    <row r="508" spans="18:30">
      <c r="R508" s="50"/>
      <c r="S508" s="50"/>
      <c r="T508" s="50"/>
      <c r="U508" s="50"/>
      <c r="V508" s="50"/>
      <c r="W508" s="50"/>
      <c r="X508" s="50"/>
      <c r="Y508" s="50"/>
      <c r="Z508" s="50"/>
      <c r="AA508" s="50"/>
      <c r="AB508" s="50"/>
      <c r="AC508" s="50"/>
      <c r="AD508" s="50"/>
    </row>
    <row r="509" spans="18:30">
      <c r="R509" s="50"/>
      <c r="S509" s="50"/>
      <c r="T509" s="50"/>
      <c r="U509" s="50"/>
      <c r="V509" s="50"/>
      <c r="W509" s="50"/>
      <c r="X509" s="50"/>
      <c r="Y509" s="50"/>
      <c r="Z509" s="50"/>
      <c r="AA509" s="50"/>
      <c r="AB509" s="50"/>
      <c r="AC509" s="50"/>
      <c r="AD509" s="50"/>
    </row>
    <row r="510" spans="18:30">
      <c r="R510" s="50"/>
      <c r="S510" s="50"/>
      <c r="T510" s="50"/>
      <c r="U510" s="50"/>
      <c r="V510" s="50"/>
      <c r="W510" s="50"/>
      <c r="X510" s="50"/>
      <c r="Y510" s="50"/>
      <c r="Z510" s="50"/>
      <c r="AA510" s="50"/>
      <c r="AB510" s="50"/>
      <c r="AC510" s="50"/>
      <c r="AD510" s="50"/>
    </row>
    <row r="511" spans="18:30">
      <c r="R511" s="50"/>
      <c r="S511" s="50"/>
      <c r="T511" s="50"/>
      <c r="U511" s="50"/>
      <c r="V511" s="50"/>
      <c r="W511" s="50"/>
      <c r="X511" s="50"/>
      <c r="Y511" s="50"/>
      <c r="Z511" s="50"/>
      <c r="AA511" s="50"/>
      <c r="AB511" s="50"/>
      <c r="AC511" s="50"/>
      <c r="AD511" s="50"/>
    </row>
    <row r="512" spans="18:30">
      <c r="R512" s="50"/>
      <c r="S512" s="50"/>
      <c r="T512" s="50"/>
      <c r="U512" s="50"/>
      <c r="V512" s="50"/>
      <c r="W512" s="50"/>
      <c r="X512" s="50"/>
      <c r="Y512" s="50"/>
      <c r="Z512" s="50"/>
      <c r="AA512" s="50"/>
      <c r="AB512" s="50"/>
      <c r="AC512" s="50"/>
      <c r="AD512" s="50"/>
    </row>
    <row r="513" spans="18:30">
      <c r="R513" s="50"/>
      <c r="S513" s="50"/>
      <c r="T513" s="50"/>
      <c r="U513" s="50"/>
      <c r="V513" s="50"/>
      <c r="W513" s="50"/>
      <c r="X513" s="50"/>
      <c r="Y513" s="50"/>
      <c r="Z513" s="50"/>
      <c r="AA513" s="50"/>
      <c r="AB513" s="50"/>
      <c r="AC513" s="50"/>
      <c r="AD513" s="50"/>
    </row>
    <row r="514" spans="18:30">
      <c r="R514" s="50"/>
      <c r="S514" s="50"/>
      <c r="T514" s="50"/>
      <c r="U514" s="50"/>
      <c r="V514" s="50"/>
      <c r="W514" s="50"/>
      <c r="X514" s="50"/>
      <c r="Y514" s="50"/>
      <c r="Z514" s="50"/>
      <c r="AA514" s="50"/>
      <c r="AB514" s="50"/>
      <c r="AC514" s="50"/>
      <c r="AD514" s="50"/>
    </row>
    <row r="515" spans="18:30">
      <c r="R515" s="50"/>
      <c r="S515" s="50"/>
      <c r="T515" s="50"/>
      <c r="U515" s="50"/>
      <c r="V515" s="50"/>
      <c r="W515" s="50"/>
      <c r="X515" s="50"/>
      <c r="Y515" s="50"/>
      <c r="Z515" s="50"/>
      <c r="AA515" s="50"/>
      <c r="AB515" s="50"/>
      <c r="AC515" s="50"/>
      <c r="AD515" s="50"/>
    </row>
    <row r="516" spans="18:30">
      <c r="R516" s="50"/>
      <c r="S516" s="50"/>
      <c r="T516" s="50"/>
      <c r="U516" s="50"/>
      <c r="V516" s="50"/>
      <c r="W516" s="50"/>
      <c r="X516" s="50"/>
      <c r="Y516" s="50"/>
      <c r="Z516" s="50"/>
      <c r="AA516" s="50"/>
      <c r="AB516" s="50"/>
      <c r="AC516" s="50"/>
      <c r="AD516" s="50"/>
    </row>
    <row r="517" spans="18:30">
      <c r="R517" s="50"/>
      <c r="S517" s="50"/>
      <c r="T517" s="50"/>
      <c r="U517" s="50"/>
      <c r="V517" s="50"/>
      <c r="W517" s="50"/>
      <c r="X517" s="50"/>
      <c r="Y517" s="50"/>
      <c r="Z517" s="50"/>
      <c r="AA517" s="50"/>
      <c r="AB517" s="50"/>
      <c r="AC517" s="50"/>
      <c r="AD517" s="50"/>
    </row>
    <row r="518" spans="18:30">
      <c r="R518" s="50"/>
      <c r="S518" s="50"/>
      <c r="T518" s="50"/>
      <c r="U518" s="50"/>
      <c r="V518" s="50"/>
      <c r="W518" s="50"/>
      <c r="X518" s="50"/>
      <c r="Y518" s="50"/>
      <c r="Z518" s="50"/>
      <c r="AA518" s="50"/>
      <c r="AB518" s="50"/>
      <c r="AC518" s="50"/>
      <c r="AD518" s="50"/>
    </row>
    <row r="519" spans="18:30">
      <c r="R519" s="50"/>
      <c r="S519" s="50"/>
      <c r="T519" s="50"/>
      <c r="U519" s="50"/>
      <c r="V519" s="50"/>
      <c r="W519" s="50"/>
      <c r="X519" s="50"/>
      <c r="Y519" s="50"/>
      <c r="Z519" s="50"/>
      <c r="AA519" s="50"/>
      <c r="AB519" s="50"/>
      <c r="AC519" s="50"/>
      <c r="AD519" s="50"/>
    </row>
    <row r="520" spans="18:30">
      <c r="R520" s="50"/>
      <c r="S520" s="50"/>
      <c r="T520" s="50"/>
      <c r="U520" s="50"/>
      <c r="V520" s="50"/>
      <c r="W520" s="50"/>
      <c r="X520" s="50"/>
      <c r="Y520" s="50"/>
      <c r="Z520" s="50"/>
      <c r="AA520" s="50"/>
      <c r="AB520" s="50"/>
      <c r="AC520" s="50"/>
      <c r="AD520" s="50"/>
    </row>
    <row r="521" spans="18:30">
      <c r="R521" s="50"/>
      <c r="S521" s="50"/>
      <c r="T521" s="50"/>
      <c r="U521" s="50"/>
      <c r="V521" s="50"/>
      <c r="W521" s="50"/>
      <c r="X521" s="50"/>
      <c r="Y521" s="50"/>
      <c r="Z521" s="50"/>
      <c r="AA521" s="50"/>
      <c r="AB521" s="50"/>
      <c r="AC521" s="50"/>
      <c r="AD521" s="50"/>
    </row>
    <row r="522" spans="18:30">
      <c r="R522" s="50"/>
      <c r="S522" s="50"/>
      <c r="T522" s="50"/>
      <c r="U522" s="50"/>
      <c r="V522" s="50"/>
      <c r="W522" s="50"/>
      <c r="X522" s="50"/>
      <c r="Y522" s="50"/>
      <c r="Z522" s="50"/>
      <c r="AA522" s="50"/>
      <c r="AB522" s="50"/>
      <c r="AC522" s="50"/>
      <c r="AD522" s="50"/>
    </row>
    <row r="523" spans="18:30">
      <c r="R523" s="50"/>
      <c r="S523" s="50"/>
      <c r="T523" s="50"/>
      <c r="U523" s="50"/>
      <c r="V523" s="50"/>
      <c r="W523" s="50"/>
      <c r="X523" s="50"/>
      <c r="Y523" s="50"/>
      <c r="Z523" s="50"/>
      <c r="AA523" s="50"/>
      <c r="AB523" s="50"/>
      <c r="AC523" s="50"/>
      <c r="AD523" s="50"/>
    </row>
    <row r="524" spans="18:30">
      <c r="R524" s="50"/>
      <c r="S524" s="50"/>
      <c r="T524" s="50"/>
      <c r="U524" s="50"/>
      <c r="V524" s="50"/>
      <c r="W524" s="50"/>
      <c r="X524" s="50"/>
      <c r="Y524" s="50"/>
      <c r="Z524" s="50"/>
      <c r="AA524" s="50"/>
      <c r="AB524" s="50"/>
      <c r="AC524" s="50"/>
      <c r="AD524" s="50"/>
    </row>
    <row r="525" spans="18:30">
      <c r="R525" s="50"/>
      <c r="S525" s="50"/>
      <c r="T525" s="50"/>
      <c r="U525" s="50"/>
      <c r="V525" s="50"/>
      <c r="W525" s="50"/>
      <c r="X525" s="50"/>
      <c r="Y525" s="50"/>
      <c r="Z525" s="50"/>
      <c r="AA525" s="50"/>
      <c r="AB525" s="50"/>
      <c r="AC525" s="50"/>
      <c r="AD525" s="50"/>
    </row>
    <row r="526" spans="18:30">
      <c r="R526" s="50"/>
      <c r="S526" s="50"/>
      <c r="T526" s="50"/>
      <c r="U526" s="50"/>
      <c r="V526" s="50"/>
      <c r="W526" s="50"/>
      <c r="X526" s="50"/>
      <c r="Y526" s="50"/>
      <c r="Z526" s="50"/>
      <c r="AA526" s="50"/>
      <c r="AB526" s="50"/>
      <c r="AC526" s="50"/>
      <c r="AD526" s="50"/>
    </row>
    <row r="527" spans="18:30">
      <c r="R527" s="50"/>
      <c r="S527" s="50"/>
      <c r="T527" s="50"/>
      <c r="U527" s="50"/>
      <c r="V527" s="50"/>
      <c r="W527" s="50"/>
      <c r="X527" s="50"/>
      <c r="Y527" s="50"/>
      <c r="Z527" s="50"/>
      <c r="AA527" s="50"/>
      <c r="AB527" s="50"/>
      <c r="AC527" s="50"/>
      <c r="AD527" s="50"/>
    </row>
    <row r="528" spans="18:30">
      <c r="R528" s="50"/>
      <c r="S528" s="50"/>
      <c r="T528" s="50"/>
      <c r="U528" s="50"/>
      <c r="V528" s="50"/>
      <c r="W528" s="50"/>
      <c r="X528" s="50"/>
      <c r="Y528" s="50"/>
      <c r="Z528" s="50"/>
      <c r="AA528" s="50"/>
      <c r="AB528" s="50"/>
      <c r="AC528" s="50"/>
      <c r="AD528" s="50"/>
    </row>
    <row r="529" spans="18:30">
      <c r="R529" s="50"/>
      <c r="S529" s="50"/>
      <c r="T529" s="50"/>
      <c r="U529" s="50"/>
      <c r="V529" s="50"/>
      <c r="W529" s="50"/>
      <c r="X529" s="50"/>
      <c r="Y529" s="50"/>
      <c r="Z529" s="50"/>
      <c r="AA529" s="50"/>
      <c r="AB529" s="50"/>
      <c r="AC529" s="50"/>
      <c r="AD529" s="50"/>
    </row>
    <row r="530" spans="18:30">
      <c r="R530" s="50"/>
      <c r="S530" s="50"/>
      <c r="T530" s="50"/>
      <c r="U530" s="50"/>
      <c r="V530" s="50"/>
      <c r="W530" s="50"/>
      <c r="X530" s="50"/>
      <c r="Y530" s="50"/>
      <c r="Z530" s="50"/>
      <c r="AA530" s="50"/>
      <c r="AB530" s="50"/>
      <c r="AC530" s="50"/>
      <c r="AD530" s="50"/>
    </row>
    <row r="531" spans="18:30">
      <c r="R531" s="50"/>
      <c r="S531" s="50"/>
      <c r="T531" s="50"/>
      <c r="U531" s="50"/>
      <c r="V531" s="50"/>
      <c r="W531" s="50"/>
      <c r="X531" s="50"/>
      <c r="Y531" s="50"/>
      <c r="Z531" s="50"/>
      <c r="AA531" s="50"/>
      <c r="AB531" s="50"/>
      <c r="AC531" s="50"/>
      <c r="AD531" s="50"/>
    </row>
    <row r="532" spans="18:30">
      <c r="R532" s="50"/>
      <c r="S532" s="50"/>
      <c r="T532" s="50"/>
      <c r="U532" s="50"/>
      <c r="V532" s="50"/>
      <c r="W532" s="50"/>
      <c r="X532" s="50"/>
      <c r="Y532" s="50"/>
      <c r="Z532" s="50"/>
      <c r="AA532" s="50"/>
      <c r="AB532" s="50"/>
      <c r="AC532" s="50"/>
      <c r="AD532" s="50"/>
    </row>
    <row r="533" spans="18:30">
      <c r="R533" s="50"/>
      <c r="S533" s="50"/>
      <c r="T533" s="50"/>
      <c r="U533" s="50"/>
      <c r="V533" s="50"/>
      <c r="W533" s="50"/>
      <c r="X533" s="50"/>
      <c r="Y533" s="50"/>
      <c r="Z533" s="50"/>
      <c r="AA533" s="50"/>
      <c r="AB533" s="50"/>
      <c r="AC533" s="50"/>
      <c r="AD533" s="50"/>
    </row>
    <row r="534" spans="18:30">
      <c r="R534" s="50"/>
      <c r="S534" s="50"/>
      <c r="T534" s="50"/>
      <c r="U534" s="50"/>
      <c r="V534" s="50"/>
      <c r="W534" s="50"/>
      <c r="X534" s="50"/>
      <c r="Y534" s="50"/>
      <c r="Z534" s="50"/>
      <c r="AA534" s="50"/>
      <c r="AB534" s="50"/>
      <c r="AC534" s="50"/>
      <c r="AD534" s="50"/>
    </row>
    <row r="535" spans="18:30">
      <c r="R535" s="50"/>
      <c r="S535" s="50"/>
      <c r="T535" s="50"/>
      <c r="U535" s="50"/>
      <c r="V535" s="50"/>
      <c r="W535" s="50"/>
      <c r="X535" s="50"/>
      <c r="Y535" s="50"/>
      <c r="Z535" s="50"/>
      <c r="AA535" s="50"/>
      <c r="AB535" s="50"/>
      <c r="AC535" s="50"/>
      <c r="AD535" s="50"/>
    </row>
    <row r="536" spans="18:30">
      <c r="R536" s="50"/>
      <c r="S536" s="50"/>
      <c r="T536" s="50"/>
      <c r="U536" s="50"/>
      <c r="V536" s="50"/>
      <c r="W536" s="50"/>
      <c r="X536" s="50"/>
      <c r="Y536" s="50"/>
      <c r="Z536" s="50"/>
      <c r="AA536" s="50"/>
      <c r="AB536" s="50"/>
      <c r="AC536" s="50"/>
      <c r="AD536" s="50"/>
    </row>
    <row r="537" spans="18:30">
      <c r="R537" s="50"/>
      <c r="S537" s="50"/>
      <c r="T537" s="50"/>
      <c r="U537" s="50"/>
      <c r="V537" s="50"/>
      <c r="W537" s="50"/>
      <c r="X537" s="50"/>
      <c r="Y537" s="50"/>
      <c r="Z537" s="50"/>
      <c r="AA537" s="50"/>
      <c r="AB537" s="50"/>
      <c r="AC537" s="50"/>
      <c r="AD537" s="50"/>
    </row>
    <row r="538" spans="18:30">
      <c r="R538" s="50"/>
      <c r="S538" s="50"/>
      <c r="T538" s="50"/>
      <c r="U538" s="50"/>
      <c r="V538" s="50"/>
      <c r="W538" s="50"/>
      <c r="X538" s="50"/>
      <c r="Y538" s="50"/>
      <c r="Z538" s="50"/>
      <c r="AA538" s="50"/>
      <c r="AB538" s="50"/>
      <c r="AC538" s="50"/>
      <c r="AD538" s="50"/>
    </row>
    <row r="539" spans="18:30">
      <c r="R539" s="50"/>
      <c r="S539" s="50"/>
      <c r="T539" s="50"/>
      <c r="U539" s="50"/>
      <c r="V539" s="50"/>
      <c r="W539" s="50"/>
      <c r="X539" s="50"/>
      <c r="Y539" s="50"/>
      <c r="Z539" s="50"/>
      <c r="AA539" s="50"/>
      <c r="AB539" s="50"/>
      <c r="AC539" s="50"/>
      <c r="AD539" s="50"/>
    </row>
    <row r="540" spans="18:30">
      <c r="R540" s="50"/>
      <c r="S540" s="50"/>
      <c r="T540" s="50"/>
      <c r="U540" s="50"/>
      <c r="V540" s="50"/>
      <c r="W540" s="50"/>
      <c r="X540" s="50"/>
      <c r="Y540" s="50"/>
      <c r="Z540" s="50"/>
      <c r="AA540" s="50"/>
      <c r="AB540" s="50"/>
      <c r="AC540" s="50"/>
      <c r="AD540" s="50"/>
    </row>
    <row r="541" spans="18:30">
      <c r="R541" s="50"/>
      <c r="S541" s="50"/>
      <c r="T541" s="50"/>
      <c r="U541" s="50"/>
      <c r="V541" s="50"/>
      <c r="W541" s="50"/>
      <c r="X541" s="50"/>
      <c r="Y541" s="50"/>
      <c r="Z541" s="50"/>
      <c r="AA541" s="50"/>
      <c r="AB541" s="50"/>
      <c r="AC541" s="50"/>
      <c r="AD541" s="50"/>
    </row>
    <row r="542" spans="18:30">
      <c r="R542" s="50"/>
      <c r="S542" s="50"/>
      <c r="T542" s="50"/>
      <c r="U542" s="50"/>
      <c r="V542" s="50"/>
      <c r="W542" s="50"/>
      <c r="X542" s="50"/>
      <c r="Y542" s="50"/>
      <c r="Z542" s="50"/>
      <c r="AA542" s="50"/>
      <c r="AB542" s="50"/>
      <c r="AC542" s="50"/>
      <c r="AD542" s="50"/>
    </row>
    <row r="543" spans="18:30">
      <c r="R543" s="50"/>
      <c r="S543" s="50"/>
      <c r="T543" s="50"/>
      <c r="U543" s="50"/>
      <c r="V543" s="50"/>
      <c r="W543" s="50"/>
      <c r="X543" s="50"/>
      <c r="Y543" s="50"/>
      <c r="Z543" s="50"/>
      <c r="AA543" s="50"/>
      <c r="AB543" s="50"/>
      <c r="AC543" s="50"/>
      <c r="AD543" s="50"/>
    </row>
    <row r="544" spans="18:30">
      <c r="R544" s="50"/>
      <c r="S544" s="50"/>
      <c r="T544" s="50"/>
      <c r="U544" s="50"/>
      <c r="V544" s="50"/>
      <c r="W544" s="50"/>
      <c r="X544" s="50"/>
      <c r="Y544" s="50"/>
      <c r="Z544" s="50"/>
      <c r="AA544" s="50"/>
      <c r="AB544" s="50"/>
      <c r="AC544" s="50"/>
      <c r="AD544" s="50"/>
    </row>
    <row r="545" spans="18:30">
      <c r="R545" s="50"/>
      <c r="S545" s="50"/>
      <c r="T545" s="50"/>
      <c r="U545" s="50"/>
      <c r="V545" s="50"/>
      <c r="W545" s="50"/>
      <c r="X545" s="50"/>
      <c r="Y545" s="50"/>
      <c r="Z545" s="50"/>
      <c r="AA545" s="50"/>
      <c r="AB545" s="50"/>
      <c r="AC545" s="50"/>
      <c r="AD545" s="50"/>
    </row>
    <row r="546" spans="18:30">
      <c r="R546" s="50"/>
      <c r="S546" s="50"/>
      <c r="T546" s="50"/>
      <c r="U546" s="50"/>
      <c r="V546" s="50"/>
      <c r="W546" s="50"/>
      <c r="X546" s="50"/>
      <c r="Y546" s="50"/>
      <c r="Z546" s="50"/>
      <c r="AA546" s="50"/>
      <c r="AB546" s="50"/>
      <c r="AC546" s="50"/>
      <c r="AD546" s="50"/>
    </row>
    <row r="547" spans="18:30">
      <c r="R547" s="50"/>
      <c r="S547" s="50"/>
      <c r="T547" s="50"/>
      <c r="U547" s="50"/>
      <c r="V547" s="50"/>
      <c r="W547" s="50"/>
      <c r="X547" s="50"/>
      <c r="Y547" s="50"/>
      <c r="Z547" s="50"/>
      <c r="AA547" s="50"/>
      <c r="AB547" s="50"/>
      <c r="AC547" s="50"/>
      <c r="AD547" s="50"/>
    </row>
    <row r="548" spans="18:30">
      <c r="R548" s="50"/>
      <c r="S548" s="50"/>
      <c r="T548" s="50"/>
      <c r="U548" s="50"/>
      <c r="V548" s="50"/>
      <c r="W548" s="50"/>
      <c r="X548" s="50"/>
      <c r="Y548" s="50"/>
      <c r="Z548" s="50"/>
      <c r="AA548" s="50"/>
      <c r="AB548" s="50"/>
      <c r="AC548" s="50"/>
      <c r="AD548" s="50"/>
    </row>
    <row r="549" spans="18:30">
      <c r="R549" s="50"/>
      <c r="S549" s="50"/>
      <c r="T549" s="50"/>
      <c r="U549" s="50"/>
      <c r="V549" s="50"/>
      <c r="W549" s="50"/>
      <c r="X549" s="50"/>
      <c r="Y549" s="50"/>
      <c r="Z549" s="50"/>
      <c r="AA549" s="50"/>
      <c r="AB549" s="50"/>
      <c r="AC549" s="50"/>
      <c r="AD549" s="50"/>
    </row>
    <row r="550" spans="18:30">
      <c r="R550" s="50"/>
      <c r="S550" s="50"/>
      <c r="T550" s="50"/>
      <c r="U550" s="50"/>
      <c r="V550" s="50"/>
      <c r="W550" s="50"/>
      <c r="X550" s="50"/>
      <c r="Y550" s="50"/>
      <c r="Z550" s="50"/>
      <c r="AA550" s="50"/>
      <c r="AB550" s="50"/>
      <c r="AC550" s="50"/>
      <c r="AD550" s="50"/>
    </row>
    <row r="551" spans="18:30">
      <c r="R551" s="50"/>
      <c r="S551" s="50"/>
      <c r="T551" s="50"/>
      <c r="U551" s="50"/>
      <c r="V551" s="50"/>
      <c r="W551" s="50"/>
      <c r="X551" s="50"/>
      <c r="Y551" s="50"/>
      <c r="Z551" s="50"/>
      <c r="AA551" s="50"/>
      <c r="AB551" s="50"/>
      <c r="AC551" s="50"/>
      <c r="AD551" s="50"/>
    </row>
    <row r="552" spans="18:30">
      <c r="R552" s="50"/>
      <c r="S552" s="50"/>
      <c r="T552" s="50"/>
      <c r="U552" s="50"/>
      <c r="V552" s="50"/>
      <c r="W552" s="50"/>
      <c r="X552" s="50"/>
      <c r="Y552" s="50"/>
      <c r="Z552" s="50"/>
      <c r="AA552" s="50"/>
      <c r="AB552" s="50"/>
      <c r="AC552" s="50"/>
      <c r="AD552" s="50"/>
    </row>
    <row r="553" spans="18:30">
      <c r="R553" s="50"/>
      <c r="S553" s="50"/>
      <c r="T553" s="50"/>
      <c r="U553" s="50"/>
      <c r="V553" s="50"/>
      <c r="W553" s="50"/>
      <c r="X553" s="50"/>
      <c r="Y553" s="50"/>
      <c r="Z553" s="50"/>
      <c r="AA553" s="50"/>
      <c r="AB553" s="50"/>
      <c r="AC553" s="50"/>
      <c r="AD553" s="50"/>
    </row>
    <row r="554" spans="18:30">
      <c r="R554" s="50"/>
      <c r="S554" s="50"/>
      <c r="T554" s="50"/>
      <c r="U554" s="50"/>
      <c r="V554" s="50"/>
      <c r="W554" s="50"/>
      <c r="X554" s="50"/>
      <c r="Y554" s="50"/>
      <c r="Z554" s="50"/>
      <c r="AA554" s="50"/>
      <c r="AB554" s="50"/>
      <c r="AC554" s="50"/>
      <c r="AD554" s="50"/>
    </row>
    <row r="555" spans="18:30">
      <c r="R555" s="50"/>
      <c r="S555" s="50"/>
      <c r="T555" s="50"/>
      <c r="U555" s="50"/>
      <c r="V555" s="50"/>
      <c r="W555" s="50"/>
      <c r="X555" s="50"/>
      <c r="Y555" s="50"/>
      <c r="Z555" s="50"/>
      <c r="AA555" s="50"/>
      <c r="AB555" s="50"/>
      <c r="AC555" s="50"/>
      <c r="AD555" s="50"/>
    </row>
    <row r="556" spans="18:30">
      <c r="R556" s="50"/>
      <c r="S556" s="50"/>
      <c r="T556" s="50"/>
      <c r="U556" s="50"/>
      <c r="V556" s="50"/>
      <c r="W556" s="50"/>
      <c r="X556" s="50"/>
      <c r="Y556" s="50"/>
      <c r="Z556" s="50"/>
      <c r="AA556" s="50"/>
      <c r="AB556" s="50"/>
      <c r="AC556" s="50"/>
      <c r="AD556" s="50"/>
    </row>
    <row r="557" spans="18:30">
      <c r="R557" s="50"/>
      <c r="S557" s="50"/>
      <c r="T557" s="50"/>
      <c r="U557" s="50"/>
      <c r="V557" s="50"/>
      <c r="W557" s="50"/>
      <c r="X557" s="50"/>
      <c r="Y557" s="50"/>
      <c r="Z557" s="50"/>
      <c r="AA557" s="50"/>
      <c r="AB557" s="50"/>
      <c r="AC557" s="50"/>
      <c r="AD557" s="50"/>
    </row>
    <row r="558" spans="18:30">
      <c r="R558" s="50"/>
      <c r="S558" s="50"/>
      <c r="T558" s="50"/>
      <c r="U558" s="50"/>
      <c r="V558" s="50"/>
      <c r="W558" s="50"/>
      <c r="X558" s="50"/>
      <c r="Y558" s="50"/>
      <c r="Z558" s="50"/>
      <c r="AA558" s="50"/>
      <c r="AB558" s="50"/>
      <c r="AC558" s="50"/>
      <c r="AD558" s="50"/>
    </row>
    <row r="559" spans="18:30">
      <c r="R559" s="50"/>
      <c r="S559" s="50"/>
      <c r="T559" s="50"/>
      <c r="U559" s="50"/>
      <c r="V559" s="50"/>
      <c r="W559" s="50"/>
      <c r="X559" s="50"/>
      <c r="Y559" s="50"/>
      <c r="Z559" s="50"/>
      <c r="AA559" s="50"/>
      <c r="AB559" s="50"/>
      <c r="AC559" s="50"/>
      <c r="AD559" s="50"/>
    </row>
    <row r="560" spans="18:30">
      <c r="R560" s="50"/>
      <c r="S560" s="50"/>
      <c r="T560" s="50"/>
      <c r="U560" s="50"/>
      <c r="V560" s="50"/>
      <c r="W560" s="50"/>
      <c r="X560" s="50"/>
      <c r="Y560" s="50"/>
      <c r="Z560" s="50"/>
      <c r="AA560" s="50"/>
      <c r="AB560" s="50"/>
      <c r="AC560" s="50"/>
      <c r="AD560" s="50"/>
    </row>
    <row r="561" spans="18:30">
      <c r="R561" s="50"/>
      <c r="S561" s="50"/>
      <c r="T561" s="50"/>
      <c r="U561" s="50"/>
      <c r="V561" s="50"/>
      <c r="W561" s="50"/>
      <c r="X561" s="50"/>
      <c r="Y561" s="50"/>
      <c r="Z561" s="50"/>
      <c r="AA561" s="50"/>
      <c r="AB561" s="50"/>
      <c r="AC561" s="50"/>
      <c r="AD561" s="50"/>
    </row>
    <row r="562" spans="18:30">
      <c r="R562" s="50"/>
      <c r="S562" s="50"/>
      <c r="T562" s="50"/>
      <c r="U562" s="50"/>
      <c r="V562" s="50"/>
      <c r="W562" s="50"/>
      <c r="X562" s="50"/>
      <c r="Y562" s="50"/>
      <c r="Z562" s="50"/>
      <c r="AA562" s="50"/>
      <c r="AB562" s="50"/>
      <c r="AC562" s="50"/>
      <c r="AD562" s="50"/>
    </row>
    <row r="563" spans="18:30">
      <c r="R563" s="50"/>
      <c r="S563" s="50"/>
      <c r="T563" s="50"/>
      <c r="U563" s="50"/>
      <c r="V563" s="50"/>
      <c r="W563" s="50"/>
      <c r="X563" s="50"/>
      <c r="Y563" s="50"/>
      <c r="Z563" s="50"/>
      <c r="AA563" s="50"/>
      <c r="AB563" s="50"/>
      <c r="AC563" s="50"/>
      <c r="AD563" s="50"/>
    </row>
    <row r="564" spans="18:30">
      <c r="R564" s="50"/>
      <c r="S564" s="50"/>
      <c r="T564" s="50"/>
      <c r="U564" s="50"/>
      <c r="V564" s="50"/>
      <c r="W564" s="50"/>
      <c r="X564" s="50"/>
      <c r="Y564" s="50"/>
      <c r="Z564" s="50"/>
      <c r="AA564" s="50"/>
      <c r="AB564" s="50"/>
      <c r="AC564" s="50"/>
      <c r="AD564" s="50"/>
    </row>
    <row r="565" spans="18:30">
      <c r="R565" s="50"/>
      <c r="S565" s="50"/>
      <c r="T565" s="50"/>
      <c r="U565" s="50"/>
      <c r="V565" s="50"/>
      <c r="W565" s="50"/>
      <c r="X565" s="50"/>
      <c r="Y565" s="50"/>
      <c r="Z565" s="50"/>
      <c r="AA565" s="50"/>
      <c r="AB565" s="50"/>
      <c r="AC565" s="50"/>
      <c r="AD565" s="50"/>
    </row>
    <row r="566" spans="18:30">
      <c r="R566" s="50"/>
      <c r="S566" s="50"/>
      <c r="T566" s="50"/>
      <c r="U566" s="50"/>
      <c r="V566" s="50"/>
      <c r="W566" s="50"/>
      <c r="X566" s="50"/>
      <c r="Y566" s="50"/>
      <c r="Z566" s="50"/>
      <c r="AA566" s="50"/>
      <c r="AB566" s="50"/>
      <c r="AC566" s="50"/>
      <c r="AD566" s="50"/>
    </row>
    <row r="567" spans="18:30">
      <c r="R567" s="50"/>
      <c r="S567" s="50"/>
      <c r="T567" s="50"/>
      <c r="U567" s="50"/>
      <c r="V567" s="50"/>
      <c r="W567" s="50"/>
      <c r="X567" s="50"/>
      <c r="Y567" s="50"/>
      <c r="Z567" s="50"/>
      <c r="AA567" s="50"/>
      <c r="AB567" s="50"/>
      <c r="AC567" s="50"/>
      <c r="AD567" s="50"/>
    </row>
    <row r="568" spans="18:30">
      <c r="R568" s="50"/>
      <c r="S568" s="50"/>
      <c r="T568" s="50"/>
      <c r="U568" s="50"/>
      <c r="V568" s="50"/>
      <c r="W568" s="50"/>
      <c r="X568" s="50"/>
      <c r="Y568" s="50"/>
      <c r="Z568" s="50"/>
      <c r="AA568" s="50"/>
      <c r="AB568" s="50"/>
      <c r="AC568" s="50"/>
      <c r="AD568" s="50"/>
    </row>
    <row r="569" spans="18:30">
      <c r="R569" s="50"/>
      <c r="S569" s="50"/>
      <c r="T569" s="50"/>
      <c r="U569" s="50"/>
      <c r="V569" s="50"/>
      <c r="W569" s="50"/>
      <c r="X569" s="50"/>
      <c r="Y569" s="50"/>
      <c r="Z569" s="50"/>
      <c r="AA569" s="50"/>
      <c r="AB569" s="50"/>
      <c r="AC569" s="50"/>
      <c r="AD569" s="50"/>
    </row>
    <row r="570" spans="18:30">
      <c r="R570" s="50"/>
      <c r="S570" s="50"/>
      <c r="T570" s="50"/>
      <c r="U570" s="50"/>
      <c r="V570" s="50"/>
      <c r="W570" s="50"/>
      <c r="X570" s="50"/>
      <c r="Y570" s="50"/>
      <c r="Z570" s="50"/>
      <c r="AA570" s="50"/>
      <c r="AB570" s="50"/>
      <c r="AC570" s="50"/>
      <c r="AD570" s="50"/>
    </row>
    <row r="571" spans="18:30">
      <c r="R571" s="50"/>
      <c r="S571" s="50"/>
      <c r="T571" s="50"/>
      <c r="U571" s="50"/>
      <c r="V571" s="50"/>
      <c r="W571" s="50"/>
      <c r="X571" s="50"/>
      <c r="Y571" s="50"/>
      <c r="Z571" s="50"/>
      <c r="AA571" s="50"/>
      <c r="AB571" s="50"/>
      <c r="AC571" s="50"/>
      <c r="AD571" s="50"/>
    </row>
    <row r="572" spans="18:30">
      <c r="R572" s="50"/>
      <c r="S572" s="50"/>
      <c r="T572" s="50"/>
      <c r="U572" s="50"/>
      <c r="V572" s="50"/>
      <c r="W572" s="50"/>
      <c r="X572" s="50"/>
      <c r="Y572" s="50"/>
      <c r="Z572" s="50"/>
      <c r="AA572" s="50"/>
      <c r="AB572" s="50"/>
      <c r="AC572" s="50"/>
      <c r="AD572" s="50"/>
    </row>
    <row r="573" spans="18:30">
      <c r="R573" s="50"/>
      <c r="S573" s="50"/>
      <c r="T573" s="50"/>
      <c r="U573" s="50"/>
      <c r="V573" s="50"/>
      <c r="W573" s="50"/>
      <c r="X573" s="50"/>
      <c r="Y573" s="50"/>
      <c r="Z573" s="50"/>
      <c r="AA573" s="50"/>
      <c r="AB573" s="50"/>
      <c r="AC573" s="50"/>
      <c r="AD573" s="50"/>
    </row>
    <row r="574" spans="18:30">
      <c r="R574" s="50"/>
      <c r="S574" s="50"/>
      <c r="T574" s="50"/>
      <c r="U574" s="50"/>
      <c r="V574" s="50"/>
      <c r="W574" s="50"/>
      <c r="X574" s="50"/>
      <c r="Y574" s="50"/>
      <c r="Z574" s="50"/>
      <c r="AA574" s="50"/>
      <c r="AB574" s="50"/>
      <c r="AC574" s="50"/>
      <c r="AD574" s="50"/>
    </row>
    <row r="575" spans="18:30">
      <c r="R575" s="50"/>
      <c r="S575" s="50"/>
      <c r="T575" s="50"/>
      <c r="U575" s="50"/>
      <c r="V575" s="50"/>
      <c r="W575" s="50"/>
      <c r="X575" s="50"/>
      <c r="Y575" s="50"/>
      <c r="Z575" s="50"/>
      <c r="AA575" s="50"/>
      <c r="AB575" s="50"/>
      <c r="AC575" s="50"/>
      <c r="AD575" s="50"/>
    </row>
    <row r="576" spans="18:30">
      <c r="R576" s="50"/>
      <c r="S576" s="50"/>
      <c r="T576" s="50"/>
      <c r="U576" s="50"/>
      <c r="V576" s="50"/>
      <c r="W576" s="50"/>
      <c r="X576" s="50"/>
      <c r="Y576" s="50"/>
      <c r="Z576" s="50"/>
      <c r="AA576" s="50"/>
      <c r="AB576" s="50"/>
      <c r="AC576" s="50"/>
      <c r="AD576" s="50"/>
    </row>
    <row r="577" spans="18:30">
      <c r="R577" s="50"/>
      <c r="S577" s="50"/>
      <c r="T577" s="50"/>
      <c r="U577" s="50"/>
      <c r="V577" s="50"/>
      <c r="W577" s="50"/>
      <c r="X577" s="50"/>
      <c r="Y577" s="50"/>
      <c r="Z577" s="50"/>
      <c r="AA577" s="50"/>
      <c r="AB577" s="50"/>
      <c r="AC577" s="50"/>
      <c r="AD577" s="50"/>
    </row>
    <row r="578" spans="18:30">
      <c r="R578" s="50"/>
      <c r="S578" s="50"/>
      <c r="T578" s="50"/>
      <c r="U578" s="50"/>
      <c r="V578" s="50"/>
      <c r="W578" s="50"/>
      <c r="X578" s="50"/>
      <c r="Y578" s="50"/>
      <c r="Z578" s="50"/>
      <c r="AA578" s="50"/>
      <c r="AB578" s="50"/>
      <c r="AC578" s="50"/>
      <c r="AD578" s="50"/>
    </row>
    <row r="579" spans="18:30">
      <c r="R579" s="50"/>
      <c r="S579" s="50"/>
      <c r="T579" s="50"/>
      <c r="U579" s="50"/>
      <c r="V579" s="50"/>
      <c r="W579" s="50"/>
      <c r="X579" s="50"/>
      <c r="Y579" s="50"/>
      <c r="Z579" s="50"/>
      <c r="AA579" s="50"/>
      <c r="AB579" s="50"/>
      <c r="AC579" s="50"/>
      <c r="AD579" s="50"/>
    </row>
    <row r="580" spans="18:30">
      <c r="R580" s="50"/>
      <c r="S580" s="50"/>
      <c r="T580" s="50"/>
      <c r="U580" s="50"/>
      <c r="V580" s="50"/>
      <c r="W580" s="50"/>
      <c r="X580" s="50"/>
      <c r="Y580" s="50"/>
      <c r="Z580" s="50"/>
      <c r="AA580" s="50"/>
      <c r="AB580" s="50"/>
      <c r="AC580" s="50"/>
      <c r="AD580" s="50"/>
    </row>
    <row r="581" spans="18:30">
      <c r="R581" s="50"/>
      <c r="S581" s="50"/>
      <c r="T581" s="50"/>
      <c r="U581" s="50"/>
      <c r="V581" s="50"/>
      <c r="W581" s="50"/>
      <c r="X581" s="50"/>
      <c r="Y581" s="50"/>
      <c r="Z581" s="50"/>
      <c r="AA581" s="50"/>
      <c r="AB581" s="50"/>
      <c r="AC581" s="50"/>
      <c r="AD581" s="50"/>
    </row>
    <row r="582" spans="18:30">
      <c r="R582" s="50"/>
      <c r="S582" s="50"/>
      <c r="T582" s="50"/>
      <c r="U582" s="50"/>
      <c r="V582" s="50"/>
      <c r="W582" s="50"/>
      <c r="X582" s="50"/>
      <c r="Y582" s="50"/>
      <c r="Z582" s="50"/>
      <c r="AA582" s="50"/>
      <c r="AB582" s="50"/>
      <c r="AC582" s="50"/>
      <c r="AD582" s="50"/>
    </row>
    <row r="583" spans="18:30">
      <c r="R583" s="50"/>
      <c r="S583" s="50"/>
      <c r="T583" s="50"/>
      <c r="U583" s="50"/>
      <c r="V583" s="50"/>
      <c r="W583" s="50"/>
      <c r="X583" s="50"/>
      <c r="Y583" s="50"/>
      <c r="Z583" s="50"/>
      <c r="AA583" s="50"/>
      <c r="AB583" s="50"/>
      <c r="AC583" s="50"/>
      <c r="AD583" s="50"/>
    </row>
    <row r="584" spans="18:30">
      <c r="R584" s="50"/>
      <c r="S584" s="50"/>
      <c r="T584" s="50"/>
      <c r="U584" s="50"/>
      <c r="V584" s="50"/>
      <c r="W584" s="50"/>
      <c r="X584" s="50"/>
      <c r="Y584" s="50"/>
      <c r="Z584" s="50"/>
      <c r="AA584" s="50"/>
      <c r="AB584" s="50"/>
      <c r="AC584" s="50"/>
      <c r="AD584" s="50"/>
    </row>
    <row r="585" spans="18:30">
      <c r="R585" s="50"/>
      <c r="S585" s="50"/>
      <c r="T585" s="50"/>
      <c r="U585" s="50"/>
      <c r="V585" s="50"/>
      <c r="W585" s="50"/>
      <c r="X585" s="50"/>
      <c r="Y585" s="50"/>
      <c r="Z585" s="50"/>
      <c r="AA585" s="50"/>
      <c r="AB585" s="50"/>
      <c r="AC585" s="50"/>
      <c r="AD585" s="50"/>
    </row>
    <row r="586" spans="18:30">
      <c r="R586" s="50"/>
      <c r="S586" s="50"/>
      <c r="T586" s="50"/>
      <c r="U586" s="50"/>
      <c r="V586" s="50"/>
      <c r="W586" s="50"/>
      <c r="X586" s="50"/>
      <c r="Y586" s="50"/>
      <c r="Z586" s="50"/>
      <c r="AA586" s="50"/>
      <c r="AB586" s="50"/>
      <c r="AC586" s="50"/>
      <c r="AD586" s="50"/>
    </row>
    <row r="587" spans="18:30">
      <c r="R587" s="50"/>
      <c r="S587" s="50"/>
      <c r="T587" s="50"/>
      <c r="U587" s="50"/>
      <c r="V587" s="50"/>
      <c r="W587" s="50"/>
      <c r="X587" s="50"/>
      <c r="Y587" s="50"/>
      <c r="Z587" s="50"/>
      <c r="AA587" s="50"/>
      <c r="AB587" s="50"/>
      <c r="AC587" s="50"/>
      <c r="AD587" s="50"/>
    </row>
    <row r="588" spans="18:30">
      <c r="R588" s="50"/>
      <c r="S588" s="50"/>
      <c r="T588" s="50"/>
      <c r="U588" s="50"/>
      <c r="V588" s="50"/>
      <c r="W588" s="50"/>
      <c r="X588" s="50"/>
      <c r="Y588" s="50"/>
      <c r="Z588" s="50"/>
      <c r="AA588" s="50"/>
      <c r="AB588" s="50"/>
      <c r="AC588" s="50"/>
      <c r="AD588" s="50"/>
    </row>
    <row r="589" spans="18:30">
      <c r="R589" s="50"/>
      <c r="S589" s="50"/>
      <c r="T589" s="50"/>
      <c r="U589" s="50"/>
      <c r="V589" s="50"/>
      <c r="W589" s="50"/>
      <c r="X589" s="50"/>
      <c r="Y589" s="50"/>
      <c r="Z589" s="50"/>
      <c r="AA589" s="50"/>
      <c r="AB589" s="50"/>
      <c r="AC589" s="50"/>
      <c r="AD589" s="50"/>
    </row>
    <row r="590" spans="18:30">
      <c r="R590" s="50"/>
      <c r="S590" s="50"/>
      <c r="T590" s="50"/>
      <c r="U590" s="50"/>
      <c r="V590" s="50"/>
      <c r="W590" s="50"/>
      <c r="X590" s="50"/>
      <c r="Y590" s="50"/>
      <c r="Z590" s="50"/>
      <c r="AA590" s="50"/>
      <c r="AB590" s="50"/>
      <c r="AC590" s="50"/>
      <c r="AD590" s="50"/>
    </row>
    <row r="591" spans="18:30">
      <c r="R591" s="50"/>
      <c r="S591" s="50"/>
      <c r="T591" s="50"/>
      <c r="U591" s="50"/>
      <c r="V591" s="50"/>
      <c r="W591" s="50"/>
      <c r="X591" s="50"/>
      <c r="Y591" s="50"/>
      <c r="Z591" s="50"/>
      <c r="AA591" s="50"/>
      <c r="AB591" s="50"/>
      <c r="AC591" s="50"/>
      <c r="AD591" s="50"/>
    </row>
    <row r="592" spans="18:30">
      <c r="R592" s="50"/>
      <c r="S592" s="50"/>
      <c r="T592" s="50"/>
      <c r="U592" s="50"/>
      <c r="V592" s="50"/>
      <c r="W592" s="50"/>
      <c r="X592" s="50"/>
      <c r="Y592" s="50"/>
      <c r="Z592" s="50"/>
      <c r="AA592" s="50"/>
      <c r="AB592" s="50"/>
      <c r="AC592" s="50"/>
      <c r="AD592" s="50"/>
    </row>
    <row r="593" spans="18:30">
      <c r="R593" s="50"/>
      <c r="S593" s="50"/>
      <c r="T593" s="50"/>
      <c r="U593" s="50"/>
      <c r="V593" s="50"/>
      <c r="W593" s="50"/>
      <c r="X593" s="50"/>
      <c r="Y593" s="50"/>
      <c r="Z593" s="50"/>
      <c r="AA593" s="50"/>
      <c r="AB593" s="50"/>
      <c r="AC593" s="50"/>
      <c r="AD593" s="50"/>
    </row>
    <row r="594" spans="18:30">
      <c r="R594" s="50"/>
      <c r="S594" s="50"/>
      <c r="T594" s="50"/>
      <c r="U594" s="50"/>
      <c r="V594" s="50"/>
      <c r="W594" s="50"/>
      <c r="X594" s="50"/>
      <c r="Y594" s="50"/>
      <c r="Z594" s="50"/>
      <c r="AA594" s="50"/>
      <c r="AB594" s="50"/>
      <c r="AC594" s="50"/>
      <c r="AD594" s="50"/>
    </row>
    <row r="595" spans="18:30">
      <c r="R595" s="50"/>
      <c r="S595" s="50"/>
      <c r="T595" s="50"/>
      <c r="U595" s="50"/>
      <c r="V595" s="50"/>
      <c r="W595" s="50"/>
      <c r="X595" s="50"/>
      <c r="Y595" s="50"/>
      <c r="Z595" s="50"/>
      <c r="AA595" s="50"/>
      <c r="AB595" s="50"/>
      <c r="AC595" s="50"/>
      <c r="AD595" s="50"/>
    </row>
    <row r="596" spans="18:30">
      <c r="R596" s="50"/>
      <c r="S596" s="50"/>
      <c r="T596" s="50"/>
      <c r="U596" s="50"/>
      <c r="V596" s="50"/>
      <c r="W596" s="50"/>
      <c r="X596" s="50"/>
      <c r="Y596" s="50"/>
      <c r="Z596" s="50"/>
      <c r="AA596" s="50"/>
      <c r="AB596" s="50"/>
      <c r="AC596" s="50"/>
      <c r="AD596" s="50"/>
    </row>
    <row r="597" spans="18:30">
      <c r="R597" s="50"/>
      <c r="S597" s="50"/>
      <c r="T597" s="50"/>
      <c r="U597" s="50"/>
      <c r="V597" s="50"/>
      <c r="W597" s="50"/>
      <c r="X597" s="50"/>
      <c r="Y597" s="50"/>
      <c r="Z597" s="50"/>
      <c r="AA597" s="50"/>
      <c r="AB597" s="50"/>
      <c r="AC597" s="50"/>
      <c r="AD597" s="50"/>
    </row>
    <row r="598" spans="18:30">
      <c r="R598" s="50"/>
      <c r="S598" s="50"/>
      <c r="T598" s="50"/>
      <c r="U598" s="50"/>
      <c r="V598" s="50"/>
      <c r="W598" s="50"/>
      <c r="X598" s="50"/>
      <c r="Y598" s="50"/>
      <c r="Z598" s="50"/>
      <c r="AA598" s="50"/>
      <c r="AB598" s="50"/>
      <c r="AC598" s="50"/>
      <c r="AD598" s="50"/>
    </row>
    <row r="599" spans="18:30">
      <c r="R599" s="50"/>
      <c r="S599" s="50"/>
      <c r="T599" s="50"/>
      <c r="U599" s="50"/>
      <c r="V599" s="50"/>
      <c r="W599" s="50"/>
      <c r="X599" s="50"/>
      <c r="Y599" s="50"/>
      <c r="Z599" s="50"/>
      <c r="AA599" s="50"/>
      <c r="AB599" s="50"/>
      <c r="AC599" s="50"/>
      <c r="AD599" s="50"/>
    </row>
    <row r="600" spans="18:30">
      <c r="R600" s="50"/>
      <c r="S600" s="50"/>
      <c r="T600" s="50"/>
      <c r="U600" s="50"/>
      <c r="V600" s="50"/>
      <c r="W600" s="50"/>
      <c r="X600" s="50"/>
      <c r="Y600" s="50"/>
      <c r="Z600" s="50"/>
      <c r="AA600" s="50"/>
      <c r="AB600" s="50"/>
      <c r="AC600" s="50"/>
      <c r="AD600" s="50"/>
    </row>
    <row r="601" spans="18:30">
      <c r="R601" s="50"/>
      <c r="S601" s="50"/>
      <c r="T601" s="50"/>
      <c r="U601" s="50"/>
      <c r="V601" s="50"/>
      <c r="W601" s="50"/>
      <c r="X601" s="50"/>
      <c r="Y601" s="50"/>
      <c r="Z601" s="50"/>
      <c r="AA601" s="50"/>
      <c r="AB601" s="50"/>
      <c r="AC601" s="50"/>
      <c r="AD601" s="50"/>
    </row>
    <row r="602" spans="18:30">
      <c r="R602" s="50"/>
      <c r="S602" s="50"/>
      <c r="T602" s="50"/>
      <c r="U602" s="50"/>
      <c r="V602" s="50"/>
      <c r="W602" s="50"/>
      <c r="X602" s="50"/>
      <c r="Y602" s="50"/>
      <c r="Z602" s="50"/>
      <c r="AA602" s="50"/>
      <c r="AB602" s="50"/>
      <c r="AC602" s="50"/>
      <c r="AD602" s="50"/>
    </row>
    <row r="603" spans="18:30">
      <c r="R603" s="50"/>
      <c r="S603" s="50"/>
      <c r="T603" s="50"/>
      <c r="U603" s="50"/>
      <c r="V603" s="50"/>
      <c r="W603" s="50"/>
      <c r="X603" s="50"/>
      <c r="Y603" s="50"/>
      <c r="Z603" s="50"/>
      <c r="AA603" s="50"/>
      <c r="AB603" s="50"/>
      <c r="AC603" s="50"/>
      <c r="AD603" s="50"/>
    </row>
    <row r="604" spans="18:30">
      <c r="R604" s="50"/>
      <c r="S604" s="50"/>
      <c r="T604" s="50"/>
      <c r="U604" s="50"/>
      <c r="V604" s="50"/>
      <c r="W604" s="50"/>
      <c r="X604" s="50"/>
      <c r="Y604" s="50"/>
      <c r="Z604" s="50"/>
      <c r="AA604" s="50"/>
      <c r="AB604" s="50"/>
      <c r="AC604" s="50"/>
      <c r="AD604" s="50"/>
    </row>
    <row r="605" spans="18:30">
      <c r="R605" s="50"/>
      <c r="S605" s="50"/>
      <c r="T605" s="50"/>
      <c r="U605" s="50"/>
      <c r="V605" s="50"/>
      <c r="W605" s="50"/>
      <c r="X605" s="50"/>
      <c r="Y605" s="50"/>
      <c r="Z605" s="50"/>
      <c r="AA605" s="50"/>
      <c r="AB605" s="50"/>
      <c r="AC605" s="50"/>
      <c r="AD605" s="50"/>
    </row>
    <row r="606" spans="18:30">
      <c r="R606" s="50"/>
      <c r="S606" s="50"/>
      <c r="T606" s="50"/>
      <c r="U606" s="50"/>
      <c r="V606" s="50"/>
      <c r="W606" s="50"/>
      <c r="X606" s="50"/>
      <c r="Y606" s="50"/>
      <c r="Z606" s="50"/>
      <c r="AA606" s="50"/>
      <c r="AB606" s="50"/>
      <c r="AC606" s="50"/>
      <c r="AD606" s="50"/>
    </row>
    <row r="607" spans="18:30">
      <c r="R607" s="50"/>
      <c r="S607" s="50"/>
      <c r="T607" s="50"/>
      <c r="U607" s="50"/>
      <c r="V607" s="50"/>
      <c r="W607" s="50"/>
      <c r="X607" s="50"/>
      <c r="Y607" s="50"/>
      <c r="Z607" s="50"/>
      <c r="AA607" s="50"/>
      <c r="AB607" s="50"/>
      <c r="AC607" s="50"/>
      <c r="AD607" s="50"/>
    </row>
    <row r="608" spans="18:30">
      <c r="R608" s="50"/>
      <c r="S608" s="50"/>
      <c r="T608" s="50"/>
      <c r="U608" s="50"/>
      <c r="V608" s="50"/>
      <c r="W608" s="50"/>
      <c r="X608" s="50"/>
      <c r="Y608" s="50"/>
      <c r="Z608" s="50"/>
      <c r="AA608" s="50"/>
      <c r="AB608" s="50"/>
      <c r="AC608" s="50"/>
      <c r="AD608" s="50"/>
    </row>
    <row r="609" spans="18:30">
      <c r="R609" s="50"/>
      <c r="S609" s="50"/>
      <c r="T609" s="50"/>
      <c r="U609" s="50"/>
      <c r="V609" s="50"/>
      <c r="W609" s="50"/>
      <c r="X609" s="50"/>
      <c r="Y609" s="50"/>
      <c r="Z609" s="50"/>
      <c r="AA609" s="50"/>
      <c r="AB609" s="50"/>
      <c r="AC609" s="50"/>
      <c r="AD609" s="50"/>
    </row>
    <row r="610" spans="18:30">
      <c r="R610" s="50"/>
      <c r="S610" s="50"/>
      <c r="T610" s="50"/>
      <c r="U610" s="50"/>
      <c r="V610" s="50"/>
      <c r="W610" s="50"/>
      <c r="X610" s="50"/>
      <c r="Y610" s="50"/>
      <c r="Z610" s="50"/>
      <c r="AA610" s="50"/>
      <c r="AB610" s="50"/>
      <c r="AC610" s="50"/>
      <c r="AD610" s="50"/>
    </row>
    <row r="611" spans="18:30">
      <c r="R611" s="50"/>
      <c r="S611" s="50"/>
      <c r="T611" s="50"/>
      <c r="U611" s="50"/>
      <c r="V611" s="50"/>
      <c r="W611" s="50"/>
      <c r="X611" s="50"/>
      <c r="Y611" s="50"/>
      <c r="Z611" s="50"/>
      <c r="AA611" s="50"/>
      <c r="AB611" s="50"/>
      <c r="AC611" s="50"/>
      <c r="AD611" s="50"/>
    </row>
    <row r="612" spans="18:30">
      <c r="R612" s="50"/>
      <c r="S612" s="50"/>
      <c r="T612" s="50"/>
      <c r="U612" s="50"/>
      <c r="V612" s="50"/>
      <c r="W612" s="50"/>
      <c r="X612" s="50"/>
      <c r="Y612" s="50"/>
      <c r="Z612" s="50"/>
      <c r="AA612" s="50"/>
      <c r="AB612" s="50"/>
      <c r="AC612" s="50"/>
      <c r="AD612" s="50"/>
    </row>
    <row r="613" spans="18:30">
      <c r="R613" s="50"/>
      <c r="S613" s="50"/>
      <c r="T613" s="50"/>
      <c r="U613" s="50"/>
      <c r="V613" s="50"/>
      <c r="W613" s="50"/>
      <c r="X613" s="50"/>
      <c r="Y613" s="50"/>
      <c r="Z613" s="50"/>
      <c r="AA613" s="50"/>
      <c r="AB613" s="50"/>
      <c r="AC613" s="50"/>
      <c r="AD613" s="50"/>
    </row>
    <row r="614" spans="18:30">
      <c r="R614" s="50"/>
      <c r="S614" s="50"/>
      <c r="T614" s="50"/>
      <c r="U614" s="50"/>
      <c r="V614" s="50"/>
      <c r="W614" s="50"/>
      <c r="X614" s="50"/>
      <c r="Y614" s="50"/>
      <c r="Z614" s="50"/>
      <c r="AA614" s="50"/>
      <c r="AB614" s="50"/>
      <c r="AC614" s="50"/>
      <c r="AD614" s="50"/>
    </row>
    <row r="615" spans="18:30">
      <c r="R615" s="50"/>
      <c r="S615" s="50"/>
      <c r="T615" s="50"/>
      <c r="U615" s="50"/>
      <c r="V615" s="50"/>
      <c r="W615" s="50"/>
      <c r="X615" s="50"/>
      <c r="Y615" s="50"/>
      <c r="Z615" s="50"/>
      <c r="AA615" s="50"/>
      <c r="AB615" s="50"/>
      <c r="AC615" s="50"/>
      <c r="AD615" s="50"/>
    </row>
    <row r="616" spans="18:30">
      <c r="R616" s="50"/>
      <c r="S616" s="50"/>
      <c r="T616" s="50"/>
      <c r="U616" s="50"/>
      <c r="V616" s="50"/>
      <c r="W616" s="50"/>
      <c r="X616" s="50"/>
      <c r="Y616" s="50"/>
      <c r="Z616" s="50"/>
      <c r="AA616" s="50"/>
      <c r="AB616" s="50"/>
      <c r="AC616" s="50"/>
      <c r="AD616" s="50"/>
    </row>
    <row r="617" spans="18:30">
      <c r="R617" s="50"/>
      <c r="S617" s="50"/>
      <c r="T617" s="50"/>
      <c r="U617" s="50"/>
      <c r="V617" s="50"/>
      <c r="W617" s="50"/>
      <c r="X617" s="50"/>
      <c r="Y617" s="50"/>
      <c r="Z617" s="50"/>
      <c r="AA617" s="50"/>
      <c r="AB617" s="50"/>
      <c r="AC617" s="50"/>
      <c r="AD617" s="50"/>
    </row>
    <row r="618" spans="18:30">
      <c r="R618" s="50"/>
      <c r="S618" s="50"/>
      <c r="T618" s="50"/>
      <c r="U618" s="50"/>
      <c r="V618" s="50"/>
      <c r="W618" s="50"/>
      <c r="X618" s="50"/>
      <c r="Y618" s="50"/>
      <c r="Z618" s="50"/>
      <c r="AA618" s="50"/>
      <c r="AB618" s="50"/>
      <c r="AC618" s="50"/>
      <c r="AD618" s="50"/>
    </row>
    <row r="619" spans="18:30">
      <c r="R619" s="50"/>
      <c r="S619" s="50"/>
      <c r="T619" s="50"/>
      <c r="U619" s="50"/>
      <c r="V619" s="50"/>
      <c r="W619" s="50"/>
      <c r="X619" s="50"/>
      <c r="Y619" s="50"/>
      <c r="Z619" s="50"/>
      <c r="AA619" s="50"/>
      <c r="AB619" s="50"/>
      <c r="AC619" s="50"/>
      <c r="AD619" s="50"/>
    </row>
    <row r="620" spans="18:30">
      <c r="R620" s="50"/>
      <c r="S620" s="50"/>
      <c r="T620" s="50"/>
      <c r="U620" s="50"/>
      <c r="V620" s="50"/>
      <c r="W620" s="50"/>
      <c r="X620" s="50"/>
      <c r="Y620" s="50"/>
      <c r="Z620" s="50"/>
      <c r="AA620" s="50"/>
      <c r="AB620" s="50"/>
      <c r="AC620" s="50"/>
      <c r="AD620" s="50"/>
    </row>
    <row r="621" spans="18:30">
      <c r="R621" s="50"/>
      <c r="S621" s="50"/>
      <c r="T621" s="50"/>
      <c r="U621" s="50"/>
      <c r="V621" s="50"/>
      <c r="W621" s="50"/>
      <c r="X621" s="50"/>
      <c r="Y621" s="50"/>
      <c r="Z621" s="50"/>
      <c r="AA621" s="50"/>
      <c r="AB621" s="50"/>
      <c r="AC621" s="50"/>
      <c r="AD621" s="50"/>
    </row>
    <row r="622" spans="18:30">
      <c r="R622" s="50"/>
      <c r="S622" s="50"/>
      <c r="T622" s="50"/>
      <c r="U622" s="50"/>
      <c r="V622" s="50"/>
      <c r="W622" s="50"/>
      <c r="X622" s="50"/>
      <c r="Y622" s="50"/>
      <c r="Z622" s="50"/>
      <c r="AA622" s="50"/>
      <c r="AB622" s="50"/>
      <c r="AC622" s="50"/>
      <c r="AD622" s="50"/>
    </row>
    <row r="623" spans="18:30">
      <c r="R623" s="50"/>
      <c r="S623" s="50"/>
      <c r="T623" s="50"/>
      <c r="U623" s="50"/>
      <c r="V623" s="50"/>
      <c r="W623" s="50"/>
      <c r="X623" s="50"/>
      <c r="Y623" s="50"/>
      <c r="Z623" s="50"/>
      <c r="AA623" s="50"/>
      <c r="AB623" s="50"/>
      <c r="AC623" s="50"/>
      <c r="AD623" s="50"/>
    </row>
    <row r="624" spans="18:30">
      <c r="R624" s="50"/>
      <c r="S624" s="50"/>
      <c r="T624" s="50"/>
      <c r="U624" s="50"/>
      <c r="V624" s="50"/>
      <c r="W624" s="50"/>
      <c r="X624" s="50"/>
      <c r="Y624" s="50"/>
      <c r="Z624" s="50"/>
      <c r="AA624" s="50"/>
      <c r="AB624" s="50"/>
      <c r="AC624" s="50"/>
      <c r="AD624" s="50"/>
    </row>
    <row r="625" spans="18:30">
      <c r="R625" s="50"/>
      <c r="S625" s="50"/>
      <c r="T625" s="50"/>
      <c r="U625" s="50"/>
      <c r="V625" s="50"/>
      <c r="W625" s="50"/>
      <c r="X625" s="50"/>
      <c r="Y625" s="50"/>
      <c r="Z625" s="50"/>
      <c r="AA625" s="50"/>
      <c r="AB625" s="50"/>
      <c r="AC625" s="50"/>
      <c r="AD625" s="50"/>
    </row>
    <row r="626" spans="18:30">
      <c r="R626" s="50"/>
      <c r="S626" s="50"/>
      <c r="T626" s="50"/>
      <c r="U626" s="50"/>
      <c r="V626" s="50"/>
      <c r="W626" s="50"/>
      <c r="X626" s="50"/>
      <c r="Y626" s="50"/>
      <c r="Z626" s="50"/>
      <c r="AA626" s="50"/>
      <c r="AB626" s="50"/>
      <c r="AC626" s="50"/>
      <c r="AD626" s="50"/>
    </row>
    <row r="627" spans="18:30">
      <c r="R627" s="50"/>
      <c r="S627" s="50"/>
      <c r="T627" s="50"/>
      <c r="U627" s="50"/>
      <c r="V627" s="50"/>
      <c r="W627" s="50"/>
      <c r="X627" s="50"/>
      <c r="Y627" s="50"/>
      <c r="Z627" s="50"/>
      <c r="AA627" s="50"/>
      <c r="AB627" s="50"/>
      <c r="AC627" s="50"/>
      <c r="AD627" s="50"/>
    </row>
    <row r="628" spans="18:30">
      <c r="R628" s="50"/>
      <c r="S628" s="50"/>
      <c r="T628" s="50"/>
      <c r="U628" s="50"/>
      <c r="V628" s="50"/>
      <c r="W628" s="50"/>
      <c r="X628" s="50"/>
      <c r="Y628" s="50"/>
      <c r="Z628" s="50"/>
      <c r="AA628" s="50"/>
      <c r="AB628" s="50"/>
      <c r="AC628" s="50"/>
      <c r="AD628" s="50"/>
    </row>
    <row r="629" spans="18:30">
      <c r="R629" s="50"/>
      <c r="S629" s="50"/>
      <c r="T629" s="50"/>
      <c r="U629" s="50"/>
      <c r="V629" s="50"/>
      <c r="W629" s="50"/>
      <c r="X629" s="50"/>
      <c r="Y629" s="50"/>
      <c r="Z629" s="50"/>
      <c r="AA629" s="50"/>
      <c r="AB629" s="50"/>
      <c r="AC629" s="50"/>
      <c r="AD629" s="50"/>
    </row>
    <row r="630" spans="18:30">
      <c r="R630" s="50"/>
      <c r="S630" s="50"/>
      <c r="T630" s="50"/>
      <c r="U630" s="50"/>
      <c r="V630" s="50"/>
      <c r="W630" s="50"/>
      <c r="X630" s="50"/>
      <c r="Y630" s="50"/>
      <c r="Z630" s="50"/>
      <c r="AA630" s="50"/>
      <c r="AB630" s="50"/>
      <c r="AC630" s="50"/>
      <c r="AD630" s="50"/>
    </row>
    <row r="631" spans="18:30">
      <c r="R631" s="50"/>
      <c r="S631" s="50"/>
      <c r="T631" s="50"/>
      <c r="U631" s="50"/>
      <c r="V631" s="50"/>
      <c r="W631" s="50"/>
      <c r="X631" s="50"/>
      <c r="Y631" s="50"/>
      <c r="Z631" s="50"/>
      <c r="AA631" s="50"/>
      <c r="AB631" s="50"/>
      <c r="AC631" s="50"/>
      <c r="AD631" s="50"/>
    </row>
    <row r="632" spans="18:30">
      <c r="R632" s="50"/>
      <c r="S632" s="50"/>
      <c r="T632" s="50"/>
      <c r="U632" s="50"/>
      <c r="V632" s="50"/>
      <c r="W632" s="50"/>
      <c r="X632" s="50"/>
      <c r="Y632" s="50"/>
      <c r="Z632" s="50"/>
      <c r="AA632" s="50"/>
      <c r="AB632" s="50"/>
      <c r="AC632" s="50"/>
      <c r="AD632" s="50"/>
    </row>
    <row r="633" spans="18:30">
      <c r="R633" s="50"/>
      <c r="S633" s="50"/>
      <c r="T633" s="50"/>
      <c r="U633" s="50"/>
      <c r="V633" s="50"/>
      <c r="W633" s="50"/>
      <c r="X633" s="50"/>
      <c r="Y633" s="50"/>
      <c r="Z633" s="50"/>
      <c r="AA633" s="50"/>
      <c r="AB633" s="50"/>
      <c r="AC633" s="50"/>
      <c r="AD633" s="50"/>
    </row>
    <row r="634" spans="18:30">
      <c r="R634" s="50"/>
      <c r="S634" s="50"/>
      <c r="T634" s="50"/>
      <c r="U634" s="50"/>
      <c r="V634" s="50"/>
      <c r="W634" s="50"/>
      <c r="X634" s="50"/>
      <c r="Y634" s="50"/>
      <c r="Z634" s="50"/>
      <c r="AA634" s="50"/>
      <c r="AB634" s="50"/>
      <c r="AC634" s="50"/>
      <c r="AD634" s="50"/>
    </row>
    <row r="635" spans="18:30">
      <c r="R635" s="50"/>
      <c r="S635" s="50"/>
      <c r="T635" s="50"/>
      <c r="U635" s="50"/>
      <c r="V635" s="50"/>
      <c r="W635" s="50"/>
      <c r="X635" s="50"/>
      <c r="Y635" s="50"/>
      <c r="Z635" s="50"/>
      <c r="AA635" s="50"/>
      <c r="AB635" s="50"/>
      <c r="AC635" s="50"/>
      <c r="AD635" s="50"/>
    </row>
    <row r="636" spans="18:30">
      <c r="R636" s="50"/>
      <c r="S636" s="50"/>
      <c r="T636" s="50"/>
      <c r="U636" s="50"/>
      <c r="V636" s="50"/>
      <c r="W636" s="50"/>
      <c r="X636" s="50"/>
      <c r="Y636" s="50"/>
      <c r="Z636" s="50"/>
      <c r="AA636" s="50"/>
      <c r="AB636" s="50"/>
      <c r="AC636" s="50"/>
      <c r="AD636" s="50"/>
    </row>
    <row r="637" spans="18:30">
      <c r="R637" s="50"/>
      <c r="S637" s="50"/>
      <c r="T637" s="50"/>
      <c r="U637" s="50"/>
      <c r="V637" s="50"/>
      <c r="W637" s="50"/>
      <c r="X637" s="50"/>
      <c r="Y637" s="50"/>
      <c r="Z637" s="50"/>
      <c r="AA637" s="50"/>
      <c r="AB637" s="50"/>
      <c r="AC637" s="50"/>
      <c r="AD637" s="50"/>
    </row>
    <row r="638" spans="18:30">
      <c r="R638" s="50"/>
      <c r="S638" s="50"/>
      <c r="T638" s="50"/>
      <c r="U638" s="50"/>
      <c r="V638" s="50"/>
      <c r="W638" s="50"/>
      <c r="X638" s="50"/>
      <c r="Y638" s="50"/>
      <c r="Z638" s="50"/>
      <c r="AA638" s="50"/>
      <c r="AB638" s="50"/>
      <c r="AC638" s="50"/>
      <c r="AD638" s="50"/>
    </row>
    <row r="639" spans="18:30">
      <c r="R639" s="50"/>
      <c r="S639" s="50"/>
      <c r="T639" s="50"/>
      <c r="U639" s="50"/>
      <c r="V639" s="50"/>
      <c r="W639" s="50"/>
      <c r="X639" s="50"/>
      <c r="Y639" s="50"/>
      <c r="Z639" s="50"/>
      <c r="AA639" s="50"/>
      <c r="AB639" s="50"/>
      <c r="AC639" s="50"/>
      <c r="AD639" s="50"/>
    </row>
    <row r="640" spans="18:30">
      <c r="R640" s="50"/>
      <c r="S640" s="50"/>
      <c r="T640" s="50"/>
      <c r="U640" s="50"/>
      <c r="V640" s="50"/>
      <c r="W640" s="50"/>
      <c r="X640" s="50"/>
      <c r="Y640" s="50"/>
      <c r="Z640" s="50"/>
      <c r="AA640" s="50"/>
      <c r="AB640" s="50"/>
      <c r="AC640" s="50"/>
      <c r="AD640" s="50"/>
    </row>
    <row r="641" spans="18:30">
      <c r="R641" s="50"/>
      <c r="S641" s="50"/>
      <c r="T641" s="50"/>
      <c r="U641" s="50"/>
      <c r="V641" s="50"/>
      <c r="W641" s="50"/>
      <c r="X641" s="50"/>
      <c r="Y641" s="50"/>
      <c r="Z641" s="50"/>
      <c r="AA641" s="50"/>
      <c r="AB641" s="50"/>
      <c r="AC641" s="50"/>
      <c r="AD641" s="50"/>
    </row>
    <row r="642" spans="18:30">
      <c r="R642" s="50"/>
      <c r="S642" s="50"/>
      <c r="T642" s="50"/>
      <c r="U642" s="50"/>
      <c r="V642" s="50"/>
      <c r="W642" s="50"/>
      <c r="X642" s="50"/>
      <c r="Y642" s="50"/>
      <c r="Z642" s="50"/>
      <c r="AA642" s="50"/>
      <c r="AB642" s="50"/>
      <c r="AC642" s="50"/>
      <c r="AD642" s="50"/>
    </row>
    <row r="643" spans="18:30">
      <c r="R643" s="50"/>
      <c r="S643" s="50"/>
      <c r="T643" s="50"/>
      <c r="U643" s="50"/>
      <c r="V643" s="50"/>
      <c r="W643" s="50"/>
      <c r="X643" s="50"/>
      <c r="Y643" s="50"/>
      <c r="Z643" s="50"/>
      <c r="AA643" s="50"/>
      <c r="AB643" s="50"/>
      <c r="AC643" s="50"/>
      <c r="AD643" s="50"/>
    </row>
    <row r="644" spans="18:30">
      <c r="R644" s="50"/>
      <c r="S644" s="50"/>
      <c r="T644" s="50"/>
      <c r="U644" s="50"/>
      <c r="V644" s="50"/>
      <c r="W644" s="50"/>
      <c r="X644" s="50"/>
      <c r="Y644" s="50"/>
      <c r="Z644" s="50"/>
      <c r="AA644" s="50"/>
      <c r="AB644" s="50"/>
      <c r="AC644" s="50"/>
      <c r="AD644" s="50"/>
    </row>
    <row r="645" spans="18:30">
      <c r="R645" s="50"/>
      <c r="S645" s="50"/>
      <c r="T645" s="50"/>
      <c r="U645" s="50"/>
      <c r="V645" s="50"/>
      <c r="W645" s="50"/>
      <c r="X645" s="50"/>
      <c r="Y645" s="50"/>
      <c r="Z645" s="50"/>
      <c r="AA645" s="50"/>
      <c r="AB645" s="50"/>
      <c r="AC645" s="50"/>
      <c r="AD645" s="50"/>
    </row>
    <row r="646" spans="18:30">
      <c r="R646" s="50"/>
      <c r="S646" s="50"/>
      <c r="T646" s="50"/>
      <c r="U646" s="50"/>
      <c r="V646" s="50"/>
      <c r="W646" s="50"/>
      <c r="X646" s="50"/>
      <c r="Y646" s="50"/>
      <c r="Z646" s="50"/>
      <c r="AA646" s="50"/>
      <c r="AB646" s="50"/>
      <c r="AC646" s="50"/>
      <c r="AD646" s="50"/>
    </row>
    <row r="647" spans="18:30">
      <c r="R647" s="50"/>
      <c r="S647" s="50"/>
      <c r="T647" s="50"/>
      <c r="U647" s="50"/>
      <c r="V647" s="50"/>
      <c r="W647" s="50"/>
      <c r="X647" s="50"/>
      <c r="Y647" s="50"/>
      <c r="Z647" s="50"/>
      <c r="AA647" s="50"/>
      <c r="AB647" s="50"/>
      <c r="AC647" s="50"/>
      <c r="AD647" s="50"/>
    </row>
    <row r="648" spans="18:30">
      <c r="R648" s="50"/>
      <c r="S648" s="50"/>
      <c r="T648" s="50"/>
      <c r="U648" s="50"/>
      <c r="V648" s="50"/>
      <c r="W648" s="50"/>
      <c r="X648" s="50"/>
      <c r="Y648" s="50"/>
      <c r="Z648" s="50"/>
      <c r="AA648" s="50"/>
      <c r="AB648" s="50"/>
      <c r="AC648" s="50"/>
      <c r="AD648" s="50"/>
    </row>
    <row r="649" spans="18:30">
      <c r="R649" s="50"/>
      <c r="S649" s="50"/>
      <c r="T649" s="50"/>
      <c r="U649" s="50"/>
      <c r="V649" s="50"/>
      <c r="W649" s="50"/>
      <c r="X649" s="50"/>
      <c r="Y649" s="50"/>
      <c r="Z649" s="50"/>
      <c r="AA649" s="50"/>
      <c r="AB649" s="50"/>
      <c r="AC649" s="50"/>
      <c r="AD649" s="50"/>
    </row>
    <row r="650" spans="18:30">
      <c r="R650" s="50"/>
      <c r="S650" s="50"/>
      <c r="T650" s="50"/>
      <c r="U650" s="50"/>
      <c r="V650" s="50"/>
      <c r="W650" s="50"/>
      <c r="X650" s="50"/>
      <c r="Y650" s="50"/>
      <c r="Z650" s="50"/>
      <c r="AA650" s="50"/>
      <c r="AB650" s="50"/>
      <c r="AC650" s="50"/>
      <c r="AD650" s="50"/>
    </row>
    <row r="651" spans="18:30">
      <c r="R651" s="50"/>
      <c r="S651" s="50"/>
      <c r="T651" s="50"/>
      <c r="U651" s="50"/>
      <c r="V651" s="50"/>
      <c r="W651" s="50"/>
      <c r="X651" s="50"/>
      <c r="Y651" s="50"/>
      <c r="Z651" s="50"/>
      <c r="AA651" s="50"/>
      <c r="AB651" s="50"/>
      <c r="AC651" s="50"/>
      <c r="AD651" s="50"/>
    </row>
    <row r="652" spans="18:30">
      <c r="R652" s="50"/>
      <c r="S652" s="50"/>
      <c r="T652" s="50"/>
      <c r="U652" s="50"/>
      <c r="V652" s="50"/>
      <c r="W652" s="50"/>
      <c r="X652" s="50"/>
      <c r="Y652" s="50"/>
      <c r="Z652" s="50"/>
      <c r="AA652" s="50"/>
      <c r="AB652" s="50"/>
      <c r="AC652" s="50"/>
      <c r="AD652" s="50"/>
    </row>
    <row r="653" spans="18:30">
      <c r="R653" s="50"/>
      <c r="S653" s="50"/>
      <c r="T653" s="50"/>
      <c r="U653" s="50"/>
      <c r="V653" s="50"/>
      <c r="W653" s="50"/>
      <c r="X653" s="50"/>
      <c r="Y653" s="50"/>
      <c r="Z653" s="50"/>
      <c r="AA653" s="50"/>
      <c r="AB653" s="50"/>
      <c r="AC653" s="50"/>
      <c r="AD653" s="50"/>
    </row>
    <row r="654" spans="18:30">
      <c r="R654" s="50"/>
      <c r="S654" s="50"/>
      <c r="T654" s="50"/>
      <c r="U654" s="50"/>
      <c r="V654" s="50"/>
      <c r="W654" s="50"/>
      <c r="X654" s="50"/>
      <c r="Y654" s="50"/>
      <c r="Z654" s="50"/>
      <c r="AA654" s="50"/>
      <c r="AB654" s="50"/>
      <c r="AC654" s="50"/>
      <c r="AD654" s="50"/>
    </row>
    <row r="655" spans="18:30">
      <c r="R655" s="50"/>
      <c r="S655" s="50"/>
      <c r="T655" s="50"/>
      <c r="U655" s="50"/>
      <c r="V655" s="50"/>
      <c r="W655" s="50"/>
      <c r="X655" s="50"/>
      <c r="Y655" s="50"/>
      <c r="Z655" s="50"/>
      <c r="AA655" s="50"/>
      <c r="AB655" s="50"/>
      <c r="AC655" s="50"/>
      <c r="AD655" s="50"/>
    </row>
    <row r="656" spans="18:30">
      <c r="R656" s="50"/>
      <c r="S656" s="50"/>
      <c r="T656" s="50"/>
      <c r="U656" s="50"/>
      <c r="V656" s="50"/>
      <c r="W656" s="50"/>
      <c r="X656" s="50"/>
      <c r="Y656" s="50"/>
      <c r="Z656" s="50"/>
      <c r="AA656" s="50"/>
      <c r="AB656" s="50"/>
      <c r="AC656" s="50"/>
      <c r="AD656" s="50"/>
    </row>
    <row r="657" spans="18:30">
      <c r="R657" s="50"/>
      <c r="S657" s="50"/>
      <c r="T657" s="50"/>
      <c r="U657" s="50"/>
      <c r="V657" s="50"/>
      <c r="W657" s="50"/>
      <c r="X657" s="50"/>
      <c r="Y657" s="50"/>
      <c r="Z657" s="50"/>
      <c r="AA657" s="50"/>
      <c r="AB657" s="50"/>
      <c r="AC657" s="50"/>
      <c r="AD657" s="50"/>
    </row>
    <row r="658" spans="18:30">
      <c r="R658" s="50"/>
      <c r="S658" s="50"/>
      <c r="T658" s="50"/>
      <c r="U658" s="50"/>
      <c r="V658" s="50"/>
      <c r="W658" s="50"/>
      <c r="X658" s="50"/>
      <c r="Y658" s="50"/>
      <c r="Z658" s="50"/>
      <c r="AA658" s="50"/>
      <c r="AB658" s="50"/>
      <c r="AC658" s="50"/>
      <c r="AD658" s="50"/>
    </row>
    <row r="659" spans="18:30">
      <c r="R659" s="50"/>
      <c r="S659" s="50"/>
      <c r="T659" s="50"/>
      <c r="U659" s="50"/>
      <c r="V659" s="50"/>
      <c r="W659" s="50"/>
      <c r="X659" s="50"/>
      <c r="Y659" s="50"/>
      <c r="Z659" s="50"/>
      <c r="AA659" s="50"/>
      <c r="AB659" s="50"/>
      <c r="AC659" s="50"/>
      <c r="AD659" s="50"/>
    </row>
    <row r="660" spans="18:30">
      <c r="R660" s="50"/>
      <c r="S660" s="50"/>
      <c r="T660" s="50"/>
      <c r="U660" s="50"/>
      <c r="V660" s="50"/>
      <c r="W660" s="50"/>
      <c r="X660" s="50"/>
      <c r="Y660" s="50"/>
      <c r="Z660" s="50"/>
      <c r="AA660" s="50"/>
      <c r="AB660" s="50"/>
      <c r="AC660" s="50"/>
      <c r="AD660" s="50"/>
    </row>
    <row r="661" spans="18:30">
      <c r="R661" s="50"/>
      <c r="S661" s="50"/>
      <c r="T661" s="50"/>
      <c r="U661" s="50"/>
      <c r="V661" s="50"/>
      <c r="W661" s="50"/>
      <c r="X661" s="50"/>
      <c r="Y661" s="50"/>
      <c r="Z661" s="50"/>
      <c r="AA661" s="50"/>
      <c r="AB661" s="50"/>
      <c r="AC661" s="50"/>
      <c r="AD661" s="50"/>
    </row>
    <row r="662" spans="18:30">
      <c r="R662" s="50"/>
      <c r="S662" s="50"/>
      <c r="T662" s="50"/>
      <c r="U662" s="50"/>
      <c r="V662" s="50"/>
      <c r="W662" s="50"/>
      <c r="X662" s="50"/>
      <c r="Y662" s="50"/>
      <c r="Z662" s="50"/>
      <c r="AA662" s="50"/>
      <c r="AB662" s="50"/>
      <c r="AC662" s="50"/>
      <c r="AD662" s="50"/>
    </row>
    <row r="663" spans="18:30">
      <c r="R663" s="50"/>
      <c r="S663" s="50"/>
      <c r="T663" s="50"/>
      <c r="U663" s="50"/>
      <c r="V663" s="50"/>
      <c r="W663" s="50"/>
      <c r="X663" s="50"/>
      <c r="Y663" s="50"/>
      <c r="Z663" s="50"/>
      <c r="AA663" s="50"/>
      <c r="AB663" s="50"/>
      <c r="AC663" s="50"/>
      <c r="AD663" s="50"/>
    </row>
    <row r="664" spans="18:30">
      <c r="R664" s="50"/>
      <c r="S664" s="50"/>
      <c r="T664" s="50"/>
      <c r="U664" s="50"/>
      <c r="V664" s="50"/>
      <c r="W664" s="50"/>
      <c r="X664" s="50"/>
      <c r="Y664" s="50"/>
      <c r="Z664" s="50"/>
      <c r="AA664" s="50"/>
      <c r="AB664" s="50"/>
      <c r="AC664" s="50"/>
      <c r="AD664" s="50"/>
    </row>
    <row r="665" spans="18:30">
      <c r="R665" s="50"/>
      <c r="S665" s="50"/>
      <c r="T665" s="50"/>
      <c r="U665" s="50"/>
      <c r="V665" s="50"/>
      <c r="W665" s="50"/>
      <c r="X665" s="50"/>
      <c r="Y665" s="50"/>
      <c r="Z665" s="50"/>
      <c r="AA665" s="50"/>
      <c r="AB665" s="50"/>
      <c r="AC665" s="50"/>
      <c r="AD665" s="50"/>
    </row>
    <row r="666" spans="18:30">
      <c r="R666" s="50"/>
      <c r="S666" s="50"/>
      <c r="T666" s="50"/>
      <c r="U666" s="50"/>
      <c r="V666" s="50"/>
      <c r="W666" s="50"/>
      <c r="X666" s="50"/>
      <c r="Y666" s="50"/>
      <c r="Z666" s="50"/>
      <c r="AA666" s="50"/>
      <c r="AB666" s="50"/>
      <c r="AC666" s="50"/>
      <c r="AD666" s="50"/>
    </row>
    <row r="667" spans="18:30">
      <c r="R667" s="50"/>
      <c r="S667" s="50"/>
      <c r="T667" s="50"/>
      <c r="U667" s="50"/>
      <c r="V667" s="50"/>
      <c r="W667" s="50"/>
      <c r="X667" s="50"/>
      <c r="Y667" s="50"/>
      <c r="Z667" s="50"/>
      <c r="AA667" s="50"/>
      <c r="AB667" s="50"/>
      <c r="AC667" s="50"/>
      <c r="AD667" s="50"/>
    </row>
    <row r="668" spans="18:30">
      <c r="R668" s="50"/>
      <c r="S668" s="50"/>
      <c r="T668" s="50"/>
      <c r="U668" s="50"/>
      <c r="V668" s="50"/>
      <c r="W668" s="50"/>
      <c r="X668" s="50"/>
      <c r="Y668" s="50"/>
      <c r="Z668" s="50"/>
      <c r="AA668" s="50"/>
      <c r="AB668" s="50"/>
      <c r="AC668" s="50"/>
      <c r="AD668" s="50"/>
    </row>
    <row r="669" spans="18:30">
      <c r="R669" s="50"/>
      <c r="S669" s="50"/>
      <c r="T669" s="50"/>
      <c r="U669" s="50"/>
      <c r="V669" s="50"/>
      <c r="W669" s="50"/>
      <c r="X669" s="50"/>
      <c r="Y669" s="50"/>
      <c r="Z669" s="50"/>
      <c r="AA669" s="50"/>
      <c r="AB669" s="50"/>
      <c r="AC669" s="50"/>
      <c r="AD669" s="50"/>
    </row>
    <row r="670" spans="18:30">
      <c r="R670" s="50"/>
      <c r="S670" s="50"/>
      <c r="T670" s="50"/>
      <c r="U670" s="50"/>
      <c r="V670" s="50"/>
      <c r="W670" s="50"/>
      <c r="X670" s="50"/>
      <c r="Y670" s="50"/>
      <c r="Z670" s="50"/>
      <c r="AA670" s="50"/>
      <c r="AB670" s="50"/>
      <c r="AC670" s="50"/>
      <c r="AD670" s="50"/>
    </row>
    <row r="671" spans="18:30">
      <c r="R671" s="50"/>
      <c r="S671" s="50"/>
      <c r="T671" s="50"/>
      <c r="U671" s="50"/>
      <c r="V671" s="50"/>
      <c r="W671" s="50"/>
      <c r="X671" s="50"/>
      <c r="Y671" s="50"/>
      <c r="Z671" s="50"/>
      <c r="AA671" s="50"/>
      <c r="AB671" s="50"/>
      <c r="AC671" s="50"/>
      <c r="AD671" s="50"/>
    </row>
    <row r="672" spans="18:30">
      <c r="R672" s="50"/>
      <c r="S672" s="50"/>
      <c r="T672" s="50"/>
      <c r="U672" s="50"/>
      <c r="V672" s="50"/>
      <c r="W672" s="50"/>
      <c r="X672" s="50"/>
      <c r="Y672" s="50"/>
      <c r="Z672" s="50"/>
      <c r="AA672" s="50"/>
      <c r="AB672" s="50"/>
      <c r="AC672" s="50"/>
      <c r="AD672" s="50"/>
    </row>
    <row r="673" spans="18:30">
      <c r="R673" s="50"/>
      <c r="S673" s="50"/>
      <c r="T673" s="50"/>
      <c r="U673" s="50"/>
      <c r="V673" s="50"/>
      <c r="W673" s="50"/>
      <c r="X673" s="50"/>
      <c r="Y673" s="50"/>
      <c r="Z673" s="50"/>
      <c r="AA673" s="50"/>
      <c r="AB673" s="50"/>
      <c r="AC673" s="50"/>
      <c r="AD673" s="50"/>
    </row>
    <row r="674" spans="18:30">
      <c r="R674" s="50"/>
      <c r="S674" s="50"/>
      <c r="T674" s="50"/>
      <c r="U674" s="50"/>
      <c r="V674" s="50"/>
      <c r="W674" s="50"/>
      <c r="X674" s="50"/>
      <c r="Y674" s="50"/>
      <c r="Z674" s="50"/>
      <c r="AA674" s="50"/>
      <c r="AB674" s="50"/>
      <c r="AC674" s="50"/>
      <c r="AD674" s="50"/>
    </row>
    <row r="675" spans="18:30">
      <c r="R675" s="50"/>
      <c r="S675" s="50"/>
      <c r="T675" s="50"/>
      <c r="U675" s="50"/>
      <c r="V675" s="50"/>
      <c r="W675" s="50"/>
      <c r="X675" s="50"/>
      <c r="Y675" s="50"/>
      <c r="Z675" s="50"/>
      <c r="AA675" s="50"/>
      <c r="AB675" s="50"/>
      <c r="AC675" s="50"/>
      <c r="AD675" s="50"/>
    </row>
    <row r="676" spans="18:30">
      <c r="R676" s="50"/>
      <c r="S676" s="50"/>
      <c r="T676" s="50"/>
      <c r="U676" s="50"/>
      <c r="V676" s="50"/>
      <c r="W676" s="50"/>
      <c r="X676" s="50"/>
      <c r="Y676" s="50"/>
      <c r="Z676" s="50"/>
      <c r="AA676" s="50"/>
      <c r="AB676" s="50"/>
      <c r="AC676" s="50"/>
      <c r="AD676" s="50"/>
    </row>
    <row r="677" spans="18:30">
      <c r="R677" s="50"/>
      <c r="S677" s="50"/>
      <c r="T677" s="50"/>
      <c r="U677" s="50"/>
      <c r="V677" s="50"/>
      <c r="W677" s="50"/>
      <c r="X677" s="50"/>
      <c r="Y677" s="50"/>
      <c r="Z677" s="50"/>
      <c r="AA677" s="50"/>
      <c r="AB677" s="50"/>
      <c r="AC677" s="50"/>
      <c r="AD677" s="50"/>
    </row>
    <row r="678" spans="18:30">
      <c r="R678" s="50"/>
      <c r="S678" s="50"/>
      <c r="T678" s="50"/>
      <c r="U678" s="50"/>
      <c r="V678" s="50"/>
      <c r="W678" s="50"/>
      <c r="X678" s="50"/>
      <c r="Y678" s="50"/>
      <c r="Z678" s="50"/>
      <c r="AA678" s="50"/>
      <c r="AB678" s="50"/>
      <c r="AC678" s="50"/>
      <c r="AD678" s="50"/>
    </row>
    <row r="679" spans="18:30">
      <c r="R679" s="50"/>
      <c r="S679" s="50"/>
      <c r="T679" s="50"/>
      <c r="U679" s="50"/>
      <c r="V679" s="50"/>
      <c r="W679" s="50"/>
      <c r="X679" s="50"/>
      <c r="Y679" s="50"/>
      <c r="Z679" s="50"/>
      <c r="AA679" s="50"/>
      <c r="AB679" s="50"/>
      <c r="AC679" s="50"/>
      <c r="AD679" s="50"/>
    </row>
    <row r="680" spans="18:30">
      <c r="R680" s="50"/>
      <c r="S680" s="50"/>
      <c r="T680" s="50"/>
      <c r="U680" s="50"/>
      <c r="V680" s="50"/>
      <c r="W680" s="50"/>
      <c r="X680" s="50"/>
      <c r="Y680" s="50"/>
      <c r="Z680" s="50"/>
      <c r="AA680" s="50"/>
      <c r="AB680" s="50"/>
      <c r="AC680" s="50"/>
      <c r="AD680" s="50"/>
    </row>
    <row r="681" spans="18:30">
      <c r="R681" s="50"/>
      <c r="S681" s="50"/>
      <c r="T681" s="50"/>
      <c r="U681" s="50"/>
      <c r="V681" s="50"/>
      <c r="W681" s="50"/>
      <c r="X681" s="50"/>
      <c r="Y681" s="50"/>
      <c r="Z681" s="50"/>
      <c r="AA681" s="50"/>
      <c r="AB681" s="50"/>
      <c r="AC681" s="50"/>
      <c r="AD681" s="50"/>
    </row>
    <row r="682" spans="18:30">
      <c r="R682" s="50"/>
      <c r="S682" s="50"/>
      <c r="T682" s="50"/>
      <c r="U682" s="50"/>
      <c r="V682" s="50"/>
      <c r="W682" s="50"/>
      <c r="X682" s="50"/>
      <c r="Y682" s="50"/>
      <c r="Z682" s="50"/>
      <c r="AA682" s="50"/>
      <c r="AB682" s="50"/>
      <c r="AC682" s="50"/>
      <c r="AD682" s="50"/>
    </row>
    <row r="683" spans="18:30">
      <c r="R683" s="50"/>
      <c r="S683" s="50"/>
      <c r="T683" s="50"/>
      <c r="U683" s="50"/>
      <c r="V683" s="50"/>
      <c r="W683" s="50"/>
      <c r="X683" s="50"/>
      <c r="Y683" s="50"/>
      <c r="Z683" s="50"/>
      <c r="AA683" s="50"/>
      <c r="AB683" s="50"/>
      <c r="AC683" s="50"/>
      <c r="AD683" s="50"/>
    </row>
    <row r="684" spans="18:30">
      <c r="R684" s="50"/>
      <c r="S684" s="50"/>
      <c r="T684" s="50"/>
      <c r="U684" s="50"/>
      <c r="V684" s="50"/>
      <c r="W684" s="50"/>
      <c r="X684" s="50"/>
      <c r="Y684" s="50"/>
      <c r="Z684" s="50"/>
      <c r="AA684" s="50"/>
      <c r="AB684" s="50"/>
      <c r="AC684" s="50"/>
      <c r="AD684" s="50"/>
    </row>
    <row r="685" spans="18:30">
      <c r="R685" s="50"/>
      <c r="S685" s="50"/>
      <c r="T685" s="50"/>
      <c r="U685" s="50"/>
      <c r="V685" s="50"/>
      <c r="W685" s="50"/>
      <c r="X685" s="50"/>
      <c r="Y685" s="50"/>
      <c r="Z685" s="50"/>
      <c r="AA685" s="50"/>
      <c r="AB685" s="50"/>
      <c r="AC685" s="50"/>
      <c r="AD685" s="50"/>
    </row>
    <row r="686" spans="18:30">
      <c r="R686" s="50"/>
      <c r="S686" s="50"/>
      <c r="T686" s="50"/>
      <c r="U686" s="50"/>
      <c r="V686" s="50"/>
      <c r="W686" s="50"/>
      <c r="X686" s="50"/>
      <c r="Y686" s="50"/>
      <c r="Z686" s="50"/>
      <c r="AA686" s="50"/>
      <c r="AB686" s="50"/>
      <c r="AC686" s="50"/>
      <c r="AD686" s="50"/>
    </row>
    <row r="687" spans="18:30">
      <c r="R687" s="50"/>
      <c r="S687" s="50"/>
      <c r="T687" s="50"/>
      <c r="U687" s="50"/>
      <c r="V687" s="50"/>
      <c r="W687" s="50"/>
      <c r="X687" s="50"/>
      <c r="Y687" s="50"/>
      <c r="Z687" s="50"/>
      <c r="AA687" s="50"/>
      <c r="AB687" s="50"/>
      <c r="AC687" s="50"/>
      <c r="AD687" s="50"/>
    </row>
    <row r="688" spans="18:30">
      <c r="R688" s="50"/>
      <c r="S688" s="50"/>
      <c r="T688" s="50"/>
      <c r="U688" s="50"/>
      <c r="V688" s="50"/>
      <c r="W688" s="50"/>
      <c r="X688" s="50"/>
      <c r="Y688" s="50"/>
      <c r="Z688" s="50"/>
      <c r="AA688" s="50"/>
      <c r="AB688" s="50"/>
      <c r="AC688" s="50"/>
      <c r="AD688" s="50"/>
    </row>
    <row r="689" spans="18:30">
      <c r="R689" s="50"/>
      <c r="S689" s="50"/>
      <c r="T689" s="50"/>
      <c r="U689" s="50"/>
      <c r="V689" s="50"/>
      <c r="W689" s="50"/>
      <c r="X689" s="50"/>
      <c r="Y689" s="50"/>
      <c r="Z689" s="50"/>
      <c r="AA689" s="50"/>
      <c r="AB689" s="50"/>
      <c r="AC689" s="50"/>
      <c r="AD689" s="50"/>
    </row>
    <row r="690" spans="18:30">
      <c r="R690" s="50"/>
      <c r="S690" s="50"/>
      <c r="T690" s="50"/>
      <c r="U690" s="50"/>
      <c r="V690" s="50"/>
      <c r="W690" s="50"/>
      <c r="X690" s="50"/>
      <c r="Y690" s="50"/>
      <c r="Z690" s="50"/>
      <c r="AA690" s="50"/>
      <c r="AB690" s="50"/>
      <c r="AC690" s="50"/>
      <c r="AD690" s="50"/>
    </row>
    <row r="691" spans="18:30">
      <c r="R691" s="50"/>
      <c r="S691" s="50"/>
      <c r="T691" s="50"/>
      <c r="U691" s="50"/>
      <c r="V691" s="50"/>
      <c r="W691" s="50"/>
      <c r="X691" s="50"/>
      <c r="Y691" s="50"/>
      <c r="Z691" s="50"/>
      <c r="AA691" s="50"/>
      <c r="AB691" s="50"/>
      <c r="AC691" s="50"/>
      <c r="AD691" s="50"/>
    </row>
    <row r="692" spans="18:30">
      <c r="R692" s="50"/>
      <c r="S692" s="50"/>
      <c r="T692" s="50"/>
      <c r="U692" s="50"/>
      <c r="V692" s="50"/>
      <c r="W692" s="50"/>
      <c r="X692" s="50"/>
      <c r="Y692" s="50"/>
      <c r="Z692" s="50"/>
      <c r="AA692" s="50"/>
      <c r="AB692" s="50"/>
      <c r="AC692" s="50"/>
      <c r="AD692" s="50"/>
    </row>
    <row r="693" spans="18:30">
      <c r="R693" s="50"/>
      <c r="S693" s="50"/>
      <c r="T693" s="50"/>
      <c r="U693" s="50"/>
      <c r="V693" s="50"/>
      <c r="W693" s="50"/>
      <c r="X693" s="50"/>
      <c r="Y693" s="50"/>
      <c r="Z693" s="50"/>
      <c r="AA693" s="50"/>
      <c r="AB693" s="50"/>
      <c r="AC693" s="50"/>
      <c r="AD693" s="50"/>
    </row>
    <row r="694" spans="18:30">
      <c r="R694" s="50"/>
      <c r="S694" s="50"/>
      <c r="T694" s="50"/>
      <c r="U694" s="50"/>
      <c r="V694" s="50"/>
      <c r="W694" s="50"/>
      <c r="X694" s="50"/>
      <c r="Y694" s="50"/>
      <c r="Z694" s="50"/>
      <c r="AA694" s="50"/>
      <c r="AB694" s="50"/>
      <c r="AC694" s="50"/>
      <c r="AD694" s="50"/>
    </row>
    <row r="695" spans="18:30">
      <c r="R695" s="50"/>
      <c r="S695" s="50"/>
      <c r="T695" s="50"/>
      <c r="U695" s="50"/>
      <c r="V695" s="50"/>
      <c r="W695" s="50"/>
      <c r="X695" s="50"/>
      <c r="Y695" s="50"/>
      <c r="Z695" s="50"/>
      <c r="AA695" s="50"/>
      <c r="AB695" s="50"/>
      <c r="AC695" s="50"/>
      <c r="AD695" s="50"/>
    </row>
    <row r="696" spans="18:30">
      <c r="R696" s="50"/>
      <c r="S696" s="50"/>
      <c r="T696" s="50"/>
      <c r="U696" s="50"/>
      <c r="V696" s="50"/>
      <c r="W696" s="50"/>
      <c r="X696" s="50"/>
      <c r="Y696" s="50"/>
      <c r="Z696" s="50"/>
      <c r="AA696" s="50"/>
      <c r="AB696" s="50"/>
      <c r="AC696" s="50"/>
      <c r="AD696" s="50"/>
    </row>
    <row r="697" spans="18:30">
      <c r="R697" s="50"/>
      <c r="S697" s="50"/>
      <c r="T697" s="50"/>
      <c r="U697" s="50"/>
      <c r="V697" s="50"/>
      <c r="W697" s="50"/>
      <c r="X697" s="50"/>
      <c r="Y697" s="50"/>
      <c r="Z697" s="50"/>
      <c r="AA697" s="50"/>
      <c r="AB697" s="50"/>
      <c r="AC697" s="50"/>
      <c r="AD697" s="50"/>
    </row>
    <row r="698" spans="18:30">
      <c r="R698" s="50"/>
      <c r="S698" s="50"/>
      <c r="T698" s="50"/>
      <c r="U698" s="50"/>
      <c r="V698" s="50"/>
      <c r="W698" s="50"/>
      <c r="X698" s="50"/>
      <c r="Y698" s="50"/>
      <c r="Z698" s="50"/>
      <c r="AA698" s="50"/>
      <c r="AB698" s="50"/>
      <c r="AC698" s="50"/>
      <c r="AD698" s="50"/>
    </row>
    <row r="699" spans="18:30">
      <c r="R699" s="50"/>
      <c r="S699" s="50"/>
      <c r="T699" s="50"/>
      <c r="U699" s="50"/>
      <c r="V699" s="50"/>
      <c r="W699" s="50"/>
      <c r="X699" s="50"/>
      <c r="Y699" s="50"/>
      <c r="Z699" s="50"/>
      <c r="AA699" s="50"/>
      <c r="AB699" s="50"/>
      <c r="AC699" s="50"/>
      <c r="AD699" s="50"/>
    </row>
    <row r="700" spans="18:30">
      <c r="R700" s="50"/>
      <c r="S700" s="50"/>
      <c r="T700" s="50"/>
      <c r="U700" s="50"/>
      <c r="V700" s="50"/>
      <c r="W700" s="50"/>
      <c r="X700" s="50"/>
      <c r="Y700" s="50"/>
      <c r="Z700" s="50"/>
      <c r="AA700" s="50"/>
      <c r="AB700" s="50"/>
      <c r="AC700" s="50"/>
      <c r="AD700" s="50"/>
    </row>
    <row r="701" spans="18:30">
      <c r="R701" s="50"/>
      <c r="S701" s="50"/>
      <c r="T701" s="50"/>
      <c r="U701" s="50"/>
      <c r="V701" s="50"/>
      <c r="W701" s="50"/>
      <c r="X701" s="50"/>
      <c r="Y701" s="50"/>
      <c r="Z701" s="50"/>
      <c r="AA701" s="50"/>
      <c r="AB701" s="50"/>
      <c r="AC701" s="50"/>
      <c r="AD701" s="50"/>
    </row>
    <row r="702" spans="18:30">
      <c r="R702" s="50"/>
      <c r="S702" s="50"/>
      <c r="T702" s="50"/>
      <c r="U702" s="50"/>
      <c r="V702" s="50"/>
      <c r="W702" s="50"/>
      <c r="X702" s="50"/>
      <c r="Y702" s="50"/>
      <c r="Z702" s="50"/>
      <c r="AA702" s="50"/>
      <c r="AB702" s="50"/>
      <c r="AC702" s="50"/>
      <c r="AD702" s="50"/>
    </row>
    <row r="703" spans="18:30">
      <c r="R703" s="50"/>
      <c r="S703" s="50"/>
      <c r="T703" s="50"/>
      <c r="U703" s="50"/>
      <c r="V703" s="50"/>
      <c r="W703" s="50"/>
      <c r="X703" s="50"/>
      <c r="Y703" s="50"/>
      <c r="Z703" s="50"/>
      <c r="AA703" s="50"/>
      <c r="AB703" s="50"/>
      <c r="AC703" s="50"/>
      <c r="AD703" s="50"/>
    </row>
    <row r="704" spans="18:30">
      <c r="R704" s="50"/>
      <c r="S704" s="50"/>
      <c r="T704" s="50"/>
      <c r="U704" s="50"/>
      <c r="V704" s="50"/>
      <c r="W704" s="50"/>
      <c r="X704" s="50"/>
      <c r="Y704" s="50"/>
      <c r="Z704" s="50"/>
      <c r="AA704" s="50"/>
      <c r="AB704" s="50"/>
      <c r="AC704" s="50"/>
      <c r="AD704" s="50"/>
    </row>
    <row r="705" spans="18:30">
      <c r="R705" s="50"/>
      <c r="S705" s="50"/>
      <c r="T705" s="50"/>
      <c r="U705" s="50"/>
      <c r="V705" s="50"/>
      <c r="W705" s="50"/>
      <c r="X705" s="50"/>
      <c r="Y705" s="50"/>
      <c r="Z705" s="50"/>
      <c r="AA705" s="50"/>
      <c r="AB705" s="50"/>
      <c r="AC705" s="50"/>
      <c r="AD705" s="50"/>
    </row>
    <row r="706" spans="18:30">
      <c r="R706" s="50"/>
      <c r="S706" s="50"/>
      <c r="T706" s="50"/>
      <c r="U706" s="50"/>
      <c r="V706" s="50"/>
      <c r="W706" s="50"/>
      <c r="X706" s="50"/>
      <c r="Y706" s="50"/>
      <c r="Z706" s="50"/>
      <c r="AA706" s="50"/>
      <c r="AB706" s="50"/>
      <c r="AC706" s="50"/>
      <c r="AD706" s="50"/>
    </row>
    <row r="707" spans="18:30">
      <c r="R707" s="50"/>
      <c r="S707" s="50"/>
      <c r="T707" s="50"/>
      <c r="U707" s="50"/>
      <c r="V707" s="50"/>
      <c r="W707" s="50"/>
      <c r="X707" s="50"/>
      <c r="Y707" s="50"/>
      <c r="Z707" s="50"/>
      <c r="AA707" s="50"/>
      <c r="AB707" s="50"/>
      <c r="AC707" s="50"/>
      <c r="AD707" s="50"/>
    </row>
    <row r="708" spans="18:30">
      <c r="R708" s="50"/>
      <c r="S708" s="50"/>
      <c r="T708" s="50"/>
      <c r="U708" s="50"/>
      <c r="V708" s="50"/>
      <c r="W708" s="50"/>
      <c r="X708" s="50"/>
      <c r="Y708" s="50"/>
      <c r="Z708" s="50"/>
      <c r="AA708" s="50"/>
      <c r="AB708" s="50"/>
      <c r="AC708" s="50"/>
      <c r="AD708" s="50"/>
    </row>
    <row r="709" spans="18:30">
      <c r="R709" s="50"/>
      <c r="S709" s="50"/>
      <c r="T709" s="50"/>
      <c r="U709" s="50"/>
      <c r="V709" s="50"/>
      <c r="W709" s="50"/>
      <c r="X709" s="50"/>
      <c r="Y709" s="50"/>
      <c r="Z709" s="50"/>
      <c r="AA709" s="50"/>
      <c r="AB709" s="50"/>
      <c r="AC709" s="50"/>
      <c r="AD709" s="50"/>
    </row>
    <row r="710" spans="18:30">
      <c r="R710" s="50"/>
      <c r="S710" s="50"/>
      <c r="T710" s="50"/>
      <c r="U710" s="50"/>
      <c r="V710" s="50"/>
      <c r="W710" s="50"/>
      <c r="X710" s="50"/>
      <c r="Y710" s="50"/>
      <c r="Z710" s="50"/>
      <c r="AA710" s="50"/>
      <c r="AB710" s="50"/>
      <c r="AC710" s="50"/>
      <c r="AD710" s="50"/>
    </row>
    <row r="711" spans="18:30">
      <c r="R711" s="50"/>
      <c r="S711" s="50"/>
      <c r="T711" s="50"/>
      <c r="U711" s="50"/>
      <c r="V711" s="50"/>
      <c r="W711" s="50"/>
      <c r="X711" s="50"/>
      <c r="Y711" s="50"/>
      <c r="Z711" s="50"/>
      <c r="AA711" s="50"/>
      <c r="AB711" s="50"/>
      <c r="AC711" s="50"/>
      <c r="AD711" s="50"/>
    </row>
    <row r="712" spans="18:30">
      <c r="R712" s="50"/>
      <c r="S712" s="50"/>
      <c r="T712" s="50"/>
      <c r="U712" s="50"/>
      <c r="V712" s="50"/>
      <c r="W712" s="50"/>
      <c r="X712" s="50"/>
      <c r="Y712" s="50"/>
      <c r="Z712" s="50"/>
      <c r="AA712" s="50"/>
      <c r="AB712" s="50"/>
      <c r="AC712" s="50"/>
      <c r="AD712" s="50"/>
    </row>
    <row r="713" spans="18:30">
      <c r="R713" s="50"/>
      <c r="S713" s="50"/>
      <c r="T713" s="50"/>
      <c r="U713" s="50"/>
      <c r="V713" s="50"/>
      <c r="W713" s="50"/>
      <c r="X713" s="50"/>
      <c r="Y713" s="50"/>
      <c r="Z713" s="50"/>
      <c r="AA713" s="50"/>
      <c r="AB713" s="50"/>
      <c r="AC713" s="50"/>
      <c r="AD713" s="50"/>
    </row>
    <row r="714" spans="18:30">
      <c r="R714" s="50"/>
      <c r="S714" s="50"/>
      <c r="T714" s="50"/>
      <c r="U714" s="50"/>
      <c r="V714" s="50"/>
      <c r="W714" s="50"/>
      <c r="X714" s="50"/>
      <c r="Y714" s="50"/>
      <c r="Z714" s="50"/>
      <c r="AA714" s="50"/>
      <c r="AB714" s="50"/>
      <c r="AC714" s="50"/>
      <c r="AD714" s="50"/>
    </row>
    <row r="715" spans="18:30">
      <c r="R715" s="50"/>
      <c r="S715" s="50"/>
      <c r="T715" s="50"/>
      <c r="U715" s="50"/>
      <c r="V715" s="50"/>
      <c r="W715" s="50"/>
      <c r="X715" s="50"/>
      <c r="Y715" s="50"/>
      <c r="Z715" s="50"/>
      <c r="AA715" s="50"/>
      <c r="AB715" s="50"/>
      <c r="AC715" s="50"/>
      <c r="AD715" s="50"/>
    </row>
    <row r="716" spans="18:30">
      <c r="R716" s="50"/>
      <c r="S716" s="50"/>
      <c r="T716" s="50"/>
      <c r="U716" s="50"/>
      <c r="V716" s="50"/>
      <c r="W716" s="50"/>
      <c r="X716" s="50"/>
      <c r="Y716" s="50"/>
      <c r="Z716" s="50"/>
      <c r="AA716" s="50"/>
      <c r="AB716" s="50"/>
      <c r="AC716" s="50"/>
      <c r="AD716" s="50"/>
    </row>
    <row r="717" spans="18:30">
      <c r="R717" s="50"/>
      <c r="S717" s="50"/>
      <c r="T717" s="50"/>
      <c r="U717" s="50"/>
      <c r="V717" s="50"/>
      <c r="W717" s="50"/>
      <c r="X717" s="50"/>
      <c r="Y717" s="50"/>
      <c r="Z717" s="50"/>
      <c r="AA717" s="50"/>
      <c r="AB717" s="50"/>
      <c r="AC717" s="50"/>
      <c r="AD717" s="50"/>
    </row>
    <row r="718" spans="18:30">
      <c r="R718" s="50"/>
      <c r="S718" s="50"/>
      <c r="T718" s="50"/>
      <c r="U718" s="50"/>
      <c r="V718" s="50"/>
      <c r="W718" s="50"/>
      <c r="X718" s="50"/>
      <c r="Y718" s="50"/>
      <c r="Z718" s="50"/>
      <c r="AA718" s="50"/>
      <c r="AB718" s="50"/>
      <c r="AC718" s="50"/>
      <c r="AD718" s="50"/>
    </row>
    <row r="719" spans="18:30">
      <c r="R719" s="50"/>
      <c r="S719" s="50"/>
      <c r="T719" s="50"/>
      <c r="U719" s="50"/>
      <c r="V719" s="50"/>
      <c r="W719" s="50"/>
      <c r="X719" s="50"/>
      <c r="Y719" s="50"/>
      <c r="Z719" s="50"/>
      <c r="AA719" s="50"/>
      <c r="AB719" s="50"/>
      <c r="AC719" s="50"/>
      <c r="AD719" s="50"/>
    </row>
    <row r="720" spans="18:30">
      <c r="R720" s="50"/>
      <c r="S720" s="50"/>
      <c r="T720" s="50"/>
      <c r="U720" s="50"/>
      <c r="V720" s="50"/>
      <c r="W720" s="50"/>
      <c r="X720" s="50"/>
      <c r="Y720" s="50"/>
      <c r="Z720" s="50"/>
      <c r="AA720" s="50"/>
      <c r="AB720" s="50"/>
      <c r="AC720" s="50"/>
      <c r="AD720" s="50"/>
    </row>
    <row r="721" spans="18:30">
      <c r="R721" s="50"/>
      <c r="S721" s="50"/>
      <c r="T721" s="50"/>
      <c r="U721" s="50"/>
      <c r="V721" s="50"/>
      <c r="W721" s="50"/>
      <c r="X721" s="50"/>
      <c r="Y721" s="50"/>
      <c r="Z721" s="50"/>
      <c r="AA721" s="50"/>
      <c r="AB721" s="50"/>
      <c r="AC721" s="50"/>
      <c r="AD721" s="50"/>
    </row>
    <row r="722" spans="18:30">
      <c r="R722" s="50"/>
      <c r="S722" s="50"/>
      <c r="T722" s="50"/>
      <c r="U722" s="50"/>
      <c r="V722" s="50"/>
      <c r="W722" s="50"/>
      <c r="X722" s="50"/>
      <c r="Y722" s="50"/>
      <c r="Z722" s="50"/>
      <c r="AA722" s="50"/>
      <c r="AB722" s="50"/>
      <c r="AC722" s="50"/>
      <c r="AD722" s="50"/>
    </row>
    <row r="723" spans="18:30">
      <c r="R723" s="50"/>
      <c r="S723" s="50"/>
      <c r="T723" s="50"/>
      <c r="U723" s="50"/>
      <c r="V723" s="50"/>
      <c r="W723" s="50"/>
      <c r="X723" s="50"/>
      <c r="Y723" s="50"/>
      <c r="Z723" s="50"/>
      <c r="AA723" s="50"/>
      <c r="AB723" s="50"/>
      <c r="AC723" s="50"/>
      <c r="AD723" s="50"/>
    </row>
    <row r="724" spans="18:30">
      <c r="R724" s="50"/>
      <c r="S724" s="50"/>
      <c r="T724" s="50"/>
      <c r="U724" s="50"/>
      <c r="V724" s="50"/>
      <c r="W724" s="50"/>
      <c r="X724" s="50"/>
      <c r="Y724" s="50"/>
      <c r="Z724" s="50"/>
      <c r="AA724" s="50"/>
      <c r="AB724" s="50"/>
      <c r="AC724" s="50"/>
      <c r="AD724" s="50"/>
    </row>
    <row r="725" spans="18:30">
      <c r="R725" s="50"/>
      <c r="S725" s="50"/>
      <c r="T725" s="50"/>
      <c r="U725" s="50"/>
      <c r="V725" s="50"/>
      <c r="W725" s="50"/>
      <c r="X725" s="50"/>
      <c r="Y725" s="50"/>
      <c r="Z725" s="50"/>
      <c r="AA725" s="50"/>
      <c r="AB725" s="50"/>
      <c r="AC725" s="50"/>
      <c r="AD725" s="50"/>
    </row>
    <row r="726" spans="18:30">
      <c r="R726" s="50"/>
      <c r="S726" s="50"/>
      <c r="T726" s="50"/>
      <c r="U726" s="50"/>
      <c r="V726" s="50"/>
      <c r="W726" s="50"/>
      <c r="X726" s="50"/>
      <c r="Y726" s="50"/>
      <c r="Z726" s="50"/>
      <c r="AA726" s="50"/>
      <c r="AB726" s="50"/>
      <c r="AC726" s="50"/>
      <c r="AD726" s="50"/>
    </row>
    <row r="727" spans="18:30">
      <c r="R727" s="50"/>
      <c r="S727" s="50"/>
      <c r="T727" s="50"/>
      <c r="U727" s="50"/>
      <c r="V727" s="50"/>
      <c r="W727" s="50"/>
      <c r="X727" s="50"/>
      <c r="Y727" s="50"/>
      <c r="Z727" s="50"/>
      <c r="AA727" s="50"/>
      <c r="AB727" s="50"/>
      <c r="AC727" s="50"/>
      <c r="AD727" s="50"/>
    </row>
    <row r="728" spans="18:30">
      <c r="R728" s="50"/>
      <c r="S728" s="50"/>
      <c r="T728" s="50"/>
      <c r="U728" s="50"/>
      <c r="V728" s="50"/>
      <c r="W728" s="50"/>
      <c r="X728" s="50"/>
      <c r="Y728" s="50"/>
      <c r="Z728" s="50"/>
      <c r="AA728" s="50"/>
      <c r="AB728" s="50"/>
      <c r="AC728" s="50"/>
      <c r="AD728" s="50"/>
    </row>
    <row r="729" spans="18:30">
      <c r="R729" s="50"/>
      <c r="S729" s="50"/>
      <c r="T729" s="50"/>
      <c r="U729" s="50"/>
      <c r="V729" s="50"/>
      <c r="W729" s="50"/>
      <c r="X729" s="50"/>
      <c r="Y729" s="50"/>
      <c r="Z729" s="50"/>
      <c r="AA729" s="50"/>
      <c r="AB729" s="50"/>
      <c r="AC729" s="50"/>
      <c r="AD729" s="50"/>
    </row>
    <row r="730" spans="18:30">
      <c r="R730" s="50"/>
      <c r="S730" s="50"/>
      <c r="T730" s="50"/>
      <c r="U730" s="50"/>
      <c r="V730" s="50"/>
      <c r="W730" s="50"/>
      <c r="X730" s="50"/>
      <c r="Y730" s="50"/>
      <c r="Z730" s="50"/>
      <c r="AA730" s="50"/>
      <c r="AB730" s="50"/>
      <c r="AC730" s="50"/>
      <c r="AD730" s="50"/>
    </row>
    <row r="731" spans="18:30">
      <c r="R731" s="50"/>
      <c r="S731" s="50"/>
      <c r="T731" s="50"/>
      <c r="U731" s="50"/>
      <c r="V731" s="50"/>
      <c r="W731" s="50"/>
      <c r="X731" s="50"/>
      <c r="Y731" s="50"/>
      <c r="Z731" s="50"/>
      <c r="AA731" s="50"/>
      <c r="AB731" s="50"/>
      <c r="AC731" s="50"/>
      <c r="AD731" s="50"/>
    </row>
    <row r="732" spans="18:30">
      <c r="R732" s="50"/>
      <c r="S732" s="50"/>
      <c r="T732" s="50"/>
      <c r="U732" s="50"/>
      <c r="V732" s="50"/>
      <c r="W732" s="50"/>
      <c r="X732" s="50"/>
      <c r="Y732" s="50"/>
      <c r="Z732" s="50"/>
      <c r="AA732" s="50"/>
      <c r="AB732" s="50"/>
      <c r="AC732" s="50"/>
      <c r="AD732" s="50"/>
    </row>
    <row r="733" spans="18:30">
      <c r="R733" s="50"/>
      <c r="S733" s="50"/>
      <c r="T733" s="50"/>
      <c r="U733" s="50"/>
      <c r="V733" s="50"/>
      <c r="W733" s="50"/>
      <c r="X733" s="50"/>
      <c r="Y733" s="50"/>
      <c r="Z733" s="50"/>
      <c r="AA733" s="50"/>
      <c r="AB733" s="50"/>
      <c r="AC733" s="50"/>
      <c r="AD733" s="50"/>
    </row>
    <row r="734" spans="18:30">
      <c r="R734" s="50"/>
      <c r="S734" s="50"/>
      <c r="T734" s="50"/>
      <c r="U734" s="50"/>
      <c r="V734" s="50"/>
      <c r="W734" s="50"/>
      <c r="X734" s="50"/>
      <c r="Y734" s="50"/>
      <c r="Z734" s="50"/>
      <c r="AA734" s="50"/>
      <c r="AB734" s="50"/>
      <c r="AC734" s="50"/>
      <c r="AD734" s="50"/>
    </row>
    <row r="735" spans="18:30">
      <c r="R735" s="50"/>
      <c r="S735" s="50"/>
      <c r="T735" s="50"/>
      <c r="U735" s="50"/>
      <c r="V735" s="50"/>
      <c r="W735" s="50"/>
      <c r="X735" s="50"/>
      <c r="Y735" s="50"/>
      <c r="Z735" s="50"/>
      <c r="AA735" s="50"/>
      <c r="AB735" s="50"/>
      <c r="AC735" s="50"/>
      <c r="AD735" s="50"/>
    </row>
    <row r="736" spans="18:30">
      <c r="R736" s="50"/>
      <c r="S736" s="50"/>
      <c r="T736" s="50"/>
      <c r="U736" s="50"/>
      <c r="V736" s="50"/>
      <c r="W736" s="50"/>
      <c r="X736" s="50"/>
      <c r="Y736" s="50"/>
      <c r="Z736" s="50"/>
      <c r="AA736" s="50"/>
      <c r="AB736" s="50"/>
      <c r="AC736" s="50"/>
      <c r="AD736" s="50"/>
    </row>
    <row r="737" spans="18:30">
      <c r="R737" s="50"/>
      <c r="S737" s="50"/>
      <c r="T737" s="50"/>
      <c r="U737" s="50"/>
      <c r="V737" s="50"/>
      <c r="W737" s="50"/>
      <c r="X737" s="50"/>
      <c r="Y737" s="50"/>
      <c r="Z737" s="50"/>
      <c r="AA737" s="50"/>
      <c r="AB737" s="50"/>
      <c r="AC737" s="50"/>
      <c r="AD737" s="50"/>
    </row>
    <row r="738" spans="18:30">
      <c r="R738" s="50"/>
      <c r="S738" s="50"/>
      <c r="T738" s="50"/>
      <c r="U738" s="50"/>
      <c r="V738" s="50"/>
      <c r="W738" s="50"/>
      <c r="X738" s="50"/>
      <c r="Y738" s="50"/>
      <c r="Z738" s="50"/>
      <c r="AA738" s="50"/>
      <c r="AB738" s="50"/>
      <c r="AC738" s="50"/>
      <c r="AD738" s="50"/>
    </row>
    <row r="739" spans="18:30">
      <c r="R739" s="50"/>
      <c r="S739" s="50"/>
      <c r="T739" s="50"/>
      <c r="U739" s="50"/>
      <c r="V739" s="50"/>
      <c r="W739" s="50"/>
      <c r="X739" s="50"/>
      <c r="Y739" s="50"/>
      <c r="Z739" s="50"/>
      <c r="AA739" s="50"/>
      <c r="AB739" s="50"/>
      <c r="AC739" s="50"/>
      <c r="AD739" s="50"/>
    </row>
    <row r="740" spans="18:30">
      <c r="R740" s="50"/>
      <c r="S740" s="50"/>
      <c r="T740" s="50"/>
      <c r="U740" s="50"/>
      <c r="V740" s="50"/>
      <c r="W740" s="50"/>
      <c r="X740" s="50"/>
      <c r="Y740" s="50"/>
      <c r="Z740" s="50"/>
      <c r="AA740" s="50"/>
      <c r="AB740" s="50"/>
      <c r="AC740" s="50"/>
      <c r="AD740" s="50"/>
    </row>
    <row r="741" spans="18:30">
      <c r="R741" s="50"/>
      <c r="S741" s="50"/>
      <c r="T741" s="50"/>
      <c r="U741" s="50"/>
      <c r="V741" s="50"/>
      <c r="W741" s="50"/>
      <c r="X741" s="50"/>
      <c r="Y741" s="50"/>
      <c r="Z741" s="50"/>
      <c r="AA741" s="50"/>
      <c r="AB741" s="50"/>
      <c r="AC741" s="50"/>
      <c r="AD741" s="50"/>
    </row>
    <row r="742" spans="18:30">
      <c r="R742" s="50"/>
      <c r="S742" s="50"/>
      <c r="T742" s="50"/>
      <c r="U742" s="50"/>
      <c r="V742" s="50"/>
      <c r="W742" s="50"/>
      <c r="X742" s="50"/>
      <c r="Y742" s="50"/>
      <c r="Z742" s="50"/>
      <c r="AA742" s="50"/>
      <c r="AB742" s="50"/>
      <c r="AC742" s="50"/>
      <c r="AD742" s="50"/>
    </row>
    <row r="743" spans="18:30">
      <c r="R743" s="50"/>
      <c r="S743" s="50"/>
      <c r="T743" s="50"/>
      <c r="U743" s="50"/>
      <c r="V743" s="50"/>
      <c r="W743" s="50"/>
      <c r="X743" s="50"/>
      <c r="Y743" s="50"/>
      <c r="Z743" s="50"/>
      <c r="AA743" s="50"/>
      <c r="AB743" s="50"/>
      <c r="AC743" s="50"/>
      <c r="AD743" s="50"/>
    </row>
    <row r="744" spans="18:30">
      <c r="R744" s="50"/>
      <c r="S744" s="50"/>
      <c r="T744" s="50"/>
      <c r="U744" s="50"/>
      <c r="V744" s="50"/>
      <c r="W744" s="50"/>
      <c r="X744" s="50"/>
      <c r="Y744" s="50"/>
      <c r="Z744" s="50"/>
      <c r="AA744" s="50"/>
      <c r="AB744" s="50"/>
      <c r="AC744" s="50"/>
      <c r="AD744" s="50"/>
    </row>
    <row r="745" spans="18:30">
      <c r="R745" s="50"/>
      <c r="S745" s="50"/>
      <c r="T745" s="50"/>
      <c r="U745" s="50"/>
      <c r="V745" s="50"/>
      <c r="W745" s="50"/>
      <c r="X745" s="50"/>
      <c r="Y745" s="50"/>
      <c r="Z745" s="50"/>
      <c r="AA745" s="50"/>
      <c r="AB745" s="50"/>
      <c r="AC745" s="50"/>
      <c r="AD745" s="50"/>
    </row>
    <row r="746" spans="18:30">
      <c r="R746" s="50"/>
      <c r="S746" s="50"/>
      <c r="T746" s="50"/>
      <c r="U746" s="50"/>
      <c r="V746" s="50"/>
      <c r="W746" s="50"/>
      <c r="X746" s="50"/>
      <c r="Y746" s="50"/>
      <c r="Z746" s="50"/>
      <c r="AA746" s="50"/>
      <c r="AB746" s="50"/>
      <c r="AC746" s="50"/>
      <c r="AD746" s="50"/>
    </row>
    <row r="747" spans="18:30">
      <c r="R747" s="50"/>
      <c r="S747" s="50"/>
      <c r="T747" s="50"/>
      <c r="U747" s="50"/>
      <c r="V747" s="50"/>
      <c r="W747" s="50"/>
      <c r="X747" s="50"/>
      <c r="Y747" s="50"/>
      <c r="Z747" s="50"/>
      <c r="AA747" s="50"/>
      <c r="AB747" s="50"/>
      <c r="AC747" s="50"/>
      <c r="AD747" s="50"/>
    </row>
    <row r="748" spans="18:30">
      <c r="R748" s="50"/>
      <c r="S748" s="50"/>
      <c r="T748" s="50"/>
      <c r="U748" s="50"/>
      <c r="V748" s="50"/>
      <c r="W748" s="50"/>
      <c r="X748" s="50"/>
      <c r="Y748" s="50"/>
      <c r="Z748" s="50"/>
      <c r="AA748" s="50"/>
      <c r="AB748" s="50"/>
      <c r="AC748" s="50"/>
      <c r="AD748" s="50"/>
    </row>
    <row r="749" spans="18:30">
      <c r="R749" s="50"/>
      <c r="S749" s="50"/>
      <c r="T749" s="50"/>
      <c r="U749" s="50"/>
      <c r="V749" s="50"/>
      <c r="W749" s="50"/>
      <c r="X749" s="50"/>
      <c r="Y749" s="50"/>
      <c r="Z749" s="50"/>
      <c r="AA749" s="50"/>
      <c r="AB749" s="50"/>
      <c r="AC749" s="50"/>
      <c r="AD749" s="50"/>
    </row>
    <row r="750" spans="18:30">
      <c r="R750" s="50"/>
      <c r="S750" s="50"/>
      <c r="T750" s="50"/>
      <c r="U750" s="50"/>
      <c r="V750" s="50"/>
      <c r="W750" s="50"/>
      <c r="X750" s="50"/>
      <c r="Y750" s="50"/>
      <c r="Z750" s="50"/>
      <c r="AA750" s="50"/>
      <c r="AB750" s="50"/>
      <c r="AC750" s="50"/>
      <c r="AD750" s="50"/>
    </row>
    <row r="751" spans="18:30">
      <c r="R751" s="50"/>
      <c r="S751" s="50"/>
      <c r="T751" s="50"/>
      <c r="U751" s="50"/>
      <c r="V751" s="50"/>
      <c r="W751" s="50"/>
      <c r="X751" s="50"/>
      <c r="Y751" s="50"/>
      <c r="Z751" s="50"/>
      <c r="AA751" s="50"/>
      <c r="AB751" s="50"/>
      <c r="AC751" s="50"/>
      <c r="AD751" s="50"/>
    </row>
    <row r="752" spans="18:30">
      <c r="R752" s="50"/>
      <c r="S752" s="50"/>
      <c r="T752" s="50"/>
      <c r="U752" s="50"/>
      <c r="V752" s="50"/>
      <c r="W752" s="50"/>
      <c r="X752" s="50"/>
      <c r="Y752" s="50"/>
      <c r="Z752" s="50"/>
      <c r="AA752" s="50"/>
      <c r="AB752" s="50"/>
      <c r="AC752" s="50"/>
      <c r="AD752" s="50"/>
    </row>
    <row r="753" spans="18:30">
      <c r="R753" s="50"/>
      <c r="S753" s="50"/>
      <c r="T753" s="50"/>
      <c r="U753" s="50"/>
      <c r="V753" s="50"/>
      <c r="W753" s="50"/>
      <c r="X753" s="50"/>
      <c r="Y753" s="50"/>
      <c r="Z753" s="50"/>
      <c r="AA753" s="50"/>
      <c r="AB753" s="50"/>
      <c r="AC753" s="50"/>
      <c r="AD753" s="50"/>
    </row>
    <row r="754" spans="18:30">
      <c r="R754" s="50"/>
      <c r="S754" s="50"/>
      <c r="T754" s="50"/>
      <c r="U754" s="50"/>
      <c r="V754" s="50"/>
      <c r="W754" s="50"/>
      <c r="X754" s="50"/>
      <c r="Y754" s="50"/>
      <c r="Z754" s="50"/>
      <c r="AA754" s="50"/>
      <c r="AB754" s="50"/>
      <c r="AC754" s="50"/>
      <c r="AD754" s="50"/>
    </row>
    <row r="755" spans="18:30">
      <c r="R755" s="50"/>
      <c r="S755" s="50"/>
      <c r="T755" s="50"/>
      <c r="U755" s="50"/>
      <c r="V755" s="50"/>
      <c r="W755" s="50"/>
      <c r="X755" s="50"/>
      <c r="Y755" s="50"/>
      <c r="Z755" s="50"/>
      <c r="AA755" s="50"/>
      <c r="AB755" s="50"/>
      <c r="AC755" s="50"/>
      <c r="AD755" s="50"/>
    </row>
    <row r="756" spans="18:30">
      <c r="R756" s="50"/>
      <c r="S756" s="50"/>
      <c r="T756" s="50"/>
      <c r="U756" s="50"/>
      <c r="V756" s="50"/>
      <c r="W756" s="50"/>
      <c r="X756" s="50"/>
      <c r="Y756" s="50"/>
      <c r="Z756" s="50"/>
      <c r="AA756" s="50"/>
      <c r="AB756" s="50"/>
      <c r="AC756" s="50"/>
      <c r="AD756" s="50"/>
    </row>
    <row r="757" spans="18:30">
      <c r="R757" s="50"/>
      <c r="S757" s="50"/>
      <c r="T757" s="50"/>
      <c r="U757" s="50"/>
      <c r="V757" s="50"/>
      <c r="W757" s="50"/>
      <c r="X757" s="50"/>
      <c r="Y757" s="50"/>
      <c r="Z757" s="50"/>
      <c r="AA757" s="50"/>
      <c r="AB757" s="50"/>
      <c r="AC757" s="50"/>
      <c r="AD757" s="50"/>
    </row>
    <row r="758" spans="18:30">
      <c r="R758" s="50"/>
      <c r="S758" s="50"/>
      <c r="T758" s="50"/>
      <c r="U758" s="50"/>
      <c r="V758" s="50"/>
      <c r="W758" s="50"/>
      <c r="X758" s="50"/>
      <c r="Y758" s="50"/>
      <c r="Z758" s="50"/>
      <c r="AA758" s="50"/>
      <c r="AB758" s="50"/>
      <c r="AC758" s="50"/>
      <c r="AD758" s="50"/>
    </row>
    <row r="759" spans="18:30">
      <c r="R759" s="50"/>
      <c r="S759" s="50"/>
      <c r="T759" s="50"/>
      <c r="U759" s="50"/>
      <c r="V759" s="50"/>
      <c r="W759" s="50"/>
      <c r="X759" s="50"/>
      <c r="Y759" s="50"/>
      <c r="Z759" s="50"/>
      <c r="AA759" s="50"/>
      <c r="AB759" s="50"/>
      <c r="AC759" s="50"/>
      <c r="AD759" s="50"/>
    </row>
    <row r="760" spans="18:30">
      <c r="R760" s="50"/>
      <c r="S760" s="50"/>
      <c r="T760" s="50"/>
      <c r="U760" s="50"/>
      <c r="V760" s="50"/>
      <c r="W760" s="50"/>
      <c r="X760" s="50"/>
      <c r="Y760" s="50"/>
      <c r="Z760" s="50"/>
      <c r="AA760" s="50"/>
      <c r="AB760" s="50"/>
      <c r="AC760" s="50"/>
      <c r="AD760" s="50"/>
    </row>
    <row r="761" spans="18:30">
      <c r="R761" s="50"/>
      <c r="S761" s="50"/>
      <c r="T761" s="50"/>
      <c r="U761" s="50"/>
      <c r="V761" s="50"/>
      <c r="W761" s="50"/>
      <c r="X761" s="50"/>
      <c r="Y761" s="50"/>
      <c r="Z761" s="50"/>
      <c r="AA761" s="50"/>
      <c r="AB761" s="50"/>
      <c r="AC761" s="50"/>
      <c r="AD761" s="50"/>
    </row>
    <row r="762" spans="18:30">
      <c r="R762" s="50"/>
      <c r="S762" s="50"/>
      <c r="T762" s="50"/>
      <c r="U762" s="50"/>
      <c r="V762" s="50"/>
      <c r="W762" s="50"/>
      <c r="X762" s="50"/>
      <c r="Y762" s="50"/>
      <c r="Z762" s="50"/>
      <c r="AA762" s="50"/>
      <c r="AB762" s="50"/>
      <c r="AC762" s="50"/>
      <c r="AD762" s="50"/>
    </row>
    <row r="763" spans="18:30">
      <c r="R763" s="50"/>
      <c r="S763" s="50"/>
      <c r="T763" s="50"/>
      <c r="U763" s="50"/>
      <c r="V763" s="50"/>
      <c r="W763" s="50"/>
      <c r="X763" s="50"/>
      <c r="Y763" s="50"/>
      <c r="Z763" s="50"/>
      <c r="AA763" s="50"/>
      <c r="AB763" s="50"/>
      <c r="AC763" s="50"/>
      <c r="AD763" s="50"/>
    </row>
    <row r="764" spans="18:30">
      <c r="R764" s="50"/>
      <c r="S764" s="50"/>
      <c r="T764" s="50"/>
      <c r="U764" s="50"/>
      <c r="V764" s="50"/>
      <c r="W764" s="50"/>
      <c r="X764" s="50"/>
      <c r="Y764" s="50"/>
      <c r="Z764" s="50"/>
      <c r="AA764" s="50"/>
      <c r="AB764" s="50"/>
      <c r="AC764" s="50"/>
      <c r="AD764" s="50"/>
    </row>
    <row r="765" spans="18:30">
      <c r="R765" s="50"/>
      <c r="S765" s="50"/>
      <c r="T765" s="50"/>
      <c r="U765" s="50"/>
      <c r="V765" s="50"/>
      <c r="W765" s="50"/>
      <c r="X765" s="50"/>
      <c r="Y765" s="50"/>
      <c r="Z765" s="50"/>
      <c r="AA765" s="50"/>
      <c r="AB765" s="50"/>
      <c r="AC765" s="50"/>
      <c r="AD765" s="50"/>
    </row>
    <row r="766" spans="18:30">
      <c r="R766" s="50"/>
      <c r="S766" s="50"/>
      <c r="T766" s="50"/>
      <c r="U766" s="50"/>
      <c r="V766" s="50"/>
      <c r="W766" s="50"/>
      <c r="X766" s="50"/>
      <c r="Y766" s="50"/>
      <c r="Z766" s="50"/>
      <c r="AA766" s="50"/>
      <c r="AB766" s="50"/>
      <c r="AC766" s="50"/>
      <c r="AD766" s="50"/>
    </row>
    <row r="767" spans="18:30">
      <c r="R767" s="50"/>
      <c r="S767" s="50"/>
      <c r="T767" s="50"/>
      <c r="U767" s="50"/>
      <c r="V767" s="50"/>
      <c r="W767" s="50"/>
      <c r="X767" s="50"/>
      <c r="Y767" s="50"/>
      <c r="Z767" s="50"/>
      <c r="AA767" s="50"/>
      <c r="AB767" s="50"/>
      <c r="AC767" s="50"/>
      <c r="AD767" s="50"/>
    </row>
    <row r="768" spans="18:30">
      <c r="R768" s="50"/>
      <c r="S768" s="50"/>
      <c r="T768" s="50"/>
      <c r="U768" s="50"/>
      <c r="V768" s="50"/>
      <c r="W768" s="50"/>
      <c r="X768" s="50"/>
      <c r="Y768" s="50"/>
      <c r="Z768" s="50"/>
      <c r="AA768" s="50"/>
      <c r="AB768" s="50"/>
      <c r="AC768" s="50"/>
      <c r="AD768" s="50"/>
    </row>
    <row r="769" spans="18:30">
      <c r="R769" s="50"/>
      <c r="S769" s="50"/>
      <c r="T769" s="50"/>
      <c r="U769" s="50"/>
      <c r="V769" s="50"/>
      <c r="W769" s="50"/>
      <c r="X769" s="50"/>
      <c r="Y769" s="50"/>
      <c r="Z769" s="50"/>
      <c r="AA769" s="50"/>
      <c r="AB769" s="50"/>
      <c r="AC769" s="50"/>
      <c r="AD769" s="50"/>
    </row>
    <row r="770" spans="18:30">
      <c r="R770" s="50"/>
      <c r="S770" s="50"/>
      <c r="T770" s="50"/>
      <c r="U770" s="50"/>
      <c r="V770" s="50"/>
      <c r="W770" s="50"/>
      <c r="X770" s="50"/>
      <c r="Y770" s="50"/>
      <c r="Z770" s="50"/>
      <c r="AA770" s="50"/>
      <c r="AB770" s="50"/>
      <c r="AC770" s="50"/>
      <c r="AD770" s="50"/>
    </row>
    <row r="771" spans="18:30">
      <c r="R771" s="50"/>
      <c r="S771" s="50"/>
      <c r="T771" s="50"/>
      <c r="U771" s="50"/>
      <c r="V771" s="50"/>
      <c r="W771" s="50"/>
      <c r="X771" s="50"/>
      <c r="Y771" s="50"/>
      <c r="Z771" s="50"/>
      <c r="AA771" s="50"/>
      <c r="AB771" s="50"/>
      <c r="AC771" s="50"/>
      <c r="AD771" s="50"/>
    </row>
    <row r="772" spans="18:30">
      <c r="R772" s="50"/>
      <c r="S772" s="50"/>
      <c r="T772" s="50"/>
      <c r="U772" s="50"/>
      <c r="V772" s="50"/>
      <c r="W772" s="50"/>
      <c r="X772" s="50"/>
      <c r="Y772" s="50"/>
      <c r="Z772" s="50"/>
      <c r="AA772" s="50"/>
      <c r="AB772" s="50"/>
      <c r="AC772" s="50"/>
      <c r="AD772" s="50"/>
    </row>
    <row r="773" spans="18:30">
      <c r="R773" s="50"/>
      <c r="S773" s="50"/>
      <c r="T773" s="50"/>
      <c r="U773" s="50"/>
      <c r="V773" s="50"/>
      <c r="W773" s="50"/>
      <c r="X773" s="50"/>
      <c r="Y773" s="50"/>
      <c r="Z773" s="50"/>
      <c r="AA773" s="50"/>
      <c r="AB773" s="50"/>
      <c r="AC773" s="50"/>
      <c r="AD773" s="50"/>
    </row>
    <row r="774" spans="18:30">
      <c r="R774" s="50"/>
      <c r="S774" s="50"/>
      <c r="T774" s="50"/>
      <c r="U774" s="50"/>
      <c r="V774" s="50"/>
      <c r="W774" s="50"/>
      <c r="X774" s="50"/>
      <c r="Y774" s="50"/>
      <c r="Z774" s="50"/>
      <c r="AA774" s="50"/>
      <c r="AB774" s="50"/>
      <c r="AC774" s="50"/>
      <c r="AD774" s="50"/>
    </row>
    <row r="775" spans="18:30">
      <c r="R775" s="50"/>
      <c r="S775" s="50"/>
      <c r="T775" s="50"/>
      <c r="U775" s="50"/>
      <c r="V775" s="50"/>
      <c r="W775" s="50"/>
      <c r="X775" s="50"/>
      <c r="Y775" s="50"/>
      <c r="Z775" s="50"/>
      <c r="AA775" s="50"/>
      <c r="AB775" s="50"/>
      <c r="AC775" s="50"/>
      <c r="AD775" s="50"/>
    </row>
    <row r="776" spans="18:30">
      <c r="R776" s="50"/>
      <c r="S776" s="50"/>
      <c r="T776" s="50"/>
      <c r="U776" s="50"/>
      <c r="V776" s="50"/>
      <c r="W776" s="50"/>
      <c r="X776" s="50"/>
      <c r="Y776" s="50"/>
      <c r="Z776" s="50"/>
      <c r="AA776" s="50"/>
      <c r="AB776" s="50"/>
      <c r="AC776" s="50"/>
      <c r="AD776" s="50"/>
    </row>
    <row r="777" spans="18:30">
      <c r="R777" s="50"/>
      <c r="S777" s="50"/>
      <c r="T777" s="50"/>
      <c r="U777" s="50"/>
      <c r="V777" s="50"/>
      <c r="W777" s="50"/>
      <c r="X777" s="50"/>
      <c r="Y777" s="50"/>
      <c r="Z777" s="50"/>
      <c r="AA777" s="50"/>
      <c r="AB777" s="50"/>
      <c r="AC777" s="50"/>
      <c r="AD777" s="50"/>
    </row>
    <row r="778" spans="18:30">
      <c r="R778" s="50"/>
      <c r="S778" s="50"/>
      <c r="T778" s="50"/>
      <c r="U778" s="50"/>
      <c r="V778" s="50"/>
      <c r="W778" s="50"/>
      <c r="X778" s="50"/>
      <c r="Y778" s="50"/>
      <c r="Z778" s="50"/>
      <c r="AA778" s="50"/>
      <c r="AB778" s="50"/>
      <c r="AC778" s="50"/>
      <c r="AD778" s="50"/>
    </row>
    <row r="779" spans="18:30">
      <c r="R779" s="50"/>
      <c r="S779" s="50"/>
      <c r="T779" s="50"/>
      <c r="U779" s="50"/>
      <c r="V779" s="50"/>
      <c r="W779" s="50"/>
      <c r="X779" s="50"/>
      <c r="Y779" s="50"/>
      <c r="Z779" s="50"/>
      <c r="AA779" s="50"/>
      <c r="AB779" s="50"/>
      <c r="AC779" s="50"/>
      <c r="AD779" s="50"/>
    </row>
    <row r="780" spans="18:30">
      <c r="R780" s="50"/>
      <c r="S780" s="50"/>
      <c r="T780" s="50"/>
      <c r="U780" s="50"/>
      <c r="V780" s="50"/>
      <c r="W780" s="50"/>
      <c r="X780" s="50"/>
      <c r="Y780" s="50"/>
      <c r="Z780" s="50"/>
      <c r="AA780" s="50"/>
      <c r="AB780" s="50"/>
      <c r="AC780" s="50"/>
      <c r="AD780" s="50"/>
    </row>
    <row r="781" spans="18:30">
      <c r="R781" s="50"/>
      <c r="S781" s="50"/>
      <c r="T781" s="50"/>
      <c r="U781" s="50"/>
      <c r="V781" s="50"/>
      <c r="W781" s="50"/>
      <c r="X781" s="50"/>
      <c r="Y781" s="50"/>
      <c r="Z781" s="50"/>
      <c r="AA781" s="50"/>
      <c r="AB781" s="50"/>
      <c r="AC781" s="50"/>
      <c r="AD781" s="50"/>
    </row>
    <row r="782" spans="18:30">
      <c r="R782" s="50"/>
      <c r="S782" s="50"/>
      <c r="T782" s="50"/>
      <c r="U782" s="50"/>
      <c r="V782" s="50"/>
      <c r="W782" s="50"/>
      <c r="X782" s="50"/>
      <c r="Y782" s="50"/>
      <c r="Z782" s="50"/>
      <c r="AA782" s="50"/>
      <c r="AB782" s="50"/>
      <c r="AC782" s="50"/>
      <c r="AD782" s="50"/>
    </row>
    <row r="783" spans="18:30">
      <c r="R783" s="50"/>
      <c r="S783" s="50"/>
      <c r="T783" s="50"/>
      <c r="U783" s="50"/>
      <c r="V783" s="50"/>
      <c r="W783" s="50"/>
      <c r="X783" s="50"/>
      <c r="Y783" s="50"/>
      <c r="Z783" s="50"/>
      <c r="AA783" s="50"/>
      <c r="AB783" s="50"/>
      <c r="AC783" s="50"/>
      <c r="AD783" s="50"/>
    </row>
    <row r="784" spans="18:30">
      <c r="R784" s="50"/>
      <c r="S784" s="50"/>
      <c r="T784" s="50"/>
      <c r="U784" s="50"/>
      <c r="V784" s="50"/>
      <c r="W784" s="50"/>
      <c r="X784" s="50"/>
      <c r="Y784" s="50"/>
      <c r="Z784" s="50"/>
      <c r="AA784" s="50"/>
      <c r="AB784" s="50"/>
      <c r="AC784" s="50"/>
      <c r="AD784" s="50"/>
    </row>
    <row r="785" spans="18:30">
      <c r="R785" s="50"/>
      <c r="S785" s="50"/>
      <c r="T785" s="50"/>
      <c r="U785" s="50"/>
      <c r="V785" s="50"/>
      <c r="W785" s="50"/>
      <c r="X785" s="50"/>
      <c r="Y785" s="50"/>
      <c r="Z785" s="50"/>
      <c r="AA785" s="50"/>
      <c r="AB785" s="50"/>
      <c r="AC785" s="50"/>
      <c r="AD785" s="50"/>
    </row>
    <row r="786" spans="18:30">
      <c r="R786" s="50"/>
      <c r="S786" s="50"/>
      <c r="T786" s="50"/>
      <c r="U786" s="50"/>
      <c r="V786" s="50"/>
      <c r="W786" s="50"/>
      <c r="X786" s="50"/>
      <c r="Y786" s="50"/>
      <c r="Z786" s="50"/>
      <c r="AA786" s="50"/>
      <c r="AB786" s="50"/>
      <c r="AC786" s="50"/>
      <c r="AD786" s="50"/>
    </row>
    <row r="787" spans="18:30">
      <c r="R787" s="50"/>
      <c r="S787" s="50"/>
      <c r="T787" s="50"/>
      <c r="U787" s="50"/>
      <c r="V787" s="50"/>
      <c r="W787" s="50"/>
      <c r="X787" s="50"/>
      <c r="Y787" s="50"/>
      <c r="Z787" s="50"/>
      <c r="AA787" s="50"/>
      <c r="AB787" s="50"/>
      <c r="AC787" s="50"/>
      <c r="AD787" s="50"/>
    </row>
    <row r="788" spans="18:30">
      <c r="R788" s="50"/>
      <c r="S788" s="50"/>
      <c r="T788" s="50"/>
      <c r="U788" s="50"/>
      <c r="V788" s="50"/>
      <c r="W788" s="50"/>
      <c r="X788" s="50"/>
      <c r="Y788" s="50"/>
      <c r="Z788" s="50"/>
      <c r="AA788" s="50"/>
      <c r="AB788" s="50"/>
      <c r="AC788" s="50"/>
      <c r="AD788" s="50"/>
    </row>
    <row r="789" spans="18:30">
      <c r="R789" s="50"/>
      <c r="S789" s="50"/>
      <c r="T789" s="50"/>
      <c r="U789" s="50"/>
      <c r="V789" s="50"/>
      <c r="W789" s="50"/>
      <c r="X789" s="50"/>
      <c r="Y789" s="50"/>
      <c r="Z789" s="50"/>
      <c r="AA789" s="50"/>
      <c r="AB789" s="50"/>
      <c r="AC789" s="50"/>
      <c r="AD789" s="50"/>
    </row>
    <row r="790" spans="18:30">
      <c r="R790" s="50"/>
      <c r="S790" s="50"/>
      <c r="T790" s="50"/>
      <c r="U790" s="50"/>
      <c r="V790" s="50"/>
      <c r="W790" s="50"/>
      <c r="X790" s="50"/>
      <c r="Y790" s="50"/>
      <c r="Z790" s="50"/>
      <c r="AA790" s="50"/>
      <c r="AB790" s="50"/>
      <c r="AC790" s="50"/>
      <c r="AD790" s="50"/>
    </row>
    <row r="791" spans="18:30">
      <c r="R791" s="50"/>
      <c r="S791" s="50"/>
      <c r="T791" s="50"/>
      <c r="U791" s="50"/>
      <c r="V791" s="50"/>
      <c r="W791" s="50"/>
      <c r="X791" s="50"/>
      <c r="Y791" s="50"/>
      <c r="Z791" s="50"/>
      <c r="AA791" s="50"/>
      <c r="AB791" s="50"/>
      <c r="AC791" s="50"/>
      <c r="AD791" s="50"/>
    </row>
    <row r="792" spans="18:30">
      <c r="R792" s="50"/>
      <c r="S792" s="50"/>
      <c r="T792" s="50"/>
      <c r="U792" s="50"/>
      <c r="V792" s="50"/>
      <c r="W792" s="50"/>
      <c r="X792" s="50"/>
      <c r="Y792" s="50"/>
      <c r="Z792" s="50"/>
      <c r="AA792" s="50"/>
      <c r="AB792" s="50"/>
      <c r="AC792" s="50"/>
      <c r="AD792" s="50"/>
    </row>
    <row r="793" spans="18:30">
      <c r="R793" s="50"/>
      <c r="S793" s="50"/>
      <c r="T793" s="50"/>
      <c r="U793" s="50"/>
      <c r="V793" s="50"/>
      <c r="W793" s="50"/>
      <c r="X793" s="50"/>
      <c r="Y793" s="50"/>
      <c r="Z793" s="50"/>
      <c r="AA793" s="50"/>
      <c r="AB793" s="50"/>
      <c r="AC793" s="50"/>
      <c r="AD793" s="50"/>
    </row>
    <row r="794" spans="18:30">
      <c r="R794" s="50"/>
      <c r="S794" s="50"/>
      <c r="T794" s="50"/>
      <c r="U794" s="50"/>
      <c r="V794" s="50"/>
      <c r="W794" s="50"/>
      <c r="X794" s="50"/>
      <c r="Y794" s="50"/>
      <c r="Z794" s="50"/>
      <c r="AA794" s="50"/>
      <c r="AB794" s="50"/>
      <c r="AC794" s="50"/>
      <c r="AD794" s="50"/>
    </row>
    <row r="795" spans="18:30">
      <c r="R795" s="50"/>
      <c r="S795" s="50"/>
      <c r="T795" s="50"/>
      <c r="U795" s="50"/>
      <c r="V795" s="50"/>
      <c r="W795" s="50"/>
      <c r="X795" s="50"/>
      <c r="Y795" s="50"/>
      <c r="Z795" s="50"/>
      <c r="AA795" s="50"/>
      <c r="AB795" s="50"/>
      <c r="AC795" s="50"/>
      <c r="AD795" s="50"/>
    </row>
    <row r="796" spans="18:30">
      <c r="R796" s="50"/>
      <c r="S796" s="50"/>
      <c r="T796" s="50"/>
      <c r="U796" s="50"/>
      <c r="V796" s="50"/>
      <c r="W796" s="50"/>
      <c r="X796" s="50"/>
      <c r="Y796" s="50"/>
      <c r="Z796" s="50"/>
      <c r="AA796" s="50"/>
      <c r="AB796" s="50"/>
      <c r="AC796" s="50"/>
      <c r="AD796" s="50"/>
    </row>
    <row r="797" spans="18:30">
      <c r="R797" s="50"/>
      <c r="S797" s="50"/>
      <c r="T797" s="50"/>
      <c r="U797" s="50"/>
      <c r="V797" s="50"/>
      <c r="W797" s="50"/>
      <c r="X797" s="50"/>
      <c r="Y797" s="50"/>
      <c r="Z797" s="50"/>
      <c r="AA797" s="50"/>
      <c r="AB797" s="50"/>
      <c r="AC797" s="50"/>
      <c r="AD797" s="50"/>
    </row>
    <row r="798" spans="18:30">
      <c r="R798" s="50"/>
      <c r="S798" s="50"/>
      <c r="T798" s="50"/>
      <c r="U798" s="50"/>
      <c r="V798" s="50"/>
      <c r="W798" s="50"/>
      <c r="X798" s="50"/>
      <c r="Y798" s="50"/>
      <c r="Z798" s="50"/>
      <c r="AA798" s="50"/>
      <c r="AB798" s="50"/>
      <c r="AC798" s="50"/>
      <c r="AD798" s="50"/>
    </row>
    <row r="799" spans="18:30">
      <c r="R799" s="50"/>
      <c r="S799" s="50"/>
      <c r="T799" s="50"/>
      <c r="U799" s="50"/>
      <c r="V799" s="50"/>
      <c r="W799" s="50"/>
      <c r="X799" s="50"/>
      <c r="Y799" s="50"/>
      <c r="Z799" s="50"/>
      <c r="AA799" s="50"/>
      <c r="AB799" s="50"/>
      <c r="AC799" s="50"/>
      <c r="AD799" s="50"/>
    </row>
    <row r="800" spans="18:30">
      <c r="R800" s="50"/>
      <c r="S800" s="50"/>
      <c r="T800" s="50"/>
      <c r="U800" s="50"/>
      <c r="V800" s="50"/>
      <c r="W800" s="50"/>
      <c r="X800" s="50"/>
      <c r="Y800" s="50"/>
      <c r="Z800" s="50"/>
      <c r="AA800" s="50"/>
      <c r="AB800" s="50"/>
      <c r="AC800" s="50"/>
      <c r="AD800" s="50"/>
    </row>
    <row r="801" spans="18:30">
      <c r="R801" s="50"/>
      <c r="S801" s="50"/>
      <c r="T801" s="50"/>
      <c r="U801" s="50"/>
      <c r="V801" s="50"/>
      <c r="W801" s="50"/>
      <c r="X801" s="50"/>
      <c r="Y801" s="50"/>
      <c r="Z801" s="50"/>
      <c r="AA801" s="50"/>
      <c r="AB801" s="50"/>
      <c r="AC801" s="50"/>
      <c r="AD801" s="50"/>
    </row>
    <row r="802" spans="18:30">
      <c r="R802" s="50"/>
      <c r="S802" s="50"/>
      <c r="T802" s="50"/>
      <c r="U802" s="50"/>
      <c r="V802" s="50"/>
      <c r="W802" s="50"/>
      <c r="X802" s="50"/>
      <c r="Y802" s="50"/>
      <c r="Z802" s="50"/>
      <c r="AA802" s="50"/>
      <c r="AB802" s="50"/>
      <c r="AC802" s="50"/>
      <c r="AD802" s="50"/>
    </row>
    <row r="803" spans="18:30">
      <c r="R803" s="50"/>
      <c r="S803" s="50"/>
      <c r="T803" s="50"/>
      <c r="U803" s="50"/>
      <c r="V803" s="50"/>
      <c r="W803" s="50"/>
      <c r="X803" s="50"/>
      <c r="Y803" s="50"/>
      <c r="Z803" s="50"/>
      <c r="AA803" s="50"/>
      <c r="AB803" s="50"/>
      <c r="AC803" s="50"/>
      <c r="AD803" s="50"/>
    </row>
    <row r="804" spans="18:30">
      <c r="R804" s="50"/>
      <c r="S804" s="50"/>
      <c r="T804" s="50"/>
      <c r="U804" s="50"/>
      <c r="V804" s="50"/>
      <c r="W804" s="50"/>
      <c r="X804" s="50"/>
      <c r="Y804" s="50"/>
      <c r="Z804" s="50"/>
      <c r="AA804" s="50"/>
      <c r="AB804" s="50"/>
      <c r="AC804" s="50"/>
      <c r="AD804" s="50"/>
    </row>
    <row r="805" spans="18:30">
      <c r="R805" s="50"/>
      <c r="S805" s="50"/>
      <c r="T805" s="50"/>
      <c r="U805" s="50"/>
      <c r="V805" s="50"/>
      <c r="W805" s="50"/>
      <c r="X805" s="50"/>
      <c r="Y805" s="50"/>
      <c r="Z805" s="50"/>
      <c r="AA805" s="50"/>
      <c r="AB805" s="50"/>
      <c r="AC805" s="50"/>
      <c r="AD805" s="50"/>
    </row>
    <row r="806" spans="18:30">
      <c r="R806" s="50"/>
      <c r="S806" s="50"/>
      <c r="T806" s="50"/>
      <c r="U806" s="50"/>
      <c r="V806" s="50"/>
      <c r="W806" s="50"/>
      <c r="X806" s="50"/>
      <c r="Y806" s="50"/>
      <c r="Z806" s="50"/>
      <c r="AA806" s="50"/>
      <c r="AB806" s="50"/>
      <c r="AC806" s="50"/>
      <c r="AD806" s="50"/>
    </row>
    <row r="807" spans="18:30">
      <c r="R807" s="50"/>
      <c r="S807" s="50"/>
      <c r="T807" s="50"/>
      <c r="U807" s="50"/>
      <c r="V807" s="50"/>
      <c r="W807" s="50"/>
      <c r="X807" s="50"/>
      <c r="Y807" s="50"/>
      <c r="Z807" s="50"/>
      <c r="AA807" s="50"/>
      <c r="AB807" s="50"/>
      <c r="AC807" s="50"/>
      <c r="AD807" s="50"/>
    </row>
    <row r="808" spans="18:30">
      <c r="R808" s="50"/>
      <c r="S808" s="50"/>
      <c r="T808" s="50"/>
      <c r="U808" s="50"/>
      <c r="V808" s="50"/>
      <c r="W808" s="50"/>
      <c r="X808" s="50"/>
      <c r="Y808" s="50"/>
      <c r="Z808" s="50"/>
      <c r="AA808" s="50"/>
      <c r="AB808" s="50"/>
      <c r="AC808" s="50"/>
      <c r="AD808" s="50"/>
    </row>
    <row r="809" spans="18:30">
      <c r="R809" s="50"/>
      <c r="S809" s="50"/>
      <c r="T809" s="50"/>
      <c r="U809" s="50"/>
      <c r="V809" s="50"/>
      <c r="W809" s="50"/>
      <c r="X809" s="50"/>
      <c r="Y809" s="50"/>
      <c r="Z809" s="50"/>
      <c r="AA809" s="50"/>
      <c r="AB809" s="50"/>
      <c r="AC809" s="50"/>
      <c r="AD809" s="50"/>
    </row>
    <row r="810" spans="18:30">
      <c r="R810" s="50"/>
      <c r="S810" s="50"/>
      <c r="T810" s="50"/>
      <c r="U810" s="50"/>
      <c r="V810" s="50"/>
      <c r="W810" s="50"/>
      <c r="X810" s="50"/>
      <c r="Y810" s="50"/>
      <c r="Z810" s="50"/>
      <c r="AA810" s="50"/>
      <c r="AB810" s="50"/>
      <c r="AC810" s="50"/>
      <c r="AD810" s="50"/>
    </row>
    <row r="811" spans="18:30">
      <c r="R811" s="50"/>
      <c r="S811" s="50"/>
      <c r="T811" s="50"/>
      <c r="U811" s="50"/>
      <c r="V811" s="50"/>
      <c r="W811" s="50"/>
      <c r="X811" s="50"/>
      <c r="Y811" s="50"/>
      <c r="Z811" s="50"/>
      <c r="AA811" s="50"/>
      <c r="AB811" s="50"/>
      <c r="AC811" s="50"/>
      <c r="AD811" s="50"/>
    </row>
    <row r="812" spans="18:30">
      <c r="R812" s="50"/>
      <c r="S812" s="50"/>
      <c r="T812" s="50"/>
      <c r="U812" s="50"/>
      <c r="V812" s="50"/>
      <c r="W812" s="50"/>
      <c r="X812" s="50"/>
      <c r="Y812" s="50"/>
      <c r="Z812" s="50"/>
      <c r="AA812" s="50"/>
      <c r="AB812" s="50"/>
      <c r="AC812" s="50"/>
      <c r="AD812" s="50"/>
    </row>
    <row r="813" spans="18:30">
      <c r="R813" s="50"/>
      <c r="S813" s="50"/>
      <c r="T813" s="50"/>
      <c r="U813" s="50"/>
      <c r="V813" s="50"/>
      <c r="W813" s="50"/>
      <c r="X813" s="50"/>
      <c r="Y813" s="50"/>
      <c r="Z813" s="50"/>
      <c r="AA813" s="50"/>
      <c r="AB813" s="50"/>
      <c r="AC813" s="50"/>
      <c r="AD813" s="50"/>
    </row>
    <row r="814" spans="18:30">
      <c r="R814" s="50"/>
      <c r="S814" s="50"/>
      <c r="T814" s="50"/>
      <c r="U814" s="50"/>
      <c r="V814" s="50"/>
      <c r="W814" s="50"/>
      <c r="X814" s="50"/>
      <c r="Y814" s="50"/>
      <c r="Z814" s="50"/>
      <c r="AA814" s="50"/>
      <c r="AB814" s="50"/>
      <c r="AC814" s="50"/>
      <c r="AD814" s="50"/>
    </row>
    <row r="815" spans="18:30">
      <c r="R815" s="50"/>
      <c r="S815" s="50"/>
      <c r="T815" s="50"/>
      <c r="U815" s="50"/>
      <c r="V815" s="50"/>
      <c r="W815" s="50"/>
      <c r="X815" s="50"/>
      <c r="Y815" s="50"/>
      <c r="Z815" s="50"/>
      <c r="AA815" s="50"/>
      <c r="AB815" s="50"/>
      <c r="AC815" s="50"/>
      <c r="AD815" s="50"/>
    </row>
    <row r="816" spans="18:30">
      <c r="R816" s="50"/>
      <c r="S816" s="50"/>
      <c r="T816" s="50"/>
      <c r="U816" s="50"/>
      <c r="V816" s="50"/>
      <c r="W816" s="50"/>
      <c r="X816" s="50"/>
      <c r="Y816" s="50"/>
      <c r="Z816" s="50"/>
      <c r="AA816" s="50"/>
      <c r="AB816" s="50"/>
      <c r="AC816" s="50"/>
      <c r="AD816" s="50"/>
    </row>
    <row r="817" spans="18:30">
      <c r="R817" s="50"/>
      <c r="S817" s="50"/>
      <c r="T817" s="50"/>
      <c r="U817" s="50"/>
      <c r="V817" s="50"/>
      <c r="W817" s="50"/>
      <c r="X817" s="50"/>
      <c r="Y817" s="50"/>
      <c r="Z817" s="50"/>
      <c r="AA817" s="50"/>
      <c r="AB817" s="50"/>
      <c r="AC817" s="50"/>
      <c r="AD817" s="50"/>
    </row>
    <row r="818" spans="18:30">
      <c r="R818" s="50"/>
      <c r="S818" s="50"/>
      <c r="T818" s="50"/>
      <c r="U818" s="50"/>
      <c r="V818" s="50"/>
      <c r="W818" s="50"/>
      <c r="X818" s="50"/>
      <c r="Y818" s="50"/>
      <c r="Z818" s="50"/>
      <c r="AA818" s="50"/>
      <c r="AB818" s="50"/>
      <c r="AC818" s="50"/>
      <c r="AD818" s="50"/>
    </row>
    <row r="819" spans="18:30">
      <c r="R819" s="50"/>
      <c r="S819" s="50"/>
      <c r="T819" s="50"/>
      <c r="U819" s="50"/>
      <c r="V819" s="50"/>
      <c r="W819" s="50"/>
      <c r="X819" s="50"/>
      <c r="Y819" s="50"/>
      <c r="Z819" s="50"/>
      <c r="AA819" s="50"/>
      <c r="AB819" s="50"/>
      <c r="AC819" s="50"/>
      <c r="AD819" s="50"/>
    </row>
    <row r="820" spans="18:30">
      <c r="R820" s="50"/>
      <c r="S820" s="50"/>
      <c r="T820" s="50"/>
      <c r="U820" s="50"/>
      <c r="V820" s="50"/>
      <c r="W820" s="50"/>
      <c r="X820" s="50"/>
      <c r="Y820" s="50"/>
      <c r="Z820" s="50"/>
      <c r="AA820" s="50"/>
      <c r="AB820" s="50"/>
      <c r="AC820" s="50"/>
      <c r="AD820" s="50"/>
    </row>
    <row r="821" spans="18:30">
      <c r="R821" s="50"/>
      <c r="S821" s="50"/>
      <c r="T821" s="50"/>
      <c r="U821" s="50"/>
      <c r="V821" s="50"/>
      <c r="W821" s="50"/>
      <c r="X821" s="50"/>
      <c r="Y821" s="50"/>
      <c r="Z821" s="50"/>
      <c r="AA821" s="50"/>
      <c r="AB821" s="50"/>
      <c r="AC821" s="50"/>
      <c r="AD821" s="50"/>
    </row>
    <row r="822" spans="18:30">
      <c r="R822" s="50"/>
      <c r="S822" s="50"/>
      <c r="T822" s="50"/>
      <c r="U822" s="50"/>
      <c r="V822" s="50"/>
      <c r="W822" s="50"/>
      <c r="X822" s="50"/>
      <c r="Y822" s="50"/>
      <c r="Z822" s="50"/>
      <c r="AA822" s="50"/>
      <c r="AB822" s="50"/>
      <c r="AC822" s="50"/>
      <c r="AD822" s="50"/>
    </row>
    <row r="823" spans="18:30">
      <c r="R823" s="50"/>
      <c r="S823" s="50"/>
      <c r="T823" s="50"/>
      <c r="U823" s="50"/>
      <c r="V823" s="50"/>
      <c r="W823" s="50"/>
      <c r="X823" s="50"/>
      <c r="Y823" s="50"/>
      <c r="Z823" s="50"/>
      <c r="AA823" s="50"/>
      <c r="AB823" s="50"/>
      <c r="AC823" s="50"/>
      <c r="AD823" s="50"/>
    </row>
    <row r="824" spans="18:30">
      <c r="R824" s="50"/>
      <c r="S824" s="50"/>
      <c r="T824" s="50"/>
      <c r="U824" s="50"/>
      <c r="V824" s="50"/>
      <c r="W824" s="50"/>
      <c r="X824" s="50"/>
      <c r="Y824" s="50"/>
      <c r="Z824" s="50"/>
      <c r="AA824" s="50"/>
      <c r="AB824" s="50"/>
      <c r="AC824" s="50"/>
      <c r="AD824" s="50"/>
    </row>
    <row r="825" spans="18:30">
      <c r="R825" s="50"/>
      <c r="S825" s="50"/>
      <c r="T825" s="50"/>
      <c r="U825" s="50"/>
      <c r="V825" s="50"/>
      <c r="W825" s="50"/>
      <c r="X825" s="50"/>
      <c r="Y825" s="50"/>
      <c r="Z825" s="50"/>
      <c r="AA825" s="50"/>
      <c r="AB825" s="50"/>
      <c r="AC825" s="50"/>
      <c r="AD825" s="50"/>
    </row>
    <row r="826" spans="18:30">
      <c r="R826" s="50"/>
      <c r="S826" s="50"/>
      <c r="T826" s="50"/>
      <c r="U826" s="50"/>
      <c r="V826" s="50"/>
      <c r="W826" s="50"/>
      <c r="X826" s="50"/>
      <c r="Y826" s="50"/>
      <c r="Z826" s="50"/>
      <c r="AA826" s="50"/>
      <c r="AB826" s="50"/>
      <c r="AC826" s="50"/>
      <c r="AD826" s="50"/>
    </row>
    <row r="827" spans="18:30">
      <c r="R827" s="50"/>
      <c r="S827" s="50"/>
      <c r="T827" s="50"/>
      <c r="U827" s="50"/>
      <c r="V827" s="50"/>
      <c r="W827" s="50"/>
      <c r="X827" s="50"/>
      <c r="Y827" s="50"/>
      <c r="Z827" s="50"/>
      <c r="AA827" s="50"/>
      <c r="AB827" s="50"/>
      <c r="AC827" s="50"/>
      <c r="AD827" s="50"/>
    </row>
    <row r="828" spans="18:30">
      <c r="R828" s="50"/>
      <c r="S828" s="50"/>
      <c r="T828" s="50"/>
      <c r="U828" s="50"/>
      <c r="V828" s="50"/>
      <c r="W828" s="50"/>
      <c r="X828" s="50"/>
      <c r="Y828" s="50"/>
      <c r="Z828" s="50"/>
      <c r="AA828" s="50"/>
      <c r="AB828" s="50"/>
      <c r="AC828" s="50"/>
      <c r="AD828" s="50"/>
    </row>
    <row r="829" spans="18:30">
      <c r="R829" s="50"/>
      <c r="S829" s="50"/>
      <c r="T829" s="50"/>
      <c r="U829" s="50"/>
      <c r="V829" s="50"/>
      <c r="W829" s="50"/>
      <c r="X829" s="50"/>
      <c r="Y829" s="50"/>
      <c r="Z829" s="50"/>
      <c r="AA829" s="50"/>
      <c r="AB829" s="50"/>
      <c r="AC829" s="50"/>
      <c r="AD829" s="50"/>
    </row>
    <row r="830" spans="18:30">
      <c r="R830" s="50"/>
      <c r="S830" s="50"/>
      <c r="T830" s="50"/>
      <c r="U830" s="50"/>
      <c r="V830" s="50"/>
      <c r="W830" s="50"/>
      <c r="X830" s="50"/>
      <c r="Y830" s="50"/>
      <c r="Z830" s="50"/>
      <c r="AA830" s="50"/>
      <c r="AB830" s="50"/>
      <c r="AC830" s="50"/>
      <c r="AD830" s="50"/>
    </row>
    <row r="831" spans="18:30">
      <c r="R831" s="50"/>
      <c r="S831" s="50"/>
      <c r="T831" s="50"/>
      <c r="U831" s="50"/>
      <c r="V831" s="50"/>
      <c r="W831" s="50"/>
      <c r="X831" s="50"/>
      <c r="Y831" s="50"/>
      <c r="Z831" s="50"/>
      <c r="AA831" s="50"/>
      <c r="AB831" s="50"/>
      <c r="AC831" s="50"/>
      <c r="AD831" s="50"/>
    </row>
    <row r="832" spans="18:30">
      <c r="R832" s="50"/>
      <c r="S832" s="50"/>
      <c r="T832" s="50"/>
      <c r="U832" s="50"/>
      <c r="V832" s="50"/>
      <c r="W832" s="50"/>
      <c r="X832" s="50"/>
      <c r="Y832" s="50"/>
      <c r="Z832" s="50"/>
      <c r="AA832" s="50"/>
      <c r="AB832" s="50"/>
      <c r="AC832" s="50"/>
      <c r="AD832" s="50"/>
    </row>
    <row r="833" spans="18:30">
      <c r="R833" s="50"/>
      <c r="S833" s="50"/>
      <c r="T833" s="50"/>
      <c r="U833" s="50"/>
      <c r="V833" s="50"/>
      <c r="W833" s="50"/>
      <c r="X833" s="50"/>
      <c r="Y833" s="50"/>
      <c r="Z833" s="50"/>
      <c r="AA833" s="50"/>
      <c r="AB833" s="50"/>
      <c r="AC833" s="50"/>
      <c r="AD833" s="50"/>
    </row>
    <row r="834" spans="18:30">
      <c r="R834" s="50"/>
      <c r="S834" s="50"/>
      <c r="T834" s="50"/>
      <c r="U834" s="50"/>
      <c r="V834" s="50"/>
      <c r="W834" s="50"/>
      <c r="X834" s="50"/>
      <c r="Y834" s="50"/>
      <c r="Z834" s="50"/>
      <c r="AA834" s="50"/>
      <c r="AB834" s="50"/>
      <c r="AC834" s="50"/>
      <c r="AD834" s="50"/>
    </row>
    <row r="835" spans="18:30">
      <c r="R835" s="50"/>
      <c r="S835" s="50"/>
      <c r="T835" s="50"/>
      <c r="U835" s="50"/>
      <c r="V835" s="50"/>
      <c r="W835" s="50"/>
      <c r="X835" s="50"/>
      <c r="Y835" s="50"/>
      <c r="Z835" s="50"/>
      <c r="AA835" s="50"/>
      <c r="AB835" s="50"/>
      <c r="AC835" s="50"/>
      <c r="AD835" s="50"/>
    </row>
    <row r="836" spans="18:30">
      <c r="R836" s="50"/>
      <c r="S836" s="50"/>
      <c r="T836" s="50"/>
      <c r="U836" s="50"/>
      <c r="V836" s="50"/>
      <c r="W836" s="50"/>
      <c r="X836" s="50"/>
      <c r="Y836" s="50"/>
      <c r="Z836" s="50"/>
      <c r="AA836" s="50"/>
      <c r="AB836" s="50"/>
      <c r="AC836" s="50"/>
      <c r="AD836" s="50"/>
    </row>
    <row r="837" spans="18:30">
      <c r="R837" s="50"/>
      <c r="S837" s="50"/>
      <c r="T837" s="50"/>
      <c r="U837" s="50"/>
      <c r="V837" s="50"/>
      <c r="W837" s="50"/>
      <c r="X837" s="50"/>
      <c r="Y837" s="50"/>
      <c r="Z837" s="50"/>
      <c r="AA837" s="50"/>
      <c r="AB837" s="50"/>
      <c r="AC837" s="50"/>
      <c r="AD837" s="50"/>
    </row>
    <row r="838" spans="18:30">
      <c r="R838" s="50"/>
      <c r="S838" s="50"/>
      <c r="T838" s="50"/>
      <c r="U838" s="50"/>
      <c r="V838" s="50"/>
      <c r="W838" s="50"/>
      <c r="X838" s="50"/>
      <c r="Y838" s="50"/>
      <c r="Z838" s="50"/>
      <c r="AA838" s="50"/>
      <c r="AB838" s="50"/>
      <c r="AC838" s="50"/>
      <c r="AD838" s="50"/>
    </row>
    <row r="839" spans="18:30">
      <c r="R839" s="50"/>
      <c r="S839" s="50"/>
      <c r="T839" s="50"/>
      <c r="U839" s="50"/>
      <c r="V839" s="50"/>
      <c r="W839" s="50"/>
      <c r="X839" s="50"/>
      <c r="Y839" s="50"/>
      <c r="Z839" s="50"/>
      <c r="AA839" s="50"/>
      <c r="AB839" s="50"/>
      <c r="AC839" s="50"/>
      <c r="AD839" s="50"/>
    </row>
    <row r="840" spans="18:30">
      <c r="R840" s="50"/>
      <c r="S840" s="50"/>
      <c r="T840" s="50"/>
      <c r="U840" s="50"/>
      <c r="V840" s="50"/>
      <c r="W840" s="50"/>
      <c r="X840" s="50"/>
      <c r="Y840" s="50"/>
      <c r="Z840" s="50"/>
      <c r="AA840" s="50"/>
      <c r="AB840" s="50"/>
      <c r="AC840" s="50"/>
      <c r="AD840" s="50"/>
    </row>
    <row r="841" spans="18:30">
      <c r="R841" s="50"/>
      <c r="S841" s="50"/>
      <c r="T841" s="50"/>
      <c r="U841" s="50"/>
      <c r="V841" s="50"/>
      <c r="W841" s="50"/>
      <c r="X841" s="50"/>
      <c r="Y841" s="50"/>
      <c r="Z841" s="50"/>
      <c r="AA841" s="50"/>
      <c r="AB841" s="50"/>
      <c r="AC841" s="50"/>
      <c r="AD841" s="50"/>
    </row>
    <row r="842" spans="18:30">
      <c r="R842" s="50"/>
      <c r="S842" s="50"/>
      <c r="T842" s="50"/>
      <c r="U842" s="50"/>
      <c r="V842" s="50"/>
      <c r="W842" s="50"/>
      <c r="X842" s="50"/>
      <c r="Y842" s="50"/>
      <c r="Z842" s="50"/>
      <c r="AA842" s="50"/>
      <c r="AB842" s="50"/>
      <c r="AC842" s="50"/>
      <c r="AD842" s="50"/>
    </row>
    <row r="843" spans="18:30">
      <c r="R843" s="50"/>
      <c r="S843" s="50"/>
      <c r="T843" s="50"/>
      <c r="U843" s="50"/>
      <c r="V843" s="50"/>
      <c r="W843" s="50"/>
      <c r="X843" s="50"/>
      <c r="Y843" s="50"/>
      <c r="Z843" s="50"/>
      <c r="AA843" s="50"/>
      <c r="AB843" s="50"/>
      <c r="AC843" s="50"/>
      <c r="AD843" s="50"/>
    </row>
    <row r="844" spans="18:30">
      <c r="R844" s="50"/>
      <c r="S844" s="50"/>
      <c r="T844" s="50"/>
      <c r="U844" s="50"/>
      <c r="V844" s="50"/>
      <c r="W844" s="50"/>
      <c r="X844" s="50"/>
      <c r="Y844" s="50"/>
      <c r="Z844" s="50"/>
      <c r="AA844" s="50"/>
      <c r="AB844" s="50"/>
      <c r="AC844" s="50"/>
      <c r="AD844" s="50"/>
    </row>
    <row r="845" spans="18:30">
      <c r="R845" s="50"/>
      <c r="S845" s="50"/>
      <c r="T845" s="50"/>
      <c r="U845" s="50"/>
      <c r="V845" s="50"/>
      <c r="W845" s="50"/>
      <c r="X845" s="50"/>
      <c r="Y845" s="50"/>
      <c r="Z845" s="50"/>
      <c r="AA845" s="50"/>
      <c r="AB845" s="50"/>
      <c r="AC845" s="50"/>
      <c r="AD845" s="50"/>
    </row>
    <row r="846" spans="18:30">
      <c r="R846" s="50"/>
      <c r="S846" s="50"/>
      <c r="T846" s="50"/>
      <c r="U846" s="50"/>
      <c r="V846" s="50"/>
      <c r="W846" s="50"/>
      <c r="X846" s="50"/>
      <c r="Y846" s="50"/>
      <c r="Z846" s="50"/>
      <c r="AA846" s="50"/>
      <c r="AB846" s="50"/>
      <c r="AC846" s="50"/>
      <c r="AD846" s="50"/>
    </row>
    <row r="847" spans="18:30">
      <c r="R847" s="50"/>
      <c r="S847" s="50"/>
      <c r="T847" s="50"/>
      <c r="U847" s="50"/>
      <c r="V847" s="50"/>
      <c r="W847" s="50"/>
      <c r="X847" s="50"/>
      <c r="Y847" s="50"/>
      <c r="Z847" s="50"/>
      <c r="AA847" s="50"/>
      <c r="AB847" s="50"/>
      <c r="AC847" s="50"/>
      <c r="AD847" s="50"/>
    </row>
    <row r="848" spans="18:30">
      <c r="R848" s="50"/>
      <c r="S848" s="50"/>
      <c r="T848" s="50"/>
      <c r="U848" s="50"/>
      <c r="V848" s="50"/>
      <c r="W848" s="50"/>
      <c r="X848" s="50"/>
      <c r="Y848" s="50"/>
      <c r="Z848" s="50"/>
      <c r="AA848" s="50"/>
      <c r="AB848" s="50"/>
      <c r="AC848" s="50"/>
      <c r="AD848" s="50"/>
    </row>
    <row r="849" spans="18:30">
      <c r="R849" s="50"/>
      <c r="S849" s="50"/>
      <c r="T849" s="50"/>
      <c r="U849" s="50"/>
      <c r="V849" s="50"/>
      <c r="W849" s="50"/>
      <c r="X849" s="50"/>
      <c r="Y849" s="50"/>
      <c r="Z849" s="50"/>
      <c r="AA849" s="50"/>
      <c r="AB849" s="50"/>
      <c r="AC849" s="50"/>
      <c r="AD849" s="50"/>
    </row>
    <row r="850" spans="18:30">
      <c r="R850" s="50"/>
      <c r="S850" s="50"/>
      <c r="T850" s="50"/>
      <c r="U850" s="50"/>
      <c r="V850" s="50"/>
      <c r="W850" s="50"/>
      <c r="X850" s="50"/>
      <c r="Y850" s="50"/>
      <c r="Z850" s="50"/>
      <c r="AA850" s="50"/>
      <c r="AB850" s="50"/>
      <c r="AC850" s="50"/>
      <c r="AD850" s="50"/>
    </row>
    <row r="851" spans="18:30">
      <c r="R851" s="50"/>
      <c r="S851" s="50"/>
      <c r="T851" s="50"/>
      <c r="U851" s="50"/>
      <c r="V851" s="50"/>
      <c r="W851" s="50"/>
      <c r="X851" s="50"/>
      <c r="Y851" s="50"/>
      <c r="Z851" s="50"/>
      <c r="AA851" s="50"/>
      <c r="AB851" s="50"/>
      <c r="AC851" s="50"/>
      <c r="AD851" s="50"/>
    </row>
    <row r="852" spans="18:30">
      <c r="R852" s="50"/>
      <c r="S852" s="50"/>
      <c r="T852" s="50"/>
      <c r="U852" s="50"/>
      <c r="V852" s="50"/>
      <c r="W852" s="50"/>
      <c r="X852" s="50"/>
      <c r="Y852" s="50"/>
      <c r="Z852" s="50"/>
      <c r="AA852" s="50"/>
      <c r="AB852" s="50"/>
      <c r="AC852" s="50"/>
      <c r="AD852" s="50"/>
    </row>
    <row r="853" spans="18:30">
      <c r="R853" s="50"/>
      <c r="S853" s="50"/>
      <c r="T853" s="50"/>
      <c r="U853" s="50"/>
      <c r="V853" s="50"/>
      <c r="W853" s="50"/>
      <c r="X853" s="50"/>
      <c r="Y853" s="50"/>
      <c r="Z853" s="50"/>
      <c r="AA853" s="50"/>
      <c r="AB853" s="50"/>
      <c r="AC853" s="50"/>
      <c r="AD853" s="50"/>
    </row>
    <row r="854" spans="18:30">
      <c r="R854" s="50"/>
      <c r="S854" s="50"/>
      <c r="T854" s="50"/>
      <c r="U854" s="50"/>
      <c r="V854" s="50"/>
      <c r="W854" s="50"/>
      <c r="X854" s="50"/>
      <c r="Y854" s="50"/>
      <c r="Z854" s="50"/>
      <c r="AA854" s="50"/>
      <c r="AB854" s="50"/>
      <c r="AC854" s="50"/>
      <c r="AD854" s="50"/>
    </row>
    <row r="855" spans="18:30">
      <c r="R855" s="50"/>
      <c r="S855" s="50"/>
      <c r="T855" s="50"/>
      <c r="U855" s="50"/>
      <c r="V855" s="50"/>
      <c r="W855" s="50"/>
      <c r="X855" s="50"/>
      <c r="Y855" s="50"/>
      <c r="Z855" s="50"/>
      <c r="AA855" s="50"/>
      <c r="AB855" s="50"/>
      <c r="AC855" s="50"/>
      <c r="AD855" s="50"/>
    </row>
    <row r="856" spans="18:30">
      <c r="R856" s="50"/>
      <c r="S856" s="50"/>
      <c r="T856" s="50"/>
      <c r="U856" s="50"/>
      <c r="V856" s="50"/>
      <c r="W856" s="50"/>
      <c r="X856" s="50"/>
      <c r="Y856" s="50"/>
      <c r="Z856" s="50"/>
      <c r="AA856" s="50"/>
      <c r="AB856" s="50"/>
      <c r="AC856" s="50"/>
      <c r="AD856" s="50"/>
    </row>
    <row r="857" spans="18:30">
      <c r="R857" s="50"/>
      <c r="S857" s="50"/>
      <c r="T857" s="50"/>
      <c r="U857" s="50"/>
      <c r="V857" s="50"/>
      <c r="W857" s="50"/>
      <c r="X857" s="50"/>
      <c r="Y857" s="50"/>
      <c r="Z857" s="50"/>
      <c r="AA857" s="50"/>
      <c r="AB857" s="50"/>
      <c r="AC857" s="50"/>
      <c r="AD857" s="50"/>
    </row>
    <row r="858" spans="18:30">
      <c r="R858" s="50"/>
      <c r="S858" s="50"/>
      <c r="T858" s="50"/>
      <c r="U858" s="50"/>
      <c r="V858" s="50"/>
      <c r="W858" s="50"/>
      <c r="X858" s="50"/>
      <c r="Y858" s="50"/>
      <c r="Z858" s="50"/>
      <c r="AA858" s="50"/>
      <c r="AB858" s="50"/>
      <c r="AC858" s="50"/>
      <c r="AD858" s="50"/>
    </row>
    <row r="859" spans="18:30">
      <c r="R859" s="50"/>
      <c r="S859" s="50"/>
      <c r="T859" s="50"/>
      <c r="U859" s="50"/>
      <c r="V859" s="50"/>
      <c r="W859" s="50"/>
      <c r="X859" s="50"/>
      <c r="Y859" s="50"/>
      <c r="Z859" s="50"/>
      <c r="AA859" s="50"/>
      <c r="AB859" s="50"/>
      <c r="AC859" s="50"/>
      <c r="AD859" s="50"/>
    </row>
    <row r="860" spans="18:30">
      <c r="R860" s="50"/>
      <c r="S860" s="50"/>
      <c r="T860" s="50"/>
      <c r="U860" s="50"/>
      <c r="V860" s="50"/>
      <c r="W860" s="50"/>
      <c r="X860" s="50"/>
      <c r="Y860" s="50"/>
      <c r="Z860" s="50"/>
      <c r="AA860" s="50"/>
      <c r="AB860" s="50"/>
      <c r="AC860" s="50"/>
      <c r="AD860" s="50"/>
    </row>
    <row r="861" spans="18:30">
      <c r="R861" s="50"/>
      <c r="S861" s="50"/>
      <c r="T861" s="50"/>
      <c r="U861" s="50"/>
      <c r="V861" s="50"/>
      <c r="W861" s="50"/>
      <c r="X861" s="50"/>
      <c r="Y861" s="50"/>
      <c r="Z861" s="50"/>
      <c r="AA861" s="50"/>
      <c r="AB861" s="50"/>
      <c r="AC861" s="50"/>
      <c r="AD861" s="50"/>
    </row>
    <row r="862" spans="18:30">
      <c r="R862" s="50"/>
      <c r="S862" s="50"/>
      <c r="T862" s="50"/>
      <c r="U862" s="50"/>
      <c r="V862" s="50"/>
      <c r="W862" s="50"/>
      <c r="X862" s="50"/>
      <c r="Y862" s="50"/>
      <c r="Z862" s="50"/>
      <c r="AA862" s="50"/>
      <c r="AB862" s="50"/>
      <c r="AC862" s="50"/>
      <c r="AD862" s="50"/>
    </row>
    <row r="863" spans="18:30">
      <c r="R863" s="50"/>
      <c r="S863" s="50"/>
      <c r="T863" s="50"/>
      <c r="U863" s="50"/>
      <c r="V863" s="50"/>
      <c r="W863" s="50"/>
      <c r="X863" s="50"/>
      <c r="Y863" s="50"/>
      <c r="Z863" s="50"/>
      <c r="AA863" s="50"/>
      <c r="AB863" s="50"/>
      <c r="AC863" s="50"/>
      <c r="AD863" s="50"/>
    </row>
    <row r="864" spans="18:30">
      <c r="R864" s="50"/>
      <c r="S864" s="50"/>
      <c r="T864" s="50"/>
      <c r="U864" s="50"/>
      <c r="V864" s="50"/>
      <c r="W864" s="50"/>
      <c r="X864" s="50"/>
      <c r="Y864" s="50"/>
      <c r="Z864" s="50"/>
      <c r="AA864" s="50"/>
      <c r="AB864" s="50"/>
      <c r="AC864" s="50"/>
      <c r="AD864" s="50"/>
    </row>
    <row r="865" spans="18:30">
      <c r="R865" s="50"/>
      <c r="S865" s="50"/>
      <c r="T865" s="50"/>
      <c r="U865" s="50"/>
      <c r="V865" s="50"/>
      <c r="W865" s="50"/>
      <c r="X865" s="50"/>
      <c r="Y865" s="50"/>
      <c r="Z865" s="50"/>
      <c r="AA865" s="50"/>
      <c r="AB865" s="50"/>
      <c r="AC865" s="50"/>
      <c r="AD865" s="50"/>
    </row>
    <row r="866" spans="18:30">
      <c r="R866" s="50"/>
      <c r="S866" s="50"/>
      <c r="T866" s="50"/>
      <c r="U866" s="50"/>
      <c r="V866" s="50"/>
      <c r="W866" s="50"/>
      <c r="X866" s="50"/>
      <c r="Y866" s="50"/>
      <c r="Z866" s="50"/>
      <c r="AA866" s="50"/>
      <c r="AB866" s="50"/>
      <c r="AC866" s="50"/>
      <c r="AD866" s="50"/>
    </row>
    <row r="867" spans="18:30">
      <c r="R867" s="50"/>
      <c r="S867" s="50"/>
      <c r="T867" s="50"/>
      <c r="U867" s="50"/>
      <c r="V867" s="50"/>
      <c r="W867" s="50"/>
      <c r="X867" s="50"/>
      <c r="Y867" s="50"/>
      <c r="Z867" s="50"/>
      <c r="AA867" s="50"/>
      <c r="AB867" s="50"/>
      <c r="AC867" s="50"/>
      <c r="AD867" s="50"/>
    </row>
    <row r="868" spans="18:30">
      <c r="R868" s="50"/>
      <c r="S868" s="50"/>
      <c r="T868" s="50"/>
      <c r="U868" s="50"/>
      <c r="V868" s="50"/>
      <c r="W868" s="50"/>
      <c r="X868" s="50"/>
      <c r="Y868" s="50"/>
      <c r="Z868" s="50"/>
      <c r="AA868" s="50"/>
      <c r="AB868" s="50"/>
      <c r="AC868" s="50"/>
      <c r="AD868" s="50"/>
    </row>
    <row r="869" spans="18:30">
      <c r="R869" s="50"/>
      <c r="S869" s="50"/>
      <c r="T869" s="50"/>
      <c r="U869" s="50"/>
      <c r="V869" s="50"/>
      <c r="W869" s="50"/>
      <c r="X869" s="50"/>
      <c r="Y869" s="50"/>
      <c r="Z869" s="50"/>
      <c r="AA869" s="50"/>
      <c r="AB869" s="50"/>
      <c r="AC869" s="50"/>
      <c r="AD869" s="50"/>
    </row>
    <row r="870" spans="18:30">
      <c r="R870" s="50"/>
      <c r="S870" s="50"/>
      <c r="T870" s="50"/>
      <c r="U870" s="50"/>
      <c r="V870" s="50"/>
      <c r="W870" s="50"/>
      <c r="X870" s="50"/>
      <c r="Y870" s="50"/>
      <c r="Z870" s="50"/>
      <c r="AA870" s="50"/>
      <c r="AB870" s="50"/>
      <c r="AC870" s="50"/>
      <c r="AD870" s="50"/>
    </row>
    <row r="871" spans="18:30">
      <c r="R871" s="50"/>
      <c r="S871" s="50"/>
      <c r="T871" s="50"/>
      <c r="U871" s="50"/>
      <c r="V871" s="50"/>
      <c r="W871" s="50"/>
      <c r="X871" s="50"/>
      <c r="Y871" s="50"/>
      <c r="Z871" s="50"/>
      <c r="AA871" s="50"/>
      <c r="AB871" s="50"/>
      <c r="AC871" s="50"/>
      <c r="AD871" s="50"/>
    </row>
    <row r="872" spans="18:30">
      <c r="R872" s="50"/>
      <c r="S872" s="50"/>
      <c r="T872" s="50"/>
      <c r="U872" s="50"/>
      <c r="V872" s="50"/>
      <c r="W872" s="50"/>
      <c r="X872" s="50"/>
      <c r="Y872" s="50"/>
      <c r="Z872" s="50"/>
      <c r="AA872" s="50"/>
      <c r="AB872" s="50"/>
      <c r="AC872" s="50"/>
      <c r="AD872" s="50"/>
    </row>
    <row r="873" spans="18:30">
      <c r="R873" s="50"/>
      <c r="S873" s="50"/>
      <c r="T873" s="50"/>
      <c r="U873" s="50"/>
      <c r="V873" s="50"/>
      <c r="W873" s="50"/>
      <c r="X873" s="50"/>
      <c r="Y873" s="50"/>
      <c r="Z873" s="50"/>
      <c r="AA873" s="50"/>
      <c r="AB873" s="50"/>
      <c r="AC873" s="50"/>
      <c r="AD873" s="50"/>
    </row>
    <row r="874" spans="18:30">
      <c r="R874" s="50"/>
      <c r="S874" s="50"/>
      <c r="T874" s="50"/>
      <c r="U874" s="50"/>
      <c r="V874" s="50"/>
      <c r="W874" s="50"/>
      <c r="X874" s="50"/>
      <c r="Y874" s="50"/>
      <c r="Z874" s="50"/>
      <c r="AA874" s="50"/>
      <c r="AB874" s="50"/>
      <c r="AC874" s="50"/>
      <c r="AD874" s="50"/>
    </row>
    <row r="875" spans="18:30">
      <c r="R875" s="50"/>
      <c r="S875" s="50"/>
      <c r="T875" s="50"/>
      <c r="U875" s="50"/>
      <c r="V875" s="50"/>
      <c r="W875" s="50"/>
      <c r="X875" s="50"/>
      <c r="Y875" s="50"/>
      <c r="Z875" s="50"/>
      <c r="AA875" s="50"/>
      <c r="AB875" s="50"/>
      <c r="AC875" s="50"/>
      <c r="AD875" s="50"/>
    </row>
    <row r="876" spans="18:30">
      <c r="R876" s="50"/>
      <c r="S876" s="50"/>
      <c r="T876" s="50"/>
      <c r="U876" s="50"/>
      <c r="V876" s="50"/>
      <c r="W876" s="50"/>
      <c r="X876" s="50"/>
      <c r="Y876" s="50"/>
      <c r="Z876" s="50"/>
      <c r="AA876" s="50"/>
      <c r="AB876" s="50"/>
      <c r="AC876" s="50"/>
      <c r="AD876" s="50"/>
    </row>
    <row r="877" spans="18:30">
      <c r="R877" s="50"/>
      <c r="S877" s="50"/>
      <c r="T877" s="50"/>
      <c r="U877" s="50"/>
      <c r="V877" s="50"/>
      <c r="W877" s="50"/>
      <c r="X877" s="50"/>
      <c r="Y877" s="50"/>
      <c r="Z877" s="50"/>
      <c r="AA877" s="50"/>
      <c r="AB877" s="50"/>
      <c r="AC877" s="50"/>
      <c r="AD877" s="50"/>
    </row>
    <row r="878" spans="18:30">
      <c r="R878" s="50"/>
      <c r="S878" s="50"/>
      <c r="T878" s="50"/>
      <c r="U878" s="50"/>
      <c r="V878" s="50"/>
      <c r="W878" s="50"/>
      <c r="X878" s="50"/>
      <c r="Y878" s="50"/>
      <c r="Z878" s="50"/>
      <c r="AA878" s="50"/>
      <c r="AB878" s="50"/>
      <c r="AC878" s="50"/>
      <c r="AD878" s="50"/>
    </row>
    <row r="879" spans="18:30">
      <c r="R879" s="50"/>
      <c r="S879" s="50"/>
      <c r="T879" s="50"/>
      <c r="U879" s="50"/>
      <c r="V879" s="50"/>
      <c r="W879" s="50"/>
      <c r="X879" s="50"/>
      <c r="Y879" s="50"/>
      <c r="Z879" s="50"/>
      <c r="AA879" s="50"/>
      <c r="AB879" s="50"/>
      <c r="AC879" s="50"/>
      <c r="AD879" s="50"/>
    </row>
    <row r="880" spans="18:30">
      <c r="R880" s="50"/>
      <c r="S880" s="50"/>
      <c r="T880" s="50"/>
      <c r="U880" s="50"/>
      <c r="V880" s="50"/>
      <c r="W880" s="50"/>
      <c r="X880" s="50"/>
      <c r="Y880" s="50"/>
      <c r="Z880" s="50"/>
      <c r="AA880" s="50"/>
      <c r="AB880" s="50"/>
      <c r="AC880" s="50"/>
      <c r="AD880" s="50"/>
    </row>
    <row r="881" spans="18:30">
      <c r="R881" s="50"/>
      <c r="S881" s="50"/>
      <c r="T881" s="50"/>
      <c r="U881" s="50"/>
      <c r="V881" s="50"/>
      <c r="W881" s="50"/>
      <c r="X881" s="50"/>
      <c r="Y881" s="50"/>
      <c r="Z881" s="50"/>
      <c r="AA881" s="50"/>
      <c r="AB881" s="50"/>
      <c r="AC881" s="50"/>
      <c r="AD881" s="50"/>
    </row>
    <row r="882" spans="18:30">
      <c r="R882" s="50"/>
      <c r="S882" s="50"/>
      <c r="T882" s="50"/>
      <c r="U882" s="50"/>
      <c r="V882" s="50"/>
      <c r="W882" s="50"/>
      <c r="X882" s="50"/>
      <c r="Y882" s="50"/>
      <c r="Z882" s="50"/>
      <c r="AA882" s="50"/>
      <c r="AB882" s="50"/>
      <c r="AC882" s="50"/>
      <c r="AD882" s="50"/>
    </row>
    <row r="883" spans="18:30">
      <c r="R883" s="50"/>
      <c r="S883" s="50"/>
      <c r="T883" s="50"/>
      <c r="U883" s="50"/>
      <c r="V883" s="50"/>
      <c r="W883" s="50"/>
      <c r="X883" s="50"/>
      <c r="Y883" s="50"/>
      <c r="Z883" s="50"/>
      <c r="AA883" s="50"/>
      <c r="AB883" s="50"/>
      <c r="AC883" s="50"/>
      <c r="AD883" s="50"/>
    </row>
    <row r="884" spans="18:30">
      <c r="R884" s="50"/>
      <c r="S884" s="50"/>
      <c r="T884" s="50"/>
      <c r="U884" s="50"/>
      <c r="V884" s="50"/>
      <c r="W884" s="50"/>
      <c r="X884" s="50"/>
      <c r="Y884" s="50"/>
      <c r="Z884" s="50"/>
      <c r="AA884" s="50"/>
      <c r="AB884" s="50"/>
      <c r="AC884" s="50"/>
      <c r="AD884" s="50"/>
    </row>
    <row r="885" spans="18:30">
      <c r="R885" s="50"/>
      <c r="S885" s="50"/>
      <c r="T885" s="50"/>
      <c r="U885" s="50"/>
      <c r="V885" s="50"/>
      <c r="W885" s="50"/>
      <c r="X885" s="50"/>
      <c r="Y885" s="50"/>
      <c r="Z885" s="50"/>
      <c r="AA885" s="50"/>
      <c r="AB885" s="50"/>
      <c r="AC885" s="50"/>
      <c r="AD885" s="50"/>
    </row>
    <row r="886" spans="18:30">
      <c r="R886" s="50"/>
      <c r="S886" s="50"/>
      <c r="T886" s="50"/>
      <c r="U886" s="50"/>
      <c r="V886" s="50"/>
      <c r="W886" s="50"/>
      <c r="X886" s="50"/>
      <c r="Y886" s="50"/>
      <c r="Z886" s="50"/>
      <c r="AA886" s="50"/>
      <c r="AB886" s="50"/>
      <c r="AC886" s="50"/>
      <c r="AD886" s="50"/>
    </row>
    <row r="887" spans="18:30">
      <c r="R887" s="50"/>
      <c r="S887" s="50"/>
      <c r="T887" s="50"/>
      <c r="U887" s="50"/>
      <c r="V887" s="50"/>
      <c r="W887" s="50"/>
      <c r="X887" s="50"/>
      <c r="Y887" s="50"/>
      <c r="Z887" s="50"/>
      <c r="AA887" s="50"/>
      <c r="AB887" s="50"/>
      <c r="AC887" s="50"/>
      <c r="AD887" s="50"/>
    </row>
    <row r="888" spans="18:30">
      <c r="R888" s="50"/>
      <c r="S888" s="50"/>
      <c r="T888" s="50"/>
      <c r="U888" s="50"/>
      <c r="V888" s="50"/>
      <c r="W888" s="50"/>
      <c r="X888" s="50"/>
      <c r="Y888" s="50"/>
      <c r="Z888" s="50"/>
      <c r="AA888" s="50"/>
      <c r="AB888" s="50"/>
      <c r="AC888" s="50"/>
      <c r="AD888" s="50"/>
    </row>
    <row r="889" spans="18:30">
      <c r="R889" s="50"/>
      <c r="S889" s="50"/>
      <c r="T889" s="50"/>
      <c r="U889" s="50"/>
      <c r="V889" s="50"/>
      <c r="W889" s="50"/>
      <c r="X889" s="50"/>
      <c r="Y889" s="50"/>
      <c r="Z889" s="50"/>
      <c r="AA889" s="50"/>
      <c r="AB889" s="50"/>
      <c r="AC889" s="50"/>
      <c r="AD889" s="50"/>
    </row>
    <row r="890" spans="18:30">
      <c r="R890" s="50"/>
      <c r="S890" s="50"/>
      <c r="T890" s="50"/>
      <c r="U890" s="50"/>
      <c r="V890" s="50"/>
      <c r="W890" s="50"/>
      <c r="X890" s="50"/>
      <c r="Y890" s="50"/>
      <c r="Z890" s="50"/>
      <c r="AA890" s="50"/>
      <c r="AB890" s="50"/>
      <c r="AC890" s="50"/>
      <c r="AD890" s="50"/>
    </row>
    <row r="891" spans="18:30">
      <c r="R891" s="50"/>
      <c r="S891" s="50"/>
      <c r="T891" s="50"/>
      <c r="U891" s="50"/>
      <c r="V891" s="50"/>
      <c r="W891" s="50"/>
      <c r="X891" s="50"/>
      <c r="Y891" s="50"/>
      <c r="Z891" s="50"/>
      <c r="AA891" s="50"/>
      <c r="AB891" s="50"/>
      <c r="AC891" s="50"/>
      <c r="AD891" s="50"/>
    </row>
    <row r="892" spans="18:30">
      <c r="R892" s="50"/>
      <c r="S892" s="50"/>
      <c r="T892" s="50"/>
      <c r="U892" s="50"/>
      <c r="V892" s="50"/>
      <c r="W892" s="50"/>
      <c r="X892" s="50"/>
      <c r="Y892" s="50"/>
      <c r="Z892" s="50"/>
      <c r="AA892" s="50"/>
      <c r="AB892" s="50"/>
      <c r="AC892" s="50"/>
      <c r="AD892" s="50"/>
    </row>
    <row r="893" spans="18:30">
      <c r="R893" s="50"/>
      <c r="S893" s="50"/>
      <c r="T893" s="50"/>
      <c r="U893" s="50"/>
      <c r="V893" s="50"/>
      <c r="W893" s="50"/>
      <c r="X893" s="50"/>
      <c r="Y893" s="50"/>
      <c r="Z893" s="50"/>
      <c r="AA893" s="50"/>
      <c r="AB893" s="50"/>
      <c r="AC893" s="50"/>
      <c r="AD893" s="50"/>
    </row>
    <row r="894" spans="18:30">
      <c r="R894" s="50"/>
      <c r="S894" s="50"/>
      <c r="T894" s="50"/>
      <c r="U894" s="50"/>
      <c r="V894" s="50"/>
      <c r="W894" s="50"/>
      <c r="X894" s="50"/>
      <c r="Y894" s="50"/>
      <c r="Z894" s="50"/>
      <c r="AA894" s="50"/>
      <c r="AB894" s="50"/>
      <c r="AC894" s="50"/>
      <c r="AD894" s="50"/>
    </row>
    <row r="895" spans="18:30">
      <c r="R895" s="50"/>
      <c r="S895" s="50"/>
      <c r="T895" s="50"/>
      <c r="U895" s="50"/>
      <c r="V895" s="50"/>
      <c r="W895" s="50"/>
      <c r="X895" s="50"/>
      <c r="Y895" s="50"/>
      <c r="Z895" s="50"/>
      <c r="AA895" s="50"/>
      <c r="AB895" s="50"/>
      <c r="AC895" s="50"/>
      <c r="AD895" s="50"/>
    </row>
    <row r="896" spans="18:30">
      <c r="R896" s="50"/>
      <c r="S896" s="50"/>
      <c r="T896" s="50"/>
      <c r="U896" s="50"/>
      <c r="V896" s="50"/>
      <c r="W896" s="50"/>
      <c r="X896" s="50"/>
      <c r="Y896" s="50"/>
      <c r="Z896" s="50"/>
      <c r="AA896" s="50"/>
      <c r="AB896" s="50"/>
      <c r="AC896" s="50"/>
      <c r="AD896" s="50"/>
    </row>
    <row r="897" spans="18:30">
      <c r="R897" s="50"/>
      <c r="S897" s="50"/>
      <c r="T897" s="50"/>
      <c r="U897" s="50"/>
      <c r="V897" s="50"/>
      <c r="W897" s="50"/>
      <c r="X897" s="50"/>
      <c r="Y897" s="50"/>
      <c r="Z897" s="50"/>
      <c r="AA897" s="50"/>
      <c r="AB897" s="50"/>
      <c r="AC897" s="50"/>
      <c r="AD897" s="50"/>
    </row>
    <row r="898" spans="18:30">
      <c r="R898" s="50"/>
      <c r="S898" s="50"/>
      <c r="T898" s="50"/>
      <c r="U898" s="50"/>
      <c r="V898" s="50"/>
      <c r="W898" s="50"/>
      <c r="X898" s="50"/>
      <c r="Y898" s="50"/>
      <c r="Z898" s="50"/>
      <c r="AA898" s="50"/>
      <c r="AB898" s="50"/>
      <c r="AC898" s="50"/>
      <c r="AD898" s="50"/>
    </row>
    <row r="899" spans="18:30">
      <c r="R899" s="50"/>
      <c r="S899" s="50"/>
      <c r="T899" s="50"/>
      <c r="U899" s="50"/>
      <c r="V899" s="50"/>
      <c r="W899" s="50"/>
      <c r="X899" s="50"/>
      <c r="Y899" s="50"/>
      <c r="Z899" s="50"/>
      <c r="AA899" s="50"/>
      <c r="AB899" s="50"/>
      <c r="AC899" s="50"/>
      <c r="AD899" s="50"/>
    </row>
    <row r="900" spans="18:30">
      <c r="R900" s="50"/>
      <c r="S900" s="50"/>
      <c r="T900" s="50"/>
      <c r="U900" s="50"/>
      <c r="V900" s="50"/>
      <c r="W900" s="50"/>
      <c r="X900" s="50"/>
      <c r="Y900" s="50"/>
      <c r="Z900" s="50"/>
      <c r="AA900" s="50"/>
      <c r="AB900" s="50"/>
      <c r="AC900" s="50"/>
      <c r="AD900" s="50"/>
    </row>
    <row r="901" spans="18:30">
      <c r="R901" s="50"/>
      <c r="S901" s="50"/>
      <c r="T901" s="50"/>
      <c r="U901" s="50"/>
      <c r="V901" s="50"/>
      <c r="W901" s="50"/>
      <c r="X901" s="50"/>
      <c r="Y901" s="50"/>
      <c r="Z901" s="50"/>
      <c r="AA901" s="50"/>
      <c r="AB901" s="50"/>
      <c r="AC901" s="50"/>
      <c r="AD901" s="50"/>
    </row>
    <row r="902" spans="18:30">
      <c r="R902" s="50"/>
      <c r="S902" s="50"/>
      <c r="T902" s="50"/>
      <c r="U902" s="50"/>
      <c r="V902" s="50"/>
      <c r="W902" s="50"/>
      <c r="X902" s="50"/>
      <c r="Y902" s="50"/>
      <c r="Z902" s="50"/>
      <c r="AA902" s="50"/>
      <c r="AB902" s="50"/>
      <c r="AC902" s="50"/>
      <c r="AD902" s="50"/>
    </row>
    <row r="903" spans="18:30">
      <c r="R903" s="50"/>
      <c r="S903" s="50"/>
      <c r="T903" s="50"/>
      <c r="U903" s="50"/>
      <c r="V903" s="50"/>
      <c r="W903" s="50"/>
      <c r="X903" s="50"/>
      <c r="Y903" s="50"/>
      <c r="Z903" s="50"/>
      <c r="AA903" s="50"/>
      <c r="AB903" s="50"/>
      <c r="AC903" s="50"/>
      <c r="AD903" s="50"/>
    </row>
    <row r="904" spans="18:30">
      <c r="R904" s="50"/>
      <c r="S904" s="50"/>
      <c r="T904" s="50"/>
      <c r="U904" s="50"/>
      <c r="V904" s="50"/>
      <c r="W904" s="50"/>
      <c r="X904" s="50"/>
      <c r="Y904" s="50"/>
      <c r="Z904" s="50"/>
      <c r="AA904" s="50"/>
      <c r="AB904" s="50"/>
      <c r="AC904" s="50"/>
      <c r="AD904" s="50"/>
    </row>
    <row r="905" spans="18:30">
      <c r="R905" s="50"/>
      <c r="S905" s="50"/>
      <c r="T905" s="50"/>
      <c r="U905" s="50"/>
      <c r="V905" s="50"/>
      <c r="W905" s="50"/>
      <c r="X905" s="50"/>
      <c r="Y905" s="50"/>
      <c r="Z905" s="50"/>
      <c r="AA905" s="50"/>
      <c r="AB905" s="50"/>
      <c r="AC905" s="50"/>
      <c r="AD905" s="50"/>
    </row>
    <row r="906" spans="18:30">
      <c r="R906" s="50"/>
      <c r="S906" s="50"/>
      <c r="T906" s="50"/>
      <c r="U906" s="50"/>
      <c r="V906" s="50"/>
      <c r="W906" s="50"/>
      <c r="X906" s="50"/>
      <c r="Y906" s="50"/>
      <c r="Z906" s="50"/>
      <c r="AA906" s="50"/>
      <c r="AB906" s="50"/>
      <c r="AC906" s="50"/>
      <c r="AD906" s="50"/>
    </row>
    <row r="907" spans="18:30">
      <c r="R907" s="50"/>
      <c r="S907" s="50"/>
      <c r="T907" s="50"/>
      <c r="U907" s="50"/>
      <c r="V907" s="50"/>
      <c r="W907" s="50"/>
      <c r="X907" s="50"/>
      <c r="Y907" s="50"/>
      <c r="Z907" s="50"/>
      <c r="AA907" s="50"/>
      <c r="AB907" s="50"/>
      <c r="AC907" s="50"/>
      <c r="AD907" s="50"/>
    </row>
    <row r="908" spans="18:30">
      <c r="R908" s="50"/>
      <c r="S908" s="50"/>
      <c r="T908" s="50"/>
      <c r="U908" s="50"/>
      <c r="V908" s="50"/>
      <c r="W908" s="50"/>
      <c r="X908" s="50"/>
      <c r="Y908" s="50"/>
      <c r="Z908" s="50"/>
      <c r="AA908" s="50"/>
      <c r="AB908" s="50"/>
      <c r="AC908" s="50"/>
      <c r="AD908" s="50"/>
    </row>
    <row r="909" spans="18:30">
      <c r="R909" s="50"/>
      <c r="S909" s="50"/>
      <c r="T909" s="50"/>
      <c r="U909" s="50"/>
      <c r="V909" s="50"/>
      <c r="W909" s="50"/>
      <c r="X909" s="50"/>
      <c r="Y909" s="50"/>
      <c r="Z909" s="50"/>
      <c r="AA909" s="50"/>
      <c r="AB909" s="50"/>
      <c r="AC909" s="50"/>
      <c r="AD909" s="50"/>
    </row>
    <row r="910" spans="18:30">
      <c r="R910" s="50"/>
      <c r="S910" s="50"/>
      <c r="T910" s="50"/>
      <c r="U910" s="50"/>
      <c r="V910" s="50"/>
      <c r="W910" s="50"/>
      <c r="X910" s="50"/>
      <c r="Y910" s="50"/>
      <c r="Z910" s="50"/>
      <c r="AA910" s="50"/>
      <c r="AB910" s="50"/>
      <c r="AC910" s="50"/>
      <c r="AD910" s="50"/>
    </row>
    <row r="911" spans="18:30">
      <c r="R911" s="50"/>
      <c r="S911" s="50"/>
      <c r="T911" s="50"/>
      <c r="U911" s="50"/>
      <c r="V911" s="50"/>
      <c r="W911" s="50"/>
      <c r="X911" s="50"/>
      <c r="Y911" s="50"/>
      <c r="Z911" s="50"/>
      <c r="AA911" s="50"/>
      <c r="AB911" s="50"/>
      <c r="AC911" s="50"/>
      <c r="AD911" s="50"/>
    </row>
    <row r="912" spans="18:30">
      <c r="R912" s="50"/>
      <c r="S912" s="50"/>
      <c r="T912" s="50"/>
      <c r="U912" s="50"/>
      <c r="V912" s="50"/>
      <c r="W912" s="50"/>
      <c r="X912" s="50"/>
      <c r="Y912" s="50"/>
      <c r="Z912" s="50"/>
      <c r="AA912" s="50"/>
      <c r="AB912" s="50"/>
      <c r="AC912" s="50"/>
      <c r="AD912" s="50"/>
    </row>
    <row r="913" spans="18:30">
      <c r="R913" s="50"/>
      <c r="S913" s="50"/>
      <c r="T913" s="50"/>
      <c r="U913" s="50"/>
      <c r="V913" s="50"/>
      <c r="W913" s="50"/>
      <c r="X913" s="50"/>
      <c r="Y913" s="50"/>
      <c r="Z913" s="50"/>
      <c r="AA913" s="50"/>
      <c r="AB913" s="50"/>
      <c r="AC913" s="50"/>
      <c r="AD913" s="50"/>
    </row>
    <row r="914" spans="18:30">
      <c r="R914" s="50"/>
      <c r="S914" s="50"/>
      <c r="T914" s="50"/>
      <c r="U914" s="50"/>
      <c r="V914" s="50"/>
      <c r="W914" s="50"/>
      <c r="X914" s="50"/>
      <c r="Y914" s="50"/>
      <c r="Z914" s="50"/>
      <c r="AA914" s="50"/>
      <c r="AB914" s="50"/>
      <c r="AC914" s="50"/>
      <c r="AD914" s="50"/>
    </row>
    <row r="915" spans="18:30">
      <c r="R915" s="50"/>
      <c r="S915" s="50"/>
      <c r="T915" s="50"/>
      <c r="U915" s="50"/>
      <c r="V915" s="50"/>
      <c r="W915" s="50"/>
      <c r="X915" s="50"/>
      <c r="Y915" s="50"/>
      <c r="Z915" s="50"/>
      <c r="AA915" s="50"/>
      <c r="AB915" s="50"/>
      <c r="AC915" s="50"/>
      <c r="AD915" s="50"/>
    </row>
    <row r="916" spans="18:30">
      <c r="R916" s="50"/>
      <c r="S916" s="50"/>
      <c r="T916" s="50"/>
      <c r="U916" s="50"/>
      <c r="V916" s="50"/>
      <c r="W916" s="50"/>
      <c r="X916" s="50"/>
      <c r="Y916" s="50"/>
      <c r="Z916" s="50"/>
      <c r="AA916" s="50"/>
      <c r="AB916" s="50"/>
      <c r="AC916" s="50"/>
      <c r="AD916" s="50"/>
    </row>
    <row r="917" spans="18:30">
      <c r="R917" s="50"/>
      <c r="S917" s="50"/>
      <c r="T917" s="50"/>
      <c r="U917" s="50"/>
      <c r="V917" s="50"/>
      <c r="W917" s="50"/>
      <c r="X917" s="50"/>
      <c r="Y917" s="50"/>
      <c r="Z917" s="50"/>
      <c r="AA917" s="50"/>
      <c r="AB917" s="50"/>
      <c r="AC917" s="50"/>
      <c r="AD917" s="50"/>
    </row>
    <row r="918" spans="18:30">
      <c r="R918" s="50"/>
      <c r="S918" s="50"/>
      <c r="T918" s="50"/>
      <c r="U918" s="50"/>
      <c r="V918" s="50"/>
      <c r="W918" s="50"/>
      <c r="X918" s="50"/>
      <c r="Y918" s="50"/>
      <c r="Z918" s="50"/>
      <c r="AA918" s="50"/>
      <c r="AB918" s="50"/>
      <c r="AC918" s="50"/>
      <c r="AD918" s="50"/>
    </row>
    <row r="919" spans="18:30">
      <c r="R919" s="50"/>
      <c r="S919" s="50"/>
      <c r="T919" s="50"/>
      <c r="U919" s="50"/>
      <c r="V919" s="50"/>
      <c r="W919" s="50"/>
      <c r="X919" s="50"/>
      <c r="Y919" s="50"/>
      <c r="Z919" s="50"/>
      <c r="AA919" s="50"/>
      <c r="AB919" s="50"/>
      <c r="AC919" s="50"/>
      <c r="AD919" s="50"/>
    </row>
    <row r="920" spans="18:30">
      <c r="R920" s="50"/>
      <c r="S920" s="50"/>
      <c r="T920" s="50"/>
      <c r="U920" s="50"/>
      <c r="V920" s="50"/>
      <c r="W920" s="50"/>
      <c r="X920" s="50"/>
      <c r="Y920" s="50"/>
      <c r="Z920" s="50"/>
      <c r="AA920" s="50"/>
      <c r="AB920" s="50"/>
      <c r="AC920" s="50"/>
      <c r="AD920" s="50"/>
    </row>
    <row r="921" spans="18:30">
      <c r="R921" s="50"/>
      <c r="S921" s="50"/>
      <c r="T921" s="50"/>
      <c r="U921" s="50"/>
      <c r="V921" s="50"/>
      <c r="W921" s="50"/>
      <c r="X921" s="50"/>
      <c r="Y921" s="50"/>
      <c r="Z921" s="50"/>
      <c r="AA921" s="50"/>
      <c r="AB921" s="50"/>
      <c r="AC921" s="50"/>
      <c r="AD921" s="50"/>
    </row>
    <row r="922" spans="18:30">
      <c r="R922" s="50"/>
      <c r="S922" s="50"/>
      <c r="T922" s="50"/>
      <c r="U922" s="50"/>
      <c r="V922" s="50"/>
      <c r="W922" s="50"/>
      <c r="X922" s="50"/>
      <c r="Y922" s="50"/>
      <c r="Z922" s="50"/>
      <c r="AA922" s="50"/>
      <c r="AB922" s="50"/>
      <c r="AC922" s="50"/>
      <c r="AD922" s="50"/>
    </row>
    <row r="923" spans="18:30">
      <c r="R923" s="50"/>
      <c r="S923" s="50"/>
      <c r="T923" s="50"/>
      <c r="U923" s="50"/>
      <c r="V923" s="50"/>
      <c r="W923" s="50"/>
      <c r="X923" s="50"/>
      <c r="Y923" s="50"/>
      <c r="Z923" s="50"/>
      <c r="AA923" s="50"/>
      <c r="AB923" s="50"/>
      <c r="AC923" s="50"/>
      <c r="AD923" s="50"/>
    </row>
    <row r="924" spans="18:30">
      <c r="R924" s="50"/>
      <c r="S924" s="50"/>
      <c r="T924" s="50"/>
      <c r="U924" s="50"/>
      <c r="V924" s="50"/>
      <c r="W924" s="50"/>
      <c r="X924" s="50"/>
      <c r="Y924" s="50"/>
      <c r="Z924" s="50"/>
      <c r="AA924" s="50"/>
      <c r="AB924" s="50"/>
      <c r="AC924" s="50"/>
      <c r="AD924" s="50"/>
    </row>
    <row r="925" spans="18:30">
      <c r="R925" s="50"/>
      <c r="S925" s="50"/>
      <c r="T925" s="50"/>
      <c r="U925" s="50"/>
      <c r="V925" s="50"/>
      <c r="W925" s="50"/>
      <c r="X925" s="50"/>
      <c r="Y925" s="50"/>
      <c r="Z925" s="50"/>
      <c r="AA925" s="50"/>
      <c r="AB925" s="50"/>
      <c r="AC925" s="50"/>
      <c r="AD925" s="50"/>
    </row>
    <row r="926" spans="18:30">
      <c r="R926" s="50"/>
      <c r="S926" s="50"/>
      <c r="T926" s="50"/>
      <c r="U926" s="50"/>
      <c r="V926" s="50"/>
      <c r="W926" s="50"/>
      <c r="X926" s="50"/>
      <c r="Y926" s="50"/>
      <c r="Z926" s="50"/>
      <c r="AA926" s="50"/>
      <c r="AB926" s="50"/>
      <c r="AC926" s="50"/>
      <c r="AD926" s="50"/>
    </row>
    <row r="927" spans="18:30">
      <c r="R927" s="50"/>
      <c r="S927" s="50"/>
      <c r="T927" s="50"/>
      <c r="U927" s="50"/>
      <c r="V927" s="50"/>
      <c r="W927" s="50"/>
      <c r="X927" s="50"/>
      <c r="Y927" s="50"/>
      <c r="Z927" s="50"/>
      <c r="AA927" s="50"/>
      <c r="AB927" s="50"/>
      <c r="AC927" s="50"/>
      <c r="AD927" s="50"/>
    </row>
    <row r="928" spans="18:30">
      <c r="R928" s="50"/>
      <c r="S928" s="50"/>
      <c r="T928" s="50"/>
      <c r="U928" s="50"/>
      <c r="V928" s="50"/>
      <c r="W928" s="50"/>
      <c r="X928" s="50"/>
      <c r="Y928" s="50"/>
      <c r="Z928" s="50"/>
      <c r="AA928" s="50"/>
      <c r="AB928" s="50"/>
      <c r="AC928" s="50"/>
      <c r="AD928" s="50"/>
    </row>
    <row r="929" spans="18:30">
      <c r="R929" s="50"/>
      <c r="S929" s="50"/>
      <c r="T929" s="50"/>
      <c r="U929" s="50"/>
      <c r="V929" s="50"/>
      <c r="W929" s="50"/>
      <c r="X929" s="50"/>
      <c r="Y929" s="50"/>
      <c r="Z929" s="50"/>
      <c r="AA929" s="50"/>
      <c r="AB929" s="50"/>
      <c r="AC929" s="50"/>
      <c r="AD929" s="50"/>
    </row>
    <row r="930" spans="18:30">
      <c r="R930" s="50"/>
      <c r="S930" s="50"/>
      <c r="T930" s="50"/>
      <c r="U930" s="50"/>
      <c r="V930" s="50"/>
      <c r="W930" s="50"/>
      <c r="X930" s="50"/>
      <c r="Y930" s="50"/>
      <c r="Z930" s="50"/>
      <c r="AA930" s="50"/>
      <c r="AB930" s="50"/>
      <c r="AC930" s="50"/>
      <c r="AD930" s="50"/>
    </row>
    <row r="931" spans="18:30">
      <c r="R931" s="50"/>
      <c r="S931" s="50"/>
      <c r="T931" s="50"/>
      <c r="U931" s="50"/>
      <c r="V931" s="50"/>
      <c r="W931" s="50"/>
      <c r="X931" s="50"/>
      <c r="Y931" s="50"/>
      <c r="Z931" s="50"/>
      <c r="AA931" s="50"/>
      <c r="AB931" s="50"/>
      <c r="AC931" s="50"/>
      <c r="AD931" s="50"/>
    </row>
    <row r="932" spans="18:30">
      <c r="R932" s="50"/>
      <c r="S932" s="50"/>
      <c r="T932" s="50"/>
      <c r="U932" s="50"/>
      <c r="V932" s="50"/>
      <c r="W932" s="50"/>
      <c r="X932" s="50"/>
      <c r="Y932" s="50"/>
      <c r="Z932" s="50"/>
      <c r="AA932" s="50"/>
      <c r="AB932" s="50"/>
      <c r="AC932" s="50"/>
      <c r="AD932" s="50"/>
    </row>
    <row r="933" spans="18:30">
      <c r="R933" s="50"/>
      <c r="S933" s="50"/>
      <c r="T933" s="50"/>
      <c r="U933" s="50"/>
      <c r="V933" s="50"/>
      <c r="W933" s="50"/>
      <c r="X933" s="50"/>
      <c r="Y933" s="50"/>
      <c r="Z933" s="50"/>
      <c r="AA933" s="50"/>
      <c r="AB933" s="50"/>
      <c r="AC933" s="50"/>
      <c r="AD933" s="50"/>
    </row>
    <row r="934" spans="18:30">
      <c r="R934" s="50"/>
      <c r="S934" s="50"/>
      <c r="T934" s="50"/>
      <c r="U934" s="50"/>
      <c r="V934" s="50"/>
      <c r="W934" s="50"/>
      <c r="X934" s="50"/>
      <c r="Y934" s="50"/>
      <c r="Z934" s="50"/>
      <c r="AA934" s="50"/>
      <c r="AB934" s="50"/>
      <c r="AC934" s="50"/>
      <c r="AD934" s="50"/>
    </row>
    <row r="935" spans="18:30">
      <c r="R935" s="50"/>
      <c r="S935" s="50"/>
      <c r="T935" s="50"/>
      <c r="U935" s="50"/>
      <c r="V935" s="50"/>
      <c r="W935" s="50"/>
      <c r="X935" s="50"/>
      <c r="Y935" s="50"/>
      <c r="Z935" s="50"/>
      <c r="AA935" s="50"/>
      <c r="AB935" s="50"/>
      <c r="AC935" s="50"/>
      <c r="AD935" s="50"/>
    </row>
    <row r="936" spans="18:30">
      <c r="R936" s="50"/>
      <c r="S936" s="50"/>
      <c r="T936" s="50"/>
      <c r="U936" s="50"/>
      <c r="V936" s="50"/>
      <c r="W936" s="50"/>
      <c r="X936" s="50"/>
      <c r="Y936" s="50"/>
      <c r="Z936" s="50"/>
      <c r="AA936" s="50"/>
      <c r="AB936" s="50"/>
      <c r="AC936" s="50"/>
      <c r="AD936" s="50"/>
    </row>
    <row r="937" spans="18:30">
      <c r="R937" s="50"/>
      <c r="S937" s="50"/>
      <c r="T937" s="50"/>
      <c r="U937" s="50"/>
      <c r="V937" s="50"/>
      <c r="W937" s="50"/>
      <c r="X937" s="50"/>
      <c r="Y937" s="50"/>
      <c r="Z937" s="50"/>
      <c r="AA937" s="50"/>
      <c r="AB937" s="50"/>
      <c r="AC937" s="50"/>
      <c r="AD937" s="50"/>
    </row>
    <row r="938" spans="18:30">
      <c r="R938" s="50"/>
      <c r="S938" s="50"/>
      <c r="T938" s="50"/>
      <c r="U938" s="50"/>
      <c r="V938" s="50"/>
      <c r="W938" s="50"/>
      <c r="X938" s="50"/>
      <c r="Y938" s="50"/>
      <c r="Z938" s="50"/>
      <c r="AA938" s="50"/>
      <c r="AB938" s="50"/>
      <c r="AC938" s="50"/>
      <c r="AD938" s="50"/>
    </row>
    <row r="939" spans="18:30">
      <c r="R939" s="50"/>
      <c r="S939" s="50"/>
      <c r="T939" s="50"/>
      <c r="U939" s="50"/>
      <c r="V939" s="50"/>
      <c r="W939" s="50"/>
      <c r="X939" s="50"/>
      <c r="Y939" s="50"/>
      <c r="Z939" s="50"/>
      <c r="AA939" s="50"/>
      <c r="AB939" s="50"/>
      <c r="AC939" s="50"/>
      <c r="AD939" s="50"/>
    </row>
    <row r="940" spans="18:30">
      <c r="R940" s="50"/>
      <c r="S940" s="50"/>
      <c r="T940" s="50"/>
      <c r="U940" s="50"/>
      <c r="V940" s="50"/>
      <c r="W940" s="50"/>
      <c r="X940" s="50"/>
      <c r="Y940" s="50"/>
      <c r="Z940" s="50"/>
      <c r="AA940" s="50"/>
      <c r="AB940" s="50"/>
      <c r="AC940" s="50"/>
      <c r="AD940" s="50"/>
    </row>
    <row r="941" spans="18:30">
      <c r="R941" s="50"/>
      <c r="S941" s="50"/>
      <c r="T941" s="50"/>
      <c r="U941" s="50"/>
      <c r="V941" s="50"/>
      <c r="W941" s="50"/>
      <c r="X941" s="50"/>
      <c r="Y941" s="50"/>
      <c r="Z941" s="50"/>
      <c r="AA941" s="50"/>
      <c r="AB941" s="50"/>
      <c r="AC941" s="50"/>
      <c r="AD941" s="50"/>
    </row>
    <row r="942" spans="18:30">
      <c r="R942" s="50"/>
      <c r="S942" s="50"/>
      <c r="T942" s="50"/>
      <c r="U942" s="50"/>
      <c r="V942" s="50"/>
      <c r="W942" s="50"/>
      <c r="X942" s="50"/>
      <c r="Y942" s="50"/>
      <c r="Z942" s="50"/>
      <c r="AA942" s="50"/>
      <c r="AB942" s="50"/>
      <c r="AC942" s="50"/>
      <c r="AD942" s="50"/>
    </row>
    <row r="943" spans="18:30">
      <c r="R943" s="50"/>
      <c r="S943" s="50"/>
      <c r="T943" s="50"/>
      <c r="U943" s="50"/>
      <c r="V943" s="50"/>
      <c r="W943" s="50"/>
      <c r="X943" s="50"/>
      <c r="Y943" s="50"/>
      <c r="Z943" s="50"/>
      <c r="AA943" s="50"/>
      <c r="AB943" s="50"/>
      <c r="AC943" s="50"/>
      <c r="AD943" s="50"/>
    </row>
    <row r="944" spans="18:30">
      <c r="R944" s="50"/>
      <c r="S944" s="50"/>
      <c r="T944" s="50"/>
      <c r="U944" s="50"/>
      <c r="V944" s="50"/>
      <c r="W944" s="50"/>
      <c r="X944" s="50"/>
      <c r="Y944" s="50"/>
      <c r="Z944" s="50"/>
      <c r="AA944" s="50"/>
      <c r="AB944" s="50"/>
      <c r="AC944" s="50"/>
      <c r="AD944" s="50"/>
    </row>
    <row r="945" spans="18:30">
      <c r="R945" s="50"/>
      <c r="S945" s="50"/>
      <c r="T945" s="50"/>
      <c r="U945" s="50"/>
      <c r="V945" s="50"/>
      <c r="W945" s="50"/>
      <c r="X945" s="50"/>
      <c r="Y945" s="50"/>
      <c r="Z945" s="50"/>
      <c r="AA945" s="50"/>
      <c r="AB945" s="50"/>
      <c r="AC945" s="50"/>
      <c r="AD945" s="50"/>
    </row>
    <row r="946" spans="18:30">
      <c r="R946" s="50"/>
      <c r="S946" s="50"/>
      <c r="T946" s="50"/>
      <c r="U946" s="50"/>
      <c r="V946" s="50"/>
      <c r="W946" s="50"/>
      <c r="X946" s="50"/>
      <c r="Y946" s="50"/>
      <c r="Z946" s="50"/>
      <c r="AA946" s="50"/>
      <c r="AB946" s="50"/>
      <c r="AC946" s="50"/>
      <c r="AD946" s="50"/>
    </row>
    <row r="947" spans="18:30">
      <c r="R947" s="50"/>
      <c r="S947" s="50"/>
      <c r="T947" s="50"/>
      <c r="U947" s="50"/>
      <c r="V947" s="50"/>
      <c r="W947" s="50"/>
      <c r="X947" s="50"/>
      <c r="Y947" s="50"/>
      <c r="Z947" s="50"/>
      <c r="AA947" s="50"/>
      <c r="AB947" s="50"/>
      <c r="AC947" s="50"/>
      <c r="AD947" s="50"/>
    </row>
    <row r="948" spans="18:30">
      <c r="R948" s="50"/>
      <c r="S948" s="50"/>
      <c r="T948" s="50"/>
      <c r="U948" s="50"/>
      <c r="V948" s="50"/>
      <c r="W948" s="50"/>
      <c r="X948" s="50"/>
      <c r="Y948" s="50"/>
      <c r="Z948" s="50"/>
      <c r="AA948" s="50"/>
      <c r="AB948" s="50"/>
      <c r="AC948" s="50"/>
      <c r="AD948" s="50"/>
    </row>
    <row r="949" spans="18:30">
      <c r="R949" s="50"/>
      <c r="S949" s="50"/>
      <c r="T949" s="50"/>
      <c r="U949" s="50"/>
      <c r="V949" s="50"/>
      <c r="W949" s="50"/>
      <c r="X949" s="50"/>
      <c r="Y949" s="50"/>
      <c r="Z949" s="50"/>
      <c r="AA949" s="50"/>
      <c r="AB949" s="50"/>
      <c r="AC949" s="50"/>
      <c r="AD949" s="50"/>
    </row>
    <row r="950" spans="18:30">
      <c r="R950" s="50"/>
      <c r="S950" s="50"/>
      <c r="T950" s="50"/>
      <c r="U950" s="50"/>
      <c r="V950" s="50"/>
      <c r="W950" s="50"/>
      <c r="X950" s="50"/>
      <c r="Y950" s="50"/>
      <c r="Z950" s="50"/>
      <c r="AA950" s="50"/>
      <c r="AB950" s="50"/>
      <c r="AC950" s="50"/>
      <c r="AD950" s="50"/>
    </row>
    <row r="951" spans="18:30">
      <c r="R951" s="50"/>
      <c r="S951" s="50"/>
      <c r="T951" s="50"/>
      <c r="U951" s="50"/>
      <c r="V951" s="50"/>
      <c r="W951" s="50"/>
      <c r="X951" s="50"/>
      <c r="Y951" s="50"/>
      <c r="Z951" s="50"/>
      <c r="AA951" s="50"/>
      <c r="AB951" s="50"/>
      <c r="AC951" s="50"/>
      <c r="AD951" s="50"/>
    </row>
    <row r="952" spans="18:30">
      <c r="R952" s="50"/>
      <c r="S952" s="50"/>
      <c r="T952" s="50"/>
      <c r="U952" s="50"/>
      <c r="V952" s="50"/>
      <c r="W952" s="50"/>
      <c r="X952" s="50"/>
      <c r="Y952" s="50"/>
      <c r="Z952" s="50"/>
      <c r="AA952" s="50"/>
      <c r="AB952" s="50"/>
      <c r="AC952" s="50"/>
      <c r="AD952" s="50"/>
    </row>
    <row r="953" spans="18:30">
      <c r="R953" s="50"/>
      <c r="S953" s="50"/>
      <c r="T953" s="50"/>
      <c r="U953" s="50"/>
      <c r="V953" s="50"/>
      <c r="W953" s="50"/>
      <c r="X953" s="50"/>
      <c r="Y953" s="50"/>
      <c r="Z953" s="50"/>
      <c r="AA953" s="50"/>
      <c r="AB953" s="50"/>
      <c r="AC953" s="50"/>
      <c r="AD953" s="50"/>
    </row>
    <row r="954" spans="18:30">
      <c r="R954" s="50"/>
      <c r="S954" s="50"/>
      <c r="T954" s="50"/>
      <c r="U954" s="50"/>
      <c r="V954" s="50"/>
      <c r="W954" s="50"/>
      <c r="X954" s="50"/>
      <c r="Y954" s="50"/>
      <c r="Z954" s="50"/>
      <c r="AA954" s="50"/>
      <c r="AB954" s="50"/>
      <c r="AC954" s="50"/>
      <c r="AD954" s="50"/>
    </row>
    <row r="955" spans="18:30">
      <c r="R955" s="50"/>
      <c r="S955" s="50"/>
      <c r="T955" s="50"/>
      <c r="U955" s="50"/>
      <c r="V955" s="50"/>
      <c r="W955" s="50"/>
      <c r="X955" s="50"/>
      <c r="Y955" s="50"/>
      <c r="Z955" s="50"/>
      <c r="AA955" s="50"/>
      <c r="AB955" s="50"/>
      <c r="AC955" s="50"/>
      <c r="AD955" s="50"/>
    </row>
    <row r="956" spans="18:30">
      <c r="R956" s="50"/>
      <c r="S956" s="50"/>
      <c r="T956" s="50"/>
      <c r="U956" s="50"/>
      <c r="V956" s="50"/>
      <c r="W956" s="50"/>
      <c r="X956" s="50"/>
      <c r="Y956" s="50"/>
      <c r="Z956" s="50"/>
      <c r="AA956" s="50"/>
      <c r="AB956" s="50"/>
      <c r="AC956" s="50"/>
      <c r="AD956" s="50"/>
    </row>
    <row r="957" spans="18:30">
      <c r="R957" s="50"/>
      <c r="S957" s="50"/>
      <c r="T957" s="50"/>
      <c r="U957" s="50"/>
      <c r="V957" s="50"/>
      <c r="W957" s="50"/>
      <c r="X957" s="50"/>
      <c r="Y957" s="50"/>
      <c r="Z957" s="50"/>
      <c r="AA957" s="50"/>
      <c r="AB957" s="50"/>
      <c r="AC957" s="50"/>
      <c r="AD957" s="50"/>
    </row>
    <row r="958" spans="18:30">
      <c r="R958" s="50"/>
      <c r="S958" s="50"/>
      <c r="T958" s="50"/>
      <c r="U958" s="50"/>
      <c r="V958" s="50"/>
      <c r="W958" s="50"/>
      <c r="X958" s="50"/>
      <c r="Y958" s="50"/>
      <c r="Z958" s="50"/>
      <c r="AA958" s="50"/>
      <c r="AB958" s="50"/>
      <c r="AC958" s="50"/>
      <c r="AD958" s="50"/>
    </row>
    <row r="959" spans="18:30">
      <c r="R959" s="50"/>
      <c r="S959" s="50"/>
      <c r="T959" s="50"/>
      <c r="U959" s="50"/>
      <c r="V959" s="50"/>
      <c r="W959" s="50"/>
      <c r="X959" s="50"/>
      <c r="Y959" s="50"/>
      <c r="Z959" s="50"/>
      <c r="AA959" s="50"/>
      <c r="AB959" s="50"/>
      <c r="AC959" s="50"/>
      <c r="AD959" s="50"/>
    </row>
    <row r="960" spans="18:30">
      <c r="R960" s="50"/>
      <c r="S960" s="50"/>
      <c r="T960" s="50"/>
      <c r="U960" s="50"/>
      <c r="V960" s="50"/>
      <c r="W960" s="50"/>
      <c r="X960" s="50"/>
      <c r="Y960" s="50"/>
      <c r="Z960" s="50"/>
      <c r="AA960" s="50"/>
      <c r="AB960" s="50"/>
      <c r="AC960" s="50"/>
      <c r="AD960" s="50"/>
    </row>
    <row r="961" spans="18:30">
      <c r="R961" s="50"/>
      <c r="S961" s="50"/>
      <c r="T961" s="50"/>
      <c r="U961" s="50"/>
      <c r="V961" s="50"/>
      <c r="W961" s="50"/>
      <c r="X961" s="50"/>
      <c r="Y961" s="50"/>
      <c r="Z961" s="50"/>
      <c r="AA961" s="50"/>
      <c r="AB961" s="50"/>
      <c r="AC961" s="50"/>
      <c r="AD961" s="50"/>
    </row>
    <row r="962" spans="18:30">
      <c r="R962" s="50"/>
      <c r="S962" s="50"/>
      <c r="T962" s="50"/>
      <c r="U962" s="50"/>
      <c r="V962" s="50"/>
      <c r="W962" s="50"/>
      <c r="X962" s="50"/>
      <c r="Y962" s="50"/>
      <c r="Z962" s="50"/>
      <c r="AA962" s="50"/>
      <c r="AB962" s="50"/>
      <c r="AC962" s="50"/>
      <c r="AD962" s="50"/>
    </row>
    <row r="963" spans="18:30">
      <c r="R963" s="50"/>
      <c r="S963" s="50"/>
      <c r="T963" s="50"/>
      <c r="U963" s="50"/>
      <c r="V963" s="50"/>
      <c r="W963" s="50"/>
      <c r="X963" s="50"/>
      <c r="Y963" s="50"/>
      <c r="Z963" s="50"/>
      <c r="AA963" s="50"/>
      <c r="AB963" s="50"/>
      <c r="AC963" s="50"/>
      <c r="AD963" s="50"/>
    </row>
    <row r="964" spans="18:30">
      <c r="R964" s="50"/>
      <c r="S964" s="50"/>
      <c r="T964" s="50"/>
      <c r="U964" s="50"/>
      <c r="V964" s="50"/>
      <c r="W964" s="50"/>
      <c r="X964" s="50"/>
      <c r="Y964" s="50"/>
      <c r="Z964" s="50"/>
      <c r="AA964" s="50"/>
      <c r="AB964" s="50"/>
      <c r="AC964" s="50"/>
      <c r="AD964" s="50"/>
    </row>
    <row r="965" spans="18:30">
      <c r="R965" s="50"/>
      <c r="S965" s="50"/>
      <c r="T965" s="50"/>
      <c r="U965" s="50"/>
      <c r="V965" s="50"/>
      <c r="W965" s="50"/>
      <c r="X965" s="50"/>
      <c r="Y965" s="50"/>
      <c r="Z965" s="50"/>
      <c r="AA965" s="50"/>
      <c r="AB965" s="50"/>
      <c r="AC965" s="50"/>
      <c r="AD965" s="50"/>
    </row>
    <row r="966" spans="18:30">
      <c r="R966" s="50"/>
      <c r="S966" s="50"/>
      <c r="T966" s="50"/>
      <c r="U966" s="50"/>
      <c r="V966" s="50"/>
      <c r="W966" s="50"/>
      <c r="X966" s="50"/>
      <c r="Y966" s="50"/>
      <c r="Z966" s="50"/>
      <c r="AA966" s="50"/>
      <c r="AB966" s="50"/>
      <c r="AC966" s="50"/>
      <c r="AD966" s="50"/>
    </row>
    <row r="967" spans="18:30">
      <c r="R967" s="50"/>
      <c r="S967" s="50"/>
      <c r="T967" s="50"/>
      <c r="U967" s="50"/>
      <c r="V967" s="50"/>
      <c r="W967" s="50"/>
      <c r="X967" s="50"/>
      <c r="Y967" s="50"/>
      <c r="Z967" s="50"/>
      <c r="AA967" s="50"/>
      <c r="AB967" s="50"/>
      <c r="AC967" s="50"/>
      <c r="AD967" s="50"/>
    </row>
    <row r="968" spans="18:30">
      <c r="R968" s="50"/>
      <c r="S968" s="50"/>
      <c r="T968" s="50"/>
      <c r="U968" s="50"/>
      <c r="V968" s="50"/>
      <c r="W968" s="50"/>
      <c r="X968" s="50"/>
      <c r="Y968" s="50"/>
      <c r="Z968" s="50"/>
      <c r="AA968" s="50"/>
      <c r="AB968" s="50"/>
      <c r="AC968" s="50"/>
      <c r="AD968" s="50"/>
    </row>
    <row r="969" spans="18:30">
      <c r="R969" s="50"/>
      <c r="S969" s="50"/>
      <c r="T969" s="50"/>
      <c r="U969" s="50"/>
      <c r="V969" s="50"/>
      <c r="W969" s="50"/>
      <c r="X969" s="50"/>
      <c r="Y969" s="50"/>
      <c r="Z969" s="50"/>
      <c r="AA969" s="50"/>
      <c r="AB969" s="50"/>
      <c r="AC969" s="50"/>
      <c r="AD969" s="50"/>
    </row>
    <row r="970" spans="18:30">
      <c r="R970" s="50"/>
      <c r="S970" s="50"/>
      <c r="T970" s="50"/>
      <c r="U970" s="50"/>
      <c r="V970" s="50"/>
      <c r="W970" s="50"/>
      <c r="X970" s="50"/>
      <c r="Y970" s="50"/>
      <c r="Z970" s="50"/>
      <c r="AA970" s="50"/>
      <c r="AB970" s="50"/>
      <c r="AC970" s="50"/>
      <c r="AD970" s="50"/>
    </row>
    <row r="971" spans="18:30">
      <c r="R971" s="50"/>
      <c r="S971" s="50"/>
      <c r="T971" s="50"/>
      <c r="U971" s="50"/>
      <c r="V971" s="50"/>
      <c r="W971" s="50"/>
      <c r="X971" s="50"/>
      <c r="Y971" s="50"/>
      <c r="Z971" s="50"/>
      <c r="AA971" s="50"/>
      <c r="AB971" s="50"/>
      <c r="AC971" s="50"/>
      <c r="AD971" s="50"/>
    </row>
    <row r="972" spans="18:30">
      <c r="R972" s="50"/>
      <c r="S972" s="50"/>
      <c r="T972" s="50"/>
      <c r="U972" s="50"/>
      <c r="V972" s="50"/>
      <c r="W972" s="50"/>
      <c r="X972" s="50"/>
      <c r="Y972" s="50"/>
      <c r="Z972" s="50"/>
      <c r="AA972" s="50"/>
      <c r="AB972" s="50"/>
      <c r="AC972" s="50"/>
      <c r="AD972" s="50"/>
    </row>
    <row r="973" spans="18:30">
      <c r="R973" s="50"/>
      <c r="S973" s="50"/>
      <c r="T973" s="50"/>
      <c r="U973" s="50"/>
      <c r="V973" s="50"/>
      <c r="W973" s="50"/>
      <c r="X973" s="50"/>
      <c r="Y973" s="50"/>
      <c r="Z973" s="50"/>
      <c r="AA973" s="50"/>
      <c r="AB973" s="50"/>
      <c r="AC973" s="50"/>
      <c r="AD973" s="50"/>
    </row>
    <row r="974" spans="18:30">
      <c r="R974" s="50"/>
      <c r="S974" s="50"/>
      <c r="T974" s="50"/>
      <c r="U974" s="50"/>
      <c r="V974" s="50"/>
      <c r="W974" s="50"/>
      <c r="X974" s="50"/>
      <c r="Y974" s="50"/>
      <c r="Z974" s="50"/>
      <c r="AA974" s="50"/>
      <c r="AB974" s="50"/>
      <c r="AC974" s="50"/>
      <c r="AD974" s="50"/>
    </row>
    <row r="975" spans="18:30">
      <c r="R975" s="50"/>
      <c r="S975" s="50"/>
      <c r="T975" s="50"/>
      <c r="U975" s="50"/>
      <c r="V975" s="50"/>
      <c r="W975" s="50"/>
      <c r="X975" s="50"/>
      <c r="Y975" s="50"/>
      <c r="Z975" s="50"/>
      <c r="AA975" s="50"/>
      <c r="AB975" s="50"/>
      <c r="AC975" s="50"/>
      <c r="AD975" s="50"/>
    </row>
    <row r="976" spans="18:30">
      <c r="R976" s="50"/>
      <c r="S976" s="50"/>
      <c r="T976" s="50"/>
      <c r="U976" s="50"/>
      <c r="V976" s="50"/>
      <c r="W976" s="50"/>
      <c r="X976" s="50"/>
      <c r="Y976" s="50"/>
      <c r="Z976" s="50"/>
      <c r="AA976" s="50"/>
      <c r="AB976" s="50"/>
      <c r="AC976" s="50"/>
      <c r="AD976" s="50"/>
    </row>
    <row r="977" spans="18:30">
      <c r="R977" s="50"/>
      <c r="S977" s="50"/>
      <c r="T977" s="50"/>
      <c r="U977" s="50"/>
      <c r="V977" s="50"/>
      <c r="W977" s="50"/>
      <c r="X977" s="50"/>
      <c r="Y977" s="50"/>
      <c r="Z977" s="50"/>
      <c r="AA977" s="50"/>
      <c r="AB977" s="50"/>
      <c r="AC977" s="50"/>
      <c r="AD977" s="50"/>
    </row>
    <row r="978" spans="18:30">
      <c r="R978" s="50"/>
      <c r="S978" s="50"/>
      <c r="T978" s="50"/>
      <c r="U978" s="50"/>
      <c r="V978" s="50"/>
      <c r="W978" s="50"/>
      <c r="X978" s="50"/>
      <c r="Y978" s="50"/>
      <c r="Z978" s="50"/>
      <c r="AA978" s="50"/>
      <c r="AB978" s="50"/>
      <c r="AC978" s="50"/>
      <c r="AD978" s="50"/>
    </row>
    <row r="979" spans="18:30">
      <c r="R979" s="50"/>
      <c r="S979" s="50"/>
      <c r="T979" s="50"/>
      <c r="U979" s="50"/>
      <c r="V979" s="50"/>
      <c r="W979" s="50"/>
      <c r="X979" s="50"/>
      <c r="Y979" s="50"/>
      <c r="Z979" s="50"/>
      <c r="AA979" s="50"/>
      <c r="AB979" s="50"/>
      <c r="AC979" s="50"/>
      <c r="AD979" s="50"/>
    </row>
    <row r="980" spans="18:30">
      <c r="R980" s="50"/>
      <c r="S980" s="50"/>
      <c r="T980" s="50"/>
      <c r="U980" s="50"/>
      <c r="V980" s="50"/>
      <c r="W980" s="50"/>
      <c r="X980" s="50"/>
      <c r="Y980" s="50"/>
      <c r="Z980" s="50"/>
      <c r="AA980" s="50"/>
      <c r="AB980" s="50"/>
      <c r="AC980" s="50"/>
      <c r="AD980" s="50"/>
    </row>
    <row r="981" spans="18:30">
      <c r="R981" s="50"/>
      <c r="S981" s="50"/>
      <c r="T981" s="50"/>
      <c r="U981" s="50"/>
      <c r="V981" s="50"/>
      <c r="W981" s="50"/>
      <c r="X981" s="50"/>
      <c r="Y981" s="50"/>
      <c r="Z981" s="50"/>
      <c r="AA981" s="50"/>
      <c r="AB981" s="50"/>
      <c r="AC981" s="50"/>
      <c r="AD981" s="50"/>
    </row>
    <row r="982" spans="18:30">
      <c r="R982" s="50"/>
      <c r="S982" s="50"/>
      <c r="T982" s="50"/>
      <c r="U982" s="50"/>
      <c r="V982" s="50"/>
      <c r="W982" s="50"/>
      <c r="X982" s="50"/>
      <c r="Y982" s="50"/>
      <c r="Z982" s="50"/>
      <c r="AA982" s="50"/>
      <c r="AB982" s="50"/>
      <c r="AC982" s="50"/>
      <c r="AD982" s="50"/>
    </row>
    <row r="983" spans="18:30">
      <c r="R983" s="50"/>
      <c r="S983" s="50"/>
      <c r="T983" s="50"/>
      <c r="U983" s="50"/>
      <c r="V983" s="50"/>
      <c r="W983" s="50"/>
      <c r="X983" s="50"/>
      <c r="Y983" s="50"/>
      <c r="Z983" s="50"/>
      <c r="AA983" s="50"/>
      <c r="AB983" s="50"/>
      <c r="AC983" s="50"/>
      <c r="AD983" s="50"/>
    </row>
    <row r="984" spans="18:30">
      <c r="R984" s="50"/>
      <c r="S984" s="50"/>
      <c r="T984" s="50"/>
      <c r="U984" s="50"/>
      <c r="V984" s="50"/>
      <c r="W984" s="50"/>
      <c r="X984" s="50"/>
      <c r="Y984" s="50"/>
      <c r="Z984" s="50"/>
      <c r="AA984" s="50"/>
      <c r="AB984" s="50"/>
      <c r="AC984" s="50"/>
      <c r="AD984" s="50"/>
    </row>
    <row r="985" spans="18:30">
      <c r="R985" s="50"/>
      <c r="S985" s="50"/>
      <c r="T985" s="50"/>
      <c r="U985" s="50"/>
      <c r="V985" s="50"/>
      <c r="W985" s="50"/>
      <c r="X985" s="50"/>
      <c r="Y985" s="50"/>
      <c r="Z985" s="50"/>
      <c r="AA985" s="50"/>
      <c r="AB985" s="50"/>
      <c r="AC985" s="50"/>
      <c r="AD985" s="50"/>
    </row>
    <row r="986" spans="18:30">
      <c r="R986" s="50"/>
      <c r="S986" s="50"/>
      <c r="T986" s="50"/>
      <c r="U986" s="50"/>
      <c r="V986" s="50"/>
      <c r="W986" s="50"/>
      <c r="X986" s="50"/>
      <c r="Y986" s="50"/>
      <c r="Z986" s="50"/>
      <c r="AA986" s="50"/>
      <c r="AB986" s="50"/>
      <c r="AC986" s="50"/>
      <c r="AD986" s="50"/>
    </row>
    <row r="987" spans="18:30">
      <c r="R987" s="50"/>
      <c r="S987" s="50"/>
      <c r="T987" s="50"/>
      <c r="U987" s="50"/>
      <c r="V987" s="50"/>
      <c r="W987" s="50"/>
      <c r="X987" s="50"/>
      <c r="Y987" s="50"/>
      <c r="Z987" s="50"/>
      <c r="AA987" s="50"/>
      <c r="AB987" s="50"/>
      <c r="AC987" s="50"/>
      <c r="AD987" s="50"/>
    </row>
    <row r="988" spans="18:30">
      <c r="R988" s="50"/>
      <c r="S988" s="50"/>
      <c r="T988" s="50"/>
      <c r="U988" s="50"/>
      <c r="V988" s="50"/>
      <c r="W988" s="50"/>
      <c r="X988" s="50"/>
      <c r="Y988" s="50"/>
      <c r="Z988" s="50"/>
      <c r="AA988" s="50"/>
      <c r="AB988" s="50"/>
      <c r="AC988" s="50"/>
      <c r="AD988" s="50"/>
    </row>
    <row r="989" spans="18:30">
      <c r="R989" s="50"/>
      <c r="S989" s="50"/>
      <c r="T989" s="50"/>
      <c r="U989" s="50"/>
      <c r="V989" s="50"/>
      <c r="W989" s="50"/>
      <c r="X989" s="50"/>
      <c r="Y989" s="50"/>
      <c r="Z989" s="50"/>
      <c r="AA989" s="50"/>
      <c r="AB989" s="50"/>
      <c r="AC989" s="50"/>
      <c r="AD989" s="50"/>
    </row>
    <row r="990" spans="18:30">
      <c r="R990" s="50"/>
      <c r="S990" s="50"/>
      <c r="T990" s="50"/>
      <c r="U990" s="50"/>
      <c r="V990" s="50"/>
      <c r="W990" s="50"/>
      <c r="X990" s="50"/>
      <c r="Y990" s="50"/>
      <c r="Z990" s="50"/>
      <c r="AA990" s="50"/>
      <c r="AB990" s="50"/>
      <c r="AC990" s="50"/>
      <c r="AD990" s="50"/>
    </row>
    <row r="991" spans="18:30">
      <c r="R991" s="50"/>
      <c r="S991" s="50"/>
      <c r="T991" s="50"/>
      <c r="U991" s="50"/>
      <c r="V991" s="50"/>
      <c r="W991" s="50"/>
      <c r="X991" s="50"/>
      <c r="Y991" s="50"/>
      <c r="Z991" s="50"/>
      <c r="AA991" s="50"/>
      <c r="AB991" s="50"/>
      <c r="AC991" s="50"/>
      <c r="AD991" s="50"/>
    </row>
    <row r="992" spans="18:30">
      <c r="R992" s="50"/>
      <c r="S992" s="50"/>
      <c r="T992" s="50"/>
      <c r="U992" s="50"/>
      <c r="V992" s="50"/>
      <c r="W992" s="50"/>
      <c r="X992" s="50"/>
      <c r="Y992" s="50"/>
      <c r="Z992" s="50"/>
      <c r="AA992" s="50"/>
      <c r="AB992" s="50"/>
      <c r="AC992" s="50"/>
      <c r="AD992" s="50"/>
    </row>
    <row r="993" spans="18:30">
      <c r="R993" s="50"/>
      <c r="S993" s="50"/>
      <c r="T993" s="50"/>
      <c r="U993" s="50"/>
      <c r="V993" s="50"/>
      <c r="W993" s="50"/>
      <c r="X993" s="50"/>
      <c r="Y993" s="50"/>
      <c r="Z993" s="50"/>
      <c r="AA993" s="50"/>
      <c r="AB993" s="50"/>
      <c r="AC993" s="50"/>
      <c r="AD993" s="50"/>
    </row>
    <row r="994" spans="18:30">
      <c r="R994" s="50"/>
      <c r="S994" s="50"/>
      <c r="T994" s="50"/>
      <c r="U994" s="50"/>
      <c r="V994" s="50"/>
      <c r="W994" s="50"/>
      <c r="X994" s="50"/>
      <c r="Y994" s="50"/>
      <c r="Z994" s="50"/>
      <c r="AA994" s="50"/>
      <c r="AB994" s="50"/>
      <c r="AC994" s="50"/>
      <c r="AD994" s="50"/>
    </row>
    <row r="995" spans="18:30">
      <c r="R995" s="50"/>
      <c r="S995" s="50"/>
      <c r="T995" s="50"/>
      <c r="U995" s="50"/>
      <c r="V995" s="50"/>
      <c r="W995" s="50"/>
      <c r="X995" s="50"/>
      <c r="Y995" s="50"/>
      <c r="Z995" s="50"/>
      <c r="AA995" s="50"/>
      <c r="AB995" s="50"/>
      <c r="AC995" s="50"/>
      <c r="AD995" s="50"/>
    </row>
    <row r="996" spans="18:30">
      <c r="R996" s="50"/>
      <c r="S996" s="50"/>
      <c r="T996" s="50"/>
      <c r="U996" s="50"/>
      <c r="V996" s="50"/>
      <c r="W996" s="50"/>
      <c r="X996" s="50"/>
      <c r="Y996" s="50"/>
      <c r="Z996" s="50"/>
      <c r="AA996" s="50"/>
      <c r="AB996" s="50"/>
      <c r="AC996" s="50"/>
      <c r="AD996" s="50"/>
    </row>
    <row r="997" spans="18:30">
      <c r="R997" s="50"/>
      <c r="S997" s="50"/>
      <c r="T997" s="50"/>
      <c r="U997" s="50"/>
      <c r="V997" s="50"/>
      <c r="W997" s="50"/>
      <c r="X997" s="50"/>
      <c r="Y997" s="50"/>
      <c r="Z997" s="50"/>
      <c r="AA997" s="50"/>
      <c r="AB997" s="50"/>
      <c r="AC997" s="50"/>
      <c r="AD997" s="50"/>
    </row>
    <row r="998" spans="18:30">
      <c r="R998" s="50"/>
      <c r="S998" s="50"/>
      <c r="T998" s="50"/>
      <c r="U998" s="50"/>
      <c r="V998" s="50"/>
      <c r="W998" s="50"/>
      <c r="X998" s="50"/>
      <c r="Y998" s="50"/>
      <c r="Z998" s="50"/>
      <c r="AA998" s="50"/>
      <c r="AB998" s="50"/>
      <c r="AC998" s="50"/>
      <c r="AD998" s="50"/>
    </row>
    <row r="999" spans="18:30">
      <c r="R999" s="50"/>
      <c r="S999" s="50"/>
      <c r="T999" s="50"/>
      <c r="U999" s="50"/>
      <c r="V999" s="50"/>
      <c r="W999" s="50"/>
      <c r="X999" s="50"/>
      <c r="Y999" s="50"/>
      <c r="Z999" s="50"/>
      <c r="AA999" s="50"/>
      <c r="AB999" s="50"/>
      <c r="AC999" s="50"/>
      <c r="AD999" s="50"/>
    </row>
    <row r="1000" spans="18:30">
      <c r="R1000" s="50"/>
      <c r="S1000" s="50"/>
      <c r="T1000" s="50"/>
      <c r="U1000" s="50"/>
      <c r="V1000" s="50"/>
      <c r="W1000" s="50"/>
      <c r="X1000" s="50"/>
      <c r="Y1000" s="50"/>
      <c r="Z1000" s="50"/>
      <c r="AA1000" s="50"/>
      <c r="AB1000" s="50"/>
      <c r="AC1000" s="50"/>
      <c r="AD1000" s="50"/>
    </row>
    <row r="1001" spans="18:30">
      <c r="R1001" s="50"/>
      <c r="S1001" s="50"/>
      <c r="T1001" s="50"/>
      <c r="U1001" s="50"/>
      <c r="V1001" s="50"/>
      <c r="W1001" s="50"/>
      <c r="X1001" s="50"/>
      <c r="Y1001" s="50"/>
      <c r="Z1001" s="50"/>
      <c r="AA1001" s="50"/>
      <c r="AB1001" s="50"/>
      <c r="AC1001" s="50"/>
      <c r="AD1001" s="50"/>
    </row>
    <row r="1002" spans="18:30">
      <c r="R1002" s="50"/>
      <c r="S1002" s="50"/>
      <c r="T1002" s="50"/>
      <c r="U1002" s="50"/>
      <c r="V1002" s="50"/>
      <c r="W1002" s="50"/>
      <c r="X1002" s="50"/>
      <c r="Y1002" s="50"/>
      <c r="Z1002" s="50"/>
      <c r="AA1002" s="50"/>
      <c r="AB1002" s="50"/>
      <c r="AC1002" s="50"/>
      <c r="AD1002" s="50"/>
    </row>
    <row r="1003" spans="18:30">
      <c r="R1003" s="50"/>
      <c r="S1003" s="50"/>
      <c r="T1003" s="50"/>
      <c r="U1003" s="50"/>
      <c r="V1003" s="50"/>
      <c r="W1003" s="50"/>
      <c r="X1003" s="50"/>
      <c r="Y1003" s="50"/>
      <c r="Z1003" s="50"/>
      <c r="AA1003" s="50"/>
      <c r="AB1003" s="50"/>
      <c r="AC1003" s="50"/>
      <c r="AD1003" s="50"/>
    </row>
    <row r="1004" spans="18:30">
      <c r="R1004" s="50"/>
      <c r="S1004" s="50"/>
      <c r="T1004" s="50"/>
      <c r="U1004" s="50"/>
      <c r="V1004" s="50"/>
      <c r="W1004" s="50"/>
      <c r="X1004" s="50"/>
      <c r="Y1004" s="50"/>
      <c r="Z1004" s="50"/>
      <c r="AA1004" s="50"/>
      <c r="AB1004" s="50"/>
      <c r="AC1004" s="50"/>
      <c r="AD1004" s="50"/>
    </row>
    <row r="1005" spans="18:30">
      <c r="R1005" s="50"/>
      <c r="S1005" s="50"/>
      <c r="T1005" s="50"/>
      <c r="U1005" s="50"/>
      <c r="V1005" s="50"/>
      <c r="W1005" s="50"/>
      <c r="X1005" s="50"/>
      <c r="Y1005" s="50"/>
      <c r="Z1005" s="50"/>
      <c r="AA1005" s="50"/>
      <c r="AB1005" s="50"/>
      <c r="AC1005" s="50"/>
      <c r="AD1005" s="50"/>
    </row>
    <row r="1006" spans="18:30">
      <c r="R1006" s="50"/>
      <c r="S1006" s="50"/>
      <c r="T1006" s="50"/>
      <c r="U1006" s="50"/>
      <c r="V1006" s="50"/>
      <c r="W1006" s="50"/>
      <c r="X1006" s="50"/>
      <c r="Y1006" s="50"/>
      <c r="Z1006" s="50"/>
      <c r="AA1006" s="50"/>
      <c r="AB1006" s="50"/>
      <c r="AC1006" s="50"/>
      <c r="AD1006" s="50"/>
    </row>
    <row r="1007" spans="18:30">
      <c r="R1007" s="50"/>
      <c r="S1007" s="50"/>
      <c r="T1007" s="50"/>
      <c r="U1007" s="50"/>
      <c r="V1007" s="50"/>
      <c r="W1007" s="50"/>
      <c r="X1007" s="50"/>
      <c r="Y1007" s="50"/>
      <c r="Z1007" s="50"/>
      <c r="AA1007" s="50"/>
      <c r="AB1007" s="50"/>
      <c r="AC1007" s="50"/>
      <c r="AD1007" s="50"/>
    </row>
    <row r="1008" spans="18:30">
      <c r="R1008" s="50"/>
      <c r="S1008" s="50"/>
      <c r="T1008" s="50"/>
      <c r="U1008" s="50"/>
      <c r="V1008" s="50"/>
      <c r="W1008" s="50"/>
      <c r="X1008" s="50"/>
      <c r="Y1008" s="50"/>
      <c r="Z1008" s="50"/>
      <c r="AA1008" s="50"/>
      <c r="AB1008" s="50"/>
      <c r="AC1008" s="50"/>
      <c r="AD1008" s="50"/>
    </row>
    <row r="1009" spans="18:30">
      <c r="R1009" s="50"/>
      <c r="S1009" s="50"/>
      <c r="T1009" s="50"/>
      <c r="U1009" s="50"/>
      <c r="V1009" s="50"/>
      <c r="W1009" s="50"/>
      <c r="X1009" s="50"/>
      <c r="Y1009" s="50"/>
      <c r="Z1009" s="50"/>
      <c r="AA1009" s="50"/>
      <c r="AB1009" s="50"/>
      <c r="AC1009" s="50"/>
      <c r="AD1009" s="50"/>
    </row>
    <row r="1010" spans="18:30">
      <c r="R1010" s="50"/>
      <c r="S1010" s="50"/>
      <c r="T1010" s="50"/>
      <c r="U1010" s="50"/>
      <c r="V1010" s="50"/>
      <c r="W1010" s="50"/>
      <c r="X1010" s="50"/>
      <c r="Y1010" s="50"/>
      <c r="Z1010" s="50"/>
      <c r="AA1010" s="50"/>
      <c r="AB1010" s="50"/>
      <c r="AC1010" s="50"/>
      <c r="AD1010" s="50"/>
    </row>
    <row r="1011" spans="18:30">
      <c r="R1011" s="50"/>
      <c r="S1011" s="50"/>
      <c r="T1011" s="50"/>
      <c r="U1011" s="50"/>
      <c r="V1011" s="50"/>
      <c r="W1011" s="50"/>
      <c r="X1011" s="50"/>
      <c r="Y1011" s="50"/>
      <c r="Z1011" s="50"/>
      <c r="AA1011" s="50"/>
      <c r="AB1011" s="50"/>
      <c r="AC1011" s="50"/>
      <c r="AD1011" s="50"/>
    </row>
    <row r="1012" spans="18:30">
      <c r="R1012" s="50"/>
      <c r="S1012" s="50"/>
      <c r="T1012" s="50"/>
      <c r="U1012" s="50"/>
      <c r="V1012" s="50"/>
      <c r="W1012" s="50"/>
      <c r="X1012" s="50"/>
      <c r="Y1012" s="50"/>
      <c r="Z1012" s="50"/>
      <c r="AA1012" s="50"/>
      <c r="AB1012" s="50"/>
      <c r="AC1012" s="50"/>
      <c r="AD1012" s="50"/>
    </row>
    <row r="1013" spans="18:30">
      <c r="R1013" s="50"/>
      <c r="S1013" s="50"/>
      <c r="T1013" s="50"/>
      <c r="U1013" s="50"/>
      <c r="V1013" s="50"/>
      <c r="W1013" s="50"/>
      <c r="X1013" s="50"/>
      <c r="Y1013" s="50"/>
      <c r="Z1013" s="50"/>
      <c r="AA1013" s="50"/>
      <c r="AB1013" s="50"/>
      <c r="AC1013" s="50"/>
      <c r="AD1013" s="50"/>
    </row>
    <row r="1014" spans="18:30">
      <c r="R1014" s="50"/>
      <c r="S1014" s="50"/>
      <c r="T1014" s="50"/>
      <c r="U1014" s="50"/>
      <c r="V1014" s="50"/>
      <c r="W1014" s="50"/>
      <c r="X1014" s="50"/>
      <c r="Y1014" s="50"/>
      <c r="Z1014" s="50"/>
      <c r="AA1014" s="50"/>
      <c r="AB1014" s="50"/>
      <c r="AC1014" s="50"/>
      <c r="AD1014" s="50"/>
    </row>
    <row r="1015" spans="18:30">
      <c r="R1015" s="50"/>
      <c r="S1015" s="50"/>
      <c r="T1015" s="50"/>
      <c r="U1015" s="50"/>
      <c r="V1015" s="50"/>
      <c r="W1015" s="50"/>
      <c r="X1015" s="50"/>
      <c r="Y1015" s="50"/>
      <c r="Z1015" s="50"/>
      <c r="AA1015" s="50"/>
      <c r="AB1015" s="50"/>
      <c r="AC1015" s="50"/>
      <c r="AD1015" s="50"/>
    </row>
    <row r="1016" spans="18:30">
      <c r="R1016" s="50"/>
      <c r="S1016" s="50"/>
      <c r="T1016" s="50"/>
      <c r="U1016" s="50"/>
      <c r="V1016" s="50"/>
      <c r="W1016" s="50"/>
      <c r="X1016" s="50"/>
      <c r="Y1016" s="50"/>
      <c r="Z1016" s="50"/>
      <c r="AA1016" s="50"/>
      <c r="AB1016" s="50"/>
      <c r="AC1016" s="50"/>
      <c r="AD1016" s="50"/>
    </row>
    <row r="1017" spans="18:30">
      <c r="R1017" s="50"/>
      <c r="S1017" s="50"/>
      <c r="T1017" s="50"/>
      <c r="U1017" s="50"/>
      <c r="V1017" s="50"/>
      <c r="W1017" s="50"/>
      <c r="X1017" s="50"/>
      <c r="Y1017" s="50"/>
      <c r="Z1017" s="50"/>
      <c r="AA1017" s="50"/>
      <c r="AB1017" s="50"/>
      <c r="AC1017" s="50"/>
      <c r="AD1017" s="50"/>
    </row>
    <row r="1018" spans="18:30">
      <c r="R1018" s="50"/>
      <c r="S1018" s="50"/>
      <c r="T1018" s="50"/>
      <c r="U1018" s="50"/>
      <c r="V1018" s="50"/>
      <c r="W1018" s="50"/>
      <c r="X1018" s="50"/>
      <c r="Y1018" s="50"/>
      <c r="Z1018" s="50"/>
      <c r="AA1018" s="50"/>
      <c r="AB1018" s="50"/>
      <c r="AC1018" s="50"/>
      <c r="AD1018" s="50"/>
    </row>
    <row r="1019" spans="18:30">
      <c r="R1019" s="50"/>
      <c r="S1019" s="50"/>
      <c r="T1019" s="50"/>
      <c r="U1019" s="50"/>
      <c r="V1019" s="50"/>
      <c r="W1019" s="50"/>
      <c r="X1019" s="50"/>
      <c r="Y1019" s="50"/>
      <c r="Z1019" s="50"/>
      <c r="AA1019" s="50"/>
      <c r="AB1019" s="50"/>
      <c r="AC1019" s="50"/>
      <c r="AD1019" s="50"/>
    </row>
    <row r="1020" spans="18:30">
      <c r="R1020" s="50"/>
      <c r="S1020" s="50"/>
      <c r="T1020" s="50"/>
      <c r="U1020" s="50"/>
      <c r="V1020" s="50"/>
      <c r="W1020" s="50"/>
      <c r="X1020" s="50"/>
      <c r="Y1020" s="50"/>
      <c r="Z1020" s="50"/>
      <c r="AA1020" s="50"/>
      <c r="AB1020" s="50"/>
      <c r="AC1020" s="50"/>
      <c r="AD1020" s="50"/>
    </row>
    <row r="1021" spans="18:30">
      <c r="R1021" s="50"/>
      <c r="S1021" s="50"/>
      <c r="T1021" s="50"/>
      <c r="U1021" s="50"/>
      <c r="V1021" s="50"/>
      <c r="W1021" s="50"/>
      <c r="X1021" s="50"/>
      <c r="Y1021" s="50"/>
      <c r="Z1021" s="50"/>
      <c r="AA1021" s="50"/>
      <c r="AB1021" s="50"/>
      <c r="AC1021" s="50"/>
      <c r="AD1021" s="50"/>
    </row>
    <row r="1022" spans="18:30">
      <c r="R1022" s="50"/>
      <c r="S1022" s="50"/>
      <c r="T1022" s="50"/>
      <c r="U1022" s="50"/>
      <c r="V1022" s="50"/>
      <c r="W1022" s="50"/>
      <c r="X1022" s="50"/>
      <c r="Y1022" s="50"/>
      <c r="Z1022" s="50"/>
      <c r="AA1022" s="50"/>
      <c r="AB1022" s="50"/>
      <c r="AC1022" s="50"/>
      <c r="AD1022" s="50"/>
    </row>
    <row r="1023" spans="18:30">
      <c r="R1023" s="50"/>
      <c r="S1023" s="50"/>
      <c r="T1023" s="50"/>
      <c r="U1023" s="50"/>
      <c r="V1023" s="50"/>
      <c r="W1023" s="50"/>
      <c r="X1023" s="50"/>
      <c r="Y1023" s="50"/>
      <c r="Z1023" s="50"/>
      <c r="AA1023" s="50"/>
      <c r="AB1023" s="50"/>
      <c r="AC1023" s="50"/>
      <c r="AD1023" s="50"/>
    </row>
    <row r="1024" spans="18:30">
      <c r="R1024" s="50"/>
      <c r="S1024" s="50"/>
      <c r="T1024" s="50"/>
      <c r="U1024" s="50"/>
      <c r="V1024" s="50"/>
      <c r="W1024" s="50"/>
      <c r="X1024" s="50"/>
      <c r="Y1024" s="50"/>
      <c r="Z1024" s="50"/>
      <c r="AA1024" s="50"/>
      <c r="AB1024" s="50"/>
      <c r="AC1024" s="50"/>
      <c r="AD1024" s="50"/>
    </row>
    <row r="1025" spans="18:30">
      <c r="R1025" s="50"/>
      <c r="S1025" s="50"/>
      <c r="T1025" s="50"/>
      <c r="U1025" s="50"/>
      <c r="V1025" s="50"/>
      <c r="W1025" s="50"/>
      <c r="X1025" s="50"/>
      <c r="Y1025" s="50"/>
      <c r="Z1025" s="50"/>
      <c r="AA1025" s="50"/>
      <c r="AB1025" s="50"/>
      <c r="AC1025" s="50"/>
      <c r="AD1025" s="50"/>
    </row>
    <row r="1026" spans="18:30">
      <c r="R1026" s="50"/>
      <c r="S1026" s="50"/>
      <c r="T1026" s="50"/>
      <c r="U1026" s="50"/>
      <c r="V1026" s="50"/>
      <c r="W1026" s="50"/>
      <c r="X1026" s="50"/>
      <c r="Y1026" s="50"/>
      <c r="Z1026" s="50"/>
      <c r="AA1026" s="50"/>
      <c r="AB1026" s="50"/>
      <c r="AC1026" s="50"/>
      <c r="AD1026" s="50"/>
    </row>
    <row r="1027" spans="18:30">
      <c r="R1027" s="50"/>
      <c r="S1027" s="50"/>
      <c r="T1027" s="50"/>
      <c r="U1027" s="50"/>
      <c r="V1027" s="50"/>
      <c r="W1027" s="50"/>
      <c r="X1027" s="50"/>
      <c r="Y1027" s="50"/>
      <c r="Z1027" s="50"/>
      <c r="AA1027" s="50"/>
      <c r="AB1027" s="50"/>
      <c r="AC1027" s="50"/>
      <c r="AD1027" s="50"/>
    </row>
    <row r="1028" spans="18:30">
      <c r="R1028" s="50"/>
      <c r="S1028" s="50"/>
      <c r="T1028" s="50"/>
      <c r="U1028" s="50"/>
      <c r="V1028" s="50"/>
      <c r="W1028" s="50"/>
      <c r="X1028" s="50"/>
      <c r="Y1028" s="50"/>
      <c r="Z1028" s="50"/>
      <c r="AA1028" s="50"/>
      <c r="AB1028" s="50"/>
      <c r="AC1028" s="50"/>
      <c r="AD1028" s="50"/>
    </row>
    <row r="1029" spans="18:30">
      <c r="R1029" s="50"/>
      <c r="S1029" s="50"/>
      <c r="T1029" s="50"/>
      <c r="U1029" s="50"/>
      <c r="V1029" s="50"/>
      <c r="W1029" s="50"/>
      <c r="X1029" s="50"/>
      <c r="Y1029" s="50"/>
      <c r="Z1029" s="50"/>
      <c r="AA1029" s="50"/>
      <c r="AB1029" s="50"/>
      <c r="AC1029" s="50"/>
      <c r="AD1029" s="50"/>
    </row>
    <row r="1030" spans="18:30">
      <c r="R1030" s="50"/>
      <c r="S1030" s="50"/>
      <c r="T1030" s="50"/>
      <c r="U1030" s="50"/>
      <c r="V1030" s="50"/>
      <c r="W1030" s="50"/>
      <c r="X1030" s="50"/>
      <c r="Y1030" s="50"/>
      <c r="Z1030" s="50"/>
      <c r="AA1030" s="50"/>
      <c r="AB1030" s="50"/>
      <c r="AC1030" s="50"/>
      <c r="AD1030" s="50"/>
    </row>
    <row r="1031" spans="18:30">
      <c r="R1031" s="50"/>
      <c r="S1031" s="50"/>
      <c r="T1031" s="50"/>
      <c r="U1031" s="50"/>
      <c r="V1031" s="50"/>
      <c r="W1031" s="50"/>
      <c r="X1031" s="50"/>
      <c r="Y1031" s="50"/>
      <c r="Z1031" s="50"/>
      <c r="AA1031" s="50"/>
      <c r="AB1031" s="50"/>
      <c r="AC1031" s="50"/>
      <c r="AD1031" s="50"/>
    </row>
    <row r="1032" spans="18:30">
      <c r="R1032" s="50"/>
      <c r="S1032" s="50"/>
      <c r="T1032" s="50"/>
      <c r="U1032" s="50"/>
      <c r="V1032" s="50"/>
      <c r="W1032" s="50"/>
      <c r="X1032" s="50"/>
      <c r="Y1032" s="50"/>
      <c r="Z1032" s="50"/>
      <c r="AA1032" s="50"/>
      <c r="AB1032" s="50"/>
      <c r="AC1032" s="50"/>
      <c r="AD1032" s="50"/>
    </row>
    <row r="1033" spans="18:30">
      <c r="R1033" s="50"/>
      <c r="S1033" s="50"/>
      <c r="T1033" s="50"/>
      <c r="U1033" s="50"/>
      <c r="V1033" s="50"/>
      <c r="W1033" s="50"/>
      <c r="X1033" s="50"/>
      <c r="Y1033" s="50"/>
      <c r="Z1033" s="50"/>
      <c r="AA1033" s="50"/>
      <c r="AB1033" s="50"/>
      <c r="AC1033" s="50"/>
      <c r="AD1033" s="50"/>
    </row>
    <row r="1034" spans="18:30">
      <c r="R1034" s="50"/>
      <c r="S1034" s="50"/>
      <c r="T1034" s="50"/>
      <c r="U1034" s="50"/>
      <c r="V1034" s="50"/>
      <c r="W1034" s="50"/>
      <c r="X1034" s="50"/>
      <c r="Y1034" s="50"/>
      <c r="Z1034" s="50"/>
      <c r="AA1034" s="50"/>
      <c r="AB1034" s="50"/>
      <c r="AC1034" s="50"/>
      <c r="AD1034" s="50"/>
    </row>
    <row r="1035" spans="18:30">
      <c r="R1035" s="50"/>
      <c r="S1035" s="50"/>
      <c r="T1035" s="50"/>
      <c r="U1035" s="50"/>
      <c r="V1035" s="50"/>
      <c r="W1035" s="50"/>
      <c r="X1035" s="50"/>
      <c r="Y1035" s="50"/>
      <c r="Z1035" s="50"/>
      <c r="AA1035" s="50"/>
      <c r="AB1035" s="50"/>
      <c r="AC1035" s="50"/>
      <c r="AD1035" s="50"/>
    </row>
    <row r="1036" spans="18:30">
      <c r="R1036" s="50"/>
      <c r="S1036" s="50"/>
      <c r="T1036" s="50"/>
      <c r="U1036" s="50"/>
      <c r="V1036" s="50"/>
      <c r="W1036" s="50"/>
      <c r="X1036" s="50"/>
      <c r="Y1036" s="50"/>
      <c r="Z1036" s="50"/>
      <c r="AA1036" s="50"/>
      <c r="AB1036" s="50"/>
      <c r="AC1036" s="50"/>
      <c r="AD1036" s="50"/>
    </row>
    <row r="1037" spans="18:30">
      <c r="R1037" s="50"/>
      <c r="S1037" s="50"/>
      <c r="T1037" s="50"/>
      <c r="U1037" s="50"/>
      <c r="V1037" s="50"/>
      <c r="W1037" s="50"/>
      <c r="X1037" s="50"/>
      <c r="Y1037" s="50"/>
      <c r="Z1037" s="50"/>
      <c r="AA1037" s="50"/>
      <c r="AB1037" s="50"/>
      <c r="AC1037" s="50"/>
      <c r="AD1037" s="50"/>
    </row>
    <row r="1038" spans="18:30">
      <c r="R1038" s="50"/>
      <c r="S1038" s="50"/>
      <c r="T1038" s="50"/>
      <c r="U1038" s="50"/>
      <c r="V1038" s="50"/>
      <c r="W1038" s="50"/>
      <c r="X1038" s="50"/>
      <c r="Y1038" s="50"/>
      <c r="Z1038" s="50"/>
      <c r="AA1038" s="50"/>
      <c r="AB1038" s="50"/>
      <c r="AC1038" s="50"/>
      <c r="AD1038" s="50"/>
    </row>
    <row r="1039" spans="18:30">
      <c r="R1039" s="50"/>
      <c r="S1039" s="50"/>
      <c r="T1039" s="50"/>
      <c r="U1039" s="50"/>
      <c r="V1039" s="50"/>
      <c r="W1039" s="50"/>
      <c r="X1039" s="50"/>
      <c r="Y1039" s="50"/>
      <c r="Z1039" s="50"/>
      <c r="AA1039" s="50"/>
      <c r="AB1039" s="50"/>
      <c r="AC1039" s="50"/>
      <c r="AD1039" s="50"/>
    </row>
    <row r="1040" spans="18:30">
      <c r="R1040" s="50"/>
      <c r="S1040" s="50"/>
      <c r="T1040" s="50"/>
      <c r="U1040" s="50"/>
      <c r="V1040" s="50"/>
      <c r="W1040" s="50"/>
      <c r="X1040" s="50"/>
      <c r="Y1040" s="50"/>
      <c r="Z1040" s="50"/>
      <c r="AA1040" s="50"/>
      <c r="AB1040" s="50"/>
      <c r="AC1040" s="50"/>
      <c r="AD1040" s="50"/>
    </row>
    <row r="1041" spans="18:30">
      <c r="R1041" s="50"/>
      <c r="S1041" s="50"/>
      <c r="T1041" s="50"/>
      <c r="U1041" s="50"/>
      <c r="V1041" s="50"/>
      <c r="W1041" s="50"/>
      <c r="X1041" s="50"/>
      <c r="Y1041" s="50"/>
      <c r="Z1041" s="50"/>
      <c r="AA1041" s="50"/>
      <c r="AB1041" s="50"/>
      <c r="AC1041" s="50"/>
      <c r="AD1041" s="50"/>
    </row>
    <row r="1042" spans="18:30">
      <c r="R1042" s="50"/>
      <c r="S1042" s="50"/>
      <c r="T1042" s="50"/>
      <c r="U1042" s="50"/>
      <c r="V1042" s="50"/>
      <c r="W1042" s="50"/>
      <c r="X1042" s="50"/>
      <c r="Y1042" s="50"/>
      <c r="Z1042" s="50"/>
      <c r="AA1042" s="50"/>
      <c r="AB1042" s="50"/>
      <c r="AC1042" s="50"/>
      <c r="AD1042" s="50"/>
    </row>
    <row r="1043" spans="18:30">
      <c r="R1043" s="50"/>
      <c r="S1043" s="50"/>
      <c r="T1043" s="50"/>
      <c r="U1043" s="50"/>
      <c r="V1043" s="50"/>
      <c r="W1043" s="50"/>
      <c r="X1043" s="50"/>
      <c r="Y1043" s="50"/>
      <c r="Z1043" s="50"/>
      <c r="AA1043" s="50"/>
      <c r="AB1043" s="50"/>
      <c r="AC1043" s="50"/>
      <c r="AD1043" s="50"/>
    </row>
    <row r="1044" spans="18:30">
      <c r="R1044" s="50"/>
      <c r="S1044" s="50"/>
      <c r="T1044" s="50"/>
      <c r="U1044" s="50"/>
      <c r="V1044" s="50"/>
      <c r="W1044" s="50"/>
      <c r="X1044" s="50"/>
      <c r="Y1044" s="50"/>
      <c r="Z1044" s="50"/>
      <c r="AA1044" s="50"/>
      <c r="AB1044" s="50"/>
      <c r="AC1044" s="50"/>
      <c r="AD1044" s="50"/>
    </row>
    <row r="1045" spans="18:30">
      <c r="R1045" s="50"/>
      <c r="S1045" s="50"/>
      <c r="T1045" s="50"/>
      <c r="U1045" s="50"/>
      <c r="V1045" s="50"/>
      <c r="W1045" s="50"/>
      <c r="X1045" s="50"/>
      <c r="Y1045" s="50"/>
      <c r="Z1045" s="50"/>
      <c r="AA1045" s="50"/>
      <c r="AB1045" s="50"/>
      <c r="AC1045" s="50"/>
      <c r="AD1045" s="50"/>
    </row>
    <row r="1046" spans="18:30">
      <c r="R1046" s="50"/>
      <c r="S1046" s="50"/>
      <c r="T1046" s="50"/>
      <c r="U1046" s="50"/>
      <c r="V1046" s="50"/>
      <c r="W1046" s="50"/>
      <c r="X1046" s="50"/>
      <c r="Y1046" s="50"/>
      <c r="Z1046" s="50"/>
      <c r="AA1046" s="50"/>
      <c r="AB1046" s="50"/>
      <c r="AC1046" s="50"/>
      <c r="AD1046" s="50"/>
    </row>
    <row r="1047" spans="18:30">
      <c r="R1047" s="50"/>
      <c r="S1047" s="50"/>
      <c r="T1047" s="50"/>
      <c r="U1047" s="50"/>
      <c r="V1047" s="50"/>
      <c r="W1047" s="50"/>
      <c r="X1047" s="50"/>
      <c r="Y1047" s="50"/>
      <c r="Z1047" s="50"/>
      <c r="AA1047" s="50"/>
      <c r="AB1047" s="50"/>
      <c r="AC1047" s="50"/>
      <c r="AD1047" s="50"/>
    </row>
    <row r="1048" spans="18:30">
      <c r="R1048" s="50"/>
      <c r="S1048" s="50"/>
      <c r="T1048" s="50"/>
      <c r="U1048" s="50"/>
      <c r="V1048" s="50"/>
      <c r="W1048" s="50"/>
      <c r="X1048" s="50"/>
      <c r="Y1048" s="50"/>
      <c r="Z1048" s="50"/>
      <c r="AA1048" s="50"/>
      <c r="AB1048" s="50"/>
      <c r="AC1048" s="50"/>
      <c r="AD1048" s="50"/>
    </row>
    <row r="1049" spans="18:30">
      <c r="R1049" s="50"/>
      <c r="S1049" s="50"/>
      <c r="T1049" s="50"/>
      <c r="U1049" s="50"/>
      <c r="V1049" s="50"/>
      <c r="W1049" s="50"/>
      <c r="X1049" s="50"/>
      <c r="Y1049" s="50"/>
      <c r="Z1049" s="50"/>
      <c r="AA1049" s="50"/>
      <c r="AB1049" s="50"/>
      <c r="AC1049" s="50"/>
      <c r="AD1049" s="50"/>
    </row>
    <row r="1050" spans="18:30">
      <c r="R1050" s="50"/>
      <c r="S1050" s="50"/>
      <c r="T1050" s="50"/>
      <c r="U1050" s="50"/>
      <c r="V1050" s="50"/>
      <c r="W1050" s="50"/>
      <c r="X1050" s="50"/>
      <c r="Y1050" s="50"/>
      <c r="Z1050" s="50"/>
      <c r="AA1050" s="50"/>
      <c r="AB1050" s="50"/>
      <c r="AC1050" s="50"/>
      <c r="AD1050" s="50"/>
    </row>
    <row r="1051" spans="18:30">
      <c r="R1051" s="50"/>
      <c r="S1051" s="50"/>
      <c r="T1051" s="50"/>
      <c r="U1051" s="50"/>
      <c r="V1051" s="50"/>
      <c r="W1051" s="50"/>
      <c r="X1051" s="50"/>
      <c r="Y1051" s="50"/>
      <c r="Z1051" s="50"/>
      <c r="AA1051" s="50"/>
      <c r="AB1051" s="50"/>
      <c r="AC1051" s="50"/>
      <c r="AD1051" s="50"/>
    </row>
    <row r="1052" spans="18:30">
      <c r="R1052" s="50"/>
      <c r="S1052" s="50"/>
      <c r="T1052" s="50"/>
      <c r="U1052" s="50"/>
      <c r="V1052" s="50"/>
      <c r="W1052" s="50"/>
      <c r="X1052" s="50"/>
      <c r="Y1052" s="50"/>
      <c r="Z1052" s="50"/>
      <c r="AA1052" s="50"/>
      <c r="AB1052" s="50"/>
      <c r="AC1052" s="50"/>
      <c r="AD1052" s="50"/>
    </row>
    <row r="1053" spans="18:30">
      <c r="R1053" s="50"/>
      <c r="S1053" s="50"/>
      <c r="T1053" s="50"/>
      <c r="U1053" s="50"/>
      <c r="V1053" s="50"/>
      <c r="W1053" s="50"/>
      <c r="X1053" s="50"/>
      <c r="Y1053" s="50"/>
      <c r="Z1053" s="50"/>
      <c r="AA1053" s="50"/>
      <c r="AB1053" s="50"/>
      <c r="AC1053" s="50"/>
      <c r="AD1053" s="50"/>
    </row>
    <row r="1054" spans="18:30">
      <c r="R1054" s="50"/>
      <c r="S1054" s="50"/>
      <c r="T1054" s="50"/>
      <c r="U1054" s="50"/>
      <c r="V1054" s="50"/>
      <c r="W1054" s="50"/>
      <c r="X1054" s="50"/>
      <c r="Y1054" s="50"/>
      <c r="Z1054" s="50"/>
      <c r="AA1054" s="50"/>
      <c r="AB1054" s="50"/>
      <c r="AC1054" s="50"/>
      <c r="AD1054" s="50"/>
    </row>
    <row r="1055" spans="18:30">
      <c r="R1055" s="50"/>
      <c r="S1055" s="50"/>
      <c r="T1055" s="50"/>
      <c r="U1055" s="50"/>
      <c r="V1055" s="50"/>
      <c r="W1055" s="50"/>
      <c r="X1055" s="50"/>
      <c r="Y1055" s="50"/>
      <c r="Z1055" s="50"/>
      <c r="AA1055" s="50"/>
      <c r="AB1055" s="50"/>
      <c r="AC1055" s="50"/>
      <c r="AD1055" s="50"/>
    </row>
    <row r="1056" spans="18:30">
      <c r="R1056" s="50"/>
      <c r="S1056" s="50"/>
      <c r="T1056" s="50"/>
      <c r="U1056" s="50"/>
      <c r="V1056" s="50"/>
      <c r="W1056" s="50"/>
      <c r="X1056" s="50"/>
      <c r="Y1056" s="50"/>
      <c r="Z1056" s="50"/>
      <c r="AA1056" s="50"/>
      <c r="AB1056" s="50"/>
      <c r="AC1056" s="50"/>
      <c r="AD1056" s="50"/>
    </row>
    <row r="1057" spans="18:30">
      <c r="R1057" s="50"/>
      <c r="S1057" s="50"/>
      <c r="T1057" s="50"/>
      <c r="U1057" s="50"/>
      <c r="V1057" s="50"/>
      <c r="W1057" s="50"/>
      <c r="X1057" s="50"/>
      <c r="Y1057" s="50"/>
      <c r="Z1057" s="50"/>
      <c r="AA1057" s="50"/>
      <c r="AB1057" s="50"/>
      <c r="AC1057" s="50"/>
      <c r="AD1057" s="50"/>
    </row>
    <row r="1058" spans="18:30">
      <c r="R1058" s="50"/>
      <c r="S1058" s="50"/>
      <c r="T1058" s="50"/>
      <c r="U1058" s="50"/>
      <c r="V1058" s="50"/>
      <c r="W1058" s="50"/>
      <c r="X1058" s="50"/>
      <c r="Y1058" s="50"/>
      <c r="Z1058" s="50"/>
      <c r="AA1058" s="50"/>
      <c r="AB1058" s="50"/>
      <c r="AC1058" s="50"/>
      <c r="AD1058" s="50"/>
    </row>
    <row r="1059" spans="18:30">
      <c r="R1059" s="50"/>
      <c r="S1059" s="50"/>
      <c r="T1059" s="50"/>
      <c r="U1059" s="50"/>
      <c r="V1059" s="50"/>
      <c r="W1059" s="50"/>
      <c r="X1059" s="50"/>
      <c r="Y1059" s="50"/>
      <c r="Z1059" s="50"/>
      <c r="AA1059" s="50"/>
      <c r="AB1059" s="50"/>
      <c r="AC1059" s="50"/>
      <c r="AD1059" s="50"/>
    </row>
    <row r="1060" spans="18:30">
      <c r="R1060" s="50"/>
      <c r="S1060" s="50"/>
      <c r="T1060" s="50"/>
      <c r="U1060" s="50"/>
      <c r="V1060" s="50"/>
      <c r="W1060" s="50"/>
      <c r="X1060" s="50"/>
      <c r="Y1060" s="50"/>
      <c r="Z1060" s="50"/>
      <c r="AA1060" s="50"/>
      <c r="AB1060" s="50"/>
      <c r="AC1060" s="50"/>
      <c r="AD1060" s="50"/>
    </row>
    <row r="1061" spans="18:30">
      <c r="R1061" s="50"/>
      <c r="S1061" s="50"/>
      <c r="T1061" s="50"/>
      <c r="U1061" s="50"/>
      <c r="V1061" s="50"/>
      <c r="W1061" s="50"/>
      <c r="X1061" s="50"/>
      <c r="Y1061" s="50"/>
      <c r="Z1061" s="50"/>
      <c r="AA1061" s="50"/>
      <c r="AB1061" s="50"/>
      <c r="AC1061" s="50"/>
      <c r="AD1061" s="50"/>
    </row>
    <row r="1062" spans="18:30">
      <c r="R1062" s="50"/>
      <c r="S1062" s="50"/>
      <c r="T1062" s="50"/>
      <c r="U1062" s="50"/>
      <c r="V1062" s="50"/>
      <c r="W1062" s="50"/>
      <c r="X1062" s="50"/>
      <c r="Y1062" s="50"/>
      <c r="Z1062" s="50"/>
      <c r="AA1062" s="50"/>
      <c r="AB1062" s="50"/>
      <c r="AC1062" s="50"/>
      <c r="AD1062" s="50"/>
    </row>
    <row r="1063" spans="18:30">
      <c r="R1063" s="50"/>
      <c r="S1063" s="50"/>
      <c r="T1063" s="50"/>
      <c r="U1063" s="50"/>
      <c r="V1063" s="50"/>
      <c r="W1063" s="50"/>
      <c r="X1063" s="50"/>
      <c r="Y1063" s="50"/>
      <c r="Z1063" s="50"/>
      <c r="AA1063" s="50"/>
      <c r="AB1063" s="50"/>
      <c r="AC1063" s="50"/>
      <c r="AD1063" s="50"/>
    </row>
    <row r="1064" spans="18:30">
      <c r="R1064" s="50"/>
      <c r="S1064" s="50"/>
      <c r="T1064" s="50"/>
      <c r="U1064" s="50"/>
      <c r="V1064" s="50"/>
      <c r="W1064" s="50"/>
      <c r="X1064" s="50"/>
      <c r="Y1064" s="50"/>
      <c r="Z1064" s="50"/>
      <c r="AA1064" s="50"/>
      <c r="AB1064" s="50"/>
      <c r="AC1064" s="50"/>
      <c r="AD1064" s="50"/>
    </row>
    <row r="1065" spans="18:30">
      <c r="R1065" s="50"/>
      <c r="S1065" s="50"/>
      <c r="T1065" s="50"/>
      <c r="U1065" s="50"/>
      <c r="V1065" s="50"/>
      <c r="W1065" s="50"/>
      <c r="X1065" s="50"/>
      <c r="Y1065" s="50"/>
      <c r="Z1065" s="50"/>
      <c r="AA1065" s="50"/>
      <c r="AB1065" s="50"/>
      <c r="AC1065" s="50"/>
      <c r="AD1065" s="50"/>
    </row>
    <row r="1066" spans="18:30">
      <c r="R1066" s="50"/>
      <c r="S1066" s="50"/>
      <c r="T1066" s="50"/>
      <c r="U1066" s="50"/>
      <c r="V1066" s="50"/>
      <c r="W1066" s="50"/>
      <c r="X1066" s="50"/>
      <c r="Y1066" s="50"/>
      <c r="Z1066" s="50"/>
      <c r="AA1066" s="50"/>
      <c r="AB1066" s="50"/>
      <c r="AC1066" s="50"/>
      <c r="AD1066" s="50"/>
    </row>
    <row r="1067" spans="18:30">
      <c r="R1067" s="50"/>
      <c r="S1067" s="50"/>
      <c r="T1067" s="50"/>
      <c r="U1067" s="50"/>
      <c r="V1067" s="50"/>
      <c r="W1067" s="50"/>
      <c r="X1067" s="50"/>
      <c r="Y1067" s="50"/>
      <c r="Z1067" s="50"/>
      <c r="AA1067" s="50"/>
      <c r="AB1067" s="50"/>
      <c r="AC1067" s="50"/>
      <c r="AD1067" s="50"/>
    </row>
    <row r="1068" spans="18:30">
      <c r="R1068" s="50"/>
      <c r="S1068" s="50"/>
      <c r="T1068" s="50"/>
      <c r="U1068" s="50"/>
      <c r="V1068" s="50"/>
      <c r="W1068" s="50"/>
      <c r="X1068" s="50"/>
      <c r="Y1068" s="50"/>
      <c r="Z1068" s="50"/>
      <c r="AA1068" s="50"/>
      <c r="AB1068" s="50"/>
      <c r="AC1068" s="50"/>
      <c r="AD1068" s="50"/>
    </row>
    <row r="1069" spans="18:30">
      <c r="R1069" s="50"/>
      <c r="S1069" s="50"/>
      <c r="T1069" s="50"/>
      <c r="U1069" s="50"/>
      <c r="V1069" s="50"/>
      <c r="W1069" s="50"/>
      <c r="X1069" s="50"/>
      <c r="Y1069" s="50"/>
      <c r="Z1069" s="50"/>
      <c r="AA1069" s="50"/>
      <c r="AB1069" s="50"/>
      <c r="AC1069" s="50"/>
      <c r="AD1069" s="50"/>
    </row>
    <row r="1070" spans="18:30">
      <c r="R1070" s="50"/>
      <c r="S1070" s="50"/>
      <c r="T1070" s="50"/>
      <c r="U1070" s="50"/>
      <c r="V1070" s="50"/>
      <c r="W1070" s="50"/>
      <c r="X1070" s="50"/>
      <c r="Y1070" s="50"/>
      <c r="Z1070" s="50"/>
      <c r="AA1070" s="50"/>
      <c r="AB1070" s="50"/>
      <c r="AC1070" s="50"/>
      <c r="AD1070" s="50"/>
    </row>
    <row r="1071" spans="18:30">
      <c r="R1071" s="50"/>
      <c r="S1071" s="50"/>
      <c r="T1071" s="50"/>
      <c r="U1071" s="50"/>
      <c r="V1071" s="50"/>
      <c r="W1071" s="50"/>
      <c r="X1071" s="50"/>
      <c r="Y1071" s="50"/>
      <c r="Z1071" s="50"/>
      <c r="AA1071" s="50"/>
      <c r="AB1071" s="50"/>
      <c r="AC1071" s="50"/>
      <c r="AD1071" s="50"/>
    </row>
    <row r="1072" spans="18:30">
      <c r="R1072" s="50"/>
      <c r="S1072" s="50"/>
      <c r="T1072" s="50"/>
      <c r="U1072" s="50"/>
      <c r="V1072" s="50"/>
      <c r="W1072" s="50"/>
      <c r="X1072" s="50"/>
      <c r="Y1072" s="50"/>
      <c r="Z1072" s="50"/>
      <c r="AA1072" s="50"/>
      <c r="AB1072" s="50"/>
      <c r="AC1072" s="50"/>
      <c r="AD1072" s="50"/>
    </row>
    <row r="1073" spans="18:30">
      <c r="R1073" s="50"/>
      <c r="S1073" s="50"/>
      <c r="T1073" s="50"/>
      <c r="U1073" s="50"/>
      <c r="V1073" s="50"/>
      <c r="W1073" s="50"/>
      <c r="X1073" s="50"/>
      <c r="Y1073" s="50"/>
      <c r="Z1073" s="50"/>
      <c r="AA1073" s="50"/>
      <c r="AB1073" s="50"/>
      <c r="AC1073" s="50"/>
      <c r="AD1073" s="50"/>
    </row>
    <row r="1074" spans="18:30">
      <c r="R1074" s="50"/>
      <c r="S1074" s="50"/>
      <c r="T1074" s="50"/>
      <c r="U1074" s="50"/>
      <c r="V1074" s="50"/>
      <c r="W1074" s="50"/>
      <c r="X1074" s="50"/>
      <c r="Y1074" s="50"/>
      <c r="Z1074" s="50"/>
      <c r="AA1074" s="50"/>
      <c r="AB1074" s="50"/>
      <c r="AC1074" s="50"/>
      <c r="AD1074" s="50"/>
    </row>
    <row r="1075" spans="18:30">
      <c r="R1075" s="50"/>
      <c r="S1075" s="50"/>
      <c r="T1075" s="50"/>
      <c r="U1075" s="50"/>
      <c r="V1075" s="50"/>
      <c r="W1075" s="50"/>
      <c r="X1075" s="50"/>
      <c r="Y1075" s="50"/>
      <c r="Z1075" s="50"/>
      <c r="AA1075" s="50"/>
      <c r="AB1075" s="50"/>
      <c r="AC1075" s="50"/>
      <c r="AD1075" s="50"/>
    </row>
    <row r="1076" spans="18:30">
      <c r="R1076" s="50"/>
      <c r="S1076" s="50"/>
      <c r="T1076" s="50"/>
      <c r="U1076" s="50"/>
      <c r="V1076" s="50"/>
      <c r="W1076" s="50"/>
      <c r="X1076" s="50"/>
      <c r="Y1076" s="50"/>
      <c r="Z1076" s="50"/>
      <c r="AA1076" s="50"/>
      <c r="AB1076" s="50"/>
      <c r="AC1076" s="50"/>
      <c r="AD1076" s="50"/>
    </row>
    <row r="1077" spans="18:30">
      <c r="R1077" s="50"/>
      <c r="S1077" s="50"/>
      <c r="T1077" s="50"/>
      <c r="U1077" s="50"/>
      <c r="V1077" s="50"/>
      <c r="W1077" s="50"/>
      <c r="X1077" s="50"/>
      <c r="Y1077" s="50"/>
      <c r="Z1077" s="50"/>
      <c r="AA1077" s="50"/>
      <c r="AB1077" s="50"/>
      <c r="AC1077" s="50"/>
      <c r="AD1077" s="50"/>
    </row>
    <row r="1078" spans="18:30">
      <c r="R1078" s="50"/>
      <c r="S1078" s="50"/>
      <c r="T1078" s="50"/>
      <c r="U1078" s="50"/>
      <c r="V1078" s="50"/>
      <c r="W1078" s="50"/>
      <c r="X1078" s="50"/>
      <c r="Y1078" s="50"/>
      <c r="Z1078" s="50"/>
      <c r="AA1078" s="50"/>
      <c r="AB1078" s="50"/>
      <c r="AC1078" s="50"/>
      <c r="AD1078" s="50"/>
    </row>
    <row r="1079" spans="18:30">
      <c r="R1079" s="50"/>
      <c r="S1079" s="50"/>
      <c r="T1079" s="50"/>
      <c r="U1079" s="50"/>
      <c r="V1079" s="50"/>
      <c r="W1079" s="50"/>
      <c r="X1079" s="50"/>
      <c r="Y1079" s="50"/>
      <c r="Z1079" s="50"/>
      <c r="AA1079" s="50"/>
      <c r="AB1079" s="50"/>
      <c r="AC1079" s="50"/>
      <c r="AD1079" s="50"/>
    </row>
    <row r="1080" spans="18:30">
      <c r="R1080" s="50"/>
      <c r="S1080" s="50"/>
      <c r="T1080" s="50"/>
      <c r="U1080" s="50"/>
      <c r="V1080" s="50"/>
      <c r="W1080" s="50"/>
      <c r="X1080" s="50"/>
      <c r="Y1080" s="50"/>
      <c r="Z1080" s="50"/>
      <c r="AA1080" s="50"/>
      <c r="AB1080" s="50"/>
      <c r="AC1080" s="50"/>
      <c r="AD1080" s="50"/>
    </row>
    <row r="1081" spans="18:30">
      <c r="R1081" s="50"/>
      <c r="S1081" s="50"/>
      <c r="T1081" s="50"/>
      <c r="U1081" s="50"/>
      <c r="V1081" s="50"/>
      <c r="W1081" s="50"/>
      <c r="X1081" s="50"/>
      <c r="Y1081" s="50"/>
      <c r="Z1081" s="50"/>
      <c r="AA1081" s="50"/>
      <c r="AB1081" s="50"/>
      <c r="AC1081" s="50"/>
      <c r="AD1081" s="50"/>
    </row>
    <row r="1082" spans="18:30">
      <c r="R1082" s="50"/>
      <c r="S1082" s="50"/>
      <c r="T1082" s="50"/>
      <c r="U1082" s="50"/>
      <c r="V1082" s="50"/>
      <c r="W1082" s="50"/>
      <c r="X1082" s="50"/>
      <c r="Y1082" s="50"/>
      <c r="Z1082" s="50"/>
      <c r="AA1082" s="50"/>
      <c r="AB1082" s="50"/>
      <c r="AC1082" s="50"/>
      <c r="AD1082" s="50"/>
    </row>
    <row r="1083" spans="18:30">
      <c r="R1083" s="50"/>
      <c r="S1083" s="50"/>
      <c r="T1083" s="50"/>
      <c r="U1083" s="50"/>
      <c r="V1083" s="50"/>
      <c r="W1083" s="50"/>
      <c r="X1083" s="50"/>
      <c r="Y1083" s="50"/>
      <c r="Z1083" s="50"/>
      <c r="AA1083" s="50"/>
      <c r="AB1083" s="50"/>
      <c r="AC1083" s="50"/>
      <c r="AD1083" s="50"/>
    </row>
    <row r="1084" spans="18:30">
      <c r="R1084" s="50"/>
      <c r="S1084" s="50"/>
      <c r="T1084" s="50"/>
      <c r="U1084" s="50"/>
      <c r="V1084" s="50"/>
      <c r="W1084" s="50"/>
      <c r="X1084" s="50"/>
      <c r="Y1084" s="50"/>
      <c r="Z1084" s="50"/>
      <c r="AA1084" s="50"/>
      <c r="AB1084" s="50"/>
      <c r="AC1084" s="50"/>
      <c r="AD1084" s="50"/>
    </row>
    <row r="1085" spans="18:30">
      <c r="R1085" s="50"/>
      <c r="S1085" s="50"/>
      <c r="T1085" s="50"/>
      <c r="U1085" s="50"/>
      <c r="V1085" s="50"/>
      <c r="W1085" s="50"/>
      <c r="X1085" s="50"/>
      <c r="Y1085" s="50"/>
      <c r="Z1085" s="50"/>
      <c r="AA1085" s="50"/>
      <c r="AB1085" s="50"/>
      <c r="AC1085" s="50"/>
      <c r="AD1085" s="50"/>
    </row>
    <row r="1086" spans="18:30">
      <c r="R1086" s="50"/>
      <c r="S1086" s="50"/>
      <c r="T1086" s="50"/>
      <c r="U1086" s="50"/>
      <c r="V1086" s="50"/>
      <c r="W1086" s="50"/>
      <c r="X1086" s="50"/>
      <c r="Y1086" s="50"/>
      <c r="Z1086" s="50"/>
      <c r="AA1086" s="50"/>
      <c r="AB1086" s="50"/>
      <c r="AC1086" s="50"/>
      <c r="AD1086" s="50"/>
    </row>
    <row r="1087" spans="18:30">
      <c r="R1087" s="50"/>
      <c r="S1087" s="50"/>
      <c r="T1087" s="50"/>
      <c r="U1087" s="50"/>
      <c r="V1087" s="50"/>
      <c r="W1087" s="50"/>
      <c r="X1087" s="50"/>
      <c r="Y1087" s="50"/>
      <c r="Z1087" s="50"/>
      <c r="AA1087" s="50"/>
      <c r="AB1087" s="50"/>
      <c r="AC1087" s="50"/>
      <c r="AD1087" s="50"/>
    </row>
    <row r="1088" spans="18:30">
      <c r="R1088" s="50"/>
      <c r="S1088" s="50"/>
      <c r="T1088" s="50"/>
      <c r="U1088" s="50"/>
      <c r="V1088" s="50"/>
      <c r="W1088" s="50"/>
      <c r="X1088" s="50"/>
      <c r="Y1088" s="50"/>
      <c r="Z1088" s="50"/>
      <c r="AA1088" s="50"/>
      <c r="AB1088" s="50"/>
      <c r="AC1088" s="50"/>
      <c r="AD1088" s="50"/>
    </row>
    <row r="1089" spans="18:30">
      <c r="R1089" s="50"/>
      <c r="S1089" s="50"/>
      <c r="T1089" s="50"/>
      <c r="U1089" s="50"/>
      <c r="V1089" s="50"/>
      <c r="W1089" s="50"/>
      <c r="X1089" s="50"/>
      <c r="Y1089" s="50"/>
      <c r="Z1089" s="50"/>
      <c r="AA1089" s="50"/>
      <c r="AB1089" s="50"/>
      <c r="AC1089" s="50"/>
      <c r="AD1089" s="50"/>
    </row>
    <row r="1090" spans="18:30">
      <c r="R1090" s="50"/>
      <c r="S1090" s="50"/>
      <c r="T1090" s="50"/>
      <c r="U1090" s="50"/>
      <c r="V1090" s="50"/>
      <c r="W1090" s="50"/>
      <c r="X1090" s="50"/>
      <c r="Y1090" s="50"/>
      <c r="Z1090" s="50"/>
      <c r="AA1090" s="50"/>
      <c r="AB1090" s="50"/>
      <c r="AC1090" s="50"/>
      <c r="AD1090" s="50"/>
    </row>
    <row r="1091" spans="18:30">
      <c r="R1091" s="50"/>
      <c r="S1091" s="50"/>
      <c r="T1091" s="50"/>
      <c r="U1091" s="50"/>
      <c r="V1091" s="50"/>
      <c r="W1091" s="50"/>
      <c r="X1091" s="50"/>
      <c r="Y1091" s="50"/>
      <c r="Z1091" s="50"/>
      <c r="AA1091" s="50"/>
      <c r="AB1091" s="50"/>
      <c r="AC1091" s="50"/>
      <c r="AD1091" s="50"/>
    </row>
    <row r="1092" spans="18:30">
      <c r="R1092" s="50"/>
      <c r="S1092" s="50"/>
      <c r="T1092" s="50"/>
      <c r="U1092" s="50"/>
      <c r="V1092" s="50"/>
      <c r="W1092" s="50"/>
      <c r="X1092" s="50"/>
      <c r="Y1092" s="50"/>
      <c r="Z1092" s="50"/>
      <c r="AA1092" s="50"/>
      <c r="AB1092" s="50"/>
      <c r="AC1092" s="50"/>
      <c r="AD1092" s="50"/>
    </row>
    <row r="1093" spans="18:30">
      <c r="R1093" s="50"/>
      <c r="S1093" s="50"/>
      <c r="T1093" s="50"/>
      <c r="U1093" s="50"/>
      <c r="V1093" s="50"/>
      <c r="W1093" s="50"/>
      <c r="X1093" s="50"/>
      <c r="Y1093" s="50"/>
      <c r="Z1093" s="50"/>
      <c r="AA1093" s="50"/>
      <c r="AB1093" s="50"/>
      <c r="AC1093" s="50"/>
      <c r="AD1093" s="50"/>
    </row>
    <row r="1094" spans="18:30">
      <c r="R1094" s="50"/>
      <c r="S1094" s="50"/>
      <c r="T1094" s="50"/>
      <c r="U1094" s="50"/>
      <c r="V1094" s="50"/>
      <c r="W1094" s="50"/>
      <c r="X1094" s="50"/>
      <c r="Y1094" s="50"/>
      <c r="Z1094" s="50"/>
      <c r="AA1094" s="50"/>
      <c r="AB1094" s="50"/>
      <c r="AC1094" s="50"/>
      <c r="AD1094" s="50"/>
    </row>
    <row r="1095" spans="18:30">
      <c r="R1095" s="50"/>
      <c r="S1095" s="50"/>
      <c r="T1095" s="50"/>
      <c r="U1095" s="50"/>
      <c r="V1095" s="50"/>
      <c r="W1095" s="50"/>
      <c r="X1095" s="50"/>
      <c r="Y1095" s="50"/>
      <c r="Z1095" s="50"/>
      <c r="AA1095" s="50"/>
      <c r="AB1095" s="50"/>
      <c r="AC1095" s="50"/>
      <c r="AD1095" s="50"/>
    </row>
    <row r="1096" spans="18:30">
      <c r="R1096" s="50"/>
      <c r="S1096" s="50"/>
      <c r="T1096" s="50"/>
      <c r="U1096" s="50"/>
      <c r="V1096" s="50"/>
      <c r="W1096" s="50"/>
      <c r="X1096" s="50"/>
      <c r="Y1096" s="50"/>
      <c r="Z1096" s="50"/>
      <c r="AA1096" s="50"/>
      <c r="AB1096" s="50"/>
      <c r="AC1096" s="50"/>
      <c r="AD1096" s="50"/>
    </row>
    <row r="1097" spans="18:30">
      <c r="R1097" s="50"/>
      <c r="S1097" s="50"/>
      <c r="T1097" s="50"/>
      <c r="U1097" s="50"/>
      <c r="V1097" s="50"/>
      <c r="W1097" s="50"/>
      <c r="X1097" s="50"/>
      <c r="Y1097" s="50"/>
      <c r="Z1097" s="50"/>
      <c r="AA1097" s="50"/>
      <c r="AB1097" s="50"/>
      <c r="AC1097" s="50"/>
      <c r="AD1097" s="50"/>
    </row>
    <row r="1098" spans="18:30">
      <c r="R1098" s="50"/>
      <c r="S1098" s="50"/>
      <c r="T1098" s="50"/>
      <c r="U1098" s="50"/>
      <c r="V1098" s="50"/>
      <c r="W1098" s="50"/>
      <c r="X1098" s="50"/>
      <c r="Y1098" s="50"/>
      <c r="Z1098" s="50"/>
      <c r="AA1098" s="50"/>
      <c r="AB1098" s="50"/>
      <c r="AC1098" s="50"/>
      <c r="AD1098" s="50"/>
    </row>
    <row r="1099" spans="18:30">
      <c r="R1099" s="50"/>
      <c r="S1099" s="50"/>
      <c r="T1099" s="50"/>
      <c r="U1099" s="50"/>
      <c r="V1099" s="50"/>
      <c r="W1099" s="50"/>
      <c r="X1099" s="50"/>
      <c r="Y1099" s="50"/>
      <c r="Z1099" s="50"/>
      <c r="AA1099" s="50"/>
      <c r="AB1099" s="50"/>
      <c r="AC1099" s="50"/>
      <c r="AD1099" s="50"/>
    </row>
    <row r="1100" spans="18:30">
      <c r="R1100" s="50"/>
      <c r="S1100" s="50"/>
      <c r="T1100" s="50"/>
      <c r="U1100" s="50"/>
      <c r="V1100" s="50"/>
      <c r="W1100" s="50"/>
      <c r="X1100" s="50"/>
      <c r="Y1100" s="50"/>
      <c r="Z1100" s="50"/>
      <c r="AA1100" s="50"/>
      <c r="AB1100" s="50"/>
      <c r="AC1100" s="50"/>
      <c r="AD1100" s="50"/>
    </row>
    <row r="1101" spans="18:30">
      <c r="R1101" s="50"/>
      <c r="S1101" s="50"/>
      <c r="T1101" s="50"/>
      <c r="U1101" s="50"/>
      <c r="V1101" s="50"/>
      <c r="W1101" s="50"/>
      <c r="X1101" s="50"/>
      <c r="Y1101" s="50"/>
      <c r="Z1101" s="50"/>
      <c r="AA1101" s="50"/>
      <c r="AB1101" s="50"/>
      <c r="AC1101" s="50"/>
      <c r="AD1101" s="50"/>
    </row>
    <row r="1102" spans="18:30">
      <c r="R1102" s="50"/>
      <c r="S1102" s="50"/>
      <c r="T1102" s="50"/>
      <c r="U1102" s="50"/>
      <c r="V1102" s="50"/>
      <c r="W1102" s="50"/>
      <c r="X1102" s="50"/>
      <c r="Y1102" s="50"/>
      <c r="Z1102" s="50"/>
      <c r="AA1102" s="50"/>
      <c r="AB1102" s="50"/>
      <c r="AC1102" s="50"/>
      <c r="AD1102" s="50"/>
    </row>
    <row r="1103" spans="18:30">
      <c r="R1103" s="50"/>
      <c r="S1103" s="50"/>
      <c r="T1103" s="50"/>
      <c r="U1103" s="50"/>
      <c r="V1103" s="50"/>
      <c r="W1103" s="50"/>
      <c r="X1103" s="50"/>
      <c r="Y1103" s="50"/>
      <c r="Z1103" s="50"/>
      <c r="AA1103" s="50"/>
      <c r="AB1103" s="50"/>
      <c r="AC1103" s="50"/>
      <c r="AD1103" s="50"/>
    </row>
    <row r="1104" spans="18:30">
      <c r="R1104" s="50"/>
      <c r="S1104" s="50"/>
      <c r="T1104" s="50"/>
      <c r="U1104" s="50"/>
      <c r="V1104" s="50"/>
      <c r="W1104" s="50"/>
      <c r="X1104" s="50"/>
      <c r="Y1104" s="50"/>
      <c r="Z1104" s="50"/>
      <c r="AA1104" s="50"/>
      <c r="AB1104" s="50"/>
      <c r="AC1104" s="50"/>
      <c r="AD1104" s="50"/>
    </row>
    <row r="1105" spans="18:30">
      <c r="R1105" s="50"/>
      <c r="S1105" s="50"/>
      <c r="T1105" s="50"/>
      <c r="U1105" s="50"/>
      <c r="V1105" s="50"/>
      <c r="W1105" s="50"/>
      <c r="X1105" s="50"/>
      <c r="Y1105" s="50"/>
      <c r="Z1105" s="50"/>
      <c r="AA1105" s="50"/>
      <c r="AB1105" s="50"/>
      <c r="AC1105" s="50"/>
      <c r="AD1105" s="50"/>
    </row>
    <row r="1106" spans="18:30">
      <c r="R1106" s="50"/>
      <c r="S1106" s="50"/>
      <c r="T1106" s="50"/>
      <c r="U1106" s="50"/>
      <c r="V1106" s="50"/>
      <c r="W1106" s="50"/>
      <c r="X1106" s="50"/>
      <c r="Y1106" s="50"/>
      <c r="Z1106" s="50"/>
      <c r="AA1106" s="50"/>
      <c r="AB1106" s="50"/>
      <c r="AC1106" s="50"/>
      <c r="AD1106" s="50"/>
    </row>
    <row r="1107" spans="18:30">
      <c r="R1107" s="50"/>
      <c r="S1107" s="50"/>
      <c r="T1107" s="50"/>
      <c r="U1107" s="50"/>
      <c r="V1107" s="50"/>
      <c r="W1107" s="50"/>
      <c r="X1107" s="50"/>
      <c r="Y1107" s="50"/>
      <c r="Z1107" s="50"/>
      <c r="AA1107" s="50"/>
      <c r="AB1107" s="50"/>
      <c r="AC1107" s="50"/>
      <c r="AD1107" s="50"/>
    </row>
    <row r="1108" spans="18:30">
      <c r="R1108" s="50"/>
      <c r="S1108" s="50"/>
      <c r="T1108" s="50"/>
      <c r="U1108" s="50"/>
      <c r="V1108" s="50"/>
      <c r="W1108" s="50"/>
      <c r="X1108" s="50"/>
      <c r="Y1108" s="50"/>
      <c r="Z1108" s="50"/>
      <c r="AA1108" s="50"/>
      <c r="AB1108" s="50"/>
      <c r="AC1108" s="50"/>
      <c r="AD1108" s="50"/>
    </row>
    <row r="1109" spans="18:30">
      <c r="R1109" s="50"/>
      <c r="S1109" s="50"/>
      <c r="T1109" s="50"/>
      <c r="U1109" s="50"/>
      <c r="V1109" s="50"/>
      <c r="W1109" s="50"/>
      <c r="X1109" s="50"/>
      <c r="Y1109" s="50"/>
      <c r="Z1109" s="50"/>
      <c r="AA1109" s="50"/>
      <c r="AB1109" s="50"/>
      <c r="AC1109" s="50"/>
      <c r="AD1109" s="50"/>
    </row>
    <row r="1110" spans="18:30">
      <c r="R1110" s="50"/>
      <c r="S1110" s="50"/>
      <c r="T1110" s="50"/>
      <c r="U1110" s="50"/>
      <c r="V1110" s="50"/>
      <c r="W1110" s="50"/>
      <c r="X1110" s="50"/>
      <c r="Y1110" s="50"/>
      <c r="Z1110" s="50"/>
      <c r="AA1110" s="50"/>
      <c r="AB1110" s="50"/>
      <c r="AC1110" s="50"/>
      <c r="AD1110" s="50"/>
    </row>
    <row r="1111" spans="18:30">
      <c r="R1111" s="50"/>
      <c r="S1111" s="50"/>
      <c r="T1111" s="50"/>
      <c r="U1111" s="50"/>
      <c r="V1111" s="50"/>
      <c r="W1111" s="50"/>
      <c r="X1111" s="50"/>
      <c r="Y1111" s="50"/>
      <c r="Z1111" s="50"/>
      <c r="AA1111" s="50"/>
      <c r="AB1111" s="50"/>
      <c r="AC1111" s="50"/>
      <c r="AD1111" s="50"/>
    </row>
    <row r="1112" spans="18:30">
      <c r="R1112" s="50"/>
      <c r="S1112" s="50"/>
      <c r="T1112" s="50"/>
      <c r="U1112" s="50"/>
      <c r="V1112" s="50"/>
      <c r="W1112" s="50"/>
      <c r="X1112" s="50"/>
      <c r="Y1112" s="50"/>
      <c r="Z1112" s="50"/>
      <c r="AA1112" s="50"/>
      <c r="AB1112" s="50"/>
      <c r="AC1112" s="50"/>
      <c r="AD1112" s="50"/>
    </row>
    <row r="1113" spans="18:30">
      <c r="R1113" s="50"/>
      <c r="S1113" s="50"/>
      <c r="T1113" s="50"/>
      <c r="U1113" s="50"/>
      <c r="V1113" s="50"/>
      <c r="W1113" s="50"/>
      <c r="X1113" s="50"/>
      <c r="Y1113" s="50"/>
      <c r="Z1113" s="50"/>
      <c r="AA1113" s="50"/>
      <c r="AB1113" s="50"/>
      <c r="AC1113" s="50"/>
      <c r="AD1113" s="50"/>
    </row>
    <row r="1114" spans="18:30">
      <c r="R1114" s="50"/>
      <c r="S1114" s="50"/>
      <c r="T1114" s="50"/>
      <c r="U1114" s="50"/>
      <c r="V1114" s="50"/>
      <c r="W1114" s="50"/>
      <c r="X1114" s="50"/>
      <c r="Y1114" s="50"/>
      <c r="Z1114" s="50"/>
      <c r="AA1114" s="50"/>
      <c r="AB1114" s="50"/>
      <c r="AC1114" s="50"/>
      <c r="AD1114" s="50"/>
    </row>
    <row r="1115" spans="18:30">
      <c r="R1115" s="50"/>
      <c r="S1115" s="50"/>
      <c r="T1115" s="50"/>
      <c r="U1115" s="50"/>
      <c r="V1115" s="50"/>
      <c r="W1115" s="50"/>
      <c r="X1115" s="50"/>
      <c r="Y1115" s="50"/>
      <c r="Z1115" s="50"/>
      <c r="AA1115" s="50"/>
      <c r="AB1115" s="50"/>
      <c r="AC1115" s="50"/>
      <c r="AD1115" s="50"/>
    </row>
    <row r="1116" spans="18:30">
      <c r="R1116" s="50"/>
      <c r="S1116" s="50"/>
      <c r="T1116" s="50"/>
      <c r="U1116" s="50"/>
      <c r="V1116" s="50"/>
      <c r="W1116" s="50"/>
      <c r="X1116" s="50"/>
      <c r="Y1116" s="50"/>
      <c r="Z1116" s="50"/>
      <c r="AA1116" s="50"/>
      <c r="AB1116" s="50"/>
      <c r="AC1116" s="50"/>
      <c r="AD1116" s="50"/>
    </row>
    <row r="1117" spans="18:30">
      <c r="R1117" s="50"/>
      <c r="S1117" s="50"/>
      <c r="T1117" s="50"/>
      <c r="U1117" s="50"/>
      <c r="V1117" s="50"/>
      <c r="W1117" s="50"/>
      <c r="X1117" s="50"/>
      <c r="Y1117" s="50"/>
      <c r="Z1117" s="50"/>
      <c r="AA1117" s="50"/>
      <c r="AB1117" s="50"/>
      <c r="AC1117" s="50"/>
      <c r="AD1117" s="50"/>
    </row>
    <row r="1118" spans="18:30">
      <c r="R1118" s="50"/>
      <c r="S1118" s="50"/>
      <c r="T1118" s="50"/>
      <c r="U1118" s="50"/>
      <c r="V1118" s="50"/>
      <c r="W1118" s="50"/>
      <c r="X1118" s="50"/>
      <c r="Y1118" s="50"/>
      <c r="Z1118" s="50"/>
      <c r="AA1118" s="50"/>
      <c r="AB1118" s="50"/>
      <c r="AC1118" s="50"/>
      <c r="AD1118" s="50"/>
    </row>
    <row r="1119" spans="18:30">
      <c r="R1119" s="50"/>
      <c r="S1119" s="50"/>
      <c r="T1119" s="50"/>
      <c r="U1119" s="50"/>
      <c r="V1119" s="50"/>
      <c r="W1119" s="50"/>
      <c r="X1119" s="50"/>
      <c r="Y1119" s="50"/>
      <c r="Z1119" s="50"/>
      <c r="AA1119" s="50"/>
      <c r="AB1119" s="50"/>
      <c r="AC1119" s="50"/>
      <c r="AD1119" s="50"/>
    </row>
    <row r="1120" spans="18:30">
      <c r="R1120" s="50"/>
      <c r="S1120" s="50"/>
      <c r="T1120" s="50"/>
      <c r="U1120" s="50"/>
      <c r="V1120" s="50"/>
      <c r="W1120" s="50"/>
      <c r="X1120" s="50"/>
      <c r="Y1120" s="50"/>
      <c r="Z1120" s="50"/>
      <c r="AA1120" s="50"/>
      <c r="AB1120" s="50"/>
      <c r="AC1120" s="50"/>
      <c r="AD1120" s="50"/>
    </row>
    <row r="1121" spans="18:30">
      <c r="R1121" s="50"/>
      <c r="S1121" s="50"/>
      <c r="T1121" s="50"/>
      <c r="U1121" s="50"/>
      <c r="V1121" s="50"/>
      <c r="W1121" s="50"/>
      <c r="X1121" s="50"/>
      <c r="Y1121" s="50"/>
      <c r="Z1121" s="50"/>
      <c r="AA1121" s="50"/>
      <c r="AB1121" s="50"/>
      <c r="AC1121" s="50"/>
      <c r="AD1121" s="50"/>
    </row>
    <row r="1122" spans="18:30">
      <c r="R1122" s="50"/>
      <c r="S1122" s="50"/>
      <c r="T1122" s="50"/>
      <c r="U1122" s="50"/>
      <c r="V1122" s="50"/>
      <c r="W1122" s="50"/>
      <c r="X1122" s="50"/>
      <c r="Y1122" s="50"/>
      <c r="Z1122" s="50"/>
      <c r="AA1122" s="50"/>
      <c r="AB1122" s="50"/>
      <c r="AC1122" s="50"/>
      <c r="AD1122" s="50"/>
    </row>
    <row r="1123" spans="18:30">
      <c r="R1123" s="50"/>
      <c r="S1123" s="50"/>
      <c r="T1123" s="50"/>
      <c r="U1123" s="50"/>
      <c r="V1123" s="50"/>
      <c r="W1123" s="50"/>
      <c r="X1123" s="50"/>
      <c r="Y1123" s="50"/>
      <c r="Z1123" s="50"/>
      <c r="AA1123" s="50"/>
      <c r="AB1123" s="50"/>
      <c r="AC1123" s="50"/>
      <c r="AD1123" s="50"/>
    </row>
    <row r="1124" spans="18:30">
      <c r="R1124" s="50"/>
      <c r="S1124" s="50"/>
      <c r="T1124" s="50"/>
      <c r="U1124" s="50"/>
      <c r="V1124" s="50"/>
      <c r="W1124" s="50"/>
      <c r="X1124" s="50"/>
      <c r="Y1124" s="50"/>
      <c r="Z1124" s="50"/>
      <c r="AA1124" s="50"/>
      <c r="AB1124" s="50"/>
      <c r="AC1124" s="50"/>
      <c r="AD1124" s="50"/>
    </row>
    <row r="1125" spans="18:30">
      <c r="R1125" s="50"/>
      <c r="S1125" s="50"/>
      <c r="T1125" s="50"/>
      <c r="U1125" s="50"/>
      <c r="V1125" s="50"/>
      <c r="W1125" s="50"/>
      <c r="X1125" s="50"/>
      <c r="Y1125" s="50"/>
      <c r="Z1125" s="50"/>
      <c r="AA1125" s="50"/>
      <c r="AB1125" s="50"/>
      <c r="AC1125" s="50"/>
      <c r="AD1125" s="50"/>
    </row>
    <row r="1126" spans="18:30">
      <c r="R1126" s="50"/>
      <c r="S1126" s="50"/>
      <c r="T1126" s="50"/>
      <c r="U1126" s="50"/>
      <c r="V1126" s="50"/>
      <c r="W1126" s="50"/>
      <c r="X1126" s="50"/>
      <c r="Y1126" s="50"/>
      <c r="Z1126" s="50"/>
      <c r="AA1126" s="50"/>
      <c r="AB1126" s="50"/>
      <c r="AC1126" s="50"/>
      <c r="AD1126" s="50"/>
    </row>
    <row r="1127" spans="18:30">
      <c r="R1127" s="50"/>
      <c r="S1127" s="50"/>
      <c r="T1127" s="50"/>
      <c r="U1127" s="50"/>
      <c r="V1127" s="50"/>
      <c r="W1127" s="50"/>
      <c r="X1127" s="50"/>
      <c r="Y1127" s="50"/>
      <c r="Z1127" s="50"/>
      <c r="AA1127" s="50"/>
      <c r="AB1127" s="50"/>
      <c r="AC1127" s="50"/>
      <c r="AD1127" s="50"/>
    </row>
    <row r="1128" spans="18:30">
      <c r="R1128" s="50"/>
      <c r="S1128" s="50"/>
      <c r="T1128" s="50"/>
      <c r="U1128" s="50"/>
      <c r="V1128" s="50"/>
      <c r="W1128" s="50"/>
      <c r="X1128" s="50"/>
      <c r="Y1128" s="50"/>
      <c r="Z1128" s="50"/>
      <c r="AA1128" s="50"/>
      <c r="AB1128" s="50"/>
      <c r="AC1128" s="50"/>
      <c r="AD1128" s="50"/>
    </row>
    <row r="1129" spans="18:30">
      <c r="R1129" s="50"/>
      <c r="S1129" s="50"/>
      <c r="T1129" s="50"/>
      <c r="U1129" s="50"/>
      <c r="V1129" s="50"/>
      <c r="W1129" s="50"/>
      <c r="X1129" s="50"/>
      <c r="Y1129" s="50"/>
      <c r="Z1129" s="50"/>
      <c r="AA1129" s="50"/>
      <c r="AB1129" s="50"/>
      <c r="AC1129" s="50"/>
      <c r="AD1129" s="50"/>
    </row>
    <row r="1130" spans="18:30">
      <c r="R1130" s="50"/>
      <c r="S1130" s="50"/>
      <c r="T1130" s="50"/>
      <c r="U1130" s="50"/>
      <c r="V1130" s="50"/>
      <c r="W1130" s="50"/>
      <c r="X1130" s="50"/>
      <c r="Y1130" s="50"/>
      <c r="Z1130" s="50"/>
      <c r="AA1130" s="50"/>
      <c r="AB1130" s="50"/>
      <c r="AC1130" s="50"/>
      <c r="AD1130" s="50"/>
    </row>
    <row r="1131" spans="18:30">
      <c r="R1131" s="50"/>
      <c r="S1131" s="50"/>
      <c r="T1131" s="50"/>
      <c r="U1131" s="50"/>
      <c r="V1131" s="50"/>
      <c r="W1131" s="50"/>
      <c r="X1131" s="50"/>
      <c r="Y1131" s="50"/>
      <c r="Z1131" s="50"/>
      <c r="AA1131" s="50"/>
      <c r="AB1131" s="50"/>
      <c r="AC1131" s="50"/>
      <c r="AD1131" s="50"/>
    </row>
    <row r="1132" spans="18:30">
      <c r="R1132" s="50"/>
      <c r="S1132" s="50"/>
      <c r="T1132" s="50"/>
      <c r="U1132" s="50"/>
      <c r="V1132" s="50"/>
      <c r="W1132" s="50"/>
      <c r="X1132" s="50"/>
      <c r="Y1132" s="50"/>
      <c r="Z1132" s="50"/>
      <c r="AA1132" s="50"/>
      <c r="AB1132" s="50"/>
      <c r="AC1132" s="50"/>
      <c r="AD1132" s="50"/>
    </row>
    <row r="1133" spans="18:30">
      <c r="R1133" s="50"/>
      <c r="S1133" s="50"/>
      <c r="T1133" s="50"/>
      <c r="U1133" s="50"/>
      <c r="V1133" s="50"/>
      <c r="W1133" s="50"/>
      <c r="X1133" s="50"/>
      <c r="Y1133" s="50"/>
      <c r="Z1133" s="50"/>
      <c r="AA1133" s="50"/>
      <c r="AB1133" s="50"/>
      <c r="AC1133" s="50"/>
      <c r="AD1133" s="50"/>
    </row>
    <row r="1134" spans="18:30">
      <c r="R1134" s="50"/>
      <c r="S1134" s="50"/>
      <c r="T1134" s="50"/>
      <c r="U1134" s="50"/>
      <c r="V1134" s="50"/>
      <c r="W1134" s="50"/>
      <c r="X1134" s="50"/>
      <c r="Y1134" s="50"/>
      <c r="Z1134" s="50"/>
      <c r="AA1134" s="50"/>
      <c r="AB1134" s="50"/>
      <c r="AC1134" s="50"/>
      <c r="AD1134" s="50"/>
    </row>
    <row r="1135" spans="18:30">
      <c r="R1135" s="50"/>
      <c r="S1135" s="50"/>
      <c r="T1135" s="50"/>
      <c r="U1135" s="50"/>
      <c r="V1135" s="50"/>
      <c r="W1135" s="50"/>
      <c r="X1135" s="50"/>
      <c r="Y1135" s="50"/>
      <c r="Z1135" s="50"/>
      <c r="AA1135" s="50"/>
      <c r="AB1135" s="50"/>
      <c r="AC1135" s="50"/>
      <c r="AD1135" s="50"/>
    </row>
    <row r="1136" spans="18:30">
      <c r="R1136" s="50"/>
      <c r="S1136" s="50"/>
      <c r="T1136" s="50"/>
      <c r="U1136" s="50"/>
      <c r="V1136" s="50"/>
      <c r="W1136" s="50"/>
      <c r="X1136" s="50"/>
      <c r="Y1136" s="50"/>
      <c r="Z1136" s="50"/>
      <c r="AA1136" s="50"/>
      <c r="AB1136" s="50"/>
      <c r="AC1136" s="50"/>
      <c r="AD1136" s="50"/>
    </row>
    <row r="1137" spans="18:30">
      <c r="R1137" s="50"/>
      <c r="S1137" s="50"/>
      <c r="T1137" s="50"/>
      <c r="U1137" s="50"/>
      <c r="V1137" s="50"/>
      <c r="W1137" s="50"/>
      <c r="X1137" s="50"/>
      <c r="Y1137" s="50"/>
      <c r="Z1137" s="50"/>
      <c r="AA1137" s="50"/>
      <c r="AB1137" s="50"/>
      <c r="AC1137" s="50"/>
      <c r="AD1137" s="50"/>
    </row>
    <row r="1138" spans="18:30">
      <c r="R1138" s="50"/>
      <c r="S1138" s="50"/>
      <c r="T1138" s="50"/>
      <c r="U1138" s="50"/>
      <c r="V1138" s="50"/>
      <c r="W1138" s="50"/>
      <c r="X1138" s="50"/>
      <c r="Y1138" s="50"/>
      <c r="Z1138" s="50"/>
      <c r="AA1138" s="50"/>
      <c r="AB1138" s="50"/>
      <c r="AC1138" s="50"/>
      <c r="AD1138" s="50"/>
    </row>
    <row r="1139" spans="18:30">
      <c r="R1139" s="50"/>
      <c r="S1139" s="50"/>
      <c r="T1139" s="50"/>
      <c r="U1139" s="50"/>
      <c r="V1139" s="50"/>
      <c r="W1139" s="50"/>
      <c r="X1139" s="50"/>
      <c r="Y1139" s="50"/>
      <c r="Z1139" s="50"/>
      <c r="AA1139" s="50"/>
      <c r="AB1139" s="50"/>
      <c r="AC1139" s="50"/>
      <c r="AD1139" s="50"/>
    </row>
    <row r="1140" spans="18:30">
      <c r="R1140" s="50"/>
      <c r="S1140" s="50"/>
      <c r="T1140" s="50"/>
      <c r="U1140" s="50"/>
      <c r="V1140" s="50"/>
      <c r="W1140" s="50"/>
      <c r="X1140" s="50"/>
      <c r="Y1140" s="50"/>
      <c r="Z1140" s="50"/>
      <c r="AA1140" s="50"/>
      <c r="AB1140" s="50"/>
      <c r="AC1140" s="50"/>
      <c r="AD1140" s="50"/>
    </row>
    <row r="1141" spans="18:30">
      <c r="R1141" s="50"/>
      <c r="S1141" s="50"/>
      <c r="T1141" s="50"/>
      <c r="U1141" s="50"/>
      <c r="V1141" s="50"/>
      <c r="W1141" s="50"/>
      <c r="X1141" s="50"/>
      <c r="Y1141" s="50"/>
      <c r="Z1141" s="50"/>
      <c r="AA1141" s="50"/>
      <c r="AB1141" s="50"/>
      <c r="AC1141" s="50"/>
      <c r="AD1141" s="50"/>
    </row>
    <row r="1142" spans="18:30">
      <c r="R1142" s="50"/>
      <c r="S1142" s="50"/>
      <c r="T1142" s="50"/>
      <c r="U1142" s="50"/>
      <c r="V1142" s="50"/>
      <c r="W1142" s="50"/>
      <c r="X1142" s="50"/>
      <c r="Y1142" s="50"/>
      <c r="Z1142" s="50"/>
      <c r="AA1142" s="50"/>
      <c r="AB1142" s="50"/>
      <c r="AC1142" s="50"/>
      <c r="AD1142" s="50"/>
    </row>
    <row r="1143" spans="18:30">
      <c r="R1143" s="50"/>
      <c r="S1143" s="50"/>
      <c r="T1143" s="50"/>
      <c r="U1143" s="50"/>
      <c r="V1143" s="50"/>
      <c r="W1143" s="50"/>
      <c r="X1143" s="50"/>
      <c r="Y1143" s="50"/>
      <c r="Z1143" s="50"/>
      <c r="AA1143" s="50"/>
      <c r="AB1143" s="50"/>
      <c r="AC1143" s="50"/>
      <c r="AD1143" s="50"/>
    </row>
    <row r="1144" spans="18:30">
      <c r="R1144" s="50"/>
      <c r="S1144" s="50"/>
      <c r="T1144" s="50"/>
      <c r="U1144" s="50"/>
      <c r="V1144" s="50"/>
      <c r="W1144" s="50"/>
      <c r="X1144" s="50"/>
      <c r="Y1144" s="50"/>
      <c r="Z1144" s="50"/>
      <c r="AA1144" s="50"/>
      <c r="AB1144" s="50"/>
      <c r="AC1144" s="50"/>
      <c r="AD1144" s="50"/>
    </row>
    <row r="1145" spans="18:30">
      <c r="R1145" s="50"/>
      <c r="S1145" s="50"/>
      <c r="T1145" s="50"/>
      <c r="U1145" s="50"/>
      <c r="V1145" s="50"/>
      <c r="W1145" s="50"/>
      <c r="X1145" s="50"/>
      <c r="Y1145" s="50"/>
      <c r="Z1145" s="50"/>
      <c r="AA1145" s="50"/>
      <c r="AB1145" s="50"/>
      <c r="AC1145" s="50"/>
      <c r="AD1145" s="50"/>
    </row>
    <row r="1146" spans="18:30">
      <c r="R1146" s="50"/>
      <c r="S1146" s="50"/>
      <c r="T1146" s="50"/>
      <c r="U1146" s="50"/>
      <c r="V1146" s="50"/>
      <c r="W1146" s="50"/>
      <c r="X1146" s="50"/>
      <c r="Y1146" s="50"/>
      <c r="Z1146" s="50"/>
      <c r="AA1146" s="50"/>
      <c r="AB1146" s="50"/>
      <c r="AC1146" s="50"/>
      <c r="AD1146" s="50"/>
    </row>
    <row r="1147" spans="18:30">
      <c r="R1147" s="50"/>
      <c r="S1147" s="50"/>
      <c r="T1147" s="50"/>
      <c r="U1147" s="50"/>
      <c r="V1147" s="50"/>
      <c r="W1147" s="50"/>
      <c r="X1147" s="50"/>
      <c r="Y1147" s="50"/>
      <c r="Z1147" s="50"/>
      <c r="AA1147" s="50"/>
      <c r="AB1147" s="50"/>
      <c r="AC1147" s="50"/>
      <c r="AD1147" s="50"/>
    </row>
    <row r="1148" spans="18:30">
      <c r="R1148" s="50"/>
      <c r="S1148" s="50"/>
      <c r="T1148" s="50"/>
      <c r="U1148" s="50"/>
      <c r="V1148" s="50"/>
      <c r="W1148" s="50"/>
      <c r="X1148" s="50"/>
      <c r="Y1148" s="50"/>
      <c r="Z1148" s="50"/>
      <c r="AA1148" s="50"/>
      <c r="AB1148" s="50"/>
      <c r="AC1148" s="50"/>
      <c r="AD1148" s="50"/>
    </row>
    <row r="1149" spans="18:30">
      <c r="R1149" s="50"/>
      <c r="S1149" s="50"/>
      <c r="T1149" s="50"/>
      <c r="U1149" s="50"/>
      <c r="V1149" s="50"/>
      <c r="W1149" s="50"/>
      <c r="X1149" s="50"/>
      <c r="Y1149" s="50"/>
      <c r="Z1149" s="50"/>
      <c r="AA1149" s="50"/>
      <c r="AB1149" s="50"/>
      <c r="AC1149" s="50"/>
      <c r="AD1149" s="50"/>
    </row>
    <row r="1150" spans="18:30">
      <c r="R1150" s="50"/>
      <c r="S1150" s="50"/>
      <c r="T1150" s="50"/>
      <c r="U1150" s="50"/>
      <c r="V1150" s="50"/>
      <c r="W1150" s="50"/>
      <c r="X1150" s="50"/>
      <c r="Y1150" s="50"/>
      <c r="Z1150" s="50"/>
      <c r="AA1150" s="50"/>
      <c r="AB1150" s="50"/>
      <c r="AC1150" s="50"/>
      <c r="AD1150" s="50"/>
    </row>
    <row r="1151" spans="18:30">
      <c r="R1151" s="50"/>
      <c r="S1151" s="50"/>
      <c r="T1151" s="50"/>
      <c r="U1151" s="50"/>
      <c r="V1151" s="50"/>
      <c r="W1151" s="50"/>
      <c r="X1151" s="50"/>
      <c r="Y1151" s="50"/>
      <c r="Z1151" s="50"/>
      <c r="AA1151" s="50"/>
      <c r="AB1151" s="50"/>
      <c r="AC1151" s="50"/>
      <c r="AD1151" s="50"/>
    </row>
    <row r="1152" spans="18:30">
      <c r="R1152" s="50"/>
      <c r="S1152" s="50"/>
      <c r="T1152" s="50"/>
      <c r="U1152" s="50"/>
      <c r="V1152" s="50"/>
      <c r="W1152" s="50"/>
      <c r="X1152" s="50"/>
      <c r="Y1152" s="50"/>
      <c r="Z1152" s="50"/>
      <c r="AA1152" s="50"/>
      <c r="AB1152" s="50"/>
      <c r="AC1152" s="50"/>
      <c r="AD1152" s="50"/>
    </row>
    <row r="1153" spans="18:30">
      <c r="R1153" s="50"/>
      <c r="S1153" s="50"/>
      <c r="T1153" s="50"/>
      <c r="U1153" s="50"/>
      <c r="V1153" s="50"/>
      <c r="W1153" s="50"/>
      <c r="X1153" s="50"/>
      <c r="Y1153" s="50"/>
      <c r="Z1153" s="50"/>
      <c r="AA1153" s="50"/>
      <c r="AB1153" s="50"/>
      <c r="AC1153" s="50"/>
      <c r="AD1153" s="50"/>
    </row>
    <row r="1154" spans="18:30">
      <c r="R1154" s="50"/>
      <c r="S1154" s="50"/>
      <c r="T1154" s="50"/>
      <c r="U1154" s="50"/>
      <c r="V1154" s="50"/>
      <c r="W1154" s="50"/>
      <c r="X1154" s="50"/>
      <c r="Y1154" s="50"/>
      <c r="Z1154" s="50"/>
      <c r="AA1154" s="50"/>
      <c r="AB1154" s="50"/>
      <c r="AC1154" s="50"/>
      <c r="AD1154" s="50"/>
    </row>
    <row r="1155" spans="18:30">
      <c r="R1155" s="50"/>
      <c r="S1155" s="50"/>
      <c r="T1155" s="50"/>
      <c r="U1155" s="50"/>
      <c r="V1155" s="50"/>
      <c r="W1155" s="50"/>
      <c r="X1155" s="50"/>
      <c r="Y1155" s="50"/>
      <c r="Z1155" s="50"/>
      <c r="AA1155" s="50"/>
      <c r="AB1155" s="50"/>
      <c r="AC1155" s="50"/>
      <c r="AD1155" s="50"/>
    </row>
    <row r="1156" spans="18:30">
      <c r="R1156" s="50"/>
      <c r="S1156" s="50"/>
      <c r="T1156" s="50"/>
      <c r="U1156" s="50"/>
      <c r="V1156" s="50"/>
      <c r="W1156" s="50"/>
      <c r="X1156" s="50"/>
      <c r="Y1156" s="50"/>
      <c r="Z1156" s="50"/>
      <c r="AA1156" s="50"/>
      <c r="AB1156" s="50"/>
      <c r="AC1156" s="50"/>
      <c r="AD1156" s="50"/>
    </row>
    <row r="1157" spans="18:30">
      <c r="R1157" s="50"/>
      <c r="S1157" s="50"/>
      <c r="T1157" s="50"/>
      <c r="U1157" s="50"/>
      <c r="V1157" s="50"/>
      <c r="W1157" s="50"/>
      <c r="X1157" s="50"/>
      <c r="Y1157" s="50"/>
      <c r="Z1157" s="50"/>
      <c r="AA1157" s="50"/>
      <c r="AB1157" s="50"/>
      <c r="AC1157" s="50"/>
      <c r="AD1157" s="50"/>
    </row>
    <row r="1158" spans="18:30">
      <c r="R1158" s="50"/>
      <c r="S1158" s="50"/>
      <c r="T1158" s="50"/>
      <c r="U1158" s="50"/>
      <c r="V1158" s="50"/>
      <c r="W1158" s="50"/>
      <c r="X1158" s="50"/>
      <c r="Y1158" s="50"/>
      <c r="Z1158" s="50"/>
      <c r="AA1158" s="50"/>
      <c r="AB1158" s="50"/>
      <c r="AC1158" s="50"/>
      <c r="AD1158" s="50"/>
    </row>
    <row r="1159" spans="18:30">
      <c r="R1159" s="50"/>
      <c r="S1159" s="50"/>
      <c r="T1159" s="50"/>
      <c r="U1159" s="50"/>
      <c r="V1159" s="50"/>
      <c r="W1159" s="50"/>
      <c r="X1159" s="50"/>
      <c r="Y1159" s="50"/>
      <c r="Z1159" s="50"/>
      <c r="AA1159" s="50"/>
      <c r="AB1159" s="50"/>
      <c r="AC1159" s="50"/>
      <c r="AD1159" s="50"/>
    </row>
    <row r="1160" spans="18:30">
      <c r="R1160" s="50"/>
      <c r="S1160" s="50"/>
      <c r="T1160" s="50"/>
      <c r="U1160" s="50"/>
      <c r="V1160" s="50"/>
      <c r="W1160" s="50"/>
      <c r="X1160" s="50"/>
      <c r="Y1160" s="50"/>
      <c r="Z1160" s="50"/>
      <c r="AA1160" s="50"/>
      <c r="AB1160" s="50"/>
      <c r="AC1160" s="50"/>
      <c r="AD1160" s="50"/>
    </row>
    <row r="1161" spans="18:30">
      <c r="R1161" s="50"/>
      <c r="S1161" s="50"/>
      <c r="T1161" s="50"/>
      <c r="U1161" s="50"/>
      <c r="V1161" s="50"/>
      <c r="W1161" s="50"/>
      <c r="X1161" s="50"/>
      <c r="Y1161" s="50"/>
      <c r="Z1161" s="50"/>
      <c r="AA1161" s="50"/>
      <c r="AB1161" s="50"/>
      <c r="AC1161" s="50"/>
      <c r="AD1161" s="50"/>
    </row>
    <row r="1162" spans="18:30">
      <c r="R1162" s="50"/>
      <c r="S1162" s="50"/>
      <c r="T1162" s="50"/>
      <c r="U1162" s="50"/>
      <c r="V1162" s="50"/>
      <c r="W1162" s="50"/>
      <c r="X1162" s="50"/>
      <c r="Y1162" s="50"/>
      <c r="Z1162" s="50"/>
      <c r="AA1162" s="50"/>
      <c r="AB1162" s="50"/>
      <c r="AC1162" s="50"/>
      <c r="AD1162" s="50"/>
    </row>
    <row r="1163" spans="18:30">
      <c r="R1163" s="50"/>
      <c r="S1163" s="50"/>
      <c r="T1163" s="50"/>
      <c r="U1163" s="50"/>
      <c r="V1163" s="50"/>
      <c r="W1163" s="50"/>
      <c r="X1163" s="50"/>
      <c r="Y1163" s="50"/>
      <c r="Z1163" s="50"/>
      <c r="AA1163" s="50"/>
      <c r="AB1163" s="50"/>
      <c r="AC1163" s="50"/>
      <c r="AD1163" s="50"/>
    </row>
    <row r="1164" spans="18:30">
      <c r="R1164" s="50"/>
      <c r="S1164" s="50"/>
      <c r="T1164" s="50"/>
      <c r="U1164" s="50"/>
      <c r="V1164" s="50"/>
      <c r="W1164" s="50"/>
      <c r="X1164" s="50"/>
      <c r="Y1164" s="50"/>
      <c r="Z1164" s="50"/>
      <c r="AA1164" s="50"/>
      <c r="AB1164" s="50"/>
      <c r="AC1164" s="50"/>
      <c r="AD1164" s="50"/>
    </row>
    <row r="1165" spans="18:30">
      <c r="R1165" s="50"/>
      <c r="S1165" s="50"/>
      <c r="T1165" s="50"/>
      <c r="U1165" s="50"/>
      <c r="V1165" s="50"/>
      <c r="W1165" s="50"/>
      <c r="X1165" s="50"/>
      <c r="Y1165" s="50"/>
      <c r="Z1165" s="50"/>
      <c r="AA1165" s="50"/>
      <c r="AB1165" s="50"/>
      <c r="AC1165" s="50"/>
      <c r="AD1165" s="50"/>
    </row>
    <row r="1166" spans="18:30">
      <c r="R1166" s="50"/>
      <c r="S1166" s="50"/>
      <c r="T1166" s="50"/>
      <c r="U1166" s="50"/>
      <c r="V1166" s="50"/>
      <c r="W1166" s="50"/>
      <c r="X1166" s="50"/>
      <c r="Y1166" s="50"/>
      <c r="Z1166" s="50"/>
      <c r="AA1166" s="50"/>
      <c r="AB1166" s="50"/>
      <c r="AC1166" s="50"/>
      <c r="AD1166" s="50"/>
    </row>
    <row r="1167" spans="18:30">
      <c r="R1167" s="50"/>
      <c r="S1167" s="50"/>
      <c r="T1167" s="50"/>
      <c r="U1167" s="50"/>
      <c r="V1167" s="50"/>
      <c r="W1167" s="50"/>
      <c r="X1167" s="50"/>
      <c r="Y1167" s="50"/>
      <c r="Z1167" s="50"/>
      <c r="AA1167" s="50"/>
      <c r="AB1167" s="50"/>
      <c r="AC1167" s="50"/>
      <c r="AD1167" s="50"/>
    </row>
    <row r="1168" spans="18:30">
      <c r="R1168" s="50"/>
      <c r="S1168" s="50"/>
      <c r="T1168" s="50"/>
      <c r="U1168" s="50"/>
      <c r="V1168" s="50"/>
      <c r="W1168" s="50"/>
      <c r="X1168" s="50"/>
      <c r="Y1168" s="50"/>
      <c r="Z1168" s="50"/>
      <c r="AA1168" s="50"/>
      <c r="AB1168" s="50"/>
      <c r="AC1168" s="50"/>
      <c r="AD1168" s="50"/>
    </row>
    <row r="1169" spans="18:30">
      <c r="R1169" s="50"/>
      <c r="S1169" s="50"/>
      <c r="T1169" s="50"/>
      <c r="U1169" s="50"/>
      <c r="V1169" s="50"/>
      <c r="W1169" s="50"/>
      <c r="X1169" s="50"/>
      <c r="Y1169" s="50"/>
      <c r="Z1169" s="50"/>
      <c r="AA1169" s="50"/>
      <c r="AB1169" s="50"/>
      <c r="AC1169" s="50"/>
      <c r="AD1169" s="50"/>
    </row>
    <row r="1170" spans="18:30">
      <c r="R1170" s="50"/>
      <c r="S1170" s="50"/>
      <c r="T1170" s="50"/>
      <c r="U1170" s="50"/>
      <c r="V1170" s="50"/>
      <c r="W1170" s="50"/>
      <c r="X1170" s="50"/>
      <c r="Y1170" s="50"/>
      <c r="Z1170" s="50"/>
      <c r="AA1170" s="50"/>
      <c r="AB1170" s="50"/>
      <c r="AC1170" s="50"/>
      <c r="AD1170" s="50"/>
    </row>
    <row r="1171" spans="18:30">
      <c r="R1171" s="50"/>
      <c r="S1171" s="50"/>
      <c r="T1171" s="50"/>
      <c r="U1171" s="50"/>
      <c r="V1171" s="50"/>
      <c r="W1171" s="50"/>
      <c r="X1171" s="50"/>
      <c r="Y1171" s="50"/>
      <c r="Z1171" s="50"/>
      <c r="AA1171" s="50"/>
      <c r="AB1171" s="50"/>
      <c r="AC1171" s="50"/>
      <c r="AD1171" s="50"/>
    </row>
    <row r="1172" spans="18:30">
      <c r="R1172" s="50"/>
      <c r="S1172" s="50"/>
      <c r="T1172" s="50"/>
      <c r="U1172" s="50"/>
      <c r="V1172" s="50"/>
      <c r="W1172" s="50"/>
      <c r="X1172" s="50"/>
      <c r="Y1172" s="50"/>
      <c r="Z1172" s="50"/>
      <c r="AA1172" s="50"/>
      <c r="AB1172" s="50"/>
      <c r="AC1172" s="50"/>
      <c r="AD1172" s="50"/>
    </row>
    <row r="1173" spans="18:30">
      <c r="R1173" s="50"/>
      <c r="S1173" s="50"/>
      <c r="T1173" s="50"/>
      <c r="U1173" s="50"/>
      <c r="V1173" s="50"/>
      <c r="W1173" s="50"/>
      <c r="X1173" s="50"/>
      <c r="Y1173" s="50"/>
      <c r="Z1173" s="50"/>
      <c r="AA1173" s="50"/>
      <c r="AB1173" s="50"/>
      <c r="AC1173" s="50"/>
      <c r="AD1173" s="50"/>
    </row>
    <row r="1174" spans="18:30">
      <c r="R1174" s="50"/>
      <c r="S1174" s="50"/>
      <c r="T1174" s="50"/>
      <c r="U1174" s="50"/>
      <c r="V1174" s="50"/>
      <c r="W1174" s="50"/>
      <c r="X1174" s="50"/>
      <c r="Y1174" s="50"/>
      <c r="Z1174" s="50"/>
      <c r="AA1174" s="50"/>
      <c r="AB1174" s="50"/>
      <c r="AC1174" s="50"/>
      <c r="AD1174" s="50"/>
    </row>
    <row r="1175" spans="18:30">
      <c r="R1175" s="50"/>
      <c r="S1175" s="50"/>
      <c r="T1175" s="50"/>
      <c r="U1175" s="50"/>
      <c r="V1175" s="50"/>
      <c r="W1175" s="50"/>
      <c r="X1175" s="50"/>
      <c r="Y1175" s="50"/>
      <c r="Z1175" s="50"/>
      <c r="AA1175" s="50"/>
      <c r="AB1175" s="50"/>
      <c r="AC1175" s="50"/>
      <c r="AD1175" s="50"/>
    </row>
    <row r="1176" spans="18:30">
      <c r="R1176" s="50"/>
      <c r="S1176" s="50"/>
      <c r="T1176" s="50"/>
      <c r="U1176" s="50"/>
      <c r="V1176" s="50"/>
      <c r="W1176" s="50"/>
      <c r="X1176" s="50"/>
      <c r="Y1176" s="50"/>
      <c r="Z1176" s="50"/>
      <c r="AA1176" s="50"/>
      <c r="AB1176" s="50"/>
      <c r="AC1176" s="50"/>
      <c r="AD1176" s="50"/>
    </row>
    <row r="1177" spans="18:30">
      <c r="R1177" s="50"/>
      <c r="S1177" s="50"/>
      <c r="T1177" s="50"/>
      <c r="U1177" s="50"/>
      <c r="V1177" s="50"/>
      <c r="W1177" s="50"/>
      <c r="X1177" s="50"/>
      <c r="Y1177" s="50"/>
      <c r="Z1177" s="50"/>
      <c r="AA1177" s="50"/>
      <c r="AB1177" s="50"/>
      <c r="AC1177" s="50"/>
      <c r="AD1177" s="50"/>
    </row>
    <row r="1178" spans="18:30">
      <c r="R1178" s="50"/>
      <c r="S1178" s="50"/>
      <c r="T1178" s="50"/>
      <c r="U1178" s="50"/>
      <c r="V1178" s="50"/>
      <c r="W1178" s="50"/>
      <c r="X1178" s="50"/>
      <c r="Y1178" s="50"/>
      <c r="Z1178" s="50"/>
      <c r="AA1178" s="50"/>
      <c r="AB1178" s="50"/>
      <c r="AC1178" s="50"/>
      <c r="AD1178" s="50"/>
    </row>
    <row r="1179" spans="18:30">
      <c r="R1179" s="50"/>
      <c r="S1179" s="50"/>
      <c r="T1179" s="50"/>
      <c r="U1179" s="50"/>
      <c r="V1179" s="50"/>
      <c r="W1179" s="50"/>
      <c r="X1179" s="50"/>
      <c r="Y1179" s="50"/>
      <c r="Z1179" s="50"/>
      <c r="AA1179" s="50"/>
      <c r="AB1179" s="50"/>
      <c r="AC1179" s="50"/>
      <c r="AD1179" s="50"/>
    </row>
    <row r="1180" spans="18:30">
      <c r="R1180" s="50"/>
      <c r="S1180" s="50"/>
      <c r="T1180" s="50"/>
      <c r="U1180" s="50"/>
      <c r="V1180" s="50"/>
      <c r="W1180" s="50"/>
      <c r="X1180" s="50"/>
      <c r="Y1180" s="50"/>
      <c r="Z1180" s="50"/>
      <c r="AA1180" s="50"/>
      <c r="AB1180" s="50"/>
      <c r="AC1180" s="50"/>
      <c r="AD1180" s="50"/>
    </row>
    <row r="1181" spans="18:30">
      <c r="R1181" s="50"/>
      <c r="S1181" s="50"/>
      <c r="T1181" s="50"/>
      <c r="U1181" s="50"/>
      <c r="V1181" s="50"/>
      <c r="W1181" s="50"/>
      <c r="X1181" s="50"/>
      <c r="Y1181" s="50"/>
      <c r="Z1181" s="50"/>
      <c r="AA1181" s="50"/>
      <c r="AB1181" s="50"/>
      <c r="AC1181" s="50"/>
      <c r="AD1181" s="50"/>
    </row>
    <row r="1182" spans="18:30">
      <c r="R1182" s="50"/>
      <c r="S1182" s="50"/>
      <c r="T1182" s="50"/>
      <c r="U1182" s="50"/>
      <c r="V1182" s="50"/>
      <c r="W1182" s="50"/>
      <c r="X1182" s="50"/>
      <c r="Y1182" s="50"/>
      <c r="Z1182" s="50"/>
      <c r="AA1182" s="50"/>
      <c r="AB1182" s="50"/>
      <c r="AC1182" s="50"/>
      <c r="AD1182" s="50"/>
    </row>
    <row r="1183" spans="18:30">
      <c r="R1183" s="50"/>
      <c r="S1183" s="50"/>
      <c r="T1183" s="50"/>
      <c r="U1183" s="50"/>
      <c r="V1183" s="50"/>
      <c r="W1183" s="50"/>
      <c r="X1183" s="50"/>
      <c r="Y1183" s="50"/>
      <c r="Z1183" s="50"/>
      <c r="AA1183" s="50"/>
      <c r="AB1183" s="50"/>
      <c r="AC1183" s="50"/>
      <c r="AD1183" s="50"/>
    </row>
    <row r="1184" spans="18:30">
      <c r="R1184" s="50"/>
      <c r="S1184" s="50"/>
      <c r="T1184" s="50"/>
      <c r="U1184" s="50"/>
      <c r="V1184" s="50"/>
      <c r="W1184" s="50"/>
      <c r="X1184" s="50"/>
      <c r="Y1184" s="50"/>
      <c r="Z1184" s="50"/>
      <c r="AA1184" s="50"/>
      <c r="AB1184" s="50"/>
      <c r="AC1184" s="50"/>
      <c r="AD1184" s="50"/>
    </row>
    <row r="1185" spans="18:30">
      <c r="R1185" s="50"/>
      <c r="S1185" s="50"/>
      <c r="T1185" s="50"/>
      <c r="U1185" s="50"/>
      <c r="V1185" s="50"/>
      <c r="W1185" s="50"/>
      <c r="X1185" s="50"/>
      <c r="Y1185" s="50"/>
      <c r="Z1185" s="50"/>
      <c r="AA1185" s="50"/>
      <c r="AB1185" s="50"/>
      <c r="AC1185" s="50"/>
      <c r="AD1185" s="50"/>
    </row>
    <row r="1186" spans="18:30">
      <c r="R1186" s="50"/>
      <c r="S1186" s="50"/>
      <c r="T1186" s="50"/>
      <c r="U1186" s="50"/>
      <c r="V1186" s="50"/>
      <c r="W1186" s="50"/>
      <c r="X1186" s="50"/>
      <c r="Y1186" s="50"/>
      <c r="Z1186" s="50"/>
      <c r="AA1186" s="50"/>
      <c r="AB1186" s="50"/>
      <c r="AC1186" s="50"/>
      <c r="AD1186" s="50"/>
    </row>
    <row r="1187" spans="18:30">
      <c r="R1187" s="50"/>
      <c r="S1187" s="50"/>
      <c r="T1187" s="50"/>
      <c r="U1187" s="50"/>
      <c r="V1187" s="50"/>
      <c r="W1187" s="50"/>
      <c r="X1187" s="50"/>
      <c r="Y1187" s="50"/>
      <c r="Z1187" s="50"/>
      <c r="AA1187" s="50"/>
      <c r="AB1187" s="50"/>
      <c r="AC1187" s="50"/>
      <c r="AD1187" s="50"/>
    </row>
    <row r="1188" spans="18:30">
      <c r="R1188" s="50"/>
      <c r="S1188" s="50"/>
      <c r="T1188" s="50"/>
      <c r="U1188" s="50"/>
      <c r="V1188" s="50"/>
      <c r="W1188" s="50"/>
      <c r="X1188" s="50"/>
      <c r="Y1188" s="50"/>
      <c r="Z1188" s="50"/>
      <c r="AA1188" s="50"/>
      <c r="AB1188" s="50"/>
      <c r="AC1188" s="50"/>
      <c r="AD1188" s="50"/>
    </row>
    <row r="1189" spans="18:30">
      <c r="R1189" s="50"/>
      <c r="S1189" s="50"/>
      <c r="T1189" s="50"/>
      <c r="U1189" s="50"/>
      <c r="V1189" s="50"/>
      <c r="W1189" s="50"/>
      <c r="X1189" s="50"/>
      <c r="Y1189" s="50"/>
      <c r="Z1189" s="50"/>
      <c r="AA1189" s="50"/>
      <c r="AB1189" s="50"/>
      <c r="AC1189" s="50"/>
      <c r="AD1189" s="50"/>
    </row>
    <row r="1190" spans="18:30">
      <c r="R1190" s="50"/>
      <c r="S1190" s="50"/>
      <c r="T1190" s="50"/>
      <c r="U1190" s="50"/>
      <c r="V1190" s="50"/>
      <c r="W1190" s="50"/>
      <c r="X1190" s="50"/>
      <c r="Y1190" s="50"/>
      <c r="Z1190" s="50"/>
      <c r="AA1190" s="50"/>
      <c r="AB1190" s="50"/>
      <c r="AC1190" s="50"/>
      <c r="AD1190" s="50"/>
    </row>
    <row r="1191" spans="18:30">
      <c r="R1191" s="50"/>
      <c r="S1191" s="50"/>
      <c r="T1191" s="50"/>
      <c r="U1191" s="50"/>
      <c r="V1191" s="50"/>
      <c r="W1191" s="50"/>
      <c r="X1191" s="50"/>
      <c r="Y1191" s="50"/>
      <c r="Z1191" s="50"/>
      <c r="AA1191" s="50"/>
      <c r="AB1191" s="50"/>
      <c r="AC1191" s="50"/>
      <c r="AD1191" s="50"/>
    </row>
    <row r="1192" spans="18:30">
      <c r="R1192" s="50"/>
      <c r="S1192" s="50"/>
      <c r="T1192" s="50"/>
      <c r="U1192" s="50"/>
      <c r="V1192" s="50"/>
      <c r="W1192" s="50"/>
      <c r="X1192" s="50"/>
      <c r="Y1192" s="50"/>
      <c r="Z1192" s="50"/>
      <c r="AA1192" s="50"/>
      <c r="AB1192" s="50"/>
      <c r="AC1192" s="50"/>
      <c r="AD1192" s="50"/>
    </row>
    <row r="1193" spans="18:30">
      <c r="R1193" s="50"/>
      <c r="S1193" s="50"/>
      <c r="T1193" s="50"/>
      <c r="U1193" s="50"/>
      <c r="V1193" s="50"/>
      <c r="W1193" s="50"/>
      <c r="X1193" s="50"/>
      <c r="Y1193" s="50"/>
      <c r="Z1193" s="50"/>
      <c r="AA1193" s="50"/>
      <c r="AB1193" s="50"/>
      <c r="AC1193" s="50"/>
      <c r="AD1193" s="50"/>
    </row>
    <row r="1194" spans="18:30">
      <c r="R1194" s="50"/>
      <c r="S1194" s="50"/>
      <c r="T1194" s="50"/>
      <c r="U1194" s="50"/>
      <c r="V1194" s="50"/>
      <c r="W1194" s="50"/>
      <c r="X1194" s="50"/>
      <c r="Y1194" s="50"/>
      <c r="Z1194" s="50"/>
      <c r="AA1194" s="50"/>
      <c r="AB1194" s="50"/>
      <c r="AC1194" s="50"/>
      <c r="AD1194" s="50"/>
    </row>
    <row r="1195" spans="18:30">
      <c r="R1195" s="50"/>
      <c r="S1195" s="50"/>
      <c r="T1195" s="50"/>
      <c r="U1195" s="50"/>
      <c r="V1195" s="50"/>
      <c r="W1195" s="50"/>
      <c r="X1195" s="50"/>
      <c r="Y1195" s="50"/>
      <c r="Z1195" s="50"/>
      <c r="AA1195" s="50"/>
      <c r="AB1195" s="50"/>
      <c r="AC1195" s="50"/>
      <c r="AD1195" s="50"/>
    </row>
    <row r="1196" spans="18:30">
      <c r="R1196" s="50"/>
      <c r="S1196" s="50"/>
      <c r="T1196" s="50"/>
      <c r="U1196" s="50"/>
      <c r="V1196" s="50"/>
      <c r="W1196" s="50"/>
      <c r="X1196" s="50"/>
      <c r="Y1196" s="50"/>
      <c r="Z1196" s="50"/>
      <c r="AA1196" s="50"/>
      <c r="AB1196" s="50"/>
      <c r="AC1196" s="50"/>
      <c r="AD1196" s="50"/>
    </row>
    <row r="1197" spans="18:30">
      <c r="R1197" s="50"/>
      <c r="S1197" s="50"/>
      <c r="T1197" s="50"/>
      <c r="U1197" s="50"/>
      <c r="V1197" s="50"/>
      <c r="W1197" s="50"/>
      <c r="X1197" s="50"/>
      <c r="Y1197" s="50"/>
      <c r="Z1197" s="50"/>
      <c r="AA1197" s="50"/>
      <c r="AB1197" s="50"/>
      <c r="AC1197" s="50"/>
      <c r="AD1197" s="50"/>
    </row>
    <row r="1198" spans="18:30">
      <c r="R1198" s="50"/>
      <c r="S1198" s="50"/>
      <c r="T1198" s="50"/>
      <c r="U1198" s="50"/>
      <c r="V1198" s="50"/>
      <c r="W1198" s="50"/>
      <c r="X1198" s="50"/>
      <c r="Y1198" s="50"/>
      <c r="Z1198" s="50"/>
      <c r="AA1198" s="50"/>
      <c r="AB1198" s="50"/>
      <c r="AC1198" s="50"/>
      <c r="AD1198" s="50"/>
    </row>
    <row r="1199" spans="18:30">
      <c r="R1199" s="50"/>
      <c r="S1199" s="50"/>
      <c r="T1199" s="50"/>
      <c r="U1199" s="50"/>
      <c r="V1199" s="50"/>
      <c r="W1199" s="50"/>
      <c r="X1199" s="50"/>
      <c r="Y1199" s="50"/>
      <c r="Z1199" s="50"/>
      <c r="AA1199" s="50"/>
      <c r="AB1199" s="50"/>
      <c r="AC1199" s="50"/>
      <c r="AD1199" s="50"/>
    </row>
    <row r="1200" spans="18:30">
      <c r="R1200" s="50"/>
      <c r="S1200" s="50"/>
      <c r="T1200" s="50"/>
      <c r="U1200" s="50"/>
      <c r="V1200" s="50"/>
      <c r="W1200" s="50"/>
      <c r="X1200" s="50"/>
      <c r="Y1200" s="50"/>
      <c r="Z1200" s="50"/>
      <c r="AA1200" s="50"/>
      <c r="AB1200" s="50"/>
      <c r="AC1200" s="50"/>
      <c r="AD1200" s="50"/>
    </row>
    <row r="1201" spans="18:30">
      <c r="R1201" s="50"/>
      <c r="S1201" s="50"/>
      <c r="T1201" s="50"/>
      <c r="U1201" s="50"/>
      <c r="V1201" s="50"/>
      <c r="W1201" s="50"/>
      <c r="X1201" s="50"/>
      <c r="Y1201" s="50"/>
      <c r="Z1201" s="50"/>
      <c r="AA1201" s="50"/>
      <c r="AB1201" s="50"/>
      <c r="AC1201" s="50"/>
      <c r="AD1201" s="50"/>
    </row>
    <row r="1202" spans="18:30">
      <c r="R1202" s="50"/>
      <c r="S1202" s="50"/>
      <c r="T1202" s="50"/>
      <c r="U1202" s="50"/>
      <c r="V1202" s="50"/>
      <c r="W1202" s="50"/>
      <c r="X1202" s="50"/>
      <c r="Y1202" s="50"/>
      <c r="Z1202" s="50"/>
      <c r="AA1202" s="50"/>
      <c r="AB1202" s="50"/>
      <c r="AC1202" s="50"/>
      <c r="AD1202" s="50"/>
    </row>
    <row r="1203" spans="18:30">
      <c r="R1203" s="50"/>
      <c r="S1203" s="50"/>
      <c r="T1203" s="50"/>
      <c r="U1203" s="50"/>
      <c r="V1203" s="50"/>
      <c r="W1203" s="50"/>
      <c r="X1203" s="50"/>
      <c r="Y1203" s="50"/>
      <c r="Z1203" s="50"/>
      <c r="AA1203" s="50"/>
      <c r="AB1203" s="50"/>
      <c r="AC1203" s="50"/>
      <c r="AD1203" s="50"/>
    </row>
    <row r="1204" spans="18:30">
      <c r="R1204" s="50"/>
      <c r="S1204" s="50"/>
      <c r="T1204" s="50"/>
      <c r="U1204" s="50"/>
      <c r="V1204" s="50"/>
      <c r="W1204" s="50"/>
      <c r="X1204" s="50"/>
      <c r="Y1204" s="50"/>
      <c r="Z1204" s="50"/>
      <c r="AA1204" s="50"/>
      <c r="AB1204" s="50"/>
      <c r="AC1204" s="50"/>
      <c r="AD1204" s="50"/>
    </row>
    <row r="1205" spans="18:30">
      <c r="R1205" s="50"/>
      <c r="S1205" s="50"/>
      <c r="T1205" s="50"/>
      <c r="U1205" s="50"/>
      <c r="V1205" s="50"/>
      <c r="W1205" s="50"/>
      <c r="X1205" s="50"/>
      <c r="Y1205" s="50"/>
      <c r="Z1205" s="50"/>
      <c r="AA1205" s="50"/>
      <c r="AB1205" s="50"/>
      <c r="AC1205" s="50"/>
      <c r="AD1205" s="50"/>
    </row>
    <row r="1206" spans="18:30">
      <c r="R1206" s="50"/>
      <c r="S1206" s="50"/>
      <c r="T1206" s="50"/>
      <c r="U1206" s="50"/>
      <c r="V1206" s="50"/>
      <c r="W1206" s="50"/>
      <c r="X1206" s="50"/>
      <c r="Y1206" s="50"/>
      <c r="Z1206" s="50"/>
      <c r="AA1206" s="50"/>
      <c r="AB1206" s="50"/>
      <c r="AC1206" s="50"/>
      <c r="AD1206" s="50"/>
    </row>
    <row r="1207" spans="18:30">
      <c r="R1207" s="50"/>
      <c r="S1207" s="50"/>
      <c r="T1207" s="50"/>
      <c r="U1207" s="50"/>
      <c r="V1207" s="50"/>
      <c r="W1207" s="50"/>
      <c r="X1207" s="50"/>
      <c r="Y1207" s="50"/>
      <c r="Z1207" s="50"/>
      <c r="AA1207" s="50"/>
      <c r="AB1207" s="50"/>
      <c r="AC1207" s="50"/>
      <c r="AD1207" s="50"/>
    </row>
    <row r="1208" spans="18:30">
      <c r="R1208" s="50"/>
      <c r="S1208" s="50"/>
      <c r="T1208" s="50"/>
      <c r="U1208" s="50"/>
      <c r="V1208" s="50"/>
      <c r="W1208" s="50"/>
      <c r="X1208" s="50"/>
      <c r="Y1208" s="50"/>
      <c r="Z1208" s="50"/>
      <c r="AA1208" s="50"/>
      <c r="AB1208" s="50"/>
      <c r="AC1208" s="50"/>
      <c r="AD1208" s="50"/>
    </row>
    <row r="1209" spans="18:30">
      <c r="R1209" s="50"/>
      <c r="S1209" s="50"/>
      <c r="T1209" s="50"/>
      <c r="U1209" s="50"/>
      <c r="V1209" s="50"/>
      <c r="W1209" s="50"/>
      <c r="X1209" s="50"/>
      <c r="Y1209" s="50"/>
      <c r="Z1209" s="50"/>
      <c r="AA1209" s="50"/>
      <c r="AB1209" s="50"/>
      <c r="AC1209" s="50"/>
      <c r="AD1209" s="50"/>
    </row>
    <row r="1210" spans="18:30">
      <c r="R1210" s="50"/>
      <c r="S1210" s="50"/>
      <c r="T1210" s="50"/>
      <c r="U1210" s="50"/>
      <c r="V1210" s="50"/>
      <c r="W1210" s="50"/>
      <c r="X1210" s="50"/>
      <c r="Y1210" s="50"/>
      <c r="Z1210" s="50"/>
      <c r="AA1210" s="50"/>
      <c r="AB1210" s="50"/>
      <c r="AC1210" s="50"/>
      <c r="AD1210" s="50"/>
    </row>
    <row r="1211" spans="18:30">
      <c r="R1211" s="50"/>
      <c r="S1211" s="50"/>
      <c r="T1211" s="50"/>
      <c r="U1211" s="50"/>
      <c r="V1211" s="50"/>
      <c r="W1211" s="50"/>
      <c r="X1211" s="50"/>
      <c r="Y1211" s="50"/>
      <c r="Z1211" s="50"/>
      <c r="AA1211" s="50"/>
      <c r="AB1211" s="50"/>
      <c r="AC1211" s="50"/>
      <c r="AD1211" s="50"/>
    </row>
    <row r="1212" spans="18:30">
      <c r="R1212" s="50"/>
      <c r="S1212" s="50"/>
      <c r="T1212" s="50"/>
      <c r="U1212" s="50"/>
      <c r="V1212" s="50"/>
      <c r="W1212" s="50"/>
      <c r="X1212" s="50"/>
      <c r="Y1212" s="50"/>
      <c r="Z1212" s="50"/>
      <c r="AA1212" s="50"/>
      <c r="AB1212" s="50"/>
      <c r="AC1212" s="50"/>
      <c r="AD1212" s="50"/>
    </row>
    <row r="1213" spans="18:30">
      <c r="R1213" s="50"/>
      <c r="S1213" s="50"/>
      <c r="T1213" s="50"/>
      <c r="U1213" s="50"/>
      <c r="V1213" s="50"/>
      <c r="W1213" s="50"/>
      <c r="X1213" s="50"/>
      <c r="Y1213" s="50"/>
      <c r="Z1213" s="50"/>
      <c r="AA1213" s="50"/>
      <c r="AB1213" s="50"/>
      <c r="AC1213" s="50"/>
      <c r="AD1213" s="50"/>
    </row>
    <row r="1214" spans="18:30">
      <c r="R1214" s="50"/>
      <c r="S1214" s="50"/>
      <c r="T1214" s="50"/>
      <c r="U1214" s="50"/>
      <c r="V1214" s="50"/>
      <c r="W1214" s="50"/>
      <c r="X1214" s="50"/>
      <c r="Y1214" s="50"/>
      <c r="Z1214" s="50"/>
      <c r="AA1214" s="50"/>
      <c r="AB1214" s="50"/>
      <c r="AC1214" s="50"/>
      <c r="AD1214" s="50"/>
    </row>
    <row r="1215" spans="18:30">
      <c r="R1215" s="50"/>
      <c r="S1215" s="50"/>
      <c r="T1215" s="50"/>
      <c r="U1215" s="50"/>
      <c r="V1215" s="50"/>
      <c r="W1215" s="50"/>
      <c r="X1215" s="50"/>
      <c r="Y1215" s="50"/>
      <c r="Z1215" s="50"/>
      <c r="AA1215" s="50"/>
      <c r="AB1215" s="50"/>
      <c r="AC1215" s="50"/>
      <c r="AD1215" s="50"/>
    </row>
    <row r="1216" spans="18:30">
      <c r="R1216" s="50"/>
      <c r="S1216" s="50"/>
      <c r="T1216" s="50"/>
      <c r="U1216" s="50"/>
      <c r="V1216" s="50"/>
      <c r="W1216" s="50"/>
      <c r="X1216" s="50"/>
      <c r="Y1216" s="50"/>
      <c r="Z1216" s="50"/>
      <c r="AA1216" s="50"/>
      <c r="AB1216" s="50"/>
      <c r="AC1216" s="50"/>
      <c r="AD1216" s="50"/>
    </row>
    <row r="1217" spans="18:30">
      <c r="R1217" s="50"/>
      <c r="S1217" s="50"/>
      <c r="T1217" s="50"/>
      <c r="U1217" s="50"/>
      <c r="V1217" s="50"/>
      <c r="W1217" s="50"/>
      <c r="X1217" s="50"/>
      <c r="Y1217" s="50"/>
      <c r="Z1217" s="50"/>
      <c r="AA1217" s="50"/>
      <c r="AB1217" s="50"/>
      <c r="AC1217" s="50"/>
      <c r="AD1217" s="50"/>
    </row>
    <row r="1218" spans="18:30">
      <c r="R1218" s="50"/>
      <c r="S1218" s="50"/>
      <c r="T1218" s="50"/>
      <c r="U1218" s="50"/>
      <c r="V1218" s="50"/>
      <c r="W1218" s="50"/>
      <c r="X1218" s="50"/>
      <c r="Y1218" s="50"/>
      <c r="Z1218" s="50"/>
      <c r="AA1218" s="50"/>
      <c r="AB1218" s="50"/>
      <c r="AC1218" s="50"/>
      <c r="AD1218" s="50"/>
    </row>
    <row r="1219" spans="18:30">
      <c r="R1219" s="50"/>
      <c r="S1219" s="50"/>
      <c r="T1219" s="50"/>
      <c r="U1219" s="50"/>
      <c r="V1219" s="50"/>
      <c r="W1219" s="50"/>
      <c r="X1219" s="50"/>
      <c r="Y1219" s="50"/>
      <c r="Z1219" s="50"/>
      <c r="AA1219" s="50"/>
      <c r="AB1219" s="50"/>
      <c r="AC1219" s="50"/>
      <c r="AD1219" s="50"/>
    </row>
    <row r="1220" spans="18:30">
      <c r="R1220" s="50"/>
      <c r="S1220" s="50"/>
      <c r="T1220" s="50"/>
      <c r="U1220" s="50"/>
      <c r="V1220" s="50"/>
      <c r="W1220" s="50"/>
      <c r="X1220" s="50"/>
      <c r="Y1220" s="50"/>
      <c r="Z1220" s="50"/>
      <c r="AA1220" s="50"/>
      <c r="AB1220" s="50"/>
      <c r="AC1220" s="50"/>
      <c r="AD1220" s="50"/>
    </row>
    <row r="1221" spans="18:30">
      <c r="R1221" s="50"/>
      <c r="S1221" s="50"/>
      <c r="T1221" s="50"/>
      <c r="U1221" s="50"/>
      <c r="V1221" s="50"/>
      <c r="W1221" s="50"/>
      <c r="X1221" s="50"/>
      <c r="Y1221" s="50"/>
      <c r="Z1221" s="50"/>
      <c r="AA1221" s="50"/>
      <c r="AB1221" s="50"/>
      <c r="AC1221" s="50"/>
      <c r="AD1221" s="50"/>
    </row>
    <row r="1222" spans="18:30">
      <c r="R1222" s="50"/>
      <c r="S1222" s="50"/>
      <c r="T1222" s="50"/>
      <c r="U1222" s="50"/>
      <c r="V1222" s="50"/>
      <c r="W1222" s="50"/>
      <c r="X1222" s="50"/>
      <c r="Y1222" s="50"/>
      <c r="Z1222" s="50"/>
      <c r="AA1222" s="50"/>
      <c r="AB1222" s="50"/>
      <c r="AC1222" s="50"/>
      <c r="AD1222" s="50"/>
    </row>
    <row r="1223" spans="18:30">
      <c r="R1223" s="50"/>
      <c r="S1223" s="50"/>
      <c r="T1223" s="50"/>
      <c r="U1223" s="50"/>
      <c r="V1223" s="50"/>
      <c r="W1223" s="50"/>
      <c r="X1223" s="50"/>
      <c r="Y1223" s="50"/>
      <c r="Z1223" s="50"/>
      <c r="AA1223" s="50"/>
      <c r="AB1223" s="50"/>
      <c r="AC1223" s="50"/>
      <c r="AD1223" s="50"/>
    </row>
    <row r="1224" spans="18:30">
      <c r="R1224" s="50"/>
      <c r="S1224" s="50"/>
      <c r="T1224" s="50"/>
      <c r="U1224" s="50"/>
      <c r="V1224" s="50"/>
      <c r="W1224" s="50"/>
      <c r="X1224" s="50"/>
      <c r="Y1224" s="50"/>
      <c r="Z1224" s="50"/>
      <c r="AA1224" s="50"/>
      <c r="AB1224" s="50"/>
      <c r="AC1224" s="50"/>
      <c r="AD1224" s="50"/>
    </row>
    <row r="1225" spans="18:30">
      <c r="R1225" s="50"/>
      <c r="S1225" s="50"/>
      <c r="T1225" s="50"/>
      <c r="U1225" s="50"/>
      <c r="V1225" s="50"/>
      <c r="W1225" s="50"/>
      <c r="X1225" s="50"/>
      <c r="Y1225" s="50"/>
      <c r="Z1225" s="50"/>
      <c r="AA1225" s="50"/>
      <c r="AB1225" s="50"/>
      <c r="AC1225" s="50"/>
      <c r="AD1225" s="50"/>
    </row>
    <row r="1226" spans="18:30">
      <c r="R1226" s="50"/>
      <c r="S1226" s="50"/>
      <c r="T1226" s="50"/>
      <c r="U1226" s="50"/>
      <c r="V1226" s="50"/>
      <c r="W1226" s="50"/>
      <c r="X1226" s="50"/>
      <c r="Y1226" s="50"/>
      <c r="Z1226" s="50"/>
      <c r="AA1226" s="50"/>
      <c r="AB1226" s="50"/>
      <c r="AC1226" s="50"/>
      <c r="AD1226" s="50"/>
    </row>
    <row r="1227" spans="18:30">
      <c r="R1227" s="50"/>
      <c r="S1227" s="50"/>
      <c r="T1227" s="50"/>
      <c r="U1227" s="50"/>
      <c r="V1227" s="50"/>
      <c r="W1227" s="50"/>
      <c r="X1227" s="50"/>
      <c r="Y1227" s="50"/>
      <c r="Z1227" s="50"/>
      <c r="AA1227" s="50"/>
      <c r="AB1227" s="50"/>
      <c r="AC1227" s="50"/>
      <c r="AD1227" s="50"/>
    </row>
    <row r="1228" spans="18:30">
      <c r="R1228" s="50"/>
      <c r="S1228" s="50"/>
      <c r="T1228" s="50"/>
      <c r="U1228" s="50"/>
      <c r="V1228" s="50"/>
      <c r="W1228" s="50"/>
      <c r="X1228" s="50"/>
      <c r="Y1228" s="50"/>
      <c r="Z1228" s="50"/>
      <c r="AA1228" s="50"/>
      <c r="AB1228" s="50"/>
      <c r="AC1228" s="50"/>
      <c r="AD1228" s="50"/>
    </row>
    <row r="1229" spans="18:30">
      <c r="R1229" s="50"/>
      <c r="S1229" s="50"/>
      <c r="T1229" s="50"/>
      <c r="U1229" s="50"/>
      <c r="V1229" s="50"/>
      <c r="W1229" s="50"/>
      <c r="X1229" s="50"/>
      <c r="Y1229" s="50"/>
      <c r="Z1229" s="50"/>
      <c r="AA1229" s="50"/>
      <c r="AB1229" s="50"/>
      <c r="AC1229" s="50"/>
      <c r="AD1229" s="50"/>
    </row>
    <row r="1230" spans="18:30">
      <c r="R1230" s="50"/>
      <c r="S1230" s="50"/>
      <c r="T1230" s="50"/>
      <c r="U1230" s="50"/>
      <c r="V1230" s="50"/>
      <c r="W1230" s="50"/>
      <c r="X1230" s="50"/>
      <c r="Y1230" s="50"/>
      <c r="Z1230" s="50"/>
      <c r="AA1230" s="50"/>
      <c r="AB1230" s="50"/>
      <c r="AC1230" s="50"/>
      <c r="AD1230" s="50"/>
    </row>
    <row r="1231" spans="18:30">
      <c r="R1231" s="50"/>
      <c r="S1231" s="50"/>
      <c r="T1231" s="50"/>
      <c r="U1231" s="50"/>
      <c r="V1231" s="50"/>
      <c r="W1231" s="50"/>
      <c r="X1231" s="50"/>
      <c r="Y1231" s="50"/>
      <c r="Z1231" s="50"/>
      <c r="AA1231" s="50"/>
      <c r="AB1231" s="50"/>
      <c r="AC1231" s="50"/>
      <c r="AD1231" s="50"/>
    </row>
    <row r="1232" spans="18:30">
      <c r="R1232" s="50"/>
      <c r="S1232" s="50"/>
      <c r="T1232" s="50"/>
      <c r="U1232" s="50"/>
      <c r="V1232" s="50"/>
      <c r="W1232" s="50"/>
      <c r="X1232" s="50"/>
      <c r="Y1232" s="50"/>
      <c r="Z1232" s="50"/>
      <c r="AA1232" s="50"/>
      <c r="AB1232" s="50"/>
      <c r="AC1232" s="50"/>
      <c r="AD1232" s="50"/>
    </row>
    <row r="1233" spans="18:30">
      <c r="R1233" s="50"/>
      <c r="S1233" s="50"/>
      <c r="T1233" s="50"/>
      <c r="U1233" s="50"/>
      <c r="V1233" s="50"/>
      <c r="W1233" s="50"/>
      <c r="X1233" s="50"/>
      <c r="Y1233" s="50"/>
      <c r="Z1233" s="50"/>
      <c r="AA1233" s="50"/>
      <c r="AB1233" s="50"/>
      <c r="AC1233" s="50"/>
      <c r="AD1233" s="50"/>
    </row>
    <row r="1234" spans="18:30">
      <c r="R1234" s="50"/>
      <c r="S1234" s="50"/>
      <c r="T1234" s="50"/>
      <c r="U1234" s="50"/>
      <c r="V1234" s="50"/>
      <c r="W1234" s="50"/>
      <c r="X1234" s="50"/>
      <c r="Y1234" s="50"/>
      <c r="Z1234" s="50"/>
      <c r="AA1234" s="50"/>
      <c r="AB1234" s="50"/>
      <c r="AC1234" s="50"/>
      <c r="AD1234" s="50"/>
    </row>
    <row r="1235" spans="18:30">
      <c r="R1235" s="50"/>
      <c r="S1235" s="50"/>
      <c r="T1235" s="50"/>
      <c r="U1235" s="50"/>
      <c r="V1235" s="50"/>
      <c r="W1235" s="50"/>
      <c r="X1235" s="50"/>
      <c r="Y1235" s="50"/>
      <c r="Z1235" s="50"/>
      <c r="AA1235" s="50"/>
      <c r="AB1235" s="50"/>
      <c r="AC1235" s="50"/>
      <c r="AD1235" s="50"/>
    </row>
    <row r="1236" spans="18:30">
      <c r="R1236" s="50"/>
      <c r="S1236" s="50"/>
      <c r="T1236" s="50"/>
      <c r="U1236" s="50"/>
      <c r="V1236" s="50"/>
      <c r="W1236" s="50"/>
      <c r="X1236" s="50"/>
      <c r="Y1236" s="50"/>
      <c r="Z1236" s="50"/>
      <c r="AA1236" s="50"/>
      <c r="AB1236" s="50"/>
      <c r="AC1236" s="50"/>
      <c r="AD1236" s="50"/>
    </row>
    <row r="1237" spans="18:30">
      <c r="R1237" s="50"/>
      <c r="S1237" s="50"/>
      <c r="T1237" s="50"/>
      <c r="U1237" s="50"/>
      <c r="V1237" s="50"/>
      <c r="W1237" s="50"/>
      <c r="X1237" s="50"/>
      <c r="Y1237" s="50"/>
      <c r="Z1237" s="50"/>
      <c r="AA1237" s="50"/>
      <c r="AB1237" s="50"/>
      <c r="AC1237" s="50"/>
      <c r="AD1237" s="50"/>
    </row>
    <row r="1238" spans="18:30">
      <c r="R1238" s="50"/>
      <c r="S1238" s="50"/>
      <c r="T1238" s="50"/>
      <c r="U1238" s="50"/>
      <c r="V1238" s="50"/>
      <c r="W1238" s="50"/>
      <c r="X1238" s="50"/>
      <c r="Y1238" s="50"/>
      <c r="Z1238" s="50"/>
      <c r="AA1238" s="50"/>
      <c r="AB1238" s="50"/>
      <c r="AC1238" s="50"/>
      <c r="AD1238" s="50"/>
    </row>
    <row r="1239" spans="18:30">
      <c r="R1239" s="50"/>
      <c r="S1239" s="50"/>
      <c r="T1239" s="50"/>
      <c r="U1239" s="50"/>
      <c r="V1239" s="50"/>
      <c r="W1239" s="50"/>
      <c r="X1239" s="50"/>
      <c r="Y1239" s="50"/>
      <c r="Z1239" s="50"/>
      <c r="AA1239" s="50"/>
      <c r="AB1239" s="50"/>
      <c r="AC1239" s="50"/>
      <c r="AD1239" s="50"/>
    </row>
    <row r="1240" spans="18:30">
      <c r="R1240" s="50"/>
      <c r="S1240" s="50"/>
      <c r="T1240" s="50"/>
      <c r="U1240" s="50"/>
      <c r="V1240" s="50"/>
      <c r="W1240" s="50"/>
      <c r="X1240" s="50"/>
      <c r="Y1240" s="50"/>
      <c r="Z1240" s="50"/>
      <c r="AA1240" s="50"/>
      <c r="AB1240" s="50"/>
      <c r="AC1240" s="50"/>
      <c r="AD1240" s="50"/>
    </row>
    <row r="1241" spans="18:30">
      <c r="R1241" s="50"/>
      <c r="S1241" s="50"/>
      <c r="T1241" s="50"/>
      <c r="U1241" s="50"/>
      <c r="V1241" s="50"/>
      <c r="W1241" s="50"/>
      <c r="X1241" s="50"/>
      <c r="Y1241" s="50"/>
      <c r="Z1241" s="50"/>
      <c r="AA1241" s="50"/>
      <c r="AB1241" s="50"/>
      <c r="AC1241" s="50"/>
      <c r="AD1241" s="50"/>
    </row>
    <row r="1242" spans="18:30">
      <c r="R1242" s="50"/>
      <c r="S1242" s="50"/>
      <c r="T1242" s="50"/>
      <c r="U1242" s="50"/>
      <c r="V1242" s="50"/>
      <c r="W1242" s="50"/>
      <c r="X1242" s="50"/>
      <c r="Y1242" s="50"/>
      <c r="Z1242" s="50"/>
      <c r="AA1242" s="50"/>
      <c r="AB1242" s="50"/>
      <c r="AC1242" s="50"/>
      <c r="AD1242" s="50"/>
    </row>
    <row r="1243" spans="18:30">
      <c r="R1243" s="50"/>
      <c r="S1243" s="50"/>
      <c r="T1243" s="50"/>
      <c r="U1243" s="50"/>
      <c r="V1243" s="50"/>
      <c r="W1243" s="50"/>
      <c r="X1243" s="50"/>
      <c r="Y1243" s="50"/>
      <c r="Z1243" s="50"/>
      <c r="AA1243" s="50"/>
      <c r="AB1243" s="50"/>
      <c r="AC1243" s="50"/>
      <c r="AD1243" s="50"/>
    </row>
    <row r="1244" spans="18:30">
      <c r="R1244" s="50"/>
      <c r="S1244" s="50"/>
      <c r="T1244" s="50"/>
      <c r="U1244" s="50"/>
      <c r="V1244" s="50"/>
      <c r="W1244" s="50"/>
      <c r="X1244" s="50"/>
      <c r="Y1244" s="50"/>
      <c r="Z1244" s="50"/>
      <c r="AA1244" s="50"/>
      <c r="AB1244" s="50"/>
      <c r="AC1244" s="50"/>
      <c r="AD1244" s="50"/>
    </row>
    <row r="1245" spans="18:30">
      <c r="R1245" s="50"/>
      <c r="S1245" s="50"/>
      <c r="T1245" s="50"/>
      <c r="U1245" s="50"/>
      <c r="V1245" s="50"/>
      <c r="W1245" s="50"/>
      <c r="X1245" s="50"/>
      <c r="Y1245" s="50"/>
      <c r="Z1245" s="50"/>
      <c r="AA1245" s="50"/>
      <c r="AB1245" s="50"/>
      <c r="AC1245" s="50"/>
      <c r="AD1245" s="50"/>
    </row>
    <row r="1246" spans="18:30">
      <c r="R1246" s="50"/>
      <c r="S1246" s="50"/>
      <c r="T1246" s="50"/>
      <c r="U1246" s="50"/>
      <c r="V1246" s="50"/>
      <c r="W1246" s="50"/>
      <c r="X1246" s="50"/>
      <c r="Y1246" s="50"/>
      <c r="Z1246" s="50"/>
      <c r="AA1246" s="50"/>
      <c r="AB1246" s="50"/>
      <c r="AC1246" s="50"/>
      <c r="AD1246" s="50"/>
    </row>
    <row r="1247" spans="18:30">
      <c r="R1247" s="50"/>
      <c r="S1247" s="50"/>
      <c r="T1247" s="50"/>
      <c r="U1247" s="50"/>
      <c r="V1247" s="50"/>
      <c r="W1247" s="50"/>
      <c r="X1247" s="50"/>
      <c r="Y1247" s="50"/>
      <c r="Z1247" s="50"/>
      <c r="AA1247" s="50"/>
      <c r="AB1247" s="50"/>
      <c r="AC1247" s="50"/>
      <c r="AD1247" s="50"/>
    </row>
    <row r="1248" spans="18:30">
      <c r="R1248" s="50"/>
      <c r="S1248" s="50"/>
      <c r="T1248" s="50"/>
      <c r="U1248" s="50"/>
      <c r="V1248" s="50"/>
      <c r="W1248" s="50"/>
      <c r="X1248" s="50"/>
      <c r="Y1248" s="50"/>
      <c r="Z1248" s="50"/>
      <c r="AA1248" s="50"/>
      <c r="AB1248" s="50"/>
      <c r="AC1248" s="50"/>
      <c r="AD1248" s="50"/>
    </row>
    <row r="1249" spans="18:30">
      <c r="R1249" s="50"/>
      <c r="S1249" s="50"/>
      <c r="T1249" s="50"/>
      <c r="U1249" s="50"/>
      <c r="V1249" s="50"/>
      <c r="W1249" s="50"/>
      <c r="X1249" s="50"/>
      <c r="Y1249" s="50"/>
      <c r="Z1249" s="50"/>
      <c r="AA1249" s="50"/>
      <c r="AB1249" s="50"/>
      <c r="AC1249" s="50"/>
      <c r="AD1249" s="50"/>
    </row>
    <row r="1250" spans="18:30">
      <c r="R1250" s="50"/>
      <c r="S1250" s="50"/>
      <c r="T1250" s="50"/>
      <c r="U1250" s="50"/>
      <c r="V1250" s="50"/>
      <c r="W1250" s="50"/>
      <c r="X1250" s="50"/>
      <c r="Y1250" s="50"/>
      <c r="Z1250" s="50"/>
      <c r="AA1250" s="50"/>
      <c r="AB1250" s="50"/>
      <c r="AC1250" s="50"/>
      <c r="AD1250" s="50"/>
    </row>
    <row r="1251" spans="18:30">
      <c r="R1251" s="50"/>
      <c r="S1251" s="50"/>
      <c r="T1251" s="50"/>
      <c r="U1251" s="50"/>
      <c r="V1251" s="50"/>
      <c r="W1251" s="50"/>
      <c r="X1251" s="50"/>
      <c r="Y1251" s="50"/>
      <c r="Z1251" s="50"/>
      <c r="AA1251" s="50"/>
      <c r="AB1251" s="50"/>
      <c r="AC1251" s="50"/>
      <c r="AD1251" s="50"/>
    </row>
    <row r="1252" spans="18:30">
      <c r="R1252" s="50"/>
      <c r="S1252" s="50"/>
      <c r="T1252" s="50"/>
      <c r="U1252" s="50"/>
      <c r="V1252" s="50"/>
      <c r="W1252" s="50"/>
      <c r="X1252" s="50"/>
      <c r="Y1252" s="50"/>
      <c r="Z1252" s="50"/>
      <c r="AA1252" s="50"/>
      <c r="AB1252" s="50"/>
      <c r="AC1252" s="50"/>
      <c r="AD1252" s="50"/>
    </row>
    <row r="1253" spans="18:30">
      <c r="R1253" s="50"/>
      <c r="S1253" s="50"/>
      <c r="T1253" s="50"/>
      <c r="U1253" s="50"/>
      <c r="V1253" s="50"/>
      <c r="W1253" s="50"/>
      <c r="X1253" s="50"/>
      <c r="Y1253" s="50"/>
      <c r="Z1253" s="50"/>
      <c r="AA1253" s="50"/>
      <c r="AB1253" s="50"/>
      <c r="AC1253" s="50"/>
      <c r="AD1253" s="50"/>
    </row>
    <row r="1254" spans="18:30">
      <c r="R1254" s="50"/>
      <c r="S1254" s="50"/>
      <c r="T1254" s="50"/>
      <c r="U1254" s="50"/>
      <c r="V1254" s="50"/>
      <c r="W1254" s="50"/>
      <c r="X1254" s="50"/>
      <c r="Y1254" s="50"/>
      <c r="Z1254" s="50"/>
      <c r="AA1254" s="50"/>
      <c r="AB1254" s="50"/>
      <c r="AC1254" s="50"/>
      <c r="AD1254" s="50"/>
    </row>
    <row r="1255" spans="18:30">
      <c r="R1255" s="50"/>
      <c r="S1255" s="50"/>
      <c r="T1255" s="50"/>
      <c r="U1255" s="50"/>
      <c r="V1255" s="50"/>
      <c r="W1255" s="50"/>
      <c r="X1255" s="50"/>
      <c r="Y1255" s="50"/>
      <c r="Z1255" s="50"/>
      <c r="AA1255" s="50"/>
      <c r="AB1255" s="50"/>
      <c r="AC1255" s="50"/>
      <c r="AD1255" s="50"/>
    </row>
    <row r="1256" spans="18:30">
      <c r="R1256" s="50"/>
      <c r="S1256" s="50"/>
      <c r="T1256" s="50"/>
      <c r="U1256" s="50"/>
      <c r="V1256" s="50"/>
      <c r="W1256" s="50"/>
      <c r="X1256" s="50"/>
      <c r="Y1256" s="50"/>
      <c r="Z1256" s="50"/>
      <c r="AA1256" s="50"/>
      <c r="AB1256" s="50"/>
      <c r="AC1256" s="50"/>
      <c r="AD1256" s="50"/>
    </row>
    <row r="1257" spans="18:30">
      <c r="R1257" s="50"/>
      <c r="S1257" s="50"/>
      <c r="T1257" s="50"/>
      <c r="U1257" s="50"/>
      <c r="V1257" s="50"/>
      <c r="W1257" s="50"/>
      <c r="X1257" s="50"/>
      <c r="Y1257" s="50"/>
      <c r="Z1257" s="50"/>
      <c r="AA1257" s="50"/>
      <c r="AB1257" s="50"/>
      <c r="AC1257" s="50"/>
      <c r="AD1257" s="50"/>
    </row>
    <row r="1258" spans="18:30">
      <c r="R1258" s="50"/>
      <c r="S1258" s="50"/>
      <c r="T1258" s="50"/>
      <c r="U1258" s="50"/>
      <c r="V1258" s="50"/>
      <c r="W1258" s="50"/>
      <c r="X1258" s="50"/>
      <c r="Y1258" s="50"/>
      <c r="Z1258" s="50"/>
      <c r="AA1258" s="50"/>
      <c r="AB1258" s="50"/>
      <c r="AC1258" s="50"/>
      <c r="AD1258" s="50"/>
    </row>
    <row r="1259" spans="18:30">
      <c r="R1259" s="50"/>
      <c r="S1259" s="50"/>
      <c r="T1259" s="50"/>
      <c r="U1259" s="50"/>
      <c r="V1259" s="50"/>
      <c r="W1259" s="50"/>
      <c r="X1259" s="50"/>
      <c r="Y1259" s="50"/>
      <c r="Z1259" s="50"/>
      <c r="AA1259" s="50"/>
      <c r="AB1259" s="50"/>
      <c r="AC1259" s="50"/>
      <c r="AD1259" s="50"/>
    </row>
    <row r="1260" spans="18:30">
      <c r="R1260" s="50"/>
      <c r="S1260" s="50"/>
      <c r="T1260" s="50"/>
      <c r="U1260" s="50"/>
      <c r="V1260" s="50"/>
      <c r="W1260" s="50"/>
      <c r="X1260" s="50"/>
      <c r="Y1260" s="50"/>
      <c r="Z1260" s="50"/>
      <c r="AA1260" s="50"/>
      <c r="AB1260" s="50"/>
      <c r="AC1260" s="50"/>
      <c r="AD1260" s="50"/>
    </row>
    <row r="1261" spans="18:30">
      <c r="R1261" s="50"/>
      <c r="S1261" s="50"/>
      <c r="T1261" s="50"/>
      <c r="U1261" s="50"/>
      <c r="V1261" s="50"/>
      <c r="W1261" s="50"/>
      <c r="X1261" s="50"/>
      <c r="Y1261" s="50"/>
      <c r="Z1261" s="50"/>
      <c r="AA1261" s="50"/>
      <c r="AB1261" s="50"/>
      <c r="AC1261" s="50"/>
      <c r="AD1261" s="50"/>
    </row>
    <row r="1262" spans="18:30">
      <c r="R1262" s="50"/>
      <c r="S1262" s="50"/>
      <c r="T1262" s="50"/>
      <c r="U1262" s="50"/>
      <c r="V1262" s="50"/>
      <c r="W1262" s="50"/>
      <c r="X1262" s="50"/>
      <c r="Y1262" s="50"/>
      <c r="Z1262" s="50"/>
      <c r="AA1262" s="50"/>
      <c r="AB1262" s="50"/>
      <c r="AC1262" s="50"/>
      <c r="AD1262" s="50"/>
    </row>
    <row r="1263" spans="18:30">
      <c r="R1263" s="50"/>
      <c r="S1263" s="50"/>
      <c r="T1263" s="50"/>
      <c r="U1263" s="50"/>
      <c r="V1263" s="50"/>
      <c r="W1263" s="50"/>
      <c r="X1263" s="50"/>
      <c r="Y1263" s="50"/>
      <c r="Z1263" s="50"/>
      <c r="AA1263" s="50"/>
      <c r="AB1263" s="50"/>
      <c r="AC1263" s="50"/>
      <c r="AD1263" s="50"/>
    </row>
    <row r="1264" spans="18:30">
      <c r="R1264" s="50"/>
      <c r="S1264" s="50"/>
      <c r="T1264" s="50"/>
      <c r="U1264" s="50"/>
      <c r="V1264" s="50"/>
      <c r="W1264" s="50"/>
      <c r="X1264" s="50"/>
      <c r="Y1264" s="50"/>
      <c r="Z1264" s="50"/>
      <c r="AA1264" s="50"/>
      <c r="AB1264" s="50"/>
      <c r="AC1264" s="50"/>
      <c r="AD1264" s="50"/>
    </row>
    <row r="1265" spans="18:30">
      <c r="R1265" s="50"/>
      <c r="S1265" s="50"/>
      <c r="T1265" s="50"/>
      <c r="U1265" s="50"/>
      <c r="V1265" s="50"/>
      <c r="W1265" s="50"/>
      <c r="X1265" s="50"/>
      <c r="Y1265" s="50"/>
      <c r="Z1265" s="50"/>
      <c r="AA1265" s="50"/>
      <c r="AB1265" s="50"/>
      <c r="AC1265" s="50"/>
      <c r="AD1265" s="50"/>
    </row>
    <row r="1266" spans="18:30">
      <c r="R1266" s="50"/>
      <c r="S1266" s="50"/>
      <c r="T1266" s="50"/>
      <c r="U1266" s="50"/>
      <c r="V1266" s="50"/>
      <c r="W1266" s="50"/>
      <c r="X1266" s="50"/>
      <c r="Y1266" s="50"/>
      <c r="Z1266" s="50"/>
      <c r="AA1266" s="50"/>
      <c r="AB1266" s="50"/>
      <c r="AC1266" s="50"/>
      <c r="AD1266" s="50"/>
    </row>
    <row r="1267" spans="18:30">
      <c r="R1267" s="50"/>
      <c r="S1267" s="50"/>
      <c r="T1267" s="50"/>
      <c r="U1267" s="50"/>
      <c r="V1267" s="50"/>
      <c r="W1267" s="50"/>
      <c r="X1267" s="50"/>
      <c r="Y1267" s="50"/>
      <c r="Z1267" s="50"/>
      <c r="AA1267" s="50"/>
      <c r="AB1267" s="50"/>
      <c r="AC1267" s="50"/>
      <c r="AD1267" s="50"/>
    </row>
    <row r="1268" spans="18:30">
      <c r="R1268" s="50"/>
      <c r="S1268" s="50"/>
      <c r="T1268" s="50"/>
      <c r="U1268" s="50"/>
      <c r="V1268" s="50"/>
      <c r="W1268" s="50"/>
      <c r="X1268" s="50"/>
      <c r="Y1268" s="50"/>
      <c r="Z1268" s="50"/>
      <c r="AA1268" s="50"/>
      <c r="AB1268" s="50"/>
      <c r="AC1268" s="50"/>
      <c r="AD1268" s="50"/>
    </row>
    <row r="1269" spans="18:30">
      <c r="R1269" s="50"/>
      <c r="S1269" s="50"/>
      <c r="T1269" s="50"/>
      <c r="U1269" s="50"/>
      <c r="V1269" s="50"/>
      <c r="W1269" s="50"/>
      <c r="X1269" s="50"/>
      <c r="Y1269" s="50"/>
      <c r="Z1269" s="50"/>
      <c r="AA1269" s="50"/>
      <c r="AB1269" s="50"/>
      <c r="AC1269" s="50"/>
      <c r="AD1269" s="50"/>
    </row>
    <row r="1270" spans="18:30">
      <c r="R1270" s="50"/>
      <c r="S1270" s="50"/>
      <c r="T1270" s="50"/>
      <c r="U1270" s="50"/>
      <c r="V1270" s="50"/>
      <c r="W1270" s="50"/>
      <c r="X1270" s="50"/>
      <c r="Y1270" s="50"/>
      <c r="Z1270" s="50"/>
      <c r="AA1270" s="50"/>
      <c r="AB1270" s="50"/>
      <c r="AC1270" s="50"/>
      <c r="AD1270" s="50"/>
    </row>
    <row r="1271" spans="18:30">
      <c r="R1271" s="50"/>
      <c r="S1271" s="50"/>
      <c r="T1271" s="50"/>
      <c r="U1271" s="50"/>
      <c r="V1271" s="50"/>
      <c r="W1271" s="50"/>
      <c r="X1271" s="50"/>
      <c r="Y1271" s="50"/>
      <c r="Z1271" s="50"/>
      <c r="AA1271" s="50"/>
      <c r="AB1271" s="50"/>
      <c r="AC1271" s="50"/>
      <c r="AD1271" s="50"/>
    </row>
    <row r="1272" spans="18:30">
      <c r="R1272" s="50"/>
      <c r="S1272" s="50"/>
      <c r="T1272" s="50"/>
      <c r="U1272" s="50"/>
      <c r="V1272" s="50"/>
      <c r="W1272" s="50"/>
      <c r="X1272" s="50"/>
      <c r="Y1272" s="50"/>
      <c r="Z1272" s="50"/>
      <c r="AA1272" s="50"/>
      <c r="AB1272" s="50"/>
      <c r="AC1272" s="50"/>
      <c r="AD1272" s="50"/>
    </row>
    <row r="1273" spans="18:30">
      <c r="R1273" s="50"/>
      <c r="S1273" s="50"/>
      <c r="T1273" s="50"/>
      <c r="U1273" s="50"/>
      <c r="V1273" s="50"/>
      <c r="W1273" s="50"/>
      <c r="X1273" s="50"/>
      <c r="Y1273" s="50"/>
      <c r="Z1273" s="50"/>
      <c r="AA1273" s="50"/>
      <c r="AB1273" s="50"/>
      <c r="AC1273" s="50"/>
      <c r="AD1273" s="50"/>
    </row>
    <row r="1274" spans="18:30">
      <c r="R1274" s="50"/>
      <c r="S1274" s="50"/>
      <c r="T1274" s="50"/>
      <c r="U1274" s="50"/>
      <c r="V1274" s="50"/>
      <c r="W1274" s="50"/>
      <c r="X1274" s="50"/>
      <c r="Y1274" s="50"/>
      <c r="Z1274" s="50"/>
      <c r="AA1274" s="50"/>
      <c r="AB1274" s="50"/>
      <c r="AC1274" s="50"/>
      <c r="AD1274" s="50"/>
    </row>
    <row r="1275" spans="18:30">
      <c r="R1275" s="50"/>
      <c r="S1275" s="50"/>
      <c r="T1275" s="50"/>
      <c r="U1275" s="50"/>
      <c r="V1275" s="50"/>
      <c r="W1275" s="50"/>
      <c r="X1275" s="50"/>
      <c r="Y1275" s="50"/>
      <c r="Z1275" s="50"/>
      <c r="AA1275" s="50"/>
      <c r="AB1275" s="50"/>
      <c r="AC1275" s="50"/>
      <c r="AD1275" s="50"/>
    </row>
    <row r="1276" spans="18:30">
      <c r="R1276" s="50"/>
      <c r="S1276" s="50"/>
      <c r="T1276" s="50"/>
      <c r="U1276" s="50"/>
      <c r="V1276" s="50"/>
      <c r="W1276" s="50"/>
      <c r="X1276" s="50"/>
      <c r="Y1276" s="50"/>
      <c r="Z1276" s="50"/>
      <c r="AA1276" s="50"/>
      <c r="AB1276" s="50"/>
      <c r="AC1276" s="50"/>
      <c r="AD1276" s="50"/>
    </row>
    <row r="1277" spans="18:30">
      <c r="R1277" s="50"/>
      <c r="S1277" s="50"/>
      <c r="T1277" s="50"/>
      <c r="U1277" s="50"/>
      <c r="V1277" s="50"/>
      <c r="W1277" s="50"/>
      <c r="X1277" s="50"/>
      <c r="Y1277" s="50"/>
      <c r="Z1277" s="50"/>
      <c r="AA1277" s="50"/>
      <c r="AB1277" s="50"/>
      <c r="AC1277" s="50"/>
      <c r="AD1277" s="50"/>
    </row>
    <row r="1278" spans="18:30">
      <c r="R1278" s="50"/>
      <c r="S1278" s="50"/>
      <c r="T1278" s="50"/>
      <c r="U1278" s="50"/>
      <c r="V1278" s="50"/>
      <c r="W1278" s="50"/>
      <c r="X1278" s="50"/>
      <c r="Y1278" s="50"/>
      <c r="Z1278" s="50"/>
      <c r="AA1278" s="50"/>
      <c r="AB1278" s="50"/>
      <c r="AC1278" s="50"/>
      <c r="AD1278" s="50"/>
    </row>
    <row r="1279" spans="18:30">
      <c r="R1279" s="50"/>
      <c r="S1279" s="50"/>
      <c r="T1279" s="50"/>
      <c r="U1279" s="50"/>
      <c r="V1279" s="50"/>
      <c r="W1279" s="50"/>
      <c r="X1279" s="50"/>
      <c r="Y1279" s="50"/>
      <c r="Z1279" s="50"/>
      <c r="AA1279" s="50"/>
      <c r="AB1279" s="50"/>
      <c r="AC1279" s="50"/>
      <c r="AD1279" s="50"/>
    </row>
    <row r="1280" spans="18:30">
      <c r="R1280" s="50"/>
      <c r="S1280" s="50"/>
      <c r="T1280" s="50"/>
      <c r="U1280" s="50"/>
      <c r="V1280" s="50"/>
      <c r="W1280" s="50"/>
      <c r="X1280" s="50"/>
      <c r="Y1280" s="50"/>
      <c r="Z1280" s="50"/>
      <c r="AA1280" s="50"/>
      <c r="AB1280" s="50"/>
      <c r="AC1280" s="50"/>
      <c r="AD1280" s="50"/>
    </row>
    <row r="1281" spans="18:30">
      <c r="R1281" s="50"/>
      <c r="S1281" s="50"/>
      <c r="T1281" s="50"/>
      <c r="U1281" s="50"/>
      <c r="V1281" s="50"/>
      <c r="W1281" s="50"/>
      <c r="X1281" s="50"/>
      <c r="Y1281" s="50"/>
      <c r="Z1281" s="50"/>
      <c r="AA1281" s="50"/>
      <c r="AB1281" s="50"/>
      <c r="AC1281" s="50"/>
      <c r="AD1281" s="50"/>
    </row>
    <row r="1282" spans="18:30">
      <c r="R1282" s="50"/>
      <c r="S1282" s="50"/>
      <c r="T1282" s="50"/>
      <c r="U1282" s="50"/>
      <c r="V1282" s="50"/>
      <c r="W1282" s="50"/>
      <c r="X1282" s="50"/>
      <c r="Y1282" s="50"/>
      <c r="Z1282" s="50"/>
      <c r="AA1282" s="50"/>
      <c r="AB1282" s="50"/>
      <c r="AC1282" s="50"/>
      <c r="AD1282" s="50"/>
    </row>
    <row r="1283" spans="18:30">
      <c r="R1283" s="50"/>
      <c r="S1283" s="50"/>
      <c r="T1283" s="50"/>
      <c r="U1283" s="50"/>
      <c r="V1283" s="50"/>
      <c r="W1283" s="50"/>
      <c r="X1283" s="50"/>
      <c r="Y1283" s="50"/>
      <c r="Z1283" s="50"/>
      <c r="AA1283" s="50"/>
      <c r="AB1283" s="50"/>
      <c r="AC1283" s="50"/>
      <c r="AD1283" s="50"/>
    </row>
    <row r="1284" spans="18:30">
      <c r="R1284" s="50"/>
      <c r="S1284" s="50"/>
      <c r="T1284" s="50"/>
      <c r="U1284" s="50"/>
      <c r="V1284" s="50"/>
      <c r="W1284" s="50"/>
      <c r="X1284" s="50"/>
      <c r="Y1284" s="50"/>
      <c r="Z1284" s="50"/>
      <c r="AA1284" s="50"/>
      <c r="AB1284" s="50"/>
      <c r="AC1284" s="50"/>
      <c r="AD1284" s="50"/>
    </row>
    <row r="1285" spans="18:30">
      <c r="R1285" s="50"/>
      <c r="S1285" s="50"/>
      <c r="T1285" s="50"/>
      <c r="U1285" s="50"/>
      <c r="V1285" s="50"/>
      <c r="W1285" s="50"/>
      <c r="X1285" s="50"/>
      <c r="Y1285" s="50"/>
      <c r="Z1285" s="50"/>
      <c r="AA1285" s="50"/>
      <c r="AB1285" s="50"/>
      <c r="AC1285" s="50"/>
      <c r="AD1285" s="50"/>
    </row>
    <row r="1286" spans="18:30">
      <c r="R1286" s="50"/>
      <c r="S1286" s="50"/>
      <c r="T1286" s="50"/>
      <c r="U1286" s="50"/>
      <c r="V1286" s="50"/>
      <c r="W1286" s="50"/>
      <c r="X1286" s="50"/>
      <c r="Y1286" s="50"/>
      <c r="Z1286" s="50"/>
      <c r="AA1286" s="50"/>
      <c r="AB1286" s="50"/>
      <c r="AC1286" s="50"/>
      <c r="AD1286" s="50"/>
    </row>
    <row r="1287" spans="18:30">
      <c r="R1287" s="50"/>
      <c r="S1287" s="50"/>
      <c r="T1287" s="50"/>
      <c r="U1287" s="50"/>
      <c r="V1287" s="50"/>
      <c r="W1287" s="50"/>
      <c r="X1287" s="50"/>
      <c r="Y1287" s="50"/>
      <c r="Z1287" s="50"/>
      <c r="AA1287" s="50"/>
      <c r="AB1287" s="50"/>
      <c r="AC1287" s="50"/>
      <c r="AD1287" s="50"/>
    </row>
    <row r="1288" spans="18:30">
      <c r="R1288" s="50"/>
      <c r="S1288" s="50"/>
      <c r="T1288" s="50"/>
      <c r="U1288" s="50"/>
      <c r="V1288" s="50"/>
      <c r="W1288" s="50"/>
      <c r="X1288" s="50"/>
      <c r="Y1288" s="50"/>
      <c r="Z1288" s="50"/>
      <c r="AA1288" s="50"/>
      <c r="AB1288" s="50"/>
      <c r="AC1288" s="50"/>
      <c r="AD1288" s="50"/>
    </row>
    <row r="1289" spans="18:30">
      <c r="R1289" s="50"/>
      <c r="S1289" s="50"/>
      <c r="T1289" s="50"/>
      <c r="U1289" s="50"/>
      <c r="V1289" s="50"/>
      <c r="W1289" s="50"/>
      <c r="X1289" s="50"/>
      <c r="Y1289" s="50"/>
      <c r="Z1289" s="50"/>
      <c r="AA1289" s="50"/>
      <c r="AB1289" s="50"/>
      <c r="AC1289" s="50"/>
      <c r="AD1289" s="50"/>
    </row>
    <row r="1290" spans="18:30">
      <c r="R1290" s="50"/>
      <c r="S1290" s="50"/>
      <c r="T1290" s="50"/>
      <c r="U1290" s="50"/>
      <c r="V1290" s="50"/>
      <c r="W1290" s="50"/>
      <c r="X1290" s="50"/>
      <c r="Y1290" s="50"/>
      <c r="Z1290" s="50"/>
      <c r="AA1290" s="50"/>
      <c r="AB1290" s="50"/>
      <c r="AC1290" s="50"/>
      <c r="AD1290" s="50"/>
    </row>
    <row r="1291" spans="18:30">
      <c r="R1291" s="50"/>
      <c r="S1291" s="50"/>
      <c r="T1291" s="50"/>
      <c r="U1291" s="50"/>
      <c r="V1291" s="50"/>
      <c r="W1291" s="50"/>
      <c r="X1291" s="50"/>
      <c r="Y1291" s="50"/>
      <c r="Z1291" s="50"/>
      <c r="AA1291" s="50"/>
      <c r="AB1291" s="50"/>
      <c r="AC1291" s="50"/>
      <c r="AD1291" s="50"/>
    </row>
    <row r="1292" spans="18:30">
      <c r="R1292" s="50"/>
      <c r="S1292" s="50"/>
      <c r="T1292" s="50"/>
      <c r="U1292" s="50"/>
      <c r="V1292" s="50"/>
      <c r="W1292" s="50"/>
      <c r="X1292" s="50"/>
      <c r="Y1292" s="50"/>
      <c r="Z1292" s="50"/>
      <c r="AA1292" s="50"/>
      <c r="AB1292" s="50"/>
      <c r="AC1292" s="50"/>
      <c r="AD1292" s="50"/>
    </row>
    <row r="1293" spans="18:30">
      <c r="R1293" s="50"/>
      <c r="S1293" s="50"/>
      <c r="T1293" s="50"/>
      <c r="U1293" s="50"/>
      <c r="V1293" s="50"/>
      <c r="W1293" s="50"/>
      <c r="X1293" s="50"/>
      <c r="Y1293" s="50"/>
      <c r="Z1293" s="50"/>
      <c r="AA1293" s="50"/>
      <c r="AB1293" s="50"/>
      <c r="AC1293" s="50"/>
      <c r="AD1293" s="50"/>
    </row>
    <row r="1294" spans="18:30">
      <c r="R1294" s="50"/>
      <c r="S1294" s="50"/>
      <c r="T1294" s="50"/>
      <c r="U1294" s="50"/>
      <c r="V1294" s="50"/>
      <c r="W1294" s="50"/>
      <c r="X1294" s="50"/>
      <c r="Y1294" s="50"/>
      <c r="Z1294" s="50"/>
      <c r="AA1294" s="50"/>
      <c r="AB1294" s="50"/>
      <c r="AC1294" s="50"/>
      <c r="AD1294" s="50"/>
    </row>
    <row r="1295" spans="18:30">
      <c r="R1295" s="50"/>
      <c r="S1295" s="50"/>
      <c r="T1295" s="50"/>
      <c r="U1295" s="50"/>
      <c r="V1295" s="50"/>
      <c r="W1295" s="50"/>
      <c r="X1295" s="50"/>
      <c r="Y1295" s="50"/>
      <c r="Z1295" s="50"/>
      <c r="AA1295" s="50"/>
      <c r="AB1295" s="50"/>
      <c r="AC1295" s="50"/>
      <c r="AD1295" s="50"/>
    </row>
    <row r="1296" spans="18:30">
      <c r="R1296" s="50"/>
      <c r="S1296" s="50"/>
      <c r="T1296" s="50"/>
      <c r="U1296" s="50"/>
      <c r="V1296" s="50"/>
      <c r="W1296" s="50"/>
      <c r="X1296" s="50"/>
      <c r="Y1296" s="50"/>
      <c r="Z1296" s="50"/>
      <c r="AA1296" s="50"/>
      <c r="AB1296" s="50"/>
      <c r="AC1296" s="50"/>
      <c r="AD1296" s="50"/>
    </row>
    <row r="1297" spans="18:30">
      <c r="R1297" s="50"/>
      <c r="S1297" s="50"/>
      <c r="T1297" s="50"/>
      <c r="U1297" s="50"/>
      <c r="V1297" s="50"/>
      <c r="W1297" s="50"/>
      <c r="X1297" s="50"/>
      <c r="Y1297" s="50"/>
      <c r="Z1297" s="50"/>
      <c r="AA1297" s="50"/>
      <c r="AB1297" s="50"/>
      <c r="AC1297" s="50"/>
      <c r="AD1297" s="50"/>
    </row>
    <row r="1298" spans="18:30">
      <c r="R1298" s="50"/>
      <c r="S1298" s="50"/>
      <c r="T1298" s="50"/>
      <c r="U1298" s="50"/>
      <c r="V1298" s="50"/>
      <c r="W1298" s="50"/>
      <c r="X1298" s="50"/>
      <c r="Y1298" s="50"/>
      <c r="Z1298" s="50"/>
      <c r="AA1298" s="50"/>
      <c r="AB1298" s="50"/>
      <c r="AC1298" s="50"/>
      <c r="AD1298" s="50"/>
    </row>
    <row r="1299" spans="18:30">
      <c r="R1299" s="50"/>
      <c r="S1299" s="50"/>
      <c r="T1299" s="50"/>
      <c r="U1299" s="50"/>
      <c r="V1299" s="50"/>
      <c r="W1299" s="50"/>
      <c r="X1299" s="50"/>
      <c r="Y1299" s="50"/>
      <c r="Z1299" s="50"/>
      <c r="AA1299" s="50"/>
      <c r="AB1299" s="50"/>
      <c r="AC1299" s="50"/>
      <c r="AD1299" s="50"/>
    </row>
    <row r="1300" spans="18:30">
      <c r="R1300" s="50"/>
      <c r="S1300" s="50"/>
      <c r="T1300" s="50"/>
      <c r="U1300" s="50"/>
      <c r="V1300" s="50"/>
      <c r="W1300" s="50"/>
      <c r="X1300" s="50"/>
      <c r="Y1300" s="50"/>
      <c r="Z1300" s="50"/>
      <c r="AA1300" s="50"/>
      <c r="AB1300" s="50"/>
      <c r="AC1300" s="50"/>
      <c r="AD1300" s="50"/>
    </row>
    <row r="1301" spans="18:30">
      <c r="R1301" s="50"/>
      <c r="S1301" s="50"/>
      <c r="T1301" s="50"/>
      <c r="U1301" s="50"/>
      <c r="V1301" s="50"/>
      <c r="W1301" s="50"/>
      <c r="X1301" s="50"/>
      <c r="Y1301" s="50"/>
      <c r="Z1301" s="50"/>
      <c r="AA1301" s="50"/>
      <c r="AB1301" s="50"/>
      <c r="AC1301" s="50"/>
      <c r="AD1301" s="50"/>
    </row>
    <row r="1302" spans="18:30">
      <c r="R1302" s="50"/>
      <c r="S1302" s="50"/>
      <c r="T1302" s="50"/>
      <c r="U1302" s="50"/>
      <c r="V1302" s="50"/>
      <c r="W1302" s="50"/>
      <c r="X1302" s="50"/>
      <c r="Y1302" s="50"/>
      <c r="Z1302" s="50"/>
      <c r="AA1302" s="50"/>
      <c r="AB1302" s="50"/>
      <c r="AC1302" s="50"/>
      <c r="AD1302" s="50"/>
    </row>
    <row r="1303" spans="18:30">
      <c r="R1303" s="50"/>
      <c r="S1303" s="50"/>
      <c r="T1303" s="50"/>
      <c r="U1303" s="50"/>
      <c r="V1303" s="50"/>
      <c r="W1303" s="50"/>
      <c r="X1303" s="50"/>
      <c r="Y1303" s="50"/>
      <c r="Z1303" s="50"/>
      <c r="AA1303" s="50"/>
      <c r="AB1303" s="50"/>
      <c r="AC1303" s="50"/>
      <c r="AD1303" s="50"/>
    </row>
    <row r="1304" spans="18:30">
      <c r="R1304" s="50"/>
      <c r="S1304" s="50"/>
      <c r="T1304" s="50"/>
      <c r="U1304" s="50"/>
      <c r="V1304" s="50"/>
      <c r="W1304" s="50"/>
      <c r="X1304" s="50"/>
      <c r="Y1304" s="50"/>
      <c r="Z1304" s="50"/>
      <c r="AA1304" s="50"/>
      <c r="AB1304" s="50"/>
      <c r="AC1304" s="50"/>
      <c r="AD1304" s="50"/>
    </row>
    <row r="1305" spans="18:30">
      <c r="R1305" s="50"/>
      <c r="S1305" s="50"/>
      <c r="T1305" s="50"/>
      <c r="U1305" s="50"/>
      <c r="V1305" s="50"/>
      <c r="W1305" s="50"/>
      <c r="X1305" s="50"/>
      <c r="Y1305" s="50"/>
      <c r="Z1305" s="50"/>
      <c r="AA1305" s="50"/>
      <c r="AB1305" s="50"/>
      <c r="AC1305" s="50"/>
      <c r="AD1305" s="50"/>
    </row>
    <row r="1306" spans="18:30">
      <c r="R1306" s="50"/>
      <c r="S1306" s="50"/>
      <c r="T1306" s="50"/>
      <c r="U1306" s="50"/>
      <c r="V1306" s="50"/>
      <c r="W1306" s="50"/>
      <c r="X1306" s="50"/>
      <c r="Y1306" s="50"/>
      <c r="Z1306" s="50"/>
      <c r="AA1306" s="50"/>
      <c r="AB1306" s="50"/>
      <c r="AC1306" s="50"/>
      <c r="AD1306" s="50"/>
    </row>
    <row r="1307" spans="18:30">
      <c r="R1307" s="50"/>
      <c r="S1307" s="50"/>
      <c r="T1307" s="50"/>
      <c r="U1307" s="50"/>
      <c r="V1307" s="50"/>
      <c r="W1307" s="50"/>
      <c r="X1307" s="50"/>
      <c r="Y1307" s="50"/>
      <c r="Z1307" s="50"/>
      <c r="AA1307" s="50"/>
      <c r="AB1307" s="50"/>
      <c r="AC1307" s="50"/>
      <c r="AD1307" s="50"/>
    </row>
    <row r="1308" spans="18:30">
      <c r="R1308" s="50"/>
      <c r="S1308" s="50"/>
      <c r="T1308" s="50"/>
      <c r="U1308" s="50"/>
      <c r="V1308" s="50"/>
      <c r="W1308" s="50"/>
      <c r="X1308" s="50"/>
      <c r="Y1308" s="50"/>
      <c r="Z1308" s="50"/>
      <c r="AA1308" s="50"/>
      <c r="AB1308" s="50"/>
      <c r="AC1308" s="50"/>
      <c r="AD1308" s="50"/>
    </row>
    <row r="1309" spans="18:30">
      <c r="R1309" s="50"/>
      <c r="S1309" s="50"/>
      <c r="T1309" s="50"/>
      <c r="U1309" s="50"/>
      <c r="V1309" s="50"/>
      <c r="W1309" s="50"/>
      <c r="X1309" s="50"/>
      <c r="Y1309" s="50"/>
      <c r="Z1309" s="50"/>
      <c r="AA1309" s="50"/>
      <c r="AB1309" s="50"/>
      <c r="AC1309" s="50"/>
      <c r="AD1309" s="50"/>
    </row>
    <row r="1310" spans="18:30">
      <c r="R1310" s="50"/>
      <c r="S1310" s="50"/>
      <c r="T1310" s="50"/>
      <c r="U1310" s="50"/>
      <c r="V1310" s="50"/>
      <c r="W1310" s="50"/>
      <c r="X1310" s="50"/>
      <c r="Y1310" s="50"/>
      <c r="Z1310" s="50"/>
      <c r="AA1310" s="50"/>
      <c r="AB1310" s="50"/>
      <c r="AC1310" s="50"/>
      <c r="AD1310" s="50"/>
    </row>
    <row r="1311" spans="18:30">
      <c r="R1311" s="50"/>
      <c r="S1311" s="50"/>
      <c r="T1311" s="50"/>
      <c r="U1311" s="50"/>
      <c r="V1311" s="50"/>
      <c r="W1311" s="50"/>
      <c r="X1311" s="50"/>
      <c r="Y1311" s="50"/>
      <c r="Z1311" s="50"/>
      <c r="AA1311" s="50"/>
      <c r="AB1311" s="50"/>
      <c r="AC1311" s="50"/>
      <c r="AD1311" s="50"/>
    </row>
    <row r="1312" spans="18:30">
      <c r="R1312" s="50"/>
      <c r="S1312" s="50"/>
      <c r="T1312" s="50"/>
      <c r="U1312" s="50"/>
      <c r="V1312" s="50"/>
      <c r="W1312" s="50"/>
      <c r="X1312" s="50"/>
      <c r="Y1312" s="50"/>
      <c r="Z1312" s="50"/>
      <c r="AA1312" s="50"/>
      <c r="AB1312" s="50"/>
      <c r="AC1312" s="50"/>
      <c r="AD1312" s="50"/>
    </row>
    <row r="1313" spans="18:30">
      <c r="R1313" s="50"/>
      <c r="S1313" s="50"/>
      <c r="T1313" s="50"/>
      <c r="U1313" s="50"/>
      <c r="V1313" s="50"/>
      <c r="W1313" s="50"/>
      <c r="X1313" s="50"/>
      <c r="Y1313" s="50"/>
      <c r="Z1313" s="50"/>
      <c r="AA1313" s="50"/>
      <c r="AB1313" s="50"/>
      <c r="AC1313" s="50"/>
      <c r="AD1313" s="50"/>
    </row>
    <row r="1314" spans="18:30">
      <c r="R1314" s="50"/>
      <c r="S1314" s="50"/>
      <c r="T1314" s="50"/>
      <c r="U1314" s="50"/>
      <c r="V1314" s="50"/>
      <c r="W1314" s="50"/>
      <c r="X1314" s="50"/>
      <c r="Y1314" s="50"/>
      <c r="Z1314" s="50"/>
      <c r="AA1314" s="50"/>
      <c r="AB1314" s="50"/>
      <c r="AC1314" s="50"/>
      <c r="AD1314" s="50"/>
    </row>
    <row r="1315" spans="18:30">
      <c r="R1315" s="50"/>
      <c r="S1315" s="50"/>
      <c r="T1315" s="50"/>
      <c r="U1315" s="50"/>
      <c r="V1315" s="50"/>
      <c r="W1315" s="50"/>
      <c r="X1315" s="50"/>
      <c r="Y1315" s="50"/>
      <c r="Z1315" s="50"/>
      <c r="AA1315" s="50"/>
      <c r="AB1315" s="50"/>
      <c r="AC1315" s="50"/>
      <c r="AD1315" s="50"/>
    </row>
    <row r="1316" spans="18:30">
      <c r="R1316" s="50"/>
      <c r="S1316" s="50"/>
      <c r="T1316" s="50"/>
      <c r="U1316" s="50"/>
      <c r="V1316" s="50"/>
      <c r="W1316" s="50"/>
      <c r="X1316" s="50"/>
      <c r="Y1316" s="50"/>
      <c r="Z1316" s="50"/>
      <c r="AA1316" s="50"/>
      <c r="AB1316" s="50"/>
      <c r="AC1316" s="50"/>
      <c r="AD1316" s="50"/>
    </row>
    <row r="1317" spans="18:30">
      <c r="R1317" s="50"/>
      <c r="S1317" s="50"/>
      <c r="T1317" s="50"/>
      <c r="U1317" s="50"/>
      <c r="V1317" s="50"/>
      <c r="W1317" s="50"/>
      <c r="X1317" s="50"/>
      <c r="Y1317" s="50"/>
      <c r="Z1317" s="50"/>
      <c r="AA1317" s="50"/>
      <c r="AB1317" s="50"/>
      <c r="AC1317" s="50"/>
      <c r="AD1317" s="50"/>
    </row>
    <row r="1318" spans="18:30">
      <c r="R1318" s="50"/>
      <c r="S1318" s="50"/>
      <c r="T1318" s="50"/>
      <c r="U1318" s="50"/>
      <c r="V1318" s="50"/>
      <c r="W1318" s="50"/>
      <c r="X1318" s="50"/>
      <c r="Y1318" s="50"/>
      <c r="Z1318" s="50"/>
      <c r="AA1318" s="50"/>
      <c r="AB1318" s="50"/>
      <c r="AC1318" s="50"/>
      <c r="AD1318" s="50"/>
    </row>
    <row r="1319" spans="18:30">
      <c r="R1319" s="50"/>
      <c r="S1319" s="50"/>
      <c r="T1319" s="50"/>
      <c r="U1319" s="50"/>
      <c r="V1319" s="50"/>
      <c r="W1319" s="50"/>
      <c r="X1319" s="50"/>
      <c r="Y1319" s="50"/>
      <c r="Z1319" s="50"/>
      <c r="AA1319" s="50"/>
      <c r="AB1319" s="50"/>
      <c r="AC1319" s="50"/>
      <c r="AD1319" s="50"/>
    </row>
    <row r="1320" spans="18:30">
      <c r="R1320" s="50"/>
      <c r="S1320" s="50"/>
      <c r="T1320" s="50"/>
      <c r="U1320" s="50"/>
      <c r="V1320" s="50"/>
      <c r="W1320" s="50"/>
      <c r="X1320" s="50"/>
      <c r="Y1320" s="50"/>
      <c r="Z1320" s="50"/>
      <c r="AA1320" s="50"/>
      <c r="AB1320" s="50"/>
      <c r="AC1320" s="50"/>
      <c r="AD1320" s="50"/>
    </row>
    <row r="1321" spans="18:30">
      <c r="R1321" s="50"/>
      <c r="S1321" s="50"/>
      <c r="T1321" s="50"/>
      <c r="U1321" s="50"/>
      <c r="V1321" s="50"/>
      <c r="W1321" s="50"/>
      <c r="X1321" s="50"/>
      <c r="Y1321" s="50"/>
      <c r="Z1321" s="50"/>
      <c r="AA1321" s="50"/>
      <c r="AB1321" s="50"/>
      <c r="AC1321" s="50"/>
      <c r="AD1321" s="50"/>
    </row>
    <row r="1322" spans="18:30">
      <c r="R1322" s="50"/>
      <c r="S1322" s="50"/>
      <c r="T1322" s="50"/>
      <c r="U1322" s="50"/>
      <c r="V1322" s="50"/>
      <c r="W1322" s="50"/>
      <c r="X1322" s="50"/>
      <c r="Y1322" s="50"/>
      <c r="Z1322" s="50"/>
      <c r="AA1322" s="50"/>
      <c r="AB1322" s="50"/>
      <c r="AC1322" s="50"/>
      <c r="AD1322" s="50"/>
    </row>
    <row r="1323" spans="18:30">
      <c r="R1323" s="50"/>
      <c r="S1323" s="50"/>
      <c r="T1323" s="50"/>
      <c r="U1323" s="50"/>
      <c r="V1323" s="50"/>
      <c r="W1323" s="50"/>
      <c r="X1323" s="50"/>
      <c r="Y1323" s="50"/>
      <c r="Z1323" s="50"/>
      <c r="AA1323" s="50"/>
      <c r="AB1323" s="50"/>
      <c r="AC1323" s="50"/>
      <c r="AD1323" s="50"/>
    </row>
    <row r="1324" spans="18:30">
      <c r="R1324" s="50"/>
      <c r="S1324" s="50"/>
      <c r="T1324" s="50"/>
      <c r="U1324" s="50"/>
      <c r="V1324" s="50"/>
      <c r="W1324" s="50"/>
      <c r="X1324" s="50"/>
      <c r="Y1324" s="50"/>
      <c r="Z1324" s="50"/>
      <c r="AA1324" s="50"/>
      <c r="AB1324" s="50"/>
      <c r="AC1324" s="50"/>
      <c r="AD1324" s="50"/>
    </row>
    <row r="1325" spans="18:30">
      <c r="R1325" s="50"/>
      <c r="S1325" s="50"/>
      <c r="T1325" s="50"/>
      <c r="U1325" s="50"/>
      <c r="V1325" s="50"/>
      <c r="W1325" s="50"/>
      <c r="X1325" s="50"/>
      <c r="Y1325" s="50"/>
      <c r="Z1325" s="50"/>
      <c r="AA1325" s="50"/>
      <c r="AB1325" s="50"/>
      <c r="AC1325" s="50"/>
      <c r="AD1325" s="50"/>
    </row>
    <row r="1326" spans="18:30">
      <c r="R1326" s="50"/>
      <c r="S1326" s="50"/>
      <c r="T1326" s="50"/>
      <c r="U1326" s="50"/>
      <c r="V1326" s="50"/>
      <c r="W1326" s="50"/>
      <c r="X1326" s="50"/>
      <c r="Y1326" s="50"/>
      <c r="Z1326" s="50"/>
      <c r="AA1326" s="50"/>
      <c r="AB1326" s="50"/>
      <c r="AC1326" s="50"/>
      <c r="AD1326" s="50"/>
    </row>
    <row r="1327" spans="18:30">
      <c r="R1327" s="50"/>
      <c r="S1327" s="50"/>
      <c r="T1327" s="50"/>
      <c r="U1327" s="50"/>
      <c r="V1327" s="50"/>
      <c r="W1327" s="50"/>
      <c r="X1327" s="50"/>
      <c r="Y1327" s="50"/>
      <c r="Z1327" s="50"/>
      <c r="AA1327" s="50"/>
      <c r="AB1327" s="50"/>
      <c r="AC1327" s="50"/>
      <c r="AD1327" s="50"/>
    </row>
    <row r="1328" spans="18:30">
      <c r="R1328" s="50"/>
      <c r="S1328" s="50"/>
      <c r="T1328" s="50"/>
      <c r="U1328" s="50"/>
      <c r="V1328" s="50"/>
      <c r="W1328" s="50"/>
      <c r="X1328" s="50"/>
      <c r="Y1328" s="50"/>
      <c r="Z1328" s="50"/>
      <c r="AA1328" s="50"/>
      <c r="AB1328" s="50"/>
      <c r="AC1328" s="50"/>
      <c r="AD1328" s="50"/>
    </row>
    <row r="1329" spans="18:30">
      <c r="R1329" s="50"/>
      <c r="S1329" s="50"/>
      <c r="T1329" s="50"/>
      <c r="U1329" s="50"/>
      <c r="V1329" s="50"/>
      <c r="W1329" s="50"/>
      <c r="X1329" s="50"/>
      <c r="Y1329" s="50"/>
      <c r="Z1329" s="50"/>
      <c r="AA1329" s="50"/>
      <c r="AB1329" s="50"/>
      <c r="AC1329" s="50"/>
      <c r="AD1329" s="50"/>
    </row>
    <row r="1330" spans="18:30">
      <c r="R1330" s="50"/>
      <c r="S1330" s="50"/>
      <c r="T1330" s="50"/>
      <c r="U1330" s="50"/>
      <c r="V1330" s="50"/>
      <c r="W1330" s="50"/>
      <c r="X1330" s="50"/>
      <c r="Y1330" s="50"/>
      <c r="Z1330" s="50"/>
      <c r="AA1330" s="50"/>
      <c r="AB1330" s="50"/>
      <c r="AC1330" s="50"/>
      <c r="AD1330" s="50"/>
    </row>
    <row r="1331" spans="18:30">
      <c r="R1331" s="50"/>
      <c r="S1331" s="50"/>
      <c r="T1331" s="50"/>
      <c r="U1331" s="50"/>
      <c r="V1331" s="50"/>
      <c r="W1331" s="50"/>
      <c r="X1331" s="50"/>
      <c r="Y1331" s="50"/>
      <c r="Z1331" s="50"/>
      <c r="AA1331" s="50"/>
      <c r="AB1331" s="50"/>
      <c r="AC1331" s="50"/>
      <c r="AD1331" s="50"/>
    </row>
    <row r="1332" spans="18:30">
      <c r="R1332" s="50"/>
      <c r="S1332" s="50"/>
      <c r="T1332" s="50"/>
      <c r="U1332" s="50"/>
      <c r="V1332" s="50"/>
      <c r="W1332" s="50"/>
      <c r="X1332" s="50"/>
      <c r="Y1332" s="50"/>
      <c r="Z1332" s="50"/>
      <c r="AA1332" s="50"/>
      <c r="AB1332" s="50"/>
      <c r="AC1332" s="50"/>
      <c r="AD1332" s="50"/>
    </row>
    <row r="1333" spans="18:30">
      <c r="R1333" s="50"/>
      <c r="S1333" s="50"/>
      <c r="T1333" s="50"/>
      <c r="U1333" s="50"/>
      <c r="V1333" s="50"/>
      <c r="W1333" s="50"/>
      <c r="X1333" s="50"/>
      <c r="Y1333" s="50"/>
      <c r="Z1333" s="50"/>
      <c r="AA1333" s="50"/>
      <c r="AB1333" s="50"/>
      <c r="AC1333" s="50"/>
      <c r="AD1333" s="50"/>
    </row>
    <row r="1334" spans="18:30">
      <c r="R1334" s="50"/>
      <c r="S1334" s="50"/>
      <c r="T1334" s="50"/>
      <c r="U1334" s="50"/>
      <c r="V1334" s="50"/>
      <c r="W1334" s="50"/>
      <c r="X1334" s="50"/>
      <c r="Y1334" s="50"/>
      <c r="Z1334" s="50"/>
      <c r="AA1334" s="50"/>
      <c r="AB1334" s="50"/>
      <c r="AC1334" s="50"/>
      <c r="AD1334" s="50"/>
    </row>
    <row r="1335" spans="18:30">
      <c r="R1335" s="50"/>
      <c r="S1335" s="50"/>
      <c r="T1335" s="50"/>
      <c r="U1335" s="50"/>
      <c r="V1335" s="50"/>
      <c r="W1335" s="50"/>
      <c r="X1335" s="50"/>
      <c r="Y1335" s="50"/>
      <c r="Z1335" s="50"/>
      <c r="AA1335" s="50"/>
      <c r="AB1335" s="50"/>
      <c r="AC1335" s="50"/>
      <c r="AD1335" s="50"/>
    </row>
    <row r="1336" spans="18:30">
      <c r="R1336" s="50"/>
      <c r="S1336" s="50"/>
      <c r="T1336" s="50"/>
      <c r="U1336" s="50"/>
      <c r="V1336" s="50"/>
      <c r="W1336" s="50"/>
      <c r="X1336" s="50"/>
      <c r="Y1336" s="50"/>
      <c r="Z1336" s="50"/>
      <c r="AA1336" s="50"/>
      <c r="AB1336" s="50"/>
      <c r="AC1336" s="50"/>
      <c r="AD1336" s="50"/>
    </row>
    <row r="1337" spans="18:30">
      <c r="R1337" s="50"/>
      <c r="S1337" s="50"/>
      <c r="T1337" s="50"/>
      <c r="U1337" s="50"/>
      <c r="V1337" s="50"/>
      <c r="W1337" s="50"/>
      <c r="X1337" s="50"/>
      <c r="Y1337" s="50"/>
      <c r="Z1337" s="50"/>
      <c r="AA1337" s="50"/>
      <c r="AB1337" s="50"/>
      <c r="AC1337" s="50"/>
      <c r="AD1337" s="50"/>
    </row>
    <row r="1338" spans="18:30">
      <c r="R1338" s="50"/>
      <c r="S1338" s="50"/>
      <c r="T1338" s="50"/>
      <c r="U1338" s="50"/>
      <c r="V1338" s="50"/>
      <c r="W1338" s="50"/>
      <c r="X1338" s="50"/>
      <c r="Y1338" s="50"/>
      <c r="Z1338" s="50"/>
      <c r="AA1338" s="50"/>
      <c r="AB1338" s="50"/>
      <c r="AC1338" s="50"/>
      <c r="AD1338" s="50"/>
    </row>
    <row r="1339" spans="18:30">
      <c r="R1339" s="50"/>
      <c r="S1339" s="50"/>
      <c r="T1339" s="50"/>
      <c r="U1339" s="50"/>
      <c r="V1339" s="50"/>
      <c r="W1339" s="50"/>
      <c r="X1339" s="50"/>
      <c r="Y1339" s="50"/>
      <c r="Z1339" s="50"/>
      <c r="AA1339" s="50"/>
      <c r="AB1339" s="50"/>
      <c r="AC1339" s="50"/>
      <c r="AD1339" s="50"/>
    </row>
    <row r="1340" spans="18:30">
      <c r="R1340" s="50"/>
      <c r="S1340" s="50"/>
      <c r="T1340" s="50"/>
      <c r="U1340" s="50"/>
      <c r="V1340" s="50"/>
      <c r="W1340" s="50"/>
      <c r="X1340" s="50"/>
      <c r="Y1340" s="50"/>
      <c r="Z1340" s="50"/>
      <c r="AA1340" s="50"/>
      <c r="AB1340" s="50"/>
      <c r="AC1340" s="50"/>
      <c r="AD1340" s="50"/>
    </row>
    <row r="1341" spans="18:30">
      <c r="R1341" s="50"/>
      <c r="S1341" s="50"/>
      <c r="T1341" s="50"/>
      <c r="U1341" s="50"/>
      <c r="V1341" s="50"/>
      <c r="W1341" s="50"/>
      <c r="X1341" s="50"/>
      <c r="Y1341" s="50"/>
      <c r="Z1341" s="50"/>
      <c r="AA1341" s="50"/>
      <c r="AB1341" s="50"/>
      <c r="AC1341" s="50"/>
      <c r="AD1341" s="50"/>
    </row>
    <row r="1342" spans="18:30">
      <c r="R1342" s="50"/>
      <c r="S1342" s="50"/>
      <c r="T1342" s="50"/>
      <c r="U1342" s="50"/>
      <c r="V1342" s="50"/>
      <c r="W1342" s="50"/>
      <c r="X1342" s="50"/>
      <c r="Y1342" s="50"/>
      <c r="Z1342" s="50"/>
      <c r="AA1342" s="50"/>
      <c r="AB1342" s="50"/>
      <c r="AC1342" s="50"/>
      <c r="AD1342" s="50"/>
    </row>
    <row r="1343" spans="18:30">
      <c r="R1343" s="50"/>
      <c r="S1343" s="50"/>
      <c r="T1343" s="50"/>
      <c r="U1343" s="50"/>
      <c r="V1343" s="50"/>
      <c r="W1343" s="50"/>
      <c r="X1343" s="50"/>
      <c r="Y1343" s="50"/>
      <c r="Z1343" s="50"/>
      <c r="AA1343" s="50"/>
      <c r="AB1343" s="50"/>
      <c r="AC1343" s="50"/>
      <c r="AD1343" s="50"/>
    </row>
    <row r="1344" spans="18:30">
      <c r="R1344" s="50"/>
      <c r="S1344" s="50"/>
      <c r="T1344" s="50"/>
      <c r="U1344" s="50"/>
      <c r="V1344" s="50"/>
      <c r="W1344" s="50"/>
      <c r="X1344" s="50"/>
      <c r="Y1344" s="50"/>
      <c r="Z1344" s="50"/>
      <c r="AA1344" s="50"/>
      <c r="AB1344" s="50"/>
      <c r="AC1344" s="50"/>
      <c r="AD1344" s="50"/>
    </row>
    <row r="1345" spans="18:30">
      <c r="R1345" s="50"/>
      <c r="S1345" s="50"/>
      <c r="T1345" s="50"/>
      <c r="U1345" s="50"/>
      <c r="V1345" s="50"/>
      <c r="W1345" s="50"/>
      <c r="X1345" s="50"/>
      <c r="Y1345" s="50"/>
      <c r="Z1345" s="50"/>
      <c r="AA1345" s="50"/>
      <c r="AB1345" s="50"/>
      <c r="AC1345" s="50"/>
      <c r="AD1345" s="50"/>
    </row>
    <row r="1346" spans="18:30">
      <c r="R1346" s="50"/>
      <c r="S1346" s="50"/>
      <c r="T1346" s="50"/>
      <c r="U1346" s="50"/>
      <c r="V1346" s="50"/>
      <c r="W1346" s="50"/>
      <c r="X1346" s="50"/>
      <c r="Y1346" s="50"/>
      <c r="Z1346" s="50"/>
      <c r="AA1346" s="50"/>
      <c r="AB1346" s="50"/>
      <c r="AC1346" s="50"/>
      <c r="AD1346" s="50"/>
    </row>
    <row r="1347" spans="18:30">
      <c r="R1347" s="50"/>
      <c r="S1347" s="50"/>
      <c r="T1347" s="50"/>
      <c r="U1347" s="50"/>
      <c r="V1347" s="50"/>
      <c r="W1347" s="50"/>
      <c r="X1347" s="50"/>
      <c r="Y1347" s="50"/>
      <c r="Z1347" s="50"/>
      <c r="AA1347" s="50"/>
      <c r="AB1347" s="50"/>
      <c r="AC1347" s="50"/>
      <c r="AD1347" s="50"/>
    </row>
    <row r="1348" spans="18:30">
      <c r="R1348" s="50"/>
      <c r="S1348" s="50"/>
      <c r="T1348" s="50"/>
      <c r="U1348" s="50"/>
      <c r="V1348" s="50"/>
      <c r="W1348" s="50"/>
      <c r="X1348" s="50"/>
      <c r="Y1348" s="50"/>
      <c r="Z1348" s="50"/>
      <c r="AA1348" s="50"/>
      <c r="AB1348" s="50"/>
      <c r="AC1348" s="50"/>
      <c r="AD1348" s="50"/>
    </row>
    <row r="1349" spans="18:30">
      <c r="R1349" s="50"/>
      <c r="S1349" s="50"/>
      <c r="T1349" s="50"/>
      <c r="U1349" s="50"/>
      <c r="V1349" s="50"/>
      <c r="W1349" s="50"/>
      <c r="X1349" s="50"/>
      <c r="Y1349" s="50"/>
      <c r="Z1349" s="50"/>
      <c r="AA1349" s="50"/>
      <c r="AB1349" s="50"/>
      <c r="AC1349" s="50"/>
      <c r="AD1349" s="50"/>
    </row>
    <row r="1350" spans="18:30">
      <c r="R1350" s="50"/>
      <c r="S1350" s="50"/>
      <c r="T1350" s="50"/>
      <c r="U1350" s="50"/>
      <c r="V1350" s="50"/>
      <c r="W1350" s="50"/>
      <c r="X1350" s="50"/>
      <c r="Y1350" s="50"/>
      <c r="Z1350" s="50"/>
      <c r="AA1350" s="50"/>
      <c r="AB1350" s="50"/>
      <c r="AC1350" s="50"/>
      <c r="AD1350" s="50"/>
    </row>
    <row r="1351" spans="18:30">
      <c r="R1351" s="50"/>
      <c r="S1351" s="50"/>
      <c r="T1351" s="50"/>
      <c r="U1351" s="50"/>
      <c r="V1351" s="50"/>
      <c r="W1351" s="50"/>
      <c r="X1351" s="50"/>
      <c r="Y1351" s="50"/>
      <c r="Z1351" s="50"/>
      <c r="AA1351" s="50"/>
      <c r="AB1351" s="50"/>
      <c r="AC1351" s="50"/>
      <c r="AD1351" s="50"/>
    </row>
    <row r="1352" spans="18:30">
      <c r="R1352" s="50"/>
      <c r="S1352" s="50"/>
      <c r="T1352" s="50"/>
      <c r="U1352" s="50"/>
      <c r="V1352" s="50"/>
      <c r="W1352" s="50"/>
      <c r="X1352" s="50"/>
      <c r="Y1352" s="50"/>
      <c r="Z1352" s="50"/>
      <c r="AA1352" s="50"/>
      <c r="AB1352" s="50"/>
      <c r="AC1352" s="50"/>
      <c r="AD1352" s="50"/>
    </row>
    <row r="1353" spans="18:30">
      <c r="R1353" s="50"/>
      <c r="S1353" s="50"/>
      <c r="T1353" s="50"/>
      <c r="U1353" s="50"/>
      <c r="V1353" s="50"/>
      <c r="W1353" s="50"/>
      <c r="X1353" s="50"/>
      <c r="Y1353" s="50"/>
      <c r="Z1353" s="50"/>
      <c r="AA1353" s="50"/>
      <c r="AB1353" s="50"/>
      <c r="AC1353" s="50"/>
      <c r="AD1353" s="50"/>
    </row>
    <row r="1354" spans="18:30">
      <c r="R1354" s="50"/>
      <c r="S1354" s="50"/>
      <c r="T1354" s="50"/>
      <c r="U1354" s="50"/>
      <c r="V1354" s="50"/>
      <c r="W1354" s="50"/>
      <c r="X1354" s="50"/>
      <c r="Y1354" s="50"/>
      <c r="Z1354" s="50"/>
      <c r="AA1354" s="50"/>
      <c r="AB1354" s="50"/>
      <c r="AC1354" s="50"/>
      <c r="AD1354" s="50"/>
    </row>
    <row r="1355" spans="18:30">
      <c r="R1355" s="50"/>
      <c r="S1355" s="50"/>
      <c r="T1355" s="50"/>
      <c r="U1355" s="50"/>
      <c r="V1355" s="50"/>
      <c r="W1355" s="50"/>
      <c r="X1355" s="50"/>
      <c r="Y1355" s="50"/>
      <c r="Z1355" s="50"/>
      <c r="AA1355" s="50"/>
      <c r="AB1355" s="50"/>
      <c r="AC1355" s="50"/>
      <c r="AD1355" s="50"/>
    </row>
    <row r="1356" spans="18:30">
      <c r="R1356" s="50"/>
      <c r="S1356" s="50"/>
      <c r="T1356" s="50"/>
      <c r="U1356" s="50"/>
      <c r="V1356" s="50"/>
      <c r="W1356" s="50"/>
      <c r="X1356" s="50"/>
      <c r="Y1356" s="50"/>
      <c r="Z1356" s="50"/>
      <c r="AA1356" s="50"/>
      <c r="AB1356" s="50"/>
      <c r="AC1356" s="50"/>
      <c r="AD1356" s="50"/>
    </row>
    <row r="1357" spans="18:30">
      <c r="R1357" s="50"/>
      <c r="S1357" s="50"/>
      <c r="T1357" s="50"/>
      <c r="U1357" s="50"/>
      <c r="V1357" s="50"/>
      <c r="W1357" s="50"/>
      <c r="X1357" s="50"/>
      <c r="Y1357" s="50"/>
      <c r="Z1357" s="50"/>
      <c r="AA1357" s="50"/>
      <c r="AB1357" s="50"/>
      <c r="AC1357" s="50"/>
      <c r="AD1357" s="50"/>
    </row>
    <row r="1358" spans="18:30">
      <c r="R1358" s="50"/>
      <c r="S1358" s="50"/>
      <c r="T1358" s="50"/>
      <c r="U1358" s="50"/>
      <c r="V1358" s="50"/>
      <c r="W1358" s="50"/>
      <c r="X1358" s="50"/>
      <c r="Y1358" s="50"/>
      <c r="Z1358" s="50"/>
      <c r="AA1358" s="50"/>
      <c r="AB1358" s="50"/>
      <c r="AC1358" s="50"/>
      <c r="AD1358" s="50"/>
    </row>
    <row r="1359" spans="18:30">
      <c r="R1359" s="50"/>
      <c r="S1359" s="50"/>
      <c r="T1359" s="50"/>
      <c r="U1359" s="50"/>
      <c r="V1359" s="50"/>
      <c r="W1359" s="50"/>
      <c r="X1359" s="50"/>
      <c r="Y1359" s="50"/>
      <c r="Z1359" s="50"/>
      <c r="AA1359" s="50"/>
      <c r="AB1359" s="50"/>
      <c r="AC1359" s="50"/>
      <c r="AD1359" s="50"/>
    </row>
    <row r="1360" spans="18:30">
      <c r="R1360" s="50"/>
      <c r="S1360" s="50"/>
      <c r="T1360" s="50"/>
      <c r="U1360" s="50"/>
      <c r="V1360" s="50"/>
      <c r="W1360" s="50"/>
      <c r="X1360" s="50"/>
      <c r="Y1360" s="50"/>
      <c r="Z1360" s="50"/>
      <c r="AA1360" s="50"/>
      <c r="AB1360" s="50"/>
      <c r="AC1360" s="50"/>
      <c r="AD1360" s="50"/>
    </row>
    <row r="1361" spans="18:30">
      <c r="R1361" s="50"/>
      <c r="S1361" s="50"/>
      <c r="T1361" s="50"/>
      <c r="U1361" s="50"/>
      <c r="V1361" s="50"/>
      <c r="W1361" s="50"/>
      <c r="X1361" s="50"/>
      <c r="Y1361" s="50"/>
      <c r="Z1361" s="50"/>
      <c r="AA1361" s="50"/>
      <c r="AB1361" s="50"/>
      <c r="AC1361" s="50"/>
      <c r="AD1361" s="50"/>
    </row>
    <row r="1362" spans="18:30">
      <c r="R1362" s="50"/>
      <c r="S1362" s="50"/>
      <c r="T1362" s="50"/>
      <c r="U1362" s="50"/>
      <c r="V1362" s="50"/>
      <c r="W1362" s="50"/>
      <c r="X1362" s="50"/>
      <c r="Y1362" s="50"/>
      <c r="Z1362" s="50"/>
      <c r="AA1362" s="50"/>
      <c r="AB1362" s="50"/>
      <c r="AC1362" s="50"/>
      <c r="AD1362" s="50"/>
    </row>
    <row r="1363" spans="18:30">
      <c r="R1363" s="50"/>
      <c r="S1363" s="50"/>
      <c r="T1363" s="50"/>
      <c r="U1363" s="50"/>
      <c r="V1363" s="50"/>
      <c r="W1363" s="50"/>
      <c r="X1363" s="50"/>
      <c r="Y1363" s="50"/>
      <c r="Z1363" s="50"/>
      <c r="AA1363" s="50"/>
      <c r="AB1363" s="50"/>
      <c r="AC1363" s="50"/>
      <c r="AD1363" s="50"/>
    </row>
    <row r="1364" spans="18:30">
      <c r="R1364" s="50"/>
      <c r="S1364" s="50"/>
      <c r="T1364" s="50"/>
      <c r="U1364" s="50"/>
      <c r="V1364" s="50"/>
      <c r="W1364" s="50"/>
      <c r="X1364" s="50"/>
      <c r="Y1364" s="50"/>
      <c r="Z1364" s="50"/>
      <c r="AA1364" s="50"/>
      <c r="AB1364" s="50"/>
      <c r="AC1364" s="50"/>
      <c r="AD1364" s="50"/>
    </row>
    <row r="1365" spans="18:30">
      <c r="R1365" s="50"/>
      <c r="S1365" s="50"/>
      <c r="T1365" s="50"/>
      <c r="U1365" s="50"/>
      <c r="V1365" s="50"/>
      <c r="W1365" s="50"/>
      <c r="X1365" s="50"/>
      <c r="Y1365" s="50"/>
      <c r="Z1365" s="50"/>
      <c r="AA1365" s="50"/>
      <c r="AB1365" s="50"/>
      <c r="AC1365" s="50"/>
      <c r="AD1365" s="50"/>
    </row>
    <row r="1366" spans="18:30">
      <c r="R1366" s="50"/>
      <c r="S1366" s="50"/>
      <c r="T1366" s="50"/>
      <c r="U1366" s="50"/>
      <c r="V1366" s="50"/>
      <c r="W1366" s="50"/>
      <c r="X1366" s="50"/>
      <c r="Y1366" s="50"/>
      <c r="Z1366" s="50"/>
      <c r="AA1366" s="50"/>
      <c r="AB1366" s="50"/>
      <c r="AC1366" s="50"/>
      <c r="AD1366" s="50"/>
    </row>
    <row r="1367" spans="18:30">
      <c r="R1367" s="50"/>
      <c r="S1367" s="50"/>
      <c r="T1367" s="50"/>
      <c r="U1367" s="50"/>
      <c r="V1367" s="50"/>
      <c r="W1367" s="50"/>
      <c r="X1367" s="50"/>
      <c r="Y1367" s="50"/>
      <c r="Z1367" s="50"/>
      <c r="AA1367" s="50"/>
      <c r="AB1367" s="50"/>
      <c r="AC1367" s="50"/>
      <c r="AD1367" s="50"/>
    </row>
    <row r="1368" spans="18:30">
      <c r="R1368" s="50"/>
      <c r="S1368" s="50"/>
      <c r="T1368" s="50"/>
      <c r="U1368" s="50"/>
      <c r="V1368" s="50"/>
      <c r="W1368" s="50"/>
      <c r="X1368" s="50"/>
      <c r="Y1368" s="50"/>
      <c r="Z1368" s="50"/>
      <c r="AA1368" s="50"/>
      <c r="AB1368" s="50"/>
      <c r="AC1368" s="50"/>
      <c r="AD1368" s="50"/>
    </row>
    <row r="1369" spans="18:30">
      <c r="R1369" s="50"/>
      <c r="S1369" s="50"/>
      <c r="T1369" s="50"/>
      <c r="U1369" s="50"/>
      <c r="V1369" s="50"/>
      <c r="W1369" s="50"/>
      <c r="X1369" s="50"/>
      <c r="Y1369" s="50"/>
      <c r="Z1369" s="50"/>
      <c r="AA1369" s="50"/>
      <c r="AB1369" s="50"/>
      <c r="AC1369" s="50"/>
      <c r="AD1369" s="50"/>
    </row>
    <row r="1370" spans="18:30">
      <c r="R1370" s="50"/>
      <c r="S1370" s="50"/>
      <c r="T1370" s="50"/>
      <c r="U1370" s="50"/>
      <c r="V1370" s="50"/>
      <c r="W1370" s="50"/>
      <c r="X1370" s="50"/>
      <c r="Y1370" s="50"/>
      <c r="Z1370" s="50"/>
      <c r="AA1370" s="50"/>
      <c r="AB1370" s="50"/>
      <c r="AC1370" s="50"/>
      <c r="AD1370" s="50"/>
    </row>
    <row r="1371" spans="18:30">
      <c r="R1371" s="50"/>
      <c r="S1371" s="50"/>
      <c r="T1371" s="50"/>
      <c r="U1371" s="50"/>
      <c r="V1371" s="50"/>
      <c r="W1371" s="50"/>
      <c r="X1371" s="50"/>
      <c r="Y1371" s="50"/>
      <c r="Z1371" s="50"/>
      <c r="AA1371" s="50"/>
      <c r="AB1371" s="50"/>
      <c r="AC1371" s="50"/>
      <c r="AD1371" s="50"/>
    </row>
    <row r="1372" spans="18:30">
      <c r="R1372" s="50"/>
      <c r="S1372" s="50"/>
      <c r="T1372" s="50"/>
      <c r="U1372" s="50"/>
      <c r="V1372" s="50"/>
      <c r="W1372" s="50"/>
      <c r="X1372" s="50"/>
      <c r="Y1372" s="50"/>
      <c r="Z1372" s="50"/>
      <c r="AA1372" s="50"/>
      <c r="AB1372" s="50"/>
      <c r="AC1372" s="50"/>
      <c r="AD1372" s="50"/>
    </row>
    <row r="1373" spans="18:30">
      <c r="R1373" s="50"/>
      <c r="S1373" s="50"/>
      <c r="T1373" s="50"/>
      <c r="U1373" s="50"/>
      <c r="V1373" s="50"/>
      <c r="W1373" s="50"/>
      <c r="X1373" s="50"/>
      <c r="Y1373" s="50"/>
      <c r="Z1373" s="50"/>
      <c r="AA1373" s="50"/>
      <c r="AB1373" s="50"/>
      <c r="AC1373" s="50"/>
      <c r="AD1373" s="50"/>
    </row>
    <row r="1374" spans="18:30">
      <c r="R1374" s="50"/>
      <c r="S1374" s="50"/>
      <c r="T1374" s="50"/>
      <c r="U1374" s="50"/>
      <c r="V1374" s="50"/>
      <c r="W1374" s="50"/>
      <c r="X1374" s="50"/>
      <c r="Y1374" s="50"/>
      <c r="Z1374" s="50"/>
      <c r="AA1374" s="50"/>
      <c r="AB1374" s="50"/>
      <c r="AC1374" s="50"/>
      <c r="AD1374" s="50"/>
    </row>
    <row r="1375" spans="18:30">
      <c r="R1375" s="50"/>
      <c r="S1375" s="50"/>
      <c r="T1375" s="50"/>
      <c r="U1375" s="50"/>
      <c r="V1375" s="50"/>
      <c r="W1375" s="50"/>
      <c r="X1375" s="50"/>
      <c r="Y1375" s="50"/>
      <c r="Z1375" s="50"/>
      <c r="AA1375" s="50"/>
      <c r="AB1375" s="50"/>
      <c r="AC1375" s="50"/>
      <c r="AD1375" s="50"/>
    </row>
    <row r="1376" spans="18:30">
      <c r="R1376" s="50"/>
      <c r="S1376" s="50"/>
      <c r="T1376" s="50"/>
      <c r="U1376" s="50"/>
      <c r="V1376" s="50"/>
      <c r="W1376" s="50"/>
      <c r="X1376" s="50"/>
      <c r="Y1376" s="50"/>
      <c r="Z1376" s="50"/>
      <c r="AA1376" s="50"/>
      <c r="AB1376" s="50"/>
      <c r="AC1376" s="50"/>
      <c r="AD1376" s="50"/>
    </row>
    <row r="1377" spans="18:30">
      <c r="R1377" s="50"/>
      <c r="S1377" s="50"/>
      <c r="T1377" s="50"/>
      <c r="U1377" s="50"/>
      <c r="V1377" s="50"/>
      <c r="W1377" s="50"/>
      <c r="X1377" s="50"/>
      <c r="Y1377" s="50"/>
      <c r="Z1377" s="50"/>
      <c r="AA1377" s="50"/>
      <c r="AB1377" s="50"/>
      <c r="AC1377" s="50"/>
      <c r="AD1377" s="50"/>
    </row>
    <row r="1378" spans="18:30">
      <c r="R1378" s="50"/>
      <c r="S1378" s="50"/>
      <c r="T1378" s="50"/>
      <c r="U1378" s="50"/>
      <c r="V1378" s="50"/>
      <c r="W1378" s="50"/>
      <c r="X1378" s="50"/>
      <c r="Y1378" s="50"/>
      <c r="Z1378" s="50"/>
      <c r="AA1378" s="50"/>
      <c r="AB1378" s="50"/>
      <c r="AC1378" s="50"/>
      <c r="AD1378" s="50"/>
    </row>
    <row r="1379" spans="18:30">
      <c r="R1379" s="50"/>
      <c r="S1379" s="50"/>
      <c r="T1379" s="50"/>
      <c r="U1379" s="50"/>
      <c r="V1379" s="50"/>
      <c r="W1379" s="50"/>
      <c r="X1379" s="50"/>
      <c r="Y1379" s="50"/>
      <c r="Z1379" s="50"/>
      <c r="AA1379" s="50"/>
      <c r="AB1379" s="50"/>
      <c r="AC1379" s="50"/>
      <c r="AD1379" s="50"/>
    </row>
    <row r="1380" spans="18:30">
      <c r="R1380" s="50"/>
      <c r="S1380" s="50"/>
      <c r="T1380" s="50"/>
      <c r="U1380" s="50"/>
      <c r="V1380" s="50"/>
      <c r="W1380" s="50"/>
      <c r="X1380" s="50"/>
      <c r="Y1380" s="50"/>
      <c r="Z1380" s="50"/>
      <c r="AA1380" s="50"/>
      <c r="AB1380" s="50"/>
      <c r="AC1380" s="50"/>
      <c r="AD1380" s="50"/>
    </row>
    <row r="1381" spans="18:30">
      <c r="R1381" s="50"/>
      <c r="S1381" s="50"/>
      <c r="T1381" s="50"/>
      <c r="U1381" s="50"/>
      <c r="V1381" s="50"/>
      <c r="W1381" s="50"/>
      <c r="X1381" s="50"/>
      <c r="Y1381" s="50"/>
      <c r="Z1381" s="50"/>
      <c r="AA1381" s="50"/>
      <c r="AB1381" s="50"/>
      <c r="AC1381" s="50"/>
      <c r="AD1381" s="50"/>
    </row>
    <row r="1382" spans="18:30">
      <c r="R1382" s="50"/>
      <c r="S1382" s="50"/>
      <c r="T1382" s="50"/>
      <c r="U1382" s="50"/>
      <c r="V1382" s="50"/>
      <c r="W1382" s="50"/>
      <c r="X1382" s="50"/>
      <c r="Y1382" s="50"/>
      <c r="Z1382" s="50"/>
      <c r="AA1382" s="50"/>
      <c r="AB1382" s="50"/>
      <c r="AC1382" s="50"/>
      <c r="AD1382" s="50"/>
    </row>
    <row r="1383" spans="18:30">
      <c r="R1383" s="50"/>
      <c r="S1383" s="50"/>
      <c r="T1383" s="50"/>
      <c r="U1383" s="50"/>
      <c r="V1383" s="50"/>
      <c r="W1383" s="50"/>
      <c r="X1383" s="50"/>
      <c r="Y1383" s="50"/>
      <c r="Z1383" s="50"/>
      <c r="AA1383" s="50"/>
      <c r="AB1383" s="50"/>
      <c r="AC1383" s="50"/>
      <c r="AD1383" s="50"/>
    </row>
    <row r="1384" spans="18:30">
      <c r="R1384" s="50"/>
      <c r="S1384" s="50"/>
      <c r="T1384" s="50"/>
      <c r="U1384" s="50"/>
      <c r="V1384" s="50"/>
      <c r="W1384" s="50"/>
      <c r="X1384" s="50"/>
      <c r="Y1384" s="50"/>
      <c r="Z1384" s="50"/>
      <c r="AA1384" s="50"/>
      <c r="AB1384" s="50"/>
      <c r="AC1384" s="50"/>
      <c r="AD1384" s="50"/>
    </row>
    <row r="1385" spans="18:30">
      <c r="R1385" s="50"/>
      <c r="S1385" s="50"/>
      <c r="T1385" s="50"/>
      <c r="U1385" s="50"/>
      <c r="V1385" s="50"/>
      <c r="W1385" s="50"/>
      <c r="X1385" s="50"/>
      <c r="Y1385" s="50"/>
      <c r="Z1385" s="50"/>
      <c r="AA1385" s="50"/>
      <c r="AB1385" s="50"/>
      <c r="AC1385" s="50"/>
      <c r="AD1385" s="50"/>
    </row>
    <row r="1386" spans="18:30">
      <c r="R1386" s="50"/>
      <c r="S1386" s="50"/>
      <c r="T1386" s="50"/>
      <c r="U1386" s="50"/>
      <c r="V1386" s="50"/>
      <c r="W1386" s="50"/>
      <c r="X1386" s="50"/>
      <c r="Y1386" s="50"/>
      <c r="Z1386" s="50"/>
      <c r="AA1386" s="50"/>
      <c r="AB1386" s="50"/>
      <c r="AC1386" s="50"/>
      <c r="AD1386" s="50"/>
    </row>
    <row r="1387" spans="18:30">
      <c r="R1387" s="50"/>
      <c r="S1387" s="50"/>
      <c r="T1387" s="50"/>
      <c r="U1387" s="50"/>
      <c r="V1387" s="50"/>
      <c r="W1387" s="50"/>
      <c r="X1387" s="50"/>
      <c r="Y1387" s="50"/>
      <c r="Z1387" s="50"/>
      <c r="AA1387" s="50"/>
      <c r="AB1387" s="50"/>
      <c r="AC1387" s="50"/>
      <c r="AD1387" s="50"/>
    </row>
    <row r="1388" spans="18:30">
      <c r="R1388" s="50"/>
      <c r="S1388" s="50"/>
      <c r="T1388" s="50"/>
      <c r="U1388" s="50"/>
      <c r="V1388" s="50"/>
      <c r="W1388" s="50"/>
      <c r="X1388" s="50"/>
      <c r="Y1388" s="50"/>
      <c r="Z1388" s="50"/>
      <c r="AA1388" s="50"/>
      <c r="AB1388" s="50"/>
      <c r="AC1388" s="50"/>
      <c r="AD1388" s="50"/>
    </row>
    <row r="1389" spans="18:30">
      <c r="R1389" s="50"/>
      <c r="S1389" s="50"/>
      <c r="T1389" s="50"/>
      <c r="U1389" s="50"/>
      <c r="V1389" s="50"/>
      <c r="W1389" s="50"/>
      <c r="X1389" s="50"/>
      <c r="Y1389" s="50"/>
      <c r="Z1389" s="50"/>
      <c r="AA1389" s="50"/>
      <c r="AB1389" s="50"/>
      <c r="AC1389" s="50"/>
      <c r="AD1389" s="50"/>
    </row>
    <row r="1390" spans="18:30">
      <c r="R1390" s="50"/>
      <c r="S1390" s="50"/>
      <c r="T1390" s="50"/>
      <c r="U1390" s="50"/>
      <c r="V1390" s="50"/>
      <c r="W1390" s="50"/>
      <c r="X1390" s="50"/>
      <c r="Y1390" s="50"/>
      <c r="Z1390" s="50"/>
      <c r="AA1390" s="50"/>
      <c r="AB1390" s="50"/>
      <c r="AC1390" s="50"/>
      <c r="AD1390" s="50"/>
    </row>
    <row r="1391" spans="18:30">
      <c r="R1391" s="50"/>
      <c r="S1391" s="50"/>
      <c r="T1391" s="50"/>
      <c r="U1391" s="50"/>
      <c r="V1391" s="50"/>
      <c r="W1391" s="50"/>
      <c r="X1391" s="50"/>
      <c r="Y1391" s="50"/>
      <c r="Z1391" s="50"/>
      <c r="AA1391" s="50"/>
      <c r="AB1391" s="50"/>
      <c r="AC1391" s="50"/>
      <c r="AD1391" s="50"/>
    </row>
    <row r="1392" spans="18:30">
      <c r="R1392" s="50"/>
      <c r="S1392" s="50"/>
      <c r="T1392" s="50"/>
      <c r="U1392" s="50"/>
      <c r="V1392" s="50"/>
      <c r="W1392" s="50"/>
      <c r="X1392" s="50"/>
      <c r="Y1392" s="50"/>
      <c r="Z1392" s="50"/>
      <c r="AA1392" s="50"/>
      <c r="AB1392" s="50"/>
      <c r="AC1392" s="50"/>
      <c r="AD1392" s="50"/>
    </row>
    <row r="1393" spans="18:30">
      <c r="R1393" s="50"/>
      <c r="S1393" s="50"/>
      <c r="T1393" s="50"/>
      <c r="U1393" s="50"/>
      <c r="V1393" s="50"/>
      <c r="W1393" s="50"/>
      <c r="X1393" s="50"/>
      <c r="Y1393" s="50"/>
      <c r="Z1393" s="50"/>
      <c r="AA1393" s="50"/>
      <c r="AB1393" s="50"/>
      <c r="AC1393" s="50"/>
      <c r="AD1393" s="50"/>
    </row>
    <row r="1394" spans="18:30">
      <c r="R1394" s="50"/>
      <c r="S1394" s="50"/>
      <c r="T1394" s="50"/>
      <c r="U1394" s="50"/>
      <c r="V1394" s="50"/>
      <c r="W1394" s="50"/>
      <c r="X1394" s="50"/>
      <c r="Y1394" s="50"/>
      <c r="Z1394" s="50"/>
      <c r="AA1394" s="50"/>
      <c r="AB1394" s="50"/>
      <c r="AC1394" s="50"/>
      <c r="AD1394" s="50"/>
    </row>
    <row r="1395" spans="18:30">
      <c r="R1395" s="50"/>
      <c r="S1395" s="50"/>
      <c r="T1395" s="50"/>
      <c r="U1395" s="50"/>
      <c r="V1395" s="50"/>
      <c r="W1395" s="50"/>
      <c r="X1395" s="50"/>
      <c r="Y1395" s="50"/>
      <c r="Z1395" s="50"/>
      <c r="AA1395" s="50"/>
      <c r="AB1395" s="50"/>
      <c r="AC1395" s="50"/>
      <c r="AD1395" s="50"/>
    </row>
    <row r="1396" spans="18:30">
      <c r="R1396" s="50"/>
      <c r="S1396" s="50"/>
      <c r="T1396" s="50"/>
      <c r="U1396" s="50"/>
      <c r="V1396" s="50"/>
      <c r="W1396" s="50"/>
      <c r="X1396" s="50"/>
      <c r="Y1396" s="50"/>
      <c r="Z1396" s="50"/>
      <c r="AA1396" s="50"/>
      <c r="AB1396" s="50"/>
      <c r="AC1396" s="50"/>
      <c r="AD1396" s="50"/>
    </row>
    <row r="1397" spans="18:30">
      <c r="R1397" s="50"/>
      <c r="S1397" s="50"/>
      <c r="T1397" s="50"/>
      <c r="U1397" s="50"/>
      <c r="V1397" s="50"/>
      <c r="W1397" s="50"/>
      <c r="X1397" s="50"/>
      <c r="Y1397" s="50"/>
      <c r="Z1397" s="50"/>
      <c r="AA1397" s="50"/>
      <c r="AB1397" s="50"/>
      <c r="AC1397" s="50"/>
      <c r="AD1397" s="50"/>
    </row>
    <row r="1398" spans="18:30">
      <c r="R1398" s="50"/>
      <c r="S1398" s="50"/>
      <c r="T1398" s="50"/>
      <c r="U1398" s="50"/>
      <c r="V1398" s="50"/>
      <c r="W1398" s="50"/>
      <c r="X1398" s="50"/>
      <c r="Y1398" s="50"/>
      <c r="Z1398" s="50"/>
      <c r="AA1398" s="50"/>
      <c r="AB1398" s="50"/>
      <c r="AC1398" s="50"/>
      <c r="AD1398" s="50"/>
    </row>
    <row r="1399" spans="18:30">
      <c r="R1399" s="50"/>
      <c r="S1399" s="50"/>
      <c r="T1399" s="50"/>
      <c r="U1399" s="50"/>
      <c r="V1399" s="50"/>
      <c r="W1399" s="50"/>
      <c r="X1399" s="50"/>
      <c r="Y1399" s="50"/>
      <c r="Z1399" s="50"/>
      <c r="AA1399" s="50"/>
      <c r="AB1399" s="50"/>
      <c r="AC1399" s="50"/>
      <c r="AD1399" s="50"/>
    </row>
    <row r="1400" spans="18:30">
      <c r="R1400" s="50"/>
      <c r="S1400" s="50"/>
      <c r="T1400" s="50"/>
      <c r="U1400" s="50"/>
      <c r="V1400" s="50"/>
      <c r="W1400" s="50"/>
      <c r="X1400" s="50"/>
      <c r="Y1400" s="50"/>
      <c r="Z1400" s="50"/>
      <c r="AA1400" s="50"/>
      <c r="AB1400" s="50"/>
      <c r="AC1400" s="50"/>
      <c r="AD1400" s="50"/>
    </row>
    <row r="1401" spans="18:30">
      <c r="R1401" s="50"/>
      <c r="S1401" s="50"/>
      <c r="T1401" s="50"/>
      <c r="U1401" s="50"/>
      <c r="V1401" s="50"/>
      <c r="W1401" s="50"/>
      <c r="X1401" s="50"/>
      <c r="Y1401" s="50"/>
      <c r="Z1401" s="50"/>
      <c r="AA1401" s="50"/>
      <c r="AB1401" s="50"/>
      <c r="AC1401" s="50"/>
      <c r="AD1401" s="50"/>
    </row>
    <row r="1402" spans="18:30">
      <c r="R1402" s="50"/>
      <c r="S1402" s="50"/>
      <c r="T1402" s="50"/>
      <c r="U1402" s="50"/>
      <c r="V1402" s="50"/>
      <c r="W1402" s="50"/>
      <c r="X1402" s="50"/>
      <c r="Y1402" s="50"/>
      <c r="Z1402" s="50"/>
      <c r="AA1402" s="50"/>
      <c r="AB1402" s="50"/>
      <c r="AC1402" s="50"/>
      <c r="AD1402" s="50"/>
    </row>
    <row r="1403" spans="18:30">
      <c r="R1403" s="50"/>
      <c r="S1403" s="50"/>
      <c r="T1403" s="50"/>
      <c r="U1403" s="50"/>
      <c r="V1403" s="50"/>
      <c r="W1403" s="50"/>
      <c r="X1403" s="50"/>
      <c r="Y1403" s="50"/>
      <c r="Z1403" s="50"/>
      <c r="AA1403" s="50"/>
      <c r="AB1403" s="50"/>
      <c r="AC1403" s="50"/>
      <c r="AD1403" s="50"/>
    </row>
    <row r="1404" spans="18:30">
      <c r="R1404" s="50"/>
      <c r="S1404" s="50"/>
      <c r="T1404" s="50"/>
      <c r="U1404" s="50"/>
      <c r="V1404" s="50"/>
      <c r="W1404" s="50"/>
      <c r="X1404" s="50"/>
      <c r="Y1404" s="50"/>
      <c r="Z1404" s="50"/>
      <c r="AA1404" s="50"/>
      <c r="AB1404" s="50"/>
      <c r="AC1404" s="50"/>
      <c r="AD1404" s="50"/>
    </row>
    <row r="1405" spans="18:30">
      <c r="R1405" s="50"/>
      <c r="S1405" s="50"/>
      <c r="T1405" s="50"/>
      <c r="U1405" s="50"/>
      <c r="V1405" s="50"/>
      <c r="W1405" s="50"/>
      <c r="X1405" s="50"/>
      <c r="Y1405" s="50"/>
      <c r="Z1405" s="50"/>
      <c r="AA1405" s="50"/>
      <c r="AB1405" s="50"/>
      <c r="AC1405" s="50"/>
      <c r="AD1405" s="50"/>
    </row>
    <row r="1406" spans="18:30">
      <c r="R1406" s="50"/>
      <c r="S1406" s="50"/>
      <c r="T1406" s="50"/>
      <c r="U1406" s="50"/>
      <c r="V1406" s="50"/>
      <c r="W1406" s="50"/>
      <c r="X1406" s="50"/>
      <c r="Y1406" s="50"/>
      <c r="Z1406" s="50"/>
      <c r="AA1406" s="50"/>
      <c r="AB1406" s="50"/>
      <c r="AC1406" s="50"/>
      <c r="AD1406" s="50"/>
    </row>
    <row r="1407" spans="18:30">
      <c r="R1407" s="50"/>
      <c r="S1407" s="50"/>
      <c r="T1407" s="50"/>
      <c r="U1407" s="50"/>
      <c r="V1407" s="50"/>
      <c r="W1407" s="50"/>
      <c r="X1407" s="50"/>
      <c r="Y1407" s="50"/>
      <c r="Z1407" s="50"/>
      <c r="AA1407" s="50"/>
      <c r="AB1407" s="50"/>
      <c r="AC1407" s="50"/>
      <c r="AD1407" s="50"/>
    </row>
    <row r="1408" spans="18:30">
      <c r="R1408" s="50"/>
      <c r="S1408" s="50"/>
      <c r="T1408" s="50"/>
      <c r="U1408" s="50"/>
      <c r="V1408" s="50"/>
      <c r="W1408" s="50"/>
      <c r="X1408" s="50"/>
      <c r="Y1408" s="50"/>
      <c r="Z1408" s="50"/>
      <c r="AA1408" s="50"/>
      <c r="AB1408" s="50"/>
      <c r="AC1408" s="50"/>
      <c r="AD1408" s="50"/>
    </row>
    <row r="1409" spans="18:30">
      <c r="R1409" s="50"/>
      <c r="S1409" s="50"/>
      <c r="T1409" s="50"/>
      <c r="U1409" s="50"/>
      <c r="V1409" s="50"/>
      <c r="W1409" s="50"/>
      <c r="X1409" s="50"/>
      <c r="Y1409" s="50"/>
      <c r="Z1409" s="50"/>
      <c r="AA1409" s="50"/>
      <c r="AB1409" s="50"/>
      <c r="AC1409" s="50"/>
      <c r="AD1409" s="50"/>
    </row>
    <row r="1410" spans="18:30">
      <c r="R1410" s="50"/>
      <c r="S1410" s="50"/>
      <c r="T1410" s="50"/>
      <c r="U1410" s="50"/>
      <c r="V1410" s="50"/>
      <c r="W1410" s="50"/>
      <c r="X1410" s="50"/>
      <c r="Y1410" s="50"/>
      <c r="Z1410" s="50"/>
      <c r="AA1410" s="50"/>
      <c r="AB1410" s="50"/>
      <c r="AC1410" s="50"/>
      <c r="AD1410" s="50"/>
    </row>
    <row r="1411" spans="18:30">
      <c r="R1411" s="50"/>
      <c r="S1411" s="50"/>
      <c r="T1411" s="50"/>
      <c r="U1411" s="50"/>
      <c r="V1411" s="50"/>
      <c r="W1411" s="50"/>
      <c r="X1411" s="50"/>
      <c r="Y1411" s="50"/>
      <c r="Z1411" s="50"/>
      <c r="AA1411" s="50"/>
      <c r="AB1411" s="50"/>
      <c r="AC1411" s="50"/>
      <c r="AD1411" s="50"/>
    </row>
    <row r="1412" spans="18:30">
      <c r="R1412" s="50"/>
      <c r="S1412" s="50"/>
      <c r="T1412" s="50"/>
      <c r="U1412" s="50"/>
      <c r="V1412" s="50"/>
      <c r="W1412" s="50"/>
      <c r="X1412" s="50"/>
      <c r="Y1412" s="50"/>
      <c r="Z1412" s="50"/>
      <c r="AA1412" s="50"/>
      <c r="AB1412" s="50"/>
      <c r="AC1412" s="50"/>
      <c r="AD1412" s="50"/>
    </row>
    <row r="1413" spans="18:30">
      <c r="R1413" s="50"/>
      <c r="S1413" s="50"/>
      <c r="T1413" s="50"/>
      <c r="U1413" s="50"/>
      <c r="V1413" s="50"/>
      <c r="W1413" s="50"/>
      <c r="X1413" s="50"/>
      <c r="Y1413" s="50"/>
      <c r="Z1413" s="50"/>
      <c r="AA1413" s="50"/>
      <c r="AB1413" s="50"/>
      <c r="AC1413" s="50"/>
      <c r="AD1413" s="50"/>
    </row>
    <row r="1414" spans="18:30">
      <c r="R1414" s="50"/>
      <c r="S1414" s="50"/>
      <c r="T1414" s="50"/>
      <c r="U1414" s="50"/>
      <c r="V1414" s="50"/>
      <c r="W1414" s="50"/>
      <c r="X1414" s="50"/>
      <c r="Y1414" s="50"/>
      <c r="Z1414" s="50"/>
      <c r="AA1414" s="50"/>
      <c r="AB1414" s="50"/>
      <c r="AC1414" s="50"/>
      <c r="AD1414" s="50"/>
    </row>
    <row r="1415" spans="18:30">
      <c r="R1415" s="50"/>
      <c r="S1415" s="50"/>
      <c r="T1415" s="50"/>
      <c r="U1415" s="50"/>
      <c r="V1415" s="50"/>
      <c r="W1415" s="50"/>
      <c r="X1415" s="50"/>
      <c r="Y1415" s="50"/>
      <c r="Z1415" s="50"/>
      <c r="AA1415" s="50"/>
      <c r="AB1415" s="50"/>
      <c r="AC1415" s="50"/>
      <c r="AD1415" s="50"/>
    </row>
    <row r="1416" spans="18:30">
      <c r="R1416" s="50"/>
      <c r="S1416" s="50"/>
      <c r="T1416" s="50"/>
      <c r="U1416" s="50"/>
      <c r="V1416" s="50"/>
      <c r="W1416" s="50"/>
      <c r="X1416" s="50"/>
      <c r="Y1416" s="50"/>
      <c r="Z1416" s="50"/>
      <c r="AA1416" s="50"/>
      <c r="AB1416" s="50"/>
      <c r="AC1416" s="50"/>
      <c r="AD1416" s="50"/>
    </row>
    <row r="1417" spans="18:30">
      <c r="R1417" s="50"/>
      <c r="S1417" s="50"/>
      <c r="T1417" s="50"/>
      <c r="U1417" s="50"/>
      <c r="V1417" s="50"/>
      <c r="W1417" s="50"/>
      <c r="X1417" s="50"/>
      <c r="Y1417" s="50"/>
      <c r="Z1417" s="50"/>
      <c r="AA1417" s="50"/>
      <c r="AB1417" s="50"/>
      <c r="AC1417" s="50"/>
      <c r="AD1417" s="50"/>
    </row>
    <row r="1418" spans="18:30">
      <c r="R1418" s="50"/>
      <c r="S1418" s="50"/>
      <c r="T1418" s="50"/>
      <c r="U1418" s="50"/>
      <c r="V1418" s="50"/>
      <c r="W1418" s="50"/>
      <c r="X1418" s="50"/>
      <c r="Y1418" s="50"/>
      <c r="Z1418" s="50"/>
      <c r="AA1418" s="50"/>
      <c r="AB1418" s="50"/>
      <c r="AC1418" s="50"/>
      <c r="AD1418" s="50"/>
    </row>
    <row r="1419" spans="18:30">
      <c r="R1419" s="50"/>
      <c r="S1419" s="50"/>
      <c r="T1419" s="50"/>
      <c r="U1419" s="50"/>
      <c r="V1419" s="50"/>
      <c r="W1419" s="50"/>
      <c r="X1419" s="50"/>
      <c r="Y1419" s="50"/>
      <c r="Z1419" s="50"/>
      <c r="AA1419" s="50"/>
      <c r="AB1419" s="50"/>
      <c r="AC1419" s="50"/>
      <c r="AD1419" s="50"/>
    </row>
    <row r="1420" spans="18:30">
      <c r="R1420" s="50"/>
      <c r="S1420" s="50"/>
      <c r="T1420" s="50"/>
      <c r="U1420" s="50"/>
      <c r="V1420" s="50"/>
      <c r="W1420" s="50"/>
      <c r="X1420" s="50"/>
      <c r="Y1420" s="50"/>
      <c r="Z1420" s="50"/>
      <c r="AA1420" s="50"/>
      <c r="AB1420" s="50"/>
      <c r="AC1420" s="50"/>
      <c r="AD1420" s="50"/>
    </row>
    <row r="1421" spans="18:30">
      <c r="R1421" s="50"/>
      <c r="S1421" s="50"/>
      <c r="T1421" s="50"/>
      <c r="U1421" s="50"/>
      <c r="V1421" s="50"/>
      <c r="W1421" s="50"/>
      <c r="X1421" s="50"/>
      <c r="Y1421" s="50"/>
      <c r="Z1421" s="50"/>
      <c r="AA1421" s="50"/>
      <c r="AB1421" s="50"/>
      <c r="AC1421" s="50"/>
      <c r="AD1421" s="50"/>
    </row>
    <row r="1422" spans="18:30">
      <c r="R1422" s="50"/>
      <c r="S1422" s="50"/>
      <c r="T1422" s="50"/>
      <c r="U1422" s="50"/>
      <c r="V1422" s="50"/>
      <c r="W1422" s="50"/>
      <c r="X1422" s="50"/>
      <c r="Y1422" s="50"/>
      <c r="Z1422" s="50"/>
      <c r="AA1422" s="50"/>
      <c r="AB1422" s="50"/>
      <c r="AC1422" s="50"/>
      <c r="AD1422" s="50"/>
    </row>
    <row r="1423" spans="18:30">
      <c r="R1423" s="50"/>
      <c r="S1423" s="50"/>
      <c r="T1423" s="50"/>
      <c r="U1423" s="50"/>
      <c r="V1423" s="50"/>
      <c r="W1423" s="50"/>
      <c r="X1423" s="50"/>
      <c r="Y1423" s="50"/>
      <c r="Z1423" s="50"/>
      <c r="AA1423" s="50"/>
      <c r="AB1423" s="50"/>
      <c r="AC1423" s="50"/>
      <c r="AD1423" s="50"/>
    </row>
    <row r="1424" spans="18:30">
      <c r="R1424" s="50"/>
      <c r="S1424" s="50"/>
      <c r="T1424" s="50"/>
      <c r="U1424" s="50"/>
      <c r="V1424" s="50"/>
      <c r="W1424" s="50"/>
      <c r="X1424" s="50"/>
      <c r="Y1424" s="50"/>
      <c r="Z1424" s="50"/>
      <c r="AA1424" s="50"/>
      <c r="AB1424" s="50"/>
      <c r="AC1424" s="50"/>
      <c r="AD1424" s="50"/>
    </row>
    <row r="1425" spans="18:30">
      <c r="R1425" s="50"/>
      <c r="S1425" s="50"/>
      <c r="T1425" s="50"/>
      <c r="U1425" s="50"/>
      <c r="V1425" s="50"/>
      <c r="W1425" s="50"/>
      <c r="X1425" s="50"/>
      <c r="Y1425" s="50"/>
      <c r="Z1425" s="50"/>
      <c r="AA1425" s="50"/>
      <c r="AB1425" s="50"/>
      <c r="AC1425" s="50"/>
      <c r="AD1425" s="50"/>
    </row>
    <row r="1426" spans="18:30">
      <c r="R1426" s="50"/>
      <c r="S1426" s="50"/>
      <c r="T1426" s="50"/>
      <c r="U1426" s="50"/>
      <c r="V1426" s="50"/>
      <c r="W1426" s="50"/>
      <c r="X1426" s="50"/>
      <c r="Y1426" s="50"/>
      <c r="Z1426" s="50"/>
      <c r="AA1426" s="50"/>
      <c r="AB1426" s="50"/>
      <c r="AC1426" s="50"/>
      <c r="AD1426" s="50"/>
    </row>
    <row r="1427" spans="18:30">
      <c r="R1427" s="50"/>
      <c r="S1427" s="50"/>
      <c r="T1427" s="50"/>
      <c r="U1427" s="50"/>
      <c r="V1427" s="50"/>
      <c r="W1427" s="50"/>
      <c r="X1427" s="50"/>
      <c r="Y1427" s="50"/>
      <c r="Z1427" s="50"/>
      <c r="AA1427" s="50"/>
      <c r="AB1427" s="50"/>
      <c r="AC1427" s="50"/>
      <c r="AD1427" s="50"/>
    </row>
    <row r="1428" spans="18:30">
      <c r="R1428" s="50"/>
      <c r="S1428" s="50"/>
      <c r="T1428" s="50"/>
      <c r="U1428" s="50"/>
      <c r="V1428" s="50"/>
      <c r="W1428" s="50"/>
      <c r="X1428" s="50"/>
      <c r="Y1428" s="50"/>
      <c r="Z1428" s="50"/>
      <c r="AA1428" s="50"/>
      <c r="AB1428" s="50"/>
      <c r="AC1428" s="50"/>
      <c r="AD1428" s="50"/>
    </row>
    <row r="1429" spans="18:30">
      <c r="R1429" s="50"/>
      <c r="S1429" s="50"/>
      <c r="T1429" s="50"/>
      <c r="U1429" s="50"/>
      <c r="V1429" s="50"/>
      <c r="W1429" s="50"/>
      <c r="X1429" s="50"/>
      <c r="Y1429" s="50"/>
      <c r="Z1429" s="50"/>
      <c r="AA1429" s="50"/>
      <c r="AB1429" s="50"/>
      <c r="AC1429" s="50"/>
      <c r="AD1429" s="50"/>
    </row>
    <row r="1430" spans="18:30">
      <c r="R1430" s="50"/>
      <c r="S1430" s="50"/>
      <c r="T1430" s="50"/>
      <c r="U1430" s="50"/>
      <c r="V1430" s="50"/>
      <c r="W1430" s="50"/>
      <c r="X1430" s="50"/>
      <c r="Y1430" s="50"/>
      <c r="Z1430" s="50"/>
      <c r="AA1430" s="50"/>
      <c r="AB1430" s="50"/>
      <c r="AC1430" s="50"/>
      <c r="AD1430" s="50"/>
    </row>
    <row r="1431" spans="18:30">
      <c r="R1431" s="50"/>
      <c r="S1431" s="50"/>
      <c r="T1431" s="50"/>
      <c r="U1431" s="50"/>
      <c r="V1431" s="50"/>
      <c r="W1431" s="50"/>
      <c r="X1431" s="50"/>
      <c r="Y1431" s="50"/>
      <c r="Z1431" s="50"/>
      <c r="AA1431" s="50"/>
      <c r="AB1431" s="50"/>
      <c r="AC1431" s="50"/>
      <c r="AD1431" s="50"/>
    </row>
    <row r="1432" spans="18:30">
      <c r="R1432" s="50"/>
      <c r="S1432" s="50"/>
      <c r="T1432" s="50"/>
      <c r="U1432" s="50"/>
      <c r="V1432" s="50"/>
      <c r="W1432" s="50"/>
      <c r="X1432" s="50"/>
      <c r="Y1432" s="50"/>
      <c r="Z1432" s="50"/>
      <c r="AA1432" s="50"/>
      <c r="AB1432" s="50"/>
      <c r="AC1432" s="50"/>
      <c r="AD1432" s="50"/>
    </row>
    <row r="1433" spans="18:30">
      <c r="R1433" s="50"/>
      <c r="S1433" s="50"/>
      <c r="T1433" s="50"/>
      <c r="U1433" s="50"/>
      <c r="V1433" s="50"/>
      <c r="W1433" s="50"/>
      <c r="X1433" s="50"/>
      <c r="Y1433" s="50"/>
      <c r="Z1433" s="50"/>
      <c r="AA1433" s="50"/>
      <c r="AB1433" s="50"/>
      <c r="AC1433" s="50"/>
      <c r="AD1433" s="50"/>
    </row>
    <row r="1434" spans="18:30">
      <c r="R1434" s="50"/>
      <c r="S1434" s="50"/>
      <c r="T1434" s="50"/>
      <c r="U1434" s="50"/>
      <c r="V1434" s="50"/>
      <c r="W1434" s="50"/>
      <c r="X1434" s="50"/>
      <c r="Y1434" s="50"/>
      <c r="Z1434" s="50"/>
      <c r="AA1434" s="50"/>
      <c r="AB1434" s="50"/>
      <c r="AC1434" s="50"/>
      <c r="AD1434" s="50"/>
    </row>
    <row r="1435" spans="18:30">
      <c r="R1435" s="50"/>
      <c r="S1435" s="50"/>
      <c r="T1435" s="50"/>
      <c r="U1435" s="50"/>
      <c r="V1435" s="50"/>
      <c r="W1435" s="50"/>
      <c r="X1435" s="50"/>
      <c r="Y1435" s="50"/>
      <c r="Z1435" s="50"/>
      <c r="AA1435" s="50"/>
      <c r="AB1435" s="50"/>
      <c r="AC1435" s="50"/>
      <c r="AD1435" s="50"/>
    </row>
    <row r="1436" spans="18:30">
      <c r="R1436" s="50"/>
      <c r="S1436" s="50"/>
      <c r="T1436" s="50"/>
      <c r="U1436" s="50"/>
      <c r="V1436" s="50"/>
      <c r="W1436" s="50"/>
      <c r="X1436" s="50"/>
      <c r="Y1436" s="50"/>
      <c r="Z1436" s="50"/>
      <c r="AA1436" s="50"/>
      <c r="AB1436" s="50"/>
      <c r="AC1436" s="50"/>
      <c r="AD1436" s="50"/>
    </row>
    <row r="1437" spans="18:30">
      <c r="R1437" s="50"/>
      <c r="S1437" s="50"/>
      <c r="T1437" s="50"/>
      <c r="U1437" s="50"/>
      <c r="V1437" s="50"/>
      <c r="W1437" s="50"/>
      <c r="X1437" s="50"/>
      <c r="Y1437" s="50"/>
      <c r="Z1437" s="50"/>
      <c r="AA1437" s="50"/>
      <c r="AB1437" s="50"/>
      <c r="AC1437" s="50"/>
      <c r="AD1437" s="50"/>
    </row>
    <row r="1438" spans="18:30">
      <c r="R1438" s="50"/>
      <c r="S1438" s="50"/>
      <c r="T1438" s="50"/>
      <c r="U1438" s="50"/>
      <c r="V1438" s="50"/>
      <c r="W1438" s="50"/>
      <c r="X1438" s="50"/>
      <c r="Y1438" s="50"/>
      <c r="Z1438" s="50"/>
      <c r="AA1438" s="50"/>
      <c r="AB1438" s="50"/>
      <c r="AC1438" s="50"/>
      <c r="AD1438" s="50"/>
    </row>
    <row r="1439" spans="18:30">
      <c r="R1439" s="50"/>
      <c r="S1439" s="50"/>
      <c r="T1439" s="50"/>
      <c r="U1439" s="50"/>
      <c r="V1439" s="50"/>
      <c r="W1439" s="50"/>
      <c r="X1439" s="50"/>
      <c r="Y1439" s="50"/>
      <c r="Z1439" s="50"/>
      <c r="AA1439" s="50"/>
      <c r="AB1439" s="50"/>
      <c r="AC1439" s="50"/>
      <c r="AD1439" s="50"/>
    </row>
    <row r="1440" spans="18:30">
      <c r="R1440" s="50"/>
      <c r="S1440" s="50"/>
      <c r="T1440" s="50"/>
      <c r="U1440" s="50"/>
      <c r="V1440" s="50"/>
      <c r="W1440" s="50"/>
      <c r="X1440" s="50"/>
      <c r="Y1440" s="50"/>
      <c r="Z1440" s="50"/>
      <c r="AA1440" s="50"/>
      <c r="AB1440" s="50"/>
      <c r="AC1440" s="50"/>
      <c r="AD1440" s="50"/>
    </row>
    <row r="1441" spans="18:30">
      <c r="R1441" s="50"/>
      <c r="S1441" s="50"/>
      <c r="T1441" s="50"/>
      <c r="U1441" s="50"/>
      <c r="V1441" s="50"/>
      <c r="W1441" s="50"/>
      <c r="X1441" s="50"/>
      <c r="Y1441" s="50"/>
      <c r="Z1441" s="50"/>
      <c r="AA1441" s="50"/>
      <c r="AB1441" s="50"/>
      <c r="AC1441" s="50"/>
      <c r="AD1441" s="50"/>
    </row>
    <row r="1442" spans="18:30">
      <c r="R1442" s="50"/>
      <c r="S1442" s="50"/>
      <c r="T1442" s="50"/>
      <c r="U1442" s="50"/>
      <c r="V1442" s="50"/>
      <c r="W1442" s="50"/>
      <c r="X1442" s="50"/>
      <c r="Y1442" s="50"/>
      <c r="Z1442" s="50"/>
      <c r="AA1442" s="50"/>
      <c r="AB1442" s="50"/>
      <c r="AC1442" s="50"/>
      <c r="AD1442" s="50"/>
    </row>
    <row r="1443" spans="18:30">
      <c r="R1443" s="50"/>
      <c r="S1443" s="50"/>
      <c r="T1443" s="50"/>
      <c r="U1443" s="50"/>
      <c r="V1443" s="50"/>
      <c r="W1443" s="50"/>
      <c r="X1443" s="50"/>
      <c r="Y1443" s="50"/>
      <c r="Z1443" s="50"/>
      <c r="AA1443" s="50"/>
      <c r="AB1443" s="50"/>
      <c r="AC1443" s="50"/>
      <c r="AD1443" s="50"/>
    </row>
    <row r="1444" spans="18:30">
      <c r="R1444" s="50"/>
      <c r="S1444" s="50"/>
      <c r="T1444" s="50"/>
      <c r="U1444" s="50"/>
      <c r="V1444" s="50"/>
      <c r="W1444" s="50"/>
      <c r="X1444" s="50"/>
      <c r="Y1444" s="50"/>
      <c r="Z1444" s="50"/>
      <c r="AA1444" s="50"/>
      <c r="AB1444" s="50"/>
      <c r="AC1444" s="50"/>
      <c r="AD1444" s="50"/>
    </row>
    <row r="1445" spans="18:30">
      <c r="R1445" s="50"/>
      <c r="S1445" s="50"/>
      <c r="T1445" s="50"/>
      <c r="U1445" s="50"/>
      <c r="V1445" s="50"/>
      <c r="W1445" s="50"/>
      <c r="X1445" s="50"/>
      <c r="Y1445" s="50"/>
      <c r="Z1445" s="50"/>
      <c r="AA1445" s="50"/>
      <c r="AB1445" s="50"/>
      <c r="AC1445" s="50"/>
      <c r="AD1445" s="50"/>
    </row>
    <row r="1446" spans="18:30">
      <c r="R1446" s="50"/>
      <c r="S1446" s="50"/>
      <c r="T1446" s="50"/>
      <c r="U1446" s="50"/>
      <c r="V1446" s="50"/>
      <c r="W1446" s="50"/>
      <c r="X1446" s="50"/>
      <c r="Y1446" s="50"/>
      <c r="Z1446" s="50"/>
      <c r="AA1446" s="50"/>
      <c r="AB1446" s="50"/>
      <c r="AC1446" s="50"/>
      <c r="AD1446" s="50"/>
    </row>
    <row r="1447" spans="18:30">
      <c r="R1447" s="50"/>
      <c r="S1447" s="50"/>
      <c r="T1447" s="50"/>
      <c r="U1447" s="50"/>
      <c r="V1447" s="50"/>
      <c r="W1447" s="50"/>
      <c r="X1447" s="50"/>
      <c r="Y1447" s="50"/>
      <c r="Z1447" s="50"/>
      <c r="AA1447" s="50"/>
      <c r="AB1447" s="50"/>
      <c r="AC1447" s="50"/>
      <c r="AD1447" s="50"/>
    </row>
    <row r="1448" spans="18:30">
      <c r="R1448" s="50"/>
      <c r="S1448" s="50"/>
      <c r="T1448" s="50"/>
      <c r="U1448" s="50"/>
      <c r="V1448" s="50"/>
      <c r="W1448" s="50"/>
      <c r="X1448" s="50"/>
      <c r="Y1448" s="50"/>
      <c r="Z1448" s="50"/>
      <c r="AA1448" s="50"/>
      <c r="AB1448" s="50"/>
      <c r="AC1448" s="50"/>
      <c r="AD1448" s="50"/>
    </row>
    <row r="1449" spans="18:30">
      <c r="R1449" s="50"/>
      <c r="S1449" s="50"/>
      <c r="T1449" s="50"/>
      <c r="U1449" s="50"/>
      <c r="V1449" s="50"/>
      <c r="W1449" s="50"/>
      <c r="X1449" s="50"/>
      <c r="Y1449" s="50"/>
      <c r="Z1449" s="50"/>
      <c r="AA1449" s="50"/>
      <c r="AB1449" s="50"/>
      <c r="AC1449" s="50"/>
      <c r="AD1449" s="50"/>
    </row>
    <row r="1450" spans="18:30">
      <c r="R1450" s="50"/>
      <c r="S1450" s="50"/>
      <c r="T1450" s="50"/>
      <c r="U1450" s="50"/>
      <c r="V1450" s="50"/>
      <c r="W1450" s="50"/>
      <c r="X1450" s="50"/>
      <c r="Y1450" s="50"/>
      <c r="Z1450" s="50"/>
      <c r="AA1450" s="50"/>
      <c r="AB1450" s="50"/>
      <c r="AC1450" s="50"/>
      <c r="AD1450" s="50"/>
    </row>
    <row r="1451" spans="18:30">
      <c r="R1451" s="50"/>
      <c r="S1451" s="50"/>
      <c r="T1451" s="50"/>
      <c r="U1451" s="50"/>
      <c r="V1451" s="50"/>
      <c r="W1451" s="50"/>
      <c r="X1451" s="50"/>
      <c r="Y1451" s="50"/>
      <c r="Z1451" s="50"/>
      <c r="AA1451" s="50"/>
      <c r="AB1451" s="50"/>
      <c r="AC1451" s="50"/>
      <c r="AD1451" s="50"/>
    </row>
    <row r="1452" spans="18:30">
      <c r="R1452" s="50"/>
      <c r="S1452" s="50"/>
      <c r="T1452" s="50"/>
      <c r="U1452" s="50"/>
      <c r="V1452" s="50"/>
      <c r="W1452" s="50"/>
      <c r="X1452" s="50"/>
      <c r="Y1452" s="50"/>
      <c r="Z1452" s="50"/>
      <c r="AA1452" s="50"/>
      <c r="AB1452" s="50"/>
      <c r="AC1452" s="50"/>
      <c r="AD1452" s="50"/>
    </row>
    <row r="1453" spans="18:30">
      <c r="R1453" s="50"/>
      <c r="S1453" s="50"/>
      <c r="T1453" s="50"/>
      <c r="U1453" s="50"/>
      <c r="V1453" s="50"/>
      <c r="W1453" s="50"/>
      <c r="X1453" s="50"/>
      <c r="Y1453" s="50"/>
      <c r="Z1453" s="50"/>
      <c r="AA1453" s="50"/>
      <c r="AB1453" s="50"/>
      <c r="AC1453" s="50"/>
      <c r="AD1453" s="50"/>
    </row>
    <row r="1454" spans="18:30">
      <c r="R1454" s="50"/>
      <c r="S1454" s="50"/>
      <c r="T1454" s="50"/>
      <c r="U1454" s="50"/>
      <c r="V1454" s="50"/>
      <c r="W1454" s="50"/>
      <c r="X1454" s="50"/>
      <c r="Y1454" s="50"/>
      <c r="Z1454" s="50"/>
      <c r="AA1454" s="50"/>
      <c r="AB1454" s="50"/>
      <c r="AC1454" s="50"/>
      <c r="AD1454" s="50"/>
    </row>
    <row r="1455" spans="18:30">
      <c r="R1455" s="50"/>
      <c r="S1455" s="50"/>
      <c r="T1455" s="50"/>
      <c r="U1455" s="50"/>
      <c r="V1455" s="50"/>
      <c r="W1455" s="50"/>
      <c r="X1455" s="50"/>
      <c r="Y1455" s="50"/>
      <c r="Z1455" s="50"/>
      <c r="AA1455" s="50"/>
      <c r="AB1455" s="50"/>
      <c r="AC1455" s="50"/>
      <c r="AD1455" s="50"/>
    </row>
    <row r="1456" spans="18:30">
      <c r="R1456" s="50"/>
      <c r="S1456" s="50"/>
      <c r="T1456" s="50"/>
      <c r="U1456" s="50"/>
      <c r="V1456" s="50"/>
      <c r="W1456" s="50"/>
      <c r="X1456" s="50"/>
      <c r="Y1456" s="50"/>
      <c r="Z1456" s="50"/>
      <c r="AA1456" s="50"/>
      <c r="AB1456" s="50"/>
      <c r="AC1456" s="50"/>
      <c r="AD1456" s="50"/>
    </row>
    <row r="1457" spans="18:30">
      <c r="R1457" s="50"/>
      <c r="S1457" s="50"/>
      <c r="T1457" s="50"/>
      <c r="U1457" s="50"/>
      <c r="V1457" s="50"/>
      <c r="W1457" s="50"/>
      <c r="X1457" s="50"/>
      <c r="Y1457" s="50"/>
      <c r="Z1457" s="50"/>
      <c r="AA1457" s="50"/>
      <c r="AB1457" s="50"/>
      <c r="AC1457" s="50"/>
      <c r="AD1457" s="50"/>
    </row>
    <row r="1458" spans="18:30">
      <c r="R1458" s="50"/>
      <c r="S1458" s="50"/>
      <c r="T1458" s="50"/>
      <c r="U1458" s="50"/>
      <c r="V1458" s="50"/>
      <c r="W1458" s="50"/>
      <c r="X1458" s="50"/>
      <c r="Y1458" s="50"/>
      <c r="Z1458" s="50"/>
      <c r="AA1458" s="50"/>
      <c r="AB1458" s="50"/>
      <c r="AC1458" s="50"/>
      <c r="AD1458" s="50"/>
    </row>
    <row r="1459" spans="18:30">
      <c r="R1459" s="50"/>
      <c r="S1459" s="50"/>
      <c r="T1459" s="50"/>
      <c r="U1459" s="50"/>
      <c r="V1459" s="50"/>
      <c r="W1459" s="50"/>
      <c r="X1459" s="50"/>
      <c r="Y1459" s="50"/>
      <c r="Z1459" s="50"/>
      <c r="AA1459" s="50"/>
      <c r="AB1459" s="50"/>
      <c r="AC1459" s="50"/>
      <c r="AD1459" s="50"/>
    </row>
    <row r="1460" spans="18:30">
      <c r="R1460" s="50"/>
      <c r="S1460" s="50"/>
      <c r="T1460" s="50"/>
      <c r="U1460" s="50"/>
      <c r="V1460" s="50"/>
      <c r="W1460" s="50"/>
      <c r="X1460" s="50"/>
      <c r="Y1460" s="50"/>
      <c r="Z1460" s="50"/>
      <c r="AA1460" s="50"/>
      <c r="AB1460" s="50"/>
      <c r="AC1460" s="50"/>
      <c r="AD1460" s="50"/>
    </row>
    <row r="1461" spans="18:30">
      <c r="R1461" s="50"/>
      <c r="S1461" s="50"/>
      <c r="T1461" s="50"/>
      <c r="U1461" s="50"/>
      <c r="V1461" s="50"/>
      <c r="W1461" s="50"/>
      <c r="X1461" s="50"/>
      <c r="Y1461" s="50"/>
      <c r="Z1461" s="50"/>
      <c r="AA1461" s="50"/>
      <c r="AB1461" s="50"/>
      <c r="AC1461" s="50"/>
      <c r="AD1461" s="50"/>
    </row>
    <row r="1462" spans="18:30">
      <c r="R1462" s="50"/>
      <c r="S1462" s="50"/>
      <c r="T1462" s="50"/>
      <c r="U1462" s="50"/>
      <c r="V1462" s="50"/>
      <c r="W1462" s="50"/>
      <c r="X1462" s="50"/>
      <c r="Y1462" s="50"/>
      <c r="Z1462" s="50"/>
      <c r="AA1462" s="50"/>
      <c r="AB1462" s="50"/>
      <c r="AC1462" s="50"/>
      <c r="AD1462" s="50"/>
    </row>
    <row r="1463" spans="18:30">
      <c r="R1463" s="50"/>
      <c r="S1463" s="50"/>
      <c r="T1463" s="50"/>
      <c r="U1463" s="50"/>
      <c r="V1463" s="50"/>
      <c r="W1463" s="50"/>
      <c r="X1463" s="50"/>
      <c r="Y1463" s="50"/>
      <c r="Z1463" s="50"/>
      <c r="AA1463" s="50"/>
      <c r="AB1463" s="50"/>
      <c r="AC1463" s="50"/>
      <c r="AD1463" s="50"/>
    </row>
    <row r="1464" spans="18:30">
      <c r="R1464" s="50"/>
      <c r="S1464" s="50"/>
      <c r="T1464" s="50"/>
      <c r="U1464" s="50"/>
      <c r="V1464" s="50"/>
      <c r="W1464" s="50"/>
      <c r="X1464" s="50"/>
      <c r="Y1464" s="50"/>
      <c r="Z1464" s="50"/>
      <c r="AA1464" s="50"/>
      <c r="AB1464" s="50"/>
      <c r="AC1464" s="50"/>
      <c r="AD1464" s="50"/>
    </row>
    <row r="1465" spans="18:30">
      <c r="R1465" s="50"/>
      <c r="S1465" s="50"/>
      <c r="T1465" s="50"/>
      <c r="U1465" s="50"/>
      <c r="V1465" s="50"/>
      <c r="W1465" s="50"/>
      <c r="X1465" s="50"/>
      <c r="Y1465" s="50"/>
      <c r="Z1465" s="50"/>
      <c r="AA1465" s="50"/>
      <c r="AB1465" s="50"/>
      <c r="AC1465" s="50"/>
      <c r="AD1465" s="50"/>
    </row>
    <row r="1466" spans="18:30">
      <c r="R1466" s="50"/>
      <c r="S1466" s="50"/>
      <c r="T1466" s="50"/>
      <c r="U1466" s="50"/>
      <c r="V1466" s="50"/>
      <c r="W1466" s="50"/>
      <c r="X1466" s="50"/>
      <c r="Y1466" s="50"/>
      <c r="Z1466" s="50"/>
      <c r="AA1466" s="50"/>
      <c r="AB1466" s="50"/>
      <c r="AC1466" s="50"/>
      <c r="AD1466" s="50"/>
    </row>
    <row r="1467" spans="18:30">
      <c r="R1467" s="50"/>
      <c r="S1467" s="50"/>
      <c r="T1467" s="50"/>
      <c r="U1467" s="50"/>
      <c r="V1467" s="50"/>
      <c r="W1467" s="50"/>
      <c r="X1467" s="50"/>
      <c r="Y1467" s="50"/>
      <c r="Z1467" s="50"/>
      <c r="AA1467" s="50"/>
      <c r="AB1467" s="50"/>
      <c r="AC1467" s="50"/>
      <c r="AD1467" s="50"/>
    </row>
    <row r="1468" spans="18:30">
      <c r="R1468" s="50"/>
      <c r="S1468" s="50"/>
      <c r="T1468" s="50"/>
      <c r="U1468" s="50"/>
      <c r="V1468" s="50"/>
      <c r="W1468" s="50"/>
      <c r="X1468" s="50"/>
      <c r="Y1468" s="50"/>
      <c r="Z1468" s="50"/>
      <c r="AA1468" s="50"/>
      <c r="AB1468" s="50"/>
      <c r="AC1468" s="50"/>
      <c r="AD1468" s="50"/>
    </row>
    <row r="1469" spans="18:30">
      <c r="R1469" s="50"/>
      <c r="S1469" s="50"/>
      <c r="T1469" s="50"/>
      <c r="U1469" s="50"/>
      <c r="V1469" s="50"/>
      <c r="W1469" s="50"/>
      <c r="X1469" s="50"/>
      <c r="Y1469" s="50"/>
      <c r="Z1469" s="50"/>
      <c r="AA1469" s="50"/>
      <c r="AB1469" s="50"/>
      <c r="AC1469" s="50"/>
      <c r="AD1469" s="50"/>
    </row>
    <row r="1470" spans="18:30">
      <c r="R1470" s="50"/>
      <c r="S1470" s="50"/>
      <c r="T1470" s="50"/>
      <c r="U1470" s="50"/>
      <c r="V1470" s="50"/>
      <c r="W1470" s="50"/>
      <c r="X1470" s="50"/>
      <c r="Y1470" s="50"/>
      <c r="Z1470" s="50"/>
      <c r="AA1470" s="50"/>
      <c r="AB1470" s="50"/>
      <c r="AC1470" s="50"/>
      <c r="AD1470" s="50"/>
    </row>
    <row r="1471" spans="18:30">
      <c r="R1471" s="50"/>
      <c r="S1471" s="50"/>
      <c r="T1471" s="50"/>
      <c r="U1471" s="50"/>
      <c r="V1471" s="50"/>
      <c r="W1471" s="50"/>
      <c r="X1471" s="50"/>
      <c r="Y1471" s="50"/>
      <c r="Z1471" s="50"/>
      <c r="AA1471" s="50"/>
      <c r="AB1471" s="50"/>
      <c r="AC1471" s="50"/>
      <c r="AD1471" s="50"/>
    </row>
    <row r="1472" spans="18:30">
      <c r="R1472" s="50"/>
      <c r="S1472" s="50"/>
      <c r="T1472" s="50"/>
      <c r="U1472" s="50"/>
      <c r="V1472" s="50"/>
      <c r="W1472" s="50"/>
      <c r="X1472" s="50"/>
      <c r="Y1472" s="50"/>
      <c r="Z1472" s="50"/>
      <c r="AA1472" s="50"/>
      <c r="AB1472" s="50"/>
      <c r="AC1472" s="50"/>
      <c r="AD1472" s="50"/>
    </row>
    <row r="1473" spans="18:30">
      <c r="R1473" s="50"/>
      <c r="S1473" s="50"/>
      <c r="T1473" s="50"/>
      <c r="U1473" s="50"/>
      <c r="V1473" s="50"/>
      <c r="W1473" s="50"/>
      <c r="X1473" s="50"/>
      <c r="Y1473" s="50"/>
      <c r="Z1473" s="50"/>
      <c r="AA1473" s="50"/>
      <c r="AB1473" s="50"/>
      <c r="AC1473" s="50"/>
      <c r="AD1473" s="50"/>
    </row>
    <row r="1474" spans="18:30">
      <c r="R1474" s="50"/>
      <c r="S1474" s="50"/>
      <c r="T1474" s="50"/>
      <c r="U1474" s="50"/>
      <c r="V1474" s="50"/>
      <c r="W1474" s="50"/>
      <c r="X1474" s="50"/>
      <c r="Y1474" s="50"/>
      <c r="Z1474" s="50"/>
      <c r="AA1474" s="50"/>
      <c r="AB1474" s="50"/>
      <c r="AC1474" s="50"/>
      <c r="AD1474" s="50"/>
    </row>
    <row r="1475" spans="18:30">
      <c r="R1475" s="50"/>
      <c r="S1475" s="50"/>
      <c r="T1475" s="50"/>
      <c r="U1475" s="50"/>
      <c r="V1475" s="50"/>
      <c r="W1475" s="50"/>
      <c r="X1475" s="50"/>
      <c r="Y1475" s="50"/>
      <c r="Z1475" s="50"/>
      <c r="AA1475" s="50"/>
      <c r="AB1475" s="50"/>
      <c r="AC1475" s="50"/>
      <c r="AD1475" s="50"/>
    </row>
    <row r="1476" spans="18:30">
      <c r="R1476" s="50"/>
      <c r="S1476" s="50"/>
      <c r="T1476" s="50"/>
      <c r="U1476" s="50"/>
      <c r="V1476" s="50"/>
      <c r="W1476" s="50"/>
      <c r="X1476" s="50"/>
      <c r="Y1476" s="50"/>
      <c r="Z1476" s="50"/>
      <c r="AA1476" s="50"/>
      <c r="AB1476" s="50"/>
      <c r="AC1476" s="50"/>
      <c r="AD1476" s="50"/>
    </row>
    <row r="1477" spans="18:30">
      <c r="R1477" s="50"/>
      <c r="S1477" s="50"/>
      <c r="T1477" s="50"/>
      <c r="U1477" s="50"/>
      <c r="V1477" s="50"/>
      <c r="W1477" s="50"/>
      <c r="X1477" s="50"/>
      <c r="Y1477" s="50"/>
      <c r="Z1477" s="50"/>
      <c r="AA1477" s="50"/>
      <c r="AB1477" s="50"/>
      <c r="AC1477" s="50"/>
      <c r="AD1477" s="50"/>
    </row>
    <row r="1478" spans="18:30">
      <c r="R1478" s="50"/>
      <c r="S1478" s="50"/>
      <c r="T1478" s="50"/>
      <c r="U1478" s="50"/>
      <c r="V1478" s="50"/>
      <c r="W1478" s="50"/>
      <c r="X1478" s="50"/>
      <c r="Y1478" s="50"/>
      <c r="Z1478" s="50"/>
      <c r="AA1478" s="50"/>
      <c r="AB1478" s="50"/>
      <c r="AC1478" s="50"/>
      <c r="AD1478" s="50"/>
    </row>
    <row r="1479" spans="18:30">
      <c r="R1479" s="50"/>
      <c r="S1479" s="50"/>
      <c r="T1479" s="50"/>
      <c r="U1479" s="50"/>
      <c r="V1479" s="50"/>
      <c r="W1479" s="50"/>
      <c r="X1479" s="50"/>
      <c r="Y1479" s="50"/>
      <c r="Z1479" s="50"/>
      <c r="AA1479" s="50"/>
      <c r="AB1479" s="50"/>
      <c r="AC1479" s="50"/>
      <c r="AD1479" s="50"/>
    </row>
    <row r="1480" spans="18:30">
      <c r="R1480" s="50"/>
      <c r="S1480" s="50"/>
      <c r="T1480" s="50"/>
      <c r="U1480" s="50"/>
      <c r="V1480" s="50"/>
      <c r="W1480" s="50"/>
      <c r="X1480" s="50"/>
      <c r="Y1480" s="50"/>
      <c r="Z1480" s="50"/>
      <c r="AA1480" s="50"/>
      <c r="AB1480" s="50"/>
      <c r="AC1480" s="50"/>
      <c r="AD1480" s="50"/>
    </row>
    <row r="1481" spans="18:30">
      <c r="R1481" s="50"/>
      <c r="S1481" s="50"/>
      <c r="T1481" s="50"/>
      <c r="U1481" s="50"/>
      <c r="V1481" s="50"/>
      <c r="W1481" s="50"/>
      <c r="X1481" s="50"/>
      <c r="Y1481" s="50"/>
      <c r="Z1481" s="50"/>
      <c r="AA1481" s="50"/>
      <c r="AB1481" s="50"/>
      <c r="AC1481" s="50"/>
      <c r="AD1481" s="50"/>
    </row>
    <row r="1482" spans="18:30">
      <c r="R1482" s="50"/>
      <c r="S1482" s="50"/>
      <c r="T1482" s="50"/>
      <c r="U1482" s="50"/>
      <c r="V1482" s="50"/>
      <c r="W1482" s="50"/>
      <c r="X1482" s="50"/>
      <c r="Y1482" s="50"/>
      <c r="Z1482" s="50"/>
      <c r="AA1482" s="50"/>
      <c r="AB1482" s="50"/>
      <c r="AC1482" s="50"/>
      <c r="AD1482" s="50"/>
    </row>
    <row r="1483" spans="18:30">
      <c r="R1483" s="50"/>
      <c r="S1483" s="50"/>
      <c r="T1483" s="50"/>
      <c r="U1483" s="50"/>
      <c r="V1483" s="50"/>
      <c r="W1483" s="50"/>
      <c r="X1483" s="50"/>
      <c r="Y1483" s="50"/>
      <c r="Z1483" s="50"/>
      <c r="AA1483" s="50"/>
      <c r="AB1483" s="50"/>
      <c r="AC1483" s="50"/>
      <c r="AD1483" s="50"/>
    </row>
    <row r="1484" spans="18:30">
      <c r="R1484" s="50"/>
      <c r="S1484" s="50"/>
      <c r="T1484" s="50"/>
      <c r="U1484" s="50"/>
      <c r="V1484" s="50"/>
      <c r="W1484" s="50"/>
      <c r="X1484" s="50"/>
      <c r="Y1484" s="50"/>
      <c r="Z1484" s="50"/>
      <c r="AA1484" s="50"/>
      <c r="AB1484" s="50"/>
      <c r="AC1484" s="50"/>
      <c r="AD1484" s="50"/>
    </row>
    <row r="1485" spans="18:30">
      <c r="R1485" s="50"/>
      <c r="S1485" s="50"/>
      <c r="T1485" s="50"/>
      <c r="U1485" s="50"/>
      <c r="V1485" s="50"/>
      <c r="W1485" s="50"/>
      <c r="X1485" s="50"/>
      <c r="Y1485" s="50"/>
      <c r="Z1485" s="50"/>
      <c r="AA1485" s="50"/>
      <c r="AB1485" s="50"/>
      <c r="AC1485" s="50"/>
      <c r="AD1485" s="50"/>
    </row>
    <row r="1486" spans="18:30">
      <c r="R1486" s="50"/>
      <c r="S1486" s="50"/>
      <c r="T1486" s="50"/>
      <c r="U1486" s="50"/>
      <c r="V1486" s="50"/>
      <c r="W1486" s="50"/>
      <c r="X1486" s="50"/>
      <c r="Y1486" s="50"/>
      <c r="Z1486" s="50"/>
      <c r="AA1486" s="50"/>
      <c r="AB1486" s="50"/>
      <c r="AC1486" s="50"/>
      <c r="AD1486" s="50"/>
    </row>
    <row r="1487" spans="18:30">
      <c r="R1487" s="50"/>
      <c r="S1487" s="50"/>
      <c r="T1487" s="50"/>
      <c r="U1487" s="50"/>
      <c r="V1487" s="50"/>
      <c r="W1487" s="50"/>
      <c r="X1487" s="50"/>
      <c r="Y1487" s="50"/>
      <c r="Z1487" s="50"/>
      <c r="AA1487" s="50"/>
      <c r="AB1487" s="50"/>
      <c r="AC1487" s="50"/>
      <c r="AD1487" s="50"/>
    </row>
    <row r="1488" spans="18:30">
      <c r="R1488" s="50"/>
      <c r="S1488" s="50"/>
      <c r="T1488" s="50"/>
      <c r="U1488" s="50"/>
      <c r="V1488" s="50"/>
      <c r="W1488" s="50"/>
      <c r="X1488" s="50"/>
      <c r="Y1488" s="50"/>
      <c r="Z1488" s="50"/>
      <c r="AA1488" s="50"/>
      <c r="AB1488" s="50"/>
      <c r="AC1488" s="50"/>
      <c r="AD1488" s="50"/>
    </row>
    <row r="1489" spans="18:30">
      <c r="R1489" s="50"/>
      <c r="S1489" s="50"/>
      <c r="T1489" s="50"/>
      <c r="U1489" s="50"/>
      <c r="V1489" s="50"/>
      <c r="W1489" s="50"/>
      <c r="X1489" s="50"/>
      <c r="Y1489" s="50"/>
      <c r="Z1489" s="50"/>
      <c r="AA1489" s="50"/>
      <c r="AB1489" s="50"/>
      <c r="AC1489" s="50"/>
      <c r="AD1489" s="50"/>
    </row>
    <row r="1490" spans="18:30">
      <c r="R1490" s="50"/>
      <c r="S1490" s="50"/>
      <c r="T1490" s="50"/>
      <c r="U1490" s="50"/>
      <c r="V1490" s="50"/>
      <c r="W1490" s="50"/>
      <c r="X1490" s="50"/>
      <c r="Y1490" s="50"/>
      <c r="Z1490" s="50"/>
      <c r="AA1490" s="50"/>
      <c r="AB1490" s="50"/>
      <c r="AC1490" s="50"/>
      <c r="AD1490" s="50"/>
    </row>
    <row r="1491" spans="18:30">
      <c r="R1491" s="50"/>
      <c r="S1491" s="50"/>
      <c r="T1491" s="50"/>
      <c r="U1491" s="50"/>
      <c r="V1491" s="50"/>
      <c r="W1491" s="50"/>
      <c r="X1491" s="50"/>
      <c r="Y1491" s="50"/>
      <c r="Z1491" s="50"/>
      <c r="AA1491" s="50"/>
      <c r="AB1491" s="50"/>
      <c r="AC1491" s="50"/>
      <c r="AD1491" s="50"/>
    </row>
    <row r="1492" spans="18:30">
      <c r="R1492" s="50"/>
      <c r="S1492" s="50"/>
      <c r="T1492" s="50"/>
      <c r="U1492" s="50"/>
      <c r="V1492" s="50"/>
      <c r="W1492" s="50"/>
      <c r="X1492" s="50"/>
      <c r="Y1492" s="50"/>
      <c r="Z1492" s="50"/>
      <c r="AA1492" s="50"/>
      <c r="AB1492" s="50"/>
      <c r="AC1492" s="50"/>
      <c r="AD1492" s="50"/>
    </row>
    <row r="1493" spans="18:30">
      <c r="R1493" s="50"/>
      <c r="S1493" s="50"/>
      <c r="T1493" s="50"/>
      <c r="U1493" s="50"/>
      <c r="V1493" s="50"/>
      <c r="W1493" s="50"/>
      <c r="X1493" s="50"/>
      <c r="Y1493" s="50"/>
      <c r="Z1493" s="50"/>
      <c r="AA1493" s="50"/>
      <c r="AB1493" s="50"/>
      <c r="AC1493" s="50"/>
      <c r="AD1493" s="50"/>
    </row>
    <row r="1494" spans="18:30">
      <c r="R1494" s="50"/>
      <c r="S1494" s="50"/>
      <c r="T1494" s="50"/>
      <c r="U1494" s="50"/>
      <c r="V1494" s="50"/>
      <c r="W1494" s="50"/>
      <c r="X1494" s="50"/>
      <c r="Y1494" s="50"/>
      <c r="Z1494" s="50"/>
      <c r="AA1494" s="50"/>
      <c r="AB1494" s="50"/>
      <c r="AC1494" s="50"/>
      <c r="AD1494" s="50"/>
    </row>
    <row r="1495" spans="18:30">
      <c r="R1495" s="50"/>
      <c r="S1495" s="50"/>
      <c r="T1495" s="50"/>
      <c r="U1495" s="50"/>
      <c r="V1495" s="50"/>
      <c r="W1495" s="50"/>
      <c r="X1495" s="50"/>
      <c r="Y1495" s="50"/>
      <c r="Z1495" s="50"/>
      <c r="AA1495" s="50"/>
      <c r="AB1495" s="50"/>
      <c r="AC1495" s="50"/>
      <c r="AD1495" s="50"/>
    </row>
    <row r="1496" spans="18:30">
      <c r="R1496" s="50"/>
      <c r="S1496" s="50"/>
      <c r="T1496" s="50"/>
      <c r="U1496" s="50"/>
      <c r="V1496" s="50"/>
      <c r="W1496" s="50"/>
      <c r="X1496" s="50"/>
      <c r="Y1496" s="50"/>
      <c r="Z1496" s="50"/>
      <c r="AA1496" s="50"/>
      <c r="AB1496" s="50"/>
      <c r="AC1496" s="50"/>
      <c r="AD1496" s="50"/>
    </row>
    <row r="1497" spans="18:30">
      <c r="R1497" s="50"/>
      <c r="S1497" s="50"/>
      <c r="T1497" s="50"/>
      <c r="U1497" s="50"/>
      <c r="V1497" s="50"/>
      <c r="W1497" s="50"/>
      <c r="X1497" s="50"/>
      <c r="Y1497" s="50"/>
      <c r="Z1497" s="50"/>
      <c r="AA1497" s="50"/>
      <c r="AB1497" s="50"/>
      <c r="AC1497" s="50"/>
      <c r="AD1497" s="50"/>
    </row>
    <row r="1498" spans="18:30">
      <c r="R1498" s="50"/>
      <c r="S1498" s="50"/>
      <c r="T1498" s="50"/>
      <c r="U1498" s="50"/>
      <c r="V1498" s="50"/>
      <c r="W1498" s="50"/>
      <c r="X1498" s="50"/>
      <c r="Y1498" s="50"/>
      <c r="Z1498" s="50"/>
      <c r="AA1498" s="50"/>
      <c r="AB1498" s="50"/>
      <c r="AC1498" s="50"/>
      <c r="AD1498" s="50"/>
    </row>
    <row r="1499" spans="18:30">
      <c r="R1499" s="50"/>
      <c r="S1499" s="50"/>
      <c r="T1499" s="50"/>
      <c r="U1499" s="50"/>
      <c r="V1499" s="50"/>
      <c r="W1499" s="50"/>
      <c r="X1499" s="50"/>
      <c r="Y1499" s="50"/>
      <c r="Z1499" s="50"/>
      <c r="AA1499" s="50"/>
      <c r="AB1499" s="50"/>
      <c r="AC1499" s="50"/>
      <c r="AD1499" s="50"/>
    </row>
    <row r="1500" spans="18:30">
      <c r="R1500" s="50"/>
      <c r="S1500" s="50"/>
      <c r="T1500" s="50"/>
      <c r="U1500" s="50"/>
      <c r="V1500" s="50"/>
      <c r="W1500" s="50"/>
      <c r="X1500" s="50"/>
      <c r="Y1500" s="50"/>
      <c r="Z1500" s="50"/>
      <c r="AA1500" s="50"/>
      <c r="AB1500" s="50"/>
      <c r="AC1500" s="50"/>
      <c r="AD1500" s="50"/>
    </row>
    <row r="1501" spans="18:30">
      <c r="R1501" s="50"/>
      <c r="S1501" s="50"/>
      <c r="T1501" s="50"/>
      <c r="U1501" s="50"/>
      <c r="V1501" s="50"/>
      <c r="W1501" s="50"/>
      <c r="X1501" s="50"/>
      <c r="Y1501" s="50"/>
      <c r="Z1501" s="50"/>
      <c r="AA1501" s="50"/>
      <c r="AB1501" s="50"/>
      <c r="AC1501" s="50"/>
      <c r="AD1501" s="50"/>
    </row>
    <row r="1502" spans="18:30">
      <c r="R1502" s="50"/>
      <c r="S1502" s="50"/>
      <c r="T1502" s="50"/>
      <c r="U1502" s="50"/>
      <c r="V1502" s="50"/>
      <c r="W1502" s="50"/>
      <c r="X1502" s="50"/>
      <c r="Y1502" s="50"/>
      <c r="Z1502" s="50"/>
      <c r="AA1502" s="50"/>
      <c r="AB1502" s="50"/>
      <c r="AC1502" s="50"/>
      <c r="AD1502" s="50"/>
    </row>
    <row r="1503" spans="18:30">
      <c r="R1503" s="50"/>
      <c r="S1503" s="50"/>
      <c r="T1503" s="50"/>
      <c r="U1503" s="50"/>
      <c r="V1503" s="50"/>
      <c r="W1503" s="50"/>
      <c r="X1503" s="50"/>
      <c r="Y1503" s="50"/>
      <c r="Z1503" s="50"/>
      <c r="AA1503" s="50"/>
      <c r="AB1503" s="50"/>
      <c r="AC1503" s="50"/>
      <c r="AD1503" s="50"/>
    </row>
    <row r="1504" spans="18:30">
      <c r="R1504" s="50"/>
      <c r="S1504" s="50"/>
      <c r="T1504" s="50"/>
      <c r="U1504" s="50"/>
      <c r="V1504" s="50"/>
      <c r="W1504" s="50"/>
      <c r="X1504" s="50"/>
      <c r="Y1504" s="50"/>
      <c r="Z1504" s="50"/>
      <c r="AA1504" s="50"/>
      <c r="AB1504" s="50"/>
      <c r="AC1504" s="50"/>
      <c r="AD1504" s="50"/>
    </row>
    <row r="1505" spans="18:30">
      <c r="R1505" s="50"/>
      <c r="S1505" s="50"/>
      <c r="T1505" s="50"/>
      <c r="U1505" s="50"/>
      <c r="V1505" s="50"/>
      <c r="W1505" s="50"/>
      <c r="X1505" s="50"/>
      <c r="Y1505" s="50"/>
      <c r="Z1505" s="50"/>
      <c r="AA1505" s="50"/>
      <c r="AB1505" s="50"/>
      <c r="AC1505" s="50"/>
      <c r="AD1505" s="50"/>
    </row>
    <row r="1506" spans="18:30">
      <c r="R1506" s="50"/>
      <c r="S1506" s="50"/>
      <c r="T1506" s="50"/>
      <c r="U1506" s="50"/>
      <c r="V1506" s="50"/>
      <c r="W1506" s="50"/>
      <c r="X1506" s="50"/>
      <c r="Y1506" s="50"/>
      <c r="Z1506" s="50"/>
      <c r="AA1506" s="50"/>
      <c r="AB1506" s="50"/>
      <c r="AC1506" s="50"/>
      <c r="AD1506" s="50"/>
    </row>
    <row r="1507" spans="18:30">
      <c r="R1507" s="50"/>
      <c r="S1507" s="50"/>
      <c r="T1507" s="50"/>
      <c r="U1507" s="50"/>
      <c r="V1507" s="50"/>
      <c r="W1507" s="50"/>
      <c r="X1507" s="50"/>
      <c r="Y1507" s="50"/>
      <c r="Z1507" s="50"/>
      <c r="AA1507" s="50"/>
      <c r="AB1507" s="50"/>
      <c r="AC1507" s="50"/>
      <c r="AD1507" s="50"/>
    </row>
    <row r="1508" spans="18:30">
      <c r="R1508" s="50"/>
      <c r="S1508" s="50"/>
      <c r="T1508" s="50"/>
      <c r="U1508" s="50"/>
      <c r="V1508" s="50"/>
      <c r="W1508" s="50"/>
      <c r="X1508" s="50"/>
      <c r="Y1508" s="50"/>
      <c r="Z1508" s="50"/>
      <c r="AA1508" s="50"/>
      <c r="AB1508" s="50"/>
      <c r="AC1508" s="50"/>
      <c r="AD1508" s="50"/>
    </row>
    <row r="1509" spans="18:30">
      <c r="R1509" s="50"/>
      <c r="S1509" s="50"/>
      <c r="T1509" s="50"/>
      <c r="U1509" s="50"/>
      <c r="V1509" s="50"/>
      <c r="W1509" s="50"/>
      <c r="X1509" s="50"/>
      <c r="Y1509" s="50"/>
      <c r="Z1509" s="50"/>
      <c r="AA1509" s="50"/>
      <c r="AB1509" s="50"/>
      <c r="AC1509" s="50"/>
      <c r="AD1509" s="50"/>
    </row>
    <row r="1510" spans="18:30">
      <c r="R1510" s="50"/>
      <c r="S1510" s="50"/>
      <c r="T1510" s="50"/>
      <c r="U1510" s="50"/>
      <c r="V1510" s="50"/>
      <c r="W1510" s="50"/>
      <c r="X1510" s="50"/>
      <c r="Y1510" s="50"/>
      <c r="Z1510" s="50"/>
      <c r="AA1510" s="50"/>
      <c r="AB1510" s="50"/>
      <c r="AC1510" s="50"/>
      <c r="AD1510" s="50"/>
    </row>
    <row r="1511" spans="18:30">
      <c r="R1511" s="50"/>
      <c r="S1511" s="50"/>
      <c r="T1511" s="50"/>
      <c r="U1511" s="50"/>
      <c r="V1511" s="50"/>
      <c r="W1511" s="50"/>
      <c r="X1511" s="50"/>
      <c r="Y1511" s="50"/>
      <c r="Z1511" s="50"/>
      <c r="AA1511" s="50"/>
      <c r="AB1511" s="50"/>
      <c r="AC1511" s="50"/>
      <c r="AD1511" s="50"/>
    </row>
    <row r="1512" spans="18:30">
      <c r="R1512" s="50"/>
      <c r="S1512" s="50"/>
      <c r="T1512" s="50"/>
      <c r="U1512" s="50"/>
      <c r="V1512" s="50"/>
      <c r="W1512" s="50"/>
      <c r="X1512" s="50"/>
      <c r="Y1512" s="50"/>
      <c r="Z1512" s="50"/>
      <c r="AA1512" s="50"/>
      <c r="AB1512" s="50"/>
      <c r="AC1512" s="50"/>
      <c r="AD1512" s="50"/>
    </row>
    <row r="1513" spans="18:30">
      <c r="R1513" s="50"/>
      <c r="S1513" s="50"/>
      <c r="T1513" s="50"/>
      <c r="U1513" s="50"/>
      <c r="V1513" s="50"/>
      <c r="W1513" s="50"/>
      <c r="X1513" s="50"/>
      <c r="Y1513" s="50"/>
      <c r="Z1513" s="50"/>
      <c r="AA1513" s="50"/>
      <c r="AB1513" s="50"/>
      <c r="AC1513" s="50"/>
      <c r="AD1513" s="50"/>
    </row>
    <row r="1514" spans="18:30">
      <c r="R1514" s="50"/>
      <c r="S1514" s="50"/>
      <c r="T1514" s="50"/>
      <c r="U1514" s="50"/>
      <c r="V1514" s="50"/>
      <c r="W1514" s="50"/>
      <c r="X1514" s="50"/>
      <c r="Y1514" s="50"/>
      <c r="Z1514" s="50"/>
      <c r="AA1514" s="50"/>
      <c r="AB1514" s="50"/>
      <c r="AC1514" s="50"/>
      <c r="AD1514" s="50"/>
    </row>
    <row r="1515" spans="18:30">
      <c r="R1515" s="50"/>
      <c r="S1515" s="50"/>
      <c r="T1515" s="50"/>
      <c r="U1515" s="50"/>
      <c r="V1515" s="50"/>
      <c r="W1515" s="50"/>
      <c r="X1515" s="50"/>
      <c r="Y1515" s="50"/>
      <c r="Z1515" s="50"/>
      <c r="AA1515" s="50"/>
      <c r="AB1515" s="50"/>
      <c r="AC1515" s="50"/>
      <c r="AD1515" s="50"/>
    </row>
    <row r="1516" spans="18:30">
      <c r="R1516" s="50"/>
      <c r="S1516" s="50"/>
      <c r="T1516" s="50"/>
      <c r="U1516" s="50"/>
      <c r="V1516" s="50"/>
      <c r="W1516" s="50"/>
      <c r="X1516" s="50"/>
      <c r="Y1516" s="50"/>
      <c r="Z1516" s="50"/>
      <c r="AA1516" s="50"/>
      <c r="AB1516" s="50"/>
      <c r="AC1516" s="50"/>
      <c r="AD1516" s="50"/>
    </row>
    <row r="1517" spans="18:30">
      <c r="R1517" s="50"/>
      <c r="S1517" s="50"/>
      <c r="T1517" s="50"/>
      <c r="U1517" s="50"/>
      <c r="V1517" s="50"/>
      <c r="W1517" s="50"/>
      <c r="X1517" s="50"/>
      <c r="Y1517" s="50"/>
      <c r="Z1517" s="50"/>
      <c r="AA1517" s="50"/>
      <c r="AB1517" s="50"/>
      <c r="AC1517" s="50"/>
      <c r="AD1517" s="50"/>
    </row>
    <row r="1518" spans="18:30">
      <c r="R1518" s="50"/>
      <c r="S1518" s="50"/>
      <c r="T1518" s="50"/>
      <c r="U1518" s="50"/>
      <c r="V1518" s="50"/>
      <c r="W1518" s="50"/>
      <c r="X1518" s="50"/>
      <c r="Y1518" s="50"/>
      <c r="Z1518" s="50"/>
      <c r="AA1518" s="50"/>
      <c r="AB1518" s="50"/>
      <c r="AC1518" s="50"/>
      <c r="AD1518" s="50"/>
    </row>
    <row r="1519" spans="18:30">
      <c r="R1519" s="50"/>
      <c r="S1519" s="50"/>
      <c r="T1519" s="50"/>
      <c r="U1519" s="50"/>
      <c r="V1519" s="50"/>
      <c r="W1519" s="50"/>
      <c r="X1519" s="50"/>
      <c r="Y1519" s="50"/>
      <c r="Z1519" s="50"/>
      <c r="AA1519" s="50"/>
      <c r="AB1519" s="50"/>
      <c r="AC1519" s="50"/>
      <c r="AD1519" s="50"/>
    </row>
    <row r="1520" spans="18:30">
      <c r="R1520" s="50"/>
      <c r="S1520" s="50"/>
      <c r="T1520" s="50"/>
      <c r="U1520" s="50"/>
      <c r="V1520" s="50"/>
      <c r="W1520" s="50"/>
      <c r="X1520" s="50"/>
      <c r="Y1520" s="50"/>
      <c r="Z1520" s="50"/>
      <c r="AA1520" s="50"/>
      <c r="AB1520" s="50"/>
      <c r="AC1520" s="50"/>
      <c r="AD1520" s="50"/>
    </row>
    <row r="1521" spans="18:30">
      <c r="R1521" s="50"/>
      <c r="S1521" s="50"/>
      <c r="T1521" s="50"/>
      <c r="U1521" s="50"/>
      <c r="V1521" s="50"/>
      <c r="W1521" s="50"/>
      <c r="X1521" s="50"/>
      <c r="Y1521" s="50"/>
      <c r="Z1521" s="50"/>
      <c r="AA1521" s="50"/>
      <c r="AB1521" s="50"/>
      <c r="AC1521" s="50"/>
      <c r="AD1521" s="50"/>
    </row>
    <row r="1522" spans="18:30">
      <c r="R1522" s="50"/>
      <c r="S1522" s="50"/>
      <c r="T1522" s="50"/>
      <c r="U1522" s="50"/>
      <c r="V1522" s="50"/>
      <c r="W1522" s="50"/>
      <c r="X1522" s="50"/>
      <c r="Y1522" s="50"/>
      <c r="Z1522" s="50"/>
      <c r="AA1522" s="50"/>
      <c r="AB1522" s="50"/>
      <c r="AC1522" s="50"/>
      <c r="AD1522" s="50"/>
    </row>
    <row r="1523" spans="18:30">
      <c r="R1523" s="50"/>
      <c r="S1523" s="50"/>
      <c r="T1523" s="50"/>
      <c r="U1523" s="50"/>
      <c r="V1523" s="50"/>
      <c r="W1523" s="50"/>
      <c r="X1523" s="50"/>
      <c r="Y1523" s="50"/>
      <c r="Z1523" s="50"/>
      <c r="AA1523" s="50"/>
      <c r="AB1523" s="50"/>
      <c r="AC1523" s="50"/>
      <c r="AD1523" s="50"/>
    </row>
    <row r="1524" spans="18:30">
      <c r="R1524" s="50"/>
      <c r="S1524" s="50"/>
      <c r="T1524" s="50"/>
      <c r="U1524" s="50"/>
      <c r="V1524" s="50"/>
      <c r="W1524" s="50"/>
      <c r="X1524" s="50"/>
      <c r="Y1524" s="50"/>
      <c r="Z1524" s="50"/>
      <c r="AA1524" s="50"/>
      <c r="AB1524" s="50"/>
      <c r="AC1524" s="50"/>
      <c r="AD1524" s="50"/>
    </row>
    <row r="1525" spans="18:30">
      <c r="R1525" s="50"/>
      <c r="S1525" s="50"/>
      <c r="T1525" s="50"/>
      <c r="U1525" s="50"/>
      <c r="V1525" s="50"/>
      <c r="W1525" s="50"/>
      <c r="X1525" s="50"/>
      <c r="Y1525" s="50"/>
      <c r="Z1525" s="50"/>
      <c r="AA1525" s="50"/>
      <c r="AB1525" s="50"/>
      <c r="AC1525" s="50"/>
      <c r="AD1525" s="50"/>
    </row>
    <row r="1526" spans="18:30">
      <c r="R1526" s="50"/>
      <c r="S1526" s="50"/>
      <c r="T1526" s="50"/>
      <c r="U1526" s="50"/>
      <c r="V1526" s="50"/>
      <c r="W1526" s="50"/>
      <c r="X1526" s="50"/>
      <c r="Y1526" s="50"/>
      <c r="Z1526" s="50"/>
      <c r="AA1526" s="50"/>
      <c r="AB1526" s="50"/>
      <c r="AC1526" s="50"/>
      <c r="AD1526" s="50"/>
    </row>
    <row r="1527" spans="18:30">
      <c r="R1527" s="50"/>
      <c r="S1527" s="50"/>
      <c r="T1527" s="50"/>
      <c r="U1527" s="50"/>
      <c r="V1527" s="50"/>
      <c r="W1527" s="50"/>
      <c r="X1527" s="50"/>
      <c r="Y1527" s="50"/>
      <c r="Z1527" s="50"/>
      <c r="AA1527" s="50"/>
      <c r="AB1527" s="50"/>
      <c r="AC1527" s="50"/>
      <c r="AD1527" s="50"/>
    </row>
    <row r="1528" spans="18:30">
      <c r="R1528" s="50"/>
      <c r="S1528" s="50"/>
      <c r="T1528" s="50"/>
      <c r="U1528" s="50"/>
      <c r="V1528" s="50"/>
      <c r="W1528" s="50"/>
      <c r="X1528" s="50"/>
      <c r="Y1528" s="50"/>
      <c r="Z1528" s="50"/>
      <c r="AA1528" s="50"/>
      <c r="AB1528" s="50"/>
      <c r="AC1528" s="50"/>
      <c r="AD1528" s="50"/>
    </row>
    <row r="1529" spans="18:30">
      <c r="R1529" s="50"/>
      <c r="S1529" s="50"/>
      <c r="T1529" s="50"/>
      <c r="U1529" s="50"/>
      <c r="V1529" s="50"/>
      <c r="W1529" s="50"/>
      <c r="X1529" s="50"/>
      <c r="Y1529" s="50"/>
      <c r="Z1529" s="50"/>
      <c r="AA1529" s="50"/>
      <c r="AB1529" s="50"/>
      <c r="AC1529" s="50"/>
      <c r="AD1529" s="50"/>
    </row>
    <row r="1530" spans="18:30">
      <c r="R1530" s="50"/>
      <c r="S1530" s="50"/>
      <c r="T1530" s="50"/>
      <c r="U1530" s="50"/>
      <c r="V1530" s="50"/>
      <c r="W1530" s="50"/>
      <c r="X1530" s="50"/>
      <c r="Y1530" s="50"/>
      <c r="Z1530" s="50"/>
      <c r="AA1530" s="50"/>
      <c r="AB1530" s="50"/>
      <c r="AC1530" s="50"/>
      <c r="AD1530" s="50"/>
    </row>
    <row r="1531" spans="18:30">
      <c r="R1531" s="50"/>
      <c r="S1531" s="50"/>
      <c r="T1531" s="50"/>
      <c r="U1531" s="50"/>
      <c r="V1531" s="50"/>
      <c r="W1531" s="50"/>
      <c r="X1531" s="50"/>
      <c r="Y1531" s="50"/>
      <c r="Z1531" s="50"/>
      <c r="AA1531" s="50"/>
      <c r="AB1531" s="50"/>
      <c r="AC1531" s="50"/>
      <c r="AD1531" s="50"/>
    </row>
    <row r="1532" spans="18:30">
      <c r="R1532" s="50"/>
      <c r="S1532" s="50"/>
      <c r="T1532" s="50"/>
      <c r="U1532" s="50"/>
      <c r="V1532" s="50"/>
      <c r="W1532" s="50"/>
      <c r="X1532" s="50"/>
      <c r="Y1532" s="50"/>
      <c r="Z1532" s="50"/>
      <c r="AA1532" s="50"/>
      <c r="AB1532" s="50"/>
      <c r="AC1532" s="50"/>
      <c r="AD1532" s="50"/>
    </row>
    <row r="1533" spans="18:30">
      <c r="R1533" s="50"/>
      <c r="S1533" s="50"/>
      <c r="T1533" s="50"/>
      <c r="U1533" s="50"/>
      <c r="V1533" s="50"/>
      <c r="W1533" s="50"/>
      <c r="X1533" s="50"/>
      <c r="Y1533" s="50"/>
      <c r="Z1533" s="50"/>
      <c r="AA1533" s="50"/>
      <c r="AB1533" s="50"/>
      <c r="AC1533" s="50"/>
      <c r="AD1533" s="50"/>
    </row>
    <row r="1534" spans="18:30">
      <c r="R1534" s="50"/>
      <c r="S1534" s="50"/>
      <c r="T1534" s="50"/>
      <c r="U1534" s="50"/>
      <c r="V1534" s="50"/>
      <c r="W1534" s="50"/>
      <c r="X1534" s="50"/>
      <c r="Y1534" s="50"/>
      <c r="Z1534" s="50"/>
      <c r="AA1534" s="50"/>
      <c r="AB1534" s="50"/>
      <c r="AC1534" s="50"/>
      <c r="AD1534" s="50"/>
    </row>
    <row r="1535" spans="18:30">
      <c r="R1535" s="50"/>
      <c r="S1535" s="50"/>
      <c r="T1535" s="50"/>
      <c r="U1535" s="50"/>
      <c r="V1535" s="50"/>
      <c r="W1535" s="50"/>
      <c r="X1535" s="50"/>
      <c r="Y1535" s="50"/>
      <c r="Z1535" s="50"/>
      <c r="AA1535" s="50"/>
      <c r="AB1535" s="50"/>
      <c r="AC1535" s="50"/>
      <c r="AD1535" s="50"/>
    </row>
    <row r="1536" spans="18:30">
      <c r="R1536" s="50"/>
      <c r="S1536" s="50"/>
      <c r="T1536" s="50"/>
      <c r="U1536" s="50"/>
      <c r="V1536" s="50"/>
      <c r="W1536" s="50"/>
      <c r="X1536" s="50"/>
      <c r="Y1536" s="50"/>
      <c r="Z1536" s="50"/>
      <c r="AA1536" s="50"/>
      <c r="AB1536" s="50"/>
      <c r="AC1536" s="50"/>
      <c r="AD1536" s="50"/>
    </row>
    <row r="1537" spans="18:30">
      <c r="R1537" s="50"/>
      <c r="S1537" s="50"/>
      <c r="T1537" s="50"/>
      <c r="U1537" s="50"/>
      <c r="V1537" s="50"/>
      <c r="W1537" s="50"/>
      <c r="X1537" s="50"/>
      <c r="Y1537" s="50"/>
      <c r="Z1537" s="50"/>
      <c r="AA1537" s="50"/>
      <c r="AB1537" s="50"/>
      <c r="AC1537" s="50"/>
      <c r="AD1537" s="50"/>
    </row>
    <row r="1538" spans="18:30">
      <c r="R1538" s="50"/>
      <c r="S1538" s="50"/>
      <c r="T1538" s="50"/>
      <c r="U1538" s="50"/>
      <c r="V1538" s="50"/>
      <c r="W1538" s="50"/>
      <c r="X1538" s="50"/>
      <c r="Y1538" s="50"/>
      <c r="Z1538" s="50"/>
      <c r="AA1538" s="50"/>
      <c r="AB1538" s="50"/>
      <c r="AC1538" s="50"/>
      <c r="AD1538" s="50"/>
    </row>
    <row r="1539" spans="18:30">
      <c r="R1539" s="50"/>
      <c r="S1539" s="50"/>
      <c r="T1539" s="50"/>
      <c r="U1539" s="50"/>
      <c r="V1539" s="50"/>
      <c r="W1539" s="50"/>
      <c r="X1539" s="50"/>
      <c r="Y1539" s="50"/>
      <c r="Z1539" s="50"/>
      <c r="AA1539" s="50"/>
      <c r="AB1539" s="50"/>
      <c r="AC1539" s="50"/>
      <c r="AD1539" s="50"/>
    </row>
    <row r="1540" spans="18:30">
      <c r="R1540" s="50"/>
      <c r="S1540" s="50"/>
      <c r="T1540" s="50"/>
      <c r="U1540" s="50"/>
      <c r="V1540" s="50"/>
      <c r="W1540" s="50"/>
      <c r="X1540" s="50"/>
      <c r="Y1540" s="50"/>
      <c r="Z1540" s="50"/>
      <c r="AA1540" s="50"/>
      <c r="AB1540" s="50"/>
      <c r="AC1540" s="50"/>
      <c r="AD1540" s="50"/>
    </row>
    <row r="1541" spans="18:30">
      <c r="R1541" s="50"/>
      <c r="S1541" s="50"/>
      <c r="T1541" s="50"/>
      <c r="U1541" s="50"/>
      <c r="V1541" s="50"/>
      <c r="W1541" s="50"/>
      <c r="X1541" s="50"/>
      <c r="Y1541" s="50"/>
      <c r="Z1541" s="50"/>
      <c r="AA1541" s="50"/>
      <c r="AB1541" s="50"/>
      <c r="AC1541" s="50"/>
      <c r="AD1541" s="50"/>
    </row>
    <row r="1542" spans="18:30">
      <c r="R1542" s="50"/>
      <c r="S1542" s="50"/>
      <c r="T1542" s="50"/>
      <c r="U1542" s="50"/>
      <c r="V1542" s="50"/>
      <c r="W1542" s="50"/>
      <c r="X1542" s="50"/>
      <c r="Y1542" s="50"/>
      <c r="Z1542" s="50"/>
      <c r="AA1542" s="50"/>
      <c r="AB1542" s="50"/>
      <c r="AC1542" s="50"/>
      <c r="AD1542" s="50"/>
    </row>
    <row r="1543" spans="18:30">
      <c r="R1543" s="50"/>
      <c r="S1543" s="50"/>
      <c r="T1543" s="50"/>
      <c r="U1543" s="50"/>
      <c r="V1543" s="50"/>
      <c r="W1543" s="50"/>
      <c r="X1543" s="50"/>
      <c r="Y1543" s="50"/>
      <c r="Z1543" s="50"/>
      <c r="AA1543" s="50"/>
      <c r="AB1543" s="50"/>
      <c r="AC1543" s="50"/>
      <c r="AD1543" s="50"/>
    </row>
    <row r="1544" spans="18:30">
      <c r="R1544" s="50"/>
      <c r="S1544" s="50"/>
      <c r="T1544" s="50"/>
      <c r="U1544" s="50"/>
      <c r="V1544" s="50"/>
      <c r="W1544" s="50"/>
      <c r="X1544" s="50"/>
      <c r="Y1544" s="50"/>
      <c r="Z1544" s="50"/>
      <c r="AA1544" s="50"/>
      <c r="AB1544" s="50"/>
      <c r="AC1544" s="50"/>
      <c r="AD1544" s="50"/>
    </row>
    <row r="1545" spans="18:30">
      <c r="R1545" s="50"/>
      <c r="S1545" s="50"/>
      <c r="T1545" s="50"/>
      <c r="U1545" s="50"/>
      <c r="V1545" s="50"/>
      <c r="W1545" s="50"/>
      <c r="X1545" s="50"/>
      <c r="Y1545" s="50"/>
      <c r="Z1545" s="50"/>
      <c r="AA1545" s="50"/>
      <c r="AB1545" s="50"/>
      <c r="AC1545" s="50"/>
      <c r="AD1545" s="50"/>
    </row>
    <row r="1546" spans="18:30">
      <c r="R1546" s="50"/>
      <c r="S1546" s="50"/>
      <c r="T1546" s="50"/>
      <c r="U1546" s="50"/>
      <c r="V1546" s="50"/>
      <c r="W1546" s="50"/>
      <c r="X1546" s="50"/>
      <c r="Y1546" s="50"/>
      <c r="Z1546" s="50"/>
      <c r="AA1546" s="50"/>
      <c r="AB1546" s="50"/>
      <c r="AC1546" s="50"/>
      <c r="AD1546" s="50"/>
    </row>
    <row r="1547" spans="18:30">
      <c r="R1547" s="50"/>
      <c r="S1547" s="50"/>
      <c r="T1547" s="50"/>
      <c r="U1547" s="50"/>
      <c r="V1547" s="50"/>
      <c r="W1547" s="50"/>
      <c r="X1547" s="50"/>
      <c r="Y1547" s="50"/>
      <c r="Z1547" s="50"/>
      <c r="AA1547" s="50"/>
      <c r="AB1547" s="50"/>
      <c r="AC1547" s="50"/>
      <c r="AD1547" s="50"/>
    </row>
    <row r="1548" spans="18:30">
      <c r="R1548" s="50"/>
      <c r="S1548" s="50"/>
      <c r="T1548" s="50"/>
      <c r="U1548" s="50"/>
      <c r="V1548" s="50"/>
      <c r="W1548" s="50"/>
      <c r="X1548" s="50"/>
      <c r="Y1548" s="50"/>
      <c r="Z1548" s="50"/>
      <c r="AA1548" s="50"/>
      <c r="AB1548" s="50"/>
      <c r="AC1548" s="50"/>
      <c r="AD1548" s="50"/>
    </row>
    <row r="1549" spans="18:30">
      <c r="R1549" s="50"/>
      <c r="S1549" s="50"/>
      <c r="T1549" s="50"/>
      <c r="U1549" s="50"/>
      <c r="V1549" s="50"/>
      <c r="W1549" s="50"/>
      <c r="X1549" s="50"/>
      <c r="Y1549" s="50"/>
      <c r="Z1549" s="50"/>
      <c r="AA1549" s="50"/>
      <c r="AB1549" s="50"/>
      <c r="AC1549" s="50"/>
      <c r="AD1549" s="50"/>
    </row>
    <row r="1550" spans="18:30">
      <c r="R1550" s="50"/>
      <c r="S1550" s="50"/>
      <c r="T1550" s="50"/>
      <c r="U1550" s="50"/>
      <c r="V1550" s="50"/>
      <c r="W1550" s="50"/>
      <c r="X1550" s="50"/>
      <c r="Y1550" s="50"/>
      <c r="Z1550" s="50"/>
      <c r="AA1550" s="50"/>
      <c r="AB1550" s="50"/>
      <c r="AC1550" s="50"/>
      <c r="AD1550" s="50"/>
    </row>
    <row r="1551" spans="18:30">
      <c r="R1551" s="50"/>
      <c r="S1551" s="50"/>
      <c r="T1551" s="50"/>
      <c r="U1551" s="50"/>
      <c r="V1551" s="50"/>
      <c r="W1551" s="50"/>
      <c r="X1551" s="50"/>
      <c r="Y1551" s="50"/>
      <c r="Z1551" s="50"/>
      <c r="AA1551" s="50"/>
      <c r="AB1551" s="50"/>
      <c r="AC1551" s="50"/>
      <c r="AD1551" s="50"/>
    </row>
    <row r="1552" spans="18:30">
      <c r="R1552" s="50"/>
      <c r="S1552" s="50"/>
      <c r="T1552" s="50"/>
      <c r="U1552" s="50"/>
      <c r="V1552" s="50"/>
      <c r="W1552" s="50"/>
      <c r="X1552" s="50"/>
      <c r="Y1552" s="50"/>
      <c r="Z1552" s="50"/>
      <c r="AA1552" s="50"/>
      <c r="AB1552" s="50"/>
      <c r="AC1552" s="50"/>
      <c r="AD1552" s="50"/>
    </row>
    <row r="1553" spans="18:30">
      <c r="R1553" s="50"/>
      <c r="S1553" s="50"/>
      <c r="T1553" s="50"/>
      <c r="U1553" s="50"/>
      <c r="V1553" s="50"/>
      <c r="W1553" s="50"/>
      <c r="X1553" s="50"/>
      <c r="Y1553" s="50"/>
      <c r="Z1553" s="50"/>
      <c r="AA1553" s="50"/>
      <c r="AB1553" s="50"/>
      <c r="AC1553" s="50"/>
      <c r="AD1553" s="50"/>
    </row>
    <row r="1554" spans="18:30">
      <c r="R1554" s="50"/>
      <c r="S1554" s="50"/>
      <c r="T1554" s="50"/>
      <c r="U1554" s="50"/>
      <c r="V1554" s="50"/>
      <c r="W1554" s="50"/>
      <c r="X1554" s="50"/>
      <c r="Y1554" s="50"/>
      <c r="Z1554" s="50"/>
      <c r="AA1554" s="50"/>
      <c r="AB1554" s="50"/>
      <c r="AC1554" s="50"/>
      <c r="AD1554" s="50"/>
    </row>
    <row r="1555" spans="18:30">
      <c r="R1555" s="50"/>
      <c r="S1555" s="50"/>
      <c r="T1555" s="50"/>
      <c r="U1555" s="50"/>
      <c r="V1555" s="50"/>
      <c r="W1555" s="50"/>
      <c r="X1555" s="50"/>
      <c r="Y1555" s="50"/>
      <c r="Z1555" s="50"/>
      <c r="AA1555" s="50"/>
      <c r="AB1555" s="50"/>
      <c r="AC1555" s="50"/>
      <c r="AD1555" s="50"/>
    </row>
    <row r="1556" spans="18:30">
      <c r="R1556" s="50"/>
      <c r="S1556" s="50"/>
      <c r="T1556" s="50"/>
      <c r="U1556" s="50"/>
      <c r="V1556" s="50"/>
      <c r="W1556" s="50"/>
      <c r="X1556" s="50"/>
      <c r="Y1556" s="50"/>
      <c r="Z1556" s="50"/>
      <c r="AA1556" s="50"/>
      <c r="AB1556" s="50"/>
      <c r="AC1556" s="50"/>
      <c r="AD1556" s="50"/>
    </row>
    <row r="1557" spans="18:30">
      <c r="R1557" s="50"/>
      <c r="S1557" s="50"/>
      <c r="T1557" s="50"/>
      <c r="U1557" s="50"/>
      <c r="V1557" s="50"/>
      <c r="W1557" s="50"/>
      <c r="X1557" s="50"/>
      <c r="Y1557" s="50"/>
      <c r="Z1557" s="50"/>
      <c r="AA1557" s="50"/>
      <c r="AB1557" s="50"/>
      <c r="AC1557" s="50"/>
      <c r="AD1557" s="50"/>
    </row>
    <row r="1558" spans="18:30">
      <c r="R1558" s="50"/>
      <c r="S1558" s="50"/>
      <c r="T1558" s="50"/>
      <c r="U1558" s="50"/>
      <c r="V1558" s="50"/>
      <c r="W1558" s="50"/>
      <c r="X1558" s="50"/>
      <c r="Y1558" s="50"/>
      <c r="Z1558" s="50"/>
      <c r="AA1558" s="50"/>
      <c r="AB1558" s="50"/>
      <c r="AC1558" s="50"/>
      <c r="AD1558" s="50"/>
    </row>
    <row r="1559" spans="18:30">
      <c r="R1559" s="50"/>
      <c r="S1559" s="50"/>
      <c r="T1559" s="50"/>
      <c r="U1559" s="50"/>
      <c r="V1559" s="50"/>
      <c r="W1559" s="50"/>
      <c r="X1559" s="50"/>
      <c r="Y1559" s="50"/>
      <c r="Z1559" s="50"/>
      <c r="AA1559" s="50"/>
      <c r="AB1559" s="50"/>
      <c r="AC1559" s="50"/>
      <c r="AD1559" s="50"/>
    </row>
    <row r="1560" spans="18:30">
      <c r="R1560" s="50"/>
      <c r="S1560" s="50"/>
      <c r="T1560" s="50"/>
      <c r="U1560" s="50"/>
      <c r="V1560" s="50"/>
      <c r="W1560" s="50"/>
      <c r="X1560" s="50"/>
      <c r="Y1560" s="50"/>
      <c r="Z1560" s="50"/>
      <c r="AA1560" s="50"/>
      <c r="AB1560" s="50"/>
      <c r="AC1560" s="50"/>
      <c r="AD1560" s="50"/>
    </row>
    <row r="1561" spans="18:30">
      <c r="R1561" s="50"/>
      <c r="S1561" s="50"/>
      <c r="T1561" s="50"/>
      <c r="U1561" s="50"/>
      <c r="V1561" s="50"/>
      <c r="W1561" s="50"/>
      <c r="X1561" s="50"/>
      <c r="Y1561" s="50"/>
      <c r="Z1561" s="50"/>
      <c r="AA1561" s="50"/>
      <c r="AB1561" s="50"/>
      <c r="AC1561" s="50"/>
      <c r="AD1561" s="50"/>
    </row>
    <row r="1562" spans="18:30">
      <c r="R1562" s="50"/>
      <c r="S1562" s="50"/>
      <c r="T1562" s="50"/>
      <c r="U1562" s="50"/>
      <c r="V1562" s="50"/>
      <c r="W1562" s="50"/>
      <c r="X1562" s="50"/>
      <c r="Y1562" s="50"/>
      <c r="Z1562" s="50"/>
      <c r="AA1562" s="50"/>
      <c r="AB1562" s="50"/>
      <c r="AC1562" s="50"/>
      <c r="AD1562" s="50"/>
    </row>
    <row r="1563" spans="18:30">
      <c r="R1563" s="50"/>
      <c r="S1563" s="50"/>
      <c r="T1563" s="50"/>
      <c r="U1563" s="50"/>
      <c r="V1563" s="50"/>
      <c r="W1563" s="50"/>
      <c r="X1563" s="50"/>
      <c r="Y1563" s="50"/>
      <c r="Z1563" s="50"/>
      <c r="AA1563" s="50"/>
      <c r="AB1563" s="50"/>
      <c r="AC1563" s="50"/>
      <c r="AD1563" s="50"/>
    </row>
    <row r="1564" spans="18:30">
      <c r="R1564" s="50"/>
      <c r="S1564" s="50"/>
      <c r="T1564" s="50"/>
      <c r="U1564" s="50"/>
      <c r="V1564" s="50"/>
      <c r="W1564" s="50"/>
      <c r="X1564" s="50"/>
      <c r="Y1564" s="50"/>
      <c r="Z1564" s="50"/>
      <c r="AA1564" s="50"/>
      <c r="AB1564" s="50"/>
      <c r="AC1564" s="50"/>
      <c r="AD1564" s="50"/>
    </row>
    <row r="1565" spans="18:30">
      <c r="R1565" s="50"/>
      <c r="S1565" s="50"/>
      <c r="T1565" s="50"/>
      <c r="U1565" s="50"/>
      <c r="V1565" s="50"/>
      <c r="W1565" s="50"/>
      <c r="X1565" s="50"/>
      <c r="Y1565" s="50"/>
      <c r="Z1565" s="50"/>
      <c r="AA1565" s="50"/>
      <c r="AB1565" s="50"/>
      <c r="AC1565" s="50"/>
      <c r="AD1565" s="50"/>
    </row>
    <row r="1566" spans="18:30">
      <c r="R1566" s="50"/>
      <c r="S1566" s="50"/>
      <c r="T1566" s="50"/>
      <c r="U1566" s="50"/>
      <c r="V1566" s="50"/>
      <c r="W1566" s="50"/>
      <c r="X1566" s="50"/>
      <c r="Y1566" s="50"/>
      <c r="Z1566" s="50"/>
      <c r="AA1566" s="50"/>
      <c r="AB1566" s="50"/>
      <c r="AC1566" s="50"/>
      <c r="AD1566" s="50"/>
    </row>
    <row r="1567" spans="18:30">
      <c r="R1567" s="50"/>
      <c r="S1567" s="50"/>
      <c r="T1567" s="50"/>
      <c r="U1567" s="50"/>
      <c r="V1567" s="50"/>
      <c r="W1567" s="50"/>
      <c r="X1567" s="50"/>
      <c r="Y1567" s="50"/>
      <c r="Z1567" s="50"/>
      <c r="AA1567" s="50"/>
      <c r="AB1567" s="50"/>
      <c r="AC1567" s="50"/>
      <c r="AD1567" s="50"/>
    </row>
    <row r="1568" spans="18:30">
      <c r="R1568" s="50"/>
      <c r="S1568" s="50"/>
      <c r="T1568" s="50"/>
      <c r="U1568" s="50"/>
      <c r="V1568" s="50"/>
      <c r="W1568" s="50"/>
      <c r="X1568" s="50"/>
      <c r="Y1568" s="50"/>
      <c r="Z1568" s="50"/>
      <c r="AA1568" s="50"/>
      <c r="AB1568" s="50"/>
      <c r="AC1568" s="50"/>
      <c r="AD1568" s="50"/>
    </row>
    <row r="1569" spans="18:30">
      <c r="R1569" s="50"/>
      <c r="S1569" s="50"/>
      <c r="T1569" s="50"/>
      <c r="U1569" s="50"/>
      <c r="V1569" s="50"/>
      <c r="W1569" s="50"/>
      <c r="X1569" s="50"/>
      <c r="Y1569" s="50"/>
      <c r="Z1569" s="50"/>
      <c r="AA1569" s="50"/>
      <c r="AB1569" s="50"/>
      <c r="AC1569" s="50"/>
      <c r="AD1569" s="50"/>
    </row>
    <row r="1570" spans="18:30">
      <c r="R1570" s="50"/>
      <c r="S1570" s="50"/>
      <c r="T1570" s="50"/>
      <c r="U1570" s="50"/>
      <c r="V1570" s="50"/>
      <c r="W1570" s="50"/>
      <c r="X1570" s="50"/>
      <c r="Y1570" s="50"/>
      <c r="Z1570" s="50"/>
      <c r="AA1570" s="50"/>
      <c r="AB1570" s="50"/>
      <c r="AC1570" s="50"/>
      <c r="AD1570" s="50"/>
    </row>
    <row r="1571" spans="18:30">
      <c r="R1571" s="50"/>
      <c r="S1571" s="50"/>
      <c r="T1571" s="50"/>
      <c r="U1571" s="50"/>
      <c r="V1571" s="50"/>
      <c r="W1571" s="50"/>
      <c r="X1571" s="50"/>
      <c r="Y1571" s="50"/>
      <c r="Z1571" s="50"/>
      <c r="AA1571" s="50"/>
      <c r="AB1571" s="50"/>
      <c r="AC1571" s="50"/>
      <c r="AD1571" s="50"/>
    </row>
    <row r="1572" spans="18:30">
      <c r="R1572" s="50"/>
      <c r="S1572" s="50"/>
      <c r="T1572" s="50"/>
      <c r="U1572" s="50"/>
      <c r="V1572" s="50"/>
      <c r="W1572" s="50"/>
      <c r="X1572" s="50"/>
      <c r="Y1572" s="50"/>
      <c r="Z1572" s="50"/>
      <c r="AA1572" s="50"/>
      <c r="AB1572" s="50"/>
      <c r="AC1572" s="50"/>
      <c r="AD1572" s="50"/>
    </row>
    <row r="1573" spans="18:30">
      <c r="R1573" s="50"/>
      <c r="S1573" s="50"/>
      <c r="T1573" s="50"/>
      <c r="U1573" s="50"/>
      <c r="V1573" s="50"/>
      <c r="W1573" s="50"/>
      <c r="X1573" s="50"/>
      <c r="Y1573" s="50"/>
      <c r="Z1573" s="50"/>
      <c r="AA1573" s="50"/>
      <c r="AB1573" s="50"/>
      <c r="AC1573" s="50"/>
      <c r="AD1573" s="50"/>
    </row>
    <row r="1574" spans="18:30">
      <c r="R1574" s="50"/>
      <c r="S1574" s="50"/>
      <c r="T1574" s="50"/>
      <c r="U1574" s="50"/>
      <c r="V1574" s="50"/>
      <c r="W1574" s="50"/>
      <c r="X1574" s="50"/>
      <c r="Y1574" s="50"/>
      <c r="Z1574" s="50"/>
      <c r="AA1574" s="50"/>
      <c r="AB1574" s="50"/>
      <c r="AC1574" s="50"/>
      <c r="AD1574" s="50"/>
    </row>
    <row r="1575" spans="18:30">
      <c r="R1575" s="50"/>
      <c r="S1575" s="50"/>
      <c r="T1575" s="50"/>
      <c r="U1575" s="50"/>
      <c r="V1575" s="50"/>
      <c r="W1575" s="50"/>
      <c r="X1575" s="50"/>
      <c r="Y1575" s="50"/>
      <c r="Z1575" s="50"/>
      <c r="AA1575" s="50"/>
      <c r="AB1575" s="50"/>
      <c r="AC1575" s="50"/>
      <c r="AD1575" s="50"/>
    </row>
    <row r="1576" spans="18:30">
      <c r="R1576" s="50"/>
      <c r="S1576" s="50"/>
      <c r="T1576" s="50"/>
      <c r="U1576" s="50"/>
      <c r="V1576" s="50"/>
      <c r="W1576" s="50"/>
      <c r="X1576" s="50"/>
      <c r="Y1576" s="50"/>
      <c r="Z1576" s="50"/>
      <c r="AA1576" s="50"/>
      <c r="AB1576" s="50"/>
      <c r="AC1576" s="50"/>
      <c r="AD1576" s="50"/>
    </row>
    <row r="1577" spans="18:30">
      <c r="R1577" s="50"/>
      <c r="S1577" s="50"/>
      <c r="T1577" s="50"/>
      <c r="U1577" s="50"/>
      <c r="V1577" s="50"/>
      <c r="W1577" s="50"/>
      <c r="X1577" s="50"/>
      <c r="Y1577" s="50"/>
      <c r="Z1577" s="50"/>
      <c r="AA1577" s="50"/>
      <c r="AB1577" s="50"/>
      <c r="AC1577" s="50"/>
      <c r="AD1577" s="50"/>
    </row>
    <row r="1578" spans="18:30">
      <c r="R1578" s="50"/>
      <c r="S1578" s="50"/>
      <c r="T1578" s="50"/>
      <c r="U1578" s="50"/>
      <c r="V1578" s="50"/>
      <c r="W1578" s="50"/>
      <c r="X1578" s="50"/>
      <c r="Y1578" s="50"/>
      <c r="Z1578" s="50"/>
      <c r="AA1578" s="50"/>
      <c r="AB1578" s="50"/>
      <c r="AC1578" s="50"/>
      <c r="AD1578" s="50"/>
    </row>
    <row r="1579" spans="18:30">
      <c r="R1579" s="50"/>
      <c r="S1579" s="50"/>
      <c r="T1579" s="50"/>
      <c r="U1579" s="50"/>
      <c r="V1579" s="50"/>
      <c r="W1579" s="50"/>
      <c r="X1579" s="50"/>
      <c r="Y1579" s="50"/>
      <c r="Z1579" s="50"/>
      <c r="AA1579" s="50"/>
      <c r="AB1579" s="50"/>
      <c r="AC1579" s="50"/>
      <c r="AD1579" s="50"/>
    </row>
    <row r="1580" spans="18:30">
      <c r="R1580" s="50"/>
      <c r="S1580" s="50"/>
      <c r="T1580" s="50"/>
      <c r="U1580" s="50"/>
      <c r="V1580" s="50"/>
      <c r="W1580" s="50"/>
      <c r="X1580" s="50"/>
      <c r="Y1580" s="50"/>
      <c r="Z1580" s="50"/>
      <c r="AA1580" s="50"/>
      <c r="AB1580" s="50"/>
      <c r="AC1580" s="50"/>
      <c r="AD1580" s="50"/>
    </row>
    <row r="1581" spans="18:30">
      <c r="R1581" s="50"/>
      <c r="S1581" s="50"/>
      <c r="T1581" s="50"/>
      <c r="U1581" s="50"/>
      <c r="V1581" s="50"/>
      <c r="W1581" s="50"/>
      <c r="X1581" s="50"/>
      <c r="Y1581" s="50"/>
      <c r="Z1581" s="50"/>
      <c r="AA1581" s="50"/>
      <c r="AB1581" s="50"/>
      <c r="AC1581" s="50"/>
      <c r="AD1581" s="50"/>
    </row>
    <row r="1582" spans="18:30">
      <c r="R1582" s="50"/>
      <c r="S1582" s="50"/>
      <c r="T1582" s="50"/>
      <c r="U1582" s="50"/>
      <c r="V1582" s="50"/>
      <c r="W1582" s="50"/>
      <c r="X1582" s="50"/>
      <c r="Y1582" s="50"/>
      <c r="Z1582" s="50"/>
      <c r="AA1582" s="50"/>
      <c r="AB1582" s="50"/>
      <c r="AC1582" s="50"/>
      <c r="AD1582" s="50"/>
    </row>
    <row r="1583" spans="18:30">
      <c r="R1583" s="50"/>
      <c r="S1583" s="50"/>
      <c r="T1583" s="50"/>
      <c r="U1583" s="50"/>
      <c r="V1583" s="50"/>
      <c r="W1583" s="50"/>
      <c r="X1583" s="50"/>
      <c r="Y1583" s="50"/>
      <c r="Z1583" s="50"/>
      <c r="AA1583" s="50"/>
      <c r="AB1583" s="50"/>
      <c r="AC1583" s="50"/>
      <c r="AD1583" s="50"/>
    </row>
    <row r="1584" spans="18:30">
      <c r="R1584" s="50"/>
      <c r="S1584" s="50"/>
      <c r="T1584" s="50"/>
      <c r="U1584" s="50"/>
      <c r="V1584" s="50"/>
      <c r="W1584" s="50"/>
      <c r="X1584" s="50"/>
      <c r="Y1584" s="50"/>
      <c r="Z1584" s="50"/>
      <c r="AA1584" s="50"/>
      <c r="AB1584" s="50"/>
      <c r="AC1584" s="50"/>
      <c r="AD1584" s="50"/>
    </row>
    <row r="1585" spans="18:30">
      <c r="R1585" s="50"/>
      <c r="S1585" s="50"/>
      <c r="T1585" s="50"/>
      <c r="U1585" s="50"/>
      <c r="V1585" s="50"/>
      <c r="W1585" s="50"/>
      <c r="X1585" s="50"/>
      <c r="Y1585" s="50"/>
      <c r="Z1585" s="50"/>
      <c r="AA1585" s="50"/>
      <c r="AB1585" s="50"/>
      <c r="AC1585" s="50"/>
      <c r="AD1585" s="50"/>
    </row>
    <row r="1586" spans="18:30">
      <c r="R1586" s="50"/>
      <c r="S1586" s="50"/>
      <c r="T1586" s="50"/>
      <c r="U1586" s="50"/>
      <c r="V1586" s="50"/>
      <c r="W1586" s="50"/>
      <c r="X1586" s="50"/>
      <c r="Y1586" s="50"/>
      <c r="Z1586" s="50"/>
      <c r="AA1586" s="50"/>
      <c r="AB1586" s="50"/>
      <c r="AC1586" s="50"/>
      <c r="AD1586" s="50"/>
    </row>
    <row r="1587" spans="18:30">
      <c r="R1587" s="50"/>
      <c r="S1587" s="50"/>
      <c r="T1587" s="50"/>
      <c r="U1587" s="50"/>
      <c r="V1587" s="50"/>
      <c r="W1587" s="50"/>
      <c r="X1587" s="50"/>
      <c r="Y1587" s="50"/>
      <c r="Z1587" s="50"/>
      <c r="AA1587" s="50"/>
      <c r="AB1587" s="50"/>
      <c r="AC1587" s="50"/>
      <c r="AD1587" s="50"/>
    </row>
    <row r="1588" spans="18:30">
      <c r="R1588" s="50"/>
      <c r="S1588" s="50"/>
      <c r="T1588" s="50"/>
      <c r="U1588" s="50"/>
      <c r="V1588" s="50"/>
      <c r="W1588" s="50"/>
      <c r="X1588" s="50"/>
      <c r="Y1588" s="50"/>
      <c r="Z1588" s="50"/>
      <c r="AA1588" s="50"/>
      <c r="AB1588" s="50"/>
      <c r="AC1588" s="50"/>
      <c r="AD1588" s="50"/>
    </row>
    <row r="1589" spans="18:30">
      <c r="R1589" s="50"/>
      <c r="S1589" s="50"/>
      <c r="T1589" s="50"/>
      <c r="U1589" s="50"/>
      <c r="V1589" s="50"/>
      <c r="W1589" s="50"/>
      <c r="X1589" s="50"/>
      <c r="Y1589" s="50"/>
      <c r="Z1589" s="50"/>
      <c r="AA1589" s="50"/>
      <c r="AB1589" s="50"/>
      <c r="AC1589" s="50"/>
      <c r="AD1589" s="50"/>
    </row>
    <row r="1590" spans="18:30">
      <c r="R1590" s="50"/>
      <c r="S1590" s="50"/>
      <c r="T1590" s="50"/>
      <c r="U1590" s="50"/>
      <c r="V1590" s="50"/>
      <c r="W1590" s="50"/>
      <c r="X1590" s="50"/>
      <c r="Y1590" s="50"/>
      <c r="Z1590" s="50"/>
      <c r="AA1590" s="50"/>
      <c r="AB1590" s="50"/>
      <c r="AC1590" s="50"/>
      <c r="AD1590" s="50"/>
    </row>
    <row r="1591" spans="18:30">
      <c r="R1591" s="50"/>
      <c r="S1591" s="50"/>
      <c r="T1591" s="50"/>
      <c r="U1591" s="50"/>
      <c r="V1591" s="50"/>
      <c r="W1591" s="50"/>
      <c r="X1591" s="50"/>
      <c r="Y1591" s="50"/>
      <c r="Z1591" s="50"/>
      <c r="AA1591" s="50"/>
      <c r="AB1591" s="50"/>
      <c r="AC1591" s="50"/>
      <c r="AD1591" s="50"/>
    </row>
    <row r="1592" spans="18:30">
      <c r="R1592" s="50"/>
      <c r="S1592" s="50"/>
      <c r="T1592" s="50"/>
      <c r="U1592" s="50"/>
      <c r="V1592" s="50"/>
      <c r="W1592" s="50"/>
      <c r="X1592" s="50"/>
      <c r="Y1592" s="50"/>
      <c r="Z1592" s="50"/>
      <c r="AA1592" s="50"/>
      <c r="AB1592" s="50"/>
      <c r="AC1592" s="50"/>
      <c r="AD1592" s="50"/>
    </row>
    <row r="1593" spans="18:30">
      <c r="R1593" s="50"/>
      <c r="S1593" s="50"/>
      <c r="T1593" s="50"/>
      <c r="U1593" s="50"/>
      <c r="V1593" s="50"/>
      <c r="W1593" s="50"/>
      <c r="X1593" s="50"/>
      <c r="Y1593" s="50"/>
      <c r="Z1593" s="50"/>
      <c r="AA1593" s="50"/>
      <c r="AB1593" s="50"/>
      <c r="AC1593" s="50"/>
      <c r="AD1593" s="50"/>
    </row>
    <row r="1594" spans="18:30">
      <c r="R1594" s="50"/>
      <c r="S1594" s="50"/>
      <c r="T1594" s="50"/>
      <c r="U1594" s="50"/>
      <c r="V1594" s="50"/>
      <c r="W1594" s="50"/>
      <c r="X1594" s="50"/>
      <c r="Y1594" s="50"/>
      <c r="Z1594" s="50"/>
      <c r="AA1594" s="50"/>
      <c r="AB1594" s="50"/>
      <c r="AC1594" s="50"/>
      <c r="AD1594" s="50"/>
    </row>
    <row r="1595" spans="18:30">
      <c r="R1595" s="50"/>
      <c r="S1595" s="50"/>
      <c r="T1595" s="50"/>
      <c r="U1595" s="50"/>
      <c r="V1595" s="50"/>
      <c r="W1595" s="50"/>
      <c r="X1595" s="50"/>
      <c r="Y1595" s="50"/>
      <c r="Z1595" s="50"/>
      <c r="AA1595" s="50"/>
      <c r="AB1595" s="50"/>
      <c r="AC1595" s="50"/>
      <c r="AD1595" s="50"/>
    </row>
    <row r="1596" spans="18:30">
      <c r="R1596" s="50"/>
      <c r="S1596" s="50"/>
      <c r="T1596" s="50"/>
      <c r="U1596" s="50"/>
      <c r="V1596" s="50"/>
      <c r="W1596" s="50"/>
      <c r="X1596" s="50"/>
      <c r="Y1596" s="50"/>
      <c r="Z1596" s="50"/>
      <c r="AA1596" s="50"/>
      <c r="AB1596" s="50"/>
      <c r="AC1596" s="50"/>
      <c r="AD1596" s="50"/>
    </row>
    <row r="1597" spans="18:30">
      <c r="R1597" s="50"/>
      <c r="S1597" s="50"/>
      <c r="T1597" s="50"/>
      <c r="U1597" s="50"/>
      <c r="V1597" s="50"/>
      <c r="W1597" s="50"/>
      <c r="X1597" s="50"/>
      <c r="Y1597" s="50"/>
      <c r="Z1597" s="50"/>
      <c r="AA1597" s="50"/>
      <c r="AB1597" s="50"/>
      <c r="AC1597" s="50"/>
      <c r="AD1597" s="50"/>
    </row>
    <row r="1598" spans="18:30">
      <c r="R1598" s="50"/>
      <c r="S1598" s="50"/>
      <c r="T1598" s="50"/>
      <c r="U1598" s="50"/>
      <c r="V1598" s="50"/>
      <c r="W1598" s="50"/>
      <c r="X1598" s="50"/>
      <c r="Y1598" s="50"/>
      <c r="Z1598" s="50"/>
      <c r="AA1598" s="50"/>
      <c r="AB1598" s="50"/>
      <c r="AC1598" s="50"/>
      <c r="AD1598" s="50"/>
    </row>
    <row r="1599" spans="18:30">
      <c r="R1599" s="50"/>
      <c r="S1599" s="50"/>
      <c r="T1599" s="50"/>
      <c r="U1599" s="50"/>
      <c r="V1599" s="50"/>
      <c r="W1599" s="50"/>
      <c r="X1599" s="50"/>
      <c r="Y1599" s="50"/>
      <c r="Z1599" s="50"/>
      <c r="AA1599" s="50"/>
      <c r="AB1599" s="50"/>
      <c r="AC1599" s="50"/>
      <c r="AD1599" s="50"/>
    </row>
    <row r="1600" spans="18:30">
      <c r="R1600" s="50"/>
      <c r="S1600" s="50"/>
      <c r="T1600" s="50"/>
      <c r="U1600" s="50"/>
      <c r="V1600" s="50"/>
      <c r="W1600" s="50"/>
      <c r="X1600" s="50"/>
      <c r="Y1600" s="50"/>
      <c r="Z1600" s="50"/>
      <c r="AA1600" s="50"/>
      <c r="AB1600" s="50"/>
      <c r="AC1600" s="50"/>
      <c r="AD1600" s="50"/>
    </row>
    <row r="1601" spans="18:30">
      <c r="R1601" s="50"/>
      <c r="S1601" s="50"/>
      <c r="T1601" s="50"/>
      <c r="U1601" s="50"/>
      <c r="V1601" s="50"/>
      <c r="W1601" s="50"/>
      <c r="X1601" s="50"/>
      <c r="Y1601" s="50"/>
      <c r="Z1601" s="50"/>
      <c r="AA1601" s="50"/>
      <c r="AB1601" s="50"/>
      <c r="AC1601" s="50"/>
      <c r="AD1601" s="50"/>
    </row>
    <row r="1602" spans="18:30">
      <c r="R1602" s="50"/>
      <c r="S1602" s="50"/>
      <c r="T1602" s="50"/>
      <c r="U1602" s="50"/>
      <c r="V1602" s="50"/>
      <c r="W1602" s="50"/>
      <c r="X1602" s="50"/>
      <c r="Y1602" s="50"/>
      <c r="Z1602" s="50"/>
      <c r="AA1602" s="50"/>
      <c r="AB1602" s="50"/>
      <c r="AC1602" s="50"/>
      <c r="AD1602" s="50"/>
    </row>
    <row r="1603" spans="18:30">
      <c r="R1603" s="50"/>
      <c r="S1603" s="50"/>
      <c r="T1603" s="50"/>
      <c r="U1603" s="50"/>
      <c r="V1603" s="50"/>
      <c r="W1603" s="50"/>
      <c r="X1603" s="50"/>
      <c r="Y1603" s="50"/>
      <c r="Z1603" s="50"/>
      <c r="AA1603" s="50"/>
      <c r="AB1603" s="50"/>
      <c r="AC1603" s="50"/>
      <c r="AD1603" s="50"/>
    </row>
    <row r="1604" spans="18:30">
      <c r="R1604" s="50"/>
      <c r="S1604" s="50"/>
      <c r="T1604" s="50"/>
      <c r="U1604" s="50"/>
      <c r="V1604" s="50"/>
      <c r="W1604" s="50"/>
      <c r="X1604" s="50"/>
      <c r="Y1604" s="50"/>
      <c r="Z1604" s="50"/>
      <c r="AA1604" s="50"/>
      <c r="AB1604" s="50"/>
      <c r="AC1604" s="50"/>
      <c r="AD1604" s="50"/>
    </row>
    <row r="1605" spans="18:30">
      <c r="R1605" s="50"/>
      <c r="S1605" s="50"/>
      <c r="T1605" s="50"/>
      <c r="U1605" s="50"/>
      <c r="V1605" s="50"/>
      <c r="W1605" s="50"/>
      <c r="X1605" s="50"/>
      <c r="Y1605" s="50"/>
      <c r="Z1605" s="50"/>
      <c r="AA1605" s="50"/>
      <c r="AB1605" s="50"/>
      <c r="AC1605" s="50"/>
      <c r="AD1605" s="50"/>
    </row>
    <row r="1606" spans="18:30">
      <c r="R1606" s="50"/>
      <c r="S1606" s="50"/>
      <c r="T1606" s="50"/>
      <c r="U1606" s="50"/>
      <c r="V1606" s="50"/>
      <c r="W1606" s="50"/>
      <c r="X1606" s="50"/>
      <c r="Y1606" s="50"/>
      <c r="Z1606" s="50"/>
      <c r="AA1606" s="50"/>
      <c r="AB1606" s="50"/>
      <c r="AC1606" s="50"/>
      <c r="AD1606" s="50"/>
    </row>
    <row r="1607" spans="18:30">
      <c r="R1607" s="50"/>
      <c r="S1607" s="50"/>
      <c r="T1607" s="50"/>
      <c r="U1607" s="50"/>
      <c r="V1607" s="50"/>
      <c r="W1607" s="50"/>
      <c r="X1607" s="50"/>
      <c r="Y1607" s="50"/>
      <c r="Z1607" s="50"/>
      <c r="AA1607" s="50"/>
      <c r="AB1607" s="50"/>
      <c r="AC1607" s="50"/>
      <c r="AD1607" s="50"/>
    </row>
    <row r="1608" spans="18:30">
      <c r="R1608" s="50"/>
      <c r="S1608" s="50"/>
      <c r="T1608" s="50"/>
      <c r="U1608" s="50"/>
      <c r="V1608" s="50"/>
      <c r="W1608" s="50"/>
      <c r="X1608" s="50"/>
      <c r="Y1608" s="50"/>
      <c r="Z1608" s="50"/>
      <c r="AA1608" s="50"/>
      <c r="AB1608" s="50"/>
      <c r="AC1608" s="50"/>
      <c r="AD1608" s="50"/>
    </row>
    <row r="1609" spans="18:30">
      <c r="R1609" s="50"/>
      <c r="S1609" s="50"/>
      <c r="T1609" s="50"/>
      <c r="U1609" s="50"/>
      <c r="V1609" s="50"/>
      <c r="W1609" s="50"/>
      <c r="X1609" s="50"/>
      <c r="Y1609" s="50"/>
      <c r="Z1609" s="50"/>
      <c r="AA1609" s="50"/>
      <c r="AB1609" s="50"/>
      <c r="AC1609" s="50"/>
      <c r="AD1609" s="50"/>
    </row>
    <row r="1610" spans="18:30">
      <c r="R1610" s="50"/>
      <c r="S1610" s="50"/>
      <c r="T1610" s="50"/>
      <c r="U1610" s="50"/>
      <c r="V1610" s="50"/>
      <c r="W1610" s="50"/>
      <c r="X1610" s="50"/>
      <c r="Y1610" s="50"/>
      <c r="Z1610" s="50"/>
      <c r="AA1610" s="50"/>
      <c r="AB1610" s="50"/>
      <c r="AC1610" s="50"/>
      <c r="AD1610" s="50"/>
    </row>
    <row r="1611" spans="18:30">
      <c r="R1611" s="50"/>
      <c r="S1611" s="50"/>
      <c r="T1611" s="50"/>
      <c r="U1611" s="50"/>
      <c r="V1611" s="50"/>
      <c r="W1611" s="50"/>
      <c r="X1611" s="50"/>
      <c r="Y1611" s="50"/>
      <c r="Z1611" s="50"/>
      <c r="AA1611" s="50"/>
      <c r="AB1611" s="50"/>
      <c r="AC1611" s="50"/>
      <c r="AD1611" s="50"/>
    </row>
    <row r="1612" spans="18:30">
      <c r="R1612" s="50"/>
      <c r="S1612" s="50"/>
      <c r="T1612" s="50"/>
      <c r="U1612" s="50"/>
      <c r="V1612" s="50"/>
      <c r="W1612" s="50"/>
      <c r="X1612" s="50"/>
      <c r="Y1612" s="50"/>
      <c r="Z1612" s="50"/>
      <c r="AA1612" s="50"/>
      <c r="AB1612" s="50"/>
      <c r="AC1612" s="50"/>
      <c r="AD1612" s="50"/>
    </row>
    <row r="1613" spans="18:30">
      <c r="R1613" s="50"/>
      <c r="S1613" s="50"/>
      <c r="T1613" s="50"/>
      <c r="U1613" s="50"/>
      <c r="V1613" s="50"/>
      <c r="W1613" s="50"/>
      <c r="X1613" s="50"/>
      <c r="Y1613" s="50"/>
      <c r="Z1613" s="50"/>
      <c r="AA1613" s="50"/>
      <c r="AB1613" s="50"/>
      <c r="AC1613" s="50"/>
      <c r="AD1613" s="50"/>
    </row>
    <row r="1614" spans="18:30">
      <c r="R1614" s="50"/>
      <c r="S1614" s="50"/>
      <c r="T1614" s="50"/>
      <c r="U1614" s="50"/>
      <c r="V1614" s="50"/>
      <c r="W1614" s="50"/>
      <c r="X1614" s="50"/>
      <c r="Y1614" s="50"/>
      <c r="Z1614" s="50"/>
      <c r="AA1614" s="50"/>
      <c r="AB1614" s="50"/>
      <c r="AC1614" s="50"/>
      <c r="AD1614" s="50"/>
    </row>
    <row r="1615" spans="18:30">
      <c r="R1615" s="50"/>
      <c r="S1615" s="50"/>
      <c r="T1615" s="50"/>
      <c r="U1615" s="50"/>
      <c r="V1615" s="50"/>
      <c r="W1615" s="50"/>
      <c r="X1615" s="50"/>
      <c r="Y1615" s="50"/>
      <c r="Z1615" s="50"/>
      <c r="AA1615" s="50"/>
      <c r="AB1615" s="50"/>
      <c r="AC1615" s="50"/>
      <c r="AD1615" s="50"/>
    </row>
    <row r="1616" spans="18:30">
      <c r="R1616" s="50"/>
      <c r="S1616" s="50"/>
      <c r="T1616" s="50"/>
      <c r="U1616" s="50"/>
      <c r="V1616" s="50"/>
      <c r="W1616" s="50"/>
      <c r="X1616" s="50"/>
      <c r="Y1616" s="50"/>
      <c r="Z1616" s="50"/>
      <c r="AA1616" s="50"/>
      <c r="AB1616" s="50"/>
      <c r="AC1616" s="50"/>
      <c r="AD1616" s="50"/>
    </row>
    <row r="1617" spans="18:30">
      <c r="R1617" s="50"/>
      <c r="S1617" s="50"/>
      <c r="T1617" s="50"/>
      <c r="U1617" s="50"/>
      <c r="V1617" s="50"/>
      <c r="W1617" s="50"/>
      <c r="X1617" s="50"/>
      <c r="Y1617" s="50"/>
      <c r="Z1617" s="50"/>
      <c r="AA1617" s="50"/>
      <c r="AB1617" s="50"/>
      <c r="AC1617" s="50"/>
      <c r="AD1617" s="50"/>
    </row>
    <row r="1618" spans="18:30">
      <c r="R1618" s="50"/>
      <c r="S1618" s="50"/>
      <c r="T1618" s="50"/>
      <c r="U1618" s="50"/>
      <c r="V1618" s="50"/>
      <c r="W1618" s="50"/>
      <c r="X1618" s="50"/>
      <c r="Y1618" s="50"/>
      <c r="Z1618" s="50"/>
      <c r="AA1618" s="50"/>
      <c r="AB1618" s="50"/>
      <c r="AC1618" s="50"/>
      <c r="AD1618" s="50"/>
    </row>
    <row r="1619" spans="18:30">
      <c r="R1619" s="50"/>
      <c r="S1619" s="50"/>
      <c r="T1619" s="50"/>
      <c r="U1619" s="50"/>
      <c r="V1619" s="50"/>
      <c r="W1619" s="50"/>
      <c r="X1619" s="50"/>
      <c r="Y1619" s="50"/>
      <c r="Z1619" s="50"/>
      <c r="AA1619" s="50"/>
      <c r="AB1619" s="50"/>
      <c r="AC1619" s="50"/>
      <c r="AD1619" s="50"/>
    </row>
    <row r="1620" spans="18:30">
      <c r="R1620" s="50"/>
      <c r="S1620" s="50"/>
      <c r="T1620" s="50"/>
      <c r="U1620" s="50"/>
      <c r="V1620" s="50"/>
      <c r="W1620" s="50"/>
      <c r="X1620" s="50"/>
      <c r="Y1620" s="50"/>
      <c r="Z1620" s="50"/>
      <c r="AA1620" s="50"/>
      <c r="AB1620" s="50"/>
      <c r="AC1620" s="50"/>
      <c r="AD1620" s="50"/>
    </row>
    <row r="1621" spans="18:30">
      <c r="R1621" s="50"/>
      <c r="S1621" s="50"/>
      <c r="T1621" s="50"/>
      <c r="U1621" s="50"/>
      <c r="V1621" s="50"/>
      <c r="W1621" s="50"/>
      <c r="X1621" s="50"/>
      <c r="Y1621" s="50"/>
      <c r="Z1621" s="50"/>
      <c r="AA1621" s="50"/>
      <c r="AB1621" s="50"/>
      <c r="AC1621" s="50"/>
      <c r="AD1621" s="50"/>
    </row>
    <row r="1622" spans="18:30">
      <c r="R1622" s="50"/>
      <c r="S1622" s="50"/>
      <c r="T1622" s="50"/>
      <c r="U1622" s="50"/>
      <c r="V1622" s="50"/>
      <c r="W1622" s="50"/>
      <c r="X1622" s="50"/>
      <c r="Y1622" s="50"/>
      <c r="Z1622" s="50"/>
      <c r="AA1622" s="50"/>
      <c r="AB1622" s="50"/>
      <c r="AC1622" s="50"/>
      <c r="AD1622" s="50"/>
    </row>
    <row r="1623" spans="18:30">
      <c r="R1623" s="50"/>
      <c r="S1623" s="50"/>
      <c r="T1623" s="50"/>
      <c r="U1623" s="50"/>
      <c r="V1623" s="50"/>
      <c r="W1623" s="50"/>
      <c r="X1623" s="50"/>
      <c r="Y1623" s="50"/>
      <c r="Z1623" s="50"/>
      <c r="AA1623" s="50"/>
      <c r="AB1623" s="50"/>
      <c r="AC1623" s="50"/>
      <c r="AD1623" s="50"/>
    </row>
    <row r="1624" spans="18:30">
      <c r="R1624" s="50"/>
      <c r="S1624" s="50"/>
      <c r="T1624" s="50"/>
      <c r="U1624" s="50"/>
      <c r="V1624" s="50"/>
      <c r="W1624" s="50"/>
      <c r="X1624" s="50"/>
      <c r="Y1624" s="50"/>
      <c r="Z1624" s="50"/>
      <c r="AA1624" s="50"/>
      <c r="AB1624" s="50"/>
      <c r="AC1624" s="50"/>
      <c r="AD1624" s="50"/>
    </row>
    <row r="1625" spans="18:30">
      <c r="R1625" s="50"/>
      <c r="S1625" s="50"/>
      <c r="T1625" s="50"/>
      <c r="U1625" s="50"/>
      <c r="V1625" s="50"/>
      <c r="W1625" s="50"/>
      <c r="X1625" s="50"/>
      <c r="Y1625" s="50"/>
      <c r="Z1625" s="50"/>
      <c r="AA1625" s="50"/>
      <c r="AB1625" s="50"/>
      <c r="AC1625" s="50"/>
      <c r="AD1625" s="50"/>
    </row>
    <row r="1626" spans="18:30">
      <c r="R1626" s="50"/>
      <c r="S1626" s="50"/>
      <c r="T1626" s="50"/>
      <c r="U1626" s="50"/>
      <c r="V1626" s="50"/>
      <c r="W1626" s="50"/>
      <c r="X1626" s="50"/>
      <c r="Y1626" s="50"/>
      <c r="Z1626" s="50"/>
      <c r="AA1626" s="50"/>
      <c r="AB1626" s="50"/>
      <c r="AC1626" s="50"/>
      <c r="AD1626" s="50"/>
    </row>
    <row r="1627" spans="18:30">
      <c r="R1627" s="50"/>
      <c r="S1627" s="50"/>
      <c r="T1627" s="50"/>
      <c r="U1627" s="50"/>
      <c r="V1627" s="50"/>
      <c r="W1627" s="50"/>
      <c r="X1627" s="50"/>
      <c r="Y1627" s="50"/>
      <c r="Z1627" s="50"/>
      <c r="AA1627" s="50"/>
      <c r="AB1627" s="50"/>
      <c r="AC1627" s="50"/>
      <c r="AD1627" s="50"/>
    </row>
    <row r="1628" spans="18:30">
      <c r="R1628" s="50"/>
      <c r="S1628" s="50"/>
      <c r="T1628" s="50"/>
      <c r="U1628" s="50"/>
      <c r="V1628" s="50"/>
      <c r="W1628" s="50"/>
      <c r="X1628" s="50"/>
      <c r="Y1628" s="50"/>
      <c r="Z1628" s="50"/>
      <c r="AA1628" s="50"/>
      <c r="AB1628" s="50"/>
      <c r="AC1628" s="50"/>
      <c r="AD1628" s="50"/>
    </row>
    <row r="1629" spans="18:30">
      <c r="R1629" s="50"/>
      <c r="S1629" s="50"/>
      <c r="T1629" s="50"/>
      <c r="U1629" s="50"/>
      <c r="V1629" s="50"/>
      <c r="W1629" s="50"/>
      <c r="X1629" s="50"/>
      <c r="Y1629" s="50"/>
      <c r="Z1629" s="50"/>
      <c r="AA1629" s="50"/>
      <c r="AB1629" s="50"/>
      <c r="AC1629" s="50"/>
      <c r="AD1629" s="50"/>
    </row>
    <row r="1630" spans="18:30">
      <c r="R1630" s="50"/>
      <c r="S1630" s="50"/>
      <c r="T1630" s="50"/>
      <c r="U1630" s="50"/>
      <c r="V1630" s="50"/>
      <c r="W1630" s="50"/>
      <c r="X1630" s="50"/>
      <c r="Y1630" s="50"/>
      <c r="Z1630" s="50"/>
      <c r="AA1630" s="50"/>
      <c r="AB1630" s="50"/>
      <c r="AC1630" s="50"/>
      <c r="AD1630" s="50"/>
    </row>
    <row r="1631" spans="18:30">
      <c r="R1631" s="50"/>
      <c r="S1631" s="50"/>
      <c r="T1631" s="50"/>
      <c r="U1631" s="50"/>
      <c r="V1631" s="50"/>
      <c r="W1631" s="50"/>
      <c r="X1631" s="50"/>
      <c r="Y1631" s="50"/>
      <c r="Z1631" s="50"/>
      <c r="AA1631" s="50"/>
      <c r="AB1631" s="50"/>
      <c r="AC1631" s="50"/>
      <c r="AD1631" s="50"/>
    </row>
    <row r="1632" spans="18:30">
      <c r="R1632" s="50"/>
      <c r="S1632" s="50"/>
      <c r="T1632" s="50"/>
      <c r="U1632" s="50"/>
      <c r="V1632" s="50"/>
      <c r="W1632" s="50"/>
      <c r="X1632" s="50"/>
      <c r="Y1632" s="50"/>
      <c r="Z1632" s="50"/>
      <c r="AA1632" s="50"/>
      <c r="AB1632" s="50"/>
      <c r="AC1632" s="50"/>
      <c r="AD1632" s="50"/>
    </row>
    <row r="1633" spans="18:30">
      <c r="R1633" s="50"/>
      <c r="S1633" s="50"/>
      <c r="T1633" s="50"/>
      <c r="U1633" s="50"/>
      <c r="V1633" s="50"/>
      <c r="W1633" s="50"/>
      <c r="X1633" s="50"/>
      <c r="Y1633" s="50"/>
      <c r="Z1633" s="50"/>
      <c r="AA1633" s="50"/>
      <c r="AB1633" s="50"/>
      <c r="AC1633" s="50"/>
      <c r="AD1633" s="50"/>
    </row>
    <row r="1634" spans="18:30">
      <c r="R1634" s="50"/>
      <c r="S1634" s="50"/>
      <c r="T1634" s="50"/>
      <c r="U1634" s="50"/>
      <c r="V1634" s="50"/>
      <c r="W1634" s="50"/>
      <c r="X1634" s="50"/>
      <c r="Y1634" s="50"/>
      <c r="Z1634" s="50"/>
      <c r="AA1634" s="50"/>
      <c r="AB1634" s="50"/>
      <c r="AC1634" s="50"/>
      <c r="AD1634" s="50"/>
    </row>
    <row r="1635" spans="18:30">
      <c r="R1635" s="50"/>
      <c r="S1635" s="50"/>
      <c r="T1635" s="50"/>
      <c r="U1635" s="50"/>
      <c r="V1635" s="50"/>
      <c r="W1635" s="50"/>
      <c r="X1635" s="50"/>
      <c r="Y1635" s="50"/>
      <c r="Z1635" s="50"/>
      <c r="AA1635" s="50"/>
      <c r="AB1635" s="50"/>
      <c r="AC1635" s="50"/>
      <c r="AD1635" s="50"/>
    </row>
    <row r="1636" spans="18:30">
      <c r="R1636" s="50"/>
      <c r="S1636" s="50"/>
      <c r="T1636" s="50"/>
      <c r="U1636" s="50"/>
      <c r="V1636" s="50"/>
      <c r="W1636" s="50"/>
      <c r="X1636" s="50"/>
      <c r="Y1636" s="50"/>
      <c r="Z1636" s="50"/>
      <c r="AA1636" s="50"/>
      <c r="AB1636" s="50"/>
      <c r="AC1636" s="50"/>
      <c r="AD1636" s="50"/>
    </row>
    <row r="1637" spans="18:30">
      <c r="R1637" s="50"/>
      <c r="S1637" s="50"/>
      <c r="T1637" s="50"/>
      <c r="U1637" s="50"/>
      <c r="V1637" s="50"/>
      <c r="W1637" s="50"/>
      <c r="X1637" s="50"/>
      <c r="Y1637" s="50"/>
      <c r="Z1637" s="50"/>
      <c r="AA1637" s="50"/>
      <c r="AB1637" s="50"/>
      <c r="AC1637" s="50"/>
      <c r="AD1637" s="50"/>
    </row>
    <row r="1638" spans="18:30">
      <c r="R1638" s="50"/>
      <c r="S1638" s="50"/>
      <c r="T1638" s="50"/>
      <c r="U1638" s="50"/>
      <c r="V1638" s="50"/>
      <c r="W1638" s="50"/>
      <c r="X1638" s="50"/>
      <c r="Y1638" s="50"/>
      <c r="Z1638" s="50"/>
      <c r="AA1638" s="50"/>
      <c r="AB1638" s="50"/>
      <c r="AC1638" s="50"/>
      <c r="AD1638" s="50"/>
    </row>
    <row r="1639" spans="18:30">
      <c r="R1639" s="50"/>
      <c r="S1639" s="50"/>
      <c r="T1639" s="50"/>
      <c r="U1639" s="50"/>
      <c r="V1639" s="50"/>
      <c r="W1639" s="50"/>
      <c r="X1639" s="50"/>
      <c r="Y1639" s="50"/>
      <c r="Z1639" s="50"/>
      <c r="AA1639" s="50"/>
      <c r="AB1639" s="50"/>
      <c r="AC1639" s="50"/>
      <c r="AD1639" s="50"/>
    </row>
    <row r="1640" spans="18:30">
      <c r="R1640" s="50"/>
      <c r="S1640" s="50"/>
      <c r="T1640" s="50"/>
      <c r="U1640" s="50"/>
      <c r="V1640" s="50"/>
      <c r="W1640" s="50"/>
      <c r="X1640" s="50"/>
      <c r="Y1640" s="50"/>
      <c r="Z1640" s="50"/>
      <c r="AA1640" s="50"/>
      <c r="AB1640" s="50"/>
      <c r="AC1640" s="50"/>
      <c r="AD1640" s="50"/>
    </row>
    <row r="1641" spans="18:30">
      <c r="R1641" s="50"/>
      <c r="S1641" s="50"/>
      <c r="T1641" s="50"/>
      <c r="U1641" s="50"/>
      <c r="V1641" s="50"/>
      <c r="W1641" s="50"/>
      <c r="X1641" s="50"/>
      <c r="Y1641" s="50"/>
      <c r="Z1641" s="50"/>
      <c r="AA1641" s="50"/>
      <c r="AB1641" s="50"/>
      <c r="AC1641" s="50"/>
      <c r="AD1641" s="50"/>
    </row>
    <row r="1642" spans="18:30">
      <c r="R1642" s="50"/>
      <c r="S1642" s="50"/>
      <c r="T1642" s="50"/>
      <c r="U1642" s="50"/>
      <c r="V1642" s="50"/>
      <c r="W1642" s="50"/>
      <c r="X1642" s="50"/>
      <c r="Y1642" s="50"/>
      <c r="Z1642" s="50"/>
      <c r="AA1642" s="50"/>
      <c r="AB1642" s="50"/>
      <c r="AC1642" s="50"/>
      <c r="AD1642" s="50"/>
    </row>
    <row r="1643" spans="18:30">
      <c r="R1643" s="50"/>
      <c r="S1643" s="50"/>
      <c r="T1643" s="50"/>
      <c r="U1643" s="50"/>
      <c r="V1643" s="50"/>
      <c r="W1643" s="50"/>
      <c r="X1643" s="50"/>
      <c r="Y1643" s="50"/>
      <c r="Z1643" s="50"/>
      <c r="AA1643" s="50"/>
      <c r="AB1643" s="50"/>
      <c r="AC1643" s="50"/>
      <c r="AD1643" s="50"/>
    </row>
    <row r="1644" spans="18:30">
      <c r="R1644" s="50"/>
      <c r="S1644" s="50"/>
      <c r="T1644" s="50"/>
      <c r="U1644" s="50"/>
      <c r="V1644" s="50"/>
      <c r="W1644" s="50"/>
      <c r="X1644" s="50"/>
      <c r="Y1644" s="50"/>
      <c r="Z1644" s="50"/>
      <c r="AA1644" s="50"/>
      <c r="AB1644" s="50"/>
      <c r="AC1644" s="50"/>
      <c r="AD1644" s="50"/>
    </row>
    <row r="1645" spans="18:30">
      <c r="R1645" s="50"/>
      <c r="S1645" s="50"/>
      <c r="T1645" s="50"/>
      <c r="U1645" s="50"/>
      <c r="V1645" s="50"/>
      <c r="W1645" s="50"/>
      <c r="X1645" s="50"/>
      <c r="Y1645" s="50"/>
      <c r="Z1645" s="50"/>
      <c r="AA1645" s="50"/>
      <c r="AB1645" s="50"/>
      <c r="AC1645" s="50"/>
      <c r="AD1645" s="50"/>
    </row>
    <row r="1646" spans="18:30">
      <c r="R1646" s="50"/>
      <c r="S1646" s="50"/>
      <c r="T1646" s="50"/>
      <c r="U1646" s="50"/>
      <c r="V1646" s="50"/>
      <c r="W1646" s="50"/>
      <c r="X1646" s="50"/>
      <c r="Y1646" s="50"/>
      <c r="Z1646" s="50"/>
      <c r="AA1646" s="50"/>
      <c r="AB1646" s="50"/>
      <c r="AC1646" s="50"/>
      <c r="AD1646" s="50"/>
    </row>
    <row r="1647" spans="18:30">
      <c r="R1647" s="50"/>
      <c r="S1647" s="50"/>
      <c r="T1647" s="50"/>
      <c r="U1647" s="50"/>
      <c r="V1647" s="50"/>
      <c r="W1647" s="50"/>
      <c r="X1647" s="50"/>
      <c r="Y1647" s="50"/>
      <c r="Z1647" s="50"/>
      <c r="AA1647" s="50"/>
      <c r="AB1647" s="50"/>
      <c r="AC1647" s="50"/>
      <c r="AD1647" s="50"/>
    </row>
    <row r="1648" spans="18:30">
      <c r="R1648" s="50"/>
      <c r="S1648" s="50"/>
      <c r="T1648" s="50"/>
      <c r="U1648" s="50"/>
      <c r="V1648" s="50"/>
      <c r="W1648" s="50"/>
      <c r="X1648" s="50"/>
      <c r="Y1648" s="50"/>
      <c r="Z1648" s="50"/>
      <c r="AA1648" s="50"/>
      <c r="AB1648" s="50"/>
      <c r="AC1648" s="50"/>
      <c r="AD1648" s="50"/>
    </row>
    <row r="1649" spans="18:30">
      <c r="R1649" s="50"/>
      <c r="S1649" s="50"/>
      <c r="T1649" s="50"/>
      <c r="U1649" s="50"/>
      <c r="V1649" s="50"/>
      <c r="W1649" s="50"/>
      <c r="X1649" s="50"/>
      <c r="Y1649" s="50"/>
      <c r="Z1649" s="50"/>
      <c r="AA1649" s="50"/>
      <c r="AB1649" s="50"/>
      <c r="AC1649" s="50"/>
      <c r="AD1649" s="50"/>
    </row>
    <row r="1650" spans="18:30">
      <c r="R1650" s="50"/>
      <c r="S1650" s="50"/>
      <c r="T1650" s="50"/>
      <c r="U1650" s="50"/>
      <c r="V1650" s="50"/>
      <c r="W1650" s="50"/>
      <c r="X1650" s="50"/>
      <c r="Y1650" s="50"/>
      <c r="Z1650" s="50"/>
      <c r="AA1650" s="50"/>
      <c r="AB1650" s="50"/>
      <c r="AC1650" s="50"/>
      <c r="AD1650" s="50"/>
    </row>
    <row r="1651" spans="18:30">
      <c r="R1651" s="50"/>
      <c r="S1651" s="50"/>
      <c r="T1651" s="50"/>
      <c r="U1651" s="50"/>
      <c r="V1651" s="50"/>
      <c r="W1651" s="50"/>
      <c r="X1651" s="50"/>
      <c r="Y1651" s="50"/>
      <c r="Z1651" s="50"/>
      <c r="AA1651" s="50"/>
      <c r="AB1651" s="50"/>
      <c r="AC1651" s="50"/>
      <c r="AD1651" s="50"/>
    </row>
    <row r="1652" spans="18:30">
      <c r="R1652" s="50"/>
      <c r="S1652" s="50"/>
      <c r="T1652" s="50"/>
      <c r="U1652" s="50"/>
      <c r="V1652" s="50"/>
      <c r="W1652" s="50"/>
      <c r="X1652" s="50"/>
      <c r="Y1652" s="50"/>
      <c r="Z1652" s="50"/>
      <c r="AA1652" s="50"/>
      <c r="AB1652" s="50"/>
      <c r="AC1652" s="50"/>
      <c r="AD1652" s="50"/>
    </row>
    <row r="1653" spans="18:30">
      <c r="R1653" s="50"/>
      <c r="S1653" s="50"/>
      <c r="T1653" s="50"/>
      <c r="U1653" s="50"/>
      <c r="V1653" s="50"/>
      <c r="W1653" s="50"/>
      <c r="X1653" s="50"/>
      <c r="Y1653" s="50"/>
      <c r="Z1653" s="50"/>
      <c r="AA1653" s="50"/>
      <c r="AB1653" s="50"/>
      <c r="AC1653" s="50"/>
      <c r="AD1653" s="50"/>
    </row>
    <row r="1654" spans="18:30">
      <c r="R1654" s="50"/>
      <c r="S1654" s="50"/>
      <c r="T1654" s="50"/>
      <c r="U1654" s="50"/>
      <c r="V1654" s="50"/>
      <c r="W1654" s="50"/>
      <c r="X1654" s="50"/>
      <c r="Y1654" s="50"/>
      <c r="Z1654" s="50"/>
      <c r="AA1654" s="50"/>
      <c r="AB1654" s="50"/>
      <c r="AC1654" s="50"/>
      <c r="AD1654" s="50"/>
    </row>
    <row r="1655" spans="18:30">
      <c r="R1655" s="50"/>
      <c r="S1655" s="50"/>
      <c r="T1655" s="50"/>
      <c r="U1655" s="50"/>
      <c r="V1655" s="50"/>
      <c r="W1655" s="50"/>
      <c r="X1655" s="50"/>
      <c r="Y1655" s="50"/>
      <c r="Z1655" s="50"/>
      <c r="AA1655" s="50"/>
      <c r="AB1655" s="50"/>
      <c r="AC1655" s="50"/>
      <c r="AD1655" s="50"/>
    </row>
    <row r="1656" spans="18:30">
      <c r="R1656" s="50"/>
      <c r="S1656" s="50"/>
      <c r="T1656" s="50"/>
      <c r="U1656" s="50"/>
      <c r="V1656" s="50"/>
      <c r="W1656" s="50"/>
      <c r="X1656" s="50"/>
      <c r="Y1656" s="50"/>
      <c r="Z1656" s="50"/>
      <c r="AA1656" s="50"/>
      <c r="AB1656" s="50"/>
      <c r="AC1656" s="50"/>
      <c r="AD1656" s="50"/>
    </row>
    <row r="1657" spans="18:30">
      <c r="R1657" s="50"/>
      <c r="S1657" s="50"/>
      <c r="T1657" s="50"/>
      <c r="U1657" s="50"/>
      <c r="V1657" s="50"/>
      <c r="W1657" s="50"/>
      <c r="X1657" s="50"/>
      <c r="Y1657" s="50"/>
      <c r="Z1657" s="50"/>
      <c r="AA1657" s="50"/>
      <c r="AB1657" s="50"/>
      <c r="AC1657" s="50"/>
      <c r="AD1657" s="50"/>
    </row>
    <row r="1658" spans="18:30">
      <c r="R1658" s="50"/>
      <c r="S1658" s="50"/>
      <c r="T1658" s="50"/>
      <c r="U1658" s="50"/>
      <c r="V1658" s="50"/>
      <c r="W1658" s="50"/>
      <c r="X1658" s="50"/>
      <c r="Y1658" s="50"/>
      <c r="Z1658" s="50"/>
      <c r="AA1658" s="50"/>
      <c r="AB1658" s="50"/>
      <c r="AC1658" s="50"/>
      <c r="AD1658" s="50"/>
    </row>
    <row r="1659" spans="18:30">
      <c r="R1659" s="50"/>
      <c r="S1659" s="50"/>
      <c r="T1659" s="50"/>
      <c r="U1659" s="50"/>
      <c r="V1659" s="50"/>
      <c r="W1659" s="50"/>
      <c r="X1659" s="50"/>
      <c r="Y1659" s="50"/>
      <c r="Z1659" s="50"/>
      <c r="AA1659" s="50"/>
      <c r="AB1659" s="50"/>
      <c r="AC1659" s="50"/>
      <c r="AD1659" s="50"/>
    </row>
    <row r="1660" spans="18:30">
      <c r="R1660" s="50"/>
      <c r="S1660" s="50"/>
      <c r="T1660" s="50"/>
      <c r="U1660" s="50"/>
      <c r="V1660" s="50"/>
      <c r="W1660" s="50"/>
      <c r="X1660" s="50"/>
      <c r="Y1660" s="50"/>
      <c r="Z1660" s="50"/>
      <c r="AA1660" s="50"/>
      <c r="AB1660" s="50"/>
      <c r="AC1660" s="50"/>
      <c r="AD1660" s="50"/>
    </row>
    <row r="1661" spans="18:30">
      <c r="R1661" s="50"/>
      <c r="S1661" s="50"/>
      <c r="T1661" s="50"/>
      <c r="U1661" s="50"/>
      <c r="V1661" s="50"/>
      <c r="W1661" s="50"/>
      <c r="X1661" s="50"/>
      <c r="Y1661" s="50"/>
      <c r="Z1661" s="50"/>
      <c r="AA1661" s="50"/>
      <c r="AB1661" s="50"/>
      <c r="AC1661" s="50"/>
      <c r="AD1661" s="50"/>
    </row>
    <row r="1662" spans="18:30">
      <c r="R1662" s="50"/>
      <c r="S1662" s="50"/>
      <c r="T1662" s="50"/>
      <c r="U1662" s="50"/>
      <c r="V1662" s="50"/>
      <c r="W1662" s="50"/>
      <c r="X1662" s="50"/>
      <c r="Y1662" s="50"/>
      <c r="Z1662" s="50"/>
      <c r="AA1662" s="50"/>
      <c r="AB1662" s="50"/>
      <c r="AC1662" s="50"/>
      <c r="AD1662" s="50"/>
    </row>
    <row r="1663" spans="18:30">
      <c r="R1663" s="50"/>
      <c r="S1663" s="50"/>
      <c r="T1663" s="50"/>
      <c r="U1663" s="50"/>
      <c r="V1663" s="50"/>
      <c r="W1663" s="50"/>
      <c r="X1663" s="50"/>
      <c r="Y1663" s="50"/>
      <c r="Z1663" s="50"/>
      <c r="AA1663" s="50"/>
      <c r="AB1663" s="50"/>
      <c r="AC1663" s="50"/>
      <c r="AD1663" s="50"/>
    </row>
    <row r="1664" spans="18:30">
      <c r="R1664" s="50"/>
      <c r="S1664" s="50"/>
      <c r="T1664" s="50"/>
      <c r="U1664" s="50"/>
      <c r="V1664" s="50"/>
      <c r="W1664" s="50"/>
      <c r="X1664" s="50"/>
      <c r="Y1664" s="50"/>
      <c r="Z1664" s="50"/>
      <c r="AA1664" s="50"/>
      <c r="AB1664" s="50"/>
      <c r="AC1664" s="50"/>
      <c r="AD1664" s="50"/>
    </row>
    <row r="1665" spans="18:30">
      <c r="R1665" s="50"/>
      <c r="S1665" s="50"/>
      <c r="T1665" s="50"/>
      <c r="U1665" s="50"/>
      <c r="V1665" s="50"/>
      <c r="W1665" s="50"/>
      <c r="X1665" s="50"/>
      <c r="Y1665" s="50"/>
      <c r="Z1665" s="50"/>
      <c r="AA1665" s="50"/>
      <c r="AB1665" s="50"/>
      <c r="AC1665" s="50"/>
      <c r="AD1665" s="50"/>
    </row>
    <row r="1666" spans="18:30">
      <c r="R1666" s="50"/>
      <c r="S1666" s="50"/>
      <c r="T1666" s="50"/>
      <c r="U1666" s="50"/>
      <c r="V1666" s="50"/>
      <c r="W1666" s="50"/>
      <c r="X1666" s="50"/>
      <c r="Y1666" s="50"/>
      <c r="Z1666" s="50"/>
      <c r="AA1666" s="50"/>
      <c r="AB1666" s="50"/>
      <c r="AC1666" s="50"/>
      <c r="AD1666" s="50"/>
    </row>
    <row r="1667" spans="18:30">
      <c r="R1667" s="50"/>
      <c r="S1667" s="50"/>
      <c r="T1667" s="50"/>
      <c r="U1667" s="50"/>
      <c r="V1667" s="50"/>
      <c r="W1667" s="50"/>
      <c r="X1667" s="50"/>
      <c r="Y1667" s="50"/>
      <c r="Z1667" s="50"/>
      <c r="AA1667" s="50"/>
      <c r="AB1667" s="50"/>
      <c r="AC1667" s="50"/>
      <c r="AD1667" s="50"/>
    </row>
    <row r="1668" spans="18:30">
      <c r="R1668" s="50"/>
      <c r="S1668" s="50"/>
      <c r="T1668" s="50"/>
      <c r="U1668" s="50"/>
      <c r="V1668" s="50"/>
      <c r="W1668" s="50"/>
      <c r="X1668" s="50"/>
      <c r="Y1668" s="50"/>
      <c r="Z1668" s="50"/>
      <c r="AA1668" s="50"/>
      <c r="AB1668" s="50"/>
      <c r="AC1668" s="50"/>
      <c r="AD1668" s="50"/>
    </row>
    <row r="1669" spans="18:30">
      <c r="R1669" s="50"/>
      <c r="S1669" s="50"/>
      <c r="T1669" s="50"/>
      <c r="U1669" s="50"/>
      <c r="V1669" s="50"/>
      <c r="W1669" s="50"/>
      <c r="X1669" s="50"/>
      <c r="Y1669" s="50"/>
      <c r="Z1669" s="50"/>
      <c r="AA1669" s="50"/>
      <c r="AB1669" s="50"/>
      <c r="AC1669" s="50"/>
      <c r="AD1669" s="50"/>
    </row>
    <row r="1670" spans="18:30">
      <c r="R1670" s="50"/>
      <c r="S1670" s="50"/>
      <c r="T1670" s="50"/>
      <c r="U1670" s="50"/>
      <c r="V1670" s="50"/>
      <c r="W1670" s="50"/>
      <c r="X1670" s="50"/>
      <c r="Y1670" s="50"/>
      <c r="Z1670" s="50"/>
      <c r="AA1670" s="50"/>
      <c r="AB1670" s="50"/>
      <c r="AC1670" s="50"/>
      <c r="AD1670" s="50"/>
    </row>
    <row r="1671" spans="18:30">
      <c r="R1671" s="50"/>
      <c r="S1671" s="50"/>
      <c r="T1671" s="50"/>
      <c r="U1671" s="50"/>
      <c r="V1671" s="50"/>
      <c r="W1671" s="50"/>
      <c r="X1671" s="50"/>
      <c r="Y1671" s="50"/>
      <c r="Z1671" s="50"/>
      <c r="AA1671" s="50"/>
      <c r="AB1671" s="50"/>
      <c r="AC1671" s="50"/>
      <c r="AD1671" s="50"/>
    </row>
    <row r="1672" spans="18:30">
      <c r="R1672" s="50"/>
      <c r="S1672" s="50"/>
      <c r="T1672" s="50"/>
      <c r="U1672" s="50"/>
      <c r="V1672" s="50"/>
      <c r="W1672" s="50"/>
      <c r="X1672" s="50"/>
      <c r="Y1672" s="50"/>
      <c r="Z1672" s="50"/>
      <c r="AA1672" s="50"/>
      <c r="AB1672" s="50"/>
      <c r="AC1672" s="50"/>
      <c r="AD1672" s="50"/>
    </row>
    <row r="1673" spans="18:30">
      <c r="R1673" s="50"/>
      <c r="S1673" s="50"/>
      <c r="T1673" s="50"/>
      <c r="U1673" s="50"/>
      <c r="V1673" s="50"/>
      <c r="W1673" s="50"/>
      <c r="X1673" s="50"/>
      <c r="Y1673" s="50"/>
      <c r="Z1673" s="50"/>
      <c r="AA1673" s="50"/>
      <c r="AB1673" s="50"/>
      <c r="AC1673" s="50"/>
      <c r="AD1673" s="50"/>
    </row>
    <row r="1674" spans="18:30">
      <c r="R1674" s="50"/>
      <c r="S1674" s="50"/>
      <c r="T1674" s="50"/>
      <c r="U1674" s="50"/>
      <c r="V1674" s="50"/>
      <c r="W1674" s="50"/>
      <c r="X1674" s="50"/>
      <c r="Y1674" s="50"/>
      <c r="Z1674" s="50"/>
      <c r="AA1674" s="50"/>
      <c r="AB1674" s="50"/>
      <c r="AC1674" s="50"/>
      <c r="AD1674" s="50"/>
    </row>
    <row r="1675" spans="18:30">
      <c r="R1675" s="50"/>
      <c r="S1675" s="50"/>
      <c r="T1675" s="50"/>
      <c r="U1675" s="50"/>
      <c r="V1675" s="50"/>
      <c r="W1675" s="50"/>
      <c r="X1675" s="50"/>
      <c r="Y1675" s="50"/>
      <c r="Z1675" s="50"/>
      <c r="AA1675" s="50"/>
      <c r="AB1675" s="50"/>
      <c r="AC1675" s="50"/>
      <c r="AD1675" s="50"/>
    </row>
    <row r="1676" spans="18:30">
      <c r="R1676" s="50"/>
      <c r="S1676" s="50"/>
      <c r="T1676" s="50"/>
      <c r="U1676" s="50"/>
      <c r="V1676" s="50"/>
      <c r="W1676" s="50"/>
      <c r="X1676" s="50"/>
      <c r="Y1676" s="50"/>
      <c r="Z1676" s="50"/>
      <c r="AA1676" s="50"/>
      <c r="AB1676" s="50"/>
      <c r="AC1676" s="50"/>
      <c r="AD1676" s="50"/>
    </row>
    <row r="1677" spans="18:30">
      <c r="R1677" s="50"/>
      <c r="S1677" s="50"/>
      <c r="T1677" s="50"/>
      <c r="U1677" s="50"/>
      <c r="V1677" s="50"/>
      <c r="W1677" s="50"/>
      <c r="X1677" s="50"/>
      <c r="Y1677" s="50"/>
      <c r="Z1677" s="50"/>
      <c r="AA1677" s="50"/>
      <c r="AB1677" s="50"/>
      <c r="AC1677" s="50"/>
      <c r="AD1677" s="50"/>
    </row>
    <row r="1678" spans="18:30">
      <c r="R1678" s="50"/>
      <c r="S1678" s="50"/>
      <c r="T1678" s="50"/>
      <c r="U1678" s="50"/>
      <c r="V1678" s="50"/>
      <c r="W1678" s="50"/>
      <c r="X1678" s="50"/>
      <c r="Y1678" s="50"/>
      <c r="Z1678" s="50"/>
      <c r="AA1678" s="50"/>
      <c r="AB1678" s="50"/>
      <c r="AC1678" s="50"/>
      <c r="AD1678" s="50"/>
    </row>
    <row r="1679" spans="18:30">
      <c r="R1679" s="50"/>
      <c r="S1679" s="50"/>
      <c r="T1679" s="50"/>
      <c r="U1679" s="50"/>
      <c r="V1679" s="50"/>
      <c r="W1679" s="50"/>
      <c r="X1679" s="50"/>
      <c r="Y1679" s="50"/>
      <c r="Z1679" s="50"/>
      <c r="AA1679" s="50"/>
      <c r="AB1679" s="50"/>
      <c r="AC1679" s="50"/>
      <c r="AD1679" s="50"/>
    </row>
    <row r="1680" spans="18:30">
      <c r="R1680" s="50"/>
      <c r="S1680" s="50"/>
      <c r="T1680" s="50"/>
      <c r="U1680" s="50"/>
      <c r="V1680" s="50"/>
      <c r="W1680" s="50"/>
      <c r="X1680" s="50"/>
      <c r="Y1680" s="50"/>
      <c r="Z1680" s="50"/>
      <c r="AA1680" s="50"/>
      <c r="AB1680" s="50"/>
      <c r="AC1680" s="50"/>
      <c r="AD1680" s="50"/>
    </row>
    <row r="1681" spans="18:30">
      <c r="R1681" s="50"/>
      <c r="S1681" s="50"/>
      <c r="T1681" s="50"/>
      <c r="U1681" s="50"/>
      <c r="V1681" s="50"/>
      <c r="W1681" s="50"/>
      <c r="X1681" s="50"/>
      <c r="Y1681" s="50"/>
      <c r="Z1681" s="50"/>
      <c r="AA1681" s="50"/>
      <c r="AB1681" s="50"/>
      <c r="AC1681" s="50"/>
      <c r="AD1681" s="50"/>
    </row>
    <row r="1682" spans="18:30">
      <c r="R1682" s="50"/>
      <c r="S1682" s="50"/>
      <c r="T1682" s="50"/>
      <c r="U1682" s="50"/>
      <c r="V1682" s="50"/>
      <c r="W1682" s="50"/>
      <c r="X1682" s="50"/>
      <c r="Y1682" s="50"/>
      <c r="Z1682" s="50"/>
      <c r="AA1682" s="50"/>
      <c r="AB1682" s="50"/>
      <c r="AC1682" s="50"/>
      <c r="AD1682" s="50"/>
    </row>
    <row r="1683" spans="18:30">
      <c r="R1683" s="50"/>
      <c r="S1683" s="50"/>
      <c r="T1683" s="50"/>
      <c r="U1683" s="50"/>
      <c r="V1683" s="50"/>
      <c r="W1683" s="50"/>
      <c r="X1683" s="50"/>
      <c r="Y1683" s="50"/>
      <c r="Z1683" s="50"/>
      <c r="AA1683" s="50"/>
      <c r="AB1683" s="50"/>
      <c r="AC1683" s="50"/>
      <c r="AD1683" s="50"/>
    </row>
    <row r="1684" spans="18:30">
      <c r="R1684" s="50"/>
      <c r="S1684" s="50"/>
      <c r="T1684" s="50"/>
      <c r="U1684" s="50"/>
      <c r="V1684" s="50"/>
      <c r="W1684" s="50"/>
      <c r="X1684" s="50"/>
      <c r="Y1684" s="50"/>
      <c r="Z1684" s="50"/>
      <c r="AA1684" s="50"/>
      <c r="AB1684" s="50"/>
      <c r="AC1684" s="50"/>
      <c r="AD1684" s="50"/>
    </row>
    <row r="1685" spans="18:30">
      <c r="R1685" s="50"/>
      <c r="S1685" s="50"/>
      <c r="T1685" s="50"/>
      <c r="U1685" s="50"/>
      <c r="V1685" s="50"/>
      <c r="W1685" s="50"/>
      <c r="X1685" s="50"/>
      <c r="Y1685" s="50"/>
      <c r="Z1685" s="50"/>
      <c r="AA1685" s="50"/>
      <c r="AB1685" s="50"/>
      <c r="AC1685" s="50"/>
      <c r="AD1685" s="50"/>
    </row>
    <row r="1686" spans="18:30">
      <c r="R1686" s="50"/>
      <c r="S1686" s="50"/>
      <c r="T1686" s="50"/>
      <c r="U1686" s="50"/>
      <c r="V1686" s="50"/>
      <c r="W1686" s="50"/>
      <c r="X1686" s="50"/>
      <c r="Y1686" s="50"/>
      <c r="Z1686" s="50"/>
      <c r="AA1686" s="50"/>
      <c r="AB1686" s="50"/>
      <c r="AC1686" s="50"/>
      <c r="AD1686" s="50"/>
    </row>
    <row r="1687" spans="18:30">
      <c r="R1687" s="50"/>
      <c r="S1687" s="50"/>
      <c r="T1687" s="50"/>
      <c r="U1687" s="50"/>
      <c r="V1687" s="50"/>
      <c r="W1687" s="50"/>
      <c r="X1687" s="50"/>
      <c r="Y1687" s="50"/>
      <c r="Z1687" s="50"/>
      <c r="AA1687" s="50"/>
      <c r="AB1687" s="50"/>
      <c r="AC1687" s="50"/>
      <c r="AD1687" s="50"/>
    </row>
    <row r="1688" spans="18:30">
      <c r="R1688" s="50"/>
      <c r="S1688" s="50"/>
      <c r="T1688" s="50"/>
      <c r="U1688" s="50"/>
      <c r="V1688" s="50"/>
      <c r="W1688" s="50"/>
      <c r="X1688" s="50"/>
      <c r="Y1688" s="50"/>
      <c r="Z1688" s="50"/>
      <c r="AA1688" s="50"/>
      <c r="AB1688" s="50"/>
      <c r="AC1688" s="50"/>
      <c r="AD1688" s="50"/>
    </row>
    <row r="1689" spans="18:30">
      <c r="R1689" s="50"/>
      <c r="S1689" s="50"/>
      <c r="T1689" s="50"/>
      <c r="U1689" s="50"/>
      <c r="V1689" s="50"/>
      <c r="W1689" s="50"/>
      <c r="X1689" s="50"/>
      <c r="Y1689" s="50"/>
      <c r="Z1689" s="50"/>
      <c r="AA1689" s="50"/>
      <c r="AB1689" s="50"/>
      <c r="AC1689" s="50"/>
      <c r="AD1689" s="50"/>
    </row>
    <row r="1690" spans="18:30">
      <c r="R1690" s="50"/>
      <c r="S1690" s="50"/>
      <c r="T1690" s="50"/>
      <c r="U1690" s="50"/>
      <c r="V1690" s="50"/>
      <c r="W1690" s="50"/>
      <c r="X1690" s="50"/>
      <c r="Y1690" s="50"/>
      <c r="Z1690" s="50"/>
      <c r="AA1690" s="50"/>
      <c r="AB1690" s="50"/>
      <c r="AC1690" s="50"/>
      <c r="AD1690" s="50"/>
    </row>
    <row r="1691" spans="18:30">
      <c r="R1691" s="50"/>
      <c r="S1691" s="50"/>
      <c r="T1691" s="50"/>
      <c r="U1691" s="50"/>
      <c r="V1691" s="50"/>
      <c r="W1691" s="50"/>
      <c r="X1691" s="50"/>
      <c r="Y1691" s="50"/>
      <c r="Z1691" s="50"/>
      <c r="AA1691" s="50"/>
      <c r="AB1691" s="50"/>
      <c r="AC1691" s="50"/>
      <c r="AD1691" s="50"/>
    </row>
    <row r="1692" spans="18:30">
      <c r="R1692" s="50"/>
      <c r="S1692" s="50"/>
      <c r="T1692" s="50"/>
      <c r="U1692" s="50"/>
      <c r="V1692" s="50"/>
      <c r="W1692" s="50"/>
      <c r="X1692" s="50"/>
      <c r="Y1692" s="50"/>
      <c r="Z1692" s="50"/>
      <c r="AA1692" s="50"/>
      <c r="AB1692" s="50"/>
      <c r="AC1692" s="50"/>
      <c r="AD1692" s="50"/>
    </row>
    <row r="1693" spans="18:30">
      <c r="R1693" s="50"/>
      <c r="S1693" s="50"/>
      <c r="T1693" s="50"/>
      <c r="U1693" s="50"/>
      <c r="V1693" s="50"/>
      <c r="W1693" s="50"/>
      <c r="X1693" s="50"/>
      <c r="Y1693" s="50"/>
      <c r="Z1693" s="50"/>
      <c r="AA1693" s="50"/>
      <c r="AB1693" s="50"/>
      <c r="AC1693" s="50"/>
      <c r="AD1693" s="50"/>
    </row>
    <row r="1694" spans="18:30">
      <c r="R1694" s="50"/>
      <c r="S1694" s="50"/>
      <c r="T1694" s="50"/>
      <c r="U1694" s="50"/>
      <c r="V1694" s="50"/>
      <c r="W1694" s="50"/>
      <c r="X1694" s="50"/>
      <c r="Y1694" s="50"/>
      <c r="Z1694" s="50"/>
      <c r="AA1694" s="50"/>
      <c r="AB1694" s="50"/>
      <c r="AC1694" s="50"/>
      <c r="AD1694" s="50"/>
    </row>
    <row r="1695" spans="18:30">
      <c r="R1695" s="50"/>
      <c r="S1695" s="50"/>
      <c r="T1695" s="50"/>
      <c r="U1695" s="50"/>
      <c r="V1695" s="50"/>
      <c r="W1695" s="50"/>
      <c r="X1695" s="50"/>
      <c r="Y1695" s="50"/>
      <c r="Z1695" s="50"/>
      <c r="AA1695" s="50"/>
      <c r="AB1695" s="50"/>
      <c r="AC1695" s="50"/>
      <c r="AD1695" s="50"/>
    </row>
    <row r="1696" spans="18:30">
      <c r="R1696" s="50"/>
      <c r="S1696" s="50"/>
      <c r="T1696" s="50"/>
      <c r="U1696" s="50"/>
      <c r="V1696" s="50"/>
      <c r="W1696" s="50"/>
      <c r="X1696" s="50"/>
      <c r="Y1696" s="50"/>
      <c r="Z1696" s="50"/>
      <c r="AA1696" s="50"/>
      <c r="AB1696" s="50"/>
      <c r="AC1696" s="50"/>
      <c r="AD1696" s="50"/>
    </row>
    <row r="1697" spans="18:30">
      <c r="R1697" s="50"/>
      <c r="S1697" s="50"/>
      <c r="T1697" s="50"/>
      <c r="U1697" s="50"/>
      <c r="V1697" s="50"/>
      <c r="W1697" s="50"/>
      <c r="X1697" s="50"/>
      <c r="Y1697" s="50"/>
      <c r="Z1697" s="50"/>
      <c r="AA1697" s="50"/>
      <c r="AB1697" s="50"/>
      <c r="AC1697" s="50"/>
      <c r="AD1697" s="50"/>
    </row>
    <row r="1698" spans="18:30">
      <c r="R1698" s="50"/>
      <c r="S1698" s="50"/>
      <c r="T1698" s="50"/>
      <c r="U1698" s="50"/>
      <c r="V1698" s="50"/>
      <c r="W1698" s="50"/>
      <c r="X1698" s="50"/>
      <c r="Y1698" s="50"/>
      <c r="Z1698" s="50"/>
      <c r="AA1698" s="50"/>
      <c r="AB1698" s="50"/>
      <c r="AC1698" s="50"/>
      <c r="AD1698" s="50"/>
    </row>
    <row r="1699" spans="18:30">
      <c r="R1699" s="50"/>
      <c r="S1699" s="50"/>
      <c r="T1699" s="50"/>
      <c r="U1699" s="50"/>
      <c r="V1699" s="50"/>
      <c r="W1699" s="50"/>
      <c r="X1699" s="50"/>
      <c r="Y1699" s="50"/>
      <c r="Z1699" s="50"/>
      <c r="AA1699" s="50"/>
      <c r="AB1699" s="50"/>
      <c r="AC1699" s="50"/>
      <c r="AD1699" s="50"/>
    </row>
    <row r="1700" spans="18:30">
      <c r="R1700" s="50"/>
      <c r="S1700" s="50"/>
      <c r="T1700" s="50"/>
      <c r="U1700" s="50"/>
      <c r="V1700" s="50"/>
      <c r="W1700" s="50"/>
      <c r="X1700" s="50"/>
      <c r="Y1700" s="50"/>
      <c r="Z1700" s="50"/>
      <c r="AA1700" s="50"/>
      <c r="AB1700" s="50"/>
      <c r="AC1700" s="50"/>
      <c r="AD1700" s="50"/>
    </row>
    <row r="1701" spans="18:30">
      <c r="R1701" s="50"/>
      <c r="S1701" s="50"/>
      <c r="T1701" s="50"/>
      <c r="U1701" s="50"/>
      <c r="V1701" s="50"/>
      <c r="W1701" s="50"/>
      <c r="X1701" s="50"/>
      <c r="Y1701" s="50"/>
      <c r="Z1701" s="50"/>
      <c r="AA1701" s="50"/>
      <c r="AB1701" s="50"/>
      <c r="AC1701" s="50"/>
      <c r="AD1701" s="50"/>
    </row>
    <row r="1702" spans="18:30">
      <c r="R1702" s="50"/>
      <c r="S1702" s="50"/>
      <c r="T1702" s="50"/>
      <c r="U1702" s="50"/>
      <c r="V1702" s="50"/>
      <c r="W1702" s="50"/>
      <c r="X1702" s="50"/>
      <c r="Y1702" s="50"/>
      <c r="Z1702" s="50"/>
      <c r="AA1702" s="50"/>
      <c r="AB1702" s="50"/>
      <c r="AC1702" s="50"/>
      <c r="AD1702" s="50"/>
    </row>
    <row r="1703" spans="18:30">
      <c r="R1703" s="50"/>
      <c r="S1703" s="50"/>
      <c r="T1703" s="50"/>
      <c r="U1703" s="50"/>
      <c r="V1703" s="50"/>
      <c r="W1703" s="50"/>
      <c r="X1703" s="50"/>
      <c r="Y1703" s="50"/>
      <c r="Z1703" s="50"/>
      <c r="AA1703" s="50"/>
      <c r="AB1703" s="50"/>
      <c r="AC1703" s="50"/>
      <c r="AD1703" s="50"/>
    </row>
    <row r="1704" spans="18:30">
      <c r="R1704" s="50"/>
      <c r="S1704" s="50"/>
      <c r="T1704" s="50"/>
      <c r="U1704" s="50"/>
      <c r="V1704" s="50"/>
      <c r="W1704" s="50"/>
      <c r="X1704" s="50"/>
      <c r="Y1704" s="50"/>
      <c r="Z1704" s="50"/>
      <c r="AA1704" s="50"/>
      <c r="AB1704" s="50"/>
      <c r="AC1704" s="50"/>
      <c r="AD1704" s="50"/>
    </row>
    <row r="1705" spans="18:30">
      <c r="R1705" s="50"/>
      <c r="S1705" s="50"/>
      <c r="T1705" s="50"/>
      <c r="U1705" s="50"/>
      <c r="V1705" s="50"/>
      <c r="W1705" s="50"/>
      <c r="X1705" s="50"/>
      <c r="Y1705" s="50"/>
      <c r="Z1705" s="50"/>
      <c r="AA1705" s="50"/>
      <c r="AB1705" s="50"/>
      <c r="AC1705" s="50"/>
      <c r="AD1705" s="50"/>
    </row>
    <row r="1706" spans="18:30">
      <c r="R1706" s="50"/>
      <c r="S1706" s="50"/>
      <c r="T1706" s="50"/>
      <c r="U1706" s="50"/>
      <c r="V1706" s="50"/>
      <c r="W1706" s="50"/>
      <c r="X1706" s="50"/>
      <c r="Y1706" s="50"/>
      <c r="Z1706" s="50"/>
      <c r="AA1706" s="50"/>
      <c r="AB1706" s="50"/>
      <c r="AC1706" s="50"/>
      <c r="AD1706" s="50"/>
    </row>
    <row r="1707" spans="18:30">
      <c r="R1707" s="50"/>
      <c r="S1707" s="50"/>
      <c r="T1707" s="50"/>
      <c r="U1707" s="50"/>
      <c r="V1707" s="50"/>
      <c r="W1707" s="50"/>
      <c r="X1707" s="50"/>
      <c r="Y1707" s="50"/>
      <c r="Z1707" s="50"/>
      <c r="AA1707" s="50"/>
      <c r="AB1707" s="50"/>
      <c r="AC1707" s="50"/>
      <c r="AD1707" s="50"/>
    </row>
    <row r="1708" spans="18:30">
      <c r="R1708" s="50"/>
      <c r="S1708" s="50"/>
      <c r="T1708" s="50"/>
      <c r="U1708" s="50"/>
      <c r="V1708" s="50"/>
      <c r="W1708" s="50"/>
      <c r="X1708" s="50"/>
      <c r="Y1708" s="50"/>
      <c r="Z1708" s="50"/>
      <c r="AA1708" s="50"/>
      <c r="AB1708" s="50"/>
      <c r="AC1708" s="50"/>
      <c r="AD1708" s="50"/>
    </row>
    <row r="1709" spans="18:30">
      <c r="R1709" s="50"/>
      <c r="S1709" s="50"/>
      <c r="T1709" s="50"/>
      <c r="U1709" s="50"/>
      <c r="V1709" s="50"/>
      <c r="W1709" s="50"/>
      <c r="X1709" s="50"/>
      <c r="Y1709" s="50"/>
      <c r="Z1709" s="50"/>
      <c r="AA1709" s="50"/>
      <c r="AB1709" s="50"/>
      <c r="AC1709" s="50"/>
      <c r="AD1709" s="50"/>
    </row>
    <row r="1710" spans="18:30">
      <c r="R1710" s="50"/>
      <c r="S1710" s="50"/>
      <c r="T1710" s="50"/>
      <c r="U1710" s="50"/>
      <c r="V1710" s="50"/>
      <c r="W1710" s="50"/>
      <c r="X1710" s="50"/>
      <c r="Y1710" s="50"/>
      <c r="Z1710" s="50"/>
      <c r="AA1710" s="50"/>
      <c r="AB1710" s="50"/>
      <c r="AC1710" s="50"/>
      <c r="AD1710" s="50"/>
    </row>
    <row r="1711" spans="18:30">
      <c r="R1711" s="50"/>
      <c r="S1711" s="50"/>
      <c r="T1711" s="50"/>
      <c r="U1711" s="50"/>
      <c r="V1711" s="50"/>
      <c r="W1711" s="50"/>
      <c r="X1711" s="50"/>
      <c r="Y1711" s="50"/>
      <c r="Z1711" s="50"/>
      <c r="AA1711" s="50"/>
      <c r="AB1711" s="50"/>
      <c r="AC1711" s="50"/>
      <c r="AD1711" s="50"/>
    </row>
    <row r="1712" spans="18:30">
      <c r="R1712" s="50"/>
      <c r="S1712" s="50"/>
      <c r="T1712" s="50"/>
      <c r="U1712" s="50"/>
      <c r="V1712" s="50"/>
      <c r="W1712" s="50"/>
      <c r="X1712" s="50"/>
      <c r="Y1712" s="50"/>
      <c r="Z1712" s="50"/>
      <c r="AA1712" s="50"/>
      <c r="AB1712" s="50"/>
      <c r="AC1712" s="50"/>
      <c r="AD1712" s="50"/>
    </row>
    <row r="1713" spans="18:30">
      <c r="R1713" s="50"/>
      <c r="S1713" s="50"/>
      <c r="T1713" s="50"/>
      <c r="U1713" s="50"/>
      <c r="V1713" s="50"/>
      <c r="W1713" s="50"/>
      <c r="X1713" s="50"/>
      <c r="Y1713" s="50"/>
      <c r="Z1713" s="50"/>
      <c r="AA1713" s="50"/>
      <c r="AB1713" s="50"/>
      <c r="AC1713" s="50"/>
      <c r="AD1713" s="50"/>
    </row>
    <row r="1714" spans="18:30">
      <c r="R1714" s="50"/>
      <c r="S1714" s="50"/>
      <c r="T1714" s="50"/>
      <c r="U1714" s="50"/>
      <c r="V1714" s="50"/>
      <c r="W1714" s="50"/>
      <c r="X1714" s="50"/>
      <c r="Y1714" s="50"/>
      <c r="Z1714" s="50"/>
      <c r="AA1714" s="50"/>
      <c r="AB1714" s="50"/>
      <c r="AC1714" s="50"/>
      <c r="AD1714" s="50"/>
    </row>
    <row r="1715" spans="18:30">
      <c r="R1715" s="50"/>
      <c r="S1715" s="50"/>
      <c r="T1715" s="50"/>
      <c r="U1715" s="50"/>
      <c r="V1715" s="50"/>
      <c r="W1715" s="50"/>
      <c r="X1715" s="50"/>
      <c r="Y1715" s="50"/>
      <c r="Z1715" s="50"/>
      <c r="AA1715" s="50"/>
      <c r="AB1715" s="50"/>
      <c r="AC1715" s="50"/>
      <c r="AD1715" s="50"/>
    </row>
    <row r="1716" spans="18:30">
      <c r="R1716" s="50"/>
      <c r="S1716" s="50"/>
      <c r="T1716" s="50"/>
      <c r="U1716" s="50"/>
      <c r="V1716" s="50"/>
      <c r="W1716" s="50"/>
      <c r="X1716" s="50"/>
      <c r="Y1716" s="50"/>
      <c r="Z1716" s="50"/>
      <c r="AA1716" s="50"/>
      <c r="AB1716" s="50"/>
      <c r="AC1716" s="50"/>
      <c r="AD1716" s="50"/>
    </row>
    <row r="1717" spans="18:30">
      <c r="R1717" s="50"/>
      <c r="S1717" s="50"/>
      <c r="T1717" s="50"/>
      <c r="U1717" s="50"/>
      <c r="V1717" s="50"/>
      <c r="W1717" s="50"/>
      <c r="X1717" s="50"/>
      <c r="Y1717" s="50"/>
      <c r="Z1717" s="50"/>
      <c r="AA1717" s="50"/>
      <c r="AB1717" s="50"/>
      <c r="AC1717" s="50"/>
      <c r="AD1717" s="50"/>
    </row>
    <row r="1718" spans="18:30">
      <c r="R1718" s="50"/>
      <c r="S1718" s="50"/>
      <c r="T1718" s="50"/>
      <c r="U1718" s="50"/>
      <c r="V1718" s="50"/>
      <c r="W1718" s="50"/>
      <c r="X1718" s="50"/>
      <c r="Y1718" s="50"/>
      <c r="Z1718" s="50"/>
      <c r="AA1718" s="50"/>
      <c r="AB1718" s="50"/>
      <c r="AC1718" s="50"/>
      <c r="AD1718" s="50"/>
    </row>
    <row r="1719" spans="18:30">
      <c r="R1719" s="50"/>
      <c r="S1719" s="50"/>
      <c r="T1719" s="50"/>
      <c r="U1719" s="50"/>
      <c r="V1719" s="50"/>
      <c r="W1719" s="50"/>
      <c r="X1719" s="50"/>
      <c r="Y1719" s="50"/>
      <c r="Z1719" s="50"/>
      <c r="AA1719" s="50"/>
      <c r="AB1719" s="50"/>
      <c r="AC1719" s="50"/>
      <c r="AD1719" s="50"/>
    </row>
    <row r="1720" spans="18:30">
      <c r="R1720" s="50"/>
      <c r="S1720" s="50"/>
      <c r="T1720" s="50"/>
      <c r="U1720" s="50"/>
      <c r="V1720" s="50"/>
      <c r="W1720" s="50"/>
      <c r="X1720" s="50"/>
      <c r="Y1720" s="50"/>
      <c r="Z1720" s="50"/>
      <c r="AA1720" s="50"/>
      <c r="AB1720" s="50"/>
      <c r="AC1720" s="50"/>
      <c r="AD1720" s="50"/>
    </row>
    <row r="1721" spans="18:30">
      <c r="R1721" s="50"/>
      <c r="S1721" s="50"/>
      <c r="T1721" s="50"/>
      <c r="U1721" s="50"/>
      <c r="V1721" s="50"/>
      <c r="W1721" s="50"/>
      <c r="X1721" s="50"/>
      <c r="Y1721" s="50"/>
      <c r="Z1721" s="50"/>
      <c r="AA1721" s="50"/>
      <c r="AB1721" s="50"/>
      <c r="AC1721" s="50"/>
      <c r="AD1721" s="50"/>
    </row>
    <row r="1722" spans="18:30">
      <c r="R1722" s="50"/>
      <c r="S1722" s="50"/>
      <c r="T1722" s="50"/>
      <c r="U1722" s="50"/>
      <c r="V1722" s="50"/>
      <c r="W1722" s="50"/>
      <c r="X1722" s="50"/>
      <c r="Y1722" s="50"/>
      <c r="Z1722" s="50"/>
      <c r="AA1722" s="50"/>
      <c r="AB1722" s="50"/>
      <c r="AC1722" s="50"/>
      <c r="AD1722" s="50"/>
    </row>
    <row r="1723" spans="18:30">
      <c r="R1723" s="50"/>
      <c r="S1723" s="50"/>
      <c r="T1723" s="50"/>
      <c r="U1723" s="50"/>
      <c r="V1723" s="50"/>
      <c r="W1723" s="50"/>
      <c r="X1723" s="50"/>
      <c r="Y1723" s="50"/>
      <c r="Z1723" s="50"/>
      <c r="AA1723" s="50"/>
      <c r="AB1723" s="50"/>
      <c r="AC1723" s="50"/>
      <c r="AD1723" s="50"/>
    </row>
    <row r="1724" spans="18:30">
      <c r="R1724" s="50"/>
      <c r="S1724" s="50"/>
      <c r="T1724" s="50"/>
      <c r="U1724" s="50"/>
      <c r="V1724" s="50"/>
      <c r="W1724" s="50"/>
      <c r="X1724" s="50"/>
      <c r="Y1724" s="50"/>
      <c r="Z1724" s="50"/>
      <c r="AA1724" s="50"/>
      <c r="AB1724" s="50"/>
      <c r="AC1724" s="50"/>
      <c r="AD1724" s="50"/>
    </row>
    <row r="1725" spans="18:30">
      <c r="R1725" s="50"/>
      <c r="S1725" s="50"/>
      <c r="T1725" s="50"/>
      <c r="U1725" s="50"/>
      <c r="V1725" s="50"/>
      <c r="W1725" s="50"/>
      <c r="X1725" s="50"/>
      <c r="Y1725" s="50"/>
      <c r="Z1725" s="50"/>
      <c r="AA1725" s="50"/>
      <c r="AB1725" s="50"/>
      <c r="AC1725" s="50"/>
      <c r="AD1725" s="50"/>
    </row>
    <row r="1726" spans="18:30">
      <c r="R1726" s="50"/>
      <c r="S1726" s="50"/>
      <c r="T1726" s="50"/>
      <c r="U1726" s="50"/>
      <c r="V1726" s="50"/>
      <c r="W1726" s="50"/>
      <c r="X1726" s="50"/>
      <c r="Y1726" s="50"/>
      <c r="Z1726" s="50"/>
      <c r="AA1726" s="50"/>
      <c r="AB1726" s="50"/>
      <c r="AC1726" s="50"/>
      <c r="AD1726" s="50"/>
    </row>
    <row r="1727" spans="18:30">
      <c r="R1727" s="50"/>
      <c r="S1727" s="50"/>
      <c r="T1727" s="50"/>
      <c r="U1727" s="50"/>
      <c r="V1727" s="50"/>
      <c r="W1727" s="50"/>
      <c r="X1727" s="50"/>
      <c r="Y1727" s="50"/>
      <c r="Z1727" s="50"/>
      <c r="AA1727" s="50"/>
      <c r="AB1727" s="50"/>
      <c r="AC1727" s="50"/>
      <c r="AD1727" s="50"/>
    </row>
    <row r="1728" spans="18:30">
      <c r="R1728" s="50"/>
      <c r="S1728" s="50"/>
      <c r="T1728" s="50"/>
      <c r="U1728" s="50"/>
      <c r="V1728" s="50"/>
      <c r="W1728" s="50"/>
      <c r="X1728" s="50"/>
      <c r="Y1728" s="50"/>
      <c r="Z1728" s="50"/>
      <c r="AA1728" s="50"/>
      <c r="AB1728" s="50"/>
      <c r="AC1728" s="50"/>
      <c r="AD1728" s="50"/>
    </row>
    <row r="1729" spans="18:30">
      <c r="R1729" s="50"/>
      <c r="S1729" s="50"/>
      <c r="T1729" s="50"/>
      <c r="U1729" s="50"/>
      <c r="V1729" s="50"/>
      <c r="W1729" s="50"/>
      <c r="X1729" s="50"/>
      <c r="Y1729" s="50"/>
      <c r="Z1729" s="50"/>
      <c r="AA1729" s="50"/>
      <c r="AB1729" s="50"/>
      <c r="AC1729" s="50"/>
      <c r="AD1729" s="50"/>
    </row>
    <row r="1730" spans="18:30">
      <c r="R1730" s="50"/>
      <c r="S1730" s="50"/>
      <c r="T1730" s="50"/>
      <c r="U1730" s="50"/>
      <c r="V1730" s="50"/>
      <c r="W1730" s="50"/>
      <c r="X1730" s="50"/>
      <c r="Y1730" s="50"/>
      <c r="Z1730" s="50"/>
      <c r="AA1730" s="50"/>
      <c r="AB1730" s="50"/>
      <c r="AC1730" s="50"/>
      <c r="AD1730" s="50"/>
    </row>
    <row r="1731" spans="18:30">
      <c r="R1731" s="50"/>
      <c r="S1731" s="50"/>
      <c r="T1731" s="50"/>
      <c r="U1731" s="50"/>
      <c r="V1731" s="50"/>
      <c r="W1731" s="50"/>
      <c r="X1731" s="50"/>
      <c r="Y1731" s="50"/>
      <c r="Z1731" s="50"/>
      <c r="AA1731" s="50"/>
      <c r="AB1731" s="50"/>
      <c r="AC1731" s="50"/>
      <c r="AD1731" s="50"/>
    </row>
    <row r="1732" spans="18:30">
      <c r="R1732" s="50"/>
      <c r="S1732" s="50"/>
      <c r="T1732" s="50"/>
      <c r="U1732" s="50"/>
      <c r="V1732" s="50"/>
      <c r="W1732" s="50"/>
      <c r="X1732" s="50"/>
      <c r="Y1732" s="50"/>
      <c r="Z1732" s="50"/>
      <c r="AA1732" s="50"/>
      <c r="AB1732" s="50"/>
      <c r="AC1732" s="50"/>
      <c r="AD1732" s="50"/>
    </row>
    <row r="1733" spans="18:30">
      <c r="R1733" s="50"/>
      <c r="S1733" s="50"/>
      <c r="T1733" s="50"/>
      <c r="U1733" s="50"/>
      <c r="V1733" s="50"/>
      <c r="W1733" s="50"/>
      <c r="X1733" s="50"/>
      <c r="Y1733" s="50"/>
      <c r="Z1733" s="50"/>
      <c r="AA1733" s="50"/>
      <c r="AB1733" s="50"/>
      <c r="AC1733" s="50"/>
      <c r="AD1733" s="50"/>
    </row>
    <row r="1734" spans="18:30">
      <c r="R1734" s="50"/>
      <c r="S1734" s="50"/>
      <c r="T1734" s="50"/>
      <c r="U1734" s="50"/>
      <c r="V1734" s="50"/>
      <c r="W1734" s="50"/>
      <c r="X1734" s="50"/>
      <c r="Y1734" s="50"/>
      <c r="Z1734" s="50"/>
      <c r="AA1734" s="50"/>
      <c r="AB1734" s="50"/>
      <c r="AC1734" s="50"/>
      <c r="AD1734" s="50"/>
    </row>
    <row r="1735" spans="18:30">
      <c r="R1735" s="50"/>
      <c r="S1735" s="50"/>
      <c r="T1735" s="50"/>
      <c r="U1735" s="50"/>
      <c r="V1735" s="50"/>
      <c r="W1735" s="50"/>
      <c r="X1735" s="50"/>
      <c r="Y1735" s="50"/>
      <c r="Z1735" s="50"/>
      <c r="AA1735" s="50"/>
      <c r="AB1735" s="50"/>
      <c r="AC1735" s="50"/>
      <c r="AD1735" s="50"/>
    </row>
    <row r="1736" spans="18:30">
      <c r="R1736" s="50"/>
      <c r="S1736" s="50"/>
      <c r="T1736" s="50"/>
      <c r="U1736" s="50"/>
      <c r="V1736" s="50"/>
      <c r="W1736" s="50"/>
      <c r="X1736" s="50"/>
      <c r="Y1736" s="50"/>
      <c r="Z1736" s="50"/>
      <c r="AA1736" s="50"/>
      <c r="AB1736" s="50"/>
      <c r="AC1736" s="50"/>
      <c r="AD1736" s="50"/>
    </row>
    <row r="1737" spans="18:30">
      <c r="R1737" s="50"/>
      <c r="S1737" s="50"/>
      <c r="T1737" s="50"/>
      <c r="U1737" s="50"/>
      <c r="V1737" s="50"/>
      <c r="W1737" s="50"/>
      <c r="X1737" s="50"/>
      <c r="Y1737" s="50"/>
      <c r="Z1737" s="50"/>
      <c r="AA1737" s="50"/>
      <c r="AB1737" s="50"/>
      <c r="AC1737" s="50"/>
      <c r="AD1737" s="50"/>
    </row>
    <row r="1738" spans="18:30">
      <c r="R1738" s="50"/>
      <c r="S1738" s="50"/>
      <c r="T1738" s="50"/>
      <c r="U1738" s="50"/>
      <c r="V1738" s="50"/>
      <c r="W1738" s="50"/>
      <c r="X1738" s="50"/>
      <c r="Y1738" s="50"/>
      <c r="Z1738" s="50"/>
      <c r="AA1738" s="50"/>
      <c r="AB1738" s="50"/>
      <c r="AC1738" s="50"/>
      <c r="AD1738" s="50"/>
    </row>
    <row r="1739" spans="18:30">
      <c r="R1739" s="50"/>
      <c r="S1739" s="50"/>
      <c r="T1739" s="50"/>
      <c r="U1739" s="50"/>
      <c r="V1739" s="50"/>
      <c r="W1739" s="50"/>
      <c r="X1739" s="50"/>
      <c r="Y1739" s="50"/>
      <c r="Z1739" s="50"/>
      <c r="AA1739" s="50"/>
      <c r="AB1739" s="50"/>
      <c r="AC1739" s="50"/>
      <c r="AD1739" s="50"/>
    </row>
    <row r="1740" spans="18:30">
      <c r="R1740" s="50"/>
      <c r="S1740" s="50"/>
      <c r="T1740" s="50"/>
      <c r="U1740" s="50"/>
      <c r="V1740" s="50"/>
      <c r="W1740" s="50"/>
      <c r="X1740" s="50"/>
      <c r="Y1740" s="50"/>
      <c r="Z1740" s="50"/>
      <c r="AA1740" s="50"/>
      <c r="AB1740" s="50"/>
      <c r="AC1740" s="50"/>
      <c r="AD1740" s="50"/>
    </row>
    <row r="1741" spans="18:30">
      <c r="R1741" s="50"/>
      <c r="S1741" s="50"/>
      <c r="T1741" s="50"/>
      <c r="U1741" s="50"/>
      <c r="V1741" s="50"/>
      <c r="W1741" s="50"/>
      <c r="X1741" s="50"/>
      <c r="Y1741" s="50"/>
      <c r="Z1741" s="50"/>
      <c r="AA1741" s="50"/>
      <c r="AB1741" s="50"/>
      <c r="AC1741" s="50"/>
      <c r="AD1741" s="50"/>
    </row>
    <row r="1742" spans="18:30">
      <c r="R1742" s="50"/>
      <c r="S1742" s="50"/>
      <c r="T1742" s="50"/>
      <c r="U1742" s="50"/>
      <c r="V1742" s="50"/>
      <c r="W1742" s="50"/>
      <c r="X1742" s="50"/>
      <c r="Y1742" s="50"/>
      <c r="Z1742" s="50"/>
      <c r="AA1742" s="50"/>
      <c r="AB1742" s="50"/>
      <c r="AC1742" s="50"/>
      <c r="AD1742" s="50"/>
    </row>
    <row r="1743" spans="18:30">
      <c r="R1743" s="50"/>
      <c r="S1743" s="50"/>
      <c r="T1743" s="50"/>
      <c r="U1743" s="50"/>
      <c r="V1743" s="50"/>
      <c r="W1743" s="50"/>
      <c r="X1743" s="50"/>
      <c r="Y1743" s="50"/>
      <c r="Z1743" s="50"/>
      <c r="AA1743" s="50"/>
      <c r="AB1743" s="50"/>
      <c r="AC1743" s="50"/>
      <c r="AD1743" s="50"/>
    </row>
    <row r="1744" spans="18:30">
      <c r="R1744" s="50"/>
      <c r="S1744" s="50"/>
      <c r="T1744" s="50"/>
      <c r="U1744" s="50"/>
      <c r="V1744" s="50"/>
      <c r="W1744" s="50"/>
      <c r="X1744" s="50"/>
      <c r="Y1744" s="50"/>
      <c r="Z1744" s="50"/>
      <c r="AA1744" s="50"/>
      <c r="AB1744" s="50"/>
      <c r="AC1744" s="50"/>
      <c r="AD1744" s="50"/>
    </row>
    <row r="1745" spans="18:30">
      <c r="R1745" s="50"/>
      <c r="S1745" s="50"/>
      <c r="T1745" s="50"/>
      <c r="U1745" s="50"/>
      <c r="V1745" s="50"/>
      <c r="W1745" s="50"/>
      <c r="X1745" s="50"/>
      <c r="Y1745" s="50"/>
      <c r="Z1745" s="50"/>
      <c r="AA1745" s="50"/>
      <c r="AB1745" s="50"/>
      <c r="AC1745" s="50"/>
      <c r="AD1745" s="50"/>
    </row>
    <row r="1746" spans="18:30">
      <c r="R1746" s="50"/>
      <c r="S1746" s="50"/>
      <c r="T1746" s="50"/>
      <c r="U1746" s="50"/>
      <c r="V1746" s="50"/>
      <c r="W1746" s="50"/>
      <c r="X1746" s="50"/>
      <c r="Y1746" s="50"/>
      <c r="Z1746" s="50"/>
      <c r="AA1746" s="50"/>
      <c r="AB1746" s="50"/>
      <c r="AC1746" s="50"/>
      <c r="AD1746" s="50"/>
    </row>
    <row r="1747" spans="18:30">
      <c r="R1747" s="50"/>
      <c r="S1747" s="50"/>
      <c r="T1747" s="50"/>
      <c r="U1747" s="50"/>
      <c r="V1747" s="50"/>
      <c r="W1747" s="50"/>
      <c r="X1747" s="50"/>
      <c r="Y1747" s="50"/>
      <c r="Z1747" s="50"/>
      <c r="AA1747" s="50"/>
      <c r="AB1747" s="50"/>
      <c r="AC1747" s="50"/>
      <c r="AD1747" s="50"/>
    </row>
    <row r="1748" spans="18:30">
      <c r="R1748" s="50"/>
      <c r="S1748" s="50"/>
      <c r="T1748" s="50"/>
      <c r="U1748" s="50"/>
      <c r="V1748" s="50"/>
      <c r="W1748" s="50"/>
      <c r="X1748" s="50"/>
      <c r="Y1748" s="50"/>
      <c r="Z1748" s="50"/>
      <c r="AA1748" s="50"/>
      <c r="AB1748" s="50"/>
      <c r="AC1748" s="50"/>
      <c r="AD1748" s="50"/>
    </row>
    <row r="1749" spans="18:30">
      <c r="R1749" s="50"/>
      <c r="S1749" s="50"/>
      <c r="T1749" s="50"/>
      <c r="U1749" s="50"/>
      <c r="V1749" s="50"/>
      <c r="W1749" s="50"/>
      <c r="X1749" s="50"/>
      <c r="Y1749" s="50"/>
      <c r="Z1749" s="50"/>
      <c r="AA1749" s="50"/>
      <c r="AB1749" s="50"/>
      <c r="AC1749" s="50"/>
      <c r="AD1749" s="50"/>
    </row>
    <row r="1750" spans="18:30">
      <c r="R1750" s="50"/>
      <c r="S1750" s="50"/>
      <c r="T1750" s="50"/>
      <c r="U1750" s="50"/>
      <c r="V1750" s="50"/>
      <c r="W1750" s="50"/>
      <c r="X1750" s="50"/>
      <c r="Y1750" s="50"/>
      <c r="Z1750" s="50"/>
      <c r="AA1750" s="50"/>
      <c r="AB1750" s="50"/>
      <c r="AC1750" s="50"/>
      <c r="AD1750" s="50"/>
    </row>
    <row r="1751" spans="18:30">
      <c r="R1751" s="50"/>
      <c r="S1751" s="50"/>
      <c r="T1751" s="50"/>
      <c r="U1751" s="50"/>
      <c r="V1751" s="50"/>
      <c r="W1751" s="50"/>
      <c r="X1751" s="50"/>
      <c r="Y1751" s="50"/>
      <c r="Z1751" s="50"/>
      <c r="AA1751" s="50"/>
      <c r="AB1751" s="50"/>
      <c r="AC1751" s="50"/>
      <c r="AD1751" s="50"/>
    </row>
    <row r="1752" spans="18:30">
      <c r="R1752" s="50"/>
      <c r="S1752" s="50"/>
      <c r="T1752" s="50"/>
      <c r="U1752" s="50"/>
      <c r="V1752" s="50"/>
      <c r="W1752" s="50"/>
      <c r="X1752" s="50"/>
      <c r="Y1752" s="50"/>
      <c r="Z1752" s="50"/>
      <c r="AA1752" s="50"/>
      <c r="AB1752" s="50"/>
      <c r="AC1752" s="50"/>
      <c r="AD1752" s="50"/>
    </row>
    <row r="1753" spans="18:30">
      <c r="R1753" s="50"/>
      <c r="S1753" s="50"/>
      <c r="T1753" s="50"/>
      <c r="U1753" s="50"/>
      <c r="V1753" s="50"/>
      <c r="W1753" s="50"/>
      <c r="X1753" s="50"/>
      <c r="Y1753" s="50"/>
      <c r="Z1753" s="50"/>
      <c r="AA1753" s="50"/>
      <c r="AB1753" s="50"/>
      <c r="AC1753" s="50"/>
      <c r="AD1753" s="50"/>
    </row>
    <row r="1754" spans="18:30">
      <c r="R1754" s="50"/>
      <c r="S1754" s="50"/>
      <c r="T1754" s="50"/>
      <c r="U1754" s="50"/>
      <c r="V1754" s="50"/>
      <c r="W1754" s="50"/>
      <c r="X1754" s="50"/>
      <c r="Y1754" s="50"/>
      <c r="Z1754" s="50"/>
      <c r="AA1754" s="50"/>
      <c r="AB1754" s="50"/>
      <c r="AC1754" s="50"/>
      <c r="AD1754" s="50"/>
    </row>
    <row r="1755" spans="18:30">
      <c r="R1755" s="50"/>
      <c r="S1755" s="50"/>
      <c r="T1755" s="50"/>
      <c r="U1755" s="50"/>
      <c r="V1755" s="50"/>
      <c r="W1755" s="50"/>
      <c r="X1755" s="50"/>
      <c r="Y1755" s="50"/>
      <c r="Z1755" s="50"/>
      <c r="AA1755" s="50"/>
      <c r="AB1755" s="50"/>
      <c r="AC1755" s="50"/>
      <c r="AD1755" s="50"/>
    </row>
    <row r="1756" spans="18:30">
      <c r="R1756" s="50"/>
      <c r="S1756" s="50"/>
      <c r="T1756" s="50"/>
      <c r="U1756" s="50"/>
      <c r="V1756" s="50"/>
      <c r="W1756" s="50"/>
      <c r="X1756" s="50"/>
      <c r="Y1756" s="50"/>
      <c r="Z1756" s="50"/>
      <c r="AA1756" s="50"/>
      <c r="AB1756" s="50"/>
      <c r="AC1756" s="50"/>
      <c r="AD1756" s="50"/>
    </row>
    <row r="1757" spans="18:30">
      <c r="R1757" s="50"/>
      <c r="S1757" s="50"/>
      <c r="T1757" s="50"/>
      <c r="U1757" s="50"/>
      <c r="V1757" s="50"/>
      <c r="W1757" s="50"/>
      <c r="X1757" s="50"/>
      <c r="Y1757" s="50"/>
      <c r="Z1757" s="50"/>
      <c r="AA1757" s="50"/>
      <c r="AB1757" s="50"/>
      <c r="AC1757" s="50"/>
      <c r="AD1757" s="50"/>
    </row>
    <row r="1758" spans="18:30">
      <c r="R1758" s="50"/>
      <c r="S1758" s="50"/>
      <c r="T1758" s="50"/>
      <c r="U1758" s="50"/>
      <c r="V1758" s="50"/>
      <c r="W1758" s="50"/>
      <c r="X1758" s="50"/>
      <c r="Y1758" s="50"/>
      <c r="Z1758" s="50"/>
      <c r="AA1758" s="50"/>
      <c r="AB1758" s="50"/>
      <c r="AC1758" s="50"/>
      <c r="AD1758" s="50"/>
    </row>
    <row r="1759" spans="18:30">
      <c r="R1759" s="50"/>
      <c r="S1759" s="50"/>
      <c r="T1759" s="50"/>
      <c r="U1759" s="50"/>
      <c r="V1759" s="50"/>
      <c r="W1759" s="50"/>
      <c r="X1759" s="50"/>
      <c r="Y1759" s="50"/>
      <c r="Z1759" s="50"/>
      <c r="AA1759" s="50"/>
      <c r="AB1759" s="50"/>
      <c r="AC1759" s="50"/>
      <c r="AD1759" s="50"/>
    </row>
    <row r="1760" spans="18:30">
      <c r="R1760" s="50"/>
      <c r="S1760" s="50"/>
      <c r="T1760" s="50"/>
      <c r="U1760" s="50"/>
      <c r="V1760" s="50"/>
      <c r="W1760" s="50"/>
      <c r="X1760" s="50"/>
      <c r="Y1760" s="50"/>
      <c r="Z1760" s="50"/>
      <c r="AA1760" s="50"/>
      <c r="AB1760" s="50"/>
      <c r="AC1760" s="50"/>
      <c r="AD1760" s="50"/>
    </row>
    <row r="1761" spans="18:30">
      <c r="R1761" s="50"/>
      <c r="S1761" s="50"/>
      <c r="T1761" s="50"/>
      <c r="U1761" s="50"/>
      <c r="V1761" s="50"/>
      <c r="W1761" s="50"/>
      <c r="X1761" s="50"/>
      <c r="Y1761" s="50"/>
      <c r="Z1761" s="50"/>
      <c r="AA1761" s="50"/>
      <c r="AB1761" s="50"/>
      <c r="AC1761" s="50"/>
      <c r="AD1761" s="50"/>
    </row>
    <row r="1762" spans="18:30">
      <c r="R1762" s="50"/>
      <c r="S1762" s="50"/>
      <c r="T1762" s="50"/>
      <c r="U1762" s="50"/>
      <c r="V1762" s="50"/>
      <c r="W1762" s="50"/>
      <c r="X1762" s="50"/>
      <c r="Y1762" s="50"/>
      <c r="Z1762" s="50"/>
      <c r="AA1762" s="50"/>
      <c r="AB1762" s="50"/>
      <c r="AC1762" s="50"/>
      <c r="AD1762" s="50"/>
    </row>
    <row r="1763" spans="18:30">
      <c r="R1763" s="50"/>
      <c r="S1763" s="50"/>
      <c r="T1763" s="50"/>
      <c r="U1763" s="50"/>
      <c r="V1763" s="50"/>
      <c r="W1763" s="50"/>
      <c r="X1763" s="50"/>
      <c r="Y1763" s="50"/>
      <c r="Z1763" s="50"/>
      <c r="AA1763" s="50"/>
      <c r="AB1763" s="50"/>
      <c r="AC1763" s="50"/>
      <c r="AD1763" s="50"/>
    </row>
    <row r="1764" spans="18:30">
      <c r="R1764" s="50"/>
      <c r="S1764" s="50"/>
      <c r="T1764" s="50"/>
      <c r="U1764" s="50"/>
      <c r="V1764" s="50"/>
      <c r="W1764" s="50"/>
      <c r="X1764" s="50"/>
      <c r="Y1764" s="50"/>
      <c r="Z1764" s="50"/>
      <c r="AA1764" s="50"/>
      <c r="AB1764" s="50"/>
      <c r="AC1764" s="50"/>
      <c r="AD1764" s="50"/>
    </row>
    <row r="1765" spans="18:30">
      <c r="R1765" s="50"/>
      <c r="S1765" s="50"/>
      <c r="T1765" s="50"/>
      <c r="U1765" s="50"/>
      <c r="V1765" s="50"/>
      <c r="W1765" s="50"/>
      <c r="X1765" s="50"/>
      <c r="Y1765" s="50"/>
      <c r="Z1765" s="50"/>
      <c r="AA1765" s="50"/>
      <c r="AB1765" s="50"/>
      <c r="AC1765" s="50"/>
      <c r="AD1765" s="50"/>
    </row>
    <row r="1766" spans="18:30">
      <c r="R1766" s="50"/>
      <c r="S1766" s="50"/>
      <c r="T1766" s="50"/>
      <c r="U1766" s="50"/>
      <c r="V1766" s="50"/>
      <c r="W1766" s="50"/>
      <c r="X1766" s="50"/>
      <c r="Y1766" s="50"/>
      <c r="Z1766" s="50"/>
      <c r="AA1766" s="50"/>
      <c r="AB1766" s="50"/>
      <c r="AC1766" s="50"/>
      <c r="AD1766" s="50"/>
    </row>
    <row r="1767" spans="18:30">
      <c r="R1767" s="50"/>
      <c r="S1767" s="50"/>
      <c r="T1767" s="50"/>
      <c r="U1767" s="50"/>
      <c r="V1767" s="50"/>
      <c r="W1767" s="50"/>
      <c r="X1767" s="50"/>
      <c r="Y1767" s="50"/>
      <c r="Z1767" s="50"/>
      <c r="AA1767" s="50"/>
      <c r="AB1767" s="50"/>
      <c r="AC1767" s="50"/>
      <c r="AD1767" s="50"/>
    </row>
    <row r="1768" spans="18:30">
      <c r="R1768" s="50"/>
      <c r="S1768" s="50"/>
      <c r="T1768" s="50"/>
      <c r="U1768" s="50"/>
      <c r="V1768" s="50"/>
      <c r="W1768" s="50"/>
      <c r="X1768" s="50"/>
      <c r="Y1768" s="50"/>
      <c r="Z1768" s="50"/>
      <c r="AA1768" s="50"/>
      <c r="AB1768" s="50"/>
      <c r="AC1768" s="50"/>
      <c r="AD1768" s="50"/>
    </row>
    <row r="1769" spans="18:30">
      <c r="R1769" s="50"/>
      <c r="S1769" s="50"/>
      <c r="T1769" s="50"/>
      <c r="U1769" s="50"/>
      <c r="V1769" s="50"/>
      <c r="W1769" s="50"/>
      <c r="X1769" s="50"/>
      <c r="Y1769" s="50"/>
      <c r="Z1769" s="50"/>
      <c r="AA1769" s="50"/>
      <c r="AB1769" s="50"/>
      <c r="AC1769" s="50"/>
      <c r="AD1769" s="50"/>
    </row>
    <row r="1770" spans="18:30">
      <c r="R1770" s="50"/>
      <c r="S1770" s="50"/>
      <c r="T1770" s="50"/>
      <c r="U1770" s="50"/>
      <c r="V1770" s="50"/>
      <c r="W1770" s="50"/>
      <c r="X1770" s="50"/>
      <c r="Y1770" s="50"/>
      <c r="Z1770" s="50"/>
      <c r="AA1770" s="50"/>
      <c r="AB1770" s="50"/>
      <c r="AC1770" s="50"/>
      <c r="AD1770" s="50"/>
    </row>
    <row r="1771" spans="18:30">
      <c r="R1771" s="50"/>
      <c r="S1771" s="50"/>
      <c r="T1771" s="50"/>
      <c r="U1771" s="50"/>
      <c r="V1771" s="50"/>
      <c r="W1771" s="50"/>
      <c r="X1771" s="50"/>
      <c r="Y1771" s="50"/>
      <c r="Z1771" s="50"/>
      <c r="AA1771" s="50"/>
      <c r="AB1771" s="50"/>
      <c r="AC1771" s="50"/>
      <c r="AD1771" s="50"/>
    </row>
    <row r="1772" spans="18:30">
      <c r="R1772" s="50"/>
      <c r="S1772" s="50"/>
      <c r="T1772" s="50"/>
      <c r="U1772" s="50"/>
      <c r="V1772" s="50"/>
      <c r="W1772" s="50"/>
      <c r="X1772" s="50"/>
      <c r="Y1772" s="50"/>
      <c r="Z1772" s="50"/>
      <c r="AA1772" s="50"/>
      <c r="AB1772" s="50"/>
      <c r="AC1772" s="50"/>
      <c r="AD1772" s="50"/>
    </row>
    <row r="1773" spans="18:30">
      <c r="R1773" s="50"/>
      <c r="S1773" s="50"/>
      <c r="T1773" s="50"/>
      <c r="U1773" s="50"/>
      <c r="V1773" s="50"/>
      <c r="W1773" s="50"/>
      <c r="X1773" s="50"/>
      <c r="Y1773" s="50"/>
      <c r="Z1773" s="50"/>
      <c r="AA1773" s="50"/>
      <c r="AB1773" s="50"/>
      <c r="AC1773" s="50"/>
      <c r="AD1773" s="50"/>
    </row>
    <row r="1774" spans="18:30">
      <c r="R1774" s="50"/>
      <c r="S1774" s="50"/>
      <c r="T1774" s="50"/>
      <c r="U1774" s="50"/>
      <c r="V1774" s="50"/>
      <c r="W1774" s="50"/>
      <c r="X1774" s="50"/>
      <c r="Y1774" s="50"/>
      <c r="Z1774" s="50"/>
      <c r="AA1774" s="50"/>
      <c r="AB1774" s="50"/>
      <c r="AC1774" s="50"/>
      <c r="AD1774" s="50"/>
    </row>
    <row r="1775" spans="18:30">
      <c r="R1775" s="50"/>
      <c r="S1775" s="50"/>
      <c r="T1775" s="50"/>
      <c r="U1775" s="50"/>
      <c r="V1775" s="50"/>
      <c r="W1775" s="50"/>
      <c r="X1775" s="50"/>
      <c r="Y1775" s="50"/>
      <c r="Z1775" s="50"/>
      <c r="AA1775" s="50"/>
      <c r="AB1775" s="50"/>
      <c r="AC1775" s="50"/>
      <c r="AD1775" s="50"/>
    </row>
    <row r="1776" spans="18:30">
      <c r="R1776" s="50"/>
      <c r="S1776" s="50"/>
      <c r="T1776" s="50"/>
      <c r="U1776" s="50"/>
      <c r="V1776" s="50"/>
      <c r="W1776" s="50"/>
      <c r="X1776" s="50"/>
      <c r="Y1776" s="50"/>
      <c r="Z1776" s="50"/>
      <c r="AA1776" s="50"/>
      <c r="AB1776" s="50"/>
      <c r="AC1776" s="50"/>
      <c r="AD1776" s="50"/>
    </row>
    <row r="1777" spans="18:30">
      <c r="R1777" s="50"/>
      <c r="S1777" s="50"/>
      <c r="T1777" s="50"/>
      <c r="U1777" s="50"/>
      <c r="V1777" s="50"/>
      <c r="W1777" s="50"/>
      <c r="X1777" s="50"/>
      <c r="Y1777" s="50"/>
      <c r="Z1777" s="50"/>
      <c r="AA1777" s="50"/>
      <c r="AB1777" s="50"/>
      <c r="AC1777" s="50"/>
      <c r="AD1777" s="50"/>
    </row>
    <row r="1778" spans="18:30">
      <c r="R1778" s="50"/>
      <c r="S1778" s="50"/>
      <c r="T1778" s="50"/>
      <c r="U1778" s="50"/>
      <c r="V1778" s="50"/>
      <c r="W1778" s="50"/>
      <c r="X1778" s="50"/>
      <c r="Y1778" s="50"/>
      <c r="Z1778" s="50"/>
      <c r="AA1778" s="50"/>
      <c r="AB1778" s="50"/>
      <c r="AC1778" s="50"/>
      <c r="AD1778" s="50"/>
    </row>
    <row r="1779" spans="18:30">
      <c r="R1779" s="50"/>
      <c r="S1779" s="50"/>
      <c r="T1779" s="50"/>
      <c r="U1779" s="50"/>
      <c r="V1779" s="50"/>
      <c r="W1779" s="50"/>
      <c r="X1779" s="50"/>
      <c r="Y1779" s="50"/>
      <c r="Z1779" s="50"/>
      <c r="AA1779" s="50"/>
      <c r="AB1779" s="50"/>
      <c r="AC1779" s="50"/>
      <c r="AD1779" s="50"/>
    </row>
    <row r="1780" spans="18:30">
      <c r="R1780" s="50"/>
      <c r="S1780" s="50"/>
      <c r="T1780" s="50"/>
      <c r="U1780" s="50"/>
      <c r="V1780" s="50"/>
      <c r="W1780" s="50"/>
      <c r="X1780" s="50"/>
      <c r="Y1780" s="50"/>
      <c r="Z1780" s="50"/>
      <c r="AA1780" s="50"/>
      <c r="AB1780" s="50"/>
      <c r="AC1780" s="50"/>
      <c r="AD1780" s="50"/>
    </row>
    <row r="1781" spans="18:30">
      <c r="R1781" s="50"/>
      <c r="S1781" s="50"/>
      <c r="T1781" s="50"/>
      <c r="U1781" s="50"/>
      <c r="V1781" s="50"/>
      <c r="W1781" s="50"/>
      <c r="X1781" s="50"/>
      <c r="Y1781" s="50"/>
      <c r="Z1781" s="50"/>
      <c r="AA1781" s="50"/>
      <c r="AB1781" s="50"/>
      <c r="AC1781" s="50"/>
      <c r="AD1781" s="50"/>
    </row>
    <row r="1782" spans="18:30">
      <c r="R1782" s="50"/>
      <c r="S1782" s="50"/>
      <c r="T1782" s="50"/>
      <c r="U1782" s="50"/>
      <c r="V1782" s="50"/>
      <c r="W1782" s="50"/>
      <c r="X1782" s="50"/>
      <c r="Y1782" s="50"/>
      <c r="Z1782" s="50"/>
      <c r="AA1782" s="50"/>
      <c r="AB1782" s="50"/>
      <c r="AC1782" s="50"/>
      <c r="AD1782" s="50"/>
    </row>
    <row r="1783" spans="18:30">
      <c r="R1783" s="50"/>
      <c r="S1783" s="50"/>
      <c r="T1783" s="50"/>
      <c r="U1783" s="50"/>
      <c r="V1783" s="50"/>
      <c r="W1783" s="50"/>
      <c r="X1783" s="50"/>
      <c r="Y1783" s="50"/>
      <c r="Z1783" s="50"/>
      <c r="AA1783" s="50"/>
      <c r="AB1783" s="50"/>
      <c r="AC1783" s="50"/>
      <c r="AD1783" s="50"/>
    </row>
    <row r="1784" spans="18:30">
      <c r="R1784" s="50"/>
      <c r="S1784" s="50"/>
      <c r="T1784" s="50"/>
      <c r="U1784" s="50"/>
      <c r="V1784" s="50"/>
      <c r="W1784" s="50"/>
      <c r="X1784" s="50"/>
      <c r="Y1784" s="50"/>
      <c r="Z1784" s="50"/>
      <c r="AA1784" s="50"/>
      <c r="AB1784" s="50"/>
      <c r="AC1784" s="50"/>
      <c r="AD1784" s="50"/>
    </row>
    <row r="1785" spans="18:30">
      <c r="R1785" s="50"/>
      <c r="S1785" s="50"/>
      <c r="T1785" s="50"/>
      <c r="U1785" s="50"/>
      <c r="V1785" s="50"/>
      <c r="W1785" s="50"/>
      <c r="X1785" s="50"/>
      <c r="Y1785" s="50"/>
      <c r="Z1785" s="50"/>
      <c r="AA1785" s="50"/>
      <c r="AB1785" s="50"/>
      <c r="AC1785" s="50"/>
      <c r="AD1785" s="50"/>
    </row>
    <row r="1786" spans="18:30">
      <c r="R1786" s="50"/>
      <c r="S1786" s="50"/>
      <c r="T1786" s="50"/>
      <c r="U1786" s="50"/>
      <c r="V1786" s="50"/>
      <c r="W1786" s="50"/>
      <c r="X1786" s="50"/>
      <c r="Y1786" s="50"/>
      <c r="Z1786" s="50"/>
      <c r="AA1786" s="50"/>
      <c r="AB1786" s="50"/>
      <c r="AC1786" s="50"/>
      <c r="AD1786" s="50"/>
    </row>
    <row r="1787" spans="18:30">
      <c r="R1787" s="50"/>
      <c r="S1787" s="50"/>
      <c r="T1787" s="50"/>
      <c r="U1787" s="50"/>
      <c r="V1787" s="50"/>
      <c r="W1787" s="50"/>
      <c r="X1787" s="50"/>
      <c r="Y1787" s="50"/>
      <c r="Z1787" s="50"/>
      <c r="AA1787" s="50"/>
      <c r="AB1787" s="50"/>
      <c r="AC1787" s="50"/>
      <c r="AD1787" s="50"/>
    </row>
    <row r="1788" spans="18:30">
      <c r="R1788" s="50"/>
      <c r="S1788" s="50"/>
      <c r="T1788" s="50"/>
      <c r="U1788" s="50"/>
      <c r="V1788" s="50"/>
      <c r="W1788" s="50"/>
      <c r="X1788" s="50"/>
      <c r="Y1788" s="50"/>
      <c r="Z1788" s="50"/>
      <c r="AA1788" s="50"/>
      <c r="AB1788" s="50"/>
      <c r="AC1788" s="50"/>
      <c r="AD1788" s="50"/>
    </row>
    <row r="1789" spans="18:30">
      <c r="R1789" s="50"/>
      <c r="S1789" s="50"/>
      <c r="T1789" s="50"/>
      <c r="U1789" s="50"/>
      <c r="V1789" s="50"/>
      <c r="W1789" s="50"/>
      <c r="X1789" s="50"/>
      <c r="Y1789" s="50"/>
      <c r="Z1789" s="50"/>
      <c r="AA1789" s="50"/>
      <c r="AB1789" s="50"/>
      <c r="AC1789" s="50"/>
      <c r="AD1789" s="50"/>
    </row>
    <row r="1790" spans="18:30">
      <c r="R1790" s="50"/>
      <c r="S1790" s="50"/>
      <c r="T1790" s="50"/>
      <c r="U1790" s="50"/>
      <c r="V1790" s="50"/>
      <c r="W1790" s="50"/>
      <c r="X1790" s="50"/>
      <c r="Y1790" s="50"/>
      <c r="Z1790" s="50"/>
      <c r="AA1790" s="50"/>
      <c r="AB1790" s="50"/>
      <c r="AC1790" s="50"/>
      <c r="AD1790" s="50"/>
    </row>
    <row r="1791" spans="18:30">
      <c r="R1791" s="50"/>
      <c r="S1791" s="50"/>
      <c r="T1791" s="50"/>
      <c r="U1791" s="50"/>
      <c r="V1791" s="50"/>
      <c r="W1791" s="50"/>
      <c r="X1791" s="50"/>
      <c r="Y1791" s="50"/>
      <c r="Z1791" s="50"/>
      <c r="AA1791" s="50"/>
      <c r="AB1791" s="50"/>
      <c r="AC1791" s="50"/>
      <c r="AD1791" s="50"/>
    </row>
    <row r="1792" spans="18:30">
      <c r="R1792" s="50"/>
      <c r="S1792" s="50"/>
      <c r="T1792" s="50"/>
      <c r="U1792" s="50"/>
      <c r="V1792" s="50"/>
      <c r="W1792" s="50"/>
      <c r="X1792" s="50"/>
      <c r="Y1792" s="50"/>
      <c r="Z1792" s="50"/>
      <c r="AA1792" s="50"/>
      <c r="AB1792" s="50"/>
      <c r="AC1792" s="50"/>
      <c r="AD1792" s="50"/>
    </row>
    <row r="1793" spans="18:30">
      <c r="R1793" s="50"/>
      <c r="S1793" s="50"/>
      <c r="T1793" s="50"/>
      <c r="U1793" s="50"/>
      <c r="V1793" s="50"/>
      <c r="W1793" s="50"/>
      <c r="X1793" s="50"/>
      <c r="Y1793" s="50"/>
      <c r="Z1793" s="50"/>
      <c r="AA1793" s="50"/>
      <c r="AB1793" s="50"/>
      <c r="AC1793" s="50"/>
      <c r="AD1793" s="50"/>
    </row>
    <row r="1794" spans="18:30">
      <c r="R1794" s="50"/>
      <c r="S1794" s="50"/>
      <c r="T1794" s="50"/>
      <c r="U1794" s="50"/>
      <c r="V1794" s="50"/>
      <c r="W1794" s="50"/>
      <c r="X1794" s="50"/>
      <c r="Y1794" s="50"/>
      <c r="Z1794" s="50"/>
      <c r="AA1794" s="50"/>
      <c r="AB1794" s="50"/>
      <c r="AC1794" s="50"/>
      <c r="AD1794" s="50"/>
    </row>
    <row r="1795" spans="18:30">
      <c r="R1795" s="50"/>
      <c r="S1795" s="50"/>
      <c r="T1795" s="50"/>
      <c r="U1795" s="50"/>
      <c r="V1795" s="50"/>
      <c r="W1795" s="50"/>
      <c r="X1795" s="50"/>
      <c r="Y1795" s="50"/>
      <c r="Z1795" s="50"/>
      <c r="AA1795" s="50"/>
      <c r="AB1795" s="50"/>
      <c r="AC1795" s="50"/>
      <c r="AD1795" s="50"/>
    </row>
    <row r="1796" spans="18:30">
      <c r="R1796" s="50"/>
      <c r="S1796" s="50"/>
      <c r="T1796" s="50"/>
      <c r="U1796" s="50"/>
      <c r="V1796" s="50"/>
      <c r="W1796" s="50"/>
      <c r="X1796" s="50"/>
      <c r="Y1796" s="50"/>
      <c r="Z1796" s="50"/>
      <c r="AA1796" s="50"/>
      <c r="AB1796" s="50"/>
      <c r="AC1796" s="50"/>
      <c r="AD1796" s="50"/>
    </row>
    <row r="1797" spans="18:30">
      <c r="R1797" s="50"/>
      <c r="S1797" s="50"/>
      <c r="T1797" s="50"/>
      <c r="U1797" s="50"/>
      <c r="V1797" s="50"/>
      <c r="W1797" s="50"/>
      <c r="X1797" s="50"/>
      <c r="Y1797" s="50"/>
      <c r="Z1797" s="50"/>
      <c r="AA1797" s="50"/>
      <c r="AB1797" s="50"/>
      <c r="AC1797" s="50"/>
      <c r="AD1797" s="50"/>
    </row>
    <row r="1798" spans="18:30">
      <c r="R1798" s="50"/>
      <c r="S1798" s="50"/>
      <c r="T1798" s="50"/>
      <c r="U1798" s="50"/>
      <c r="V1798" s="50"/>
      <c r="W1798" s="50"/>
      <c r="X1798" s="50"/>
      <c r="Y1798" s="50"/>
      <c r="Z1798" s="50"/>
      <c r="AA1798" s="50"/>
      <c r="AB1798" s="50"/>
      <c r="AC1798" s="50"/>
      <c r="AD1798" s="50"/>
    </row>
    <row r="1799" spans="18:30">
      <c r="R1799" s="50"/>
      <c r="S1799" s="50"/>
      <c r="T1799" s="50"/>
      <c r="U1799" s="50"/>
      <c r="V1799" s="50"/>
      <c r="W1799" s="50"/>
      <c r="X1799" s="50"/>
      <c r="Y1799" s="50"/>
      <c r="Z1799" s="50"/>
      <c r="AA1799" s="50"/>
      <c r="AB1799" s="50"/>
      <c r="AC1799" s="50"/>
      <c r="AD1799" s="50"/>
    </row>
    <row r="1800" spans="18:30">
      <c r="R1800" s="50"/>
      <c r="S1800" s="50"/>
      <c r="T1800" s="50"/>
      <c r="U1800" s="50"/>
      <c r="V1800" s="50"/>
      <c r="W1800" s="50"/>
      <c r="X1800" s="50"/>
      <c r="Y1800" s="50"/>
      <c r="Z1800" s="50"/>
      <c r="AA1800" s="50"/>
      <c r="AB1800" s="50"/>
      <c r="AC1800" s="50"/>
      <c r="AD1800" s="50"/>
    </row>
    <row r="1801" spans="18:30">
      <c r="R1801" s="50"/>
      <c r="S1801" s="50"/>
      <c r="T1801" s="50"/>
      <c r="U1801" s="50"/>
      <c r="V1801" s="50"/>
      <c r="W1801" s="50"/>
      <c r="X1801" s="50"/>
      <c r="Y1801" s="50"/>
      <c r="Z1801" s="50"/>
      <c r="AA1801" s="50"/>
      <c r="AB1801" s="50"/>
      <c r="AC1801" s="50"/>
      <c r="AD1801" s="50"/>
    </row>
    <row r="1802" spans="18:30">
      <c r="R1802" s="50"/>
      <c r="S1802" s="50"/>
      <c r="T1802" s="50"/>
      <c r="U1802" s="50"/>
      <c r="V1802" s="50"/>
      <c r="W1802" s="50"/>
      <c r="X1802" s="50"/>
      <c r="Y1802" s="50"/>
      <c r="Z1802" s="50"/>
      <c r="AA1802" s="50"/>
      <c r="AB1802" s="50"/>
      <c r="AC1802" s="50"/>
      <c r="AD1802" s="50"/>
    </row>
    <row r="1803" spans="18:30">
      <c r="R1803" s="50"/>
      <c r="S1803" s="50"/>
      <c r="T1803" s="50"/>
      <c r="U1803" s="50"/>
      <c r="V1803" s="50"/>
      <c r="W1803" s="50"/>
      <c r="X1803" s="50"/>
      <c r="Y1803" s="50"/>
      <c r="Z1803" s="50"/>
      <c r="AA1803" s="50"/>
      <c r="AB1803" s="50"/>
      <c r="AC1803" s="50"/>
      <c r="AD1803" s="50"/>
    </row>
    <row r="1804" spans="18:30">
      <c r="R1804" s="50"/>
      <c r="S1804" s="50"/>
      <c r="T1804" s="50"/>
      <c r="U1804" s="50"/>
      <c r="V1804" s="50"/>
      <c r="W1804" s="50"/>
      <c r="X1804" s="50"/>
      <c r="Y1804" s="50"/>
      <c r="Z1804" s="50"/>
      <c r="AA1804" s="50"/>
      <c r="AB1804" s="50"/>
      <c r="AC1804" s="50"/>
      <c r="AD1804" s="50"/>
    </row>
    <row r="1805" spans="18:30">
      <c r="R1805" s="50"/>
      <c r="S1805" s="50"/>
      <c r="T1805" s="50"/>
      <c r="U1805" s="50"/>
      <c r="V1805" s="50"/>
      <c r="W1805" s="50"/>
      <c r="X1805" s="50"/>
      <c r="Y1805" s="50"/>
      <c r="Z1805" s="50"/>
      <c r="AA1805" s="50"/>
      <c r="AB1805" s="50"/>
      <c r="AC1805" s="50"/>
      <c r="AD1805" s="50"/>
    </row>
    <row r="1806" spans="18:30">
      <c r="R1806" s="50"/>
      <c r="S1806" s="50"/>
      <c r="T1806" s="50"/>
      <c r="U1806" s="50"/>
      <c r="V1806" s="50"/>
      <c r="W1806" s="50"/>
      <c r="X1806" s="50"/>
      <c r="Y1806" s="50"/>
      <c r="Z1806" s="50"/>
      <c r="AA1806" s="50"/>
      <c r="AB1806" s="50"/>
      <c r="AC1806" s="50"/>
      <c r="AD1806" s="50"/>
    </row>
    <row r="1807" spans="18:30">
      <c r="R1807" s="50"/>
      <c r="S1807" s="50"/>
      <c r="T1807" s="50"/>
      <c r="U1807" s="50"/>
      <c r="V1807" s="50"/>
      <c r="W1807" s="50"/>
      <c r="X1807" s="50"/>
      <c r="Y1807" s="50"/>
      <c r="Z1807" s="50"/>
      <c r="AA1807" s="50"/>
      <c r="AB1807" s="50"/>
      <c r="AC1807" s="50"/>
      <c r="AD1807" s="50"/>
    </row>
    <row r="1808" spans="18:30">
      <c r="R1808" s="50"/>
      <c r="S1808" s="50"/>
      <c r="T1808" s="50"/>
      <c r="U1808" s="50"/>
      <c r="V1808" s="50"/>
      <c r="W1808" s="50"/>
      <c r="X1808" s="50"/>
      <c r="Y1808" s="50"/>
      <c r="Z1808" s="50"/>
      <c r="AA1808" s="50"/>
      <c r="AB1808" s="50"/>
      <c r="AC1808" s="50"/>
      <c r="AD1808" s="50"/>
    </row>
    <row r="1809" spans="18:30">
      <c r="R1809" s="50"/>
      <c r="S1809" s="50"/>
      <c r="T1809" s="50"/>
      <c r="U1809" s="50"/>
      <c r="V1809" s="50"/>
      <c r="W1809" s="50"/>
      <c r="X1809" s="50"/>
      <c r="Y1809" s="50"/>
      <c r="Z1809" s="50"/>
      <c r="AA1809" s="50"/>
      <c r="AB1809" s="50"/>
      <c r="AC1809" s="50"/>
      <c r="AD1809" s="50"/>
    </row>
    <row r="1810" spans="18:30">
      <c r="R1810" s="50"/>
      <c r="S1810" s="50"/>
      <c r="T1810" s="50"/>
      <c r="U1810" s="50"/>
      <c r="V1810" s="50"/>
      <c r="W1810" s="50"/>
      <c r="X1810" s="50"/>
      <c r="Y1810" s="50"/>
      <c r="Z1810" s="50"/>
      <c r="AA1810" s="50"/>
      <c r="AB1810" s="50"/>
      <c r="AC1810" s="50"/>
      <c r="AD1810" s="50"/>
    </row>
    <row r="1811" spans="18:30">
      <c r="R1811" s="50"/>
      <c r="S1811" s="50"/>
      <c r="T1811" s="50"/>
      <c r="U1811" s="50"/>
      <c r="V1811" s="50"/>
      <c r="W1811" s="50"/>
      <c r="X1811" s="50"/>
      <c r="Y1811" s="50"/>
      <c r="Z1811" s="50"/>
      <c r="AA1811" s="50"/>
      <c r="AB1811" s="50"/>
      <c r="AC1811" s="50"/>
      <c r="AD1811" s="50"/>
    </row>
    <row r="1812" spans="18:30">
      <c r="R1812" s="50"/>
      <c r="S1812" s="50"/>
      <c r="T1812" s="50"/>
      <c r="U1812" s="50"/>
      <c r="V1812" s="50"/>
      <c r="W1812" s="50"/>
      <c r="X1812" s="50"/>
      <c r="Y1812" s="50"/>
      <c r="Z1812" s="50"/>
      <c r="AA1812" s="50"/>
      <c r="AB1812" s="50"/>
      <c r="AC1812" s="50"/>
      <c r="AD1812" s="50"/>
    </row>
    <row r="1813" spans="18:30">
      <c r="R1813" s="50"/>
      <c r="S1813" s="50"/>
      <c r="T1813" s="50"/>
      <c r="U1813" s="50"/>
      <c r="V1813" s="50"/>
      <c r="W1813" s="50"/>
      <c r="X1813" s="50"/>
      <c r="Y1813" s="50"/>
      <c r="Z1813" s="50"/>
      <c r="AA1813" s="50"/>
      <c r="AB1813" s="50"/>
      <c r="AC1813" s="50"/>
      <c r="AD1813" s="50"/>
    </row>
    <row r="1814" spans="18:30">
      <c r="R1814" s="50"/>
      <c r="S1814" s="50"/>
      <c r="T1814" s="50"/>
      <c r="U1814" s="50"/>
      <c r="V1814" s="50"/>
      <c r="W1814" s="50"/>
      <c r="X1814" s="50"/>
      <c r="Y1814" s="50"/>
      <c r="Z1814" s="50"/>
      <c r="AA1814" s="50"/>
      <c r="AB1814" s="50"/>
      <c r="AC1814" s="50"/>
      <c r="AD1814" s="50"/>
    </row>
    <row r="1815" spans="18:30">
      <c r="R1815" s="50"/>
      <c r="S1815" s="50"/>
      <c r="T1815" s="50"/>
      <c r="U1815" s="50"/>
      <c r="V1815" s="50"/>
      <c r="W1815" s="50"/>
      <c r="X1815" s="50"/>
      <c r="Y1815" s="50"/>
      <c r="Z1815" s="50"/>
      <c r="AA1815" s="50"/>
      <c r="AB1815" s="50"/>
      <c r="AC1815" s="50"/>
      <c r="AD1815" s="50"/>
    </row>
    <row r="1816" spans="18:30">
      <c r="R1816" s="50"/>
      <c r="S1816" s="50"/>
      <c r="T1816" s="50"/>
      <c r="U1816" s="50"/>
      <c r="V1816" s="50"/>
      <c r="W1816" s="50"/>
      <c r="X1816" s="50"/>
      <c r="Y1816" s="50"/>
      <c r="Z1816" s="50"/>
      <c r="AA1816" s="50"/>
      <c r="AB1816" s="50"/>
      <c r="AC1816" s="50"/>
      <c r="AD1816" s="50"/>
    </row>
    <row r="1817" spans="18:30">
      <c r="R1817" s="50"/>
      <c r="S1817" s="50"/>
      <c r="T1817" s="50"/>
      <c r="U1817" s="50"/>
      <c r="V1817" s="50"/>
      <c r="W1817" s="50"/>
      <c r="X1817" s="50"/>
      <c r="Y1817" s="50"/>
      <c r="Z1817" s="50"/>
      <c r="AA1817" s="50"/>
      <c r="AB1817" s="50"/>
      <c r="AC1817" s="50"/>
      <c r="AD1817" s="50"/>
    </row>
    <row r="1818" spans="18:30">
      <c r="R1818" s="50"/>
      <c r="S1818" s="50"/>
      <c r="T1818" s="50"/>
      <c r="U1818" s="50"/>
      <c r="V1818" s="50"/>
      <c r="W1818" s="50"/>
      <c r="X1818" s="50"/>
      <c r="Y1818" s="50"/>
      <c r="Z1818" s="50"/>
      <c r="AA1818" s="50"/>
      <c r="AB1818" s="50"/>
      <c r="AC1818" s="50"/>
      <c r="AD1818" s="50"/>
    </row>
    <row r="1819" spans="18:30">
      <c r="R1819" s="50"/>
      <c r="S1819" s="50"/>
      <c r="T1819" s="50"/>
      <c r="U1819" s="50"/>
      <c r="V1819" s="50"/>
      <c r="W1819" s="50"/>
      <c r="X1819" s="50"/>
      <c r="Y1819" s="50"/>
      <c r="Z1819" s="50"/>
      <c r="AA1819" s="50"/>
      <c r="AB1819" s="50"/>
      <c r="AC1819" s="50"/>
      <c r="AD1819" s="50"/>
    </row>
    <row r="1820" spans="18:30">
      <c r="R1820" s="50"/>
      <c r="S1820" s="50"/>
      <c r="T1820" s="50"/>
      <c r="U1820" s="50"/>
      <c r="V1820" s="50"/>
      <c r="W1820" s="50"/>
      <c r="X1820" s="50"/>
      <c r="Y1820" s="50"/>
      <c r="Z1820" s="50"/>
      <c r="AA1820" s="50"/>
      <c r="AB1820" s="50"/>
      <c r="AC1820" s="50"/>
      <c r="AD1820" s="50"/>
    </row>
    <row r="1821" spans="18:30">
      <c r="R1821" s="50"/>
      <c r="S1821" s="50"/>
      <c r="T1821" s="50"/>
      <c r="U1821" s="50"/>
      <c r="V1821" s="50"/>
      <c r="W1821" s="50"/>
      <c r="X1821" s="50"/>
      <c r="Y1821" s="50"/>
      <c r="Z1821" s="50"/>
      <c r="AA1821" s="50"/>
      <c r="AB1821" s="50"/>
      <c r="AC1821" s="50"/>
      <c r="AD1821" s="50"/>
    </row>
    <row r="1822" spans="18:30">
      <c r="R1822" s="50"/>
      <c r="S1822" s="50"/>
      <c r="T1822" s="50"/>
      <c r="U1822" s="50"/>
      <c r="V1822" s="50"/>
      <c r="W1822" s="50"/>
      <c r="X1822" s="50"/>
      <c r="Y1822" s="50"/>
      <c r="Z1822" s="50"/>
      <c r="AA1822" s="50"/>
      <c r="AB1822" s="50"/>
      <c r="AC1822" s="50"/>
      <c r="AD1822" s="50"/>
    </row>
    <row r="1823" spans="18:30">
      <c r="R1823" s="50"/>
      <c r="S1823" s="50"/>
      <c r="T1823" s="50"/>
      <c r="U1823" s="50"/>
      <c r="V1823" s="50"/>
      <c r="W1823" s="50"/>
      <c r="X1823" s="50"/>
      <c r="Y1823" s="50"/>
      <c r="Z1823" s="50"/>
      <c r="AA1823" s="50"/>
      <c r="AB1823" s="50"/>
      <c r="AC1823" s="50"/>
      <c r="AD1823" s="50"/>
    </row>
    <row r="1824" spans="18:30">
      <c r="R1824" s="50"/>
      <c r="S1824" s="50"/>
      <c r="T1824" s="50"/>
      <c r="U1824" s="50"/>
      <c r="V1824" s="50"/>
      <c r="W1824" s="50"/>
      <c r="X1824" s="50"/>
      <c r="Y1824" s="50"/>
      <c r="Z1824" s="50"/>
      <c r="AA1824" s="50"/>
      <c r="AB1824" s="50"/>
      <c r="AC1824" s="50"/>
      <c r="AD1824" s="50"/>
    </row>
    <row r="1825" spans="18:30">
      <c r="R1825" s="50"/>
      <c r="S1825" s="50"/>
      <c r="T1825" s="50"/>
      <c r="U1825" s="50"/>
      <c r="V1825" s="50"/>
      <c r="W1825" s="50"/>
      <c r="X1825" s="50"/>
      <c r="Y1825" s="50"/>
      <c r="Z1825" s="50"/>
      <c r="AA1825" s="50"/>
      <c r="AB1825" s="50"/>
      <c r="AC1825" s="50"/>
      <c r="AD1825" s="50"/>
    </row>
    <row r="1826" spans="18:30">
      <c r="R1826" s="50"/>
      <c r="S1826" s="50"/>
      <c r="T1826" s="50"/>
      <c r="U1826" s="50"/>
      <c r="V1826" s="50"/>
      <c r="W1826" s="50"/>
      <c r="X1826" s="50"/>
      <c r="Y1826" s="50"/>
      <c r="Z1826" s="50"/>
      <c r="AA1826" s="50"/>
      <c r="AB1826" s="50"/>
      <c r="AC1826" s="50"/>
      <c r="AD1826" s="50"/>
    </row>
    <row r="1827" spans="18:30">
      <c r="R1827" s="50"/>
      <c r="S1827" s="50"/>
      <c r="T1827" s="50"/>
      <c r="U1827" s="50"/>
      <c r="V1827" s="50"/>
      <c r="W1827" s="50"/>
      <c r="X1827" s="50"/>
      <c r="Y1827" s="50"/>
      <c r="Z1827" s="50"/>
      <c r="AA1827" s="50"/>
      <c r="AB1827" s="50"/>
      <c r="AC1827" s="50"/>
      <c r="AD1827" s="50"/>
    </row>
    <row r="1828" spans="18:30">
      <c r="R1828" s="50"/>
      <c r="S1828" s="50"/>
      <c r="T1828" s="50"/>
      <c r="U1828" s="50"/>
      <c r="V1828" s="50"/>
      <c r="W1828" s="50"/>
      <c r="X1828" s="50"/>
      <c r="Y1828" s="50"/>
      <c r="Z1828" s="50"/>
      <c r="AA1828" s="50"/>
      <c r="AB1828" s="50"/>
      <c r="AC1828" s="50"/>
      <c r="AD1828" s="50"/>
    </row>
  </sheetData>
  <mergeCells count="721">
    <mergeCell ref="AK46:AK51"/>
    <mergeCell ref="AL46:AL51"/>
    <mergeCell ref="AM46:AM51"/>
    <mergeCell ref="AL58:AL63"/>
    <mergeCell ref="AM58:AM63"/>
    <mergeCell ref="AN58:AN63"/>
    <mergeCell ref="AO58:AO63"/>
    <mergeCell ref="AP58:AP63"/>
    <mergeCell ref="AQ58:AQ63"/>
    <mergeCell ref="AO46:AO51"/>
    <mergeCell ref="AP46:AP51"/>
    <mergeCell ref="AQ46:AQ51"/>
    <mergeCell ref="AP52:AP57"/>
    <mergeCell ref="C58:C63"/>
    <mergeCell ref="AS46:AS51"/>
    <mergeCell ref="AT46:AT51"/>
    <mergeCell ref="AP22:AP27"/>
    <mergeCell ref="AQ22:AQ27"/>
    <mergeCell ref="AG58:AG63"/>
    <mergeCell ref="AH58:AH63"/>
    <mergeCell ref="AI58:AI63"/>
    <mergeCell ref="AJ58:AJ63"/>
    <mergeCell ref="AK58:AK63"/>
    <mergeCell ref="AS52:AS57"/>
    <mergeCell ref="AT52:AT57"/>
    <mergeCell ref="AI52:AI57"/>
    <mergeCell ref="AI46:AI51"/>
    <mergeCell ref="AJ46:AJ51"/>
    <mergeCell ref="AL52:AL57"/>
    <mergeCell ref="AM52:AM57"/>
    <mergeCell ref="AN52:AN57"/>
    <mergeCell ref="AO52:AO57"/>
    <mergeCell ref="AI34:AI39"/>
    <mergeCell ref="C28:C33"/>
    <mergeCell ref="AG28:AG33"/>
    <mergeCell ref="AH28:AH33"/>
    <mergeCell ref="AN46:AN51"/>
    <mergeCell ref="AU22:AU27"/>
    <mergeCell ref="B262:D262"/>
    <mergeCell ref="E262:R262"/>
    <mergeCell ref="A246:A255"/>
    <mergeCell ref="B246:B255"/>
    <mergeCell ref="AO22:AO27"/>
    <mergeCell ref="AJ22:AJ27"/>
    <mergeCell ref="AK22:AK27"/>
    <mergeCell ref="AL22:AL27"/>
    <mergeCell ref="AM22:AM27"/>
    <mergeCell ref="AN22:AN27"/>
    <mergeCell ref="C124:C127"/>
    <mergeCell ref="A256:C258"/>
    <mergeCell ref="B261:D261"/>
    <mergeCell ref="E261:R261"/>
    <mergeCell ref="C22:C27"/>
    <mergeCell ref="AG22:AG27"/>
    <mergeCell ref="AH22:AH27"/>
    <mergeCell ref="AI22:AI27"/>
    <mergeCell ref="C52:C57"/>
    <mergeCell ref="AG52:AG57"/>
    <mergeCell ref="AH52:AH57"/>
    <mergeCell ref="AJ52:AJ57"/>
    <mergeCell ref="AK52:AK57"/>
    <mergeCell ref="AR22:AR27"/>
    <mergeCell ref="AP16:AP21"/>
    <mergeCell ref="AQ16:AQ21"/>
    <mergeCell ref="AR16:AR21"/>
    <mergeCell ref="AI28:AI33"/>
    <mergeCell ref="AJ28:AJ33"/>
    <mergeCell ref="AK28:AK33"/>
    <mergeCell ref="AL28:AL33"/>
    <mergeCell ref="AM28:AM33"/>
    <mergeCell ref="AN28:AN33"/>
    <mergeCell ref="AO28:AO33"/>
    <mergeCell ref="AP28:AP33"/>
    <mergeCell ref="AQ28:AQ33"/>
    <mergeCell ref="AR28:AR33"/>
    <mergeCell ref="AL10:AL15"/>
    <mergeCell ref="AG8:AK8"/>
    <mergeCell ref="AL8:AM8"/>
    <mergeCell ref="AI16:AI21"/>
    <mergeCell ref="AJ34:AJ39"/>
    <mergeCell ref="AK34:AK39"/>
    <mergeCell ref="AJ16:AJ21"/>
    <mergeCell ref="AK16:AK21"/>
    <mergeCell ref="AL16:AL21"/>
    <mergeCell ref="AM16:AM21"/>
    <mergeCell ref="AM34:AM39"/>
    <mergeCell ref="AM10:AM15"/>
    <mergeCell ref="A4:D4"/>
    <mergeCell ref="E4:AU4"/>
    <mergeCell ref="A1:D3"/>
    <mergeCell ref="E1:AU1"/>
    <mergeCell ref="E2:AU2"/>
    <mergeCell ref="E3:AD3"/>
    <mergeCell ref="AE3:AU3"/>
    <mergeCell ref="AN8:AT8"/>
    <mergeCell ref="AU8:AU9"/>
    <mergeCell ref="A5:D5"/>
    <mergeCell ref="E5:AU5"/>
    <mergeCell ref="A6:D6"/>
    <mergeCell ref="E6:AU6"/>
    <mergeCell ref="A7:AU7"/>
    <mergeCell ref="A8:A9"/>
    <mergeCell ref="B8:B9"/>
    <mergeCell ref="C8:C9"/>
    <mergeCell ref="D8:D9"/>
    <mergeCell ref="E8:E9"/>
    <mergeCell ref="G8:S8"/>
    <mergeCell ref="T8:AF8"/>
    <mergeCell ref="AS16:AS21"/>
    <mergeCell ref="C46:C51"/>
    <mergeCell ref="AG46:AG51"/>
    <mergeCell ref="AH46:AH51"/>
    <mergeCell ref="C34:C39"/>
    <mergeCell ref="AG34:AG39"/>
    <mergeCell ref="AH34:AH39"/>
    <mergeCell ref="AQ40:AQ45"/>
    <mergeCell ref="AR40:AR45"/>
    <mergeCell ref="C40:C45"/>
    <mergeCell ref="AG40:AG45"/>
    <mergeCell ref="AH40:AH45"/>
    <mergeCell ref="AI40:AI45"/>
    <mergeCell ref="AJ40:AJ45"/>
    <mergeCell ref="AK40:AK45"/>
    <mergeCell ref="AL40:AL45"/>
    <mergeCell ref="AM40:AM45"/>
    <mergeCell ref="AN40:AN45"/>
    <mergeCell ref="AO34:AO39"/>
    <mergeCell ref="AP34:AP39"/>
    <mergeCell ref="AQ34:AQ39"/>
    <mergeCell ref="AL34:AL39"/>
    <mergeCell ref="AN34:AN39"/>
    <mergeCell ref="AO40:AO45"/>
    <mergeCell ref="AS10:AS15"/>
    <mergeCell ref="AT10:AT15"/>
    <mergeCell ref="AU10:AU15"/>
    <mergeCell ref="AU28:AU33"/>
    <mergeCell ref="AS22:AS27"/>
    <mergeCell ref="AT22:AT27"/>
    <mergeCell ref="C16:C21"/>
    <mergeCell ref="AU16:AU21"/>
    <mergeCell ref="AN10:AN15"/>
    <mergeCell ref="AO10:AO15"/>
    <mergeCell ref="AP10:AP15"/>
    <mergeCell ref="AQ10:AQ15"/>
    <mergeCell ref="AR10:AR15"/>
    <mergeCell ref="C10:C15"/>
    <mergeCell ref="AG10:AG15"/>
    <mergeCell ref="AH10:AH15"/>
    <mergeCell ref="AT16:AT21"/>
    <mergeCell ref="AO16:AO21"/>
    <mergeCell ref="AG16:AG21"/>
    <mergeCell ref="AH16:AH21"/>
    <mergeCell ref="AN16:AN21"/>
    <mergeCell ref="AI10:AI15"/>
    <mergeCell ref="AJ10:AJ15"/>
    <mergeCell ref="AK10:AK15"/>
    <mergeCell ref="AN88:AN93"/>
    <mergeCell ref="AO88:AO93"/>
    <mergeCell ref="AS28:AS33"/>
    <mergeCell ref="AT28:AT33"/>
    <mergeCell ref="AT34:AT39"/>
    <mergeCell ref="AU34:AU39"/>
    <mergeCell ref="AR34:AR39"/>
    <mergeCell ref="AS34:AS39"/>
    <mergeCell ref="AU46:AU51"/>
    <mergeCell ref="AS40:AS45"/>
    <mergeCell ref="AT40:AT45"/>
    <mergeCell ref="AU40:AU45"/>
    <mergeCell ref="AU52:AU57"/>
    <mergeCell ref="AS58:AS63"/>
    <mergeCell ref="AT58:AT63"/>
    <mergeCell ref="AU58:AU63"/>
    <mergeCell ref="AR46:AR51"/>
    <mergeCell ref="AP40:AP45"/>
    <mergeCell ref="AR58:AR63"/>
    <mergeCell ref="AR70:AR75"/>
    <mergeCell ref="AQ82:AQ87"/>
    <mergeCell ref="AR82:AR87"/>
    <mergeCell ref="AP88:AP93"/>
    <mergeCell ref="AQ88:AQ93"/>
    <mergeCell ref="AS106:AS111"/>
    <mergeCell ref="AU106:AU111"/>
    <mergeCell ref="AS100:AS105"/>
    <mergeCell ref="AT100:AT105"/>
    <mergeCell ref="AU100:AU105"/>
    <mergeCell ref="C112:C117"/>
    <mergeCell ref="AG112:AG117"/>
    <mergeCell ref="AH112:AH117"/>
    <mergeCell ref="AI112:AI117"/>
    <mergeCell ref="AJ112:AJ117"/>
    <mergeCell ref="AK112:AK117"/>
    <mergeCell ref="AL112:AL117"/>
    <mergeCell ref="AM112:AM117"/>
    <mergeCell ref="AN112:AN117"/>
    <mergeCell ref="AN118:AN123"/>
    <mergeCell ref="AG100:AG105"/>
    <mergeCell ref="AH100:AH105"/>
    <mergeCell ref="AQ94:AQ99"/>
    <mergeCell ref="AR94:AR99"/>
    <mergeCell ref="AH106:AH111"/>
    <mergeCell ref="AI106:AI111"/>
    <mergeCell ref="AJ106:AJ111"/>
    <mergeCell ref="AQ52:AQ57"/>
    <mergeCell ref="AR52:AR57"/>
    <mergeCell ref="AG88:AG93"/>
    <mergeCell ref="AH88:AH93"/>
    <mergeCell ref="AI88:AI93"/>
    <mergeCell ref="AJ88:AJ93"/>
    <mergeCell ref="AK88:AK93"/>
    <mergeCell ref="AL88:AL93"/>
    <mergeCell ref="AM88:AM93"/>
    <mergeCell ref="AN106:AN111"/>
    <mergeCell ref="AN100:AN105"/>
    <mergeCell ref="AO100:AO105"/>
    <mergeCell ref="AP100:AP105"/>
    <mergeCell ref="AQ100:AQ105"/>
    <mergeCell ref="AR100:AR105"/>
    <mergeCell ref="AQ70:AQ75"/>
    <mergeCell ref="C118:C123"/>
    <mergeCell ref="AG118:AG123"/>
    <mergeCell ref="AH118:AH123"/>
    <mergeCell ref="AI118:AI123"/>
    <mergeCell ref="AJ118:AJ123"/>
    <mergeCell ref="AK118:AK123"/>
    <mergeCell ref="AL118:AL123"/>
    <mergeCell ref="AM118:AM123"/>
    <mergeCell ref="C88:C93"/>
    <mergeCell ref="AK106:AK111"/>
    <mergeCell ref="AL106:AL111"/>
    <mergeCell ref="AM106:AM111"/>
    <mergeCell ref="AM100:AM105"/>
    <mergeCell ref="AI134:AI139"/>
    <mergeCell ref="AJ134:AJ139"/>
    <mergeCell ref="AK134:AK139"/>
    <mergeCell ref="AL134:AL139"/>
    <mergeCell ref="AM134:AM139"/>
    <mergeCell ref="AI128:AI133"/>
    <mergeCell ref="AJ128:AJ133"/>
    <mergeCell ref="AK128:AK133"/>
    <mergeCell ref="AL128:AL133"/>
    <mergeCell ref="AM128:AM133"/>
    <mergeCell ref="A128:A245"/>
    <mergeCell ref="B128:B245"/>
    <mergeCell ref="C128:C133"/>
    <mergeCell ref="AG128:AG133"/>
    <mergeCell ref="AH128:AH133"/>
    <mergeCell ref="C134:C139"/>
    <mergeCell ref="AG134:AG139"/>
    <mergeCell ref="AH134:AH139"/>
    <mergeCell ref="C140:C145"/>
    <mergeCell ref="AG140:AG145"/>
    <mergeCell ref="AH140:AH145"/>
    <mergeCell ref="C158:C163"/>
    <mergeCell ref="AH182:AH187"/>
    <mergeCell ref="AS128:AS133"/>
    <mergeCell ref="AT128:AT133"/>
    <mergeCell ref="AU128:AU133"/>
    <mergeCell ref="AQ134:AQ139"/>
    <mergeCell ref="AR134:AR139"/>
    <mergeCell ref="AS134:AS139"/>
    <mergeCell ref="AT134:AT139"/>
    <mergeCell ref="AU134:AU139"/>
    <mergeCell ref="AN134:AN139"/>
    <mergeCell ref="AO134:AO139"/>
    <mergeCell ref="AP134:AP139"/>
    <mergeCell ref="AN128:AN133"/>
    <mergeCell ref="AO128:AO133"/>
    <mergeCell ref="AP128:AP133"/>
    <mergeCell ref="AQ128:AQ133"/>
    <mergeCell ref="AR128:AR133"/>
    <mergeCell ref="AS94:AS99"/>
    <mergeCell ref="AT94:AT99"/>
    <mergeCell ref="AU94:AU99"/>
    <mergeCell ref="AO94:AO99"/>
    <mergeCell ref="AP94:AP99"/>
    <mergeCell ref="C94:C99"/>
    <mergeCell ref="AG94:AG99"/>
    <mergeCell ref="AH94:AH99"/>
    <mergeCell ref="AI94:AI99"/>
    <mergeCell ref="AJ94:AJ99"/>
    <mergeCell ref="AK94:AK99"/>
    <mergeCell ref="AL94:AL99"/>
    <mergeCell ref="AM94:AM99"/>
    <mergeCell ref="AN94:AN99"/>
    <mergeCell ref="AU124:AU127"/>
    <mergeCell ref="AS118:AS123"/>
    <mergeCell ref="AT118:AT123"/>
    <mergeCell ref="AU118:AU123"/>
    <mergeCell ref="AU112:AU117"/>
    <mergeCell ref="AT106:AT111"/>
    <mergeCell ref="AO118:AO123"/>
    <mergeCell ref="AP118:AP123"/>
    <mergeCell ref="AQ118:AQ123"/>
    <mergeCell ref="AR118:AR123"/>
    <mergeCell ref="AP112:AP117"/>
    <mergeCell ref="AQ112:AQ117"/>
    <mergeCell ref="AR112:AR117"/>
    <mergeCell ref="AS112:AS117"/>
    <mergeCell ref="AT112:AT117"/>
    <mergeCell ref="AO112:AO117"/>
    <mergeCell ref="AQ106:AQ111"/>
    <mergeCell ref="AO106:AO111"/>
    <mergeCell ref="AP106:AP111"/>
    <mergeCell ref="AR106:AR111"/>
    <mergeCell ref="AP124:AP127"/>
    <mergeCell ref="AQ124:AQ127"/>
    <mergeCell ref="AR124:AR127"/>
    <mergeCell ref="AS124:AS127"/>
    <mergeCell ref="AR88:AR93"/>
    <mergeCell ref="AS70:AS75"/>
    <mergeCell ref="AT70:AT75"/>
    <mergeCell ref="AU70:AU75"/>
    <mergeCell ref="AS64:AS69"/>
    <mergeCell ref="AT64:AT69"/>
    <mergeCell ref="AU64:AU69"/>
    <mergeCell ref="AS82:AS87"/>
    <mergeCell ref="AT82:AT87"/>
    <mergeCell ref="AU82:AU87"/>
    <mergeCell ref="AS76:AS81"/>
    <mergeCell ref="AT76:AT81"/>
    <mergeCell ref="AU76:AU81"/>
    <mergeCell ref="AS88:AS93"/>
    <mergeCell ref="AT88:AT93"/>
    <mergeCell ref="AU88:AU93"/>
    <mergeCell ref="C70:C75"/>
    <mergeCell ref="AG70:AG75"/>
    <mergeCell ref="AH70:AH75"/>
    <mergeCell ref="AI70:AI75"/>
    <mergeCell ref="AJ70:AJ75"/>
    <mergeCell ref="AK70:AK75"/>
    <mergeCell ref="AL70:AL75"/>
    <mergeCell ref="AM70:AM75"/>
    <mergeCell ref="AN70:AN75"/>
    <mergeCell ref="AO70:AO75"/>
    <mergeCell ref="AP70:AP75"/>
    <mergeCell ref="AN64:AN69"/>
    <mergeCell ref="AO64:AO69"/>
    <mergeCell ref="AP64:AP69"/>
    <mergeCell ref="AQ64:AQ69"/>
    <mergeCell ref="AR64:AR69"/>
    <mergeCell ref="AK76:AK81"/>
    <mergeCell ref="AL76:AL81"/>
    <mergeCell ref="AM76:AM81"/>
    <mergeCell ref="AM64:AM69"/>
    <mergeCell ref="AQ76:AQ81"/>
    <mergeCell ref="AR76:AR81"/>
    <mergeCell ref="C76:C81"/>
    <mergeCell ref="AG76:AG81"/>
    <mergeCell ref="AH76:AH81"/>
    <mergeCell ref="A10:A127"/>
    <mergeCell ref="B10:B127"/>
    <mergeCell ref="AI64:AI69"/>
    <mergeCell ref="AJ64:AJ69"/>
    <mergeCell ref="AK64:AK69"/>
    <mergeCell ref="AL64:AL69"/>
    <mergeCell ref="C64:C69"/>
    <mergeCell ref="AG64:AG69"/>
    <mergeCell ref="AH64:AH69"/>
    <mergeCell ref="AI100:AI105"/>
    <mergeCell ref="AJ100:AJ105"/>
    <mergeCell ref="AK100:AK105"/>
    <mergeCell ref="AL100:AL105"/>
    <mergeCell ref="C100:C105"/>
    <mergeCell ref="C106:C111"/>
    <mergeCell ref="AG106:AG111"/>
    <mergeCell ref="C82:C87"/>
    <mergeCell ref="AG82:AG87"/>
    <mergeCell ref="AH82:AH87"/>
    <mergeCell ref="AI82:AI87"/>
    <mergeCell ref="AJ82:AJ87"/>
    <mergeCell ref="AK82:AK87"/>
    <mergeCell ref="AL82:AL87"/>
    <mergeCell ref="AM82:AM87"/>
    <mergeCell ref="AN82:AN87"/>
    <mergeCell ref="AO82:AO87"/>
    <mergeCell ref="AP82:AP87"/>
    <mergeCell ref="AN76:AN81"/>
    <mergeCell ref="AO76:AO81"/>
    <mergeCell ref="AP76:AP81"/>
    <mergeCell ref="AI76:AI81"/>
    <mergeCell ref="AJ76:AJ81"/>
    <mergeCell ref="AS140:AS145"/>
    <mergeCell ref="AT140:AT145"/>
    <mergeCell ref="AU140:AU145"/>
    <mergeCell ref="C146:C151"/>
    <mergeCell ref="AG146:AG151"/>
    <mergeCell ref="AH146:AH151"/>
    <mergeCell ref="AI146:AI151"/>
    <mergeCell ref="AJ146:AJ151"/>
    <mergeCell ref="AK146:AK151"/>
    <mergeCell ref="AL146:AL151"/>
    <mergeCell ref="AM146:AM151"/>
    <mergeCell ref="AN146:AN151"/>
    <mergeCell ref="AO146:AO151"/>
    <mergeCell ref="AP146:AP151"/>
    <mergeCell ref="AQ146:AQ151"/>
    <mergeCell ref="AR146:AR151"/>
    <mergeCell ref="AN140:AN145"/>
    <mergeCell ref="AO140:AO145"/>
    <mergeCell ref="AP140:AP145"/>
    <mergeCell ref="AQ140:AQ145"/>
    <mergeCell ref="AR140:AR145"/>
    <mergeCell ref="AI140:AI145"/>
    <mergeCell ref="AJ140:AJ145"/>
    <mergeCell ref="AK140:AK145"/>
    <mergeCell ref="AU146:AU151"/>
    <mergeCell ref="C152:C157"/>
    <mergeCell ref="AG152:AG157"/>
    <mergeCell ref="AH152:AH157"/>
    <mergeCell ref="AI152:AI157"/>
    <mergeCell ref="AJ152:AJ157"/>
    <mergeCell ref="AK152:AK157"/>
    <mergeCell ref="AL152:AL157"/>
    <mergeCell ref="AM152:AM157"/>
    <mergeCell ref="AN152:AN157"/>
    <mergeCell ref="AO152:AO157"/>
    <mergeCell ref="AP152:AP157"/>
    <mergeCell ref="AQ152:AQ157"/>
    <mergeCell ref="AR152:AR157"/>
    <mergeCell ref="AS152:AS157"/>
    <mergeCell ref="AT152:AT157"/>
    <mergeCell ref="AU152:AU157"/>
    <mergeCell ref="AL140:AL145"/>
    <mergeCell ref="AM140:AM145"/>
    <mergeCell ref="AN158:AN163"/>
    <mergeCell ref="AO158:AO163"/>
    <mergeCell ref="AS146:AS151"/>
    <mergeCell ref="AT146:AT151"/>
    <mergeCell ref="AP158:AP163"/>
    <mergeCell ref="AQ158:AQ163"/>
    <mergeCell ref="AR158:AR163"/>
    <mergeCell ref="AS158:AS163"/>
    <mergeCell ref="AT158:AT163"/>
    <mergeCell ref="AU158:AU163"/>
    <mergeCell ref="C164:C169"/>
    <mergeCell ref="AG164:AG169"/>
    <mergeCell ref="AH164:AH169"/>
    <mergeCell ref="AI164:AI169"/>
    <mergeCell ref="AJ164:AJ169"/>
    <mergeCell ref="AK164:AK169"/>
    <mergeCell ref="AL164:AL169"/>
    <mergeCell ref="AM164:AM169"/>
    <mergeCell ref="AN164:AN169"/>
    <mergeCell ref="AO164:AO169"/>
    <mergeCell ref="AP164:AP169"/>
    <mergeCell ref="AQ164:AQ169"/>
    <mergeCell ref="AR164:AR169"/>
    <mergeCell ref="AS164:AS169"/>
    <mergeCell ref="AT164:AT169"/>
    <mergeCell ref="AU164:AU169"/>
    <mergeCell ref="AG158:AG163"/>
    <mergeCell ref="AH158:AH163"/>
    <mergeCell ref="AI158:AI163"/>
    <mergeCell ref="AJ158:AJ163"/>
    <mergeCell ref="AK158:AK163"/>
    <mergeCell ref="AL158:AL163"/>
    <mergeCell ref="AM158:AM163"/>
    <mergeCell ref="AP170:AP175"/>
    <mergeCell ref="AQ170:AQ175"/>
    <mergeCell ref="AR170:AR175"/>
    <mergeCell ref="AS170:AS175"/>
    <mergeCell ref="AT170:AT175"/>
    <mergeCell ref="AU170:AU175"/>
    <mergeCell ref="C176:C181"/>
    <mergeCell ref="AG176:AG181"/>
    <mergeCell ref="AH176:AH181"/>
    <mergeCell ref="AI176:AI181"/>
    <mergeCell ref="AJ176:AJ181"/>
    <mergeCell ref="AK176:AK181"/>
    <mergeCell ref="AL176:AL181"/>
    <mergeCell ref="AM176:AM181"/>
    <mergeCell ref="AN176:AN181"/>
    <mergeCell ref="AO176:AO181"/>
    <mergeCell ref="AP176:AP181"/>
    <mergeCell ref="AQ176:AQ181"/>
    <mergeCell ref="AR176:AR181"/>
    <mergeCell ref="AS176:AS181"/>
    <mergeCell ref="AT176:AT181"/>
    <mergeCell ref="AU176:AU181"/>
    <mergeCell ref="C170:C175"/>
    <mergeCell ref="AG170:AG175"/>
    <mergeCell ref="AI182:AI187"/>
    <mergeCell ref="AJ182:AJ187"/>
    <mergeCell ref="AK182:AK187"/>
    <mergeCell ref="AL182:AL187"/>
    <mergeCell ref="AM182:AM187"/>
    <mergeCell ref="AN182:AN187"/>
    <mergeCell ref="AO170:AO175"/>
    <mergeCell ref="AH170:AH175"/>
    <mergeCell ref="AI170:AI175"/>
    <mergeCell ref="AJ170:AJ175"/>
    <mergeCell ref="AK170:AK175"/>
    <mergeCell ref="AL170:AL175"/>
    <mergeCell ref="AM170:AM175"/>
    <mergeCell ref="AN170:AN175"/>
    <mergeCell ref="AO182:AO187"/>
    <mergeCell ref="AP182:AP187"/>
    <mergeCell ref="AQ182:AQ187"/>
    <mergeCell ref="AR182:AR187"/>
    <mergeCell ref="AS182:AS187"/>
    <mergeCell ref="AT182:AT187"/>
    <mergeCell ref="AU182:AU187"/>
    <mergeCell ref="C188:C193"/>
    <mergeCell ref="AG188:AG193"/>
    <mergeCell ref="AH188:AH193"/>
    <mergeCell ref="AI188:AI193"/>
    <mergeCell ref="AJ188:AJ193"/>
    <mergeCell ref="AK188:AK193"/>
    <mergeCell ref="AL188:AL193"/>
    <mergeCell ref="AM188:AM193"/>
    <mergeCell ref="AN188:AN193"/>
    <mergeCell ref="AO188:AO193"/>
    <mergeCell ref="AP188:AP193"/>
    <mergeCell ref="AQ188:AQ193"/>
    <mergeCell ref="AR188:AR193"/>
    <mergeCell ref="AS188:AS193"/>
    <mergeCell ref="AT188:AT193"/>
    <mergeCell ref="AU188:AU193"/>
    <mergeCell ref="C182:C187"/>
    <mergeCell ref="AG182:AG187"/>
    <mergeCell ref="AP194:AP199"/>
    <mergeCell ref="AQ194:AQ199"/>
    <mergeCell ref="AR194:AR199"/>
    <mergeCell ref="AS194:AS199"/>
    <mergeCell ref="AT194:AT199"/>
    <mergeCell ref="AU194:AU199"/>
    <mergeCell ref="C200:C205"/>
    <mergeCell ref="AG200:AG205"/>
    <mergeCell ref="AH200:AH205"/>
    <mergeCell ref="AI200:AI205"/>
    <mergeCell ref="AJ200:AJ205"/>
    <mergeCell ref="AK200:AK205"/>
    <mergeCell ref="AL200:AL205"/>
    <mergeCell ref="AM200:AM205"/>
    <mergeCell ref="AN200:AN205"/>
    <mergeCell ref="AO200:AO205"/>
    <mergeCell ref="AP200:AP205"/>
    <mergeCell ref="AQ200:AQ205"/>
    <mergeCell ref="AR200:AR205"/>
    <mergeCell ref="AS200:AS205"/>
    <mergeCell ref="AT200:AT205"/>
    <mergeCell ref="AU200:AU205"/>
    <mergeCell ref="C194:C199"/>
    <mergeCell ref="AG194:AG199"/>
    <mergeCell ref="AI206:AI211"/>
    <mergeCell ref="AJ206:AJ211"/>
    <mergeCell ref="AK206:AK211"/>
    <mergeCell ref="AL206:AL211"/>
    <mergeCell ref="AM206:AM211"/>
    <mergeCell ref="AN206:AN211"/>
    <mergeCell ref="AO194:AO199"/>
    <mergeCell ref="AH194:AH199"/>
    <mergeCell ref="AI194:AI199"/>
    <mergeCell ref="AJ194:AJ199"/>
    <mergeCell ref="AK194:AK199"/>
    <mergeCell ref="AL194:AL199"/>
    <mergeCell ref="AM194:AM199"/>
    <mergeCell ref="AN194:AN199"/>
    <mergeCell ref="AO206:AO211"/>
    <mergeCell ref="AQ206:AQ211"/>
    <mergeCell ref="AR206:AR211"/>
    <mergeCell ref="AS206:AS211"/>
    <mergeCell ref="AT206:AT211"/>
    <mergeCell ref="AU206:AU211"/>
    <mergeCell ref="C212:C217"/>
    <mergeCell ref="AG212:AG217"/>
    <mergeCell ref="AH212:AH217"/>
    <mergeCell ref="AI212:AI217"/>
    <mergeCell ref="AJ212:AJ217"/>
    <mergeCell ref="AK212:AK217"/>
    <mergeCell ref="AL212:AL217"/>
    <mergeCell ref="AM212:AM217"/>
    <mergeCell ref="AN212:AN217"/>
    <mergeCell ref="AO212:AO217"/>
    <mergeCell ref="AP212:AP217"/>
    <mergeCell ref="AQ212:AQ217"/>
    <mergeCell ref="AR212:AR217"/>
    <mergeCell ref="AS212:AS217"/>
    <mergeCell ref="AT212:AT217"/>
    <mergeCell ref="AU212:AU217"/>
    <mergeCell ref="C206:C211"/>
    <mergeCell ref="AG206:AG211"/>
    <mergeCell ref="AH206:AH211"/>
    <mergeCell ref="AU218:AU223"/>
    <mergeCell ref="C224:C229"/>
    <mergeCell ref="AG224:AG229"/>
    <mergeCell ref="AH224:AH229"/>
    <mergeCell ref="AI224:AI229"/>
    <mergeCell ref="AJ224:AJ229"/>
    <mergeCell ref="AK224:AK229"/>
    <mergeCell ref="AL224:AL229"/>
    <mergeCell ref="AM224:AM229"/>
    <mergeCell ref="AN224:AN229"/>
    <mergeCell ref="AO224:AO229"/>
    <mergeCell ref="AP224:AP229"/>
    <mergeCell ref="AQ224:AQ229"/>
    <mergeCell ref="AR224:AR229"/>
    <mergeCell ref="AS224:AS229"/>
    <mergeCell ref="AT224:AT229"/>
    <mergeCell ref="AU224:AU229"/>
    <mergeCell ref="C218:C223"/>
    <mergeCell ref="AG218:AG223"/>
    <mergeCell ref="AH218:AH223"/>
    <mergeCell ref="AI218:AI223"/>
    <mergeCell ref="AJ218:AJ223"/>
    <mergeCell ref="AK218:AK223"/>
    <mergeCell ref="AU230:AU235"/>
    <mergeCell ref="C236:C241"/>
    <mergeCell ref="AG236:AG241"/>
    <mergeCell ref="AH236:AH241"/>
    <mergeCell ref="AI236:AI241"/>
    <mergeCell ref="AJ236:AJ241"/>
    <mergeCell ref="AK236:AK241"/>
    <mergeCell ref="AL236:AL241"/>
    <mergeCell ref="AM236:AM241"/>
    <mergeCell ref="AN236:AN241"/>
    <mergeCell ref="AO236:AO241"/>
    <mergeCell ref="AP236:AP241"/>
    <mergeCell ref="AQ236:AQ241"/>
    <mergeCell ref="AR236:AR241"/>
    <mergeCell ref="C230:C235"/>
    <mergeCell ref="AG230:AG235"/>
    <mergeCell ref="AH230:AH235"/>
    <mergeCell ref="AI230:AI235"/>
    <mergeCell ref="AJ230:AJ235"/>
    <mergeCell ref="AK230:AK235"/>
    <mergeCell ref="AL230:AL235"/>
    <mergeCell ref="AM230:AM235"/>
    <mergeCell ref="AN230:AN235"/>
    <mergeCell ref="AO230:AO235"/>
    <mergeCell ref="C252:C255"/>
    <mergeCell ref="AS236:AS241"/>
    <mergeCell ref="AT236:AT241"/>
    <mergeCell ref="AU236:AU241"/>
    <mergeCell ref="C242:C245"/>
    <mergeCell ref="C246:C251"/>
    <mergeCell ref="AG246:AG251"/>
    <mergeCell ref="AH246:AH251"/>
    <mergeCell ref="AI246:AI251"/>
    <mergeCell ref="AJ246:AJ251"/>
    <mergeCell ref="AK246:AK251"/>
    <mergeCell ref="AL246:AL251"/>
    <mergeCell ref="AM246:AM251"/>
    <mergeCell ref="AN246:AN251"/>
    <mergeCell ref="AO246:AO251"/>
    <mergeCell ref="AP246:AP251"/>
    <mergeCell ref="AQ246:AQ251"/>
    <mergeCell ref="AL242:AL245"/>
    <mergeCell ref="AM242:AM245"/>
    <mergeCell ref="AN242:AN245"/>
    <mergeCell ref="AO242:AO245"/>
    <mergeCell ref="AP242:AP245"/>
    <mergeCell ref="AQ242:AQ245"/>
    <mergeCell ref="AR242:AR245"/>
    <mergeCell ref="AS242:AS245"/>
    <mergeCell ref="AT242:AT245"/>
    <mergeCell ref="AR246:AR251"/>
    <mergeCell ref="AS246:AS251"/>
    <mergeCell ref="AT246:AT251"/>
    <mergeCell ref="AS230:AS235"/>
    <mergeCell ref="AG124:AG127"/>
    <mergeCell ref="AH124:AH127"/>
    <mergeCell ref="AI124:AI127"/>
    <mergeCell ref="AJ124:AJ127"/>
    <mergeCell ref="AT230:AT235"/>
    <mergeCell ref="AO218:AO223"/>
    <mergeCell ref="AP218:AP223"/>
    <mergeCell ref="AQ218:AQ223"/>
    <mergeCell ref="AR218:AR223"/>
    <mergeCell ref="AS218:AS223"/>
    <mergeCell ref="AL218:AL223"/>
    <mergeCell ref="AM218:AM223"/>
    <mergeCell ref="AN218:AN223"/>
    <mergeCell ref="AP230:AP235"/>
    <mergeCell ref="AQ230:AQ235"/>
    <mergeCell ref="AR230:AR235"/>
    <mergeCell ref="AT218:AT223"/>
    <mergeCell ref="AP206:AP211"/>
    <mergeCell ref="AG256:AG258"/>
    <mergeCell ref="AH256:AH258"/>
    <mergeCell ref="AI256:AI258"/>
    <mergeCell ref="AJ256:AJ258"/>
    <mergeCell ref="AK256:AK258"/>
    <mergeCell ref="AL256:AL258"/>
    <mergeCell ref="AM256:AM258"/>
    <mergeCell ref="AN256:AN258"/>
    <mergeCell ref="AO256:AO258"/>
    <mergeCell ref="AK124:AK127"/>
    <mergeCell ref="AL124:AL127"/>
    <mergeCell ref="AM124:AM127"/>
    <mergeCell ref="AN124:AN127"/>
    <mergeCell ref="AO124:AO127"/>
    <mergeCell ref="AT256:AT258"/>
    <mergeCell ref="AU256:AU258"/>
    <mergeCell ref="AU242:AU245"/>
    <mergeCell ref="AU246:AU251"/>
    <mergeCell ref="AU252:AU255"/>
    <mergeCell ref="AP252:AP255"/>
    <mergeCell ref="AQ252:AQ255"/>
    <mergeCell ref="AR252:AR255"/>
    <mergeCell ref="AS252:AS255"/>
    <mergeCell ref="AT252:AT255"/>
    <mergeCell ref="AL252:AL255"/>
    <mergeCell ref="AM252:AM255"/>
    <mergeCell ref="AN252:AN255"/>
    <mergeCell ref="AO252:AO255"/>
    <mergeCell ref="AT124:AT127"/>
    <mergeCell ref="AP256:AP258"/>
    <mergeCell ref="AQ256:AQ258"/>
    <mergeCell ref="AR256:AR258"/>
    <mergeCell ref="AS256:AS258"/>
    <mergeCell ref="AG252:AG255"/>
    <mergeCell ref="AH252:AH255"/>
    <mergeCell ref="AI252:AI255"/>
    <mergeCell ref="AJ252:AJ255"/>
    <mergeCell ref="AG242:AG245"/>
    <mergeCell ref="AH242:AH245"/>
    <mergeCell ref="AI242:AI245"/>
    <mergeCell ref="AJ242:AJ245"/>
    <mergeCell ref="AK242:AK245"/>
    <mergeCell ref="AK252:AK255"/>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
  <sheetViews>
    <sheetView showGridLines="0" workbookViewId="0"/>
  </sheetViews>
  <sheetFormatPr baseColWidth="10" defaultRowHeight="12.75"/>
  <cols>
    <col min="1" max="1" width="17.42578125" style="136" customWidth="1"/>
    <col min="2" max="2" width="24.28515625" style="136" customWidth="1"/>
    <col min="3" max="3" width="24.140625" style="136" customWidth="1"/>
    <col min="4" max="5" width="24" style="136" customWidth="1"/>
    <col min="6" max="6" width="24.42578125" style="136" customWidth="1"/>
    <col min="7" max="7" width="20.140625" style="136" customWidth="1"/>
    <col min="8" max="8" width="19.85546875" style="148" customWidth="1"/>
    <col min="9" max="9" width="14.5703125" style="136" customWidth="1"/>
    <col min="10" max="10" width="4.85546875" style="136" customWidth="1"/>
    <col min="11" max="16384" width="11.42578125" style="136"/>
  </cols>
  <sheetData>
    <row r="1" spans="1:9" ht="17.25" customHeight="1">
      <c r="A1" s="132" t="s">
        <v>249</v>
      </c>
      <c r="B1" s="132" t="s">
        <v>250</v>
      </c>
      <c r="C1" s="133" t="s">
        <v>251</v>
      </c>
      <c r="D1" s="134" t="s">
        <v>252</v>
      </c>
      <c r="E1" s="149" t="s">
        <v>256</v>
      </c>
      <c r="F1" s="132" t="s">
        <v>253</v>
      </c>
      <c r="G1" s="132" t="s">
        <v>254</v>
      </c>
      <c r="H1" s="135">
        <f>+INVERSIÓN!H11</f>
        <v>1900000000</v>
      </c>
      <c r="I1" s="135">
        <v>10000</v>
      </c>
    </row>
    <row r="2" spans="1:9" ht="17.25" customHeight="1">
      <c r="A2" s="137">
        <v>1</v>
      </c>
      <c r="B2" s="138" t="s">
        <v>223</v>
      </c>
      <c r="C2" s="138">
        <v>4187</v>
      </c>
      <c r="D2" s="151">
        <v>3951</v>
      </c>
      <c r="E2" s="152">
        <v>1087</v>
      </c>
      <c r="F2" s="139">
        <f>+AVERAGE(C2:E2)</f>
        <v>3075</v>
      </c>
      <c r="G2" s="140">
        <f>+F2/$F$21</f>
        <v>0.11266625141977793</v>
      </c>
      <c r="H2" s="141">
        <f>+ROUND($H$1*G2,0)</f>
        <v>214065878</v>
      </c>
      <c r="I2" s="141">
        <f>+ROUND($I$1*G2,0)</f>
        <v>1127</v>
      </c>
    </row>
    <row r="3" spans="1:9" ht="17.25" customHeight="1">
      <c r="A3" s="137">
        <v>2</v>
      </c>
      <c r="B3" s="138" t="s">
        <v>224</v>
      </c>
      <c r="C3" s="138">
        <v>2764</v>
      </c>
      <c r="D3" s="151">
        <v>2613</v>
      </c>
      <c r="E3" s="152">
        <v>1202</v>
      </c>
      <c r="F3" s="139">
        <f t="shared" ref="F3:F20" si="0">+AVERAGE(C3:E3)</f>
        <v>2193</v>
      </c>
      <c r="G3" s="140">
        <f>+F3/$F$21</f>
        <v>8.0350272963763583E-2</v>
      </c>
      <c r="H3" s="141">
        <f t="shared" ref="H3:H19" si="1">+ROUND($H$1*G3,0)</f>
        <v>152665519</v>
      </c>
      <c r="I3" s="141">
        <f t="shared" ref="I3:I20" si="2">+ROUND($I$1*G3,0)</f>
        <v>804</v>
      </c>
    </row>
    <row r="4" spans="1:9" ht="17.25" customHeight="1">
      <c r="A4" s="137">
        <v>3</v>
      </c>
      <c r="B4" s="138" t="s">
        <v>225</v>
      </c>
      <c r="C4" s="138">
        <v>515</v>
      </c>
      <c r="D4" s="151">
        <v>411</v>
      </c>
      <c r="E4" s="152">
        <v>222</v>
      </c>
      <c r="F4" s="139">
        <f t="shared" si="0"/>
        <v>382.66666666666669</v>
      </c>
      <c r="G4" s="140">
        <f t="shared" ref="G4:G20" si="3">+F4/$F$21</f>
        <v>1.4020689065572366E-2</v>
      </c>
      <c r="H4" s="141">
        <f t="shared" si="1"/>
        <v>26639309</v>
      </c>
      <c r="I4" s="141">
        <f t="shared" si="2"/>
        <v>140</v>
      </c>
    </row>
    <row r="5" spans="1:9" ht="17.25" customHeight="1">
      <c r="A5" s="137">
        <v>4</v>
      </c>
      <c r="B5" s="138" t="s">
        <v>226</v>
      </c>
      <c r="C5" s="138">
        <v>707</v>
      </c>
      <c r="D5" s="151">
        <v>525</v>
      </c>
      <c r="E5" s="152">
        <v>298</v>
      </c>
      <c r="F5" s="139">
        <f t="shared" si="0"/>
        <v>510</v>
      </c>
      <c r="G5" s="140">
        <f t="shared" si="3"/>
        <v>1.8686109991572927E-2</v>
      </c>
      <c r="H5" s="141">
        <f t="shared" si="1"/>
        <v>35503609</v>
      </c>
      <c r="I5" s="141">
        <f t="shared" si="2"/>
        <v>187</v>
      </c>
    </row>
    <row r="6" spans="1:9" ht="17.25" customHeight="1">
      <c r="A6" s="137">
        <v>5</v>
      </c>
      <c r="B6" s="138" t="s">
        <v>227</v>
      </c>
      <c r="C6" s="138">
        <v>1477</v>
      </c>
      <c r="D6" s="151">
        <v>747</v>
      </c>
      <c r="E6" s="152">
        <v>40</v>
      </c>
      <c r="F6" s="139">
        <f t="shared" si="0"/>
        <v>754.66666666666663</v>
      </c>
      <c r="G6" s="140">
        <f t="shared" si="3"/>
        <v>2.7650557530013792E-2</v>
      </c>
      <c r="H6" s="141">
        <f t="shared" si="1"/>
        <v>52536059</v>
      </c>
      <c r="I6" s="141">
        <f t="shared" si="2"/>
        <v>277</v>
      </c>
    </row>
    <row r="7" spans="1:9" ht="17.25" customHeight="1">
      <c r="A7" s="137">
        <v>6</v>
      </c>
      <c r="B7" s="138" t="s">
        <v>228</v>
      </c>
      <c r="C7" s="138">
        <v>1056</v>
      </c>
      <c r="D7" s="151">
        <v>414</v>
      </c>
      <c r="E7" s="152">
        <v>267</v>
      </c>
      <c r="F7" s="139">
        <f t="shared" si="0"/>
        <v>579</v>
      </c>
      <c r="G7" s="140">
        <f t="shared" si="3"/>
        <v>2.1214230755138674E-2</v>
      </c>
      <c r="H7" s="141">
        <f t="shared" si="1"/>
        <v>40307038</v>
      </c>
      <c r="I7" s="141">
        <f t="shared" si="2"/>
        <v>212</v>
      </c>
    </row>
    <row r="8" spans="1:9" ht="17.25" customHeight="1">
      <c r="A8" s="137">
        <v>7</v>
      </c>
      <c r="B8" s="138" t="s">
        <v>229</v>
      </c>
      <c r="C8" s="138">
        <v>466</v>
      </c>
      <c r="D8" s="151">
        <v>1352</v>
      </c>
      <c r="E8" s="152">
        <v>280</v>
      </c>
      <c r="F8" s="139">
        <f t="shared" si="0"/>
        <v>699.33333333333337</v>
      </c>
      <c r="G8" s="140">
        <f t="shared" si="3"/>
        <v>2.5623175661647058E-2</v>
      </c>
      <c r="H8" s="141">
        <f t="shared" si="1"/>
        <v>48684034</v>
      </c>
      <c r="I8" s="141">
        <f t="shared" si="2"/>
        <v>256</v>
      </c>
    </row>
    <row r="9" spans="1:9" ht="17.25" customHeight="1">
      <c r="A9" s="137">
        <v>8</v>
      </c>
      <c r="B9" s="138" t="s">
        <v>230</v>
      </c>
      <c r="C9" s="138">
        <v>1727</v>
      </c>
      <c r="D9" s="151">
        <v>2617</v>
      </c>
      <c r="E9" s="152">
        <v>448</v>
      </c>
      <c r="F9" s="139">
        <f t="shared" si="0"/>
        <v>1597.3333333333333</v>
      </c>
      <c r="G9" s="140">
        <f t="shared" si="3"/>
        <v>5.8525385019357813E-2</v>
      </c>
      <c r="H9" s="141">
        <f t="shared" si="1"/>
        <v>111198232</v>
      </c>
      <c r="I9" s="141">
        <f t="shared" si="2"/>
        <v>585</v>
      </c>
    </row>
    <row r="10" spans="1:9" ht="17.25" customHeight="1">
      <c r="A10" s="137">
        <v>9</v>
      </c>
      <c r="B10" s="138" t="s">
        <v>231</v>
      </c>
      <c r="C10" s="138">
        <v>3366</v>
      </c>
      <c r="D10" s="151">
        <v>1822</v>
      </c>
      <c r="E10" s="152">
        <v>1229</v>
      </c>
      <c r="F10" s="139">
        <f t="shared" si="0"/>
        <v>2139</v>
      </c>
      <c r="G10" s="140">
        <f t="shared" si="3"/>
        <v>7.8371743670538216E-2</v>
      </c>
      <c r="H10" s="141">
        <f t="shared" si="1"/>
        <v>148906313</v>
      </c>
      <c r="I10" s="141">
        <f t="shared" si="2"/>
        <v>784</v>
      </c>
    </row>
    <row r="11" spans="1:9" ht="17.25" customHeight="1">
      <c r="A11" s="137">
        <v>10</v>
      </c>
      <c r="B11" s="138" t="s">
        <v>232</v>
      </c>
      <c r="C11" s="138">
        <v>4819</v>
      </c>
      <c r="D11" s="151">
        <v>3533</v>
      </c>
      <c r="E11" s="152">
        <v>912</v>
      </c>
      <c r="F11" s="139">
        <f t="shared" si="0"/>
        <v>3088</v>
      </c>
      <c r="G11" s="140">
        <f t="shared" si="3"/>
        <v>0.11314256402740626</v>
      </c>
      <c r="H11" s="141">
        <f t="shared" si="1"/>
        <v>214970872</v>
      </c>
      <c r="I11" s="141">
        <f t="shared" si="2"/>
        <v>1131</v>
      </c>
    </row>
    <row r="12" spans="1:9" ht="17.25" customHeight="1">
      <c r="A12" s="137">
        <v>11</v>
      </c>
      <c r="B12" s="138" t="s">
        <v>233</v>
      </c>
      <c r="C12" s="138">
        <v>5865</v>
      </c>
      <c r="D12" s="151">
        <v>9623</v>
      </c>
      <c r="E12" s="152">
        <v>1751</v>
      </c>
      <c r="F12" s="139">
        <f t="shared" si="0"/>
        <v>5746.333333333333</v>
      </c>
      <c r="G12" s="140">
        <f t="shared" si="3"/>
        <v>0.21054238571550696</v>
      </c>
      <c r="H12" s="141">
        <f>+ROUND($H$1*G12,0)-3</f>
        <v>400030530</v>
      </c>
      <c r="I12" s="141">
        <f>+ROUND($I$1*G12,0)</f>
        <v>2105</v>
      </c>
    </row>
    <row r="13" spans="1:9" ht="17.25" customHeight="1">
      <c r="A13" s="137">
        <v>12</v>
      </c>
      <c r="B13" s="138" t="s">
        <v>234</v>
      </c>
      <c r="C13" s="138">
        <v>1598</v>
      </c>
      <c r="D13" s="151">
        <v>1441</v>
      </c>
      <c r="E13" s="152">
        <v>467</v>
      </c>
      <c r="F13" s="139">
        <f t="shared" si="0"/>
        <v>1168.6666666666667</v>
      </c>
      <c r="G13" s="140">
        <f t="shared" si="3"/>
        <v>4.2819282111408286E-2</v>
      </c>
      <c r="H13" s="141">
        <f t="shared" si="1"/>
        <v>81356636</v>
      </c>
      <c r="I13" s="141">
        <f t="shared" si="2"/>
        <v>428</v>
      </c>
    </row>
    <row r="14" spans="1:9" ht="17.25" customHeight="1">
      <c r="A14" s="137">
        <v>13</v>
      </c>
      <c r="B14" s="138" t="s">
        <v>235</v>
      </c>
      <c r="C14" s="138">
        <v>2457</v>
      </c>
      <c r="D14" s="151">
        <v>1178</v>
      </c>
      <c r="E14" s="152">
        <v>675</v>
      </c>
      <c r="F14" s="139">
        <f t="shared" si="0"/>
        <v>1436.6666666666667</v>
      </c>
      <c r="G14" s="140">
        <f t="shared" si="3"/>
        <v>5.2638649714823078E-2</v>
      </c>
      <c r="H14" s="141">
        <f t="shared" si="1"/>
        <v>100013434</v>
      </c>
      <c r="I14" s="141">
        <f t="shared" si="2"/>
        <v>526</v>
      </c>
    </row>
    <row r="15" spans="1:9" ht="17.25" customHeight="1">
      <c r="A15" s="137">
        <v>14</v>
      </c>
      <c r="B15" s="138" t="s">
        <v>236</v>
      </c>
      <c r="C15" s="138">
        <v>369</v>
      </c>
      <c r="D15" s="151">
        <v>391</v>
      </c>
      <c r="E15" s="152">
        <v>140</v>
      </c>
      <c r="F15" s="139">
        <f t="shared" si="0"/>
        <v>300</v>
      </c>
      <c r="G15" s="140">
        <f t="shared" si="3"/>
        <v>1.0991829406807603E-2</v>
      </c>
      <c r="H15" s="141">
        <f t="shared" si="1"/>
        <v>20884476</v>
      </c>
      <c r="I15" s="141">
        <f t="shared" si="2"/>
        <v>110</v>
      </c>
    </row>
    <row r="16" spans="1:9" ht="17.25" customHeight="1">
      <c r="A16" s="137">
        <v>15</v>
      </c>
      <c r="B16" s="138" t="s">
        <v>237</v>
      </c>
      <c r="C16" s="138">
        <v>302</v>
      </c>
      <c r="D16" s="151">
        <v>431</v>
      </c>
      <c r="E16" s="152">
        <v>175</v>
      </c>
      <c r="F16" s="139">
        <f t="shared" si="0"/>
        <v>302.66666666666669</v>
      </c>
      <c r="G16" s="140">
        <f t="shared" si="3"/>
        <v>1.1089534557090339E-2</v>
      </c>
      <c r="H16" s="141">
        <f t="shared" si="1"/>
        <v>21070116</v>
      </c>
      <c r="I16" s="141">
        <f t="shared" si="2"/>
        <v>111</v>
      </c>
    </row>
    <row r="17" spans="1:9" ht="17.25" customHeight="1">
      <c r="A17" s="137">
        <v>16</v>
      </c>
      <c r="B17" s="138" t="s">
        <v>238</v>
      </c>
      <c r="C17" s="138">
        <v>2226</v>
      </c>
      <c r="D17" s="151">
        <v>1703</v>
      </c>
      <c r="E17" s="152">
        <v>663</v>
      </c>
      <c r="F17" s="139">
        <f t="shared" si="0"/>
        <v>1530.6666666666667</v>
      </c>
      <c r="G17" s="140">
        <f t="shared" si="3"/>
        <v>5.6082756262289465E-2</v>
      </c>
      <c r="H17" s="141">
        <f t="shared" si="1"/>
        <v>106557237</v>
      </c>
      <c r="I17" s="141">
        <f t="shared" si="2"/>
        <v>561</v>
      </c>
    </row>
    <row r="18" spans="1:9" ht="17.25" customHeight="1">
      <c r="A18" s="137">
        <v>17</v>
      </c>
      <c r="B18" s="138" t="s">
        <v>239</v>
      </c>
      <c r="C18" s="138">
        <v>297</v>
      </c>
      <c r="D18" s="151">
        <v>1625</v>
      </c>
      <c r="E18" s="152">
        <v>55</v>
      </c>
      <c r="F18" s="139">
        <f t="shared" si="0"/>
        <v>659</v>
      </c>
      <c r="G18" s="140">
        <f t="shared" si="3"/>
        <v>2.4145385263620704E-2</v>
      </c>
      <c r="H18" s="141">
        <f t="shared" si="1"/>
        <v>45876232</v>
      </c>
      <c r="I18" s="141">
        <f t="shared" si="2"/>
        <v>241</v>
      </c>
    </row>
    <row r="19" spans="1:9" ht="17.25" customHeight="1">
      <c r="A19" s="137">
        <v>18</v>
      </c>
      <c r="B19" s="142" t="s">
        <v>240</v>
      </c>
      <c r="C19" s="142">
        <v>578</v>
      </c>
      <c r="D19" s="151">
        <v>612</v>
      </c>
      <c r="E19" s="152">
        <v>192</v>
      </c>
      <c r="F19" s="139">
        <f t="shared" si="0"/>
        <v>460.66666666666669</v>
      </c>
      <c r="G19" s="140">
        <f t="shared" si="3"/>
        <v>1.6878564711342341E-2</v>
      </c>
      <c r="H19" s="141">
        <f t="shared" si="1"/>
        <v>32069273</v>
      </c>
      <c r="I19" s="141">
        <f t="shared" si="2"/>
        <v>169</v>
      </c>
    </row>
    <row r="20" spans="1:9" ht="17.25" customHeight="1">
      <c r="A20" s="137">
        <v>19</v>
      </c>
      <c r="B20" s="138" t="s">
        <v>241</v>
      </c>
      <c r="C20" s="138">
        <v>1042</v>
      </c>
      <c r="D20" s="151">
        <v>661</v>
      </c>
      <c r="E20" s="152">
        <v>308</v>
      </c>
      <c r="F20" s="139">
        <f t="shared" si="0"/>
        <v>670.33333333333337</v>
      </c>
      <c r="G20" s="140">
        <f t="shared" si="3"/>
        <v>2.4560632152322324E-2</v>
      </c>
      <c r="H20" s="141">
        <f>+ROUND($H$1*G20,0)+2</f>
        <v>46665203</v>
      </c>
      <c r="I20" s="141">
        <f t="shared" si="2"/>
        <v>246</v>
      </c>
    </row>
    <row r="21" spans="1:9" ht="20.25" customHeight="1">
      <c r="A21" s="871" t="s">
        <v>255</v>
      </c>
      <c r="B21" s="872"/>
      <c r="C21" s="143">
        <f t="shared" ref="C21:I21" si="4">SUM(C2:C20)</f>
        <v>35818</v>
      </c>
      <c r="D21" s="144">
        <f t="shared" si="4"/>
        <v>35650</v>
      </c>
      <c r="E21" s="150">
        <f t="shared" si="4"/>
        <v>10411</v>
      </c>
      <c r="F21" s="145">
        <f t="shared" si="4"/>
        <v>27293.000000000007</v>
      </c>
      <c r="G21" s="146">
        <f t="shared" si="4"/>
        <v>0.99999999999999989</v>
      </c>
      <c r="H21" s="147">
        <f t="shared" si="4"/>
        <v>1900000000</v>
      </c>
      <c r="I21" s="147">
        <f t="shared" si="4"/>
        <v>10000</v>
      </c>
    </row>
  </sheetData>
  <mergeCells count="1">
    <mergeCell ref="A21:B2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showGridLines="0" topLeftCell="B1" workbookViewId="0">
      <selection activeCell="F2" sqref="F2"/>
    </sheetView>
  </sheetViews>
  <sheetFormatPr baseColWidth="10" defaultRowHeight="12.75"/>
  <cols>
    <col min="1" max="1" width="17.42578125" style="136" customWidth="1"/>
    <col min="2" max="2" width="24.28515625" style="136" customWidth="1"/>
    <col min="3" max="3" width="24.140625" style="136" customWidth="1"/>
    <col min="4" max="5" width="24" style="136" customWidth="1"/>
    <col min="6" max="6" width="24.42578125" style="136" customWidth="1"/>
    <col min="7" max="7" width="20.140625" style="136" customWidth="1"/>
    <col min="8" max="8" width="19.85546875" style="148" customWidth="1"/>
    <col min="9" max="9" width="14.5703125" style="136" customWidth="1"/>
    <col min="10" max="10" width="4.85546875" style="136" customWidth="1"/>
    <col min="11" max="16384" width="11.42578125" style="136"/>
  </cols>
  <sheetData>
    <row r="1" spans="1:9" ht="17.25" customHeight="1">
      <c r="A1" s="132" t="s">
        <v>249</v>
      </c>
      <c r="B1" s="132" t="s">
        <v>250</v>
      </c>
      <c r="C1" s="133" t="s">
        <v>251</v>
      </c>
      <c r="D1" s="134" t="s">
        <v>252</v>
      </c>
      <c r="E1" s="149" t="s">
        <v>256</v>
      </c>
      <c r="F1" s="132" t="s">
        <v>253</v>
      </c>
      <c r="G1" s="132" t="s">
        <v>254</v>
      </c>
      <c r="H1" s="135">
        <f>+INVERSIÓN!H23</f>
        <v>260000000</v>
      </c>
      <c r="I1" s="135">
        <f>+INVERSIÓN!H22</f>
        <v>2000</v>
      </c>
    </row>
    <row r="2" spans="1:9" ht="17.25" customHeight="1">
      <c r="A2" s="137">
        <v>1</v>
      </c>
      <c r="B2" s="138" t="s">
        <v>223</v>
      </c>
      <c r="C2" s="138">
        <v>329</v>
      </c>
      <c r="D2" s="151">
        <v>213</v>
      </c>
      <c r="E2" s="152">
        <v>79</v>
      </c>
      <c r="F2" s="139">
        <f>+AVERAGE(C2:E2)</f>
        <v>207</v>
      </c>
      <c r="G2" s="140">
        <f>+F2/$F$21</f>
        <v>5.3719723183391015E-2</v>
      </c>
      <c r="H2" s="141">
        <f>+ROUND($H$1*G2,0)</f>
        <v>13967128</v>
      </c>
      <c r="I2" s="141">
        <f>+ROUND($I$1*G2,0)</f>
        <v>107</v>
      </c>
    </row>
    <row r="3" spans="1:9" ht="17.25" customHeight="1">
      <c r="A3" s="137">
        <v>2</v>
      </c>
      <c r="B3" s="138" t="s">
        <v>224</v>
      </c>
      <c r="C3" s="138">
        <v>186</v>
      </c>
      <c r="D3" s="151">
        <v>166</v>
      </c>
      <c r="E3" s="152">
        <v>31</v>
      </c>
      <c r="F3" s="139">
        <f>+AVERAGE(C3:E3)</f>
        <v>127.66666666666667</v>
      </c>
      <c r="G3" s="140">
        <f>+F3/$F$21</f>
        <v>3.3131487889273364E-2</v>
      </c>
      <c r="H3" s="141">
        <f t="shared" ref="H3:H19" si="0">+ROUND($H$1*G3,0)</f>
        <v>8614187</v>
      </c>
      <c r="I3" s="141">
        <f t="shared" ref="I3:I20" si="1">+ROUND($I$1*G3,0)</f>
        <v>66</v>
      </c>
    </row>
    <row r="4" spans="1:9" ht="17.25" customHeight="1">
      <c r="A4" s="137">
        <v>3</v>
      </c>
      <c r="B4" s="138" t="s">
        <v>225</v>
      </c>
      <c r="C4" s="138">
        <v>50</v>
      </c>
      <c r="D4" s="151">
        <v>36</v>
      </c>
      <c r="E4" s="152">
        <v>11</v>
      </c>
      <c r="F4" s="139">
        <f t="shared" ref="F4:F20" si="2">+AVERAGE(C4:E4)</f>
        <v>32.333333333333336</v>
      </c>
      <c r="G4" s="140">
        <f t="shared" ref="G4:G20" si="3">+F4/$F$21</f>
        <v>8.3910034602076144E-3</v>
      </c>
      <c r="H4" s="141">
        <f t="shared" si="0"/>
        <v>2181661</v>
      </c>
      <c r="I4" s="141">
        <f t="shared" si="1"/>
        <v>17</v>
      </c>
    </row>
    <row r="5" spans="1:9" ht="17.25" customHeight="1">
      <c r="A5" s="137">
        <v>4</v>
      </c>
      <c r="B5" s="138" t="s">
        <v>226</v>
      </c>
      <c r="C5" s="138">
        <v>157</v>
      </c>
      <c r="D5" s="151">
        <v>157</v>
      </c>
      <c r="E5" s="152">
        <v>38</v>
      </c>
      <c r="F5" s="139">
        <f t="shared" si="2"/>
        <v>117.33333333333333</v>
      </c>
      <c r="G5" s="140">
        <f t="shared" si="3"/>
        <v>3.0449826989619382E-2</v>
      </c>
      <c r="H5" s="141">
        <f t="shared" si="0"/>
        <v>7916955</v>
      </c>
      <c r="I5" s="141">
        <f t="shared" si="1"/>
        <v>61</v>
      </c>
    </row>
    <row r="6" spans="1:9" ht="17.25" customHeight="1">
      <c r="A6" s="137">
        <v>5</v>
      </c>
      <c r="B6" s="138" t="s">
        <v>227</v>
      </c>
      <c r="C6" s="138">
        <v>50</v>
      </c>
      <c r="D6" s="151">
        <v>45</v>
      </c>
      <c r="E6" s="152">
        <v>22</v>
      </c>
      <c r="F6" s="139">
        <f t="shared" si="2"/>
        <v>39</v>
      </c>
      <c r="G6" s="140">
        <f t="shared" si="3"/>
        <v>1.0121107266435989E-2</v>
      </c>
      <c r="H6" s="141">
        <f t="shared" si="0"/>
        <v>2631488</v>
      </c>
      <c r="I6" s="141">
        <f t="shared" si="1"/>
        <v>20</v>
      </c>
    </row>
    <row r="7" spans="1:9" ht="17.25" customHeight="1">
      <c r="A7" s="137">
        <v>6</v>
      </c>
      <c r="B7" s="138" t="s">
        <v>228</v>
      </c>
      <c r="C7" s="138">
        <v>169</v>
      </c>
      <c r="D7" s="151">
        <v>135</v>
      </c>
      <c r="E7" s="152">
        <v>66</v>
      </c>
      <c r="F7" s="139">
        <f t="shared" si="2"/>
        <v>123.33333333333333</v>
      </c>
      <c r="G7" s="140">
        <f t="shared" si="3"/>
        <v>3.2006920415224918E-2</v>
      </c>
      <c r="H7" s="141">
        <f t="shared" si="0"/>
        <v>8321799</v>
      </c>
      <c r="I7" s="141">
        <f t="shared" si="1"/>
        <v>64</v>
      </c>
    </row>
    <row r="8" spans="1:9" ht="17.25" customHeight="1">
      <c r="A8" s="137">
        <v>7</v>
      </c>
      <c r="B8" s="138" t="s">
        <v>229</v>
      </c>
      <c r="C8" s="138">
        <v>204</v>
      </c>
      <c r="D8" s="151">
        <v>158</v>
      </c>
      <c r="E8" s="152">
        <v>77</v>
      </c>
      <c r="F8" s="139">
        <f t="shared" si="2"/>
        <v>146.33333333333334</v>
      </c>
      <c r="G8" s="140">
        <f t="shared" si="3"/>
        <v>3.7975778546712816E-2</v>
      </c>
      <c r="H8" s="141">
        <f t="shared" si="0"/>
        <v>9873702</v>
      </c>
      <c r="I8" s="141">
        <f t="shared" si="1"/>
        <v>76</v>
      </c>
    </row>
    <row r="9" spans="1:9" ht="17.25" customHeight="1">
      <c r="A9" s="137">
        <v>8</v>
      </c>
      <c r="B9" s="138" t="s">
        <v>230</v>
      </c>
      <c r="C9" s="138">
        <v>488</v>
      </c>
      <c r="D9" s="151">
        <v>390</v>
      </c>
      <c r="E9" s="152">
        <v>169</v>
      </c>
      <c r="F9" s="139">
        <f t="shared" si="2"/>
        <v>349</v>
      </c>
      <c r="G9" s="140">
        <f t="shared" si="3"/>
        <v>9.0570934256055377E-2</v>
      </c>
      <c r="H9" s="141">
        <f t="shared" si="0"/>
        <v>23548443</v>
      </c>
      <c r="I9" s="141">
        <f t="shared" si="1"/>
        <v>181</v>
      </c>
    </row>
    <row r="10" spans="1:9" ht="17.25" customHeight="1">
      <c r="A10" s="137">
        <v>9</v>
      </c>
      <c r="B10" s="138" t="s">
        <v>231</v>
      </c>
      <c r="C10" s="138">
        <v>633</v>
      </c>
      <c r="D10" s="151">
        <v>459</v>
      </c>
      <c r="E10" s="152">
        <v>184</v>
      </c>
      <c r="F10" s="139">
        <f t="shared" si="2"/>
        <v>425.33333333333331</v>
      </c>
      <c r="G10" s="140">
        <f t="shared" si="3"/>
        <v>0.11038062283737025</v>
      </c>
      <c r="H10" s="141">
        <f>+ROUND($H$1*G10,0)-1</f>
        <v>28698961</v>
      </c>
      <c r="I10" s="141">
        <f>+ROUND($I$1*G10,0)-1</f>
        <v>220</v>
      </c>
    </row>
    <row r="11" spans="1:9" ht="17.25" customHeight="1">
      <c r="A11" s="137">
        <v>10</v>
      </c>
      <c r="B11" s="138" t="s">
        <v>232</v>
      </c>
      <c r="C11" s="138">
        <f>1362+56</f>
        <v>1418</v>
      </c>
      <c r="D11" s="151">
        <v>1216</v>
      </c>
      <c r="E11" s="152">
        <v>531</v>
      </c>
      <c r="F11" s="139">
        <f t="shared" si="2"/>
        <v>1055</v>
      </c>
      <c r="G11" s="140">
        <f t="shared" si="3"/>
        <v>0.2737889273356402</v>
      </c>
      <c r="H11" s="141">
        <f t="shared" si="0"/>
        <v>71185121</v>
      </c>
      <c r="I11" s="141">
        <f t="shared" si="1"/>
        <v>548</v>
      </c>
    </row>
    <row r="12" spans="1:9" ht="17.25" customHeight="1">
      <c r="A12" s="137">
        <v>11</v>
      </c>
      <c r="B12" s="138" t="s">
        <v>233</v>
      </c>
      <c r="C12" s="138">
        <v>416</v>
      </c>
      <c r="D12" s="151">
        <v>308</v>
      </c>
      <c r="E12" s="152">
        <v>127</v>
      </c>
      <c r="F12" s="139">
        <f t="shared" si="2"/>
        <v>283.66666666666669</v>
      </c>
      <c r="G12" s="140">
        <f t="shared" si="3"/>
        <v>7.3615916955017319E-2</v>
      </c>
      <c r="H12" s="141">
        <f>+ROUND($H$1*G12,0)</f>
        <v>19140138</v>
      </c>
      <c r="I12" s="141">
        <f>+ROUND($I$1*G12,0)</f>
        <v>147</v>
      </c>
    </row>
    <row r="13" spans="1:9" ht="17.25" customHeight="1">
      <c r="A13" s="137">
        <v>12</v>
      </c>
      <c r="B13" s="138" t="s">
        <v>234</v>
      </c>
      <c r="C13" s="138">
        <v>478</v>
      </c>
      <c r="D13" s="151">
        <v>378</v>
      </c>
      <c r="E13" s="152">
        <v>115</v>
      </c>
      <c r="F13" s="139">
        <f t="shared" si="2"/>
        <v>323.66666666666669</v>
      </c>
      <c r="G13" s="140">
        <f t="shared" si="3"/>
        <v>8.3996539792387567E-2</v>
      </c>
      <c r="H13" s="141">
        <f t="shared" si="0"/>
        <v>21839100</v>
      </c>
      <c r="I13" s="141">
        <f t="shared" si="1"/>
        <v>168</v>
      </c>
    </row>
    <row r="14" spans="1:9" ht="17.25" customHeight="1">
      <c r="A14" s="137">
        <v>13</v>
      </c>
      <c r="B14" s="138" t="s">
        <v>235</v>
      </c>
      <c r="C14" s="138">
        <v>47</v>
      </c>
      <c r="D14" s="151">
        <v>47</v>
      </c>
      <c r="E14" s="152">
        <v>20</v>
      </c>
      <c r="F14" s="139">
        <f t="shared" si="2"/>
        <v>38</v>
      </c>
      <c r="G14" s="140">
        <f t="shared" si="3"/>
        <v>9.861591695501732E-3</v>
      </c>
      <c r="H14" s="141">
        <f t="shared" si="0"/>
        <v>2564014</v>
      </c>
      <c r="I14" s="141">
        <f t="shared" si="1"/>
        <v>20</v>
      </c>
    </row>
    <row r="15" spans="1:9" ht="17.25" customHeight="1">
      <c r="A15" s="137">
        <v>14</v>
      </c>
      <c r="B15" s="138" t="s">
        <v>236</v>
      </c>
      <c r="C15" s="138">
        <v>158</v>
      </c>
      <c r="D15" s="151">
        <v>227</v>
      </c>
      <c r="E15" s="152">
        <v>77</v>
      </c>
      <c r="F15" s="139">
        <f t="shared" si="2"/>
        <v>154</v>
      </c>
      <c r="G15" s="140">
        <f t="shared" si="3"/>
        <v>3.9965397923875441E-2</v>
      </c>
      <c r="H15" s="141">
        <f t="shared" si="0"/>
        <v>10391003</v>
      </c>
      <c r="I15" s="141">
        <f t="shared" si="1"/>
        <v>80</v>
      </c>
    </row>
    <row r="16" spans="1:9" ht="17.25" customHeight="1">
      <c r="A16" s="137">
        <v>15</v>
      </c>
      <c r="B16" s="138" t="s">
        <v>237</v>
      </c>
      <c r="C16" s="138">
        <v>43</v>
      </c>
      <c r="D16" s="151">
        <v>43</v>
      </c>
      <c r="E16" s="152">
        <v>16</v>
      </c>
      <c r="F16" s="139">
        <f t="shared" si="2"/>
        <v>34</v>
      </c>
      <c r="G16" s="140">
        <f t="shared" si="3"/>
        <v>8.8235294117647075E-3</v>
      </c>
      <c r="H16" s="141">
        <f t="shared" si="0"/>
        <v>2294118</v>
      </c>
      <c r="I16" s="141">
        <f t="shared" si="1"/>
        <v>18</v>
      </c>
    </row>
    <row r="17" spans="1:9" ht="17.25" customHeight="1">
      <c r="A17" s="137">
        <v>16</v>
      </c>
      <c r="B17" s="138" t="s">
        <v>238</v>
      </c>
      <c r="C17" s="138">
        <v>254</v>
      </c>
      <c r="D17" s="151">
        <v>216</v>
      </c>
      <c r="E17" s="152">
        <v>88</v>
      </c>
      <c r="F17" s="139">
        <f t="shared" si="2"/>
        <v>186</v>
      </c>
      <c r="G17" s="140">
        <f t="shared" si="3"/>
        <v>4.8269896193771637E-2</v>
      </c>
      <c r="H17" s="141">
        <f t="shared" si="0"/>
        <v>12550173</v>
      </c>
      <c r="I17" s="141">
        <f t="shared" si="1"/>
        <v>97</v>
      </c>
    </row>
    <row r="18" spans="1:9" ht="17.25" customHeight="1">
      <c r="A18" s="137">
        <v>17</v>
      </c>
      <c r="B18" s="138" t="s">
        <v>239</v>
      </c>
      <c r="C18" s="138">
        <v>27</v>
      </c>
      <c r="D18" s="151">
        <v>39</v>
      </c>
      <c r="E18" s="152">
        <v>13</v>
      </c>
      <c r="F18" s="139">
        <f t="shared" si="2"/>
        <v>26.333333333333332</v>
      </c>
      <c r="G18" s="140">
        <f t="shared" si="3"/>
        <v>6.8339100346020767E-3</v>
      </c>
      <c r="H18" s="141">
        <f t="shared" si="0"/>
        <v>1776817</v>
      </c>
      <c r="I18" s="141">
        <f t="shared" si="1"/>
        <v>14</v>
      </c>
    </row>
    <row r="19" spans="1:9" ht="17.25" customHeight="1">
      <c r="A19" s="137">
        <v>18</v>
      </c>
      <c r="B19" s="142" t="s">
        <v>240</v>
      </c>
      <c r="C19" s="142">
        <v>182</v>
      </c>
      <c r="D19" s="151">
        <v>143</v>
      </c>
      <c r="E19" s="152">
        <v>64</v>
      </c>
      <c r="F19" s="139">
        <f t="shared" si="2"/>
        <v>129.66666666666666</v>
      </c>
      <c r="G19" s="140">
        <f t="shared" si="3"/>
        <v>3.3650519031141871E-2</v>
      </c>
      <c r="H19" s="141">
        <f t="shared" si="0"/>
        <v>8749135</v>
      </c>
      <c r="I19" s="141">
        <f t="shared" si="1"/>
        <v>67</v>
      </c>
    </row>
    <row r="20" spans="1:9" ht="17.25" customHeight="1">
      <c r="A20" s="137">
        <v>19</v>
      </c>
      <c r="B20" s="138" t="s">
        <v>241</v>
      </c>
      <c r="C20" s="138">
        <v>81</v>
      </c>
      <c r="D20" s="151">
        <v>68</v>
      </c>
      <c r="E20" s="152">
        <v>18</v>
      </c>
      <c r="F20" s="139">
        <f t="shared" si="2"/>
        <v>55.666666666666664</v>
      </c>
      <c r="G20" s="140">
        <f t="shared" si="3"/>
        <v>1.4446366782006923E-2</v>
      </c>
      <c r="H20" s="141">
        <f>+ROUND($H$1*G20,0)+2</f>
        <v>3756057</v>
      </c>
      <c r="I20" s="141">
        <f t="shared" si="1"/>
        <v>29</v>
      </c>
    </row>
    <row r="21" spans="1:9" ht="20.25" customHeight="1">
      <c r="A21" s="871" t="s">
        <v>255</v>
      </c>
      <c r="B21" s="872"/>
      <c r="C21" s="143">
        <f t="shared" ref="C21:I21" si="4">SUM(C2:C20)</f>
        <v>5370</v>
      </c>
      <c r="D21" s="144">
        <f t="shared" si="4"/>
        <v>4444</v>
      </c>
      <c r="E21" s="150">
        <f t="shared" si="4"/>
        <v>1746</v>
      </c>
      <c r="F21" s="145">
        <f t="shared" si="4"/>
        <v>3853.3333333333326</v>
      </c>
      <c r="G21" s="146">
        <f t="shared" si="4"/>
        <v>1.0000000000000002</v>
      </c>
      <c r="H21" s="147">
        <f t="shared" si="4"/>
        <v>260000000</v>
      </c>
      <c r="I21" s="147">
        <f t="shared" si="4"/>
        <v>2000</v>
      </c>
    </row>
  </sheetData>
  <mergeCells count="1">
    <mergeCell ref="A21:B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7:Z47"/>
  <sheetViews>
    <sheetView topLeftCell="A10" workbookViewId="0">
      <selection activeCell="D39" sqref="D39"/>
    </sheetView>
  </sheetViews>
  <sheetFormatPr baseColWidth="10" defaultRowHeight="15"/>
  <cols>
    <col min="3" max="3" width="12" style="198" bestFit="1" customWidth="1"/>
    <col min="4" max="4" width="11.42578125" style="72"/>
    <col min="6" max="6" width="27" customWidth="1"/>
    <col min="13" max="13" width="12" bestFit="1" customWidth="1"/>
    <col min="17" max="17" width="23.85546875" bestFit="1" customWidth="1"/>
    <col min="19" max="19" width="12" bestFit="1" customWidth="1"/>
  </cols>
  <sheetData>
    <row r="7" spans="3:26">
      <c r="G7" s="87" t="s">
        <v>212</v>
      </c>
      <c r="H7" s="87" t="s">
        <v>213</v>
      </c>
      <c r="I7" s="87" t="s">
        <v>214</v>
      </c>
      <c r="J7" s="87" t="s">
        <v>215</v>
      </c>
      <c r="K7" s="87" t="s">
        <v>216</v>
      </c>
      <c r="L7" s="87" t="s">
        <v>217</v>
      </c>
      <c r="R7" s="87"/>
      <c r="U7" s="559" t="s">
        <v>212</v>
      </c>
      <c r="V7" s="559"/>
      <c r="W7" s="559" t="s">
        <v>213</v>
      </c>
      <c r="X7" s="559"/>
      <c r="Y7" s="559" t="s">
        <v>214</v>
      </c>
      <c r="Z7" s="559"/>
    </row>
    <row r="8" spans="3:26">
      <c r="F8" t="s">
        <v>210</v>
      </c>
      <c r="G8" s="54">
        <v>1100</v>
      </c>
      <c r="H8" s="54">
        <v>480</v>
      </c>
      <c r="I8" s="240">
        <v>800</v>
      </c>
      <c r="J8" s="240">
        <v>800</v>
      </c>
      <c r="K8" s="240">
        <v>1000</v>
      </c>
      <c r="L8" s="240">
        <v>860</v>
      </c>
      <c r="M8" s="198">
        <f>SUM(G8:L8)</f>
        <v>5040</v>
      </c>
      <c r="N8" s="72">
        <f>+M8/$M$12</f>
        <v>0.504</v>
      </c>
      <c r="O8" s="239">
        <f>5040-M8</f>
        <v>0</v>
      </c>
      <c r="Q8" t="s">
        <v>210</v>
      </c>
      <c r="R8" s="166">
        <v>450</v>
      </c>
      <c r="S8" s="198">
        <f>+M8</f>
        <v>5040</v>
      </c>
      <c r="U8">
        <v>1115</v>
      </c>
      <c r="V8" s="73">
        <f>+U8/S8</f>
        <v>0.22123015873015872</v>
      </c>
      <c r="W8">
        <v>478</v>
      </c>
      <c r="X8" s="73">
        <f>+W8/S8</f>
        <v>9.4841269841269837E-2</v>
      </c>
      <c r="Y8">
        <v>805</v>
      </c>
      <c r="Z8" s="73">
        <f>+Y8/S8</f>
        <v>0.15972222222222221</v>
      </c>
    </row>
    <row r="9" spans="3:26">
      <c r="F9" t="s">
        <v>218</v>
      </c>
      <c r="G9" s="54">
        <v>700</v>
      </c>
      <c r="H9" s="54">
        <v>480</v>
      </c>
      <c r="I9" s="240">
        <v>350</v>
      </c>
      <c r="J9" s="240">
        <v>800</v>
      </c>
      <c r="K9" s="240">
        <v>1200</v>
      </c>
      <c r="L9" s="240">
        <v>1110</v>
      </c>
      <c r="M9" s="198">
        <f t="shared" ref="M9:M11" si="0">SUM(G9:L9)</f>
        <v>4640</v>
      </c>
      <c r="N9" s="72">
        <f t="shared" ref="N9:N12" si="1">+M9/$M$12</f>
        <v>0.46400000000000002</v>
      </c>
      <c r="O9" s="239">
        <f>4640-M9</f>
        <v>0</v>
      </c>
      <c r="Q9" t="s">
        <v>218</v>
      </c>
      <c r="R9" s="166">
        <v>500</v>
      </c>
      <c r="S9" s="198">
        <f t="shared" ref="S9:S12" si="2">+M9</f>
        <v>4640</v>
      </c>
      <c r="U9">
        <f>31+681</f>
        <v>712</v>
      </c>
      <c r="V9" s="73">
        <f>+U9/S9</f>
        <v>0.15344827586206897</v>
      </c>
      <c r="W9">
        <v>483</v>
      </c>
      <c r="X9" s="73">
        <f>+W9/S9</f>
        <v>0.1040948275862069</v>
      </c>
      <c r="Y9">
        <v>367</v>
      </c>
      <c r="Z9" s="73">
        <f>+Y9/S9</f>
        <v>7.9094827586206895E-2</v>
      </c>
    </row>
    <row r="10" spans="3:26">
      <c r="F10" t="s">
        <v>222</v>
      </c>
      <c r="I10" s="240">
        <v>0</v>
      </c>
      <c r="J10" s="54">
        <v>3</v>
      </c>
      <c r="K10" s="54">
        <v>3</v>
      </c>
      <c r="L10" s="240">
        <v>4</v>
      </c>
      <c r="M10" s="198">
        <f t="shared" si="0"/>
        <v>10</v>
      </c>
      <c r="N10" s="72">
        <f t="shared" si="1"/>
        <v>1E-3</v>
      </c>
      <c r="O10" s="239">
        <f>10-M10</f>
        <v>0</v>
      </c>
      <c r="Q10" t="s">
        <v>222</v>
      </c>
      <c r="S10" s="198">
        <f t="shared" si="2"/>
        <v>10</v>
      </c>
      <c r="U10">
        <v>0</v>
      </c>
      <c r="V10" s="73"/>
      <c r="W10">
        <v>0</v>
      </c>
      <c r="X10" s="73"/>
      <c r="Y10">
        <v>0</v>
      </c>
      <c r="Z10" s="73"/>
    </row>
    <row r="11" spans="3:26">
      <c r="F11" t="s">
        <v>211</v>
      </c>
      <c r="G11" s="54">
        <v>70</v>
      </c>
      <c r="H11" s="54">
        <v>20</v>
      </c>
      <c r="I11" s="240">
        <v>120</v>
      </c>
      <c r="J11" s="240">
        <v>40</v>
      </c>
      <c r="K11" s="240">
        <v>40</v>
      </c>
      <c r="L11" s="240">
        <v>20</v>
      </c>
      <c r="M11" s="198">
        <f t="shared" si="0"/>
        <v>310</v>
      </c>
      <c r="N11" s="72">
        <f t="shared" si="1"/>
        <v>3.1E-2</v>
      </c>
      <c r="O11" s="239">
        <f>310-M11</f>
        <v>0</v>
      </c>
      <c r="Q11" t="s">
        <v>211</v>
      </c>
      <c r="R11" s="166">
        <v>50</v>
      </c>
      <c r="S11" s="198">
        <f t="shared" si="2"/>
        <v>310</v>
      </c>
      <c r="U11">
        <v>77</v>
      </c>
      <c r="V11" s="73">
        <f>+U11/S11</f>
        <v>0.24838709677419354</v>
      </c>
      <c r="W11">
        <v>24</v>
      </c>
      <c r="X11" s="73">
        <f>+W11/S11</f>
        <v>7.7419354838709681E-2</v>
      </c>
      <c r="Y11">
        <v>159</v>
      </c>
      <c r="Z11" s="73">
        <f>+Y11/S11</f>
        <v>0.51290322580645165</v>
      </c>
    </row>
    <row r="12" spans="3:26">
      <c r="G12" s="54">
        <f>SUM(G8:G11)</f>
        <v>1870</v>
      </c>
      <c r="H12" s="54">
        <f t="shared" ref="H12:K12" si="3">SUM(H8:H11)</f>
        <v>980</v>
      </c>
      <c r="I12" s="54">
        <f t="shared" si="3"/>
        <v>1270</v>
      </c>
      <c r="J12" s="54">
        <f t="shared" si="3"/>
        <v>1643</v>
      </c>
      <c r="K12" s="54">
        <f t="shared" si="3"/>
        <v>2243</v>
      </c>
      <c r="L12" s="54">
        <f>SUM(L8:L11)</f>
        <v>1994</v>
      </c>
      <c r="M12" s="198">
        <f>SUM(G12:L12)</f>
        <v>10000</v>
      </c>
      <c r="N12" s="72">
        <f t="shared" si="1"/>
        <v>1</v>
      </c>
      <c r="R12" s="166">
        <f t="shared" ref="R12" si="4">SUM(R8:R11)</f>
        <v>1000</v>
      </c>
      <c r="S12" s="198">
        <f t="shared" si="2"/>
        <v>10000</v>
      </c>
    </row>
    <row r="13" spans="3:26">
      <c r="G13" s="88"/>
      <c r="H13" s="88"/>
      <c r="I13" s="88"/>
      <c r="J13" s="88"/>
      <c r="K13" s="88"/>
      <c r="L13" s="88"/>
      <c r="M13" s="198"/>
      <c r="S13" s="198"/>
    </row>
    <row r="14" spans="3:26">
      <c r="R14">
        <v>450</v>
      </c>
      <c r="S14" s="175">
        <f>+G18</f>
        <v>0.22580645161290322</v>
      </c>
    </row>
    <row r="15" spans="3:26">
      <c r="C15" s="198">
        <v>10000</v>
      </c>
      <c r="D15" s="73">
        <f>+GESTIÓN!L14</f>
        <v>1.2999999999999999E-2</v>
      </c>
      <c r="G15" s="73">
        <f t="shared" ref="G15:L15" si="5">+G8/$M$8</f>
        <v>0.21825396825396826</v>
      </c>
      <c r="H15" s="73">
        <f t="shared" si="5"/>
        <v>9.5238095238095233E-2</v>
      </c>
      <c r="I15" s="241">
        <f t="shared" si="5"/>
        <v>0.15873015873015872</v>
      </c>
      <c r="J15" s="241">
        <f t="shared" si="5"/>
        <v>0.15873015873015872</v>
      </c>
      <c r="K15" s="241">
        <f t="shared" si="5"/>
        <v>0.1984126984126984</v>
      </c>
      <c r="L15" s="241">
        <f t="shared" si="5"/>
        <v>0.17063492063492064</v>
      </c>
      <c r="R15">
        <v>1115</v>
      </c>
      <c r="S15" s="73">
        <f>+(R15*S14)/R14</f>
        <v>0.55949820788530469</v>
      </c>
    </row>
    <row r="16" spans="3:26">
      <c r="C16" s="198">
        <f>+INVERSIÓN!N10</f>
        <v>4220</v>
      </c>
      <c r="D16" s="73">
        <f>+(C16*D15)/C15</f>
        <v>5.4859999999999996E-3</v>
      </c>
      <c r="G16" s="73">
        <f t="shared" ref="G16:L16" si="6">+G9/$M$9</f>
        <v>0.15086206896551724</v>
      </c>
      <c r="H16" s="73">
        <f t="shared" si="6"/>
        <v>0.10344827586206896</v>
      </c>
      <c r="I16" s="241">
        <f t="shared" si="6"/>
        <v>7.5431034482758619E-2</v>
      </c>
      <c r="J16" s="241">
        <f t="shared" si="6"/>
        <v>0.17241379310344829</v>
      </c>
      <c r="K16" s="241">
        <f t="shared" si="6"/>
        <v>0.25862068965517243</v>
      </c>
      <c r="L16" s="241">
        <f t="shared" si="6"/>
        <v>0.23922413793103448</v>
      </c>
    </row>
    <row r="17" spans="3:25">
      <c r="D17" s="73"/>
      <c r="G17" s="96"/>
      <c r="H17" s="96"/>
      <c r="I17" s="241">
        <v>0</v>
      </c>
      <c r="J17" s="73">
        <f>+J10/$M$10</f>
        <v>0.3</v>
      </c>
      <c r="K17" s="73">
        <f>+K10/$M$10</f>
        <v>0.3</v>
      </c>
      <c r="L17" s="241">
        <v>0.4</v>
      </c>
      <c r="R17">
        <v>500</v>
      </c>
      <c r="S17" s="73">
        <f>+G16</f>
        <v>0.15086206896551724</v>
      </c>
    </row>
    <row r="18" spans="3:25">
      <c r="D18" s="73"/>
      <c r="G18" s="73">
        <f t="shared" ref="G18:L18" si="7">+G11/$M$11</f>
        <v>0.22580645161290322</v>
      </c>
      <c r="H18" s="73">
        <f t="shared" si="7"/>
        <v>6.4516129032258063E-2</v>
      </c>
      <c r="I18" s="241">
        <f>+I11/$M$11</f>
        <v>0.38709677419354838</v>
      </c>
      <c r="J18" s="241">
        <f t="shared" si="7"/>
        <v>0.12903225806451613</v>
      </c>
      <c r="K18" s="241">
        <f t="shared" si="7"/>
        <v>0.12903225806451613</v>
      </c>
      <c r="L18" s="241">
        <f t="shared" si="7"/>
        <v>6.4516129032258063E-2</v>
      </c>
      <c r="R18">
        <f>+G11</f>
        <v>70</v>
      </c>
      <c r="S18" s="96">
        <f>+G18</f>
        <v>0.22580645161290322</v>
      </c>
    </row>
    <row r="19" spans="3:25">
      <c r="C19" s="198">
        <v>2000</v>
      </c>
      <c r="D19" s="73">
        <f>+GESTIÓN!L15</f>
        <v>1.2E-2</v>
      </c>
    </row>
    <row r="20" spans="3:25">
      <c r="C20" s="198">
        <f>+INVERSIÓN!T22+28</f>
        <v>750</v>
      </c>
      <c r="D20" s="73">
        <f>+(C20*D19)/C19</f>
        <v>4.4999999999999997E-3</v>
      </c>
      <c r="G20" s="96">
        <v>0.21829999999999999</v>
      </c>
      <c r="H20" s="96">
        <v>9.5200000000000007E-2</v>
      </c>
      <c r="I20" s="96">
        <v>0.19839999999999999</v>
      </c>
      <c r="J20" s="96">
        <v>0.19839999999999999</v>
      </c>
      <c r="K20" s="96">
        <v>0.19839999999999999</v>
      </c>
      <c r="L20" s="96">
        <v>9.1300000000000006E-2</v>
      </c>
    </row>
    <row r="21" spans="3:25">
      <c r="G21" s="96">
        <v>0.15090000000000001</v>
      </c>
      <c r="H21" s="96">
        <v>0.10340000000000001</v>
      </c>
      <c r="I21" s="96">
        <v>0.2155</v>
      </c>
      <c r="J21" s="96">
        <v>0.2155</v>
      </c>
      <c r="K21" s="96">
        <v>0.2155</v>
      </c>
      <c r="L21" s="96">
        <v>9.9099999999999994E-2</v>
      </c>
    </row>
    <row r="22" spans="3:25">
      <c r="G22" s="96"/>
      <c r="H22" s="96"/>
      <c r="I22" s="96">
        <v>0.2</v>
      </c>
      <c r="J22" s="96">
        <v>0.3</v>
      </c>
      <c r="K22" s="96">
        <v>0.3</v>
      </c>
      <c r="L22" s="96">
        <v>0.2</v>
      </c>
    </row>
    <row r="23" spans="3:25">
      <c r="G23" s="96">
        <v>0.2258</v>
      </c>
      <c r="H23" s="96">
        <v>6.4500000000000002E-2</v>
      </c>
      <c r="I23" s="96">
        <v>0.19350000000000001</v>
      </c>
      <c r="J23" s="96">
        <v>0.19350000000000001</v>
      </c>
      <c r="K23" s="96">
        <v>0.19350000000000001</v>
      </c>
      <c r="L23" s="96">
        <v>0.129</v>
      </c>
    </row>
    <row r="26" spans="3:25">
      <c r="C26" s="198">
        <v>333.33333333333331</v>
      </c>
    </row>
    <row r="27" spans="3:25">
      <c r="R27" s="560" t="s">
        <v>212</v>
      </c>
      <c r="S27" s="560"/>
      <c r="T27" s="560" t="s">
        <v>213</v>
      </c>
      <c r="U27" s="560"/>
      <c r="V27" s="560" t="s">
        <v>213</v>
      </c>
      <c r="W27" s="560"/>
    </row>
    <row r="28" spans="3:25">
      <c r="F28" t="s">
        <v>219</v>
      </c>
      <c r="G28" s="87">
        <v>280</v>
      </c>
      <c r="H28" s="87">
        <v>20</v>
      </c>
      <c r="I28" s="87">
        <v>350</v>
      </c>
      <c r="J28" s="299">
        <v>390</v>
      </c>
      <c r="K28" s="296">
        <v>405</v>
      </c>
      <c r="L28" s="296">
        <v>400</v>
      </c>
      <c r="M28">
        <f>SUM(G28:L28)</f>
        <v>1845</v>
      </c>
      <c r="N28" s="72">
        <f>+M28/$M$31</f>
        <v>0.92249999999999999</v>
      </c>
      <c r="O28" s="206">
        <f>+M28-1845</f>
        <v>0</v>
      </c>
      <c r="Q28" t="s">
        <v>219</v>
      </c>
      <c r="R28">
        <v>282</v>
      </c>
      <c r="S28" s="96">
        <f>+R28/M28</f>
        <v>0.15284552845528454</v>
      </c>
      <c r="T28">
        <f>44-24</f>
        <v>20</v>
      </c>
      <c r="U28" s="73">
        <f>+T28/M28</f>
        <v>1.0840108401084011E-2</v>
      </c>
      <c r="V28">
        <f>722-V29-T28-T29-R28-R29</f>
        <v>353</v>
      </c>
      <c r="W28" s="73">
        <f>+V28/M28</f>
        <v>0.19132791327913279</v>
      </c>
      <c r="Y28">
        <f>+R28+T28+V28</f>
        <v>655</v>
      </c>
    </row>
    <row r="29" spans="3:25">
      <c r="F29" t="s">
        <v>220</v>
      </c>
      <c r="G29" s="87">
        <v>20</v>
      </c>
      <c r="H29" s="87">
        <v>25</v>
      </c>
      <c r="I29" s="296">
        <v>24</v>
      </c>
      <c r="J29" s="296">
        <v>16</v>
      </c>
      <c r="K29" s="87">
        <v>20</v>
      </c>
      <c r="L29" s="87">
        <v>20</v>
      </c>
      <c r="M29">
        <f t="shared" ref="M29:M31" si="8">SUM(G29:L29)</f>
        <v>125</v>
      </c>
      <c r="N29" s="72">
        <f t="shared" ref="N29:N31" si="9">+M29/$M$31</f>
        <v>6.25E-2</v>
      </c>
      <c r="O29" s="206">
        <f>+M29-125</f>
        <v>0</v>
      </c>
      <c r="Q29" t="s">
        <v>220</v>
      </c>
      <c r="R29">
        <v>19</v>
      </c>
      <c r="S29" s="73">
        <f>+R29/M29</f>
        <v>0.152</v>
      </c>
      <c r="T29">
        <f>43-R29</f>
        <v>24</v>
      </c>
      <c r="U29" s="73">
        <f>+T29/M29</f>
        <v>0.192</v>
      </c>
      <c r="V29">
        <f>67-T29-R29</f>
        <v>24</v>
      </c>
      <c r="W29" s="73">
        <f>+V29/M29</f>
        <v>0.192</v>
      </c>
      <c r="Y29">
        <f>+R29+T29+V29</f>
        <v>67</v>
      </c>
    </row>
    <row r="30" spans="3:25">
      <c r="F30" t="s">
        <v>221</v>
      </c>
      <c r="G30" s="87"/>
      <c r="H30" s="87"/>
      <c r="I30" s="87"/>
      <c r="J30" s="87"/>
      <c r="K30" s="87">
        <v>15</v>
      </c>
      <c r="L30" s="87">
        <v>15</v>
      </c>
      <c r="M30">
        <f t="shared" si="8"/>
        <v>30</v>
      </c>
      <c r="N30" s="72">
        <f t="shared" si="9"/>
        <v>1.4999999999999999E-2</v>
      </c>
      <c r="O30" s="206">
        <f>+M30-30</f>
        <v>0</v>
      </c>
      <c r="Q30" t="s">
        <v>221</v>
      </c>
    </row>
    <row r="31" spans="3:25">
      <c r="G31" s="87">
        <f>SUM(G28:G30)</f>
        <v>300</v>
      </c>
      <c r="H31" s="87">
        <f t="shared" ref="H31:L31" si="10">SUM(H28:H30)</f>
        <v>45</v>
      </c>
      <c r="I31" s="87">
        <f t="shared" si="10"/>
        <v>374</v>
      </c>
      <c r="J31" s="87">
        <f t="shared" si="10"/>
        <v>406</v>
      </c>
      <c r="K31" s="87">
        <f t="shared" si="10"/>
        <v>440</v>
      </c>
      <c r="L31" s="87">
        <f t="shared" si="10"/>
        <v>435</v>
      </c>
      <c r="M31">
        <f t="shared" si="8"/>
        <v>2000</v>
      </c>
      <c r="N31" s="72">
        <f t="shared" si="9"/>
        <v>1</v>
      </c>
      <c r="S31" s="96"/>
    </row>
    <row r="32" spans="3:25">
      <c r="G32" s="87"/>
      <c r="H32" s="87"/>
      <c r="I32" s="87"/>
      <c r="J32" s="87"/>
      <c r="K32" s="87"/>
      <c r="L32" s="87"/>
      <c r="M32" s="87"/>
      <c r="S32" s="73"/>
    </row>
    <row r="33" spans="3:18">
      <c r="G33" s="204">
        <f>+G28/$M$28</f>
        <v>0.15176151761517614</v>
      </c>
      <c r="H33" s="204">
        <f>+H28/$M$28</f>
        <v>1.0840108401084011E-2</v>
      </c>
      <c r="I33" s="204">
        <f>+I28/$M$28</f>
        <v>0.18970189701897019</v>
      </c>
      <c r="J33" s="298">
        <f t="shared" ref="J33:L33" si="11">+J28/$M$28</f>
        <v>0.21138211382113822</v>
      </c>
      <c r="K33" s="297">
        <f t="shared" si="11"/>
        <v>0.21951219512195122</v>
      </c>
      <c r="L33" s="297">
        <f t="shared" si="11"/>
        <v>0.21680216802168023</v>
      </c>
    </row>
    <row r="34" spans="3:18">
      <c r="G34" s="205">
        <f>+G29/$M$29</f>
        <v>0.16</v>
      </c>
      <c r="H34" s="205">
        <f t="shared" ref="H34:L34" si="12">+H29/$M$29</f>
        <v>0.2</v>
      </c>
      <c r="I34" s="300">
        <f t="shared" si="12"/>
        <v>0.192</v>
      </c>
      <c r="J34" s="300">
        <f t="shared" si="12"/>
        <v>0.128</v>
      </c>
      <c r="K34" s="205">
        <f t="shared" si="12"/>
        <v>0.16</v>
      </c>
      <c r="L34" s="205">
        <f t="shared" si="12"/>
        <v>0.16</v>
      </c>
      <c r="R34">
        <f>+R28+T28</f>
        <v>302</v>
      </c>
    </row>
    <row r="35" spans="3:18">
      <c r="G35" s="73"/>
      <c r="H35" s="73"/>
      <c r="I35" s="73"/>
      <c r="J35" s="73"/>
      <c r="K35" s="205">
        <f>+K30/$M$30</f>
        <v>0.5</v>
      </c>
      <c r="L35" s="205">
        <f>+L30/$M$30</f>
        <v>0.5</v>
      </c>
      <c r="R35">
        <f>+R29+T29</f>
        <v>43</v>
      </c>
    </row>
    <row r="36" spans="3:18">
      <c r="G36" s="73"/>
      <c r="H36" s="73"/>
      <c r="I36" s="73"/>
      <c r="J36" s="73"/>
      <c r="K36" s="73"/>
      <c r="L36" s="73"/>
    </row>
    <row r="37" spans="3:18">
      <c r="C37" s="176">
        <v>1</v>
      </c>
      <c r="D37" s="72">
        <v>0.125</v>
      </c>
      <c r="G37" s="205">
        <v>0.15179999999999999</v>
      </c>
      <c r="H37" s="205">
        <v>1.0800000000000001E-2</v>
      </c>
      <c r="I37" s="205">
        <v>0.20050000000000001</v>
      </c>
      <c r="J37" s="205">
        <v>0.2114</v>
      </c>
      <c r="K37" s="205">
        <v>0.2114</v>
      </c>
      <c r="L37" s="205">
        <v>0.21410000000000001</v>
      </c>
    </row>
    <row r="38" spans="3:18">
      <c r="C38" s="176">
        <f>+(INVERSIÓN!EC10+INVERSIÓN!EC22+INVERSIÓN!EC28)/3</f>
        <v>0.39433333333333326</v>
      </c>
      <c r="D38" s="72">
        <f>+(C38*D37)/C37</f>
        <v>4.9291666666666657E-2</v>
      </c>
      <c r="G38" s="205">
        <v>0.16</v>
      </c>
      <c r="H38" s="205">
        <v>0.2</v>
      </c>
      <c r="I38" s="205">
        <v>0.16</v>
      </c>
      <c r="J38" s="205">
        <v>0.16</v>
      </c>
      <c r="K38" s="205">
        <v>0.16</v>
      </c>
      <c r="L38" s="205">
        <v>0.16</v>
      </c>
    </row>
    <row r="39" spans="3:18">
      <c r="G39" s="205"/>
      <c r="H39" s="205"/>
      <c r="I39" s="205"/>
      <c r="J39" s="205"/>
      <c r="K39" s="205">
        <v>0.5</v>
      </c>
      <c r="L39" s="205">
        <v>0.5</v>
      </c>
    </row>
    <row r="41" spans="3:18">
      <c r="F41" s="77">
        <f>+INVERSIÓN!H15</f>
        <v>1900000000</v>
      </c>
      <c r="G41" s="73">
        <f>+F41/$F$44</f>
        <v>0.78838174273858919</v>
      </c>
      <c r="H41" s="73">
        <f>+G41*N8</f>
        <v>0.39734439834024893</v>
      </c>
      <c r="I41" s="73">
        <f>+G41*N9</f>
        <v>0.36580912863070542</v>
      </c>
      <c r="J41" s="73">
        <f>+G41*N10</f>
        <v>7.8838174273858916E-4</v>
      </c>
      <c r="K41" s="73">
        <f>+G41*N11</f>
        <v>2.4439834024896266E-2</v>
      </c>
    </row>
    <row r="42" spans="3:18">
      <c r="F42" s="77">
        <f>+INVERSIÓN!H27</f>
        <v>260000000</v>
      </c>
      <c r="G42" s="73">
        <f>+F42/$F$44</f>
        <v>0.1078838174273859</v>
      </c>
      <c r="H42" s="73">
        <f>+N28*G42</f>
        <v>9.9522821576763495E-2</v>
      </c>
      <c r="I42" s="73">
        <f>+N29*G42</f>
        <v>6.7427385892116186E-3</v>
      </c>
      <c r="J42" s="73">
        <f>+N30*G42</f>
        <v>1.6182572614107883E-3</v>
      </c>
      <c r="K42" s="96"/>
    </row>
    <row r="43" spans="3:18">
      <c r="F43" s="77">
        <f>+INVERSIÓN!H33</f>
        <v>250000000</v>
      </c>
      <c r="G43" s="73">
        <f>+F43/$F$44</f>
        <v>0.1037344398340249</v>
      </c>
      <c r="H43" s="96"/>
      <c r="I43" s="96"/>
      <c r="J43" s="96"/>
      <c r="K43" s="96"/>
    </row>
    <row r="44" spans="3:18">
      <c r="F44" s="77">
        <f>SUM(F41:F43)</f>
        <v>2410000000</v>
      </c>
      <c r="H44" s="96"/>
      <c r="I44" s="96"/>
      <c r="J44" s="96"/>
      <c r="K44" s="96"/>
    </row>
    <row r="45" spans="3:18">
      <c r="H45" s="96"/>
      <c r="I45" s="96"/>
      <c r="J45" s="96"/>
      <c r="K45" s="96"/>
    </row>
    <row r="46" spans="3:18">
      <c r="H46" s="73">
        <v>0.3548</v>
      </c>
      <c r="I46" s="73">
        <v>0.39419999999999999</v>
      </c>
      <c r="J46" s="73">
        <v>8.0000000000000004E-4</v>
      </c>
      <c r="K46" s="73">
        <v>3.8600000000000002E-2</v>
      </c>
    </row>
    <row r="47" spans="3:18">
      <c r="H47" s="73">
        <v>9.6299999999999997E-2</v>
      </c>
      <c r="I47" s="73">
        <v>6.1999999999999998E-3</v>
      </c>
      <c r="J47" s="73">
        <v>5.4000000000000003E-3</v>
      </c>
      <c r="K47" s="73"/>
    </row>
  </sheetData>
  <mergeCells count="6">
    <mergeCell ref="U7:V7"/>
    <mergeCell ref="W7:X7"/>
    <mergeCell ref="R27:S27"/>
    <mergeCell ref="T27:U27"/>
    <mergeCell ref="Y7:Z7"/>
    <mergeCell ref="V27:W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B6A1D-7DA0-4DDF-B43F-9ADC25BD508E}">
  <dimension ref="F12:O30"/>
  <sheetViews>
    <sheetView topLeftCell="A4" workbookViewId="0">
      <selection activeCell="O28" sqref="O28:O29"/>
    </sheetView>
  </sheetViews>
  <sheetFormatPr baseColWidth="10" defaultRowHeight="15"/>
  <cols>
    <col min="6" max="6" width="13" style="206" bestFit="1" customWidth="1"/>
    <col min="7" max="7" width="15.5703125" bestFit="1" customWidth="1"/>
    <col min="8" max="8" width="12" bestFit="1" customWidth="1"/>
    <col min="10" max="10" width="17.140625" customWidth="1"/>
    <col min="15" max="15" width="16.85546875" bestFit="1" customWidth="1"/>
  </cols>
  <sheetData>
    <row r="12" spans="6:15">
      <c r="F12" s="561" t="s">
        <v>398</v>
      </c>
      <c r="G12" s="561"/>
      <c r="H12" s="561"/>
      <c r="J12" s="561" t="s">
        <v>399</v>
      </c>
      <c r="K12" s="561"/>
      <c r="L12" s="561"/>
    </row>
    <row r="13" spans="6:15">
      <c r="G13" s="359">
        <v>0.15</v>
      </c>
      <c r="H13" s="198">
        <v>115000</v>
      </c>
      <c r="J13" s="206"/>
      <c r="K13" s="359">
        <v>0.15</v>
      </c>
      <c r="L13" s="198">
        <v>115000</v>
      </c>
    </row>
    <row r="14" spans="6:15">
      <c r="F14" s="206">
        <v>10000</v>
      </c>
      <c r="G14" s="72">
        <f>+(F14*$G$13)/$H$13</f>
        <v>1.3043478260869565E-2</v>
      </c>
      <c r="J14" s="206">
        <v>10000</v>
      </c>
      <c r="K14" s="73">
        <f>+(J14*$G$13)/$H$13</f>
        <v>1.3043478260869565E-2</v>
      </c>
      <c r="M14" s="358">
        <v>1.3</v>
      </c>
      <c r="O14" s="77"/>
    </row>
    <row r="15" spans="6:15">
      <c r="F15" s="206">
        <v>25000</v>
      </c>
      <c r="G15" s="72">
        <f t="shared" ref="G15:G18" si="0">+(F15*$G$13)/$H$13</f>
        <v>3.2608695652173912E-2</v>
      </c>
      <c r="J15" s="206">
        <v>22000</v>
      </c>
      <c r="K15" s="73">
        <f t="shared" ref="K15:K18" si="1">+(J15*$G$13)/$H$13</f>
        <v>2.8695652173913042E-2</v>
      </c>
      <c r="M15" s="358">
        <v>2.9</v>
      </c>
      <c r="O15" s="77"/>
    </row>
    <row r="16" spans="6:15">
      <c r="F16" s="206">
        <v>36000</v>
      </c>
      <c r="G16" s="72">
        <f t="shared" si="0"/>
        <v>4.6956521739130432E-2</v>
      </c>
      <c r="J16" s="206">
        <v>36800</v>
      </c>
      <c r="K16" s="73">
        <f t="shared" si="1"/>
        <v>4.8000000000000001E-2</v>
      </c>
      <c r="M16" s="358">
        <v>4.8</v>
      </c>
      <c r="O16" s="361"/>
    </row>
    <row r="17" spans="6:15">
      <c r="F17" s="206">
        <v>36000</v>
      </c>
      <c r="G17" s="72">
        <f t="shared" si="0"/>
        <v>4.6956521739130432E-2</v>
      </c>
      <c r="J17" s="206">
        <v>36800</v>
      </c>
      <c r="K17" s="73">
        <f t="shared" si="1"/>
        <v>4.8000000000000001E-2</v>
      </c>
      <c r="M17" s="358">
        <v>4.8</v>
      </c>
    </row>
    <row r="18" spans="6:15">
      <c r="F18" s="206">
        <v>8000</v>
      </c>
      <c r="G18" s="72">
        <f t="shared" si="0"/>
        <v>1.0434782608695653E-2</v>
      </c>
      <c r="J18" s="206">
        <v>9400</v>
      </c>
      <c r="K18" s="73">
        <f t="shared" si="1"/>
        <v>1.2260869565217391E-2</v>
      </c>
      <c r="M18" s="358">
        <v>1.2</v>
      </c>
    </row>
    <row r="19" spans="6:15">
      <c r="F19" s="206">
        <f>SUM(F14:F18)</f>
        <v>115000</v>
      </c>
      <c r="J19" s="206">
        <f>SUM(J14:J18)</f>
        <v>115000</v>
      </c>
    </row>
    <row r="23" spans="6:15">
      <c r="F23" s="561" t="s">
        <v>398</v>
      </c>
      <c r="G23" s="561"/>
      <c r="H23" s="561"/>
      <c r="J23" s="561" t="s">
        <v>399</v>
      </c>
      <c r="K23" s="561"/>
      <c r="L23" s="561"/>
    </row>
    <row r="24" spans="6:15">
      <c r="G24" s="359">
        <v>0.15</v>
      </c>
      <c r="H24" s="198">
        <v>24000</v>
      </c>
      <c r="J24" s="206"/>
      <c r="K24" s="359">
        <v>0.15</v>
      </c>
      <c r="L24" s="198">
        <v>115000</v>
      </c>
    </row>
    <row r="25" spans="6:15">
      <c r="F25" s="206">
        <v>2000</v>
      </c>
      <c r="G25" s="72">
        <f>+(F25*$G$24)/$H$24</f>
        <v>1.2500000000000001E-2</v>
      </c>
      <c r="J25" s="206">
        <f>+INVERSIÓN!M22</f>
        <v>2000</v>
      </c>
      <c r="K25" s="73">
        <f>+(J25*$G$24)/$H$24</f>
        <v>1.2500000000000001E-2</v>
      </c>
      <c r="M25" s="360">
        <v>1.2</v>
      </c>
    </row>
    <row r="26" spans="6:15">
      <c r="F26" s="206">
        <v>6000</v>
      </c>
      <c r="G26" s="72">
        <f t="shared" ref="G26:G29" si="2">+(F26*$G$24)/$H$24</f>
        <v>3.7499999999999999E-2</v>
      </c>
      <c r="J26" s="206">
        <v>3200</v>
      </c>
      <c r="K26" s="73">
        <f t="shared" ref="K26:K29" si="3">+(J26*$G$24)/$H$24</f>
        <v>0.02</v>
      </c>
      <c r="M26" s="360">
        <v>2</v>
      </c>
      <c r="O26" s="77">
        <f>+INVERSIÓN!U23</f>
        <v>464056000</v>
      </c>
    </row>
    <row r="27" spans="6:15">
      <c r="F27" s="206">
        <v>6500</v>
      </c>
      <c r="G27" s="72">
        <f t="shared" si="2"/>
        <v>4.0625000000000001E-2</v>
      </c>
      <c r="J27" s="206">
        <v>8300</v>
      </c>
      <c r="K27" s="73">
        <f t="shared" si="3"/>
        <v>5.1874999999999998E-2</v>
      </c>
      <c r="M27" s="360">
        <v>5.2</v>
      </c>
      <c r="O27" s="361">
        <f>+(J27*$O$26)/$J$26</f>
        <v>1203645250</v>
      </c>
    </row>
    <row r="28" spans="6:15">
      <c r="F28" s="206">
        <v>7000</v>
      </c>
      <c r="G28" s="72">
        <f t="shared" si="2"/>
        <v>4.3749999999999997E-2</v>
      </c>
      <c r="J28" s="206">
        <v>8300</v>
      </c>
      <c r="K28" s="73">
        <f t="shared" si="3"/>
        <v>5.1874999999999998E-2</v>
      </c>
      <c r="M28" s="360">
        <v>5.2</v>
      </c>
      <c r="O28" s="361">
        <f>+(J28*$O$26)/$J$26</f>
        <v>1203645250</v>
      </c>
    </row>
    <row r="29" spans="6:15">
      <c r="F29" s="206">
        <v>2500</v>
      </c>
      <c r="G29" s="72">
        <f t="shared" si="2"/>
        <v>1.5625E-2</v>
      </c>
      <c r="J29" s="206">
        <v>2200</v>
      </c>
      <c r="K29" s="73">
        <f t="shared" si="3"/>
        <v>1.375E-2</v>
      </c>
      <c r="M29" s="360">
        <v>1.4</v>
      </c>
      <c r="O29" s="361">
        <f>+(J29*$O$26)/$J$26</f>
        <v>319038500</v>
      </c>
    </row>
    <row r="30" spans="6:15">
      <c r="F30" s="206">
        <f>SUM(F25:F29)</f>
        <v>24000</v>
      </c>
      <c r="J30" s="206">
        <f>SUM(J25:J29)</f>
        <v>24000</v>
      </c>
    </row>
  </sheetData>
  <mergeCells count="4">
    <mergeCell ref="F12:H12"/>
    <mergeCell ref="J12:L12"/>
    <mergeCell ref="F23:H23"/>
    <mergeCell ref="J23:L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1"/>
  <sheetViews>
    <sheetView showGridLines="0" tabSelected="1" topLeftCell="I25" zoomScale="42" zoomScaleNormal="42" zoomScaleSheetLayoutView="40" workbookViewId="0">
      <selection activeCell="AT34" sqref="AT34"/>
    </sheetView>
  </sheetViews>
  <sheetFormatPr baseColWidth="10" defaultRowHeight="15"/>
  <cols>
    <col min="1" max="1" width="23.28515625" style="169" hidden="1" customWidth="1"/>
    <col min="2" max="2" width="12.42578125" style="169" customWidth="1"/>
    <col min="3" max="3" width="22.85546875" style="169" customWidth="1"/>
    <col min="4" max="4" width="16.140625" style="5" customWidth="1"/>
    <col min="5" max="5" width="16.42578125" style="5" customWidth="1"/>
    <col min="6" max="6" width="19.28515625" style="76" customWidth="1"/>
    <col min="7" max="7" width="28.7109375" style="6" bestFit="1" customWidth="1"/>
    <col min="8" max="12" width="25.7109375" style="6" customWidth="1"/>
    <col min="13" max="13" width="22.7109375" style="6" customWidth="1"/>
    <col min="14" max="14" width="25.7109375" style="6" customWidth="1"/>
    <col min="15" max="19" width="17.5703125" style="6" hidden="1" customWidth="1"/>
    <col min="20" max="20" width="25.7109375" style="6" hidden="1" customWidth="1"/>
    <col min="21" max="21" width="25.7109375" style="6" customWidth="1"/>
    <col min="22" max="45" width="17.5703125" style="6" hidden="1" customWidth="1"/>
    <col min="46" max="46" width="25.7109375" style="6" customWidth="1"/>
    <col min="47" max="70" width="17.5703125" style="6" hidden="1" customWidth="1"/>
    <col min="71" max="71" width="25.7109375" style="6" customWidth="1"/>
    <col min="72" max="95" width="17.5703125" style="6" hidden="1" customWidth="1"/>
    <col min="96" max="96" width="25.7109375" style="6" customWidth="1"/>
    <col min="97" max="120" width="17.5703125" style="6" hidden="1" customWidth="1"/>
    <col min="121" max="125" width="10" style="169" hidden="1" customWidth="1"/>
    <col min="126" max="126" width="25.7109375" style="169" hidden="1" customWidth="1"/>
    <col min="127" max="127" width="23.7109375" style="169" customWidth="1"/>
    <col min="128" max="128" width="25.7109375" style="169" customWidth="1"/>
    <col min="129" max="129" width="25.7109375" style="174" customWidth="1"/>
    <col min="130" max="132" width="25.7109375" style="174" hidden="1" customWidth="1"/>
    <col min="133" max="133" width="15.28515625" style="169" customWidth="1"/>
    <col min="134" max="134" width="19.7109375" style="169" customWidth="1"/>
    <col min="135" max="135" width="106.42578125" style="169" customWidth="1"/>
    <col min="136" max="136" width="29.5703125" style="169" customWidth="1"/>
    <col min="137" max="137" width="28.5703125" style="169" customWidth="1"/>
    <col min="138" max="138" width="57.42578125" style="169" customWidth="1"/>
    <col min="139" max="139" width="45.7109375" style="169" customWidth="1"/>
    <col min="140" max="16384" width="11.42578125" style="169"/>
  </cols>
  <sheetData>
    <row r="1" spans="1:139" s="167" customFormat="1" ht="56.25" customHeight="1">
      <c r="A1" s="587"/>
      <c r="B1" s="588"/>
      <c r="C1" s="588"/>
      <c r="D1" s="588"/>
      <c r="E1" s="589"/>
      <c r="F1" s="533" t="s">
        <v>71</v>
      </c>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534"/>
      <c r="DK1" s="534"/>
      <c r="DL1" s="534"/>
      <c r="DM1" s="534"/>
      <c r="DN1" s="534"/>
      <c r="DO1" s="534"/>
      <c r="DP1" s="534"/>
      <c r="DQ1" s="534"/>
      <c r="DR1" s="534"/>
      <c r="DS1" s="534"/>
      <c r="DT1" s="534"/>
      <c r="DU1" s="534"/>
      <c r="DV1" s="534"/>
      <c r="DW1" s="534"/>
      <c r="DX1" s="534"/>
      <c r="DY1" s="534"/>
      <c r="DZ1" s="534"/>
      <c r="EA1" s="534"/>
      <c r="EB1" s="534"/>
      <c r="EC1" s="534"/>
      <c r="ED1" s="534"/>
      <c r="EE1" s="534"/>
      <c r="EF1" s="534"/>
      <c r="EG1" s="534"/>
      <c r="EH1" s="534"/>
      <c r="EI1" s="535"/>
    </row>
    <row r="2" spans="1:139" s="167" customFormat="1" ht="72.75" customHeight="1" thickBot="1">
      <c r="A2" s="590"/>
      <c r="B2" s="591"/>
      <c r="C2" s="591"/>
      <c r="D2" s="591"/>
      <c r="E2" s="592"/>
      <c r="F2" s="596" t="s">
        <v>304</v>
      </c>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597"/>
      <c r="BK2" s="597"/>
      <c r="BL2" s="597"/>
      <c r="BM2" s="597"/>
      <c r="BN2" s="597"/>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597"/>
      <c r="CN2" s="597"/>
      <c r="CO2" s="597"/>
      <c r="CP2" s="597"/>
      <c r="CQ2" s="597"/>
      <c r="CR2" s="597"/>
      <c r="CS2" s="597"/>
      <c r="CT2" s="597"/>
      <c r="CU2" s="597"/>
      <c r="CV2" s="597"/>
      <c r="CW2" s="597"/>
      <c r="CX2" s="597"/>
      <c r="CY2" s="597"/>
      <c r="CZ2" s="597"/>
      <c r="DA2" s="597"/>
      <c r="DB2" s="597"/>
      <c r="DC2" s="597"/>
      <c r="DD2" s="597"/>
      <c r="DE2" s="597"/>
      <c r="DF2" s="597"/>
      <c r="DG2" s="597"/>
      <c r="DH2" s="597"/>
      <c r="DI2" s="597"/>
      <c r="DJ2" s="597"/>
      <c r="DK2" s="597"/>
      <c r="DL2" s="597"/>
      <c r="DM2" s="597"/>
      <c r="DN2" s="597"/>
      <c r="DO2" s="597"/>
      <c r="DP2" s="597"/>
      <c r="DQ2" s="597"/>
      <c r="DR2" s="597"/>
      <c r="DS2" s="597"/>
      <c r="DT2" s="597"/>
      <c r="DU2" s="597"/>
      <c r="DV2" s="597"/>
      <c r="DW2" s="597"/>
      <c r="DX2" s="597"/>
      <c r="DY2" s="597"/>
      <c r="DZ2" s="597"/>
      <c r="EA2" s="597"/>
      <c r="EB2" s="597"/>
      <c r="EC2" s="597"/>
      <c r="ED2" s="597"/>
      <c r="EE2" s="597"/>
      <c r="EF2" s="597"/>
      <c r="EG2" s="597"/>
      <c r="EH2" s="597"/>
      <c r="EI2" s="598"/>
    </row>
    <row r="3" spans="1:139" s="168" customFormat="1" ht="42" customHeight="1" thickBot="1">
      <c r="A3" s="593"/>
      <c r="B3" s="594"/>
      <c r="C3" s="594"/>
      <c r="D3" s="594"/>
      <c r="E3" s="595"/>
      <c r="F3" s="599" t="s">
        <v>102</v>
      </c>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1"/>
      <c r="DS3" s="599" t="s">
        <v>183</v>
      </c>
      <c r="DT3" s="600"/>
      <c r="DU3" s="600"/>
      <c r="DV3" s="600"/>
      <c r="DW3" s="600"/>
      <c r="DX3" s="600"/>
      <c r="DY3" s="600"/>
      <c r="DZ3" s="600"/>
      <c r="EA3" s="600"/>
      <c r="EB3" s="600"/>
      <c r="EC3" s="600"/>
      <c r="ED3" s="600"/>
      <c r="EE3" s="600"/>
      <c r="EF3" s="600"/>
      <c r="EG3" s="600"/>
      <c r="EH3" s="600"/>
      <c r="EI3" s="601"/>
    </row>
    <row r="4" spans="1:139" ht="35.25" customHeight="1" thickBot="1">
      <c r="A4" s="602" t="s">
        <v>0</v>
      </c>
      <c r="B4" s="603"/>
      <c r="C4" s="603"/>
      <c r="D4" s="603"/>
      <c r="E4" s="604"/>
      <c r="F4" s="491" t="s">
        <v>187</v>
      </c>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2"/>
      <c r="DH4" s="492"/>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3"/>
    </row>
    <row r="5" spans="1:139" ht="36" customHeight="1" thickBot="1">
      <c r="A5" s="602" t="s">
        <v>2</v>
      </c>
      <c r="B5" s="603"/>
      <c r="C5" s="603"/>
      <c r="D5" s="603"/>
      <c r="E5" s="604"/>
      <c r="F5" s="491" t="s">
        <v>188</v>
      </c>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c r="DB5" s="492"/>
      <c r="DC5" s="492"/>
      <c r="DD5" s="492"/>
      <c r="DE5" s="492"/>
      <c r="DF5" s="492"/>
      <c r="DG5" s="492"/>
      <c r="DH5" s="492"/>
      <c r="DI5" s="492"/>
      <c r="DJ5" s="492"/>
      <c r="DK5" s="492"/>
      <c r="DL5" s="492"/>
      <c r="DM5" s="492"/>
      <c r="DN5" s="492"/>
      <c r="DO5" s="492"/>
      <c r="DP5" s="492"/>
      <c r="DQ5" s="492"/>
      <c r="DR5" s="492"/>
      <c r="DS5" s="492"/>
      <c r="DT5" s="492"/>
      <c r="DU5" s="492"/>
      <c r="DV5" s="492"/>
      <c r="DW5" s="492"/>
      <c r="DX5" s="492"/>
      <c r="DY5" s="492"/>
      <c r="DZ5" s="492"/>
      <c r="EA5" s="492"/>
      <c r="EB5" s="492"/>
      <c r="EC5" s="492"/>
      <c r="ED5" s="492"/>
      <c r="EE5" s="492"/>
      <c r="EF5" s="492"/>
      <c r="EG5" s="492"/>
      <c r="EH5" s="492"/>
      <c r="EI5" s="493"/>
    </row>
    <row r="6" spans="1:139" ht="14.25" customHeight="1" thickBot="1">
      <c r="A6" s="170"/>
      <c r="B6" s="170"/>
      <c r="C6" s="170"/>
      <c r="D6" s="33"/>
      <c r="E6" s="33"/>
      <c r="F6" s="75"/>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170"/>
      <c r="DR6" s="170"/>
      <c r="DS6" s="170"/>
      <c r="DT6" s="170"/>
      <c r="DU6" s="170"/>
      <c r="DV6" s="170"/>
      <c r="DW6" s="170"/>
      <c r="DX6" s="170"/>
      <c r="DY6" s="171"/>
      <c r="DZ6" s="171"/>
      <c r="EA6" s="171"/>
      <c r="EB6" s="172"/>
      <c r="EC6" s="170"/>
      <c r="ED6" s="170"/>
      <c r="EE6" s="170"/>
      <c r="EF6" s="170"/>
      <c r="EG6" s="170"/>
      <c r="EH6" s="170"/>
      <c r="EI6" s="170"/>
    </row>
    <row r="7" spans="1:139" s="173" customFormat="1" ht="45" customHeight="1" thickBot="1">
      <c r="A7" s="518" t="s">
        <v>31</v>
      </c>
      <c r="B7" s="508" t="s">
        <v>40</v>
      </c>
      <c r="C7" s="508"/>
      <c r="D7" s="508"/>
      <c r="E7" s="508" t="s">
        <v>44</v>
      </c>
      <c r="F7" s="508" t="s">
        <v>139</v>
      </c>
      <c r="G7" s="556" t="s">
        <v>182</v>
      </c>
      <c r="H7" s="530" t="s">
        <v>140</v>
      </c>
      <c r="I7" s="531"/>
      <c r="J7" s="531"/>
      <c r="K7" s="531"/>
      <c r="L7" s="531"/>
      <c r="M7" s="531"/>
      <c r="N7" s="531"/>
      <c r="O7" s="531"/>
      <c r="P7" s="531"/>
      <c r="Q7" s="531"/>
      <c r="R7" s="531"/>
      <c r="S7" s="531"/>
      <c r="T7" s="531"/>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28"/>
      <c r="BH7" s="528"/>
      <c r="BI7" s="528"/>
      <c r="BJ7" s="528"/>
      <c r="BK7" s="528"/>
      <c r="BL7" s="528"/>
      <c r="BM7" s="528"/>
      <c r="BN7" s="528"/>
      <c r="BO7" s="528"/>
      <c r="BP7" s="528"/>
      <c r="BQ7" s="528"/>
      <c r="BR7" s="528"/>
      <c r="BS7" s="528"/>
      <c r="BT7" s="528"/>
      <c r="BU7" s="528"/>
      <c r="BV7" s="528"/>
      <c r="BW7" s="528"/>
      <c r="BX7" s="528"/>
      <c r="BY7" s="528"/>
      <c r="BZ7" s="528"/>
      <c r="CA7" s="528"/>
      <c r="CB7" s="528"/>
      <c r="CC7" s="528"/>
      <c r="CD7" s="528"/>
      <c r="CE7" s="528"/>
      <c r="CF7" s="528"/>
      <c r="CG7" s="528"/>
      <c r="CH7" s="528"/>
      <c r="CI7" s="528"/>
      <c r="CJ7" s="528"/>
      <c r="CK7" s="528"/>
      <c r="CL7" s="528"/>
      <c r="CM7" s="528"/>
      <c r="CN7" s="528"/>
      <c r="CO7" s="528"/>
      <c r="CP7" s="528"/>
      <c r="CQ7" s="528"/>
      <c r="CR7" s="528"/>
      <c r="CS7" s="528"/>
      <c r="CT7" s="528"/>
      <c r="CU7" s="528"/>
      <c r="CV7" s="528"/>
      <c r="CW7" s="528"/>
      <c r="CX7" s="528"/>
      <c r="CY7" s="528"/>
      <c r="CZ7" s="528"/>
      <c r="DA7" s="528"/>
      <c r="DB7" s="528"/>
      <c r="DC7" s="528"/>
      <c r="DD7" s="528"/>
      <c r="DE7" s="528"/>
      <c r="DF7" s="528"/>
      <c r="DG7" s="528"/>
      <c r="DH7" s="528"/>
      <c r="DI7" s="528"/>
      <c r="DJ7" s="528"/>
      <c r="DK7" s="528"/>
      <c r="DL7" s="528"/>
      <c r="DM7" s="528"/>
      <c r="DN7" s="528"/>
      <c r="DO7" s="528"/>
      <c r="DP7" s="529"/>
      <c r="DQ7" s="555" t="s">
        <v>142</v>
      </c>
      <c r="DR7" s="507"/>
      <c r="DS7" s="507"/>
      <c r="DT7" s="507"/>
      <c r="DU7" s="507"/>
      <c r="DV7" s="507"/>
      <c r="DW7" s="507"/>
      <c r="DX7" s="507"/>
      <c r="DY7" s="507"/>
      <c r="DZ7" s="507"/>
      <c r="EA7" s="507"/>
      <c r="EB7" s="507"/>
      <c r="EC7" s="508" t="s">
        <v>144</v>
      </c>
      <c r="ED7" s="508" t="s">
        <v>145</v>
      </c>
      <c r="EE7" s="508" t="s">
        <v>146</v>
      </c>
      <c r="EF7" s="508" t="s">
        <v>147</v>
      </c>
      <c r="EG7" s="508" t="s">
        <v>148</v>
      </c>
      <c r="EH7" s="508" t="s">
        <v>149</v>
      </c>
      <c r="EI7" s="556" t="s">
        <v>150</v>
      </c>
    </row>
    <row r="8" spans="1:139" s="173" customFormat="1" ht="45" customHeight="1">
      <c r="A8" s="519"/>
      <c r="B8" s="509"/>
      <c r="C8" s="509"/>
      <c r="D8" s="509"/>
      <c r="E8" s="509"/>
      <c r="F8" s="509"/>
      <c r="G8" s="557"/>
      <c r="H8" s="618" t="s">
        <v>141</v>
      </c>
      <c r="I8" s="619"/>
      <c r="J8" s="619"/>
      <c r="K8" s="619"/>
      <c r="L8" s="619"/>
      <c r="M8" s="619"/>
      <c r="N8" s="619"/>
      <c r="O8" s="619"/>
      <c r="P8" s="619"/>
      <c r="Q8" s="619"/>
      <c r="R8" s="619"/>
      <c r="S8" s="619"/>
      <c r="T8" s="620"/>
      <c r="U8" s="609" t="s">
        <v>113</v>
      </c>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10"/>
      <c r="AT8" s="611" t="s">
        <v>133</v>
      </c>
      <c r="AU8" s="609"/>
      <c r="AV8" s="609"/>
      <c r="AW8" s="609"/>
      <c r="AX8" s="609"/>
      <c r="AY8" s="609"/>
      <c r="AZ8" s="609"/>
      <c r="BA8" s="609"/>
      <c r="BB8" s="609"/>
      <c r="BC8" s="609"/>
      <c r="BD8" s="609"/>
      <c r="BE8" s="609"/>
      <c r="BF8" s="609"/>
      <c r="BG8" s="609"/>
      <c r="BH8" s="609"/>
      <c r="BI8" s="609"/>
      <c r="BJ8" s="609"/>
      <c r="BK8" s="609"/>
      <c r="BL8" s="609"/>
      <c r="BM8" s="609"/>
      <c r="BN8" s="609"/>
      <c r="BO8" s="609"/>
      <c r="BP8" s="609"/>
      <c r="BQ8" s="609"/>
      <c r="BR8" s="610"/>
      <c r="BS8" s="611" t="s">
        <v>134</v>
      </c>
      <c r="BT8" s="609"/>
      <c r="BU8" s="609"/>
      <c r="BV8" s="609"/>
      <c r="BW8" s="609"/>
      <c r="BX8" s="609"/>
      <c r="BY8" s="609"/>
      <c r="BZ8" s="609"/>
      <c r="CA8" s="609"/>
      <c r="CB8" s="609"/>
      <c r="CC8" s="609"/>
      <c r="CD8" s="609"/>
      <c r="CE8" s="609"/>
      <c r="CF8" s="609"/>
      <c r="CG8" s="609"/>
      <c r="CH8" s="609"/>
      <c r="CI8" s="609"/>
      <c r="CJ8" s="609"/>
      <c r="CK8" s="609"/>
      <c r="CL8" s="609"/>
      <c r="CM8" s="609"/>
      <c r="CN8" s="609"/>
      <c r="CO8" s="609"/>
      <c r="CP8" s="609"/>
      <c r="CQ8" s="610"/>
      <c r="CR8" s="606" t="s">
        <v>137</v>
      </c>
      <c r="CS8" s="607"/>
      <c r="CT8" s="607"/>
      <c r="CU8" s="607"/>
      <c r="CV8" s="607"/>
      <c r="CW8" s="607"/>
      <c r="CX8" s="607"/>
      <c r="CY8" s="607"/>
      <c r="CZ8" s="607"/>
      <c r="DA8" s="607"/>
      <c r="DB8" s="607"/>
      <c r="DC8" s="607"/>
      <c r="DD8" s="607"/>
      <c r="DE8" s="607"/>
      <c r="DF8" s="607"/>
      <c r="DG8" s="607"/>
      <c r="DH8" s="607"/>
      <c r="DI8" s="607"/>
      <c r="DJ8" s="607"/>
      <c r="DK8" s="607"/>
      <c r="DL8" s="607"/>
      <c r="DM8" s="607"/>
      <c r="DN8" s="607"/>
      <c r="DO8" s="607"/>
      <c r="DP8" s="608"/>
      <c r="DQ8" s="583" t="s">
        <v>143</v>
      </c>
      <c r="DR8" s="584"/>
      <c r="DS8" s="584"/>
      <c r="DT8" s="584"/>
      <c r="DU8" s="584"/>
      <c r="DV8" s="584"/>
      <c r="DW8" s="584"/>
      <c r="DX8" s="585"/>
      <c r="DY8" s="585"/>
      <c r="DZ8" s="585"/>
      <c r="EA8" s="585"/>
      <c r="EB8" s="586"/>
      <c r="EC8" s="615"/>
      <c r="ED8" s="509"/>
      <c r="EE8" s="509"/>
      <c r="EF8" s="509"/>
      <c r="EG8" s="509"/>
      <c r="EH8" s="509"/>
      <c r="EI8" s="557"/>
    </row>
    <row r="9" spans="1:139" s="173" customFormat="1" ht="64.5" customHeight="1" thickBot="1">
      <c r="A9" s="520"/>
      <c r="B9" s="163" t="s">
        <v>41</v>
      </c>
      <c r="C9" s="163" t="s">
        <v>42</v>
      </c>
      <c r="D9" s="163" t="s">
        <v>43</v>
      </c>
      <c r="E9" s="510"/>
      <c r="F9" s="510"/>
      <c r="G9" s="617"/>
      <c r="H9" s="443" t="s">
        <v>174</v>
      </c>
      <c r="I9" s="364" t="s">
        <v>79</v>
      </c>
      <c r="J9" s="444" t="s">
        <v>114</v>
      </c>
      <c r="K9" s="364" t="s">
        <v>80</v>
      </c>
      <c r="L9" s="444" t="s">
        <v>115</v>
      </c>
      <c r="M9" s="364" t="s">
        <v>81</v>
      </c>
      <c r="N9" s="444" t="s">
        <v>116</v>
      </c>
      <c r="O9" s="364" t="s">
        <v>111</v>
      </c>
      <c r="P9" s="444" t="s">
        <v>117</v>
      </c>
      <c r="Q9" s="364" t="s">
        <v>82</v>
      </c>
      <c r="R9" s="444" t="s">
        <v>118</v>
      </c>
      <c r="S9" s="364" t="s">
        <v>97</v>
      </c>
      <c r="T9" s="445" t="s">
        <v>119</v>
      </c>
      <c r="U9" s="446" t="s">
        <v>66</v>
      </c>
      <c r="V9" s="364" t="s">
        <v>73</v>
      </c>
      <c r="W9" s="444" t="s">
        <v>120</v>
      </c>
      <c r="X9" s="364" t="s">
        <v>74</v>
      </c>
      <c r="Y9" s="444" t="s">
        <v>121</v>
      </c>
      <c r="Z9" s="364" t="s">
        <v>75</v>
      </c>
      <c r="AA9" s="444" t="s">
        <v>122</v>
      </c>
      <c r="AB9" s="364" t="s">
        <v>76</v>
      </c>
      <c r="AC9" s="444" t="s">
        <v>123</v>
      </c>
      <c r="AD9" s="364" t="s">
        <v>77</v>
      </c>
      <c r="AE9" s="444" t="s">
        <v>125</v>
      </c>
      <c r="AF9" s="364" t="s">
        <v>78</v>
      </c>
      <c r="AG9" s="444" t="s">
        <v>126</v>
      </c>
      <c r="AH9" s="364" t="s">
        <v>79</v>
      </c>
      <c r="AI9" s="444" t="s">
        <v>127</v>
      </c>
      <c r="AJ9" s="364" t="s">
        <v>80</v>
      </c>
      <c r="AK9" s="444" t="s">
        <v>128</v>
      </c>
      <c r="AL9" s="364" t="s">
        <v>81</v>
      </c>
      <c r="AM9" s="444" t="s">
        <v>129</v>
      </c>
      <c r="AN9" s="364" t="s">
        <v>111</v>
      </c>
      <c r="AO9" s="444" t="s">
        <v>130</v>
      </c>
      <c r="AP9" s="364" t="s">
        <v>82</v>
      </c>
      <c r="AQ9" s="444" t="s">
        <v>131</v>
      </c>
      <c r="AR9" s="364" t="s">
        <v>97</v>
      </c>
      <c r="AS9" s="445" t="s">
        <v>132</v>
      </c>
      <c r="AT9" s="443" t="s">
        <v>66</v>
      </c>
      <c r="AU9" s="364" t="s">
        <v>73</v>
      </c>
      <c r="AV9" s="444" t="s">
        <v>120</v>
      </c>
      <c r="AW9" s="364" t="s">
        <v>74</v>
      </c>
      <c r="AX9" s="444" t="s">
        <v>121</v>
      </c>
      <c r="AY9" s="364" t="s">
        <v>75</v>
      </c>
      <c r="AZ9" s="444" t="s">
        <v>122</v>
      </c>
      <c r="BA9" s="364" t="s">
        <v>76</v>
      </c>
      <c r="BB9" s="444" t="s">
        <v>123</v>
      </c>
      <c r="BC9" s="364" t="s">
        <v>77</v>
      </c>
      <c r="BD9" s="444" t="s">
        <v>125</v>
      </c>
      <c r="BE9" s="364" t="s">
        <v>78</v>
      </c>
      <c r="BF9" s="444" t="s">
        <v>126</v>
      </c>
      <c r="BG9" s="364" t="s">
        <v>79</v>
      </c>
      <c r="BH9" s="444" t="s">
        <v>127</v>
      </c>
      <c r="BI9" s="364" t="s">
        <v>80</v>
      </c>
      <c r="BJ9" s="444" t="s">
        <v>128</v>
      </c>
      <c r="BK9" s="364" t="s">
        <v>81</v>
      </c>
      <c r="BL9" s="444" t="s">
        <v>129</v>
      </c>
      <c r="BM9" s="364" t="s">
        <v>111</v>
      </c>
      <c r="BN9" s="444" t="s">
        <v>130</v>
      </c>
      <c r="BO9" s="364" t="s">
        <v>82</v>
      </c>
      <c r="BP9" s="444" t="s">
        <v>131</v>
      </c>
      <c r="BQ9" s="364" t="s">
        <v>97</v>
      </c>
      <c r="BR9" s="445" t="s">
        <v>151</v>
      </c>
      <c r="BS9" s="443" t="s">
        <v>66</v>
      </c>
      <c r="BT9" s="364" t="s">
        <v>73</v>
      </c>
      <c r="BU9" s="444" t="s">
        <v>120</v>
      </c>
      <c r="BV9" s="364" t="s">
        <v>74</v>
      </c>
      <c r="BW9" s="444" t="s">
        <v>121</v>
      </c>
      <c r="BX9" s="364" t="s">
        <v>75</v>
      </c>
      <c r="BY9" s="444" t="s">
        <v>122</v>
      </c>
      <c r="BZ9" s="364" t="s">
        <v>76</v>
      </c>
      <c r="CA9" s="444" t="s">
        <v>123</v>
      </c>
      <c r="CB9" s="364" t="s">
        <v>77</v>
      </c>
      <c r="CC9" s="444" t="s">
        <v>125</v>
      </c>
      <c r="CD9" s="364" t="s">
        <v>78</v>
      </c>
      <c r="CE9" s="444" t="s">
        <v>126</v>
      </c>
      <c r="CF9" s="364" t="s">
        <v>79</v>
      </c>
      <c r="CG9" s="444" t="s">
        <v>127</v>
      </c>
      <c r="CH9" s="364" t="s">
        <v>80</v>
      </c>
      <c r="CI9" s="444" t="s">
        <v>128</v>
      </c>
      <c r="CJ9" s="364" t="s">
        <v>81</v>
      </c>
      <c r="CK9" s="444" t="s">
        <v>129</v>
      </c>
      <c r="CL9" s="364" t="s">
        <v>111</v>
      </c>
      <c r="CM9" s="444" t="s">
        <v>130</v>
      </c>
      <c r="CN9" s="364" t="s">
        <v>82</v>
      </c>
      <c r="CO9" s="444" t="s">
        <v>131</v>
      </c>
      <c r="CP9" s="364" t="s">
        <v>97</v>
      </c>
      <c r="CQ9" s="445" t="s">
        <v>136</v>
      </c>
      <c r="CR9" s="443" t="s">
        <v>66</v>
      </c>
      <c r="CS9" s="364" t="s">
        <v>73</v>
      </c>
      <c r="CT9" s="444" t="s">
        <v>120</v>
      </c>
      <c r="CU9" s="364" t="s">
        <v>74</v>
      </c>
      <c r="CV9" s="444" t="s">
        <v>121</v>
      </c>
      <c r="CW9" s="364" t="s">
        <v>75</v>
      </c>
      <c r="CX9" s="444" t="s">
        <v>122</v>
      </c>
      <c r="CY9" s="364" t="s">
        <v>76</v>
      </c>
      <c r="CZ9" s="444" t="s">
        <v>123</v>
      </c>
      <c r="DA9" s="364" t="s">
        <v>77</v>
      </c>
      <c r="DB9" s="444" t="s">
        <v>125</v>
      </c>
      <c r="DC9" s="364" t="s">
        <v>78</v>
      </c>
      <c r="DD9" s="444" t="s">
        <v>126</v>
      </c>
      <c r="DE9" s="364" t="s">
        <v>79</v>
      </c>
      <c r="DF9" s="444" t="s">
        <v>127</v>
      </c>
      <c r="DG9" s="364" t="s">
        <v>80</v>
      </c>
      <c r="DH9" s="444" t="s">
        <v>128</v>
      </c>
      <c r="DI9" s="364" t="s">
        <v>81</v>
      </c>
      <c r="DJ9" s="444" t="s">
        <v>129</v>
      </c>
      <c r="DK9" s="364" t="s">
        <v>111</v>
      </c>
      <c r="DL9" s="444" t="s">
        <v>130</v>
      </c>
      <c r="DM9" s="364" t="s">
        <v>82</v>
      </c>
      <c r="DN9" s="444" t="s">
        <v>131</v>
      </c>
      <c r="DO9" s="364" t="s">
        <v>97</v>
      </c>
      <c r="DP9" s="445" t="s">
        <v>138</v>
      </c>
      <c r="DQ9" s="447" t="s">
        <v>83</v>
      </c>
      <c r="DR9" s="363" t="s">
        <v>84</v>
      </c>
      <c r="DS9" s="363" t="s">
        <v>85</v>
      </c>
      <c r="DT9" s="363" t="s">
        <v>86</v>
      </c>
      <c r="DU9" s="363" t="s">
        <v>87</v>
      </c>
      <c r="DV9" s="363" t="s">
        <v>88</v>
      </c>
      <c r="DW9" s="363" t="s">
        <v>89</v>
      </c>
      <c r="DX9" s="364" t="s">
        <v>90</v>
      </c>
      <c r="DY9" s="364" t="s">
        <v>91</v>
      </c>
      <c r="DZ9" s="364" t="s">
        <v>92</v>
      </c>
      <c r="EA9" s="364" t="s">
        <v>93</v>
      </c>
      <c r="EB9" s="448" t="s">
        <v>5</v>
      </c>
      <c r="EC9" s="616"/>
      <c r="ED9" s="582"/>
      <c r="EE9" s="582"/>
      <c r="EF9" s="582"/>
      <c r="EG9" s="582"/>
      <c r="EH9" s="582"/>
      <c r="EI9" s="605"/>
    </row>
    <row r="10" spans="1:139" s="173" customFormat="1" ht="48.75" customHeight="1">
      <c r="A10" s="634" t="s">
        <v>192</v>
      </c>
      <c r="B10" s="638">
        <v>1</v>
      </c>
      <c r="C10" s="631" t="s">
        <v>193</v>
      </c>
      <c r="D10" s="621" t="s">
        <v>197</v>
      </c>
      <c r="E10" s="612">
        <v>237</v>
      </c>
      <c r="F10" s="78" t="s">
        <v>94</v>
      </c>
      <c r="G10" s="422">
        <v>115000</v>
      </c>
      <c r="H10" s="199">
        <v>10000</v>
      </c>
      <c r="I10" s="199">
        <v>10000</v>
      </c>
      <c r="J10" s="199">
        <v>1904</v>
      </c>
      <c r="K10" s="199">
        <v>10000</v>
      </c>
      <c r="L10" s="199">
        <v>2889</v>
      </c>
      <c r="M10" s="199">
        <v>10000</v>
      </c>
      <c r="N10" s="199">
        <v>4220</v>
      </c>
      <c r="O10" s="199"/>
      <c r="P10" s="199"/>
      <c r="Q10" s="199"/>
      <c r="R10" s="199"/>
      <c r="S10" s="199"/>
      <c r="T10" s="199">
        <f>+N10</f>
        <v>4220</v>
      </c>
      <c r="U10" s="199">
        <v>22000</v>
      </c>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v>36800</v>
      </c>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v>36800</v>
      </c>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v>9400</v>
      </c>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224"/>
      <c r="DR10" s="224"/>
      <c r="DS10" s="224"/>
      <c r="DT10" s="224"/>
      <c r="DU10" s="224"/>
      <c r="DV10" s="456"/>
      <c r="DW10" s="228">
        <v>1904</v>
      </c>
      <c r="DX10" s="199">
        <v>2889</v>
      </c>
      <c r="DY10" s="199">
        <f>+T10</f>
        <v>4220</v>
      </c>
      <c r="DZ10" s="355"/>
      <c r="EA10" s="355"/>
      <c r="EB10" s="355"/>
      <c r="EC10" s="457">
        <f>+DY10/M10</f>
        <v>0.42199999999999999</v>
      </c>
      <c r="ED10" s="458">
        <f>+DY10/G10</f>
        <v>3.6695652173913046E-2</v>
      </c>
      <c r="EE10" s="563" t="s">
        <v>295</v>
      </c>
      <c r="EF10" s="573" t="s">
        <v>257</v>
      </c>
      <c r="EG10" s="573" t="s">
        <v>257</v>
      </c>
      <c r="EH10" s="563" t="s">
        <v>266</v>
      </c>
      <c r="EI10" s="570" t="s">
        <v>267</v>
      </c>
    </row>
    <row r="11" spans="1:139" s="173" customFormat="1" ht="48.75" customHeight="1">
      <c r="A11" s="635"/>
      <c r="B11" s="625"/>
      <c r="C11" s="632"/>
      <c r="D11" s="613"/>
      <c r="E11" s="613"/>
      <c r="F11" s="79" t="s">
        <v>6</v>
      </c>
      <c r="G11" s="459">
        <f>M11+U11+AT11+BS11+CR11</f>
        <v>15670180000</v>
      </c>
      <c r="H11" s="216">
        <v>1900000000</v>
      </c>
      <c r="I11" s="200">
        <v>1900000000</v>
      </c>
      <c r="J11" s="216">
        <v>420855000</v>
      </c>
      <c r="K11" s="200">
        <v>1900000000</v>
      </c>
      <c r="L11" s="216">
        <v>1574140000</v>
      </c>
      <c r="M11" s="200">
        <v>1900000000</v>
      </c>
      <c r="N11" s="200">
        <v>1586806000</v>
      </c>
      <c r="O11" s="216"/>
      <c r="P11" s="216"/>
      <c r="Q11" s="216"/>
      <c r="R11" s="216"/>
      <c r="S11" s="216"/>
      <c r="T11" s="200">
        <f>+N11</f>
        <v>1586806000</v>
      </c>
      <c r="U11" s="216">
        <v>3710180000</v>
      </c>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v>4030000000</v>
      </c>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v>4130000000</v>
      </c>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v>1900000000</v>
      </c>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v>420855000</v>
      </c>
      <c r="DX11" s="216">
        <v>1574140000</v>
      </c>
      <c r="DY11" s="200">
        <f>+T11</f>
        <v>1586806000</v>
      </c>
      <c r="DZ11" s="353"/>
      <c r="EA11" s="353"/>
      <c r="EB11" s="353"/>
      <c r="EC11" s="449">
        <f>+DY11/M11</f>
        <v>0.83516105263157892</v>
      </c>
      <c r="ED11" s="451">
        <f>+DY11/G11</f>
        <v>0.10126278064451079</v>
      </c>
      <c r="EE11" s="564"/>
      <c r="EF11" s="574"/>
      <c r="EG11" s="574"/>
      <c r="EH11" s="564"/>
      <c r="EI11" s="571"/>
    </row>
    <row r="12" spans="1:139" s="173" customFormat="1" ht="48.75" customHeight="1">
      <c r="A12" s="635"/>
      <c r="B12" s="625"/>
      <c r="C12" s="632"/>
      <c r="D12" s="613"/>
      <c r="E12" s="613"/>
      <c r="F12" s="80" t="s">
        <v>95</v>
      </c>
      <c r="G12" s="419"/>
      <c r="H12" s="217"/>
      <c r="I12" s="200"/>
      <c r="J12" s="217"/>
      <c r="K12" s="200"/>
      <c r="L12" s="217"/>
      <c r="M12" s="200"/>
      <c r="N12" s="200"/>
      <c r="O12" s="217"/>
      <c r="P12" s="217"/>
      <c r="Q12" s="217"/>
      <c r="R12" s="217"/>
      <c r="S12" s="217"/>
      <c r="T12" s="200"/>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26"/>
      <c r="DR12" s="226"/>
      <c r="DS12" s="226"/>
      <c r="DT12" s="226"/>
      <c r="DU12" s="226"/>
      <c r="DV12" s="226"/>
      <c r="DW12" s="226"/>
      <c r="DX12" s="217"/>
      <c r="DY12" s="200"/>
      <c r="DZ12" s="353"/>
      <c r="EA12" s="353"/>
      <c r="EB12" s="452"/>
      <c r="EC12" s="453"/>
      <c r="ED12" s="454"/>
      <c r="EE12" s="564"/>
      <c r="EF12" s="574"/>
      <c r="EG12" s="574"/>
      <c r="EH12" s="564"/>
      <c r="EI12" s="571"/>
    </row>
    <row r="13" spans="1:139" s="173" customFormat="1" ht="48.75" customHeight="1">
      <c r="A13" s="635"/>
      <c r="B13" s="625"/>
      <c r="C13" s="632"/>
      <c r="D13" s="613"/>
      <c r="E13" s="613"/>
      <c r="F13" s="79" t="s">
        <v>7</v>
      </c>
      <c r="G13" s="419"/>
      <c r="H13" s="218"/>
      <c r="I13" s="200"/>
      <c r="J13" s="218"/>
      <c r="K13" s="200"/>
      <c r="L13" s="218"/>
      <c r="M13" s="200"/>
      <c r="N13" s="200"/>
      <c r="O13" s="218"/>
      <c r="P13" s="218"/>
      <c r="Q13" s="218"/>
      <c r="R13" s="218"/>
      <c r="S13" s="218"/>
      <c r="T13" s="200"/>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25"/>
      <c r="DR13" s="225"/>
      <c r="DS13" s="225"/>
      <c r="DT13" s="225"/>
      <c r="DU13" s="225"/>
      <c r="DV13" s="225"/>
      <c r="DW13" s="225"/>
      <c r="DX13" s="218"/>
      <c r="DY13" s="200"/>
      <c r="DZ13" s="353"/>
      <c r="EA13" s="353"/>
      <c r="EB13" s="455"/>
      <c r="EC13" s="453"/>
      <c r="ED13" s="454"/>
      <c r="EE13" s="564"/>
      <c r="EF13" s="574"/>
      <c r="EG13" s="574"/>
      <c r="EH13" s="564"/>
      <c r="EI13" s="571"/>
    </row>
    <row r="14" spans="1:139" s="173" customFormat="1" ht="48.75" customHeight="1">
      <c r="A14" s="635"/>
      <c r="B14" s="625"/>
      <c r="C14" s="632"/>
      <c r="D14" s="613"/>
      <c r="E14" s="613"/>
      <c r="F14" s="80" t="s">
        <v>96</v>
      </c>
      <c r="G14" s="459">
        <v>114000</v>
      </c>
      <c r="H14" s="220">
        <f>+H10+H12</f>
        <v>10000</v>
      </c>
      <c r="I14" s="200">
        <v>10000</v>
      </c>
      <c r="J14" s="220">
        <f>+J10</f>
        <v>1904</v>
      </c>
      <c r="K14" s="200">
        <v>10000</v>
      </c>
      <c r="L14" s="200">
        <v>2889</v>
      </c>
      <c r="M14" s="200">
        <v>10000</v>
      </c>
      <c r="N14" s="200">
        <f>+N10</f>
        <v>4220</v>
      </c>
      <c r="O14" s="220"/>
      <c r="P14" s="220"/>
      <c r="Q14" s="220"/>
      <c r="R14" s="220"/>
      <c r="S14" s="220"/>
      <c r="T14" s="200">
        <f>+N14</f>
        <v>4220</v>
      </c>
      <c r="U14" s="220">
        <f>+U10+U12</f>
        <v>22000</v>
      </c>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f>+AT10+AT12</f>
        <v>36800</v>
      </c>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f>+BS10+BS12</f>
        <v>36800</v>
      </c>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f>+CR10+CR12</f>
        <v>9400</v>
      </c>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6"/>
      <c r="DR14" s="226"/>
      <c r="DS14" s="226"/>
      <c r="DT14" s="226"/>
      <c r="DU14" s="226"/>
      <c r="DV14" s="226"/>
      <c r="DW14" s="229">
        <v>1904</v>
      </c>
      <c r="DX14" s="200">
        <v>2889</v>
      </c>
      <c r="DY14" s="200">
        <f>+T14</f>
        <v>4220</v>
      </c>
      <c r="DZ14" s="353"/>
      <c r="EA14" s="353"/>
      <c r="EB14" s="452"/>
      <c r="EC14" s="449">
        <f>+DY14/M14</f>
        <v>0.42199999999999999</v>
      </c>
      <c r="ED14" s="450">
        <f>+DY14/G14</f>
        <v>3.7017543859649123E-2</v>
      </c>
      <c r="EE14" s="564"/>
      <c r="EF14" s="574"/>
      <c r="EG14" s="574"/>
      <c r="EH14" s="564"/>
      <c r="EI14" s="571"/>
    </row>
    <row r="15" spans="1:139" s="173" customFormat="1" ht="48.75" customHeight="1" thickBot="1">
      <c r="A15" s="635"/>
      <c r="B15" s="637"/>
      <c r="C15" s="633"/>
      <c r="D15" s="622"/>
      <c r="E15" s="614"/>
      <c r="F15" s="81" t="s">
        <v>99</v>
      </c>
      <c r="G15" s="465">
        <v>15900000000</v>
      </c>
      <c r="H15" s="466">
        <f>+H11+H13</f>
        <v>1900000000</v>
      </c>
      <c r="I15" s="467">
        <v>1900000000</v>
      </c>
      <c r="J15" s="424">
        <f>+J11</f>
        <v>420855000</v>
      </c>
      <c r="K15" s="467">
        <v>1900000000</v>
      </c>
      <c r="L15" s="424">
        <v>1574140000</v>
      </c>
      <c r="M15" s="467">
        <v>1900000000</v>
      </c>
      <c r="N15" s="467">
        <f>+N11</f>
        <v>1586806000</v>
      </c>
      <c r="O15" s="424"/>
      <c r="P15" s="424"/>
      <c r="Q15" s="424"/>
      <c r="R15" s="424"/>
      <c r="S15" s="424"/>
      <c r="T15" s="467">
        <f>+N15</f>
        <v>1586806000</v>
      </c>
      <c r="U15" s="466">
        <f>+U11+U13</f>
        <v>3710180000</v>
      </c>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66">
        <f>+AT11+AT13</f>
        <v>4030000000</v>
      </c>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66">
        <f>+BS11+BS13</f>
        <v>4130000000</v>
      </c>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66">
        <f>+CR11+CR13</f>
        <v>1900000000</v>
      </c>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27"/>
      <c r="DR15" s="227"/>
      <c r="DS15" s="227"/>
      <c r="DT15" s="227"/>
      <c r="DU15" s="227"/>
      <c r="DV15" s="227"/>
      <c r="DW15" s="230">
        <v>420855000</v>
      </c>
      <c r="DX15" s="424">
        <v>1574140000</v>
      </c>
      <c r="DY15" s="467">
        <f>+T15</f>
        <v>1586806000</v>
      </c>
      <c r="DZ15" s="354"/>
      <c r="EA15" s="354"/>
      <c r="EB15" s="468"/>
      <c r="EC15" s="469">
        <f>+DY15/M15</f>
        <v>0.83516105263157892</v>
      </c>
      <c r="ED15" s="470">
        <f>+DY15/G15</f>
        <v>9.979911949685534E-2</v>
      </c>
      <c r="EE15" s="576"/>
      <c r="EF15" s="575"/>
      <c r="EG15" s="575"/>
      <c r="EH15" s="576"/>
      <c r="EI15" s="572"/>
    </row>
    <row r="16" spans="1:139" s="173" customFormat="1" ht="48.75" customHeight="1">
      <c r="A16" s="635"/>
      <c r="B16" s="624">
        <v>2</v>
      </c>
      <c r="C16" s="631" t="s">
        <v>194</v>
      </c>
      <c r="D16" s="621" t="s">
        <v>197</v>
      </c>
      <c r="E16" s="621">
        <v>237</v>
      </c>
      <c r="F16" s="78" t="s">
        <v>94</v>
      </c>
      <c r="G16" s="422">
        <v>4</v>
      </c>
      <c r="H16" s="199">
        <v>0</v>
      </c>
      <c r="I16" s="199">
        <v>0</v>
      </c>
      <c r="J16" s="199"/>
      <c r="K16" s="199">
        <v>0</v>
      </c>
      <c r="L16" s="199"/>
      <c r="M16" s="199">
        <v>0</v>
      </c>
      <c r="N16" s="199">
        <v>0</v>
      </c>
      <c r="O16" s="199"/>
      <c r="P16" s="199"/>
      <c r="Q16" s="199"/>
      <c r="R16" s="199"/>
      <c r="S16" s="199"/>
      <c r="T16" s="199"/>
      <c r="U16" s="199">
        <v>0</v>
      </c>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v>2</v>
      </c>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v>2</v>
      </c>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v>0</v>
      </c>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224"/>
      <c r="DR16" s="224"/>
      <c r="DS16" s="224"/>
      <c r="DT16" s="224"/>
      <c r="DU16" s="224"/>
      <c r="DV16" s="456"/>
      <c r="DW16" s="224"/>
      <c r="DX16" s="224"/>
      <c r="DY16" s="199"/>
      <c r="DZ16" s="355"/>
      <c r="EA16" s="355"/>
      <c r="EB16" s="355"/>
      <c r="EC16" s="458"/>
      <c r="ED16" s="458"/>
      <c r="EE16" s="577" t="s">
        <v>257</v>
      </c>
      <c r="EF16" s="577" t="s">
        <v>257</v>
      </c>
      <c r="EG16" s="577" t="s">
        <v>257</v>
      </c>
      <c r="EH16" s="577" t="s">
        <v>257</v>
      </c>
      <c r="EI16" s="566" t="s">
        <v>257</v>
      </c>
    </row>
    <row r="17" spans="1:139" s="173" customFormat="1" ht="48.75" customHeight="1">
      <c r="A17" s="635"/>
      <c r="B17" s="625"/>
      <c r="C17" s="632"/>
      <c r="D17" s="613"/>
      <c r="E17" s="613"/>
      <c r="F17" s="79" t="s">
        <v>6</v>
      </c>
      <c r="G17" s="459">
        <f>M17+U17+AT17+BS17+CR17</f>
        <v>740000000</v>
      </c>
      <c r="H17" s="216">
        <v>0</v>
      </c>
      <c r="I17" s="200">
        <v>0</v>
      </c>
      <c r="J17" s="216"/>
      <c r="K17" s="200">
        <v>0</v>
      </c>
      <c r="L17" s="200"/>
      <c r="M17" s="200">
        <v>0</v>
      </c>
      <c r="N17" s="200">
        <v>0</v>
      </c>
      <c r="O17" s="216"/>
      <c r="P17" s="216"/>
      <c r="Q17" s="216"/>
      <c r="R17" s="216"/>
      <c r="S17" s="216"/>
      <c r="T17" s="200"/>
      <c r="U17" s="216">
        <v>0</v>
      </c>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f>370000000</f>
        <v>370000000</v>
      </c>
      <c r="AU17" s="216">
        <f t="shared" ref="AU17:BS17" si="0">370000000</f>
        <v>370000000</v>
      </c>
      <c r="AV17" s="216">
        <f t="shared" si="0"/>
        <v>370000000</v>
      </c>
      <c r="AW17" s="216">
        <f t="shared" si="0"/>
        <v>370000000</v>
      </c>
      <c r="AX17" s="216">
        <f t="shared" si="0"/>
        <v>370000000</v>
      </c>
      <c r="AY17" s="216">
        <f t="shared" si="0"/>
        <v>370000000</v>
      </c>
      <c r="AZ17" s="216">
        <f t="shared" si="0"/>
        <v>370000000</v>
      </c>
      <c r="BA17" s="216">
        <f t="shared" si="0"/>
        <v>370000000</v>
      </c>
      <c r="BB17" s="216">
        <f t="shared" si="0"/>
        <v>370000000</v>
      </c>
      <c r="BC17" s="216">
        <f t="shared" si="0"/>
        <v>370000000</v>
      </c>
      <c r="BD17" s="216">
        <f t="shared" si="0"/>
        <v>370000000</v>
      </c>
      <c r="BE17" s="216">
        <f t="shared" si="0"/>
        <v>370000000</v>
      </c>
      <c r="BF17" s="216">
        <f t="shared" si="0"/>
        <v>370000000</v>
      </c>
      <c r="BG17" s="216">
        <f t="shared" si="0"/>
        <v>370000000</v>
      </c>
      <c r="BH17" s="216">
        <f t="shared" si="0"/>
        <v>370000000</v>
      </c>
      <c r="BI17" s="216">
        <f t="shared" si="0"/>
        <v>370000000</v>
      </c>
      <c r="BJ17" s="216">
        <f t="shared" si="0"/>
        <v>370000000</v>
      </c>
      <c r="BK17" s="216">
        <f t="shared" si="0"/>
        <v>370000000</v>
      </c>
      <c r="BL17" s="216">
        <f t="shared" si="0"/>
        <v>370000000</v>
      </c>
      <c r="BM17" s="216">
        <f t="shared" si="0"/>
        <v>370000000</v>
      </c>
      <c r="BN17" s="216">
        <f t="shared" si="0"/>
        <v>370000000</v>
      </c>
      <c r="BO17" s="216">
        <f t="shared" si="0"/>
        <v>370000000</v>
      </c>
      <c r="BP17" s="216">
        <f t="shared" si="0"/>
        <v>370000000</v>
      </c>
      <c r="BQ17" s="216">
        <f t="shared" si="0"/>
        <v>370000000</v>
      </c>
      <c r="BR17" s="216">
        <f t="shared" si="0"/>
        <v>370000000</v>
      </c>
      <c r="BS17" s="216">
        <f t="shared" si="0"/>
        <v>370000000</v>
      </c>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v>0</v>
      </c>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00"/>
      <c r="DZ17" s="353"/>
      <c r="EA17" s="353"/>
      <c r="EB17" s="353"/>
      <c r="EC17" s="451"/>
      <c r="ED17" s="451"/>
      <c r="EE17" s="578"/>
      <c r="EF17" s="580"/>
      <c r="EG17" s="580"/>
      <c r="EH17" s="578"/>
      <c r="EI17" s="567"/>
    </row>
    <row r="18" spans="1:139" s="173" customFormat="1" ht="48.75" customHeight="1">
      <c r="A18" s="635"/>
      <c r="B18" s="625"/>
      <c r="C18" s="632"/>
      <c r="D18" s="613"/>
      <c r="E18" s="613"/>
      <c r="F18" s="80" t="s">
        <v>95</v>
      </c>
      <c r="G18" s="419"/>
      <c r="H18" s="218"/>
      <c r="I18" s="200"/>
      <c r="J18" s="218"/>
      <c r="K18" s="200"/>
      <c r="L18" s="200"/>
      <c r="M18" s="200"/>
      <c r="N18" s="200"/>
      <c r="O18" s="218"/>
      <c r="P18" s="218"/>
      <c r="Q18" s="218"/>
      <c r="R18" s="218"/>
      <c r="S18" s="218"/>
      <c r="T18" s="200"/>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472"/>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26"/>
      <c r="DR18" s="226"/>
      <c r="DS18" s="226"/>
      <c r="DT18" s="226"/>
      <c r="DU18" s="226"/>
      <c r="DV18" s="226"/>
      <c r="DW18" s="226"/>
      <c r="DX18" s="226"/>
      <c r="DY18" s="200"/>
      <c r="DZ18" s="353"/>
      <c r="EA18" s="353"/>
      <c r="EB18" s="455"/>
      <c r="EC18" s="454"/>
      <c r="ED18" s="454"/>
      <c r="EE18" s="578"/>
      <c r="EF18" s="580"/>
      <c r="EG18" s="580"/>
      <c r="EH18" s="578"/>
      <c r="EI18" s="567"/>
    </row>
    <row r="19" spans="1:139" s="173" customFormat="1" ht="48.75" customHeight="1">
      <c r="A19" s="635"/>
      <c r="B19" s="625"/>
      <c r="C19" s="632"/>
      <c r="D19" s="613"/>
      <c r="E19" s="613"/>
      <c r="F19" s="79" t="s">
        <v>7</v>
      </c>
      <c r="G19" s="419"/>
      <c r="H19" s="219"/>
      <c r="I19" s="200"/>
      <c r="J19" s="219"/>
      <c r="K19" s="200"/>
      <c r="L19" s="200"/>
      <c r="M19" s="200"/>
      <c r="N19" s="200"/>
      <c r="O19" s="219"/>
      <c r="P19" s="219"/>
      <c r="Q19" s="219"/>
      <c r="R19" s="219"/>
      <c r="S19" s="219"/>
      <c r="T19" s="200"/>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25"/>
      <c r="DR19" s="225"/>
      <c r="DS19" s="225"/>
      <c r="DT19" s="225"/>
      <c r="DU19" s="225"/>
      <c r="DV19" s="225"/>
      <c r="DW19" s="225"/>
      <c r="DX19" s="225"/>
      <c r="DY19" s="200"/>
      <c r="DZ19" s="356"/>
      <c r="EA19" s="356"/>
      <c r="EB19" s="356"/>
      <c r="EC19" s="454"/>
      <c r="ED19" s="454"/>
      <c r="EE19" s="578"/>
      <c r="EF19" s="580"/>
      <c r="EG19" s="580"/>
      <c r="EH19" s="578"/>
      <c r="EI19" s="567"/>
    </row>
    <row r="20" spans="1:139" s="173" customFormat="1" ht="48.75" customHeight="1">
      <c r="A20" s="635"/>
      <c r="B20" s="625"/>
      <c r="C20" s="632"/>
      <c r="D20" s="613"/>
      <c r="E20" s="613"/>
      <c r="F20" s="80" t="s">
        <v>96</v>
      </c>
      <c r="G20" s="459">
        <v>4</v>
      </c>
      <c r="H20" s="220">
        <f>+H16+H18</f>
        <v>0</v>
      </c>
      <c r="I20" s="200">
        <v>0</v>
      </c>
      <c r="J20" s="220"/>
      <c r="K20" s="200">
        <v>0</v>
      </c>
      <c r="L20" s="200"/>
      <c r="M20" s="200">
        <v>0</v>
      </c>
      <c r="N20" s="200">
        <v>0</v>
      </c>
      <c r="O20" s="220"/>
      <c r="P20" s="220"/>
      <c r="Q20" s="220"/>
      <c r="R20" s="220"/>
      <c r="S20" s="220"/>
      <c r="T20" s="200"/>
      <c r="U20" s="220">
        <f>+U16+U18</f>
        <v>0</v>
      </c>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f>+AT16+AT18</f>
        <v>2</v>
      </c>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f>+BS16+BS18</f>
        <v>2</v>
      </c>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f>+CR16+CR18</f>
        <v>0</v>
      </c>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6"/>
      <c r="DR20" s="226"/>
      <c r="DS20" s="226"/>
      <c r="DT20" s="226"/>
      <c r="DU20" s="226"/>
      <c r="DV20" s="226"/>
      <c r="DW20" s="226"/>
      <c r="DX20" s="226"/>
      <c r="DY20" s="200"/>
      <c r="DZ20" s="353"/>
      <c r="EA20" s="353"/>
      <c r="EB20" s="353"/>
      <c r="EC20" s="451"/>
      <c r="ED20" s="451"/>
      <c r="EE20" s="578"/>
      <c r="EF20" s="580"/>
      <c r="EG20" s="580"/>
      <c r="EH20" s="578"/>
      <c r="EI20" s="567"/>
    </row>
    <row r="21" spans="1:139" s="173" customFormat="1" ht="48.75" customHeight="1" thickBot="1">
      <c r="A21" s="635"/>
      <c r="B21" s="637"/>
      <c r="C21" s="633"/>
      <c r="D21" s="622"/>
      <c r="E21" s="614"/>
      <c r="F21" s="81" t="s">
        <v>99</v>
      </c>
      <c r="G21" s="465">
        <v>1100000000</v>
      </c>
      <c r="H21" s="466">
        <f>+H17+H19</f>
        <v>0</v>
      </c>
      <c r="I21" s="467">
        <v>0</v>
      </c>
      <c r="J21" s="424"/>
      <c r="K21" s="467">
        <v>0</v>
      </c>
      <c r="L21" s="467"/>
      <c r="M21" s="467">
        <v>0</v>
      </c>
      <c r="N21" s="467">
        <v>0</v>
      </c>
      <c r="O21" s="424"/>
      <c r="P21" s="424"/>
      <c r="Q21" s="424"/>
      <c r="R21" s="424"/>
      <c r="S21" s="424"/>
      <c r="T21" s="467"/>
      <c r="U21" s="466">
        <f>+U17+U19</f>
        <v>0</v>
      </c>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66">
        <f>+AT17+AT19</f>
        <v>370000000</v>
      </c>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66">
        <f>+BS17+BS19</f>
        <v>370000000</v>
      </c>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66">
        <f>+CR17+CR19</f>
        <v>0</v>
      </c>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467"/>
      <c r="DZ21" s="354"/>
      <c r="EA21" s="354"/>
      <c r="EB21" s="354"/>
      <c r="EC21" s="470"/>
      <c r="ED21" s="470"/>
      <c r="EE21" s="579"/>
      <c r="EF21" s="581"/>
      <c r="EG21" s="581"/>
      <c r="EH21" s="579"/>
      <c r="EI21" s="569"/>
    </row>
    <row r="22" spans="1:139" s="173" customFormat="1" ht="48.75" customHeight="1">
      <c r="A22" s="635"/>
      <c r="B22" s="624">
        <v>3</v>
      </c>
      <c r="C22" s="631" t="s">
        <v>195</v>
      </c>
      <c r="D22" s="621" t="s">
        <v>197</v>
      </c>
      <c r="E22" s="621">
        <v>239</v>
      </c>
      <c r="F22" s="78" t="s">
        <v>94</v>
      </c>
      <c r="G22" s="422">
        <v>24000</v>
      </c>
      <c r="H22" s="199">
        <v>2000</v>
      </c>
      <c r="I22" s="199">
        <v>2000</v>
      </c>
      <c r="J22" s="199">
        <v>301</v>
      </c>
      <c r="K22" s="199">
        <v>2000</v>
      </c>
      <c r="L22" s="199">
        <v>345</v>
      </c>
      <c r="M22" s="199">
        <v>2000</v>
      </c>
      <c r="N22" s="199">
        <v>722</v>
      </c>
      <c r="O22" s="199"/>
      <c r="P22" s="199"/>
      <c r="Q22" s="199"/>
      <c r="R22" s="199"/>
      <c r="S22" s="199"/>
      <c r="T22" s="199">
        <f>+N22</f>
        <v>722</v>
      </c>
      <c r="U22" s="199">
        <v>3200</v>
      </c>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v>8300</v>
      </c>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v>8300</v>
      </c>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v>2200</v>
      </c>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224"/>
      <c r="DR22" s="224"/>
      <c r="DS22" s="224"/>
      <c r="DT22" s="224"/>
      <c r="DU22" s="224"/>
      <c r="DV22" s="456"/>
      <c r="DW22" s="228">
        <f>+J22</f>
        <v>301</v>
      </c>
      <c r="DX22" s="228">
        <v>345</v>
      </c>
      <c r="DY22" s="199">
        <f>+T22</f>
        <v>722</v>
      </c>
      <c r="DZ22" s="355"/>
      <c r="EA22" s="355"/>
      <c r="EB22" s="355"/>
      <c r="EC22" s="457">
        <f>+DY22/M22</f>
        <v>0.36099999999999999</v>
      </c>
      <c r="ED22" s="458">
        <f>+DY22/G22</f>
        <v>3.0083333333333333E-2</v>
      </c>
      <c r="EE22" s="563" t="s">
        <v>291</v>
      </c>
      <c r="EF22" s="577" t="s">
        <v>257</v>
      </c>
      <c r="EG22" s="577" t="s">
        <v>257</v>
      </c>
      <c r="EH22" s="563" t="s">
        <v>269</v>
      </c>
      <c r="EI22" s="570" t="s">
        <v>268</v>
      </c>
    </row>
    <row r="23" spans="1:139" s="173" customFormat="1" ht="48.75" customHeight="1">
      <c r="A23" s="635"/>
      <c r="B23" s="625"/>
      <c r="C23" s="632"/>
      <c r="D23" s="613"/>
      <c r="E23" s="613"/>
      <c r="F23" s="79" t="s">
        <v>6</v>
      </c>
      <c r="G23" s="459">
        <f>M23+U23+AT23+BS23+CR23</f>
        <v>3214056000</v>
      </c>
      <c r="H23" s="216">
        <v>260000000</v>
      </c>
      <c r="I23" s="200">
        <v>260000000</v>
      </c>
      <c r="J23" s="216">
        <v>10000000</v>
      </c>
      <c r="K23" s="200">
        <v>260000000</v>
      </c>
      <c r="L23" s="216">
        <v>192696000</v>
      </c>
      <c r="M23" s="200">
        <v>260000000</v>
      </c>
      <c r="N23" s="200">
        <v>192696000</v>
      </c>
      <c r="O23" s="216"/>
      <c r="P23" s="216"/>
      <c r="Q23" s="216"/>
      <c r="R23" s="216"/>
      <c r="S23" s="216"/>
      <c r="T23" s="200">
        <f>+N23</f>
        <v>192696000</v>
      </c>
      <c r="U23" s="216">
        <v>464056000</v>
      </c>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v>1050000000</v>
      </c>
      <c r="AU23" s="216">
        <v>1050000000</v>
      </c>
      <c r="AV23" s="216">
        <v>1050000000</v>
      </c>
      <c r="AW23" s="216">
        <v>1050000000</v>
      </c>
      <c r="AX23" s="216">
        <v>1050000000</v>
      </c>
      <c r="AY23" s="216">
        <v>1050000000</v>
      </c>
      <c r="AZ23" s="216">
        <v>1050000000</v>
      </c>
      <c r="BA23" s="216">
        <v>1050000000</v>
      </c>
      <c r="BB23" s="216">
        <v>1050000000</v>
      </c>
      <c r="BC23" s="216">
        <v>1050000000</v>
      </c>
      <c r="BD23" s="216">
        <v>1050000000</v>
      </c>
      <c r="BE23" s="216">
        <v>1050000000</v>
      </c>
      <c r="BF23" s="216">
        <v>1050000000</v>
      </c>
      <c r="BG23" s="216">
        <v>1050000000</v>
      </c>
      <c r="BH23" s="216">
        <v>1050000000</v>
      </c>
      <c r="BI23" s="216">
        <v>1050000000</v>
      </c>
      <c r="BJ23" s="216">
        <v>1050000000</v>
      </c>
      <c r="BK23" s="216">
        <v>1050000000</v>
      </c>
      <c r="BL23" s="216">
        <v>1050000000</v>
      </c>
      <c r="BM23" s="216">
        <v>1050000000</v>
      </c>
      <c r="BN23" s="216">
        <v>1050000000</v>
      </c>
      <c r="BO23" s="216">
        <v>1050000000</v>
      </c>
      <c r="BP23" s="216">
        <v>1050000000</v>
      </c>
      <c r="BQ23" s="216">
        <v>1050000000</v>
      </c>
      <c r="BR23" s="216">
        <v>1050000000</v>
      </c>
      <c r="BS23" s="216">
        <v>1050000000</v>
      </c>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v>390000000</v>
      </c>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f>+J23</f>
        <v>10000000</v>
      </c>
      <c r="DX23" s="225">
        <v>192696000</v>
      </c>
      <c r="DY23" s="200">
        <f>+T23</f>
        <v>192696000</v>
      </c>
      <c r="DZ23" s="353"/>
      <c r="EA23" s="353"/>
      <c r="EB23" s="353"/>
      <c r="EC23" s="449">
        <f>+DY23/M23</f>
        <v>0.74113846153846152</v>
      </c>
      <c r="ED23" s="451">
        <f>+DY23/G23</f>
        <v>5.995415139001934E-2</v>
      </c>
      <c r="EE23" s="564"/>
      <c r="EF23" s="580"/>
      <c r="EG23" s="580"/>
      <c r="EH23" s="564"/>
      <c r="EI23" s="571"/>
    </row>
    <row r="24" spans="1:139" s="173" customFormat="1" ht="48.75" customHeight="1">
      <c r="A24" s="635"/>
      <c r="B24" s="625"/>
      <c r="C24" s="632"/>
      <c r="D24" s="613"/>
      <c r="E24" s="613"/>
      <c r="F24" s="80" t="s">
        <v>95</v>
      </c>
      <c r="G24" s="419"/>
      <c r="H24" s="218"/>
      <c r="I24" s="200"/>
      <c r="J24" s="218"/>
      <c r="K24" s="200"/>
      <c r="L24" s="218"/>
      <c r="M24" s="200"/>
      <c r="N24" s="200"/>
      <c r="O24" s="218"/>
      <c r="P24" s="218"/>
      <c r="Q24" s="218"/>
      <c r="R24" s="218"/>
      <c r="S24" s="218"/>
      <c r="T24" s="200"/>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26"/>
      <c r="DR24" s="226"/>
      <c r="DS24" s="226"/>
      <c r="DT24" s="226"/>
      <c r="DU24" s="226"/>
      <c r="DV24" s="226"/>
      <c r="DW24" s="226"/>
      <c r="DX24" s="226"/>
      <c r="DY24" s="200"/>
      <c r="DZ24" s="353"/>
      <c r="EA24" s="353"/>
      <c r="EB24" s="455"/>
      <c r="EC24" s="453"/>
      <c r="ED24" s="454"/>
      <c r="EE24" s="564"/>
      <c r="EF24" s="580"/>
      <c r="EG24" s="580"/>
      <c r="EH24" s="564"/>
      <c r="EI24" s="571"/>
    </row>
    <row r="25" spans="1:139" s="173" customFormat="1" ht="48.75" customHeight="1">
      <c r="A25" s="635"/>
      <c r="B25" s="625"/>
      <c r="C25" s="632"/>
      <c r="D25" s="613"/>
      <c r="E25" s="613"/>
      <c r="F25" s="79" t="s">
        <v>7</v>
      </c>
      <c r="G25" s="419"/>
      <c r="H25" s="219"/>
      <c r="I25" s="200"/>
      <c r="J25" s="219"/>
      <c r="K25" s="200"/>
      <c r="L25" s="219"/>
      <c r="M25" s="200"/>
      <c r="N25" s="200"/>
      <c r="O25" s="219"/>
      <c r="P25" s="219"/>
      <c r="Q25" s="219"/>
      <c r="R25" s="219"/>
      <c r="S25" s="219"/>
      <c r="T25" s="200"/>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25"/>
      <c r="DR25" s="225"/>
      <c r="DS25" s="225"/>
      <c r="DT25" s="225"/>
      <c r="DU25" s="225"/>
      <c r="DV25" s="225"/>
      <c r="DW25" s="225"/>
      <c r="DX25" s="225"/>
      <c r="DY25" s="200"/>
      <c r="DZ25" s="356"/>
      <c r="EA25" s="356"/>
      <c r="EB25" s="356"/>
      <c r="EC25" s="453"/>
      <c r="ED25" s="454"/>
      <c r="EE25" s="564"/>
      <c r="EF25" s="580"/>
      <c r="EG25" s="580"/>
      <c r="EH25" s="564"/>
      <c r="EI25" s="571"/>
    </row>
    <row r="26" spans="1:139" s="173" customFormat="1" ht="48.75" customHeight="1">
      <c r="A26" s="635"/>
      <c r="B26" s="625"/>
      <c r="C26" s="632"/>
      <c r="D26" s="613"/>
      <c r="E26" s="613"/>
      <c r="F26" s="80" t="s">
        <v>96</v>
      </c>
      <c r="G26" s="459">
        <v>24000</v>
      </c>
      <c r="H26" s="220">
        <f>+H22+H24</f>
        <v>2000</v>
      </c>
      <c r="I26" s="200">
        <v>2000</v>
      </c>
      <c r="J26" s="220">
        <v>301</v>
      </c>
      <c r="K26" s="200">
        <v>2000</v>
      </c>
      <c r="L26" s="220">
        <f>+L22</f>
        <v>345</v>
      </c>
      <c r="M26" s="200">
        <v>2000</v>
      </c>
      <c r="N26" s="200">
        <f>+N22</f>
        <v>722</v>
      </c>
      <c r="O26" s="220"/>
      <c r="P26" s="220"/>
      <c r="Q26" s="220"/>
      <c r="R26" s="220"/>
      <c r="S26" s="220"/>
      <c r="T26" s="200">
        <f>+N26</f>
        <v>722</v>
      </c>
      <c r="U26" s="220">
        <f>+U22+U24</f>
        <v>3200</v>
      </c>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f>+AT22+AT24</f>
        <v>8300</v>
      </c>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f>+BS22+BS24</f>
        <v>8300</v>
      </c>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f>+CR22+CR24</f>
        <v>2200</v>
      </c>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6"/>
      <c r="DR26" s="226"/>
      <c r="DS26" s="226"/>
      <c r="DT26" s="226"/>
      <c r="DU26" s="226"/>
      <c r="DV26" s="226"/>
      <c r="DW26" s="229">
        <f>+J26</f>
        <v>301</v>
      </c>
      <c r="DX26" s="229">
        <v>345</v>
      </c>
      <c r="DY26" s="200">
        <f>+T26</f>
        <v>722</v>
      </c>
      <c r="DZ26" s="353"/>
      <c r="EA26" s="353"/>
      <c r="EB26" s="353"/>
      <c r="EC26" s="449">
        <f>+DY26/M26</f>
        <v>0.36099999999999999</v>
      </c>
      <c r="ED26" s="450">
        <f>+DY26/G26</f>
        <v>3.0083333333333333E-2</v>
      </c>
      <c r="EE26" s="564"/>
      <c r="EF26" s="580"/>
      <c r="EG26" s="580"/>
      <c r="EH26" s="564"/>
      <c r="EI26" s="571"/>
    </row>
    <row r="27" spans="1:139" s="173" customFormat="1" ht="48.75" customHeight="1" thickBot="1">
      <c r="A27" s="635"/>
      <c r="B27" s="637"/>
      <c r="C27" s="633"/>
      <c r="D27" s="622"/>
      <c r="E27" s="614"/>
      <c r="F27" s="81" t="s">
        <v>99</v>
      </c>
      <c r="G27" s="465">
        <v>3700000000</v>
      </c>
      <c r="H27" s="466">
        <f>+H23+H25</f>
        <v>260000000</v>
      </c>
      <c r="I27" s="467">
        <v>260000000</v>
      </c>
      <c r="J27" s="424">
        <v>10000000</v>
      </c>
      <c r="K27" s="467">
        <v>260000000</v>
      </c>
      <c r="L27" s="424">
        <f>+L23</f>
        <v>192696000</v>
      </c>
      <c r="M27" s="467">
        <v>260000000</v>
      </c>
      <c r="N27" s="467">
        <f>+N23</f>
        <v>192696000</v>
      </c>
      <c r="O27" s="424"/>
      <c r="P27" s="424"/>
      <c r="Q27" s="424"/>
      <c r="R27" s="424"/>
      <c r="S27" s="424"/>
      <c r="T27" s="467">
        <f>+N27</f>
        <v>192696000</v>
      </c>
      <c r="U27" s="466">
        <f>+U23+U25</f>
        <v>464056000</v>
      </c>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66">
        <f>+AT23+AT25</f>
        <v>1050000000</v>
      </c>
      <c r="AU27" s="424"/>
      <c r="AV27" s="424"/>
      <c r="AW27" s="424"/>
      <c r="AX27" s="424"/>
      <c r="AY27" s="424"/>
      <c r="AZ27" s="424"/>
      <c r="BA27" s="424"/>
      <c r="BB27" s="424"/>
      <c r="BC27" s="424"/>
      <c r="BD27" s="424"/>
      <c r="BE27" s="424"/>
      <c r="BF27" s="424"/>
      <c r="BG27" s="424"/>
      <c r="BH27" s="424"/>
      <c r="BI27" s="424"/>
      <c r="BJ27" s="424"/>
      <c r="BK27" s="424"/>
      <c r="BL27" s="424"/>
      <c r="BM27" s="424"/>
      <c r="BN27" s="424"/>
      <c r="BO27" s="424"/>
      <c r="BP27" s="424"/>
      <c r="BQ27" s="424"/>
      <c r="BR27" s="424"/>
      <c r="BS27" s="466">
        <f>+BS23+BS25</f>
        <v>1050000000</v>
      </c>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66">
        <f>+CR23+CR25</f>
        <v>390000000</v>
      </c>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30">
        <f>+J27</f>
        <v>10000000</v>
      </c>
      <c r="DX27" s="230">
        <v>192696000</v>
      </c>
      <c r="DY27" s="467">
        <f>+T27</f>
        <v>192696000</v>
      </c>
      <c r="DZ27" s="354"/>
      <c r="EA27" s="354"/>
      <c r="EB27" s="354"/>
      <c r="EC27" s="469">
        <f>+DY27/M27</f>
        <v>0.74113846153846152</v>
      </c>
      <c r="ED27" s="470">
        <f>+DY27/G27</f>
        <v>5.2080000000000001E-2</v>
      </c>
      <c r="EE27" s="576"/>
      <c r="EF27" s="581"/>
      <c r="EG27" s="581"/>
      <c r="EH27" s="576"/>
      <c r="EI27" s="572"/>
    </row>
    <row r="28" spans="1:139" s="173" customFormat="1" ht="48.75" customHeight="1">
      <c r="A28" s="635"/>
      <c r="B28" s="624">
        <v>4</v>
      </c>
      <c r="C28" s="631" t="s">
        <v>196</v>
      </c>
      <c r="D28" s="621" t="s">
        <v>197</v>
      </c>
      <c r="E28" s="621">
        <v>239</v>
      </c>
      <c r="F28" s="78" t="s">
        <v>94</v>
      </c>
      <c r="G28" s="475">
        <v>1</v>
      </c>
      <c r="H28" s="213">
        <v>0.125</v>
      </c>
      <c r="I28" s="213">
        <v>0.125</v>
      </c>
      <c r="J28" s="213">
        <v>0</v>
      </c>
      <c r="K28" s="213">
        <v>0.125</v>
      </c>
      <c r="L28" s="213">
        <v>0</v>
      </c>
      <c r="M28" s="213">
        <v>0.125</v>
      </c>
      <c r="N28" s="213">
        <v>0.05</v>
      </c>
      <c r="O28" s="199"/>
      <c r="P28" s="199"/>
      <c r="Q28" s="199"/>
      <c r="R28" s="199"/>
      <c r="S28" s="199"/>
      <c r="T28" s="213">
        <f>+N28</f>
        <v>0.05</v>
      </c>
      <c r="U28" s="476">
        <v>0.25</v>
      </c>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76">
        <v>0.25</v>
      </c>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76">
        <v>0.25</v>
      </c>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213">
        <v>0.125</v>
      </c>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224"/>
      <c r="DR28" s="224"/>
      <c r="DS28" s="224"/>
      <c r="DT28" s="224"/>
      <c r="DU28" s="224"/>
      <c r="DV28" s="224"/>
      <c r="DW28" s="231">
        <f>+J28</f>
        <v>0</v>
      </c>
      <c r="DX28" s="231">
        <v>0</v>
      </c>
      <c r="DY28" s="213">
        <f>+T28</f>
        <v>0.05</v>
      </c>
      <c r="DZ28" s="355"/>
      <c r="EA28" s="355"/>
      <c r="EB28" s="477"/>
      <c r="EC28" s="457">
        <f>+DY28/M28</f>
        <v>0.4</v>
      </c>
      <c r="ED28" s="458">
        <f>+DY28/G28</f>
        <v>0.05</v>
      </c>
      <c r="EE28" s="563" t="s">
        <v>390</v>
      </c>
      <c r="EF28" s="577" t="s">
        <v>257</v>
      </c>
      <c r="EG28" s="577" t="s">
        <v>257</v>
      </c>
      <c r="EH28" s="563" t="s">
        <v>391</v>
      </c>
      <c r="EI28" s="566" t="s">
        <v>392</v>
      </c>
    </row>
    <row r="29" spans="1:139" s="173" customFormat="1" ht="48.75" customHeight="1">
      <c r="A29" s="635"/>
      <c r="B29" s="625"/>
      <c r="C29" s="632"/>
      <c r="D29" s="613"/>
      <c r="E29" s="613"/>
      <c r="F29" s="79" t="s">
        <v>6</v>
      </c>
      <c r="G29" s="459">
        <f>M29+U29+AT29+BS29+CR29</f>
        <v>2140000000</v>
      </c>
      <c r="H29" s="216">
        <v>250000000</v>
      </c>
      <c r="I29" s="200">
        <v>250000000</v>
      </c>
      <c r="J29" s="200">
        <v>0</v>
      </c>
      <c r="K29" s="200">
        <v>250000000</v>
      </c>
      <c r="L29" s="216">
        <v>201132000</v>
      </c>
      <c r="M29" s="200">
        <v>250000000</v>
      </c>
      <c r="N29" s="200">
        <v>209100000</v>
      </c>
      <c r="O29" s="216"/>
      <c r="P29" s="216"/>
      <c r="Q29" s="216"/>
      <c r="R29" s="216"/>
      <c r="S29" s="216"/>
      <c r="T29" s="200">
        <f>+N29</f>
        <v>209100000</v>
      </c>
      <c r="U29" s="216">
        <v>390000000</v>
      </c>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v>550000000</v>
      </c>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v>600000000</v>
      </c>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v>350000000</v>
      </c>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6"/>
      <c r="DW29" s="225">
        <f>+J29</f>
        <v>0</v>
      </c>
      <c r="DX29" s="225">
        <v>201132000</v>
      </c>
      <c r="DY29" s="200">
        <f>+T29</f>
        <v>209100000</v>
      </c>
      <c r="DZ29" s="353"/>
      <c r="EA29" s="353"/>
      <c r="EB29" s="455"/>
      <c r="EC29" s="449">
        <f>+DY29/M29</f>
        <v>0.83640000000000003</v>
      </c>
      <c r="ED29" s="451">
        <f>+DY29/G29</f>
        <v>9.7710280373831782E-2</v>
      </c>
      <c r="EE29" s="564"/>
      <c r="EF29" s="580"/>
      <c r="EG29" s="580"/>
      <c r="EH29" s="564"/>
      <c r="EI29" s="567"/>
    </row>
    <row r="30" spans="1:139" s="173" customFormat="1" ht="48.75" customHeight="1">
      <c r="A30" s="635"/>
      <c r="B30" s="625"/>
      <c r="C30" s="632"/>
      <c r="D30" s="613"/>
      <c r="E30" s="613"/>
      <c r="F30" s="80" t="s">
        <v>95</v>
      </c>
      <c r="G30" s="419"/>
      <c r="H30" s="218"/>
      <c r="I30" s="200"/>
      <c r="J30" s="218"/>
      <c r="K30" s="200"/>
      <c r="L30" s="218"/>
      <c r="M30" s="200"/>
      <c r="N30" s="200"/>
      <c r="O30" s="218"/>
      <c r="P30" s="218"/>
      <c r="Q30" s="218"/>
      <c r="R30" s="218"/>
      <c r="S30" s="218"/>
      <c r="T30" s="200"/>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472"/>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26"/>
      <c r="DR30" s="226"/>
      <c r="DS30" s="226"/>
      <c r="DT30" s="226"/>
      <c r="DU30" s="226"/>
      <c r="DV30" s="226"/>
      <c r="DW30" s="226"/>
      <c r="DX30" s="226"/>
      <c r="DY30" s="200"/>
      <c r="DZ30" s="353"/>
      <c r="EA30" s="353"/>
      <c r="EB30" s="455"/>
      <c r="EC30" s="453"/>
      <c r="ED30" s="454"/>
      <c r="EE30" s="564"/>
      <c r="EF30" s="580"/>
      <c r="EG30" s="580"/>
      <c r="EH30" s="564"/>
      <c r="EI30" s="567"/>
    </row>
    <row r="31" spans="1:139" s="173" customFormat="1" ht="48.75" customHeight="1">
      <c r="A31" s="635"/>
      <c r="B31" s="625"/>
      <c r="C31" s="632"/>
      <c r="D31" s="613"/>
      <c r="E31" s="613"/>
      <c r="F31" s="79" t="s">
        <v>7</v>
      </c>
      <c r="G31" s="419"/>
      <c r="H31" s="218"/>
      <c r="I31" s="200"/>
      <c r="J31" s="200"/>
      <c r="K31" s="200"/>
      <c r="L31" s="218"/>
      <c r="M31" s="200"/>
      <c r="N31" s="200"/>
      <c r="O31" s="218"/>
      <c r="P31" s="218"/>
      <c r="Q31" s="218"/>
      <c r="R31" s="218"/>
      <c r="S31" s="218"/>
      <c r="T31" s="200"/>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25"/>
      <c r="DR31" s="225"/>
      <c r="DS31" s="225"/>
      <c r="DT31" s="225"/>
      <c r="DU31" s="225"/>
      <c r="DV31" s="225"/>
      <c r="DW31" s="225"/>
      <c r="DX31" s="225"/>
      <c r="DY31" s="200"/>
      <c r="DZ31" s="353"/>
      <c r="EA31" s="353"/>
      <c r="EB31" s="455"/>
      <c r="EC31" s="453"/>
      <c r="ED31" s="454"/>
      <c r="EE31" s="564"/>
      <c r="EF31" s="580"/>
      <c r="EG31" s="580"/>
      <c r="EH31" s="564"/>
      <c r="EI31" s="567"/>
    </row>
    <row r="32" spans="1:139" s="173" customFormat="1" ht="48.75" customHeight="1">
      <c r="A32" s="635"/>
      <c r="B32" s="625"/>
      <c r="C32" s="632"/>
      <c r="D32" s="613"/>
      <c r="E32" s="613"/>
      <c r="F32" s="80" t="s">
        <v>96</v>
      </c>
      <c r="G32" s="478">
        <v>1</v>
      </c>
      <c r="H32" s="221">
        <f>+H28+H30</f>
        <v>0.125</v>
      </c>
      <c r="I32" s="221">
        <v>0.125</v>
      </c>
      <c r="J32" s="221">
        <v>0</v>
      </c>
      <c r="K32" s="221">
        <v>0.125</v>
      </c>
      <c r="L32" s="221">
        <v>0</v>
      </c>
      <c r="M32" s="221">
        <v>0.125</v>
      </c>
      <c r="N32" s="221">
        <f>+N28</f>
        <v>0.05</v>
      </c>
      <c r="O32" s="200"/>
      <c r="P32" s="200"/>
      <c r="Q32" s="200"/>
      <c r="R32" s="200"/>
      <c r="S32" s="200"/>
      <c r="T32" s="221">
        <f>+N32</f>
        <v>0.05</v>
      </c>
      <c r="U32" s="474">
        <f>+U28+U30</f>
        <v>0.25</v>
      </c>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474">
        <f>+AT28+AT30</f>
        <v>0.25</v>
      </c>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474">
        <f>+BS28+BS30</f>
        <v>0.25</v>
      </c>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21">
        <f>+CR28+CR30</f>
        <v>0.125</v>
      </c>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6"/>
      <c r="DR32" s="226"/>
      <c r="DS32" s="226"/>
      <c r="DT32" s="226"/>
      <c r="DU32" s="226"/>
      <c r="DV32" s="226"/>
      <c r="DW32" s="232">
        <f>+J32</f>
        <v>0</v>
      </c>
      <c r="DX32" s="232">
        <v>0</v>
      </c>
      <c r="DY32" s="221">
        <f>+T32</f>
        <v>0.05</v>
      </c>
      <c r="DZ32" s="353"/>
      <c r="EA32" s="353"/>
      <c r="EB32" s="455"/>
      <c r="EC32" s="449">
        <f>+DY32/M32</f>
        <v>0.4</v>
      </c>
      <c r="ED32" s="450">
        <f>+DY32/G32</f>
        <v>0.05</v>
      </c>
      <c r="EE32" s="564"/>
      <c r="EF32" s="580"/>
      <c r="EG32" s="580"/>
      <c r="EH32" s="564"/>
      <c r="EI32" s="567"/>
    </row>
    <row r="33" spans="1:139" s="173" customFormat="1" ht="48.75" customHeight="1" thickBot="1">
      <c r="A33" s="636"/>
      <c r="B33" s="626"/>
      <c r="C33" s="633"/>
      <c r="D33" s="622"/>
      <c r="E33" s="622"/>
      <c r="F33" s="81" t="s">
        <v>99</v>
      </c>
      <c r="G33" s="460">
        <v>2300000000</v>
      </c>
      <c r="H33" s="461">
        <f>+H29+H31</f>
        <v>250000000</v>
      </c>
      <c r="I33" s="462">
        <v>250000000</v>
      </c>
      <c r="J33" s="462">
        <v>0</v>
      </c>
      <c r="K33" s="462">
        <v>250000000</v>
      </c>
      <c r="L33" s="222">
        <f>+L29</f>
        <v>201132000</v>
      </c>
      <c r="M33" s="462">
        <v>250000000</v>
      </c>
      <c r="N33" s="462">
        <f>+N29</f>
        <v>209100000</v>
      </c>
      <c r="O33" s="222"/>
      <c r="P33" s="222"/>
      <c r="Q33" s="222"/>
      <c r="R33" s="222"/>
      <c r="S33" s="222"/>
      <c r="T33" s="462">
        <f>+N33</f>
        <v>209100000</v>
      </c>
      <c r="U33" s="222">
        <f>+U29+U31</f>
        <v>390000000</v>
      </c>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f>+AT29+AT31</f>
        <v>550000000</v>
      </c>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f>+BS29+BS31</f>
        <v>600000000</v>
      </c>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f>+CR29+CR31</f>
        <v>350000000</v>
      </c>
      <c r="CS33" s="425"/>
      <c r="CT33" s="425"/>
      <c r="CU33" s="425"/>
      <c r="CV33" s="425"/>
      <c r="CW33" s="425"/>
      <c r="CX33" s="425"/>
      <c r="CY33" s="425"/>
      <c r="CZ33" s="425"/>
      <c r="DA33" s="425"/>
      <c r="DB33" s="425"/>
      <c r="DC33" s="425"/>
      <c r="DD33" s="425"/>
      <c r="DE33" s="425"/>
      <c r="DF33" s="425"/>
      <c r="DG33" s="425"/>
      <c r="DH33" s="425"/>
      <c r="DI33" s="425"/>
      <c r="DJ33" s="425"/>
      <c r="DK33" s="425"/>
      <c r="DL33" s="425"/>
      <c r="DM33" s="425"/>
      <c r="DN33" s="425"/>
      <c r="DO33" s="425"/>
      <c r="DP33" s="425"/>
      <c r="DQ33" s="425"/>
      <c r="DR33" s="425"/>
      <c r="DS33" s="425"/>
      <c r="DT33" s="425"/>
      <c r="DU33" s="425"/>
      <c r="DV33" s="233"/>
      <c r="DW33" s="425">
        <f>+J33</f>
        <v>0</v>
      </c>
      <c r="DX33" s="233">
        <v>201132000</v>
      </c>
      <c r="DY33" s="462">
        <f>+T33</f>
        <v>209100000</v>
      </c>
      <c r="DZ33" s="357"/>
      <c r="EA33" s="357"/>
      <c r="EB33" s="479"/>
      <c r="EC33" s="463">
        <f>+DY33/M33</f>
        <v>0.83640000000000003</v>
      </c>
      <c r="ED33" s="464">
        <f>+DY33/G33</f>
        <v>9.0913043478260874E-2</v>
      </c>
      <c r="EE33" s="565"/>
      <c r="EF33" s="623"/>
      <c r="EG33" s="623"/>
      <c r="EH33" s="565"/>
      <c r="EI33" s="568"/>
    </row>
    <row r="34" spans="1:139" ht="52.5" customHeight="1" thickBot="1">
      <c r="A34" s="627" t="s">
        <v>8</v>
      </c>
      <c r="B34" s="628"/>
      <c r="C34" s="628"/>
      <c r="D34" s="628"/>
      <c r="E34" s="628"/>
      <c r="F34" s="82" t="s">
        <v>98</v>
      </c>
      <c r="G34" s="459">
        <f>M34+U34+AT34+BS34+CR34</f>
        <v>21764236000</v>
      </c>
      <c r="H34" s="427">
        <f>+H11+H17+H23+H29</f>
        <v>2410000000</v>
      </c>
      <c r="I34" s="223">
        <v>2410000000</v>
      </c>
      <c r="J34" s="223">
        <f>+J11+J29+J23</f>
        <v>430855000</v>
      </c>
      <c r="K34" s="223">
        <v>2410000000</v>
      </c>
      <c r="L34" s="223">
        <f>+L11+L23+L29</f>
        <v>1967968000</v>
      </c>
      <c r="M34" s="223">
        <v>2410000000</v>
      </c>
      <c r="N34" s="223">
        <f>+N15+N21+N27+N33</f>
        <v>1988602000</v>
      </c>
      <c r="O34" s="223"/>
      <c r="P34" s="223"/>
      <c r="Q34" s="223"/>
      <c r="R34" s="223"/>
      <c r="S34" s="223"/>
      <c r="T34" s="426">
        <f>+N34</f>
        <v>1988602000</v>
      </c>
      <c r="U34" s="433">
        <f>+U11+U17+U23+U29</f>
        <v>4564236000</v>
      </c>
      <c r="V34" s="434">
        <f t="shared" ref="V34:CG34" si="1">+V11+V17+V23+V29</f>
        <v>0</v>
      </c>
      <c r="W34" s="434">
        <f t="shared" si="1"/>
        <v>0</v>
      </c>
      <c r="X34" s="434">
        <f t="shared" si="1"/>
        <v>0</v>
      </c>
      <c r="Y34" s="434">
        <f t="shared" si="1"/>
        <v>0</v>
      </c>
      <c r="Z34" s="434">
        <f t="shared" si="1"/>
        <v>0</v>
      </c>
      <c r="AA34" s="434">
        <f t="shared" si="1"/>
        <v>0</v>
      </c>
      <c r="AB34" s="434">
        <f t="shared" si="1"/>
        <v>0</v>
      </c>
      <c r="AC34" s="434">
        <f t="shared" si="1"/>
        <v>0</v>
      </c>
      <c r="AD34" s="434">
        <f t="shared" si="1"/>
        <v>0</v>
      </c>
      <c r="AE34" s="434">
        <f t="shared" si="1"/>
        <v>0</v>
      </c>
      <c r="AF34" s="434">
        <f t="shared" si="1"/>
        <v>0</v>
      </c>
      <c r="AG34" s="434">
        <f t="shared" si="1"/>
        <v>0</v>
      </c>
      <c r="AH34" s="434">
        <f t="shared" si="1"/>
        <v>0</v>
      </c>
      <c r="AI34" s="434">
        <f t="shared" si="1"/>
        <v>0</v>
      </c>
      <c r="AJ34" s="434">
        <f t="shared" si="1"/>
        <v>0</v>
      </c>
      <c r="AK34" s="434">
        <f t="shared" si="1"/>
        <v>0</v>
      </c>
      <c r="AL34" s="434">
        <f t="shared" si="1"/>
        <v>0</v>
      </c>
      <c r="AM34" s="434">
        <f t="shared" si="1"/>
        <v>0</v>
      </c>
      <c r="AN34" s="434">
        <f t="shared" si="1"/>
        <v>0</v>
      </c>
      <c r="AO34" s="434">
        <f t="shared" si="1"/>
        <v>0</v>
      </c>
      <c r="AP34" s="434">
        <f t="shared" si="1"/>
        <v>0</v>
      </c>
      <c r="AQ34" s="434">
        <f t="shared" si="1"/>
        <v>0</v>
      </c>
      <c r="AR34" s="434">
        <f t="shared" si="1"/>
        <v>0</v>
      </c>
      <c r="AS34" s="434">
        <f t="shared" si="1"/>
        <v>0</v>
      </c>
      <c r="AT34" s="434">
        <f t="shared" si="1"/>
        <v>6000000000</v>
      </c>
      <c r="AU34" s="434">
        <f t="shared" si="1"/>
        <v>1420000000</v>
      </c>
      <c r="AV34" s="434">
        <f t="shared" si="1"/>
        <v>1420000000</v>
      </c>
      <c r="AW34" s="434">
        <f t="shared" si="1"/>
        <v>1420000000</v>
      </c>
      <c r="AX34" s="434">
        <f t="shared" si="1"/>
        <v>1420000000</v>
      </c>
      <c r="AY34" s="434">
        <f t="shared" si="1"/>
        <v>1420000000</v>
      </c>
      <c r="AZ34" s="434">
        <f t="shared" si="1"/>
        <v>1420000000</v>
      </c>
      <c r="BA34" s="434">
        <f t="shared" si="1"/>
        <v>1420000000</v>
      </c>
      <c r="BB34" s="434">
        <f t="shared" si="1"/>
        <v>1420000000</v>
      </c>
      <c r="BC34" s="434">
        <f t="shared" si="1"/>
        <v>1420000000</v>
      </c>
      <c r="BD34" s="434">
        <f t="shared" si="1"/>
        <v>1420000000</v>
      </c>
      <c r="BE34" s="434">
        <f t="shared" si="1"/>
        <v>1420000000</v>
      </c>
      <c r="BF34" s="434">
        <f t="shared" si="1"/>
        <v>1420000000</v>
      </c>
      <c r="BG34" s="434">
        <f t="shared" si="1"/>
        <v>1420000000</v>
      </c>
      <c r="BH34" s="434">
        <f t="shared" si="1"/>
        <v>1420000000</v>
      </c>
      <c r="BI34" s="434">
        <f t="shared" si="1"/>
        <v>1420000000</v>
      </c>
      <c r="BJ34" s="434">
        <f t="shared" si="1"/>
        <v>1420000000</v>
      </c>
      <c r="BK34" s="434">
        <f t="shared" si="1"/>
        <v>1420000000</v>
      </c>
      <c r="BL34" s="434">
        <f t="shared" si="1"/>
        <v>1420000000</v>
      </c>
      <c r="BM34" s="434">
        <f t="shared" si="1"/>
        <v>1420000000</v>
      </c>
      <c r="BN34" s="434">
        <f t="shared" si="1"/>
        <v>1420000000</v>
      </c>
      <c r="BO34" s="434">
        <f t="shared" si="1"/>
        <v>1420000000</v>
      </c>
      <c r="BP34" s="434">
        <f t="shared" si="1"/>
        <v>1420000000</v>
      </c>
      <c r="BQ34" s="434">
        <f t="shared" si="1"/>
        <v>1420000000</v>
      </c>
      <c r="BR34" s="434">
        <f t="shared" si="1"/>
        <v>1420000000</v>
      </c>
      <c r="BS34" s="434">
        <f t="shared" si="1"/>
        <v>6150000000</v>
      </c>
      <c r="BT34" s="434">
        <f t="shared" si="1"/>
        <v>0</v>
      </c>
      <c r="BU34" s="434">
        <f t="shared" si="1"/>
        <v>0</v>
      </c>
      <c r="BV34" s="434">
        <f t="shared" si="1"/>
        <v>0</v>
      </c>
      <c r="BW34" s="434">
        <f t="shared" si="1"/>
        <v>0</v>
      </c>
      <c r="BX34" s="434">
        <f t="shared" si="1"/>
        <v>0</v>
      </c>
      <c r="BY34" s="434">
        <f t="shared" si="1"/>
        <v>0</v>
      </c>
      <c r="BZ34" s="434">
        <f t="shared" si="1"/>
        <v>0</v>
      </c>
      <c r="CA34" s="434">
        <f t="shared" si="1"/>
        <v>0</v>
      </c>
      <c r="CB34" s="434">
        <f t="shared" si="1"/>
        <v>0</v>
      </c>
      <c r="CC34" s="434">
        <f t="shared" si="1"/>
        <v>0</v>
      </c>
      <c r="CD34" s="434">
        <f t="shared" si="1"/>
        <v>0</v>
      </c>
      <c r="CE34" s="434">
        <f t="shared" si="1"/>
        <v>0</v>
      </c>
      <c r="CF34" s="434">
        <f t="shared" si="1"/>
        <v>0</v>
      </c>
      <c r="CG34" s="434">
        <f t="shared" si="1"/>
        <v>0</v>
      </c>
      <c r="CH34" s="434">
        <f t="shared" ref="CH34:CR34" si="2">+CH11+CH17+CH23+CH29</f>
        <v>0</v>
      </c>
      <c r="CI34" s="434">
        <f t="shared" si="2"/>
        <v>0</v>
      </c>
      <c r="CJ34" s="434">
        <f t="shared" si="2"/>
        <v>0</v>
      </c>
      <c r="CK34" s="434">
        <f t="shared" si="2"/>
        <v>0</v>
      </c>
      <c r="CL34" s="434">
        <f t="shared" si="2"/>
        <v>0</v>
      </c>
      <c r="CM34" s="434">
        <f t="shared" si="2"/>
        <v>0</v>
      </c>
      <c r="CN34" s="434">
        <f t="shared" si="2"/>
        <v>0</v>
      </c>
      <c r="CO34" s="434">
        <f t="shared" si="2"/>
        <v>0</v>
      </c>
      <c r="CP34" s="434">
        <f t="shared" si="2"/>
        <v>0</v>
      </c>
      <c r="CQ34" s="434">
        <f t="shared" si="2"/>
        <v>0</v>
      </c>
      <c r="CR34" s="223">
        <f t="shared" si="2"/>
        <v>2640000000</v>
      </c>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426"/>
      <c r="DQ34" s="428"/>
      <c r="DR34" s="429"/>
      <c r="DS34" s="429"/>
      <c r="DT34" s="429"/>
      <c r="DU34" s="429"/>
      <c r="DV34" s="415"/>
      <c r="DW34" s="223">
        <f>+DW11+DW23</f>
        <v>430855000</v>
      </c>
      <c r="DX34" s="234">
        <v>1967968000</v>
      </c>
      <c r="DY34" s="223">
        <f>+DY15+DY21+DY27+DY33</f>
        <v>1988602000</v>
      </c>
      <c r="DZ34" s="430"/>
      <c r="EA34" s="430"/>
      <c r="EB34" s="431"/>
      <c r="EC34" s="471">
        <f t="shared" ref="EC34:EC36" si="3">+DY34/M34</f>
        <v>0.82514605809128627</v>
      </c>
      <c r="ED34" s="473">
        <f t="shared" ref="ED34:ED36" si="4">+DY34/G34</f>
        <v>9.1370172607942682E-2</v>
      </c>
      <c r="EE34" s="411"/>
      <c r="EF34" s="411"/>
      <c r="EG34" s="411"/>
      <c r="EH34" s="411"/>
      <c r="EI34" s="412"/>
    </row>
    <row r="35" spans="1:139" ht="52.5" customHeight="1" thickBot="1">
      <c r="A35" s="627"/>
      <c r="B35" s="628"/>
      <c r="C35" s="628"/>
      <c r="D35" s="628"/>
      <c r="E35" s="628"/>
      <c r="F35" s="83" t="s">
        <v>100</v>
      </c>
      <c r="G35" s="421">
        <v>0</v>
      </c>
      <c r="H35" s="420">
        <f>+H13+H19+H25+H31</f>
        <v>0</v>
      </c>
      <c r="I35" s="214">
        <v>0</v>
      </c>
      <c r="J35" s="214">
        <v>0</v>
      </c>
      <c r="K35" s="214">
        <v>0</v>
      </c>
      <c r="L35" s="214">
        <v>0</v>
      </c>
      <c r="M35" s="214">
        <v>0</v>
      </c>
      <c r="N35" s="214">
        <v>0</v>
      </c>
      <c r="O35" s="218"/>
      <c r="P35" s="218"/>
      <c r="Q35" s="218"/>
      <c r="R35" s="218"/>
      <c r="S35" s="218"/>
      <c r="T35" s="432">
        <f>+N35</f>
        <v>0</v>
      </c>
      <c r="U35" s="433">
        <f>+U13+U19+U25+U31</f>
        <v>0</v>
      </c>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418"/>
      <c r="AT35" s="434">
        <f>+AT13+AT19+AT25+AT31</f>
        <v>0</v>
      </c>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418"/>
      <c r="BS35" s="434">
        <f>+BS13+BS19+BS25+BS31</f>
        <v>0</v>
      </c>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418"/>
      <c r="CR35" s="434">
        <f>+CR13+CR19+CR25+CR31</f>
        <v>0</v>
      </c>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418"/>
      <c r="DQ35" s="435"/>
      <c r="DR35" s="436"/>
      <c r="DS35" s="436"/>
      <c r="DT35" s="436"/>
      <c r="DU35" s="436"/>
      <c r="DV35" s="436"/>
      <c r="DW35" s="214">
        <v>0</v>
      </c>
      <c r="DX35" s="234">
        <v>0</v>
      </c>
      <c r="DY35" s="214">
        <v>0</v>
      </c>
      <c r="DZ35" s="430"/>
      <c r="EA35" s="430"/>
      <c r="EB35" s="431"/>
      <c r="EC35" s="416" t="e">
        <f t="shared" si="3"/>
        <v>#DIV/0!</v>
      </c>
      <c r="ED35" s="417" t="e">
        <f t="shared" si="4"/>
        <v>#DIV/0!</v>
      </c>
      <c r="EE35" s="411"/>
      <c r="EF35" s="411"/>
      <c r="EG35" s="411"/>
      <c r="EH35" s="411"/>
      <c r="EI35" s="412"/>
    </row>
    <row r="36" spans="1:139" ht="52.5" customHeight="1" thickBot="1">
      <c r="A36" s="629"/>
      <c r="B36" s="630"/>
      <c r="C36" s="630"/>
      <c r="D36" s="630"/>
      <c r="E36" s="630"/>
      <c r="F36" s="84" t="s">
        <v>101</v>
      </c>
      <c r="G36" s="437">
        <v>23000000000</v>
      </c>
      <c r="H36" s="438">
        <f>+H15+H21+H27+H33</f>
        <v>2410000000</v>
      </c>
      <c r="I36" s="215">
        <v>2410000000</v>
      </c>
      <c r="J36" s="215">
        <f>+J34+J35</f>
        <v>430855000</v>
      </c>
      <c r="K36" s="215">
        <v>2410000000</v>
      </c>
      <c r="L36" s="215">
        <f>+L34</f>
        <v>1967968000</v>
      </c>
      <c r="M36" s="215">
        <v>2410000000</v>
      </c>
      <c r="N36" s="215">
        <f>+N34</f>
        <v>1988602000</v>
      </c>
      <c r="O36" s="215"/>
      <c r="P36" s="215"/>
      <c r="Q36" s="215"/>
      <c r="R36" s="215"/>
      <c r="S36" s="215"/>
      <c r="T36" s="437">
        <f>+N36</f>
        <v>1988602000</v>
      </c>
      <c r="U36" s="439">
        <f>+U15+U21+U27+U33</f>
        <v>4564236000</v>
      </c>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437"/>
      <c r="AT36" s="440">
        <f>+AT15+AT21+AT27+AT33</f>
        <v>6000000000</v>
      </c>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437"/>
      <c r="BS36" s="440">
        <f>+BS15+BS21+BS27+BS33</f>
        <v>6150000000</v>
      </c>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437"/>
      <c r="CR36" s="440">
        <f>+CR15+CR21+CR27+CR33</f>
        <v>2640000000</v>
      </c>
      <c r="CS36" s="215"/>
      <c r="CT36" s="215"/>
      <c r="CU36" s="215"/>
      <c r="CV36" s="215"/>
      <c r="CW36" s="215"/>
      <c r="CX36" s="215"/>
      <c r="CY36" s="215"/>
      <c r="CZ36" s="215"/>
      <c r="DA36" s="215"/>
      <c r="DB36" s="215"/>
      <c r="DC36" s="215"/>
      <c r="DD36" s="215"/>
      <c r="DE36" s="215"/>
      <c r="DF36" s="215"/>
      <c r="DG36" s="215"/>
      <c r="DH36" s="215"/>
      <c r="DI36" s="215"/>
      <c r="DJ36" s="215"/>
      <c r="DK36" s="215"/>
      <c r="DL36" s="215"/>
      <c r="DM36" s="215"/>
      <c r="DN36" s="215"/>
      <c r="DO36" s="215"/>
      <c r="DP36" s="437"/>
      <c r="DQ36" s="202"/>
      <c r="DR36" s="203"/>
      <c r="DS36" s="203"/>
      <c r="DT36" s="203"/>
      <c r="DU36" s="203"/>
      <c r="DV36" s="224"/>
      <c r="DW36" s="215">
        <f>+DW34+DW35</f>
        <v>430855000</v>
      </c>
      <c r="DX36" s="235">
        <v>1967968000</v>
      </c>
      <c r="DY36" s="215">
        <f>+DY34</f>
        <v>1988602000</v>
      </c>
      <c r="DZ36" s="441"/>
      <c r="EA36" s="441"/>
      <c r="EB36" s="442"/>
      <c r="EC36" s="416">
        <f t="shared" si="3"/>
        <v>0.82514605809128627</v>
      </c>
      <c r="ED36" s="417">
        <f t="shared" si="4"/>
        <v>8.646095652173913E-2</v>
      </c>
      <c r="EE36" s="413"/>
      <c r="EF36" s="413"/>
      <c r="EG36" s="413"/>
      <c r="EH36" s="413"/>
      <c r="EI36" s="414"/>
    </row>
    <row r="39" spans="1:139" customFormat="1" ht="15.75">
      <c r="D39" s="250"/>
      <c r="E39" s="250"/>
      <c r="F39" s="251" t="s">
        <v>67</v>
      </c>
      <c r="AT39" s="249"/>
      <c r="AU39" s="249"/>
      <c r="AV39" s="249"/>
      <c r="AW39" s="249"/>
      <c r="AX39" s="249"/>
      <c r="AY39" s="249"/>
      <c r="AZ39" s="249"/>
      <c r="BA39" s="249"/>
      <c r="BB39" s="249"/>
      <c r="BC39" s="249"/>
      <c r="BD39" s="249"/>
      <c r="BE39" s="249"/>
      <c r="BF39" s="249"/>
      <c r="BG39" s="249"/>
      <c r="BH39" s="249"/>
      <c r="BI39" s="249"/>
      <c r="BJ39" s="249"/>
      <c r="BS39" s="249"/>
      <c r="BT39" s="249"/>
      <c r="BU39" s="249"/>
      <c r="BV39" s="249"/>
      <c r="BW39" s="249"/>
      <c r="BX39" s="249"/>
      <c r="BY39" s="249"/>
      <c r="BZ39" s="249"/>
      <c r="CA39" s="249"/>
      <c r="CB39" s="249"/>
      <c r="CC39" s="249"/>
      <c r="CD39" s="249"/>
      <c r="CE39" s="249"/>
      <c r="CF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Y39" s="245"/>
      <c r="DZ39" s="245"/>
      <c r="EA39" s="245"/>
      <c r="EB39" s="245"/>
    </row>
    <row r="40" spans="1:139" customFormat="1" ht="15.75" customHeight="1">
      <c r="D40" s="250"/>
      <c r="E40" s="250"/>
      <c r="F40" s="246" t="s">
        <v>68</v>
      </c>
      <c r="G40" s="553" t="s">
        <v>69</v>
      </c>
      <c r="H40" s="553"/>
      <c r="I40" s="553"/>
      <c r="J40" s="553"/>
      <c r="K40" s="553"/>
      <c r="L40" s="553"/>
      <c r="M40" s="553"/>
      <c r="N40" s="554" t="s">
        <v>70</v>
      </c>
      <c r="O40" s="554"/>
      <c r="P40" s="554"/>
      <c r="Q40" s="554"/>
      <c r="R40" s="554"/>
      <c r="S40" s="554"/>
      <c r="T40" s="554"/>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Y40" s="245"/>
      <c r="DZ40" s="245"/>
      <c r="EA40" s="245"/>
      <c r="EB40" s="245"/>
    </row>
    <row r="41" spans="1:139" customFormat="1" ht="15.75">
      <c r="D41" s="250"/>
      <c r="E41" s="250"/>
      <c r="F41" s="248">
        <v>12</v>
      </c>
      <c r="G41" s="551" t="s">
        <v>303</v>
      </c>
      <c r="H41" s="551"/>
      <c r="I41" s="551"/>
      <c r="J41" s="551"/>
      <c r="K41" s="551"/>
      <c r="L41" s="551"/>
      <c r="M41" s="551"/>
      <c r="N41" s="552" t="s">
        <v>302</v>
      </c>
      <c r="O41" s="552"/>
      <c r="P41" s="552"/>
      <c r="Q41" s="552"/>
      <c r="R41" s="552"/>
      <c r="S41" s="552"/>
      <c r="T41" s="552"/>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Y41" s="245"/>
      <c r="DZ41" s="245"/>
      <c r="EA41" s="245"/>
      <c r="EB41" s="245"/>
    </row>
  </sheetData>
  <mergeCells count="72">
    <mergeCell ref="G41:M41"/>
    <mergeCell ref="N41:T41"/>
    <mergeCell ref="G40:M40"/>
    <mergeCell ref="N40:T40"/>
    <mergeCell ref="B28:B33"/>
    <mergeCell ref="A34:E36"/>
    <mergeCell ref="C28:C33"/>
    <mergeCell ref="A10:A33"/>
    <mergeCell ref="B22:B27"/>
    <mergeCell ref="C22:C27"/>
    <mergeCell ref="B10:B15"/>
    <mergeCell ref="C10:C15"/>
    <mergeCell ref="E16:E21"/>
    <mergeCell ref="B16:B21"/>
    <mergeCell ref="C16:C21"/>
    <mergeCell ref="D10:D15"/>
    <mergeCell ref="EE28:EE33"/>
    <mergeCell ref="D28:D33"/>
    <mergeCell ref="E28:E33"/>
    <mergeCell ref="E22:E27"/>
    <mergeCell ref="EE22:EE27"/>
    <mergeCell ref="D16:D21"/>
    <mergeCell ref="E7:E9"/>
    <mergeCell ref="EE16:EE21"/>
    <mergeCell ref="EF16:EF21"/>
    <mergeCell ref="EG22:EG27"/>
    <mergeCell ref="D22:D27"/>
    <mergeCell ref="E10:E15"/>
    <mergeCell ref="EC7:EC9"/>
    <mergeCell ref="G7:G9"/>
    <mergeCell ref="BS8:CQ8"/>
    <mergeCell ref="H8:T8"/>
    <mergeCell ref="H7:DP7"/>
    <mergeCell ref="A7:A9"/>
    <mergeCell ref="A1:E3"/>
    <mergeCell ref="F1:EI1"/>
    <mergeCell ref="F2:EI2"/>
    <mergeCell ref="F3:DR3"/>
    <mergeCell ref="DS3:EI3"/>
    <mergeCell ref="F4:EI4"/>
    <mergeCell ref="F5:EI5"/>
    <mergeCell ref="F7:F9"/>
    <mergeCell ref="A4:E4"/>
    <mergeCell ref="A5:E5"/>
    <mergeCell ref="EI7:EI9"/>
    <mergeCell ref="B7:D8"/>
    <mergeCell ref="CR8:DP8"/>
    <mergeCell ref="U8:AS8"/>
    <mergeCell ref="AT8:BR8"/>
    <mergeCell ref="EH7:EH9"/>
    <mergeCell ref="ED7:ED9"/>
    <mergeCell ref="DQ8:EB8"/>
    <mergeCell ref="DQ7:EB7"/>
    <mergeCell ref="EF7:EF9"/>
    <mergeCell ref="EE7:EE9"/>
    <mergeCell ref="EG7:EG9"/>
    <mergeCell ref="U40:AS40"/>
    <mergeCell ref="EH28:EH33"/>
    <mergeCell ref="EI28:EI33"/>
    <mergeCell ref="EI16:EI21"/>
    <mergeCell ref="EI10:EI15"/>
    <mergeCell ref="EF10:EF15"/>
    <mergeCell ref="EG10:EG15"/>
    <mergeCell ref="EH10:EH15"/>
    <mergeCell ref="EH16:EH21"/>
    <mergeCell ref="EH22:EH27"/>
    <mergeCell ref="EI22:EI27"/>
    <mergeCell ref="EF22:EF27"/>
    <mergeCell ref="EG16:EG21"/>
    <mergeCell ref="EE10:EE15"/>
    <mergeCell ref="EF28:EF33"/>
    <mergeCell ref="EG28:EG3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8"/>
  <sheetViews>
    <sheetView showGridLines="0" topLeftCell="D1" zoomScale="78" zoomScaleNormal="78" workbookViewId="0">
      <selection activeCell="V7" sqref="V7:V8"/>
    </sheetView>
  </sheetViews>
  <sheetFormatPr baseColWidth="10" defaultRowHeight="12.75"/>
  <cols>
    <col min="1" max="1" width="13.28515625" style="7" customWidth="1"/>
    <col min="2" max="2" width="14.140625" style="7" customWidth="1"/>
    <col min="3" max="3" width="28.85546875" style="18" customWidth="1"/>
    <col min="4" max="4" width="5.85546875" style="7" customWidth="1"/>
    <col min="5" max="5" width="3.7109375" style="7" customWidth="1"/>
    <col min="6" max="6" width="11.7109375" style="13" customWidth="1"/>
    <col min="7" max="13" width="9.140625" style="7" customWidth="1"/>
    <col min="14" max="18" width="9.140625" style="8" customWidth="1"/>
    <col min="19" max="19" width="7.7109375" style="8" customWidth="1"/>
    <col min="20" max="20" width="11.140625" style="8" customWidth="1"/>
    <col min="21" max="21" width="13.28515625" style="8" customWidth="1"/>
    <col min="22" max="22" width="70.28515625" style="11" customWidth="1"/>
    <col min="23" max="23" width="29.28515625" style="11" bestFit="1" customWidth="1"/>
    <col min="24" max="33" width="11.42578125" style="11"/>
    <col min="34" max="16384" width="11.42578125" style="7"/>
  </cols>
  <sheetData>
    <row r="1" spans="1:22" s="9" customFormat="1" ht="43.5" customHeight="1">
      <c r="A1" s="651"/>
      <c r="B1" s="652"/>
      <c r="C1" s="652"/>
      <c r="D1" s="657" t="s">
        <v>71</v>
      </c>
      <c r="E1" s="658"/>
      <c r="F1" s="658"/>
      <c r="G1" s="658"/>
      <c r="H1" s="658"/>
      <c r="I1" s="658"/>
      <c r="J1" s="658"/>
      <c r="K1" s="658"/>
      <c r="L1" s="658"/>
      <c r="M1" s="658"/>
      <c r="N1" s="658"/>
      <c r="O1" s="658"/>
      <c r="P1" s="658"/>
      <c r="Q1" s="658"/>
      <c r="R1" s="658"/>
      <c r="S1" s="658"/>
      <c r="T1" s="658"/>
      <c r="U1" s="658"/>
      <c r="V1" s="659"/>
    </row>
    <row r="2" spans="1:22" s="9" customFormat="1" ht="64.5" customHeight="1">
      <c r="A2" s="653"/>
      <c r="B2" s="654"/>
      <c r="C2" s="654"/>
      <c r="D2" s="660" t="s">
        <v>305</v>
      </c>
      <c r="E2" s="661"/>
      <c r="F2" s="661"/>
      <c r="G2" s="661"/>
      <c r="H2" s="661"/>
      <c r="I2" s="661"/>
      <c r="J2" s="661"/>
      <c r="K2" s="661"/>
      <c r="L2" s="661"/>
      <c r="M2" s="661"/>
      <c r="N2" s="661"/>
      <c r="O2" s="661"/>
      <c r="P2" s="661"/>
      <c r="Q2" s="661"/>
      <c r="R2" s="661"/>
      <c r="S2" s="661"/>
      <c r="T2" s="661"/>
      <c r="U2" s="661"/>
      <c r="V2" s="662"/>
    </row>
    <row r="3" spans="1:22" s="9" customFormat="1" ht="43.5" customHeight="1" thickBot="1">
      <c r="A3" s="655"/>
      <c r="B3" s="656"/>
      <c r="C3" s="656"/>
      <c r="D3" s="678" t="s">
        <v>72</v>
      </c>
      <c r="E3" s="679"/>
      <c r="F3" s="679"/>
      <c r="G3" s="679"/>
      <c r="H3" s="679"/>
      <c r="I3" s="679"/>
      <c r="J3" s="679"/>
      <c r="K3" s="679"/>
      <c r="L3" s="679"/>
      <c r="M3" s="679"/>
      <c r="N3" s="679"/>
      <c r="O3" s="679"/>
      <c r="P3" s="679"/>
      <c r="Q3" s="679"/>
      <c r="R3" s="679"/>
      <c r="S3" s="679"/>
      <c r="T3" s="679"/>
      <c r="U3" s="680"/>
      <c r="V3" s="105" t="s">
        <v>244</v>
      </c>
    </row>
    <row r="4" spans="1:22" s="9" customFormat="1" ht="43.5" customHeight="1" thickBot="1">
      <c r="A4" s="516" t="s">
        <v>0</v>
      </c>
      <c r="B4" s="517"/>
      <c r="C4" s="674"/>
      <c r="D4" s="671" t="s">
        <v>187</v>
      </c>
      <c r="E4" s="672"/>
      <c r="F4" s="672"/>
      <c r="G4" s="672"/>
      <c r="H4" s="672"/>
      <c r="I4" s="672"/>
      <c r="J4" s="672"/>
      <c r="K4" s="672"/>
      <c r="L4" s="672"/>
      <c r="M4" s="672"/>
      <c r="N4" s="672"/>
      <c r="O4" s="672"/>
      <c r="P4" s="672"/>
      <c r="Q4" s="672"/>
      <c r="R4" s="672"/>
      <c r="S4" s="672"/>
      <c r="T4" s="672"/>
      <c r="U4" s="672"/>
      <c r="V4" s="673"/>
    </row>
    <row r="5" spans="1:22" s="9" customFormat="1" ht="43.5" customHeight="1" thickBot="1">
      <c r="A5" s="668" t="s">
        <v>2</v>
      </c>
      <c r="B5" s="669"/>
      <c r="C5" s="670"/>
      <c r="D5" s="671" t="s">
        <v>188</v>
      </c>
      <c r="E5" s="672"/>
      <c r="F5" s="672"/>
      <c r="G5" s="672"/>
      <c r="H5" s="672"/>
      <c r="I5" s="672"/>
      <c r="J5" s="672"/>
      <c r="K5" s="672"/>
      <c r="L5" s="672"/>
      <c r="M5" s="672"/>
      <c r="N5" s="672"/>
      <c r="O5" s="672"/>
      <c r="P5" s="672"/>
      <c r="Q5" s="672"/>
      <c r="R5" s="672"/>
      <c r="S5" s="672"/>
      <c r="T5" s="672"/>
      <c r="U5" s="672"/>
      <c r="V5" s="673"/>
    </row>
    <row r="6" spans="1:22" s="9" customFormat="1" ht="18.75" customHeight="1" thickBot="1">
      <c r="A6" s="491"/>
      <c r="B6" s="492"/>
      <c r="C6" s="492"/>
      <c r="D6" s="492"/>
      <c r="E6" s="492"/>
      <c r="F6" s="492"/>
      <c r="G6" s="492"/>
      <c r="H6" s="492"/>
      <c r="I6" s="492"/>
      <c r="J6" s="492"/>
      <c r="K6" s="492"/>
      <c r="L6" s="492"/>
      <c r="M6" s="492"/>
      <c r="N6" s="492"/>
      <c r="O6" s="492"/>
      <c r="P6" s="492"/>
      <c r="Q6" s="492"/>
      <c r="R6" s="492"/>
      <c r="S6" s="492"/>
      <c r="T6" s="492"/>
      <c r="U6" s="492"/>
      <c r="V6" s="493"/>
    </row>
    <row r="7" spans="1:22" s="10" customFormat="1" ht="42.75" customHeight="1">
      <c r="A7" s="675" t="s">
        <v>31</v>
      </c>
      <c r="B7" s="667" t="s">
        <v>32</v>
      </c>
      <c r="C7" s="663" t="s">
        <v>177</v>
      </c>
      <c r="D7" s="665" t="s">
        <v>33</v>
      </c>
      <c r="E7" s="666"/>
      <c r="F7" s="667" t="s">
        <v>423</v>
      </c>
      <c r="G7" s="667"/>
      <c r="H7" s="667"/>
      <c r="I7" s="667"/>
      <c r="J7" s="667"/>
      <c r="K7" s="667"/>
      <c r="L7" s="667"/>
      <c r="M7" s="667"/>
      <c r="N7" s="667"/>
      <c r="O7" s="667"/>
      <c r="P7" s="667"/>
      <c r="Q7" s="667"/>
      <c r="R7" s="667"/>
      <c r="S7" s="667"/>
      <c r="T7" s="667" t="s">
        <v>37</v>
      </c>
      <c r="U7" s="667"/>
      <c r="V7" s="681" t="s">
        <v>422</v>
      </c>
    </row>
    <row r="8" spans="1:22" s="10" customFormat="1" ht="59.25" customHeight="1" thickBot="1">
      <c r="A8" s="676"/>
      <c r="B8" s="677"/>
      <c r="C8" s="664"/>
      <c r="D8" s="63" t="s">
        <v>34</v>
      </c>
      <c r="E8" s="63" t="s">
        <v>35</v>
      </c>
      <c r="F8" s="63" t="s">
        <v>36</v>
      </c>
      <c r="G8" s="64" t="s">
        <v>9</v>
      </c>
      <c r="H8" s="64" t="s">
        <v>10</v>
      </c>
      <c r="I8" s="64" t="s">
        <v>11</v>
      </c>
      <c r="J8" s="64" t="s">
        <v>12</v>
      </c>
      <c r="K8" s="64" t="s">
        <v>13</v>
      </c>
      <c r="L8" s="64" t="s">
        <v>14</v>
      </c>
      <c r="M8" s="64" t="s">
        <v>15</v>
      </c>
      <c r="N8" s="64" t="s">
        <v>16</v>
      </c>
      <c r="O8" s="64" t="s">
        <v>17</v>
      </c>
      <c r="P8" s="64" t="s">
        <v>18</v>
      </c>
      <c r="Q8" s="64" t="s">
        <v>19</v>
      </c>
      <c r="R8" s="64" t="s">
        <v>20</v>
      </c>
      <c r="S8" s="65" t="s">
        <v>21</v>
      </c>
      <c r="T8" s="65" t="s">
        <v>38</v>
      </c>
      <c r="U8" s="352" t="s">
        <v>39</v>
      </c>
      <c r="V8" s="682"/>
    </row>
    <row r="9" spans="1:22" s="11" customFormat="1" ht="30" customHeight="1">
      <c r="A9" s="698" t="s">
        <v>192</v>
      </c>
      <c r="B9" s="683" t="s">
        <v>199</v>
      </c>
      <c r="C9" s="639" t="s">
        <v>201</v>
      </c>
      <c r="D9" s="644" t="s">
        <v>198</v>
      </c>
      <c r="E9" s="644"/>
      <c r="F9" s="91" t="s">
        <v>22</v>
      </c>
      <c r="G9" s="21"/>
      <c r="H9" s="21"/>
      <c r="I9" s="21"/>
      <c r="J9" s="480"/>
      <c r="K9" s="480"/>
      <c r="L9" s="481"/>
      <c r="M9" s="208">
        <v>0.21829999999999999</v>
      </c>
      <c r="N9" s="208">
        <v>9.5200000000000007E-2</v>
      </c>
      <c r="O9" s="208">
        <v>0.15870000000000001</v>
      </c>
      <c r="P9" s="208">
        <v>0.15870000000000001</v>
      </c>
      <c r="Q9" s="208">
        <v>0.19839999999999999</v>
      </c>
      <c r="R9" s="208">
        <v>0.17069999999999999</v>
      </c>
      <c r="S9" s="85">
        <f t="shared" ref="S9:S30" si="0">SUM(G9:R9)</f>
        <v>1</v>
      </c>
      <c r="T9" s="649">
        <v>0.78839999999999999</v>
      </c>
      <c r="U9" s="650">
        <v>0.39739999999999998</v>
      </c>
      <c r="V9" s="639" t="s">
        <v>292</v>
      </c>
    </row>
    <row r="10" spans="1:22" s="11" customFormat="1" ht="30" customHeight="1">
      <c r="A10" s="699"/>
      <c r="B10" s="684"/>
      <c r="C10" s="640"/>
      <c r="D10" s="641"/>
      <c r="E10" s="641"/>
      <c r="F10" s="92" t="s">
        <v>23</v>
      </c>
      <c r="G10" s="22"/>
      <c r="H10" s="22"/>
      <c r="I10" s="22"/>
      <c r="J10" s="482"/>
      <c r="K10" s="482"/>
      <c r="L10" s="482"/>
      <c r="M10" s="209">
        <v>0.22120000000000001</v>
      </c>
      <c r="N10" s="209">
        <v>9.4799999999999995E-2</v>
      </c>
      <c r="O10" s="209">
        <v>0.15970000000000001</v>
      </c>
      <c r="P10" s="236"/>
      <c r="Q10" s="236"/>
      <c r="R10" s="236"/>
      <c r="S10" s="86">
        <f t="shared" si="0"/>
        <v>0.47570000000000001</v>
      </c>
      <c r="T10" s="643"/>
      <c r="U10" s="642"/>
      <c r="V10" s="640"/>
    </row>
    <row r="11" spans="1:22" s="11" customFormat="1" ht="30" customHeight="1">
      <c r="A11" s="699"/>
      <c r="B11" s="684"/>
      <c r="C11" s="640" t="s">
        <v>202</v>
      </c>
      <c r="D11" s="641" t="s">
        <v>198</v>
      </c>
      <c r="E11" s="641"/>
      <c r="F11" s="93" t="s">
        <v>22</v>
      </c>
      <c r="G11" s="22"/>
      <c r="H11" s="22"/>
      <c r="I11" s="22"/>
      <c r="J11" s="482"/>
      <c r="K11" s="482"/>
      <c r="L11" s="482"/>
      <c r="M11" s="209">
        <v>0.15090000000000001</v>
      </c>
      <c r="N11" s="209">
        <v>0.10340000000000001</v>
      </c>
      <c r="O11" s="209">
        <v>7.5499999999999998E-2</v>
      </c>
      <c r="P11" s="209">
        <v>0.1724</v>
      </c>
      <c r="Q11" s="209">
        <v>0.2586</v>
      </c>
      <c r="R11" s="209">
        <v>0.2392</v>
      </c>
      <c r="S11" s="97">
        <f t="shared" si="0"/>
        <v>0.99999999999999989</v>
      </c>
      <c r="T11" s="643"/>
      <c r="U11" s="647">
        <v>0.36580000000000001</v>
      </c>
      <c r="V11" s="640" t="s">
        <v>293</v>
      </c>
    </row>
    <row r="12" spans="1:22" s="11" customFormat="1" ht="30" customHeight="1">
      <c r="A12" s="699"/>
      <c r="B12" s="684"/>
      <c r="C12" s="640"/>
      <c r="D12" s="641"/>
      <c r="E12" s="641"/>
      <c r="F12" s="92" t="s">
        <v>23</v>
      </c>
      <c r="G12" s="22"/>
      <c r="H12" s="22"/>
      <c r="I12" s="22"/>
      <c r="J12" s="482"/>
      <c r="K12" s="482"/>
      <c r="L12" s="482"/>
      <c r="M12" s="209">
        <v>0.15340000000000001</v>
      </c>
      <c r="N12" s="209">
        <v>0.1041</v>
      </c>
      <c r="O12" s="209">
        <v>7.9100000000000004E-2</v>
      </c>
      <c r="P12" s="236"/>
      <c r="Q12" s="236"/>
      <c r="R12" s="236"/>
      <c r="S12" s="86">
        <f t="shared" si="0"/>
        <v>0.33660000000000001</v>
      </c>
      <c r="T12" s="643"/>
      <c r="U12" s="642"/>
      <c r="V12" s="640"/>
    </row>
    <row r="13" spans="1:22" s="11" customFormat="1" ht="30" customHeight="1">
      <c r="A13" s="699"/>
      <c r="B13" s="684"/>
      <c r="C13" s="640" t="s">
        <v>203</v>
      </c>
      <c r="D13" s="641" t="s">
        <v>198</v>
      </c>
      <c r="E13" s="641"/>
      <c r="F13" s="93" t="s">
        <v>22</v>
      </c>
      <c r="G13" s="22"/>
      <c r="H13" s="22"/>
      <c r="I13" s="22"/>
      <c r="J13" s="482"/>
      <c r="K13" s="482"/>
      <c r="L13" s="482"/>
      <c r="M13" s="209"/>
      <c r="N13" s="209"/>
      <c r="O13" s="209"/>
      <c r="P13" s="209">
        <v>0.3</v>
      </c>
      <c r="Q13" s="209">
        <v>0.3</v>
      </c>
      <c r="R13" s="209">
        <v>0.4</v>
      </c>
      <c r="S13" s="97">
        <f t="shared" si="0"/>
        <v>1</v>
      </c>
      <c r="T13" s="643"/>
      <c r="U13" s="643">
        <v>8.0000000000000004E-4</v>
      </c>
      <c r="V13" s="640" t="s">
        <v>290</v>
      </c>
    </row>
    <row r="14" spans="1:22" s="11" customFormat="1" ht="30" customHeight="1">
      <c r="A14" s="699"/>
      <c r="B14" s="684"/>
      <c r="C14" s="640"/>
      <c r="D14" s="641"/>
      <c r="E14" s="641"/>
      <c r="F14" s="92" t="s">
        <v>23</v>
      </c>
      <c r="G14" s="23"/>
      <c r="H14" s="22"/>
      <c r="I14" s="22"/>
      <c r="J14" s="482"/>
      <c r="K14" s="482"/>
      <c r="L14" s="482"/>
      <c r="M14" s="236"/>
      <c r="N14" s="236"/>
      <c r="O14" s="236"/>
      <c r="P14" s="236"/>
      <c r="Q14" s="236"/>
      <c r="R14" s="236"/>
      <c r="S14" s="86">
        <f t="shared" si="0"/>
        <v>0</v>
      </c>
      <c r="T14" s="643"/>
      <c r="U14" s="643"/>
      <c r="V14" s="640"/>
    </row>
    <row r="15" spans="1:22" s="11" customFormat="1" ht="30" customHeight="1">
      <c r="A15" s="699"/>
      <c r="B15" s="684"/>
      <c r="C15" s="640" t="s">
        <v>204</v>
      </c>
      <c r="D15" s="641" t="s">
        <v>198</v>
      </c>
      <c r="E15" s="641"/>
      <c r="F15" s="93" t="s">
        <v>22</v>
      </c>
      <c r="G15" s="22"/>
      <c r="H15" s="22"/>
      <c r="I15" s="22"/>
      <c r="J15" s="482"/>
      <c r="K15" s="482"/>
      <c r="L15" s="482"/>
      <c r="M15" s="209">
        <v>0.22600000000000001</v>
      </c>
      <c r="N15" s="209">
        <v>6.4500000000000002E-2</v>
      </c>
      <c r="O15" s="209">
        <v>0.3871</v>
      </c>
      <c r="P15" s="209">
        <v>0.129</v>
      </c>
      <c r="Q15" s="209">
        <v>0.129</v>
      </c>
      <c r="R15" s="209">
        <v>6.4399999999999999E-2</v>
      </c>
      <c r="S15" s="97">
        <f t="shared" si="0"/>
        <v>1</v>
      </c>
      <c r="T15" s="643"/>
      <c r="U15" s="643">
        <v>2.4400000000000002E-2</v>
      </c>
      <c r="V15" s="640" t="s">
        <v>294</v>
      </c>
    </row>
    <row r="16" spans="1:22" s="11" customFormat="1" ht="30" customHeight="1" thickBot="1">
      <c r="A16" s="699"/>
      <c r="B16" s="684"/>
      <c r="C16" s="646"/>
      <c r="D16" s="648"/>
      <c r="E16" s="648"/>
      <c r="F16" s="94" t="s">
        <v>23</v>
      </c>
      <c r="G16" s="89"/>
      <c r="H16" s="90"/>
      <c r="I16" s="90"/>
      <c r="J16" s="483"/>
      <c r="K16" s="483"/>
      <c r="L16" s="483"/>
      <c r="M16" s="484">
        <v>0.24840000000000001</v>
      </c>
      <c r="N16" s="484">
        <v>7.7399999999999997E-2</v>
      </c>
      <c r="O16" s="484">
        <v>0.51290000000000002</v>
      </c>
      <c r="P16" s="237"/>
      <c r="Q16" s="237"/>
      <c r="R16" s="237"/>
      <c r="S16" s="98">
        <f t="shared" si="0"/>
        <v>0.8387</v>
      </c>
      <c r="T16" s="645"/>
      <c r="U16" s="645"/>
      <c r="V16" s="640"/>
    </row>
    <row r="17" spans="1:33" s="11" customFormat="1" ht="30" customHeight="1">
      <c r="A17" s="699"/>
      <c r="B17" s="685" t="s">
        <v>245</v>
      </c>
      <c r="C17" s="639" t="s">
        <v>205</v>
      </c>
      <c r="D17" s="644" t="s">
        <v>198</v>
      </c>
      <c r="E17" s="644"/>
      <c r="F17" s="95" t="s">
        <v>22</v>
      </c>
      <c r="G17" s="29"/>
      <c r="H17" s="29"/>
      <c r="I17" s="29"/>
      <c r="J17" s="485"/>
      <c r="K17" s="485"/>
      <c r="L17" s="486"/>
      <c r="M17" s="238">
        <v>0.15179999999999999</v>
      </c>
      <c r="N17" s="238">
        <v>1.0800000000000001E-2</v>
      </c>
      <c r="O17" s="238">
        <v>0.18970000000000001</v>
      </c>
      <c r="P17" s="238">
        <v>0.2114</v>
      </c>
      <c r="Q17" s="238">
        <v>0.2195</v>
      </c>
      <c r="R17" s="238">
        <v>0.21679999999999999</v>
      </c>
      <c r="S17" s="85">
        <f>SUM(G17:R17)</f>
        <v>1</v>
      </c>
      <c r="T17" s="642">
        <v>0.1079</v>
      </c>
      <c r="U17" s="642">
        <v>9.9500000000000005E-2</v>
      </c>
      <c r="V17" s="689" t="s">
        <v>298</v>
      </c>
    </row>
    <row r="18" spans="1:33" s="11" customFormat="1" ht="30" customHeight="1" thickBot="1">
      <c r="A18" s="699"/>
      <c r="B18" s="686"/>
      <c r="C18" s="640"/>
      <c r="D18" s="641"/>
      <c r="E18" s="641"/>
      <c r="F18" s="92" t="s">
        <v>23</v>
      </c>
      <c r="G18" s="22"/>
      <c r="H18" s="22"/>
      <c r="I18" s="22"/>
      <c r="J18" s="482"/>
      <c r="K18" s="482"/>
      <c r="L18" s="482"/>
      <c r="M18" s="209">
        <v>0.15279999999999999</v>
      </c>
      <c r="N18" s="209">
        <v>1.0800000000000001E-2</v>
      </c>
      <c r="O18" s="209">
        <v>0.1913</v>
      </c>
      <c r="P18" s="236"/>
      <c r="Q18" s="236"/>
      <c r="R18" s="236"/>
      <c r="S18" s="86">
        <f t="shared" si="0"/>
        <v>0.35489999999999999</v>
      </c>
      <c r="T18" s="643"/>
      <c r="U18" s="643"/>
      <c r="V18" s="689"/>
    </row>
    <row r="19" spans="1:33" s="11" customFormat="1" ht="30" customHeight="1">
      <c r="A19" s="699"/>
      <c r="B19" s="686"/>
      <c r="C19" s="640" t="s">
        <v>206</v>
      </c>
      <c r="D19" s="641" t="s">
        <v>198</v>
      </c>
      <c r="E19" s="641"/>
      <c r="F19" s="91" t="s">
        <v>22</v>
      </c>
      <c r="G19" s="29"/>
      <c r="H19" s="29"/>
      <c r="I19" s="29"/>
      <c r="J19" s="485"/>
      <c r="K19" s="485"/>
      <c r="L19" s="486"/>
      <c r="M19" s="238">
        <v>0.16</v>
      </c>
      <c r="N19" s="238">
        <v>0.2</v>
      </c>
      <c r="O19" s="238">
        <v>0.192</v>
      </c>
      <c r="P19" s="238">
        <v>0.128</v>
      </c>
      <c r="Q19" s="238">
        <v>0.16</v>
      </c>
      <c r="R19" s="238">
        <v>0.16</v>
      </c>
      <c r="S19" s="97">
        <f>SUM(G19:R19)</f>
        <v>1</v>
      </c>
      <c r="T19" s="643"/>
      <c r="U19" s="642">
        <v>6.7000000000000002E-3</v>
      </c>
      <c r="V19" s="689" t="s">
        <v>297</v>
      </c>
    </row>
    <row r="20" spans="1:33" s="11" customFormat="1" ht="30" customHeight="1" thickBot="1">
      <c r="A20" s="699"/>
      <c r="B20" s="686"/>
      <c r="C20" s="640"/>
      <c r="D20" s="641"/>
      <c r="E20" s="641"/>
      <c r="F20" s="92" t="s">
        <v>23</v>
      </c>
      <c r="G20" s="22"/>
      <c r="H20" s="22"/>
      <c r="I20" s="22"/>
      <c r="J20" s="482"/>
      <c r="K20" s="482"/>
      <c r="L20" s="482"/>
      <c r="M20" s="209">
        <v>0.152</v>
      </c>
      <c r="N20" s="209">
        <v>0.192</v>
      </c>
      <c r="O20" s="209">
        <v>0.192</v>
      </c>
      <c r="P20" s="236"/>
      <c r="Q20" s="236"/>
      <c r="R20" s="236"/>
      <c r="S20" s="86">
        <f t="shared" ref="S20" si="1">SUM(G20:R20)</f>
        <v>0.53600000000000003</v>
      </c>
      <c r="T20" s="643"/>
      <c r="U20" s="643"/>
      <c r="V20" s="689"/>
    </row>
    <row r="21" spans="1:33" s="11" customFormat="1" ht="30" customHeight="1">
      <c r="A21" s="699"/>
      <c r="B21" s="686"/>
      <c r="C21" s="691" t="s">
        <v>207</v>
      </c>
      <c r="D21" s="641" t="s">
        <v>198</v>
      </c>
      <c r="E21" s="641"/>
      <c r="F21" s="91" t="s">
        <v>22</v>
      </c>
      <c r="G21" s="22"/>
      <c r="H21" s="22"/>
      <c r="I21" s="22"/>
      <c r="J21" s="482"/>
      <c r="K21" s="482"/>
      <c r="L21" s="482"/>
      <c r="M21" s="209"/>
      <c r="N21" s="209"/>
      <c r="O21" s="209"/>
      <c r="P21" s="209"/>
      <c r="Q21" s="209">
        <v>0.5</v>
      </c>
      <c r="R21" s="209">
        <v>0.5</v>
      </c>
      <c r="S21" s="97">
        <f>SUM(G21:R21)</f>
        <v>1</v>
      </c>
      <c r="T21" s="643"/>
      <c r="U21" s="643">
        <v>1.6000000000000001E-3</v>
      </c>
      <c r="V21" s="689" t="s">
        <v>290</v>
      </c>
    </row>
    <row r="22" spans="1:33" s="11" customFormat="1" ht="30" customHeight="1" thickBot="1">
      <c r="A22" s="699"/>
      <c r="B22" s="686"/>
      <c r="C22" s="692"/>
      <c r="D22" s="687"/>
      <c r="E22" s="687"/>
      <c r="F22" s="92" t="s">
        <v>23</v>
      </c>
      <c r="G22" s="22"/>
      <c r="H22" s="22"/>
      <c r="I22" s="22"/>
      <c r="J22" s="482"/>
      <c r="K22" s="482"/>
      <c r="L22" s="482"/>
      <c r="M22" s="236"/>
      <c r="N22" s="236"/>
      <c r="O22" s="236"/>
      <c r="P22" s="236"/>
      <c r="Q22" s="236"/>
      <c r="R22" s="236"/>
      <c r="S22" s="98">
        <f t="shared" si="0"/>
        <v>0</v>
      </c>
      <c r="T22" s="643"/>
      <c r="U22" s="643"/>
      <c r="V22" s="690"/>
    </row>
    <row r="23" spans="1:33" s="9" customFormat="1" ht="30" customHeight="1">
      <c r="A23" s="699"/>
      <c r="B23" s="695" t="s">
        <v>200</v>
      </c>
      <c r="C23" s="697" t="s">
        <v>262</v>
      </c>
      <c r="D23" s="644" t="s">
        <v>198</v>
      </c>
      <c r="E23" s="644"/>
      <c r="F23" s="91" t="s">
        <v>22</v>
      </c>
      <c r="G23" s="21"/>
      <c r="H23" s="21"/>
      <c r="I23" s="21"/>
      <c r="J23" s="480"/>
      <c r="K23" s="480"/>
      <c r="L23" s="481"/>
      <c r="M23" s="208"/>
      <c r="N23" s="208">
        <v>0.04</v>
      </c>
      <c r="O23" s="208">
        <v>0.24</v>
      </c>
      <c r="P23" s="208">
        <v>0.24</v>
      </c>
      <c r="Q23" s="208">
        <v>0.24</v>
      </c>
      <c r="R23" s="208">
        <v>0.24</v>
      </c>
      <c r="S23" s="85">
        <f t="shared" si="0"/>
        <v>1</v>
      </c>
      <c r="T23" s="649">
        <v>0.1037</v>
      </c>
      <c r="U23" s="650">
        <v>3.8800000000000001E-2</v>
      </c>
      <c r="V23" s="689" t="s">
        <v>296</v>
      </c>
      <c r="W23" s="10"/>
      <c r="X23" s="10"/>
      <c r="Y23" s="10"/>
      <c r="Z23" s="10"/>
      <c r="AA23" s="10"/>
      <c r="AB23" s="10"/>
      <c r="AC23" s="10"/>
      <c r="AD23" s="10"/>
    </row>
    <row r="24" spans="1:33" s="9" customFormat="1" ht="30" customHeight="1" thickBot="1">
      <c r="A24" s="699"/>
      <c r="B24" s="696"/>
      <c r="C24" s="688"/>
      <c r="D24" s="641"/>
      <c r="E24" s="641"/>
      <c r="F24" s="92" t="s">
        <v>23</v>
      </c>
      <c r="G24" s="22"/>
      <c r="H24" s="22"/>
      <c r="I24" s="22"/>
      <c r="J24" s="482"/>
      <c r="K24" s="482"/>
      <c r="L24" s="482"/>
      <c r="M24" s="209"/>
      <c r="N24" s="209">
        <v>0</v>
      </c>
      <c r="O24" s="209">
        <v>0.28000000000000003</v>
      </c>
      <c r="P24" s="209"/>
      <c r="Q24" s="209"/>
      <c r="R24" s="209"/>
      <c r="S24" s="86">
        <f t="shared" si="0"/>
        <v>0.28000000000000003</v>
      </c>
      <c r="T24" s="643"/>
      <c r="U24" s="642"/>
      <c r="V24" s="690"/>
      <c r="W24" s="10"/>
      <c r="X24" s="10"/>
      <c r="Y24" s="10"/>
      <c r="Z24" s="10"/>
      <c r="AA24" s="10"/>
      <c r="AB24" s="10"/>
      <c r="AC24" s="10"/>
      <c r="AD24" s="10"/>
    </row>
    <row r="25" spans="1:33" s="9" customFormat="1" ht="30" customHeight="1">
      <c r="A25" s="699"/>
      <c r="B25" s="696"/>
      <c r="C25" s="688" t="s">
        <v>263</v>
      </c>
      <c r="D25" s="641" t="s">
        <v>198</v>
      </c>
      <c r="E25" s="641"/>
      <c r="F25" s="91" t="s">
        <v>22</v>
      </c>
      <c r="G25" s="22"/>
      <c r="H25" s="22"/>
      <c r="I25" s="22"/>
      <c r="J25" s="482"/>
      <c r="K25" s="482"/>
      <c r="L25" s="482"/>
      <c r="M25" s="208"/>
      <c r="N25" s="211">
        <v>0.1</v>
      </c>
      <c r="O25" s="211">
        <v>0.22500000000000001</v>
      </c>
      <c r="P25" s="211">
        <v>0.22500000000000001</v>
      </c>
      <c r="Q25" s="211">
        <v>0.22500000000000001</v>
      </c>
      <c r="R25" s="211">
        <v>0.22500000000000001</v>
      </c>
      <c r="S25" s="85">
        <f t="shared" si="0"/>
        <v>1</v>
      </c>
      <c r="T25" s="643"/>
      <c r="U25" s="647">
        <v>1.2999999999999999E-2</v>
      </c>
      <c r="V25" s="689" t="s">
        <v>393</v>
      </c>
      <c r="W25" s="10"/>
      <c r="X25" s="10"/>
      <c r="Y25" s="10"/>
      <c r="Z25" s="10"/>
      <c r="AA25" s="10"/>
      <c r="AB25" s="10"/>
      <c r="AC25" s="10"/>
      <c r="AD25" s="10"/>
    </row>
    <row r="26" spans="1:33" s="9" customFormat="1" ht="30" customHeight="1" thickBot="1">
      <c r="A26" s="699"/>
      <c r="B26" s="696"/>
      <c r="C26" s="688"/>
      <c r="D26" s="641"/>
      <c r="E26" s="641"/>
      <c r="F26" s="92" t="s">
        <v>23</v>
      </c>
      <c r="G26" s="22"/>
      <c r="H26" s="22"/>
      <c r="I26" s="22"/>
      <c r="J26" s="482"/>
      <c r="K26" s="482"/>
      <c r="L26" s="482"/>
      <c r="M26" s="209"/>
      <c r="N26" s="487">
        <v>0.1</v>
      </c>
      <c r="O26" s="236">
        <v>0.22500000000000001</v>
      </c>
      <c r="P26" s="209"/>
      <c r="Q26" s="209"/>
      <c r="R26" s="209"/>
      <c r="S26" s="86">
        <f t="shared" si="0"/>
        <v>0.32500000000000001</v>
      </c>
      <c r="T26" s="643"/>
      <c r="U26" s="642"/>
      <c r="V26" s="690"/>
      <c r="W26" s="10"/>
      <c r="X26" s="10"/>
      <c r="Y26" s="10"/>
      <c r="Z26" s="10"/>
      <c r="AA26" s="10"/>
      <c r="AB26" s="10"/>
      <c r="AC26" s="10"/>
      <c r="AD26" s="10"/>
    </row>
    <row r="27" spans="1:33" s="9" customFormat="1" ht="30" customHeight="1">
      <c r="A27" s="699"/>
      <c r="B27" s="696"/>
      <c r="C27" s="688" t="s">
        <v>208</v>
      </c>
      <c r="D27" s="641" t="s">
        <v>198</v>
      </c>
      <c r="E27" s="641"/>
      <c r="F27" s="91" t="s">
        <v>22</v>
      </c>
      <c r="G27" s="22"/>
      <c r="H27" s="22"/>
      <c r="I27" s="22"/>
      <c r="J27" s="482"/>
      <c r="K27" s="482"/>
      <c r="L27" s="482"/>
      <c r="M27" s="208"/>
      <c r="N27" s="211"/>
      <c r="O27" s="211">
        <v>0.25</v>
      </c>
      <c r="P27" s="211">
        <v>0.25</v>
      </c>
      <c r="Q27" s="211">
        <v>0.25</v>
      </c>
      <c r="R27" s="211">
        <v>0.25</v>
      </c>
      <c r="S27" s="85">
        <f t="shared" si="0"/>
        <v>1</v>
      </c>
      <c r="T27" s="643"/>
      <c r="U27" s="647">
        <v>3.8899999999999997E-2</v>
      </c>
      <c r="V27" s="693" t="s">
        <v>394</v>
      </c>
      <c r="W27" s="210"/>
      <c r="X27" s="10"/>
      <c r="Y27" s="10"/>
      <c r="Z27" s="10"/>
      <c r="AA27" s="10"/>
      <c r="AB27" s="10"/>
      <c r="AC27" s="10"/>
      <c r="AD27" s="10"/>
    </row>
    <row r="28" spans="1:33" s="9" customFormat="1" ht="30" customHeight="1" thickBot="1">
      <c r="A28" s="699"/>
      <c r="B28" s="696"/>
      <c r="C28" s="688"/>
      <c r="D28" s="641"/>
      <c r="E28" s="641"/>
      <c r="F28" s="92" t="s">
        <v>23</v>
      </c>
      <c r="G28" s="23"/>
      <c r="H28" s="22"/>
      <c r="I28" s="22"/>
      <c r="J28" s="482"/>
      <c r="K28" s="482"/>
      <c r="L28" s="482"/>
      <c r="M28" s="209"/>
      <c r="N28" s="488"/>
      <c r="O28" s="209">
        <v>0.25</v>
      </c>
      <c r="P28" s="209"/>
      <c r="Q28" s="209"/>
      <c r="R28" s="209"/>
      <c r="S28" s="86">
        <f t="shared" si="0"/>
        <v>0.25</v>
      </c>
      <c r="T28" s="643"/>
      <c r="U28" s="642"/>
      <c r="V28" s="693"/>
      <c r="W28" s="10"/>
      <c r="X28" s="10"/>
      <c r="Y28" s="10"/>
      <c r="Z28" s="10"/>
      <c r="AA28" s="10"/>
      <c r="AB28" s="10"/>
      <c r="AC28" s="10"/>
      <c r="AD28" s="10"/>
    </row>
    <row r="29" spans="1:33" s="9" customFormat="1" ht="30" customHeight="1">
      <c r="A29" s="699"/>
      <c r="B29" s="696"/>
      <c r="C29" s="688" t="s">
        <v>264</v>
      </c>
      <c r="D29" s="641" t="s">
        <v>198</v>
      </c>
      <c r="E29" s="641"/>
      <c r="F29" s="91" t="s">
        <v>22</v>
      </c>
      <c r="G29" s="22"/>
      <c r="H29" s="22"/>
      <c r="I29" s="22"/>
      <c r="J29" s="482"/>
      <c r="K29" s="482"/>
      <c r="L29" s="482"/>
      <c r="M29" s="208"/>
      <c r="N29" s="211">
        <v>0.04</v>
      </c>
      <c r="O29" s="211">
        <v>0.24</v>
      </c>
      <c r="P29" s="211">
        <v>0.24</v>
      </c>
      <c r="Q29" s="211">
        <v>0.24</v>
      </c>
      <c r="R29" s="211">
        <v>0.24</v>
      </c>
      <c r="S29" s="85">
        <f t="shared" si="0"/>
        <v>1</v>
      </c>
      <c r="T29" s="643"/>
      <c r="U29" s="647">
        <v>1.2999999999999999E-2</v>
      </c>
      <c r="V29" s="689" t="s">
        <v>395</v>
      </c>
      <c r="W29" s="10"/>
      <c r="X29" s="10"/>
      <c r="Y29" s="10"/>
      <c r="Z29" s="10"/>
      <c r="AA29" s="10"/>
      <c r="AB29" s="10"/>
      <c r="AC29" s="10"/>
      <c r="AD29" s="10"/>
    </row>
    <row r="30" spans="1:33" s="9" customFormat="1" ht="30" customHeight="1">
      <c r="A30" s="699"/>
      <c r="B30" s="696"/>
      <c r="C30" s="688"/>
      <c r="D30" s="641"/>
      <c r="E30" s="641"/>
      <c r="F30" s="92" t="s">
        <v>23</v>
      </c>
      <c r="G30" s="23"/>
      <c r="H30" s="22"/>
      <c r="I30" s="22"/>
      <c r="J30" s="482"/>
      <c r="K30" s="482"/>
      <c r="L30" s="482"/>
      <c r="M30" s="236"/>
      <c r="N30" s="236">
        <v>0.04</v>
      </c>
      <c r="O30" s="236">
        <v>0.24</v>
      </c>
      <c r="P30" s="236"/>
      <c r="Q30" s="236"/>
      <c r="R30" s="236"/>
      <c r="S30" s="86">
        <f t="shared" si="0"/>
        <v>0.27999999999999997</v>
      </c>
      <c r="T30" s="643"/>
      <c r="U30" s="642"/>
      <c r="V30" s="690"/>
      <c r="W30" s="10"/>
      <c r="X30" s="10"/>
      <c r="Y30" s="10"/>
      <c r="Z30" s="10"/>
      <c r="AA30" s="10"/>
      <c r="AB30" s="10"/>
      <c r="AC30" s="10"/>
      <c r="AD30" s="10"/>
    </row>
    <row r="31" spans="1:33" s="13" customFormat="1" ht="26.25" customHeight="1" thickBot="1">
      <c r="A31" s="694" t="s">
        <v>24</v>
      </c>
      <c r="B31" s="664"/>
      <c r="C31" s="664"/>
      <c r="D31" s="664"/>
      <c r="E31" s="664"/>
      <c r="F31" s="664"/>
      <c r="G31" s="664"/>
      <c r="H31" s="664"/>
      <c r="I31" s="664"/>
      <c r="J31" s="664"/>
      <c r="K31" s="664"/>
      <c r="L31" s="664"/>
      <c r="M31" s="664"/>
      <c r="N31" s="664"/>
      <c r="O31" s="664"/>
      <c r="P31" s="664"/>
      <c r="Q31" s="664"/>
      <c r="R31" s="664"/>
      <c r="S31" s="664"/>
      <c r="T31" s="99">
        <f>SUM(T9:T30)</f>
        <v>1</v>
      </c>
      <c r="U31" s="162">
        <f>SUM(U9:U30)</f>
        <v>0.99990000000000012</v>
      </c>
      <c r="V31" s="66"/>
      <c r="W31" s="12"/>
      <c r="X31" s="12"/>
      <c r="Y31" s="12"/>
      <c r="Z31" s="12"/>
      <c r="AA31" s="12"/>
      <c r="AB31" s="12"/>
      <c r="AC31" s="12"/>
      <c r="AD31" s="12"/>
      <c r="AE31" s="12"/>
      <c r="AF31" s="12"/>
      <c r="AG31" s="12"/>
    </row>
    <row r="32" spans="1:33">
      <c r="A32" s="11"/>
      <c r="B32" s="11"/>
      <c r="C32" s="17"/>
      <c r="D32" s="11"/>
      <c r="E32" s="11"/>
      <c r="F32" s="12"/>
      <c r="G32" s="11"/>
      <c r="H32" s="11"/>
      <c r="I32" s="11"/>
      <c r="J32" s="11"/>
      <c r="K32" s="11"/>
      <c r="L32" s="11"/>
      <c r="M32" s="11"/>
      <c r="N32" s="14"/>
      <c r="O32" s="14"/>
      <c r="P32" s="14"/>
      <c r="Q32" s="14"/>
      <c r="R32" s="14"/>
      <c r="S32" s="14"/>
      <c r="T32" s="14"/>
      <c r="U32" s="14"/>
    </row>
    <row r="33" spans="1:21">
      <c r="A33" s="11"/>
      <c r="B33" s="11"/>
      <c r="C33" s="17"/>
      <c r="D33" s="11"/>
      <c r="E33" s="11"/>
      <c r="F33" s="12"/>
      <c r="G33" s="11"/>
      <c r="H33" s="11"/>
      <c r="I33" s="11"/>
      <c r="J33" s="11"/>
      <c r="K33" s="11"/>
      <c r="L33" s="11"/>
      <c r="M33" s="11"/>
      <c r="N33" s="14"/>
      <c r="O33" s="14"/>
      <c r="P33" s="14"/>
      <c r="Q33" s="14"/>
      <c r="R33" s="14"/>
      <c r="S33" s="14"/>
      <c r="T33" s="14"/>
      <c r="U33" s="14"/>
    </row>
    <row r="34" spans="1:21" ht="15" customHeight="1">
      <c r="B34" s="251" t="s">
        <v>67</v>
      </c>
      <c r="C34" s="4"/>
      <c r="D34" s="4"/>
      <c r="E34" s="4"/>
      <c r="F34" s="4"/>
      <c r="G34" s="4"/>
      <c r="H34" s="4"/>
      <c r="I34" s="20"/>
      <c r="J34" s="11"/>
      <c r="K34" s="11"/>
      <c r="L34" s="11"/>
      <c r="M34" s="11"/>
      <c r="N34" s="11"/>
      <c r="O34" s="14"/>
      <c r="P34" s="14"/>
      <c r="Q34" s="14"/>
      <c r="R34" s="14"/>
      <c r="S34" s="14"/>
      <c r="T34" s="14"/>
      <c r="U34" s="14"/>
    </row>
    <row r="35" spans="1:21" ht="15">
      <c r="B35" s="246" t="s">
        <v>68</v>
      </c>
      <c r="C35" s="553" t="s">
        <v>69</v>
      </c>
      <c r="D35" s="553"/>
      <c r="E35" s="553"/>
      <c r="F35" s="553"/>
      <c r="G35" s="553"/>
      <c r="H35" s="553"/>
      <c r="I35" s="553"/>
      <c r="J35" s="554" t="s">
        <v>70</v>
      </c>
      <c r="K35" s="554"/>
      <c r="L35" s="554"/>
      <c r="M35" s="554"/>
      <c r="N35" s="554"/>
      <c r="O35" s="554"/>
      <c r="P35" s="554"/>
      <c r="Q35" s="14"/>
      <c r="R35" s="14"/>
      <c r="S35" s="14"/>
      <c r="T35" s="14"/>
      <c r="U35" s="14"/>
    </row>
    <row r="36" spans="1:21" ht="15">
      <c r="A36" s="11"/>
      <c r="B36" s="248">
        <v>12</v>
      </c>
      <c r="C36" s="551" t="s">
        <v>303</v>
      </c>
      <c r="D36" s="551"/>
      <c r="E36" s="551"/>
      <c r="F36" s="551"/>
      <c r="G36" s="551"/>
      <c r="H36" s="551"/>
      <c r="I36" s="551"/>
      <c r="J36" s="551" t="s">
        <v>302</v>
      </c>
      <c r="K36" s="551"/>
      <c r="L36" s="551"/>
      <c r="M36" s="551"/>
      <c r="N36" s="551"/>
      <c r="O36" s="551"/>
      <c r="P36" s="551"/>
      <c r="Q36" s="14"/>
      <c r="R36" s="14"/>
      <c r="S36" s="14"/>
      <c r="T36" s="14"/>
      <c r="U36" s="14"/>
    </row>
    <row r="37" spans="1:21">
      <c r="A37" s="11"/>
      <c r="B37" s="11"/>
      <c r="C37" s="17"/>
      <c r="D37" s="11"/>
      <c r="E37" s="11"/>
      <c r="F37" s="12"/>
      <c r="G37" s="11"/>
      <c r="H37" s="11"/>
      <c r="I37" s="11"/>
      <c r="J37" s="11"/>
      <c r="K37" s="11"/>
      <c r="L37" s="11"/>
      <c r="M37" s="11"/>
      <c r="N37" s="14"/>
      <c r="O37" s="14"/>
      <c r="P37" s="14"/>
      <c r="Q37" s="14"/>
      <c r="R37" s="14"/>
      <c r="S37" s="14"/>
      <c r="T37" s="14"/>
      <c r="U37" s="14"/>
    </row>
    <row r="38" spans="1:21">
      <c r="A38" s="11"/>
      <c r="B38" s="11"/>
      <c r="C38" s="17"/>
      <c r="D38" s="11"/>
      <c r="E38" s="11"/>
      <c r="F38" s="12"/>
      <c r="G38" s="11"/>
      <c r="H38" s="11"/>
      <c r="I38" s="11"/>
      <c r="J38" s="11"/>
      <c r="K38" s="11"/>
      <c r="L38" s="11"/>
      <c r="M38" s="11"/>
      <c r="N38" s="14"/>
      <c r="O38" s="14"/>
      <c r="P38" s="14"/>
      <c r="Q38" s="14"/>
      <c r="R38" s="14"/>
      <c r="S38" s="14"/>
      <c r="T38" s="14"/>
      <c r="U38" s="14"/>
    </row>
    <row r="39" spans="1:21">
      <c r="A39" s="11"/>
      <c r="B39" s="11"/>
      <c r="C39" s="17"/>
      <c r="D39" s="11"/>
      <c r="E39" s="11"/>
      <c r="F39" s="12"/>
      <c r="G39" s="11"/>
      <c r="H39" s="11"/>
      <c r="I39" s="11"/>
      <c r="J39" s="11"/>
      <c r="K39" s="11"/>
      <c r="L39" s="11"/>
      <c r="M39" s="11"/>
      <c r="N39" s="14"/>
      <c r="O39" s="14"/>
      <c r="P39" s="14"/>
      <c r="Q39" s="14"/>
      <c r="R39" s="14"/>
      <c r="S39" s="14"/>
      <c r="T39" s="14"/>
      <c r="U39" s="14"/>
    </row>
    <row r="40" spans="1:21">
      <c r="A40" s="11"/>
      <c r="B40" s="11"/>
      <c r="C40" s="17"/>
      <c r="D40" s="11"/>
      <c r="E40" s="11"/>
      <c r="F40" s="12"/>
      <c r="G40" s="11"/>
      <c r="H40" s="11"/>
      <c r="I40" s="11"/>
      <c r="J40" s="11"/>
      <c r="K40" s="11"/>
      <c r="L40" s="11"/>
      <c r="M40" s="11"/>
      <c r="N40" s="14"/>
      <c r="O40" s="14"/>
      <c r="P40" s="14"/>
      <c r="Q40" s="14"/>
      <c r="R40" s="14"/>
      <c r="S40" s="14"/>
      <c r="T40" s="14"/>
      <c r="U40" s="14"/>
    </row>
    <row r="41" spans="1:21">
      <c r="A41" s="11"/>
      <c r="B41" s="11"/>
      <c r="C41" s="17"/>
      <c r="D41" s="11"/>
      <c r="E41" s="11"/>
      <c r="F41" s="12"/>
      <c r="G41" s="11"/>
      <c r="H41" s="11"/>
      <c r="I41" s="11"/>
      <c r="J41" s="11"/>
      <c r="K41" s="11"/>
      <c r="L41" s="11"/>
      <c r="M41" s="11"/>
      <c r="N41" s="14"/>
      <c r="O41" s="14"/>
      <c r="P41" s="14"/>
      <c r="Q41" s="14"/>
      <c r="R41" s="14"/>
      <c r="S41" s="14"/>
      <c r="T41" s="14"/>
      <c r="U41" s="14"/>
    </row>
    <row r="42" spans="1:21">
      <c r="A42" s="11"/>
      <c r="B42" s="11"/>
      <c r="C42" s="17"/>
      <c r="D42" s="11"/>
      <c r="E42" s="11"/>
      <c r="F42" s="12"/>
      <c r="G42" s="11"/>
      <c r="H42" s="11"/>
      <c r="I42" s="11"/>
      <c r="J42" s="11"/>
      <c r="K42" s="11"/>
      <c r="L42" s="11"/>
      <c r="M42" s="11"/>
      <c r="N42" s="14"/>
      <c r="O42" s="14"/>
      <c r="P42" s="14"/>
      <c r="Q42" s="14"/>
      <c r="R42" s="14"/>
      <c r="S42" s="14"/>
      <c r="T42" s="14"/>
      <c r="U42" s="14"/>
    </row>
    <row r="43" spans="1:21">
      <c r="A43" s="11"/>
      <c r="B43" s="11"/>
      <c r="C43" s="17"/>
      <c r="D43" s="11"/>
      <c r="E43" s="11"/>
      <c r="F43" s="12"/>
      <c r="G43" s="11"/>
      <c r="H43" s="11"/>
      <c r="I43" s="11"/>
      <c r="J43" s="11"/>
      <c r="K43" s="11"/>
      <c r="L43" s="11"/>
      <c r="M43" s="11"/>
      <c r="N43" s="14"/>
      <c r="O43" s="14"/>
      <c r="P43" s="14"/>
      <c r="Q43" s="14"/>
      <c r="R43" s="14"/>
      <c r="S43" s="14"/>
      <c r="T43" s="14"/>
      <c r="U43" s="14"/>
    </row>
    <row r="44" spans="1:21">
      <c r="A44" s="11"/>
      <c r="B44" s="11"/>
      <c r="C44" s="17"/>
      <c r="D44" s="11"/>
      <c r="E44" s="11"/>
      <c r="F44" s="12"/>
      <c r="G44" s="11"/>
      <c r="H44" s="11"/>
      <c r="I44" s="11"/>
      <c r="J44" s="11"/>
      <c r="K44" s="11"/>
      <c r="L44" s="11"/>
      <c r="M44" s="11"/>
      <c r="N44" s="14"/>
      <c r="O44" s="14"/>
      <c r="P44" s="14"/>
      <c r="Q44" s="14"/>
      <c r="R44" s="14"/>
      <c r="S44" s="14"/>
      <c r="T44" s="14"/>
      <c r="U44" s="14"/>
    </row>
    <row r="45" spans="1:21">
      <c r="A45" s="11"/>
      <c r="B45" s="11"/>
      <c r="C45" s="17"/>
      <c r="D45" s="11"/>
      <c r="E45" s="11"/>
      <c r="F45" s="12"/>
      <c r="G45" s="11"/>
      <c r="H45" s="11"/>
      <c r="I45" s="11"/>
      <c r="J45" s="11"/>
      <c r="K45" s="11"/>
      <c r="L45" s="11"/>
      <c r="M45" s="11"/>
      <c r="N45" s="14"/>
      <c r="O45" s="14"/>
      <c r="P45" s="14"/>
      <c r="Q45" s="14"/>
      <c r="R45" s="14"/>
      <c r="S45" s="14"/>
      <c r="T45" s="14"/>
      <c r="U45" s="14"/>
    </row>
    <row r="46" spans="1:21">
      <c r="A46" s="11"/>
      <c r="B46" s="11"/>
      <c r="C46" s="17"/>
      <c r="D46" s="11"/>
      <c r="E46" s="11"/>
      <c r="F46" s="12"/>
      <c r="G46" s="11"/>
      <c r="H46" s="11"/>
      <c r="I46" s="11"/>
      <c r="J46" s="11"/>
      <c r="K46" s="11"/>
      <c r="L46" s="11"/>
      <c r="M46" s="11"/>
      <c r="N46" s="14"/>
      <c r="O46" s="14"/>
      <c r="P46" s="14"/>
      <c r="Q46" s="14"/>
      <c r="R46" s="14"/>
      <c r="S46" s="14"/>
      <c r="T46" s="14"/>
      <c r="U46" s="14"/>
    </row>
    <row r="47" spans="1:21">
      <c r="A47" s="11"/>
      <c r="B47" s="11"/>
      <c r="C47" s="17"/>
      <c r="D47" s="11"/>
      <c r="E47" s="11"/>
      <c r="F47" s="12"/>
      <c r="G47" s="11"/>
      <c r="H47" s="11"/>
      <c r="I47" s="11"/>
      <c r="J47" s="11"/>
      <c r="K47" s="11"/>
      <c r="L47" s="11"/>
      <c r="M47" s="11"/>
      <c r="N47" s="14"/>
      <c r="O47" s="14"/>
      <c r="P47" s="14"/>
      <c r="Q47" s="14"/>
      <c r="R47" s="14"/>
      <c r="S47" s="14"/>
      <c r="T47" s="14"/>
      <c r="U47" s="14"/>
    </row>
    <row r="48" spans="1:21">
      <c r="A48" s="11"/>
      <c r="B48" s="11"/>
      <c r="C48" s="17"/>
      <c r="D48" s="11"/>
      <c r="E48" s="11"/>
      <c r="F48" s="12"/>
      <c r="G48" s="11"/>
      <c r="H48" s="11"/>
      <c r="I48" s="11"/>
      <c r="J48" s="11"/>
      <c r="K48" s="11"/>
      <c r="L48" s="11"/>
      <c r="M48" s="11"/>
      <c r="N48" s="14"/>
      <c r="O48" s="14"/>
      <c r="P48" s="14"/>
      <c r="Q48" s="14"/>
      <c r="R48" s="14"/>
      <c r="S48" s="14"/>
      <c r="T48" s="14"/>
      <c r="U48" s="14"/>
    </row>
    <row r="49" spans="1:21">
      <c r="A49" s="11"/>
      <c r="B49" s="11"/>
      <c r="C49" s="17"/>
      <c r="D49" s="11"/>
      <c r="E49" s="11"/>
      <c r="F49" s="12"/>
      <c r="G49" s="11"/>
      <c r="H49" s="11"/>
      <c r="I49" s="11"/>
      <c r="J49" s="11"/>
      <c r="K49" s="11"/>
      <c r="L49" s="11"/>
      <c r="M49" s="11"/>
      <c r="N49" s="14"/>
      <c r="O49" s="14"/>
      <c r="P49" s="14"/>
      <c r="Q49" s="14"/>
      <c r="R49" s="14"/>
      <c r="S49" s="14"/>
      <c r="T49" s="14"/>
      <c r="U49" s="14"/>
    </row>
    <row r="50" spans="1:21">
      <c r="A50" s="11"/>
      <c r="B50" s="11"/>
      <c r="C50" s="17"/>
      <c r="D50" s="11"/>
      <c r="E50" s="11"/>
      <c r="F50" s="12"/>
      <c r="G50" s="11"/>
      <c r="H50" s="11"/>
      <c r="I50" s="11"/>
      <c r="J50" s="11"/>
      <c r="K50" s="11"/>
      <c r="L50" s="11"/>
      <c r="M50" s="11"/>
      <c r="N50" s="14"/>
      <c r="O50" s="14"/>
      <c r="P50" s="14"/>
      <c r="Q50" s="14"/>
      <c r="R50" s="14"/>
      <c r="S50" s="14"/>
      <c r="T50" s="14"/>
      <c r="U50" s="14"/>
    </row>
    <row r="51" spans="1:21">
      <c r="A51" s="11"/>
      <c r="B51" s="11"/>
      <c r="C51" s="17"/>
      <c r="D51" s="11"/>
      <c r="E51" s="11"/>
      <c r="F51" s="12"/>
      <c r="G51" s="11"/>
      <c r="H51" s="11"/>
      <c r="I51" s="11"/>
      <c r="J51" s="11"/>
      <c r="K51" s="11"/>
      <c r="L51" s="11"/>
      <c r="M51" s="11"/>
      <c r="N51" s="14"/>
      <c r="O51" s="14"/>
      <c r="P51" s="14"/>
      <c r="Q51" s="14"/>
      <c r="R51" s="14"/>
      <c r="S51" s="14"/>
      <c r="T51" s="14"/>
      <c r="U51" s="14"/>
    </row>
    <row r="52" spans="1:21">
      <c r="A52" s="11"/>
      <c r="B52" s="11"/>
      <c r="C52" s="17"/>
      <c r="D52" s="11"/>
      <c r="E52" s="11"/>
      <c r="F52" s="12"/>
      <c r="G52" s="11"/>
      <c r="H52" s="11"/>
      <c r="I52" s="11"/>
      <c r="J52" s="11"/>
      <c r="K52" s="11"/>
      <c r="L52" s="11"/>
      <c r="M52" s="11"/>
      <c r="N52" s="14"/>
      <c r="O52" s="14"/>
      <c r="P52" s="14"/>
      <c r="Q52" s="14"/>
      <c r="R52" s="14"/>
      <c r="S52" s="14"/>
      <c r="T52" s="14"/>
      <c r="U52" s="14"/>
    </row>
    <row r="53" spans="1:21">
      <c r="A53" s="11"/>
      <c r="B53" s="11"/>
      <c r="C53" s="17"/>
      <c r="D53" s="11"/>
      <c r="E53" s="11"/>
      <c r="F53" s="12"/>
      <c r="G53" s="11"/>
      <c r="H53" s="11"/>
      <c r="I53" s="11"/>
      <c r="J53" s="11"/>
      <c r="K53" s="11"/>
      <c r="L53" s="11"/>
      <c r="M53" s="11"/>
      <c r="N53" s="14"/>
      <c r="O53" s="14"/>
      <c r="P53" s="14"/>
      <c r="Q53" s="14"/>
      <c r="R53" s="14"/>
      <c r="S53" s="14"/>
      <c r="T53" s="14"/>
      <c r="U53" s="14"/>
    </row>
    <row r="54" spans="1:21">
      <c r="A54" s="11"/>
      <c r="B54" s="11"/>
      <c r="C54" s="17"/>
      <c r="D54" s="11"/>
      <c r="E54" s="11"/>
      <c r="F54" s="12"/>
      <c r="G54" s="11"/>
      <c r="H54" s="11"/>
      <c r="I54" s="11"/>
      <c r="J54" s="11"/>
      <c r="K54" s="11"/>
      <c r="L54" s="11"/>
      <c r="M54" s="11"/>
      <c r="N54" s="14"/>
      <c r="O54" s="14"/>
      <c r="P54" s="14"/>
      <c r="Q54" s="14"/>
      <c r="R54" s="14"/>
      <c r="S54" s="14"/>
      <c r="T54" s="14"/>
      <c r="U54" s="14"/>
    </row>
    <row r="55" spans="1:21">
      <c r="A55" s="11"/>
      <c r="B55" s="11"/>
      <c r="C55" s="17"/>
      <c r="D55" s="11"/>
      <c r="E55" s="11"/>
      <c r="F55" s="12"/>
      <c r="G55" s="11"/>
      <c r="H55" s="11"/>
      <c r="I55" s="11"/>
      <c r="J55" s="11"/>
      <c r="K55" s="11"/>
      <c r="L55" s="11"/>
      <c r="M55" s="11"/>
      <c r="N55" s="14"/>
      <c r="O55" s="14"/>
      <c r="P55" s="14"/>
      <c r="Q55" s="14"/>
      <c r="R55" s="14"/>
      <c r="S55" s="14"/>
      <c r="T55" s="14"/>
      <c r="U55" s="14"/>
    </row>
    <row r="56" spans="1:21">
      <c r="A56" s="11"/>
      <c r="B56" s="11"/>
      <c r="C56" s="17"/>
      <c r="D56" s="11"/>
      <c r="E56" s="11"/>
      <c r="F56" s="12"/>
      <c r="G56" s="11"/>
      <c r="H56" s="11"/>
      <c r="I56" s="11"/>
      <c r="J56" s="11"/>
      <c r="K56" s="11"/>
      <c r="L56" s="11"/>
      <c r="M56" s="11"/>
      <c r="N56" s="14"/>
      <c r="O56" s="14"/>
      <c r="P56" s="14"/>
      <c r="Q56" s="14"/>
      <c r="R56" s="14"/>
      <c r="S56" s="14"/>
      <c r="T56" s="14"/>
      <c r="U56" s="14"/>
    </row>
    <row r="57" spans="1:21">
      <c r="A57" s="11"/>
      <c r="B57" s="11"/>
      <c r="C57" s="17"/>
      <c r="D57" s="11"/>
      <c r="E57" s="11"/>
      <c r="F57" s="12"/>
      <c r="G57" s="11"/>
      <c r="H57" s="11"/>
      <c r="I57" s="11"/>
      <c r="J57" s="11"/>
      <c r="K57" s="11"/>
      <c r="L57" s="11"/>
      <c r="M57" s="11"/>
      <c r="N57" s="14"/>
      <c r="O57" s="14"/>
      <c r="P57" s="14"/>
      <c r="Q57" s="14"/>
      <c r="R57" s="14"/>
      <c r="S57" s="14"/>
      <c r="T57" s="14"/>
      <c r="U57" s="14"/>
    </row>
    <row r="58" spans="1:21">
      <c r="A58" s="11"/>
      <c r="B58" s="11"/>
      <c r="C58" s="17"/>
      <c r="D58" s="11"/>
      <c r="E58" s="11"/>
      <c r="F58" s="12"/>
      <c r="G58" s="11"/>
      <c r="H58" s="11"/>
      <c r="I58" s="11"/>
      <c r="J58" s="11"/>
      <c r="K58" s="11"/>
      <c r="L58" s="11"/>
      <c r="M58" s="11"/>
      <c r="N58" s="14"/>
      <c r="O58" s="14"/>
      <c r="P58" s="14"/>
      <c r="Q58" s="14"/>
      <c r="R58" s="14"/>
      <c r="S58" s="14"/>
      <c r="T58" s="14"/>
      <c r="U58" s="14"/>
    </row>
    <row r="59" spans="1:21">
      <c r="A59" s="11"/>
      <c r="B59" s="11"/>
      <c r="C59" s="17"/>
      <c r="D59" s="11"/>
      <c r="E59" s="11"/>
      <c r="F59" s="12"/>
      <c r="G59" s="11"/>
      <c r="H59" s="11"/>
      <c r="I59" s="11"/>
      <c r="J59" s="11"/>
      <c r="K59" s="11"/>
      <c r="L59" s="11"/>
      <c r="M59" s="11"/>
      <c r="N59" s="14"/>
      <c r="O59" s="14"/>
      <c r="P59" s="14"/>
      <c r="Q59" s="14"/>
      <c r="R59" s="14"/>
      <c r="S59" s="14"/>
      <c r="T59" s="14"/>
      <c r="U59" s="14"/>
    </row>
    <row r="60" spans="1:21">
      <c r="A60" s="11"/>
      <c r="B60" s="11"/>
      <c r="C60" s="17"/>
      <c r="D60" s="11"/>
      <c r="E60" s="11"/>
      <c r="F60" s="12"/>
      <c r="G60" s="11"/>
      <c r="H60" s="11"/>
      <c r="I60" s="11"/>
      <c r="J60" s="11"/>
      <c r="K60" s="11"/>
      <c r="L60" s="11"/>
      <c r="M60" s="11"/>
      <c r="N60" s="14"/>
      <c r="O60" s="14"/>
      <c r="P60" s="14"/>
      <c r="Q60" s="14"/>
      <c r="R60" s="14"/>
      <c r="S60" s="14"/>
      <c r="T60" s="14"/>
      <c r="U60" s="14"/>
    </row>
    <row r="61" spans="1:21">
      <c r="A61" s="11"/>
      <c r="B61" s="11"/>
      <c r="C61" s="17"/>
      <c r="D61" s="11"/>
      <c r="E61" s="11"/>
      <c r="F61" s="12"/>
      <c r="G61" s="11"/>
      <c r="H61" s="11"/>
      <c r="I61" s="11"/>
      <c r="J61" s="11"/>
      <c r="K61" s="11"/>
      <c r="L61" s="11"/>
      <c r="M61" s="11"/>
      <c r="N61" s="14"/>
      <c r="O61" s="14"/>
      <c r="P61" s="14"/>
      <c r="Q61" s="14"/>
      <c r="R61" s="14"/>
      <c r="S61" s="14"/>
      <c r="T61" s="14"/>
      <c r="U61" s="14"/>
    </row>
    <row r="62" spans="1:21">
      <c r="A62" s="11"/>
      <c r="B62" s="11"/>
      <c r="C62" s="17"/>
      <c r="D62" s="11"/>
      <c r="E62" s="11"/>
      <c r="F62" s="12"/>
      <c r="G62" s="11"/>
      <c r="H62" s="11"/>
      <c r="I62" s="11"/>
      <c r="J62" s="11"/>
      <c r="K62" s="11"/>
      <c r="L62" s="11"/>
      <c r="M62" s="11"/>
      <c r="N62" s="14"/>
      <c r="O62" s="14"/>
      <c r="P62" s="14"/>
      <c r="Q62" s="14"/>
      <c r="R62" s="14"/>
      <c r="S62" s="14"/>
      <c r="T62" s="14"/>
      <c r="U62" s="14"/>
    </row>
    <row r="63" spans="1:21">
      <c r="A63" s="11"/>
      <c r="B63" s="11"/>
      <c r="C63" s="17"/>
      <c r="D63" s="11"/>
      <c r="E63" s="11"/>
      <c r="F63" s="12"/>
      <c r="G63" s="11"/>
      <c r="H63" s="11"/>
      <c r="I63" s="11"/>
      <c r="J63" s="11"/>
      <c r="K63" s="11"/>
      <c r="L63" s="11"/>
      <c r="M63" s="11"/>
      <c r="N63" s="14"/>
      <c r="O63" s="14"/>
      <c r="P63" s="14"/>
      <c r="Q63" s="14"/>
      <c r="R63" s="14"/>
      <c r="S63" s="14"/>
      <c r="T63" s="14"/>
      <c r="U63" s="14"/>
    </row>
    <row r="64" spans="1:21">
      <c r="A64" s="11"/>
      <c r="B64" s="11"/>
      <c r="C64" s="17"/>
      <c r="D64" s="11"/>
      <c r="E64" s="11"/>
      <c r="F64" s="12"/>
      <c r="G64" s="11"/>
      <c r="H64" s="11"/>
      <c r="I64" s="11"/>
      <c r="J64" s="11"/>
      <c r="K64" s="11"/>
      <c r="L64" s="11"/>
      <c r="M64" s="11"/>
      <c r="N64" s="14"/>
      <c r="O64" s="14"/>
      <c r="P64" s="14"/>
      <c r="Q64" s="14"/>
      <c r="R64" s="14"/>
      <c r="S64" s="14"/>
      <c r="T64" s="14"/>
      <c r="U64" s="14"/>
    </row>
    <row r="65" spans="1:21">
      <c r="A65" s="11"/>
      <c r="B65" s="11"/>
      <c r="C65" s="17"/>
      <c r="D65" s="11"/>
      <c r="E65" s="11"/>
      <c r="F65" s="12"/>
      <c r="G65" s="11"/>
      <c r="H65" s="11"/>
      <c r="I65" s="11"/>
      <c r="J65" s="11"/>
      <c r="K65" s="11"/>
      <c r="L65" s="11"/>
      <c r="M65" s="11"/>
      <c r="N65" s="14"/>
      <c r="O65" s="14"/>
      <c r="P65" s="14"/>
      <c r="Q65" s="14"/>
      <c r="R65" s="14"/>
      <c r="S65" s="14"/>
      <c r="T65" s="14"/>
      <c r="U65" s="14"/>
    </row>
    <row r="66" spans="1:21">
      <c r="A66" s="11"/>
      <c r="B66" s="11"/>
      <c r="C66" s="17"/>
      <c r="D66" s="11"/>
      <c r="E66" s="11"/>
      <c r="F66" s="12"/>
      <c r="G66" s="11"/>
      <c r="H66" s="11"/>
      <c r="I66" s="11"/>
      <c r="J66" s="11"/>
      <c r="K66" s="11"/>
      <c r="L66" s="11"/>
      <c r="M66" s="11"/>
      <c r="N66" s="14"/>
      <c r="O66" s="14"/>
      <c r="P66" s="14"/>
      <c r="Q66" s="14"/>
      <c r="R66" s="14"/>
      <c r="S66" s="14"/>
      <c r="T66" s="14"/>
      <c r="U66" s="14"/>
    </row>
    <row r="67" spans="1:21">
      <c r="A67" s="11"/>
      <c r="B67" s="11"/>
      <c r="C67" s="17"/>
      <c r="D67" s="11"/>
      <c r="E67" s="11"/>
      <c r="F67" s="12"/>
      <c r="G67" s="11"/>
      <c r="H67" s="11"/>
      <c r="I67" s="11"/>
      <c r="J67" s="11"/>
      <c r="K67" s="11"/>
      <c r="L67" s="11"/>
      <c r="M67" s="11"/>
      <c r="N67" s="14"/>
      <c r="O67" s="14"/>
      <c r="P67" s="14"/>
      <c r="Q67" s="14"/>
      <c r="R67" s="14"/>
      <c r="S67" s="14"/>
      <c r="T67" s="14"/>
      <c r="U67" s="14"/>
    </row>
    <row r="68" spans="1:21">
      <c r="A68" s="11"/>
      <c r="B68" s="11"/>
      <c r="C68" s="17"/>
      <c r="D68" s="11"/>
      <c r="E68" s="11"/>
      <c r="F68" s="12"/>
      <c r="G68" s="11"/>
      <c r="H68" s="11"/>
      <c r="I68" s="11"/>
      <c r="J68" s="11"/>
      <c r="K68" s="11"/>
      <c r="L68" s="11"/>
      <c r="M68" s="11"/>
      <c r="N68" s="14"/>
      <c r="O68" s="14"/>
      <c r="P68" s="14"/>
      <c r="Q68" s="14"/>
      <c r="R68" s="14"/>
      <c r="S68" s="14"/>
      <c r="T68" s="14"/>
      <c r="U68" s="14"/>
    </row>
    <row r="69" spans="1:21">
      <c r="A69" s="11"/>
      <c r="B69" s="11"/>
      <c r="C69" s="17"/>
      <c r="D69" s="11"/>
      <c r="E69" s="11"/>
      <c r="F69" s="12"/>
      <c r="G69" s="11"/>
      <c r="H69" s="11"/>
      <c r="I69" s="11"/>
      <c r="J69" s="11"/>
      <c r="K69" s="11"/>
      <c r="L69" s="11"/>
      <c r="M69" s="11"/>
      <c r="N69" s="14"/>
      <c r="O69" s="14"/>
      <c r="P69" s="14"/>
      <c r="Q69" s="14"/>
      <c r="R69" s="14"/>
      <c r="S69" s="14"/>
      <c r="T69" s="14"/>
      <c r="U69" s="14"/>
    </row>
    <row r="70" spans="1:21">
      <c r="A70" s="11"/>
      <c r="B70" s="11"/>
      <c r="C70" s="17"/>
      <c r="D70" s="11"/>
      <c r="E70" s="11"/>
      <c r="F70" s="12"/>
      <c r="G70" s="11"/>
      <c r="H70" s="11"/>
      <c r="I70" s="11"/>
      <c r="J70" s="11"/>
      <c r="K70" s="11"/>
      <c r="L70" s="11"/>
      <c r="M70" s="11"/>
      <c r="N70" s="14"/>
      <c r="O70" s="14"/>
      <c r="P70" s="14"/>
      <c r="Q70" s="14"/>
      <c r="R70" s="14"/>
      <c r="S70" s="14"/>
      <c r="T70" s="14"/>
      <c r="U70" s="14"/>
    </row>
    <row r="71" spans="1:21">
      <c r="A71" s="11"/>
      <c r="B71" s="11"/>
      <c r="C71" s="17"/>
      <c r="D71" s="11"/>
      <c r="E71" s="11"/>
      <c r="F71" s="12"/>
      <c r="G71" s="11"/>
      <c r="H71" s="11"/>
      <c r="I71" s="11"/>
      <c r="J71" s="11"/>
      <c r="K71" s="11"/>
      <c r="L71" s="11"/>
      <c r="M71" s="11"/>
      <c r="N71" s="14"/>
      <c r="O71" s="14"/>
      <c r="P71" s="14"/>
      <c r="Q71" s="14"/>
      <c r="R71" s="14"/>
      <c r="S71" s="14"/>
      <c r="T71" s="14"/>
      <c r="U71" s="14"/>
    </row>
    <row r="72" spans="1:21">
      <c r="A72" s="11"/>
      <c r="B72" s="11"/>
      <c r="C72" s="17"/>
      <c r="D72" s="11"/>
      <c r="E72" s="11"/>
      <c r="F72" s="12"/>
      <c r="G72" s="11"/>
      <c r="H72" s="11"/>
      <c r="I72" s="11"/>
      <c r="J72" s="11"/>
      <c r="K72" s="11"/>
      <c r="L72" s="11"/>
      <c r="M72" s="11"/>
      <c r="N72" s="14"/>
      <c r="O72" s="14"/>
      <c r="P72" s="14"/>
      <c r="Q72" s="14"/>
      <c r="R72" s="14"/>
      <c r="S72" s="14"/>
      <c r="T72" s="14"/>
      <c r="U72" s="14"/>
    </row>
    <row r="73" spans="1:21">
      <c r="A73" s="11"/>
      <c r="B73" s="11"/>
      <c r="C73" s="17"/>
      <c r="D73" s="11"/>
      <c r="E73" s="11"/>
      <c r="F73" s="12"/>
      <c r="G73" s="11"/>
      <c r="H73" s="11"/>
      <c r="I73" s="11"/>
      <c r="J73" s="11"/>
      <c r="K73" s="11"/>
      <c r="L73" s="11"/>
      <c r="M73" s="11"/>
      <c r="N73" s="14"/>
      <c r="O73" s="14"/>
      <c r="P73" s="14"/>
      <c r="Q73" s="14"/>
      <c r="R73" s="14"/>
      <c r="S73" s="14"/>
      <c r="T73" s="14"/>
      <c r="U73" s="14"/>
    </row>
    <row r="74" spans="1:21">
      <c r="A74" s="11"/>
      <c r="B74" s="11"/>
      <c r="C74" s="17"/>
      <c r="D74" s="11"/>
      <c r="E74" s="11"/>
      <c r="F74" s="12"/>
      <c r="G74" s="11"/>
      <c r="H74" s="11"/>
      <c r="I74" s="11"/>
      <c r="J74" s="11"/>
      <c r="K74" s="11"/>
      <c r="L74" s="11"/>
      <c r="M74" s="11"/>
      <c r="N74" s="14"/>
      <c r="O74" s="14"/>
      <c r="P74" s="14"/>
      <c r="Q74" s="14"/>
      <c r="R74" s="14"/>
      <c r="S74" s="14"/>
      <c r="T74" s="14"/>
      <c r="U74" s="14"/>
    </row>
    <row r="75" spans="1:21">
      <c r="A75" s="11"/>
      <c r="B75" s="11"/>
      <c r="C75" s="17"/>
      <c r="D75" s="11"/>
      <c r="E75" s="11"/>
      <c r="F75" s="12"/>
      <c r="G75" s="11"/>
      <c r="H75" s="11"/>
      <c r="I75" s="11"/>
      <c r="J75" s="11"/>
      <c r="K75" s="11"/>
      <c r="L75" s="11"/>
      <c r="M75" s="11"/>
      <c r="N75" s="14"/>
      <c r="O75" s="14"/>
      <c r="P75" s="14"/>
      <c r="Q75" s="14"/>
      <c r="R75" s="14"/>
      <c r="S75" s="14"/>
      <c r="T75" s="14"/>
      <c r="U75" s="14"/>
    </row>
    <row r="76" spans="1:21">
      <c r="A76" s="11"/>
      <c r="B76" s="11"/>
      <c r="C76" s="17"/>
      <c r="D76" s="11"/>
      <c r="E76" s="11"/>
      <c r="F76" s="12"/>
      <c r="G76" s="11"/>
      <c r="H76" s="11"/>
      <c r="I76" s="11"/>
      <c r="J76" s="11"/>
      <c r="K76" s="11"/>
      <c r="L76" s="11"/>
      <c r="M76" s="11"/>
      <c r="N76" s="14"/>
      <c r="O76" s="14"/>
      <c r="P76" s="14"/>
      <c r="Q76" s="14"/>
      <c r="R76" s="14"/>
      <c r="S76" s="14"/>
      <c r="T76" s="14"/>
      <c r="U76" s="14"/>
    </row>
    <row r="77" spans="1:21">
      <c r="A77" s="11"/>
      <c r="B77" s="11"/>
      <c r="C77" s="17"/>
      <c r="D77" s="11"/>
      <c r="E77" s="11"/>
      <c r="F77" s="12"/>
      <c r="G77" s="11"/>
      <c r="H77" s="11"/>
      <c r="I77" s="11"/>
      <c r="J77" s="11"/>
      <c r="K77" s="11"/>
      <c r="L77" s="11"/>
      <c r="M77" s="11"/>
      <c r="N77" s="14"/>
      <c r="O77" s="14"/>
      <c r="P77" s="14"/>
      <c r="Q77" s="14"/>
      <c r="R77" s="14"/>
      <c r="S77" s="14"/>
      <c r="T77" s="14"/>
      <c r="U77" s="14"/>
    </row>
    <row r="78" spans="1:21">
      <c r="A78" s="11"/>
      <c r="B78" s="11"/>
      <c r="C78" s="17"/>
      <c r="D78" s="11"/>
      <c r="E78" s="11"/>
      <c r="F78" s="12"/>
      <c r="G78" s="11"/>
      <c r="H78" s="11"/>
      <c r="I78" s="11"/>
      <c r="J78" s="11"/>
      <c r="K78" s="11"/>
      <c r="L78" s="11"/>
      <c r="M78" s="11"/>
      <c r="N78" s="14"/>
      <c r="O78" s="14"/>
      <c r="P78" s="14"/>
      <c r="Q78" s="14"/>
      <c r="R78" s="14"/>
      <c r="S78" s="14"/>
      <c r="T78" s="14"/>
      <c r="U78" s="14"/>
    </row>
    <row r="79" spans="1:21">
      <c r="A79" s="11"/>
      <c r="B79" s="11"/>
      <c r="C79" s="17"/>
      <c r="D79" s="11"/>
      <c r="E79" s="11"/>
      <c r="F79" s="12"/>
      <c r="G79" s="11"/>
      <c r="H79" s="11"/>
      <c r="I79" s="11"/>
      <c r="J79" s="11"/>
      <c r="K79" s="11"/>
      <c r="L79" s="11"/>
      <c r="M79" s="11"/>
      <c r="N79" s="14"/>
      <c r="O79" s="14"/>
      <c r="P79" s="14"/>
      <c r="Q79" s="14"/>
      <c r="R79" s="14"/>
      <c r="S79" s="14"/>
      <c r="T79" s="14"/>
      <c r="U79" s="14"/>
    </row>
    <row r="80" spans="1:21">
      <c r="A80" s="11"/>
      <c r="B80" s="11"/>
      <c r="C80" s="17"/>
      <c r="D80" s="11"/>
      <c r="E80" s="11"/>
      <c r="F80" s="12"/>
      <c r="G80" s="11"/>
      <c r="H80" s="11"/>
      <c r="I80" s="11"/>
      <c r="J80" s="11"/>
      <c r="K80" s="11"/>
      <c r="L80" s="11"/>
      <c r="M80" s="11"/>
      <c r="N80" s="14"/>
      <c r="O80" s="14"/>
      <c r="P80" s="14"/>
      <c r="Q80" s="14"/>
      <c r="R80" s="14"/>
      <c r="S80" s="14"/>
      <c r="T80" s="14"/>
      <c r="U80" s="14"/>
    </row>
    <row r="81" spans="1:21">
      <c r="A81" s="11"/>
      <c r="B81" s="11"/>
      <c r="C81" s="17"/>
      <c r="D81" s="11"/>
      <c r="E81" s="11"/>
      <c r="F81" s="12"/>
      <c r="G81" s="11"/>
      <c r="H81" s="11"/>
      <c r="I81" s="11"/>
      <c r="J81" s="11"/>
      <c r="K81" s="11"/>
      <c r="L81" s="11"/>
      <c r="M81" s="11"/>
      <c r="N81" s="14"/>
      <c r="O81" s="14"/>
      <c r="P81" s="14"/>
      <c r="Q81" s="14"/>
      <c r="R81" s="14"/>
      <c r="S81" s="14"/>
      <c r="T81" s="14"/>
      <c r="U81" s="14"/>
    </row>
    <row r="82" spans="1:21">
      <c r="A82" s="11"/>
      <c r="B82" s="11"/>
      <c r="C82" s="17"/>
      <c r="D82" s="11"/>
      <c r="E82" s="11"/>
      <c r="F82" s="12"/>
      <c r="G82" s="11"/>
      <c r="H82" s="11"/>
      <c r="I82" s="11"/>
      <c r="J82" s="11"/>
      <c r="K82" s="11"/>
      <c r="L82" s="11"/>
      <c r="M82" s="11"/>
      <c r="N82" s="14"/>
      <c r="O82" s="14"/>
      <c r="P82" s="14"/>
      <c r="Q82" s="14"/>
      <c r="R82" s="14"/>
      <c r="S82" s="14"/>
      <c r="T82" s="14"/>
      <c r="U82" s="14"/>
    </row>
    <row r="83" spans="1:21">
      <c r="A83" s="11"/>
      <c r="B83" s="11"/>
      <c r="C83" s="17"/>
      <c r="D83" s="11"/>
      <c r="E83" s="11"/>
      <c r="F83" s="12"/>
      <c r="G83" s="11"/>
      <c r="H83" s="11"/>
      <c r="I83" s="11"/>
      <c r="J83" s="11"/>
      <c r="K83" s="11"/>
      <c r="L83" s="11"/>
      <c r="M83" s="11"/>
      <c r="N83" s="14"/>
      <c r="O83" s="14"/>
      <c r="P83" s="14"/>
      <c r="Q83" s="14"/>
      <c r="R83" s="14"/>
      <c r="S83" s="14"/>
      <c r="T83" s="14"/>
      <c r="U83" s="14"/>
    </row>
    <row r="84" spans="1:21">
      <c r="A84" s="11"/>
      <c r="B84" s="11"/>
      <c r="C84" s="17"/>
      <c r="D84" s="11"/>
      <c r="E84" s="11"/>
      <c r="F84" s="12"/>
      <c r="G84" s="11"/>
      <c r="H84" s="11"/>
      <c r="I84" s="11"/>
      <c r="J84" s="11"/>
      <c r="K84" s="11"/>
      <c r="L84" s="11"/>
      <c r="M84" s="11"/>
      <c r="N84" s="14"/>
      <c r="O84" s="14"/>
      <c r="P84" s="14"/>
      <c r="Q84" s="14"/>
      <c r="R84" s="14"/>
      <c r="S84" s="14"/>
      <c r="T84" s="14"/>
      <c r="U84" s="14"/>
    </row>
    <row r="85" spans="1:21">
      <c r="A85" s="11"/>
      <c r="B85" s="11"/>
      <c r="C85" s="17"/>
      <c r="D85" s="11"/>
      <c r="E85" s="11"/>
      <c r="F85" s="12"/>
      <c r="G85" s="11"/>
      <c r="H85" s="11"/>
      <c r="I85" s="11"/>
      <c r="J85" s="11"/>
      <c r="K85" s="11"/>
      <c r="L85" s="11"/>
      <c r="M85" s="11"/>
      <c r="N85" s="14"/>
      <c r="O85" s="14"/>
      <c r="P85" s="14"/>
      <c r="Q85" s="14"/>
      <c r="R85" s="14"/>
      <c r="S85" s="14"/>
      <c r="T85" s="14"/>
      <c r="U85" s="14"/>
    </row>
    <row r="86" spans="1:21">
      <c r="A86" s="11"/>
      <c r="B86" s="11"/>
      <c r="C86" s="17"/>
      <c r="D86" s="11"/>
      <c r="E86" s="11"/>
      <c r="F86" s="12"/>
      <c r="G86" s="11"/>
      <c r="H86" s="11"/>
      <c r="I86" s="11"/>
      <c r="J86" s="11"/>
      <c r="K86" s="11"/>
      <c r="L86" s="11"/>
      <c r="M86" s="11"/>
      <c r="N86" s="14"/>
      <c r="O86" s="14"/>
      <c r="P86" s="14"/>
      <c r="Q86" s="14"/>
      <c r="R86" s="14"/>
      <c r="S86" s="14"/>
      <c r="T86" s="14"/>
      <c r="U86" s="14"/>
    </row>
    <row r="87" spans="1:21">
      <c r="A87" s="11"/>
      <c r="B87" s="11"/>
      <c r="C87" s="17"/>
      <c r="D87" s="11"/>
      <c r="E87" s="11"/>
      <c r="F87" s="12"/>
      <c r="G87" s="11"/>
      <c r="H87" s="11"/>
      <c r="I87" s="11"/>
      <c r="J87" s="11"/>
      <c r="K87" s="11"/>
      <c r="L87" s="11"/>
      <c r="M87" s="11"/>
      <c r="N87" s="14"/>
      <c r="O87" s="14"/>
      <c r="P87" s="14"/>
      <c r="Q87" s="14"/>
      <c r="R87" s="14"/>
      <c r="S87" s="14"/>
      <c r="T87" s="14"/>
      <c r="U87" s="14"/>
    </row>
    <row r="88" spans="1:21">
      <c r="A88" s="11"/>
      <c r="B88" s="11"/>
      <c r="C88" s="17"/>
      <c r="D88" s="11"/>
      <c r="E88" s="11"/>
      <c r="F88" s="12"/>
      <c r="G88" s="11"/>
      <c r="H88" s="11"/>
      <c r="I88" s="11"/>
      <c r="J88" s="11"/>
      <c r="K88" s="11"/>
      <c r="L88" s="11"/>
      <c r="M88" s="11"/>
      <c r="N88" s="14"/>
      <c r="O88" s="14"/>
      <c r="P88" s="14"/>
      <c r="Q88" s="14"/>
      <c r="R88" s="14"/>
      <c r="S88" s="14"/>
      <c r="T88" s="14"/>
      <c r="U88" s="14"/>
    </row>
    <row r="89" spans="1:21">
      <c r="A89" s="11"/>
      <c r="B89" s="11"/>
      <c r="C89" s="17"/>
      <c r="D89" s="11"/>
      <c r="E89" s="11"/>
      <c r="F89" s="12"/>
      <c r="G89" s="11"/>
      <c r="H89" s="11"/>
      <c r="I89" s="11"/>
      <c r="J89" s="11"/>
      <c r="K89" s="11"/>
      <c r="L89" s="11"/>
      <c r="M89" s="11"/>
      <c r="N89" s="14"/>
      <c r="O89" s="14"/>
      <c r="P89" s="14"/>
      <c r="Q89" s="14"/>
      <c r="R89" s="14"/>
      <c r="S89" s="14"/>
      <c r="T89" s="14"/>
      <c r="U89" s="14"/>
    </row>
    <row r="90" spans="1:21">
      <c r="A90" s="11"/>
      <c r="B90" s="11"/>
      <c r="C90" s="17"/>
      <c r="D90" s="11"/>
      <c r="E90" s="11"/>
      <c r="F90" s="12"/>
      <c r="G90" s="11"/>
      <c r="H90" s="11"/>
      <c r="I90" s="11"/>
      <c r="J90" s="11"/>
      <c r="K90" s="11"/>
      <c r="L90" s="11"/>
      <c r="M90" s="11"/>
      <c r="N90" s="14"/>
      <c r="O90" s="14"/>
      <c r="P90" s="14"/>
      <c r="Q90" s="14"/>
      <c r="R90" s="14"/>
      <c r="S90" s="14"/>
      <c r="T90" s="14"/>
      <c r="U90" s="14"/>
    </row>
    <row r="91" spans="1:21">
      <c r="A91" s="11"/>
      <c r="B91" s="11"/>
      <c r="C91" s="17"/>
      <c r="D91" s="11"/>
      <c r="E91" s="11"/>
      <c r="F91" s="12"/>
      <c r="G91" s="11"/>
      <c r="H91" s="11"/>
      <c r="I91" s="11"/>
      <c r="J91" s="11"/>
      <c r="K91" s="11"/>
      <c r="L91" s="11"/>
      <c r="M91" s="11"/>
      <c r="N91" s="14"/>
      <c r="O91" s="14"/>
      <c r="P91" s="14"/>
      <c r="Q91" s="14"/>
      <c r="R91" s="14"/>
      <c r="S91" s="14"/>
      <c r="T91" s="14"/>
      <c r="U91" s="14"/>
    </row>
    <row r="92" spans="1:21">
      <c r="A92" s="11"/>
      <c r="B92" s="11"/>
      <c r="C92" s="17"/>
      <c r="D92" s="11"/>
      <c r="E92" s="11"/>
      <c r="F92" s="12"/>
      <c r="G92" s="11"/>
      <c r="H92" s="11"/>
      <c r="I92" s="11"/>
      <c r="J92" s="11"/>
      <c r="K92" s="11"/>
      <c r="L92" s="11"/>
      <c r="M92" s="11"/>
      <c r="N92" s="14"/>
      <c r="O92" s="14"/>
      <c r="P92" s="14"/>
      <c r="Q92" s="14"/>
      <c r="R92" s="14"/>
      <c r="S92" s="14"/>
      <c r="T92" s="14"/>
      <c r="U92" s="14"/>
    </row>
    <row r="93" spans="1:21">
      <c r="A93" s="11"/>
      <c r="B93" s="11"/>
      <c r="C93" s="17"/>
      <c r="D93" s="11"/>
      <c r="E93" s="11"/>
      <c r="F93" s="12"/>
      <c r="G93" s="11"/>
      <c r="H93" s="11"/>
      <c r="I93" s="11"/>
      <c r="J93" s="11"/>
      <c r="K93" s="11"/>
      <c r="L93" s="11"/>
      <c r="M93" s="11"/>
      <c r="N93" s="14"/>
      <c r="O93" s="14"/>
      <c r="P93" s="14"/>
      <c r="Q93" s="14"/>
      <c r="R93" s="14"/>
      <c r="S93" s="14"/>
      <c r="T93" s="14"/>
      <c r="U93" s="14"/>
    </row>
    <row r="94" spans="1:21">
      <c r="A94" s="11"/>
      <c r="B94" s="11"/>
      <c r="C94" s="17"/>
      <c r="D94" s="11"/>
      <c r="E94" s="11"/>
      <c r="F94" s="12"/>
      <c r="G94" s="11"/>
      <c r="H94" s="11"/>
      <c r="I94" s="11"/>
      <c r="J94" s="11"/>
      <c r="K94" s="11"/>
      <c r="L94" s="11"/>
      <c r="M94" s="11"/>
      <c r="N94" s="14"/>
      <c r="O94" s="14"/>
      <c r="P94" s="14"/>
      <c r="Q94" s="14"/>
      <c r="R94" s="14"/>
      <c r="S94" s="14"/>
      <c r="T94" s="14"/>
      <c r="U94" s="14"/>
    </row>
    <row r="95" spans="1:21">
      <c r="C95" s="17"/>
      <c r="D95" s="11"/>
      <c r="E95" s="11"/>
      <c r="F95" s="12"/>
      <c r="G95" s="11"/>
      <c r="H95" s="11"/>
      <c r="I95" s="11"/>
      <c r="J95" s="11"/>
      <c r="K95" s="11"/>
      <c r="L95" s="11"/>
      <c r="M95" s="11"/>
      <c r="N95" s="14"/>
    </row>
    <row r="96" spans="1:21">
      <c r="C96" s="17"/>
      <c r="D96" s="11"/>
      <c r="E96" s="11"/>
      <c r="F96" s="12"/>
      <c r="G96" s="11"/>
      <c r="H96" s="11"/>
      <c r="I96" s="11"/>
      <c r="J96" s="11"/>
      <c r="K96" s="11"/>
      <c r="L96" s="11"/>
      <c r="M96" s="11"/>
      <c r="N96" s="14"/>
    </row>
    <row r="97" spans="3:14">
      <c r="C97" s="17"/>
      <c r="D97" s="11"/>
      <c r="E97" s="11"/>
      <c r="F97" s="12"/>
      <c r="G97" s="11"/>
      <c r="H97" s="11"/>
      <c r="I97" s="11"/>
      <c r="J97" s="11"/>
      <c r="K97" s="11"/>
      <c r="L97" s="11"/>
      <c r="M97" s="11"/>
      <c r="N97" s="14"/>
    </row>
    <row r="98" spans="3:14">
      <c r="C98" s="17"/>
      <c r="D98" s="11"/>
      <c r="E98" s="11"/>
      <c r="F98" s="12"/>
      <c r="G98" s="11"/>
      <c r="H98" s="11"/>
      <c r="I98" s="11"/>
      <c r="J98" s="11"/>
      <c r="K98" s="11"/>
      <c r="L98" s="11"/>
      <c r="M98" s="11"/>
      <c r="N98" s="14"/>
    </row>
  </sheetData>
  <mergeCells count="83">
    <mergeCell ref="V27:V28"/>
    <mergeCell ref="V29:V30"/>
    <mergeCell ref="A31:S31"/>
    <mergeCell ref="E29:E30"/>
    <mergeCell ref="B23:B30"/>
    <mergeCell ref="C23:C24"/>
    <mergeCell ref="E27:E28"/>
    <mergeCell ref="T23:T30"/>
    <mergeCell ref="D23:D24"/>
    <mergeCell ref="D25:D26"/>
    <mergeCell ref="C27:C28"/>
    <mergeCell ref="C29:C30"/>
    <mergeCell ref="U27:U28"/>
    <mergeCell ref="U29:U30"/>
    <mergeCell ref="A9:A30"/>
    <mergeCell ref="D9:D10"/>
    <mergeCell ref="U21:U22"/>
    <mergeCell ref="C36:I36"/>
    <mergeCell ref="J36:P36"/>
    <mergeCell ref="C35:I35"/>
    <mergeCell ref="J35:P35"/>
    <mergeCell ref="D27:D28"/>
    <mergeCell ref="D29:D30"/>
    <mergeCell ref="E21:E22"/>
    <mergeCell ref="C21:C22"/>
    <mergeCell ref="B9:B16"/>
    <mergeCell ref="B17:B22"/>
    <mergeCell ref="D21:D22"/>
    <mergeCell ref="C25:C26"/>
    <mergeCell ref="V23:V24"/>
    <mergeCell ref="E23:E24"/>
    <mergeCell ref="E25:E26"/>
    <mergeCell ref="T17:T22"/>
    <mergeCell ref="U23:U24"/>
    <mergeCell ref="V17:V18"/>
    <mergeCell ref="V21:V22"/>
    <mergeCell ref="V25:V26"/>
    <mergeCell ref="V19:V20"/>
    <mergeCell ref="U25:U26"/>
    <mergeCell ref="V11:V12"/>
    <mergeCell ref="D15:D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3:V14"/>
    <mergeCell ref="V15:V16"/>
    <mergeCell ref="D13:D14"/>
    <mergeCell ref="E13:E14"/>
    <mergeCell ref="T9:T16"/>
    <mergeCell ref="V9:V10"/>
    <mergeCell ref="D11:D12"/>
    <mergeCell ref="U13:U14"/>
    <mergeCell ref="U9:U10"/>
    <mergeCell ref="E11:E12"/>
    <mergeCell ref="C9:C10"/>
    <mergeCell ref="D19:D20"/>
    <mergeCell ref="E19:E20"/>
    <mergeCell ref="U19:U20"/>
    <mergeCell ref="D17:D18"/>
    <mergeCell ref="E17:E18"/>
    <mergeCell ref="U15:U16"/>
    <mergeCell ref="C13:C14"/>
    <mergeCell ref="E9:E10"/>
    <mergeCell ref="C11:C12"/>
    <mergeCell ref="C17:C18"/>
    <mergeCell ref="C15:C16"/>
    <mergeCell ref="U11:U12"/>
    <mergeCell ref="E15:E16"/>
    <mergeCell ref="U17:U18"/>
    <mergeCell ref="C19:C2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F5F57-8246-4B7B-8DB4-EACA7984AB54}">
  <dimension ref="A1:BD1819"/>
  <sheetViews>
    <sheetView topLeftCell="A7" zoomScale="50" zoomScaleNormal="50" workbookViewId="0">
      <selection activeCell="A258" sqref="A258:XFD258"/>
    </sheetView>
  </sheetViews>
  <sheetFormatPr baseColWidth="10" defaultRowHeight="15"/>
  <cols>
    <col min="2" max="2" width="25.5703125" customWidth="1"/>
    <col min="3" max="3" width="28.140625" customWidth="1"/>
    <col min="4" max="4" width="21.5703125" customWidth="1"/>
    <col min="5" max="5" width="19.7109375" customWidth="1"/>
    <col min="7" max="12" width="11.42578125" hidden="1" customWidth="1"/>
    <col min="13" max="14" width="18.7109375" customWidth="1"/>
    <col min="15" max="15" width="18.7109375" hidden="1" customWidth="1"/>
    <col min="16" max="16" width="18.7109375" customWidth="1"/>
    <col min="20" max="20" width="14.140625" customWidth="1"/>
    <col min="21" max="26" width="14.140625" hidden="1" customWidth="1"/>
    <col min="27" max="32" width="18.85546875" customWidth="1"/>
    <col min="33" max="33" width="18.7109375" customWidth="1"/>
    <col min="34" max="34" width="27.28515625" customWidth="1"/>
    <col min="35" max="36" width="27.42578125" customWidth="1"/>
    <col min="37" max="37" width="40.140625" customWidth="1"/>
    <col min="38" max="38" width="35.42578125" customWidth="1"/>
    <col min="39" max="39" width="14" customWidth="1"/>
    <col min="40" max="40" width="31.5703125" customWidth="1"/>
    <col min="41" max="41" width="20" customWidth="1"/>
    <col min="42" max="43" width="12.140625" customWidth="1"/>
    <col min="46" max="46" width="12.28515625" customWidth="1"/>
    <col min="47" max="47" width="13" customWidth="1"/>
    <col min="48" max="48" width="15" customWidth="1"/>
    <col min="49" max="49" width="12.85546875" customWidth="1"/>
    <col min="50" max="51" width="15.85546875" customWidth="1"/>
    <col min="52" max="52" width="17.7109375" customWidth="1"/>
  </cols>
  <sheetData>
    <row r="1" spans="1:56" ht="33.75" customHeight="1">
      <c r="A1" s="793"/>
      <c r="B1" s="794"/>
      <c r="C1" s="794"/>
      <c r="D1" s="794"/>
      <c r="E1" s="796" t="s">
        <v>71</v>
      </c>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8"/>
    </row>
    <row r="2" spans="1:56" ht="44.25" customHeight="1" thickBot="1">
      <c r="A2" s="795"/>
      <c r="B2" s="560"/>
      <c r="C2" s="560"/>
      <c r="D2" s="560"/>
      <c r="E2" s="799" t="s">
        <v>317</v>
      </c>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1"/>
    </row>
    <row r="3" spans="1:56" ht="20.25" customHeight="1" thickBot="1">
      <c r="A3" s="795"/>
      <c r="B3" s="560"/>
      <c r="C3" s="560"/>
      <c r="D3" s="560"/>
      <c r="E3" s="802" t="s">
        <v>72</v>
      </c>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4"/>
      <c r="AF3" s="805" t="s">
        <v>183</v>
      </c>
      <c r="AG3" s="806"/>
      <c r="AH3" s="806"/>
      <c r="AI3" s="806"/>
      <c r="AJ3" s="806"/>
      <c r="AK3" s="806"/>
      <c r="AL3" s="806"/>
      <c r="AM3" s="806"/>
      <c r="AN3" s="806"/>
      <c r="AO3" s="806"/>
      <c r="AP3" s="806"/>
      <c r="AQ3" s="806"/>
      <c r="AR3" s="806"/>
      <c r="AS3" s="806"/>
      <c r="AT3" s="806"/>
      <c r="AU3" s="806"/>
      <c r="AV3" s="806"/>
      <c r="AW3" s="806"/>
      <c r="AX3" s="806"/>
      <c r="AY3" s="806"/>
      <c r="AZ3" s="807"/>
    </row>
    <row r="4" spans="1:56" ht="26.25" customHeight="1" thickBot="1">
      <c r="A4" s="808" t="s">
        <v>0</v>
      </c>
      <c r="B4" s="809"/>
      <c r="C4" s="809"/>
      <c r="D4" s="810"/>
      <c r="E4" s="811" t="s">
        <v>187</v>
      </c>
      <c r="F4" s="811"/>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3"/>
      <c r="AZ4" s="814"/>
    </row>
    <row r="5" spans="1:56" ht="26.25" customHeight="1" thickBot="1">
      <c r="A5" s="826" t="s">
        <v>2</v>
      </c>
      <c r="B5" s="827"/>
      <c r="C5" s="827"/>
      <c r="D5" s="828"/>
      <c r="E5" s="829" t="s">
        <v>188</v>
      </c>
      <c r="F5" s="829"/>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1"/>
      <c r="AZ5" s="832"/>
    </row>
    <row r="6" spans="1:56" ht="26.25" customHeight="1" thickBot="1">
      <c r="A6" s="833" t="s">
        <v>25</v>
      </c>
      <c r="B6" s="834"/>
      <c r="C6" s="834"/>
      <c r="D6" s="835"/>
      <c r="E6" s="802" t="s">
        <v>389</v>
      </c>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4"/>
    </row>
    <row r="7" spans="1:56" ht="22.5" customHeight="1" thickBot="1">
      <c r="A7" s="836"/>
      <c r="B7" s="837"/>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8"/>
    </row>
    <row r="8" spans="1:56" ht="46.5" customHeight="1">
      <c r="A8" s="818" t="s">
        <v>27</v>
      </c>
      <c r="B8" s="819" t="s">
        <v>28</v>
      </c>
      <c r="C8" s="841" t="s">
        <v>178</v>
      </c>
      <c r="D8" s="843" t="s">
        <v>29</v>
      </c>
      <c r="E8" s="841" t="s">
        <v>176</v>
      </c>
      <c r="F8" s="368"/>
      <c r="G8" s="815" t="s">
        <v>64</v>
      </c>
      <c r="H8" s="815"/>
      <c r="I8" s="815"/>
      <c r="J8" s="815"/>
      <c r="K8" s="815"/>
      <c r="L8" s="815"/>
      <c r="M8" s="815"/>
      <c r="N8" s="815"/>
      <c r="O8" s="815"/>
      <c r="P8" s="815"/>
      <c r="Q8" s="815"/>
      <c r="R8" s="815"/>
      <c r="S8" s="815"/>
      <c r="T8" s="816"/>
      <c r="U8" s="817" t="s">
        <v>152</v>
      </c>
      <c r="V8" s="815"/>
      <c r="W8" s="815"/>
      <c r="X8" s="815"/>
      <c r="Y8" s="815"/>
      <c r="Z8" s="815"/>
      <c r="AA8" s="815"/>
      <c r="AB8" s="815"/>
      <c r="AC8" s="815"/>
      <c r="AD8" s="815"/>
      <c r="AE8" s="815"/>
      <c r="AF8" s="815"/>
      <c r="AG8" s="816"/>
      <c r="AH8" s="818" t="s">
        <v>30</v>
      </c>
      <c r="AI8" s="819"/>
      <c r="AJ8" s="819"/>
      <c r="AK8" s="819"/>
      <c r="AL8" s="819"/>
      <c r="AM8" s="820" t="s">
        <v>162</v>
      </c>
      <c r="AN8" s="821"/>
      <c r="AO8" s="822" t="s">
        <v>163</v>
      </c>
      <c r="AP8" s="815"/>
      <c r="AQ8" s="815"/>
      <c r="AR8" s="815"/>
      <c r="AS8" s="815"/>
      <c r="AT8" s="815"/>
      <c r="AU8" s="815"/>
      <c r="AV8" s="815"/>
      <c r="AW8" s="815"/>
      <c r="AX8" s="815"/>
      <c r="AY8" s="823"/>
      <c r="AZ8" s="824" t="s">
        <v>172</v>
      </c>
      <c r="BA8" s="35"/>
      <c r="BB8" s="35"/>
      <c r="BC8" s="35"/>
      <c r="BD8" s="35"/>
    </row>
    <row r="9" spans="1:56" ht="70.5" customHeight="1">
      <c r="A9" s="839"/>
      <c r="B9" s="840"/>
      <c r="C9" s="842"/>
      <c r="D9" s="844"/>
      <c r="E9" s="842"/>
      <c r="F9" s="366" t="s">
        <v>66</v>
      </c>
      <c r="G9" s="102" t="s">
        <v>9</v>
      </c>
      <c r="H9" s="102" t="s">
        <v>10</v>
      </c>
      <c r="I9" s="102" t="s">
        <v>11</v>
      </c>
      <c r="J9" s="102" t="s">
        <v>12</v>
      </c>
      <c r="K9" s="102" t="s">
        <v>13</v>
      </c>
      <c r="L9" s="102" t="s">
        <v>14</v>
      </c>
      <c r="M9" s="102" t="s">
        <v>15</v>
      </c>
      <c r="N9" s="102" t="s">
        <v>16</v>
      </c>
      <c r="O9" s="369" t="s">
        <v>400</v>
      </c>
      <c r="P9" s="102" t="s">
        <v>17</v>
      </c>
      <c r="Q9" s="102" t="s">
        <v>18</v>
      </c>
      <c r="R9" s="102" t="s">
        <v>19</v>
      </c>
      <c r="S9" s="102" t="s">
        <v>20</v>
      </c>
      <c r="T9" s="365" t="s">
        <v>154</v>
      </c>
      <c r="U9" s="102" t="s">
        <v>9</v>
      </c>
      <c r="V9" s="102" t="s">
        <v>10</v>
      </c>
      <c r="W9" s="102" t="s">
        <v>11</v>
      </c>
      <c r="X9" s="102" t="s">
        <v>12</v>
      </c>
      <c r="Y9" s="102" t="s">
        <v>13</v>
      </c>
      <c r="Z9" s="102" t="s">
        <v>14</v>
      </c>
      <c r="AA9" s="102" t="s">
        <v>15</v>
      </c>
      <c r="AB9" s="102" t="s">
        <v>16</v>
      </c>
      <c r="AC9" s="102" t="s">
        <v>17</v>
      </c>
      <c r="AD9" s="102" t="s">
        <v>18</v>
      </c>
      <c r="AE9" s="367" t="s">
        <v>19</v>
      </c>
      <c r="AF9" s="367" t="s">
        <v>20</v>
      </c>
      <c r="AG9" s="367" t="s">
        <v>155</v>
      </c>
      <c r="AH9" s="366" t="s">
        <v>156</v>
      </c>
      <c r="AI9" s="367" t="s">
        <v>157</v>
      </c>
      <c r="AJ9" s="367" t="s">
        <v>158</v>
      </c>
      <c r="AK9" s="367" t="s">
        <v>171</v>
      </c>
      <c r="AL9" s="367" t="s">
        <v>179</v>
      </c>
      <c r="AM9" s="367" t="s">
        <v>180</v>
      </c>
      <c r="AN9" s="367" t="s">
        <v>181</v>
      </c>
      <c r="AO9" s="367" t="s">
        <v>306</v>
      </c>
      <c r="AP9" s="367" t="s">
        <v>307</v>
      </c>
      <c r="AQ9" s="367" t="s">
        <v>310</v>
      </c>
      <c r="AR9" s="367" t="s">
        <v>309</v>
      </c>
      <c r="AS9" s="367" t="s">
        <v>308</v>
      </c>
      <c r="AT9" s="367" t="s">
        <v>311</v>
      </c>
      <c r="AU9" s="367" t="s">
        <v>312</v>
      </c>
      <c r="AV9" s="367" t="s">
        <v>313</v>
      </c>
      <c r="AW9" s="367" t="s">
        <v>315</v>
      </c>
      <c r="AX9" s="367" t="s">
        <v>314</v>
      </c>
      <c r="AY9" s="252" t="s">
        <v>316</v>
      </c>
      <c r="AZ9" s="825"/>
      <c r="BA9" s="35"/>
      <c r="BB9" s="35"/>
      <c r="BC9" s="35"/>
      <c r="BD9" s="35"/>
    </row>
    <row r="10" spans="1:56" ht="23.25" customHeight="1">
      <c r="A10" s="779">
        <v>1</v>
      </c>
      <c r="B10" s="734" t="s">
        <v>193</v>
      </c>
      <c r="C10" s="724" t="s">
        <v>223</v>
      </c>
      <c r="D10" s="106" t="s">
        <v>94</v>
      </c>
      <c r="E10" s="40">
        <v>1127</v>
      </c>
      <c r="F10" s="40"/>
      <c r="G10" s="40"/>
      <c r="H10" s="40"/>
      <c r="I10" s="40"/>
      <c r="J10" s="40"/>
      <c r="K10" s="40"/>
      <c r="L10" s="40"/>
      <c r="M10" s="40">
        <v>1127</v>
      </c>
      <c r="N10" s="40">
        <v>1127</v>
      </c>
      <c r="O10" s="40" t="b">
        <f>P10=N10</f>
        <v>1</v>
      </c>
      <c r="P10" s="40">
        <v>1127</v>
      </c>
      <c r="Q10" s="40"/>
      <c r="R10" s="40"/>
      <c r="S10" s="109"/>
      <c r="T10" s="115"/>
      <c r="U10" s="111"/>
      <c r="V10" s="110"/>
      <c r="W10" s="110"/>
      <c r="X10" s="110"/>
      <c r="Y10" s="110"/>
      <c r="Z10" s="110"/>
      <c r="AA10" s="196">
        <v>153</v>
      </c>
      <c r="AB10" s="196">
        <v>233</v>
      </c>
      <c r="AC10" s="196">
        <v>340</v>
      </c>
      <c r="AD10" s="196"/>
      <c r="AE10" s="196"/>
      <c r="AF10" s="110"/>
      <c r="AG10" s="790"/>
      <c r="AH10" s="773" t="s">
        <v>223</v>
      </c>
      <c r="AI10" s="734" t="s">
        <v>385</v>
      </c>
      <c r="AJ10" s="734" t="s">
        <v>257</v>
      </c>
      <c r="AK10" s="740" t="s">
        <v>384</v>
      </c>
      <c r="AL10" s="734" t="str">
        <f>+AH10</f>
        <v>1-USAQUEN</v>
      </c>
      <c r="AM10" s="734" t="s">
        <v>257</v>
      </c>
      <c r="AN10" s="776" t="s">
        <v>286</v>
      </c>
      <c r="AO10" s="758">
        <v>556759.19213232561</v>
      </c>
      <c r="AP10" s="758">
        <v>255912.19861181205</v>
      </c>
      <c r="AQ10" s="761">
        <v>300846.99352051358</v>
      </c>
      <c r="AR10" s="734" t="s">
        <v>257</v>
      </c>
      <c r="AS10" s="734" t="s">
        <v>259</v>
      </c>
      <c r="AT10" s="767">
        <f>+AO10</f>
        <v>556759.19213232561</v>
      </c>
      <c r="AU10" s="734" t="s">
        <v>259</v>
      </c>
      <c r="AV10" s="767">
        <f>+AT10</f>
        <v>556759.19213232561</v>
      </c>
      <c r="AW10" s="734" t="s">
        <v>260</v>
      </c>
      <c r="AX10" s="758">
        <f>+AQ10+AP10</f>
        <v>556759.19213232561</v>
      </c>
      <c r="AY10" s="761">
        <f>+AX10</f>
        <v>556759.19213232561</v>
      </c>
      <c r="AZ10" s="764"/>
    </row>
    <row r="11" spans="1:56" ht="23.25" customHeight="1">
      <c r="A11" s="780"/>
      <c r="B11" s="735"/>
      <c r="C11" s="724"/>
      <c r="D11" s="106" t="s">
        <v>6</v>
      </c>
      <c r="E11" s="40">
        <v>214065878</v>
      </c>
      <c r="F11" s="40"/>
      <c r="G11" s="40"/>
      <c r="H11" s="40"/>
      <c r="I11" s="40"/>
      <c r="J11" s="40"/>
      <c r="K11" s="40"/>
      <c r="L11" s="40"/>
      <c r="M11" s="40">
        <v>214065878</v>
      </c>
      <c r="N11" s="40">
        <v>214065878</v>
      </c>
      <c r="O11" s="40" t="b">
        <f t="shared" ref="O11:O74" si="0">P11=N11</f>
        <v>1</v>
      </c>
      <c r="P11" s="40">
        <v>214065878</v>
      </c>
      <c r="Q11" s="40"/>
      <c r="R11" s="40"/>
      <c r="S11" s="40"/>
      <c r="T11" s="116"/>
      <c r="U11" s="112"/>
      <c r="V11" s="36"/>
      <c r="W11" s="36"/>
      <c r="X11" s="36"/>
      <c r="Y11" s="36"/>
      <c r="Z11" s="36"/>
      <c r="AA11" s="196">
        <v>29468077</v>
      </c>
      <c r="AB11" s="196">
        <v>110220572</v>
      </c>
      <c r="AC11" s="196">
        <v>111107440</v>
      </c>
      <c r="AD11" s="196"/>
      <c r="AE11" s="196"/>
      <c r="AF11" s="36"/>
      <c r="AG11" s="791"/>
      <c r="AH11" s="774"/>
      <c r="AI11" s="735"/>
      <c r="AJ11" s="735"/>
      <c r="AK11" s="741"/>
      <c r="AL11" s="735"/>
      <c r="AM11" s="735"/>
      <c r="AN11" s="777"/>
      <c r="AO11" s="759"/>
      <c r="AP11" s="759"/>
      <c r="AQ11" s="762"/>
      <c r="AR11" s="735"/>
      <c r="AS11" s="735"/>
      <c r="AT11" s="735"/>
      <c r="AU11" s="735"/>
      <c r="AV11" s="735"/>
      <c r="AW11" s="735"/>
      <c r="AX11" s="759"/>
      <c r="AY11" s="762"/>
      <c r="AZ11" s="764"/>
    </row>
    <row r="12" spans="1:56" ht="23.25" customHeight="1">
      <c r="A12" s="780"/>
      <c r="B12" s="735"/>
      <c r="C12" s="724"/>
      <c r="D12" s="106" t="s">
        <v>95</v>
      </c>
      <c r="E12" s="40">
        <v>0</v>
      </c>
      <c r="F12" s="38"/>
      <c r="G12" s="38"/>
      <c r="H12" s="38"/>
      <c r="I12" s="38"/>
      <c r="J12" s="38"/>
      <c r="K12" s="38"/>
      <c r="L12" s="38"/>
      <c r="M12" s="40">
        <v>0</v>
      </c>
      <c r="N12" s="40">
        <v>0</v>
      </c>
      <c r="O12" s="40" t="b">
        <f t="shared" si="0"/>
        <v>1</v>
      </c>
      <c r="P12" s="40">
        <v>0</v>
      </c>
      <c r="Q12" s="38"/>
      <c r="R12" s="38"/>
      <c r="S12" s="38"/>
      <c r="T12" s="117"/>
      <c r="U12" s="113"/>
      <c r="V12" s="41"/>
      <c r="W12" s="41"/>
      <c r="X12" s="41"/>
      <c r="Y12" s="41"/>
      <c r="Z12" s="41"/>
      <c r="AA12" s="41">
        <v>0</v>
      </c>
      <c r="AB12" s="41">
        <v>0</v>
      </c>
      <c r="AC12" s="41">
        <v>0</v>
      </c>
      <c r="AD12" s="41"/>
      <c r="AE12" s="41"/>
      <c r="AF12" s="41"/>
      <c r="AG12" s="791"/>
      <c r="AH12" s="774"/>
      <c r="AI12" s="735"/>
      <c r="AJ12" s="735"/>
      <c r="AK12" s="741"/>
      <c r="AL12" s="735"/>
      <c r="AM12" s="735"/>
      <c r="AN12" s="777"/>
      <c r="AO12" s="759"/>
      <c r="AP12" s="759"/>
      <c r="AQ12" s="762"/>
      <c r="AR12" s="735"/>
      <c r="AS12" s="735"/>
      <c r="AT12" s="735"/>
      <c r="AU12" s="735"/>
      <c r="AV12" s="735"/>
      <c r="AW12" s="735"/>
      <c r="AX12" s="759"/>
      <c r="AY12" s="762"/>
      <c r="AZ12" s="764"/>
    </row>
    <row r="13" spans="1:56" ht="23.25" customHeight="1">
      <c r="A13" s="780"/>
      <c r="B13" s="735"/>
      <c r="C13" s="724"/>
      <c r="D13" s="106" t="s">
        <v>7</v>
      </c>
      <c r="E13" s="40">
        <v>0</v>
      </c>
      <c r="F13" s="38"/>
      <c r="G13" s="38"/>
      <c r="H13" s="38"/>
      <c r="I13" s="38"/>
      <c r="J13" s="38"/>
      <c r="K13" s="38"/>
      <c r="L13" s="38"/>
      <c r="M13" s="40">
        <v>0</v>
      </c>
      <c r="N13" s="40">
        <v>0</v>
      </c>
      <c r="O13" s="40" t="b">
        <f t="shared" si="0"/>
        <v>1</v>
      </c>
      <c r="P13" s="40">
        <v>0</v>
      </c>
      <c r="Q13" s="38"/>
      <c r="R13" s="38"/>
      <c r="S13" s="38"/>
      <c r="T13" s="117"/>
      <c r="U13" s="113"/>
      <c r="V13" s="41"/>
      <c r="W13" s="41"/>
      <c r="X13" s="41"/>
      <c r="Y13" s="41"/>
      <c r="Z13" s="41"/>
      <c r="AA13" s="41">
        <v>0</v>
      </c>
      <c r="AB13" s="41">
        <v>0</v>
      </c>
      <c r="AC13" s="41">
        <v>0</v>
      </c>
      <c r="AD13" s="41"/>
      <c r="AE13" s="41"/>
      <c r="AF13" s="41"/>
      <c r="AG13" s="791"/>
      <c r="AH13" s="774"/>
      <c r="AI13" s="735"/>
      <c r="AJ13" s="735"/>
      <c r="AK13" s="741"/>
      <c r="AL13" s="735"/>
      <c r="AM13" s="735"/>
      <c r="AN13" s="777"/>
      <c r="AO13" s="759"/>
      <c r="AP13" s="759"/>
      <c r="AQ13" s="762"/>
      <c r="AR13" s="735"/>
      <c r="AS13" s="735"/>
      <c r="AT13" s="735"/>
      <c r="AU13" s="735"/>
      <c r="AV13" s="735"/>
      <c r="AW13" s="735"/>
      <c r="AX13" s="759"/>
      <c r="AY13" s="762"/>
      <c r="AZ13" s="764"/>
    </row>
    <row r="14" spans="1:56" ht="23.25" customHeight="1">
      <c r="A14" s="780"/>
      <c r="B14" s="735"/>
      <c r="C14" s="724"/>
      <c r="D14" s="106" t="s">
        <v>96</v>
      </c>
      <c r="E14" s="153">
        <v>1127</v>
      </c>
      <c r="F14" s="154"/>
      <c r="G14" s="154"/>
      <c r="H14" s="154"/>
      <c r="I14" s="154"/>
      <c r="J14" s="154"/>
      <c r="K14" s="154"/>
      <c r="L14" s="154"/>
      <c r="M14" s="153">
        <v>1127</v>
      </c>
      <c r="N14" s="153">
        <v>1127</v>
      </c>
      <c r="O14" s="40" t="b">
        <f t="shared" si="0"/>
        <v>1</v>
      </c>
      <c r="P14" s="153">
        <v>1127</v>
      </c>
      <c r="Q14" s="154"/>
      <c r="R14" s="154"/>
      <c r="S14" s="154"/>
      <c r="T14" s="155"/>
      <c r="U14" s="156"/>
      <c r="V14" s="157"/>
      <c r="W14" s="157"/>
      <c r="X14" s="157"/>
      <c r="Y14" s="157"/>
      <c r="Z14" s="157"/>
      <c r="AA14" s="197">
        <v>153</v>
      </c>
      <c r="AB14" s="197">
        <v>233</v>
      </c>
      <c r="AC14" s="197">
        <v>340</v>
      </c>
      <c r="AD14" s="197"/>
      <c r="AE14" s="197"/>
      <c r="AF14" s="157"/>
      <c r="AG14" s="791"/>
      <c r="AH14" s="774"/>
      <c r="AI14" s="735"/>
      <c r="AJ14" s="735"/>
      <c r="AK14" s="741"/>
      <c r="AL14" s="735"/>
      <c r="AM14" s="735"/>
      <c r="AN14" s="777"/>
      <c r="AO14" s="759"/>
      <c r="AP14" s="759"/>
      <c r="AQ14" s="762"/>
      <c r="AR14" s="735"/>
      <c r="AS14" s="735"/>
      <c r="AT14" s="735"/>
      <c r="AU14" s="735"/>
      <c r="AV14" s="735"/>
      <c r="AW14" s="735"/>
      <c r="AX14" s="759"/>
      <c r="AY14" s="762"/>
      <c r="AZ14" s="764"/>
    </row>
    <row r="15" spans="1:56" ht="23.25" customHeight="1">
      <c r="A15" s="780"/>
      <c r="B15" s="735"/>
      <c r="C15" s="724"/>
      <c r="D15" s="106" t="s">
        <v>99</v>
      </c>
      <c r="E15" s="153">
        <v>214065878</v>
      </c>
      <c r="F15" s="154"/>
      <c r="G15" s="154"/>
      <c r="H15" s="154"/>
      <c r="I15" s="154"/>
      <c r="J15" s="154"/>
      <c r="K15" s="154"/>
      <c r="L15" s="154"/>
      <c r="M15" s="153">
        <v>214065878</v>
      </c>
      <c r="N15" s="153">
        <v>214065878</v>
      </c>
      <c r="O15" s="40" t="b">
        <f t="shared" si="0"/>
        <v>1</v>
      </c>
      <c r="P15" s="153">
        <v>214065878</v>
      </c>
      <c r="Q15" s="154"/>
      <c r="R15" s="154"/>
      <c r="S15" s="154"/>
      <c r="T15" s="155"/>
      <c r="U15" s="156"/>
      <c r="V15" s="157"/>
      <c r="W15" s="157"/>
      <c r="X15" s="157"/>
      <c r="Y15" s="157"/>
      <c r="Z15" s="157"/>
      <c r="AA15" s="197">
        <v>29468077</v>
      </c>
      <c r="AB15" s="197">
        <v>110220572</v>
      </c>
      <c r="AC15" s="197">
        <v>111107440</v>
      </c>
      <c r="AD15" s="197"/>
      <c r="AE15" s="197"/>
      <c r="AF15" s="157"/>
      <c r="AG15" s="792"/>
      <c r="AH15" s="775"/>
      <c r="AI15" s="736"/>
      <c r="AJ15" s="736"/>
      <c r="AK15" s="742"/>
      <c r="AL15" s="736"/>
      <c r="AM15" s="736"/>
      <c r="AN15" s="778"/>
      <c r="AO15" s="760"/>
      <c r="AP15" s="760"/>
      <c r="AQ15" s="763"/>
      <c r="AR15" s="736"/>
      <c r="AS15" s="736"/>
      <c r="AT15" s="736"/>
      <c r="AU15" s="736"/>
      <c r="AV15" s="736"/>
      <c r="AW15" s="736"/>
      <c r="AX15" s="760"/>
      <c r="AY15" s="763"/>
      <c r="AZ15" s="764"/>
    </row>
    <row r="16" spans="1:56" ht="23.25" customHeight="1">
      <c r="A16" s="780"/>
      <c r="B16" s="735"/>
      <c r="C16" s="724" t="s">
        <v>224</v>
      </c>
      <c r="D16" s="106" t="s">
        <v>94</v>
      </c>
      <c r="E16" s="40">
        <v>804</v>
      </c>
      <c r="F16" s="40"/>
      <c r="G16" s="40"/>
      <c r="H16" s="40"/>
      <c r="I16" s="40"/>
      <c r="J16" s="40"/>
      <c r="K16" s="40"/>
      <c r="L16" s="40"/>
      <c r="M16" s="40">
        <v>804</v>
      </c>
      <c r="N16" s="40">
        <v>804</v>
      </c>
      <c r="O16" s="40" t="b">
        <f t="shared" si="0"/>
        <v>1</v>
      </c>
      <c r="P16" s="40">
        <v>804</v>
      </c>
      <c r="Q16" s="40"/>
      <c r="R16" s="40"/>
      <c r="S16" s="109"/>
      <c r="T16" s="115"/>
      <c r="U16" s="111"/>
      <c r="V16" s="110"/>
      <c r="W16" s="110"/>
      <c r="X16" s="110"/>
      <c r="Y16" s="110"/>
      <c r="Z16" s="110"/>
      <c r="AA16" s="196">
        <v>114</v>
      </c>
      <c r="AB16" s="196">
        <v>173</v>
      </c>
      <c r="AC16" s="196">
        <v>253</v>
      </c>
      <c r="AD16" s="196"/>
      <c r="AE16" s="196"/>
      <c r="AF16" s="110"/>
      <c r="AG16" s="790"/>
      <c r="AH16" s="773" t="s">
        <v>224</v>
      </c>
      <c r="AI16" s="734" t="s">
        <v>385</v>
      </c>
      <c r="AJ16" s="734" t="s">
        <v>257</v>
      </c>
      <c r="AK16" s="740" t="s">
        <v>384</v>
      </c>
      <c r="AL16" s="734" t="str">
        <f t="shared" ref="AL16" si="1">+AH16</f>
        <v>2-CHAPINERO</v>
      </c>
      <c r="AM16" s="734" t="s">
        <v>257</v>
      </c>
      <c r="AN16" s="776" t="s">
        <v>286</v>
      </c>
      <c r="AO16" s="758">
        <v>161371.80052662839</v>
      </c>
      <c r="AP16" s="758">
        <v>76616.754399167388</v>
      </c>
      <c r="AQ16" s="761">
        <v>84755.046127460984</v>
      </c>
      <c r="AR16" s="734" t="s">
        <v>257</v>
      </c>
      <c r="AS16" s="734" t="s">
        <v>259</v>
      </c>
      <c r="AT16" s="767">
        <f t="shared" ref="AT16" si="2">+AO16</f>
        <v>161371.80052662839</v>
      </c>
      <c r="AU16" s="734" t="s">
        <v>259</v>
      </c>
      <c r="AV16" s="767">
        <f t="shared" ref="AV16" si="3">+AT16</f>
        <v>161371.80052662839</v>
      </c>
      <c r="AW16" s="734" t="s">
        <v>260</v>
      </c>
      <c r="AX16" s="758">
        <f>+AQ16+AP16</f>
        <v>161371.80052662839</v>
      </c>
      <c r="AY16" s="761">
        <f t="shared" ref="AY16" si="4">+AX16</f>
        <v>161371.80052662839</v>
      </c>
      <c r="AZ16" s="764"/>
    </row>
    <row r="17" spans="1:52" ht="23.25" customHeight="1">
      <c r="A17" s="780"/>
      <c r="B17" s="735"/>
      <c r="C17" s="724"/>
      <c r="D17" s="106" t="s">
        <v>6</v>
      </c>
      <c r="E17" s="40">
        <v>152665519</v>
      </c>
      <c r="F17" s="40"/>
      <c r="G17" s="40"/>
      <c r="H17" s="40"/>
      <c r="I17" s="40"/>
      <c r="J17" s="40"/>
      <c r="K17" s="40"/>
      <c r="L17" s="40"/>
      <c r="M17" s="40">
        <v>152665519</v>
      </c>
      <c r="N17" s="40">
        <v>152665519</v>
      </c>
      <c r="O17" s="40" t="b">
        <f t="shared" si="0"/>
        <v>1</v>
      </c>
      <c r="P17" s="40">
        <v>152665519</v>
      </c>
      <c r="Q17" s="40"/>
      <c r="R17" s="40"/>
      <c r="S17" s="40"/>
      <c r="T17" s="116"/>
      <c r="U17" s="112"/>
      <c r="V17" s="36"/>
      <c r="W17" s="36"/>
      <c r="X17" s="36"/>
      <c r="Y17" s="36"/>
      <c r="Z17" s="36"/>
      <c r="AA17" s="196">
        <v>22320092</v>
      </c>
      <c r="AB17" s="196">
        <v>83484690</v>
      </c>
      <c r="AC17" s="196">
        <v>84156433</v>
      </c>
      <c r="AD17" s="196"/>
      <c r="AE17" s="196"/>
      <c r="AF17" s="36"/>
      <c r="AG17" s="791"/>
      <c r="AH17" s="774"/>
      <c r="AI17" s="735"/>
      <c r="AJ17" s="735"/>
      <c r="AK17" s="741"/>
      <c r="AL17" s="735"/>
      <c r="AM17" s="735"/>
      <c r="AN17" s="777"/>
      <c r="AO17" s="759"/>
      <c r="AP17" s="759"/>
      <c r="AQ17" s="762"/>
      <c r="AR17" s="735"/>
      <c r="AS17" s="735"/>
      <c r="AT17" s="735"/>
      <c r="AU17" s="735"/>
      <c r="AV17" s="735"/>
      <c r="AW17" s="735"/>
      <c r="AX17" s="759"/>
      <c r="AY17" s="762"/>
      <c r="AZ17" s="764"/>
    </row>
    <row r="18" spans="1:52" ht="23.25" customHeight="1">
      <c r="A18" s="780"/>
      <c r="B18" s="735"/>
      <c r="C18" s="724"/>
      <c r="D18" s="106" t="s">
        <v>95</v>
      </c>
      <c r="E18" s="40">
        <v>0</v>
      </c>
      <c r="F18" s="38"/>
      <c r="G18" s="38"/>
      <c r="H18" s="38"/>
      <c r="I18" s="38"/>
      <c r="J18" s="38"/>
      <c r="K18" s="38"/>
      <c r="L18" s="38"/>
      <c r="M18" s="40">
        <v>0</v>
      </c>
      <c r="N18" s="40">
        <v>0</v>
      </c>
      <c r="O18" s="40" t="b">
        <f t="shared" si="0"/>
        <v>1</v>
      </c>
      <c r="P18" s="40">
        <v>0</v>
      </c>
      <c r="Q18" s="38"/>
      <c r="R18" s="38"/>
      <c r="S18" s="38"/>
      <c r="T18" s="117"/>
      <c r="U18" s="113"/>
      <c r="V18" s="41"/>
      <c r="W18" s="41"/>
      <c r="X18" s="41"/>
      <c r="Y18" s="41"/>
      <c r="Z18" s="41"/>
      <c r="AA18" s="41">
        <v>0</v>
      </c>
      <c r="AB18" s="41">
        <v>0</v>
      </c>
      <c r="AC18" s="41">
        <v>0</v>
      </c>
      <c r="AD18" s="41"/>
      <c r="AE18" s="41"/>
      <c r="AF18" s="41"/>
      <c r="AG18" s="791"/>
      <c r="AH18" s="774"/>
      <c r="AI18" s="735"/>
      <c r="AJ18" s="735"/>
      <c r="AK18" s="741"/>
      <c r="AL18" s="735"/>
      <c r="AM18" s="735"/>
      <c r="AN18" s="777"/>
      <c r="AO18" s="759"/>
      <c r="AP18" s="759"/>
      <c r="AQ18" s="762"/>
      <c r="AR18" s="735"/>
      <c r="AS18" s="735"/>
      <c r="AT18" s="735"/>
      <c r="AU18" s="735"/>
      <c r="AV18" s="735"/>
      <c r="AW18" s="735"/>
      <c r="AX18" s="759"/>
      <c r="AY18" s="762"/>
      <c r="AZ18" s="764"/>
    </row>
    <row r="19" spans="1:52" ht="23.25" customHeight="1">
      <c r="A19" s="780"/>
      <c r="B19" s="735"/>
      <c r="C19" s="724"/>
      <c r="D19" s="106" t="s">
        <v>7</v>
      </c>
      <c r="E19" s="40">
        <v>0</v>
      </c>
      <c r="F19" s="38"/>
      <c r="G19" s="38"/>
      <c r="H19" s="38"/>
      <c r="I19" s="38"/>
      <c r="J19" s="38"/>
      <c r="K19" s="38"/>
      <c r="L19" s="38"/>
      <c r="M19" s="40">
        <v>0</v>
      </c>
      <c r="N19" s="40">
        <v>0</v>
      </c>
      <c r="O19" s="40" t="b">
        <f t="shared" si="0"/>
        <v>1</v>
      </c>
      <c r="P19" s="40">
        <v>0</v>
      </c>
      <c r="Q19" s="38"/>
      <c r="R19" s="38"/>
      <c r="S19" s="38"/>
      <c r="T19" s="117"/>
      <c r="U19" s="113"/>
      <c r="V19" s="41"/>
      <c r="W19" s="41"/>
      <c r="X19" s="41"/>
      <c r="Y19" s="41"/>
      <c r="Z19" s="41"/>
      <c r="AA19" s="41">
        <v>0</v>
      </c>
      <c r="AB19" s="41">
        <v>0</v>
      </c>
      <c r="AC19" s="41">
        <v>0</v>
      </c>
      <c r="AD19" s="41"/>
      <c r="AE19" s="41"/>
      <c r="AF19" s="41"/>
      <c r="AG19" s="791"/>
      <c r="AH19" s="774"/>
      <c r="AI19" s="735"/>
      <c r="AJ19" s="735"/>
      <c r="AK19" s="741"/>
      <c r="AL19" s="735"/>
      <c r="AM19" s="735"/>
      <c r="AN19" s="777"/>
      <c r="AO19" s="759"/>
      <c r="AP19" s="759"/>
      <c r="AQ19" s="762"/>
      <c r="AR19" s="735"/>
      <c r="AS19" s="735"/>
      <c r="AT19" s="735"/>
      <c r="AU19" s="735"/>
      <c r="AV19" s="735"/>
      <c r="AW19" s="735"/>
      <c r="AX19" s="759"/>
      <c r="AY19" s="762"/>
      <c r="AZ19" s="764"/>
    </row>
    <row r="20" spans="1:52" ht="23.25" customHeight="1">
      <c r="A20" s="780"/>
      <c r="B20" s="735"/>
      <c r="C20" s="724"/>
      <c r="D20" s="106" t="s">
        <v>96</v>
      </c>
      <c r="E20" s="153">
        <v>804</v>
      </c>
      <c r="F20" s="154"/>
      <c r="G20" s="154"/>
      <c r="H20" s="154"/>
      <c r="I20" s="154"/>
      <c r="J20" s="154"/>
      <c r="K20" s="154"/>
      <c r="L20" s="154"/>
      <c r="M20" s="153">
        <v>804</v>
      </c>
      <c r="N20" s="153">
        <v>804</v>
      </c>
      <c r="O20" s="40" t="b">
        <f t="shared" si="0"/>
        <v>1</v>
      </c>
      <c r="P20" s="153">
        <v>804</v>
      </c>
      <c r="Q20" s="154"/>
      <c r="R20" s="154"/>
      <c r="S20" s="154"/>
      <c r="T20" s="155"/>
      <c r="U20" s="156"/>
      <c r="V20" s="157"/>
      <c r="W20" s="157"/>
      <c r="X20" s="157"/>
      <c r="Y20" s="157"/>
      <c r="Z20" s="157"/>
      <c r="AA20" s="197">
        <v>114</v>
      </c>
      <c r="AB20" s="197">
        <v>173</v>
      </c>
      <c r="AC20" s="197">
        <v>253</v>
      </c>
      <c r="AD20" s="197"/>
      <c r="AE20" s="197"/>
      <c r="AF20" s="157"/>
      <c r="AG20" s="791"/>
      <c r="AH20" s="774"/>
      <c r="AI20" s="735"/>
      <c r="AJ20" s="735"/>
      <c r="AK20" s="741"/>
      <c r="AL20" s="735"/>
      <c r="AM20" s="735"/>
      <c r="AN20" s="777"/>
      <c r="AO20" s="759"/>
      <c r="AP20" s="759"/>
      <c r="AQ20" s="762"/>
      <c r="AR20" s="735"/>
      <c r="AS20" s="735"/>
      <c r="AT20" s="735"/>
      <c r="AU20" s="735"/>
      <c r="AV20" s="735"/>
      <c r="AW20" s="735"/>
      <c r="AX20" s="759"/>
      <c r="AY20" s="762"/>
      <c r="AZ20" s="764"/>
    </row>
    <row r="21" spans="1:52" ht="23.25" customHeight="1">
      <c r="A21" s="780"/>
      <c r="B21" s="735"/>
      <c r="C21" s="724"/>
      <c r="D21" s="106" t="s">
        <v>99</v>
      </c>
      <c r="E21" s="153">
        <v>152665519</v>
      </c>
      <c r="F21" s="154"/>
      <c r="G21" s="154"/>
      <c r="H21" s="154"/>
      <c r="I21" s="154"/>
      <c r="J21" s="154"/>
      <c r="K21" s="154"/>
      <c r="L21" s="154"/>
      <c r="M21" s="153">
        <v>152665519</v>
      </c>
      <c r="N21" s="153">
        <v>152665519</v>
      </c>
      <c r="O21" s="40" t="b">
        <f t="shared" si="0"/>
        <v>1</v>
      </c>
      <c r="P21" s="153">
        <v>152665519</v>
      </c>
      <c r="Q21" s="154"/>
      <c r="R21" s="154"/>
      <c r="S21" s="154"/>
      <c r="T21" s="155"/>
      <c r="U21" s="156"/>
      <c r="V21" s="157"/>
      <c r="W21" s="157"/>
      <c r="X21" s="157"/>
      <c r="Y21" s="157"/>
      <c r="Z21" s="157"/>
      <c r="AA21" s="197">
        <v>22320092</v>
      </c>
      <c r="AB21" s="197">
        <v>83484690</v>
      </c>
      <c r="AC21" s="197">
        <v>84156433</v>
      </c>
      <c r="AD21" s="197"/>
      <c r="AE21" s="197"/>
      <c r="AF21" s="157"/>
      <c r="AG21" s="792"/>
      <c r="AH21" s="775"/>
      <c r="AI21" s="736"/>
      <c r="AJ21" s="736"/>
      <c r="AK21" s="742"/>
      <c r="AL21" s="736"/>
      <c r="AM21" s="736"/>
      <c r="AN21" s="778"/>
      <c r="AO21" s="760"/>
      <c r="AP21" s="760"/>
      <c r="AQ21" s="763"/>
      <c r="AR21" s="736"/>
      <c r="AS21" s="736"/>
      <c r="AT21" s="736"/>
      <c r="AU21" s="736"/>
      <c r="AV21" s="736"/>
      <c r="AW21" s="736"/>
      <c r="AX21" s="760"/>
      <c r="AY21" s="763"/>
      <c r="AZ21" s="764"/>
    </row>
    <row r="22" spans="1:52" ht="23.25" customHeight="1">
      <c r="A22" s="780"/>
      <c r="B22" s="735"/>
      <c r="C22" s="724" t="s">
        <v>225</v>
      </c>
      <c r="D22" s="106" t="s">
        <v>94</v>
      </c>
      <c r="E22" s="40">
        <v>140</v>
      </c>
      <c r="F22" s="40"/>
      <c r="G22" s="40"/>
      <c r="H22" s="40"/>
      <c r="I22" s="40"/>
      <c r="J22" s="40"/>
      <c r="K22" s="40"/>
      <c r="L22" s="40"/>
      <c r="M22" s="40">
        <v>140</v>
      </c>
      <c r="N22" s="40">
        <v>140</v>
      </c>
      <c r="O22" s="40" t="b">
        <f t="shared" si="0"/>
        <v>1</v>
      </c>
      <c r="P22" s="40">
        <v>140</v>
      </c>
      <c r="Q22" s="40"/>
      <c r="R22" s="40"/>
      <c r="S22" s="109"/>
      <c r="T22" s="115"/>
      <c r="U22" s="111"/>
      <c r="V22" s="110"/>
      <c r="W22" s="110"/>
      <c r="X22" s="110"/>
      <c r="Y22" s="110"/>
      <c r="Z22" s="110"/>
      <c r="AA22" s="196">
        <v>67</v>
      </c>
      <c r="AB22" s="196">
        <v>101</v>
      </c>
      <c r="AC22" s="196">
        <v>148</v>
      </c>
      <c r="AD22" s="196"/>
      <c r="AE22" s="196"/>
      <c r="AF22" s="110"/>
      <c r="AG22" s="790"/>
      <c r="AH22" s="773" t="s">
        <v>225</v>
      </c>
      <c r="AI22" s="734" t="s">
        <v>385</v>
      </c>
      <c r="AJ22" s="734" t="s">
        <v>257</v>
      </c>
      <c r="AK22" s="740" t="s">
        <v>384</v>
      </c>
      <c r="AL22" s="734" t="str">
        <f t="shared" ref="AL22" si="5">+AH22</f>
        <v>3-SANTA FE</v>
      </c>
      <c r="AM22" s="734" t="s">
        <v>257</v>
      </c>
      <c r="AN22" s="776" t="s">
        <v>286</v>
      </c>
      <c r="AO22" s="758">
        <v>106560.2551279872</v>
      </c>
      <c r="AP22" s="766">
        <v>53075.894558632244</v>
      </c>
      <c r="AQ22" s="761">
        <v>53484.360569354954</v>
      </c>
      <c r="AR22" s="734" t="s">
        <v>257</v>
      </c>
      <c r="AS22" s="734" t="s">
        <v>259</v>
      </c>
      <c r="AT22" s="767">
        <f t="shared" ref="AT22" si="6">+AO22</f>
        <v>106560.2551279872</v>
      </c>
      <c r="AU22" s="734" t="s">
        <v>259</v>
      </c>
      <c r="AV22" s="767">
        <f t="shared" ref="AV22" si="7">+AT22</f>
        <v>106560.2551279872</v>
      </c>
      <c r="AW22" s="734" t="s">
        <v>260</v>
      </c>
      <c r="AX22" s="758">
        <f>+AQ22+AP22</f>
        <v>106560.2551279872</v>
      </c>
      <c r="AY22" s="761">
        <f t="shared" ref="AY22" si="8">+AX22</f>
        <v>106560.2551279872</v>
      </c>
      <c r="AZ22" s="764"/>
    </row>
    <row r="23" spans="1:52" ht="23.25" customHeight="1">
      <c r="A23" s="780"/>
      <c r="B23" s="735"/>
      <c r="C23" s="724"/>
      <c r="D23" s="106" t="s">
        <v>6</v>
      </c>
      <c r="E23" s="40">
        <v>26639309</v>
      </c>
      <c r="F23" s="40"/>
      <c r="G23" s="40"/>
      <c r="H23" s="40"/>
      <c r="I23" s="40"/>
      <c r="J23" s="40"/>
      <c r="K23" s="40"/>
      <c r="L23" s="40"/>
      <c r="M23" s="40">
        <v>26639309</v>
      </c>
      <c r="N23" s="40">
        <v>26639309</v>
      </c>
      <c r="O23" s="40" t="b">
        <f t="shared" si="0"/>
        <v>1</v>
      </c>
      <c r="P23" s="40">
        <v>26639309</v>
      </c>
      <c r="Q23" s="40"/>
      <c r="R23" s="40"/>
      <c r="S23" s="40"/>
      <c r="T23" s="116"/>
      <c r="U23" s="112"/>
      <c r="V23" s="36"/>
      <c r="W23" s="36"/>
      <c r="X23" s="36"/>
      <c r="Y23" s="36"/>
      <c r="Z23" s="36"/>
      <c r="AA23" s="196">
        <v>18612542</v>
      </c>
      <c r="AB23" s="196">
        <v>69617200</v>
      </c>
      <c r="AC23" s="196">
        <v>70177360</v>
      </c>
      <c r="AD23" s="196"/>
      <c r="AE23" s="196"/>
      <c r="AF23" s="36"/>
      <c r="AG23" s="791"/>
      <c r="AH23" s="774"/>
      <c r="AI23" s="735"/>
      <c r="AJ23" s="735"/>
      <c r="AK23" s="741"/>
      <c r="AL23" s="735"/>
      <c r="AM23" s="735"/>
      <c r="AN23" s="777"/>
      <c r="AO23" s="759"/>
      <c r="AP23" s="766"/>
      <c r="AQ23" s="762"/>
      <c r="AR23" s="735"/>
      <c r="AS23" s="735"/>
      <c r="AT23" s="735"/>
      <c r="AU23" s="735"/>
      <c r="AV23" s="735"/>
      <c r="AW23" s="735"/>
      <c r="AX23" s="759"/>
      <c r="AY23" s="762"/>
      <c r="AZ23" s="764"/>
    </row>
    <row r="24" spans="1:52" ht="23.25" customHeight="1">
      <c r="A24" s="780"/>
      <c r="B24" s="735"/>
      <c r="C24" s="724"/>
      <c r="D24" s="106" t="s">
        <v>95</v>
      </c>
      <c r="E24" s="40">
        <v>0</v>
      </c>
      <c r="F24" s="38"/>
      <c r="G24" s="38"/>
      <c r="H24" s="38"/>
      <c r="I24" s="38"/>
      <c r="J24" s="38"/>
      <c r="K24" s="38"/>
      <c r="L24" s="38"/>
      <c r="M24" s="40">
        <v>0</v>
      </c>
      <c r="N24" s="40">
        <v>0</v>
      </c>
      <c r="O24" s="40" t="b">
        <f t="shared" si="0"/>
        <v>1</v>
      </c>
      <c r="P24" s="40">
        <v>0</v>
      </c>
      <c r="Q24" s="38"/>
      <c r="R24" s="38"/>
      <c r="S24" s="38"/>
      <c r="T24" s="117"/>
      <c r="U24" s="113"/>
      <c r="V24" s="41"/>
      <c r="W24" s="41"/>
      <c r="X24" s="41"/>
      <c r="Y24" s="41"/>
      <c r="Z24" s="41"/>
      <c r="AA24" s="41">
        <v>0</v>
      </c>
      <c r="AB24" s="41">
        <v>0</v>
      </c>
      <c r="AC24" s="41">
        <v>0</v>
      </c>
      <c r="AD24" s="41"/>
      <c r="AE24" s="41"/>
      <c r="AF24" s="41"/>
      <c r="AG24" s="791"/>
      <c r="AH24" s="774"/>
      <c r="AI24" s="735"/>
      <c r="AJ24" s="735"/>
      <c r="AK24" s="741"/>
      <c r="AL24" s="735"/>
      <c r="AM24" s="735"/>
      <c r="AN24" s="777"/>
      <c r="AO24" s="759"/>
      <c r="AP24" s="766"/>
      <c r="AQ24" s="762"/>
      <c r="AR24" s="735"/>
      <c r="AS24" s="735"/>
      <c r="AT24" s="735"/>
      <c r="AU24" s="735"/>
      <c r="AV24" s="735"/>
      <c r="AW24" s="735"/>
      <c r="AX24" s="759"/>
      <c r="AY24" s="762"/>
      <c r="AZ24" s="764"/>
    </row>
    <row r="25" spans="1:52" ht="23.25" customHeight="1">
      <c r="A25" s="780"/>
      <c r="B25" s="735"/>
      <c r="C25" s="724"/>
      <c r="D25" s="106" t="s">
        <v>7</v>
      </c>
      <c r="E25" s="40">
        <v>0</v>
      </c>
      <c r="F25" s="38"/>
      <c r="G25" s="38"/>
      <c r="H25" s="38"/>
      <c r="I25" s="38"/>
      <c r="J25" s="38"/>
      <c r="K25" s="38"/>
      <c r="L25" s="38"/>
      <c r="M25" s="40">
        <v>0</v>
      </c>
      <c r="N25" s="40">
        <v>0</v>
      </c>
      <c r="O25" s="40" t="b">
        <f t="shared" si="0"/>
        <v>1</v>
      </c>
      <c r="P25" s="40">
        <v>0</v>
      </c>
      <c r="Q25" s="38"/>
      <c r="R25" s="38"/>
      <c r="S25" s="38"/>
      <c r="T25" s="117"/>
      <c r="U25" s="113"/>
      <c r="V25" s="41"/>
      <c r="W25" s="41"/>
      <c r="X25" s="41"/>
      <c r="Y25" s="41"/>
      <c r="Z25" s="41"/>
      <c r="AA25" s="41">
        <v>0</v>
      </c>
      <c r="AB25" s="41">
        <v>0</v>
      </c>
      <c r="AC25" s="41">
        <v>0</v>
      </c>
      <c r="AD25" s="41"/>
      <c r="AE25" s="41"/>
      <c r="AF25" s="41"/>
      <c r="AG25" s="791"/>
      <c r="AH25" s="774"/>
      <c r="AI25" s="735"/>
      <c r="AJ25" s="735"/>
      <c r="AK25" s="741"/>
      <c r="AL25" s="735"/>
      <c r="AM25" s="735"/>
      <c r="AN25" s="777"/>
      <c r="AO25" s="759"/>
      <c r="AP25" s="766"/>
      <c r="AQ25" s="762"/>
      <c r="AR25" s="735"/>
      <c r="AS25" s="735"/>
      <c r="AT25" s="735"/>
      <c r="AU25" s="735"/>
      <c r="AV25" s="735"/>
      <c r="AW25" s="735"/>
      <c r="AX25" s="759"/>
      <c r="AY25" s="762"/>
      <c r="AZ25" s="764"/>
    </row>
    <row r="26" spans="1:52" ht="23.25" customHeight="1">
      <c r="A26" s="780"/>
      <c r="B26" s="735"/>
      <c r="C26" s="724"/>
      <c r="D26" s="106" t="s">
        <v>96</v>
      </c>
      <c r="E26" s="153">
        <v>140</v>
      </c>
      <c r="F26" s="154"/>
      <c r="G26" s="154"/>
      <c r="H26" s="154"/>
      <c r="I26" s="154"/>
      <c r="J26" s="154"/>
      <c r="K26" s="154"/>
      <c r="L26" s="154"/>
      <c r="M26" s="153">
        <v>140</v>
      </c>
      <c r="N26" s="153">
        <v>140</v>
      </c>
      <c r="O26" s="40" t="b">
        <f t="shared" si="0"/>
        <v>1</v>
      </c>
      <c r="P26" s="153">
        <v>140</v>
      </c>
      <c r="Q26" s="154"/>
      <c r="R26" s="154"/>
      <c r="S26" s="154"/>
      <c r="T26" s="155"/>
      <c r="U26" s="156"/>
      <c r="V26" s="157"/>
      <c r="W26" s="157"/>
      <c r="X26" s="157"/>
      <c r="Y26" s="157"/>
      <c r="Z26" s="157"/>
      <c r="AA26" s="197">
        <v>67</v>
      </c>
      <c r="AB26" s="197">
        <v>101</v>
      </c>
      <c r="AC26" s="197">
        <v>148</v>
      </c>
      <c r="AD26" s="197"/>
      <c r="AE26" s="197"/>
      <c r="AF26" s="157"/>
      <c r="AG26" s="791"/>
      <c r="AH26" s="774"/>
      <c r="AI26" s="735"/>
      <c r="AJ26" s="735"/>
      <c r="AK26" s="741"/>
      <c r="AL26" s="735"/>
      <c r="AM26" s="735"/>
      <c r="AN26" s="777"/>
      <c r="AO26" s="759"/>
      <c r="AP26" s="766"/>
      <c r="AQ26" s="762"/>
      <c r="AR26" s="735"/>
      <c r="AS26" s="735"/>
      <c r="AT26" s="735"/>
      <c r="AU26" s="735"/>
      <c r="AV26" s="735"/>
      <c r="AW26" s="735"/>
      <c r="AX26" s="759"/>
      <c r="AY26" s="762"/>
      <c r="AZ26" s="764"/>
    </row>
    <row r="27" spans="1:52" ht="23.25" customHeight="1">
      <c r="A27" s="780"/>
      <c r="B27" s="735"/>
      <c r="C27" s="724"/>
      <c r="D27" s="106" t="s">
        <v>99</v>
      </c>
      <c r="E27" s="153">
        <v>26639309</v>
      </c>
      <c r="F27" s="154"/>
      <c r="G27" s="154"/>
      <c r="H27" s="154"/>
      <c r="I27" s="154"/>
      <c r="J27" s="154"/>
      <c r="K27" s="154"/>
      <c r="L27" s="154"/>
      <c r="M27" s="153">
        <v>26639309</v>
      </c>
      <c r="N27" s="153">
        <v>26639309</v>
      </c>
      <c r="O27" s="40" t="b">
        <f t="shared" si="0"/>
        <v>1</v>
      </c>
      <c r="P27" s="153">
        <v>26639309</v>
      </c>
      <c r="Q27" s="154"/>
      <c r="R27" s="154"/>
      <c r="S27" s="154"/>
      <c r="T27" s="155"/>
      <c r="U27" s="156"/>
      <c r="V27" s="157"/>
      <c r="W27" s="157"/>
      <c r="X27" s="157"/>
      <c r="Y27" s="157"/>
      <c r="Z27" s="157"/>
      <c r="AA27" s="197">
        <v>18612542</v>
      </c>
      <c r="AB27" s="197">
        <v>69617200</v>
      </c>
      <c r="AC27" s="197">
        <v>70177360</v>
      </c>
      <c r="AD27" s="197"/>
      <c r="AE27" s="197"/>
      <c r="AF27" s="157"/>
      <c r="AG27" s="792"/>
      <c r="AH27" s="775"/>
      <c r="AI27" s="736"/>
      <c r="AJ27" s="736"/>
      <c r="AK27" s="742"/>
      <c r="AL27" s="736"/>
      <c r="AM27" s="736"/>
      <c r="AN27" s="778"/>
      <c r="AO27" s="760"/>
      <c r="AP27" s="766"/>
      <c r="AQ27" s="763"/>
      <c r="AR27" s="736"/>
      <c r="AS27" s="736"/>
      <c r="AT27" s="736"/>
      <c r="AU27" s="736"/>
      <c r="AV27" s="736"/>
      <c r="AW27" s="736"/>
      <c r="AX27" s="760"/>
      <c r="AY27" s="763"/>
      <c r="AZ27" s="764"/>
    </row>
    <row r="28" spans="1:52" ht="23.25" customHeight="1">
      <c r="A28" s="780"/>
      <c r="B28" s="735"/>
      <c r="C28" s="724" t="s">
        <v>226</v>
      </c>
      <c r="D28" s="106" t="s">
        <v>94</v>
      </c>
      <c r="E28" s="40">
        <v>187</v>
      </c>
      <c r="F28" s="40"/>
      <c r="G28" s="40"/>
      <c r="H28" s="40"/>
      <c r="I28" s="40"/>
      <c r="J28" s="40"/>
      <c r="K28" s="40"/>
      <c r="L28" s="40"/>
      <c r="M28" s="40">
        <v>187</v>
      </c>
      <c r="N28" s="40">
        <v>187</v>
      </c>
      <c r="O28" s="40" t="b">
        <f t="shared" si="0"/>
        <v>1</v>
      </c>
      <c r="P28" s="40">
        <v>187</v>
      </c>
      <c r="Q28" s="40"/>
      <c r="R28" s="40"/>
      <c r="S28" s="109"/>
      <c r="T28" s="115"/>
      <c r="U28" s="111"/>
      <c r="V28" s="110"/>
      <c r="W28" s="110"/>
      <c r="X28" s="110"/>
      <c r="Y28" s="110"/>
      <c r="Z28" s="110"/>
      <c r="AA28" s="196">
        <v>127</v>
      </c>
      <c r="AB28" s="196">
        <v>192</v>
      </c>
      <c r="AC28" s="196">
        <v>281</v>
      </c>
      <c r="AD28" s="196"/>
      <c r="AE28" s="196"/>
      <c r="AF28" s="110"/>
      <c r="AG28" s="790"/>
      <c r="AH28" s="773" t="s">
        <v>226</v>
      </c>
      <c r="AI28" s="734" t="s">
        <v>385</v>
      </c>
      <c r="AJ28" s="734" t="s">
        <v>257</v>
      </c>
      <c r="AK28" s="740" t="s">
        <v>384</v>
      </c>
      <c r="AL28" s="734" t="str">
        <f t="shared" ref="AL28" si="9">+AH28</f>
        <v>4-SAN CRISTOBAL</v>
      </c>
      <c r="AM28" s="734" t="s">
        <v>257</v>
      </c>
      <c r="AN28" s="776" t="s">
        <v>286</v>
      </c>
      <c r="AO28" s="758">
        <v>401944.11266012175</v>
      </c>
      <c r="AP28" s="766">
        <v>194318.4581474821</v>
      </c>
      <c r="AQ28" s="761">
        <v>207625.65451263968</v>
      </c>
      <c r="AR28" s="734" t="s">
        <v>257</v>
      </c>
      <c r="AS28" s="734" t="s">
        <v>259</v>
      </c>
      <c r="AT28" s="767">
        <f t="shared" ref="AT28" si="10">+AO28</f>
        <v>401944.11266012175</v>
      </c>
      <c r="AU28" s="734" t="s">
        <v>259</v>
      </c>
      <c r="AV28" s="767">
        <f t="shared" ref="AV28" si="11">+AT28</f>
        <v>401944.11266012175</v>
      </c>
      <c r="AW28" s="734" t="s">
        <v>260</v>
      </c>
      <c r="AX28" s="758">
        <f>+AQ28+AP28</f>
        <v>401944.11266012175</v>
      </c>
      <c r="AY28" s="761">
        <f t="shared" ref="AY28" si="12">+AX28</f>
        <v>401944.11266012175</v>
      </c>
      <c r="AZ28" s="764"/>
    </row>
    <row r="29" spans="1:52" ht="23.25" customHeight="1">
      <c r="A29" s="780"/>
      <c r="B29" s="735"/>
      <c r="C29" s="724"/>
      <c r="D29" s="106" t="s">
        <v>6</v>
      </c>
      <c r="E29" s="40">
        <v>35503609</v>
      </c>
      <c r="F29" s="40"/>
      <c r="G29" s="40"/>
      <c r="H29" s="40"/>
      <c r="I29" s="40"/>
      <c r="J29" s="40"/>
      <c r="K29" s="40"/>
      <c r="L29" s="40"/>
      <c r="M29" s="40">
        <v>35503609</v>
      </c>
      <c r="N29" s="40">
        <v>35503609</v>
      </c>
      <c r="O29" s="40" t="b">
        <f t="shared" si="0"/>
        <v>1</v>
      </c>
      <c r="P29" s="40">
        <v>35503609</v>
      </c>
      <c r="Q29" s="40"/>
      <c r="R29" s="40"/>
      <c r="S29" s="40"/>
      <c r="T29" s="116"/>
      <c r="U29" s="112"/>
      <c r="V29" s="36"/>
      <c r="W29" s="36"/>
      <c r="X29" s="36"/>
      <c r="Y29" s="36"/>
      <c r="Z29" s="36"/>
      <c r="AA29" s="196">
        <v>22694052</v>
      </c>
      <c r="AB29" s="196">
        <v>84883428</v>
      </c>
      <c r="AC29" s="196">
        <v>85566426</v>
      </c>
      <c r="AD29" s="196"/>
      <c r="AE29" s="196"/>
      <c r="AF29" s="36"/>
      <c r="AG29" s="791"/>
      <c r="AH29" s="774"/>
      <c r="AI29" s="735"/>
      <c r="AJ29" s="735"/>
      <c r="AK29" s="741"/>
      <c r="AL29" s="735"/>
      <c r="AM29" s="735"/>
      <c r="AN29" s="777"/>
      <c r="AO29" s="759"/>
      <c r="AP29" s="766"/>
      <c r="AQ29" s="762"/>
      <c r="AR29" s="735"/>
      <c r="AS29" s="735"/>
      <c r="AT29" s="735"/>
      <c r="AU29" s="735"/>
      <c r="AV29" s="735"/>
      <c r="AW29" s="735"/>
      <c r="AX29" s="759"/>
      <c r="AY29" s="762"/>
      <c r="AZ29" s="764"/>
    </row>
    <row r="30" spans="1:52" ht="23.25" customHeight="1">
      <c r="A30" s="780"/>
      <c r="B30" s="735"/>
      <c r="C30" s="724"/>
      <c r="D30" s="106" t="s">
        <v>95</v>
      </c>
      <c r="E30" s="40">
        <v>0</v>
      </c>
      <c r="F30" s="38"/>
      <c r="G30" s="38"/>
      <c r="H30" s="38"/>
      <c r="I30" s="38"/>
      <c r="J30" s="38"/>
      <c r="K30" s="38"/>
      <c r="L30" s="38"/>
      <c r="M30" s="40">
        <v>0</v>
      </c>
      <c r="N30" s="40">
        <v>0</v>
      </c>
      <c r="O30" s="40" t="b">
        <f t="shared" si="0"/>
        <v>1</v>
      </c>
      <c r="P30" s="40">
        <v>0</v>
      </c>
      <c r="Q30" s="38"/>
      <c r="R30" s="38"/>
      <c r="S30" s="38"/>
      <c r="T30" s="117"/>
      <c r="U30" s="113"/>
      <c r="V30" s="41"/>
      <c r="W30" s="41"/>
      <c r="X30" s="41"/>
      <c r="Y30" s="41"/>
      <c r="Z30" s="41"/>
      <c r="AA30" s="41">
        <v>0</v>
      </c>
      <c r="AB30" s="41">
        <v>0</v>
      </c>
      <c r="AC30" s="41">
        <v>0</v>
      </c>
      <c r="AD30" s="41"/>
      <c r="AE30" s="41"/>
      <c r="AF30" s="41"/>
      <c r="AG30" s="791"/>
      <c r="AH30" s="774"/>
      <c r="AI30" s="735"/>
      <c r="AJ30" s="735"/>
      <c r="AK30" s="741"/>
      <c r="AL30" s="735"/>
      <c r="AM30" s="735"/>
      <c r="AN30" s="777"/>
      <c r="AO30" s="759"/>
      <c r="AP30" s="766"/>
      <c r="AQ30" s="762"/>
      <c r="AR30" s="735"/>
      <c r="AS30" s="735"/>
      <c r="AT30" s="735"/>
      <c r="AU30" s="735"/>
      <c r="AV30" s="735"/>
      <c r="AW30" s="735"/>
      <c r="AX30" s="759"/>
      <c r="AY30" s="762"/>
      <c r="AZ30" s="764"/>
    </row>
    <row r="31" spans="1:52" ht="23.25" customHeight="1">
      <c r="A31" s="780"/>
      <c r="B31" s="735"/>
      <c r="C31" s="724"/>
      <c r="D31" s="106" t="s">
        <v>7</v>
      </c>
      <c r="E31" s="40">
        <v>0</v>
      </c>
      <c r="F31" s="38"/>
      <c r="G31" s="38"/>
      <c r="H31" s="38"/>
      <c r="I31" s="38"/>
      <c r="J31" s="38"/>
      <c r="K31" s="38"/>
      <c r="L31" s="38"/>
      <c r="M31" s="40">
        <v>0</v>
      </c>
      <c r="N31" s="40">
        <v>0</v>
      </c>
      <c r="O31" s="40" t="b">
        <f t="shared" si="0"/>
        <v>1</v>
      </c>
      <c r="P31" s="40">
        <v>0</v>
      </c>
      <c r="Q31" s="38"/>
      <c r="R31" s="38"/>
      <c r="S31" s="38"/>
      <c r="T31" s="117"/>
      <c r="U31" s="113"/>
      <c r="V31" s="41"/>
      <c r="W31" s="41"/>
      <c r="X31" s="41"/>
      <c r="Y31" s="41"/>
      <c r="Z31" s="41"/>
      <c r="AA31" s="41">
        <v>0</v>
      </c>
      <c r="AB31" s="41">
        <v>0</v>
      </c>
      <c r="AC31" s="41">
        <v>0</v>
      </c>
      <c r="AD31" s="41"/>
      <c r="AE31" s="41"/>
      <c r="AF31" s="41"/>
      <c r="AG31" s="791"/>
      <c r="AH31" s="774"/>
      <c r="AI31" s="735"/>
      <c r="AJ31" s="735"/>
      <c r="AK31" s="741"/>
      <c r="AL31" s="735"/>
      <c r="AM31" s="735"/>
      <c r="AN31" s="777"/>
      <c r="AO31" s="759"/>
      <c r="AP31" s="766"/>
      <c r="AQ31" s="762"/>
      <c r="AR31" s="735"/>
      <c r="AS31" s="735"/>
      <c r="AT31" s="735"/>
      <c r="AU31" s="735"/>
      <c r="AV31" s="735"/>
      <c r="AW31" s="735"/>
      <c r="AX31" s="759"/>
      <c r="AY31" s="762"/>
      <c r="AZ31" s="764"/>
    </row>
    <row r="32" spans="1:52" ht="23.25" customHeight="1">
      <c r="A32" s="780"/>
      <c r="B32" s="735"/>
      <c r="C32" s="724"/>
      <c r="D32" s="106" t="s">
        <v>96</v>
      </c>
      <c r="E32" s="153">
        <v>187</v>
      </c>
      <c r="F32" s="154"/>
      <c r="G32" s="154"/>
      <c r="H32" s="154"/>
      <c r="I32" s="154"/>
      <c r="J32" s="154"/>
      <c r="K32" s="154"/>
      <c r="L32" s="154"/>
      <c r="M32" s="153">
        <v>187</v>
      </c>
      <c r="N32" s="153">
        <v>187</v>
      </c>
      <c r="O32" s="40" t="b">
        <f t="shared" si="0"/>
        <v>1</v>
      </c>
      <c r="P32" s="153">
        <v>187</v>
      </c>
      <c r="Q32" s="154"/>
      <c r="R32" s="154"/>
      <c r="S32" s="154"/>
      <c r="T32" s="155"/>
      <c r="U32" s="156"/>
      <c r="V32" s="157"/>
      <c r="W32" s="157"/>
      <c r="X32" s="157"/>
      <c r="Y32" s="157"/>
      <c r="Z32" s="157"/>
      <c r="AA32" s="197">
        <v>127</v>
      </c>
      <c r="AB32" s="197">
        <v>192</v>
      </c>
      <c r="AC32" s="197">
        <v>281</v>
      </c>
      <c r="AD32" s="197"/>
      <c r="AE32" s="197"/>
      <c r="AF32" s="157"/>
      <c r="AG32" s="791"/>
      <c r="AH32" s="774"/>
      <c r="AI32" s="735"/>
      <c r="AJ32" s="735"/>
      <c r="AK32" s="741"/>
      <c r="AL32" s="735"/>
      <c r="AM32" s="735"/>
      <c r="AN32" s="777"/>
      <c r="AO32" s="759"/>
      <c r="AP32" s="766"/>
      <c r="AQ32" s="762"/>
      <c r="AR32" s="735"/>
      <c r="AS32" s="735"/>
      <c r="AT32" s="735"/>
      <c r="AU32" s="735"/>
      <c r="AV32" s="735"/>
      <c r="AW32" s="735"/>
      <c r="AX32" s="759"/>
      <c r="AY32" s="762"/>
      <c r="AZ32" s="764"/>
    </row>
    <row r="33" spans="1:52" ht="23.25" customHeight="1">
      <c r="A33" s="780"/>
      <c r="B33" s="735"/>
      <c r="C33" s="724"/>
      <c r="D33" s="106" t="s">
        <v>99</v>
      </c>
      <c r="E33" s="153">
        <v>35503609</v>
      </c>
      <c r="F33" s="154"/>
      <c r="G33" s="154"/>
      <c r="H33" s="154"/>
      <c r="I33" s="154"/>
      <c r="J33" s="154"/>
      <c r="K33" s="154"/>
      <c r="L33" s="154"/>
      <c r="M33" s="153">
        <v>35503609</v>
      </c>
      <c r="N33" s="153">
        <v>35503609</v>
      </c>
      <c r="O33" s="40" t="b">
        <f t="shared" si="0"/>
        <v>1</v>
      </c>
      <c r="P33" s="153">
        <v>35503609</v>
      </c>
      <c r="Q33" s="154"/>
      <c r="R33" s="154"/>
      <c r="S33" s="154"/>
      <c r="T33" s="155"/>
      <c r="U33" s="156"/>
      <c r="V33" s="157"/>
      <c r="W33" s="157"/>
      <c r="X33" s="157"/>
      <c r="Y33" s="157"/>
      <c r="Z33" s="157"/>
      <c r="AA33" s="197">
        <v>22694052</v>
      </c>
      <c r="AB33" s="197">
        <v>84883428</v>
      </c>
      <c r="AC33" s="197">
        <v>85566426</v>
      </c>
      <c r="AD33" s="197"/>
      <c r="AE33" s="197"/>
      <c r="AF33" s="157"/>
      <c r="AG33" s="792"/>
      <c r="AH33" s="775"/>
      <c r="AI33" s="736"/>
      <c r="AJ33" s="736"/>
      <c r="AK33" s="742"/>
      <c r="AL33" s="736"/>
      <c r="AM33" s="736"/>
      <c r="AN33" s="778"/>
      <c r="AO33" s="760"/>
      <c r="AP33" s="766"/>
      <c r="AQ33" s="763"/>
      <c r="AR33" s="736"/>
      <c r="AS33" s="736"/>
      <c r="AT33" s="736"/>
      <c r="AU33" s="736"/>
      <c r="AV33" s="736"/>
      <c r="AW33" s="736"/>
      <c r="AX33" s="760"/>
      <c r="AY33" s="763"/>
      <c r="AZ33" s="764"/>
    </row>
    <row r="34" spans="1:52" ht="23.25" customHeight="1">
      <c r="A34" s="780"/>
      <c r="B34" s="735"/>
      <c r="C34" s="724" t="s">
        <v>227</v>
      </c>
      <c r="D34" s="106" t="s">
        <v>94</v>
      </c>
      <c r="E34" s="40">
        <v>277</v>
      </c>
      <c r="F34" s="40"/>
      <c r="G34" s="40"/>
      <c r="H34" s="40"/>
      <c r="I34" s="40"/>
      <c r="J34" s="40"/>
      <c r="K34" s="40"/>
      <c r="L34" s="40"/>
      <c r="M34" s="40">
        <v>277</v>
      </c>
      <c r="N34" s="40">
        <v>277</v>
      </c>
      <c r="O34" s="40" t="b">
        <f t="shared" si="0"/>
        <v>1</v>
      </c>
      <c r="P34" s="40">
        <v>277</v>
      </c>
      <c r="Q34" s="40"/>
      <c r="R34" s="40"/>
      <c r="S34" s="109"/>
      <c r="T34" s="115"/>
      <c r="U34" s="111"/>
      <c r="V34" s="110"/>
      <c r="W34" s="110"/>
      <c r="X34" s="110"/>
      <c r="Y34" s="110"/>
      <c r="Z34" s="110"/>
      <c r="AA34" s="196">
        <v>65</v>
      </c>
      <c r="AB34" s="196">
        <v>99</v>
      </c>
      <c r="AC34" s="196">
        <v>144</v>
      </c>
      <c r="AD34" s="196"/>
      <c r="AE34" s="196"/>
      <c r="AF34" s="110"/>
      <c r="AG34" s="790"/>
      <c r="AH34" s="773" t="s">
        <v>227</v>
      </c>
      <c r="AI34" s="734" t="s">
        <v>385</v>
      </c>
      <c r="AJ34" s="734" t="s">
        <v>257</v>
      </c>
      <c r="AK34" s="740" t="s">
        <v>384</v>
      </c>
      <c r="AL34" s="734" t="str">
        <f t="shared" ref="AL34" si="13">+AH34</f>
        <v>5-USME</v>
      </c>
      <c r="AM34" s="734" t="s">
        <v>257</v>
      </c>
      <c r="AN34" s="776" t="s">
        <v>286</v>
      </c>
      <c r="AO34" s="758">
        <v>372602.40687775135</v>
      </c>
      <c r="AP34" s="766">
        <v>181364.0395199765</v>
      </c>
      <c r="AQ34" s="761">
        <v>191238.36735777481</v>
      </c>
      <c r="AR34" s="734" t="s">
        <v>257</v>
      </c>
      <c r="AS34" s="734" t="s">
        <v>259</v>
      </c>
      <c r="AT34" s="767">
        <f t="shared" ref="AT34" si="14">+AO34</f>
        <v>372602.40687775135</v>
      </c>
      <c r="AU34" s="734" t="s">
        <v>259</v>
      </c>
      <c r="AV34" s="767">
        <f t="shared" ref="AV34" si="15">+AT34</f>
        <v>372602.40687775135</v>
      </c>
      <c r="AW34" s="734" t="s">
        <v>260</v>
      </c>
      <c r="AX34" s="758">
        <f>+AQ34+AP34</f>
        <v>372602.40687775135</v>
      </c>
      <c r="AY34" s="761">
        <f t="shared" ref="AY34" si="16">+AX34</f>
        <v>372602.40687775135</v>
      </c>
      <c r="AZ34" s="764"/>
    </row>
    <row r="35" spans="1:52" ht="23.25" customHeight="1">
      <c r="A35" s="780"/>
      <c r="B35" s="735"/>
      <c r="C35" s="724"/>
      <c r="D35" s="106" t="s">
        <v>6</v>
      </c>
      <c r="E35" s="40">
        <v>52536059</v>
      </c>
      <c r="F35" s="40"/>
      <c r="G35" s="40"/>
      <c r="H35" s="40"/>
      <c r="I35" s="40"/>
      <c r="J35" s="40"/>
      <c r="K35" s="40"/>
      <c r="L35" s="40"/>
      <c r="M35" s="40">
        <v>52536059</v>
      </c>
      <c r="N35" s="40">
        <v>52536059</v>
      </c>
      <c r="O35" s="40" t="b">
        <f t="shared" si="0"/>
        <v>1</v>
      </c>
      <c r="P35" s="40">
        <v>52536059</v>
      </c>
      <c r="Q35" s="40"/>
      <c r="R35" s="40"/>
      <c r="S35" s="40"/>
      <c r="T35" s="116"/>
      <c r="U35" s="112"/>
      <c r="V35" s="36"/>
      <c r="W35" s="36"/>
      <c r="X35" s="36"/>
      <c r="Y35" s="36"/>
      <c r="Z35" s="36"/>
      <c r="AA35" s="196">
        <v>24211263</v>
      </c>
      <c r="AB35" s="196">
        <v>90558309</v>
      </c>
      <c r="AC35" s="196">
        <v>91286968</v>
      </c>
      <c r="AD35" s="196"/>
      <c r="AE35" s="196"/>
      <c r="AF35" s="36"/>
      <c r="AG35" s="791"/>
      <c r="AH35" s="774"/>
      <c r="AI35" s="735"/>
      <c r="AJ35" s="735"/>
      <c r="AK35" s="741"/>
      <c r="AL35" s="735"/>
      <c r="AM35" s="735"/>
      <c r="AN35" s="777"/>
      <c r="AO35" s="759"/>
      <c r="AP35" s="766"/>
      <c r="AQ35" s="762"/>
      <c r="AR35" s="735"/>
      <c r="AS35" s="735"/>
      <c r="AT35" s="735"/>
      <c r="AU35" s="735"/>
      <c r="AV35" s="735"/>
      <c r="AW35" s="735"/>
      <c r="AX35" s="759"/>
      <c r="AY35" s="762"/>
      <c r="AZ35" s="764"/>
    </row>
    <row r="36" spans="1:52" ht="23.25" customHeight="1">
      <c r="A36" s="780"/>
      <c r="B36" s="735"/>
      <c r="C36" s="724"/>
      <c r="D36" s="106" t="s">
        <v>95</v>
      </c>
      <c r="E36" s="40">
        <v>0</v>
      </c>
      <c r="F36" s="38"/>
      <c r="G36" s="38"/>
      <c r="H36" s="38"/>
      <c r="I36" s="38"/>
      <c r="J36" s="38"/>
      <c r="K36" s="38"/>
      <c r="L36" s="38"/>
      <c r="M36" s="40">
        <v>0</v>
      </c>
      <c r="N36" s="40">
        <v>0</v>
      </c>
      <c r="O36" s="40" t="b">
        <f t="shared" si="0"/>
        <v>1</v>
      </c>
      <c r="P36" s="40">
        <v>0</v>
      </c>
      <c r="Q36" s="38"/>
      <c r="R36" s="38"/>
      <c r="S36" s="38"/>
      <c r="T36" s="117"/>
      <c r="U36" s="113"/>
      <c r="V36" s="41"/>
      <c r="W36" s="41"/>
      <c r="X36" s="41"/>
      <c r="Y36" s="41"/>
      <c r="Z36" s="41"/>
      <c r="AA36" s="41">
        <v>0</v>
      </c>
      <c r="AB36" s="41">
        <v>0</v>
      </c>
      <c r="AC36" s="41">
        <v>0</v>
      </c>
      <c r="AD36" s="41"/>
      <c r="AE36" s="41"/>
      <c r="AF36" s="41"/>
      <c r="AG36" s="791"/>
      <c r="AH36" s="774"/>
      <c r="AI36" s="735"/>
      <c r="AJ36" s="735"/>
      <c r="AK36" s="741"/>
      <c r="AL36" s="735"/>
      <c r="AM36" s="735"/>
      <c r="AN36" s="777"/>
      <c r="AO36" s="759"/>
      <c r="AP36" s="766"/>
      <c r="AQ36" s="762"/>
      <c r="AR36" s="735"/>
      <c r="AS36" s="735"/>
      <c r="AT36" s="735"/>
      <c r="AU36" s="735"/>
      <c r="AV36" s="735"/>
      <c r="AW36" s="735"/>
      <c r="AX36" s="759"/>
      <c r="AY36" s="762"/>
      <c r="AZ36" s="764"/>
    </row>
    <row r="37" spans="1:52" ht="23.25" customHeight="1">
      <c r="A37" s="780"/>
      <c r="B37" s="735"/>
      <c r="C37" s="724"/>
      <c r="D37" s="106" t="s">
        <v>7</v>
      </c>
      <c r="E37" s="40">
        <v>0</v>
      </c>
      <c r="F37" s="38"/>
      <c r="G37" s="38"/>
      <c r="H37" s="38"/>
      <c r="I37" s="38"/>
      <c r="J37" s="38"/>
      <c r="K37" s="38"/>
      <c r="L37" s="38"/>
      <c r="M37" s="40">
        <v>0</v>
      </c>
      <c r="N37" s="40">
        <v>0</v>
      </c>
      <c r="O37" s="40" t="b">
        <f t="shared" si="0"/>
        <v>1</v>
      </c>
      <c r="P37" s="40">
        <v>0</v>
      </c>
      <c r="Q37" s="38"/>
      <c r="R37" s="38"/>
      <c r="S37" s="38"/>
      <c r="T37" s="117"/>
      <c r="U37" s="113"/>
      <c r="V37" s="41"/>
      <c r="W37" s="41"/>
      <c r="X37" s="41"/>
      <c r="Y37" s="41"/>
      <c r="Z37" s="41"/>
      <c r="AA37" s="41">
        <v>0</v>
      </c>
      <c r="AB37" s="41">
        <v>0</v>
      </c>
      <c r="AC37" s="41">
        <v>0</v>
      </c>
      <c r="AD37" s="41"/>
      <c r="AE37" s="41"/>
      <c r="AF37" s="41"/>
      <c r="AG37" s="791"/>
      <c r="AH37" s="774"/>
      <c r="AI37" s="735"/>
      <c r="AJ37" s="735"/>
      <c r="AK37" s="741"/>
      <c r="AL37" s="735"/>
      <c r="AM37" s="735"/>
      <c r="AN37" s="777"/>
      <c r="AO37" s="759"/>
      <c r="AP37" s="766"/>
      <c r="AQ37" s="762"/>
      <c r="AR37" s="735"/>
      <c r="AS37" s="735"/>
      <c r="AT37" s="735"/>
      <c r="AU37" s="735"/>
      <c r="AV37" s="735"/>
      <c r="AW37" s="735"/>
      <c r="AX37" s="759"/>
      <c r="AY37" s="762"/>
      <c r="AZ37" s="764"/>
    </row>
    <row r="38" spans="1:52" ht="23.25" customHeight="1">
      <c r="A38" s="780"/>
      <c r="B38" s="735"/>
      <c r="C38" s="724"/>
      <c r="D38" s="106" t="s">
        <v>96</v>
      </c>
      <c r="E38" s="153">
        <v>277</v>
      </c>
      <c r="F38" s="154"/>
      <c r="G38" s="154"/>
      <c r="H38" s="154"/>
      <c r="I38" s="154"/>
      <c r="J38" s="154"/>
      <c r="K38" s="154"/>
      <c r="L38" s="154"/>
      <c r="M38" s="153">
        <v>277</v>
      </c>
      <c r="N38" s="153">
        <v>277</v>
      </c>
      <c r="O38" s="40" t="b">
        <f t="shared" si="0"/>
        <v>1</v>
      </c>
      <c r="P38" s="153">
        <v>277</v>
      </c>
      <c r="Q38" s="154"/>
      <c r="R38" s="154"/>
      <c r="S38" s="154"/>
      <c r="T38" s="155"/>
      <c r="U38" s="156"/>
      <c r="V38" s="157"/>
      <c r="W38" s="157"/>
      <c r="X38" s="157"/>
      <c r="Y38" s="157"/>
      <c r="Z38" s="157"/>
      <c r="AA38" s="197">
        <v>65</v>
      </c>
      <c r="AB38" s="197">
        <v>99</v>
      </c>
      <c r="AC38" s="197">
        <v>144</v>
      </c>
      <c r="AD38" s="197"/>
      <c r="AE38" s="197"/>
      <c r="AF38" s="157"/>
      <c r="AG38" s="791"/>
      <c r="AH38" s="774"/>
      <c r="AI38" s="735"/>
      <c r="AJ38" s="735"/>
      <c r="AK38" s="741"/>
      <c r="AL38" s="735"/>
      <c r="AM38" s="735"/>
      <c r="AN38" s="777"/>
      <c r="AO38" s="759"/>
      <c r="AP38" s="766"/>
      <c r="AQ38" s="762"/>
      <c r="AR38" s="735"/>
      <c r="AS38" s="735"/>
      <c r="AT38" s="735"/>
      <c r="AU38" s="735"/>
      <c r="AV38" s="735"/>
      <c r="AW38" s="735"/>
      <c r="AX38" s="759"/>
      <c r="AY38" s="762"/>
      <c r="AZ38" s="764"/>
    </row>
    <row r="39" spans="1:52" ht="23.25" customHeight="1">
      <c r="A39" s="780"/>
      <c r="B39" s="735"/>
      <c r="C39" s="724"/>
      <c r="D39" s="106" t="s">
        <v>99</v>
      </c>
      <c r="E39" s="153">
        <v>52536059</v>
      </c>
      <c r="F39" s="154"/>
      <c r="G39" s="154"/>
      <c r="H39" s="154"/>
      <c r="I39" s="154"/>
      <c r="J39" s="154"/>
      <c r="K39" s="154"/>
      <c r="L39" s="154"/>
      <c r="M39" s="153">
        <v>52536059</v>
      </c>
      <c r="N39" s="153">
        <v>52536059</v>
      </c>
      <c r="O39" s="40" t="b">
        <f t="shared" si="0"/>
        <v>1</v>
      </c>
      <c r="P39" s="153">
        <v>52536059</v>
      </c>
      <c r="Q39" s="154"/>
      <c r="R39" s="154"/>
      <c r="S39" s="154"/>
      <c r="T39" s="155"/>
      <c r="U39" s="156"/>
      <c r="V39" s="157"/>
      <c r="W39" s="157"/>
      <c r="X39" s="157"/>
      <c r="Y39" s="157"/>
      <c r="Z39" s="157"/>
      <c r="AA39" s="197">
        <v>24211263</v>
      </c>
      <c r="AB39" s="197">
        <v>90558309</v>
      </c>
      <c r="AC39" s="197">
        <v>91286968</v>
      </c>
      <c r="AD39" s="197"/>
      <c r="AE39" s="197"/>
      <c r="AF39" s="157"/>
      <c r="AG39" s="792"/>
      <c r="AH39" s="775"/>
      <c r="AI39" s="736"/>
      <c r="AJ39" s="736"/>
      <c r="AK39" s="742"/>
      <c r="AL39" s="736"/>
      <c r="AM39" s="736"/>
      <c r="AN39" s="778"/>
      <c r="AO39" s="760"/>
      <c r="AP39" s="766"/>
      <c r="AQ39" s="763"/>
      <c r="AR39" s="736"/>
      <c r="AS39" s="736"/>
      <c r="AT39" s="736"/>
      <c r="AU39" s="736"/>
      <c r="AV39" s="736"/>
      <c r="AW39" s="736"/>
      <c r="AX39" s="760"/>
      <c r="AY39" s="763"/>
      <c r="AZ39" s="764"/>
    </row>
    <row r="40" spans="1:52" ht="23.25" customHeight="1">
      <c r="A40" s="780"/>
      <c r="B40" s="735"/>
      <c r="C40" s="724" t="s">
        <v>228</v>
      </c>
      <c r="D40" s="106" t="s">
        <v>94</v>
      </c>
      <c r="E40" s="40">
        <v>212</v>
      </c>
      <c r="F40" s="40"/>
      <c r="G40" s="40"/>
      <c r="H40" s="40"/>
      <c r="I40" s="40"/>
      <c r="J40" s="40"/>
      <c r="K40" s="40"/>
      <c r="L40" s="40"/>
      <c r="M40" s="40">
        <v>212</v>
      </c>
      <c r="N40" s="40">
        <v>212</v>
      </c>
      <c r="O40" s="40" t="b">
        <f t="shared" si="0"/>
        <v>1</v>
      </c>
      <c r="P40" s="40">
        <v>212</v>
      </c>
      <c r="Q40" s="40"/>
      <c r="R40" s="40"/>
      <c r="S40" s="109"/>
      <c r="T40" s="115"/>
      <c r="U40" s="111"/>
      <c r="V40" s="110"/>
      <c r="W40" s="110"/>
      <c r="X40" s="110"/>
      <c r="Y40" s="110"/>
      <c r="Z40" s="110"/>
      <c r="AA40" s="196">
        <v>96</v>
      </c>
      <c r="AB40" s="196">
        <v>146</v>
      </c>
      <c r="AC40" s="196">
        <v>213</v>
      </c>
      <c r="AD40" s="196"/>
      <c r="AE40" s="196"/>
      <c r="AF40" s="110"/>
      <c r="AG40" s="790"/>
      <c r="AH40" s="773" t="s">
        <v>228</v>
      </c>
      <c r="AI40" s="734" t="s">
        <v>385</v>
      </c>
      <c r="AJ40" s="734" t="s">
        <v>257</v>
      </c>
      <c r="AK40" s="740" t="s">
        <v>384</v>
      </c>
      <c r="AL40" s="734" t="str">
        <f t="shared" ref="AL40" si="17">+AH40</f>
        <v>6-TUNJUELITO</v>
      </c>
      <c r="AM40" s="734" t="s">
        <v>257</v>
      </c>
      <c r="AN40" s="776" t="s">
        <v>286</v>
      </c>
      <c r="AO40" s="758">
        <v>179105.92232646368</v>
      </c>
      <c r="AP40" s="766">
        <v>86612</v>
      </c>
      <c r="AQ40" s="761">
        <v>92493.922326463697</v>
      </c>
      <c r="AR40" s="734" t="s">
        <v>257</v>
      </c>
      <c r="AS40" s="734" t="s">
        <v>259</v>
      </c>
      <c r="AT40" s="767">
        <f t="shared" ref="AT40" si="18">+AO40</f>
        <v>179105.92232646368</v>
      </c>
      <c r="AU40" s="734" t="s">
        <v>259</v>
      </c>
      <c r="AV40" s="767">
        <f t="shared" ref="AV40" si="19">+AT40</f>
        <v>179105.92232646368</v>
      </c>
      <c r="AW40" s="734" t="s">
        <v>260</v>
      </c>
      <c r="AX40" s="758">
        <f>+AQ40+AP40</f>
        <v>179105.92232646368</v>
      </c>
      <c r="AY40" s="761">
        <f t="shared" ref="AY40" si="20">+AX40</f>
        <v>179105.92232646368</v>
      </c>
      <c r="AZ40" s="764"/>
    </row>
    <row r="41" spans="1:52" ht="23.25" customHeight="1">
      <c r="A41" s="780"/>
      <c r="B41" s="735"/>
      <c r="C41" s="724"/>
      <c r="D41" s="106" t="s">
        <v>6</v>
      </c>
      <c r="E41" s="40">
        <v>40307038</v>
      </c>
      <c r="F41" s="40"/>
      <c r="G41" s="40"/>
      <c r="H41" s="40"/>
      <c r="I41" s="40"/>
      <c r="J41" s="40"/>
      <c r="K41" s="40"/>
      <c r="L41" s="40"/>
      <c r="M41" s="40">
        <v>40307038</v>
      </c>
      <c r="N41" s="40">
        <v>40307038</v>
      </c>
      <c r="O41" s="40" t="b">
        <f t="shared" si="0"/>
        <v>1</v>
      </c>
      <c r="P41" s="40">
        <v>40307038</v>
      </c>
      <c r="Q41" s="40"/>
      <c r="R41" s="40"/>
      <c r="S41" s="40"/>
      <c r="T41" s="116"/>
      <c r="U41" s="112"/>
      <c r="V41" s="36"/>
      <c r="W41" s="36"/>
      <c r="X41" s="36"/>
      <c r="Y41" s="36"/>
      <c r="Z41" s="36"/>
      <c r="AA41" s="196">
        <v>17597507</v>
      </c>
      <c r="AB41" s="196">
        <v>65820625</v>
      </c>
      <c r="AC41" s="196">
        <v>66350237</v>
      </c>
      <c r="AD41" s="196"/>
      <c r="AE41" s="196"/>
      <c r="AF41" s="36"/>
      <c r="AG41" s="791"/>
      <c r="AH41" s="774"/>
      <c r="AI41" s="735"/>
      <c r="AJ41" s="735"/>
      <c r="AK41" s="741"/>
      <c r="AL41" s="735"/>
      <c r="AM41" s="735"/>
      <c r="AN41" s="777"/>
      <c r="AO41" s="759"/>
      <c r="AP41" s="766"/>
      <c r="AQ41" s="762"/>
      <c r="AR41" s="735"/>
      <c r="AS41" s="735"/>
      <c r="AT41" s="735"/>
      <c r="AU41" s="735"/>
      <c r="AV41" s="735"/>
      <c r="AW41" s="735"/>
      <c r="AX41" s="759"/>
      <c r="AY41" s="762"/>
      <c r="AZ41" s="764"/>
    </row>
    <row r="42" spans="1:52" ht="23.25" customHeight="1">
      <c r="A42" s="780"/>
      <c r="B42" s="735"/>
      <c r="C42" s="724"/>
      <c r="D42" s="106" t="s">
        <v>95</v>
      </c>
      <c r="E42" s="40">
        <v>0</v>
      </c>
      <c r="F42" s="38"/>
      <c r="G42" s="38"/>
      <c r="H42" s="38"/>
      <c r="I42" s="38"/>
      <c r="J42" s="38"/>
      <c r="K42" s="38"/>
      <c r="L42" s="38"/>
      <c r="M42" s="40">
        <v>0</v>
      </c>
      <c r="N42" s="40">
        <v>0</v>
      </c>
      <c r="O42" s="40" t="b">
        <f t="shared" si="0"/>
        <v>1</v>
      </c>
      <c r="P42" s="40">
        <v>0</v>
      </c>
      <c r="Q42" s="38"/>
      <c r="R42" s="38"/>
      <c r="S42" s="38"/>
      <c r="T42" s="117"/>
      <c r="U42" s="113"/>
      <c r="V42" s="41"/>
      <c r="W42" s="41"/>
      <c r="X42" s="41"/>
      <c r="Y42" s="41"/>
      <c r="Z42" s="41"/>
      <c r="AA42" s="41">
        <v>0</v>
      </c>
      <c r="AB42" s="41">
        <v>0</v>
      </c>
      <c r="AC42" s="41">
        <v>0</v>
      </c>
      <c r="AD42" s="41"/>
      <c r="AE42" s="41"/>
      <c r="AF42" s="41"/>
      <c r="AG42" s="791"/>
      <c r="AH42" s="774"/>
      <c r="AI42" s="735"/>
      <c r="AJ42" s="735"/>
      <c r="AK42" s="741"/>
      <c r="AL42" s="735"/>
      <c r="AM42" s="735"/>
      <c r="AN42" s="777"/>
      <c r="AO42" s="759"/>
      <c r="AP42" s="766"/>
      <c r="AQ42" s="762"/>
      <c r="AR42" s="735"/>
      <c r="AS42" s="735"/>
      <c r="AT42" s="735"/>
      <c r="AU42" s="735"/>
      <c r="AV42" s="735"/>
      <c r="AW42" s="735"/>
      <c r="AX42" s="759"/>
      <c r="AY42" s="762"/>
      <c r="AZ42" s="764"/>
    </row>
    <row r="43" spans="1:52" ht="23.25" customHeight="1">
      <c r="A43" s="780"/>
      <c r="B43" s="735"/>
      <c r="C43" s="724"/>
      <c r="D43" s="106" t="s">
        <v>7</v>
      </c>
      <c r="E43" s="40">
        <v>0</v>
      </c>
      <c r="F43" s="38"/>
      <c r="G43" s="38"/>
      <c r="H43" s="38"/>
      <c r="I43" s="38"/>
      <c r="J43" s="38"/>
      <c r="K43" s="38"/>
      <c r="L43" s="38"/>
      <c r="M43" s="40">
        <v>0</v>
      </c>
      <c r="N43" s="40">
        <v>0</v>
      </c>
      <c r="O43" s="40" t="b">
        <f t="shared" si="0"/>
        <v>1</v>
      </c>
      <c r="P43" s="40">
        <v>0</v>
      </c>
      <c r="Q43" s="38"/>
      <c r="R43" s="38"/>
      <c r="S43" s="38"/>
      <c r="T43" s="117"/>
      <c r="U43" s="113"/>
      <c r="V43" s="41"/>
      <c r="W43" s="41"/>
      <c r="X43" s="41"/>
      <c r="Y43" s="41"/>
      <c r="Z43" s="41"/>
      <c r="AA43" s="41">
        <v>0</v>
      </c>
      <c r="AB43" s="41">
        <v>0</v>
      </c>
      <c r="AC43" s="41">
        <v>0</v>
      </c>
      <c r="AD43" s="41"/>
      <c r="AE43" s="41"/>
      <c r="AF43" s="41"/>
      <c r="AG43" s="791"/>
      <c r="AH43" s="774"/>
      <c r="AI43" s="735"/>
      <c r="AJ43" s="735"/>
      <c r="AK43" s="741"/>
      <c r="AL43" s="735"/>
      <c r="AM43" s="735"/>
      <c r="AN43" s="777"/>
      <c r="AO43" s="759"/>
      <c r="AP43" s="766"/>
      <c r="AQ43" s="762"/>
      <c r="AR43" s="735"/>
      <c r="AS43" s="735"/>
      <c r="AT43" s="735"/>
      <c r="AU43" s="735"/>
      <c r="AV43" s="735"/>
      <c r="AW43" s="735"/>
      <c r="AX43" s="759"/>
      <c r="AY43" s="762"/>
      <c r="AZ43" s="764"/>
    </row>
    <row r="44" spans="1:52" ht="23.25" customHeight="1">
      <c r="A44" s="780"/>
      <c r="B44" s="735"/>
      <c r="C44" s="724"/>
      <c r="D44" s="106" t="s">
        <v>96</v>
      </c>
      <c r="E44" s="153">
        <v>212</v>
      </c>
      <c r="F44" s="154"/>
      <c r="G44" s="154"/>
      <c r="H44" s="154"/>
      <c r="I44" s="154"/>
      <c r="J44" s="154"/>
      <c r="K44" s="154"/>
      <c r="L44" s="154"/>
      <c r="M44" s="153">
        <v>212</v>
      </c>
      <c r="N44" s="153">
        <v>212</v>
      </c>
      <c r="O44" s="40" t="b">
        <f t="shared" si="0"/>
        <v>1</v>
      </c>
      <c r="P44" s="153">
        <v>212</v>
      </c>
      <c r="Q44" s="154"/>
      <c r="R44" s="154"/>
      <c r="S44" s="154"/>
      <c r="T44" s="155"/>
      <c r="U44" s="156"/>
      <c r="V44" s="157"/>
      <c r="W44" s="157"/>
      <c r="X44" s="157"/>
      <c r="Y44" s="157"/>
      <c r="Z44" s="157"/>
      <c r="AA44" s="197">
        <v>96</v>
      </c>
      <c r="AB44" s="197">
        <v>146</v>
      </c>
      <c r="AC44" s="197">
        <v>213</v>
      </c>
      <c r="AD44" s="197"/>
      <c r="AE44" s="197"/>
      <c r="AF44" s="157"/>
      <c r="AG44" s="791"/>
      <c r="AH44" s="774"/>
      <c r="AI44" s="735"/>
      <c r="AJ44" s="735"/>
      <c r="AK44" s="741"/>
      <c r="AL44" s="735"/>
      <c r="AM44" s="735"/>
      <c r="AN44" s="777"/>
      <c r="AO44" s="759"/>
      <c r="AP44" s="766"/>
      <c r="AQ44" s="762"/>
      <c r="AR44" s="735"/>
      <c r="AS44" s="735"/>
      <c r="AT44" s="735"/>
      <c r="AU44" s="735"/>
      <c r="AV44" s="735"/>
      <c r="AW44" s="735"/>
      <c r="AX44" s="759"/>
      <c r="AY44" s="762"/>
      <c r="AZ44" s="764"/>
    </row>
    <row r="45" spans="1:52" ht="23.25" customHeight="1">
      <c r="A45" s="780"/>
      <c r="B45" s="735"/>
      <c r="C45" s="724"/>
      <c r="D45" s="106" t="s">
        <v>99</v>
      </c>
      <c r="E45" s="153">
        <v>40307038</v>
      </c>
      <c r="F45" s="154"/>
      <c r="G45" s="154"/>
      <c r="H45" s="154"/>
      <c r="I45" s="154"/>
      <c r="J45" s="154"/>
      <c r="K45" s="154"/>
      <c r="L45" s="154"/>
      <c r="M45" s="153">
        <v>40307038</v>
      </c>
      <c r="N45" s="153">
        <v>40307038</v>
      </c>
      <c r="O45" s="40" t="b">
        <f t="shared" si="0"/>
        <v>1</v>
      </c>
      <c r="P45" s="153">
        <v>40307038</v>
      </c>
      <c r="Q45" s="154"/>
      <c r="R45" s="154"/>
      <c r="S45" s="154"/>
      <c r="T45" s="155"/>
      <c r="U45" s="156"/>
      <c r="V45" s="157"/>
      <c r="W45" s="157"/>
      <c r="X45" s="157"/>
      <c r="Y45" s="157"/>
      <c r="Z45" s="157"/>
      <c r="AA45" s="197">
        <v>17597507</v>
      </c>
      <c r="AB45" s="197">
        <v>65820625</v>
      </c>
      <c r="AC45" s="197">
        <v>66350237</v>
      </c>
      <c r="AD45" s="197"/>
      <c r="AE45" s="197"/>
      <c r="AF45" s="157"/>
      <c r="AG45" s="792"/>
      <c r="AH45" s="775"/>
      <c r="AI45" s="736"/>
      <c r="AJ45" s="736"/>
      <c r="AK45" s="742"/>
      <c r="AL45" s="736"/>
      <c r="AM45" s="736"/>
      <c r="AN45" s="778"/>
      <c r="AO45" s="760"/>
      <c r="AP45" s="766"/>
      <c r="AQ45" s="763"/>
      <c r="AR45" s="736"/>
      <c r="AS45" s="736"/>
      <c r="AT45" s="736"/>
      <c r="AU45" s="736"/>
      <c r="AV45" s="736"/>
      <c r="AW45" s="736"/>
      <c r="AX45" s="760"/>
      <c r="AY45" s="763"/>
      <c r="AZ45" s="764"/>
    </row>
    <row r="46" spans="1:52" ht="23.25" customHeight="1">
      <c r="A46" s="780"/>
      <c r="B46" s="735"/>
      <c r="C46" s="724" t="s">
        <v>229</v>
      </c>
      <c r="D46" s="106" t="s">
        <v>94</v>
      </c>
      <c r="E46" s="40">
        <v>256</v>
      </c>
      <c r="F46" s="40"/>
      <c r="G46" s="40"/>
      <c r="H46" s="40"/>
      <c r="I46" s="40"/>
      <c r="J46" s="40"/>
      <c r="K46" s="40"/>
      <c r="L46" s="40"/>
      <c r="M46" s="40">
        <v>256</v>
      </c>
      <c r="N46" s="40">
        <v>256</v>
      </c>
      <c r="O46" s="40" t="b">
        <f t="shared" si="0"/>
        <v>1</v>
      </c>
      <c r="P46" s="40">
        <v>256</v>
      </c>
      <c r="Q46" s="40"/>
      <c r="R46" s="40"/>
      <c r="S46" s="109"/>
      <c r="T46" s="115"/>
      <c r="U46" s="111"/>
      <c r="V46" s="110"/>
      <c r="W46" s="110"/>
      <c r="X46" s="110"/>
      <c r="Y46" s="110"/>
      <c r="Z46" s="110"/>
      <c r="AA46" s="196">
        <v>76</v>
      </c>
      <c r="AB46" s="196">
        <v>115</v>
      </c>
      <c r="AC46" s="196">
        <v>168</v>
      </c>
      <c r="AD46" s="196"/>
      <c r="AE46" s="196"/>
      <c r="AF46" s="110"/>
      <c r="AG46" s="790"/>
      <c r="AH46" s="773" t="s">
        <v>229</v>
      </c>
      <c r="AI46" s="734" t="s">
        <v>385</v>
      </c>
      <c r="AJ46" s="734" t="s">
        <v>257</v>
      </c>
      <c r="AK46" s="740" t="s">
        <v>384</v>
      </c>
      <c r="AL46" s="734" t="str">
        <f t="shared" ref="AL46" si="21">+AH46</f>
        <v>7-BOSA</v>
      </c>
      <c r="AM46" s="734" t="s">
        <v>257</v>
      </c>
      <c r="AN46" s="776" t="s">
        <v>286</v>
      </c>
      <c r="AO46" s="758">
        <v>727228.52434992942</v>
      </c>
      <c r="AP46" s="766">
        <v>350318.05356729764</v>
      </c>
      <c r="AQ46" s="761">
        <v>376910.47078263178</v>
      </c>
      <c r="AR46" s="734" t="s">
        <v>257</v>
      </c>
      <c r="AS46" s="734" t="s">
        <v>259</v>
      </c>
      <c r="AT46" s="767">
        <f t="shared" ref="AT46" si="22">+AO46</f>
        <v>727228.52434992942</v>
      </c>
      <c r="AU46" s="734" t="s">
        <v>259</v>
      </c>
      <c r="AV46" s="767">
        <f t="shared" ref="AV46" si="23">+AT46</f>
        <v>727228.52434992942</v>
      </c>
      <c r="AW46" s="734" t="s">
        <v>260</v>
      </c>
      <c r="AX46" s="758">
        <f>+AQ46+AP46</f>
        <v>727228.52434992942</v>
      </c>
      <c r="AY46" s="761">
        <f t="shared" ref="AY46" si="24">+AX46</f>
        <v>727228.52434992942</v>
      </c>
      <c r="AZ46" s="764"/>
    </row>
    <row r="47" spans="1:52" ht="23.25" customHeight="1">
      <c r="A47" s="780"/>
      <c r="B47" s="735"/>
      <c r="C47" s="724"/>
      <c r="D47" s="106" t="s">
        <v>6</v>
      </c>
      <c r="E47" s="40">
        <v>48684034</v>
      </c>
      <c r="F47" s="40"/>
      <c r="G47" s="40"/>
      <c r="H47" s="40"/>
      <c r="I47" s="40"/>
      <c r="J47" s="40"/>
      <c r="K47" s="40"/>
      <c r="L47" s="40"/>
      <c r="M47" s="40">
        <v>48684034</v>
      </c>
      <c r="N47" s="40">
        <v>48684034</v>
      </c>
      <c r="O47" s="40" t="b">
        <f t="shared" si="0"/>
        <v>1</v>
      </c>
      <c r="P47" s="40">
        <v>48684034</v>
      </c>
      <c r="Q47" s="40"/>
      <c r="R47" s="40"/>
      <c r="S47" s="40"/>
      <c r="T47" s="116"/>
      <c r="U47" s="112"/>
      <c r="V47" s="36"/>
      <c r="W47" s="36"/>
      <c r="X47" s="36"/>
      <c r="Y47" s="36"/>
      <c r="Z47" s="36"/>
      <c r="AA47" s="196">
        <v>19296355</v>
      </c>
      <c r="AB47" s="196">
        <v>72174892</v>
      </c>
      <c r="AC47" s="196">
        <v>72755633</v>
      </c>
      <c r="AD47" s="196"/>
      <c r="AE47" s="196"/>
      <c r="AF47" s="36"/>
      <c r="AG47" s="791"/>
      <c r="AH47" s="774"/>
      <c r="AI47" s="735"/>
      <c r="AJ47" s="735"/>
      <c r="AK47" s="741"/>
      <c r="AL47" s="735"/>
      <c r="AM47" s="735"/>
      <c r="AN47" s="777"/>
      <c r="AO47" s="759"/>
      <c r="AP47" s="766"/>
      <c r="AQ47" s="762"/>
      <c r="AR47" s="735"/>
      <c r="AS47" s="735"/>
      <c r="AT47" s="735"/>
      <c r="AU47" s="735"/>
      <c r="AV47" s="735"/>
      <c r="AW47" s="735"/>
      <c r="AX47" s="759"/>
      <c r="AY47" s="762"/>
      <c r="AZ47" s="764"/>
    </row>
    <row r="48" spans="1:52" ht="23.25" customHeight="1">
      <c r="A48" s="780"/>
      <c r="B48" s="735"/>
      <c r="C48" s="724"/>
      <c r="D48" s="106" t="s">
        <v>95</v>
      </c>
      <c r="E48" s="40">
        <v>0</v>
      </c>
      <c r="F48" s="38"/>
      <c r="G48" s="38"/>
      <c r="H48" s="38"/>
      <c r="I48" s="38"/>
      <c r="J48" s="38"/>
      <c r="K48" s="38"/>
      <c r="L48" s="38"/>
      <c r="M48" s="40">
        <v>0</v>
      </c>
      <c r="N48" s="40">
        <v>0</v>
      </c>
      <c r="O48" s="40" t="b">
        <f t="shared" si="0"/>
        <v>1</v>
      </c>
      <c r="P48" s="40">
        <v>0</v>
      </c>
      <c r="Q48" s="38"/>
      <c r="R48" s="38"/>
      <c r="S48" s="38"/>
      <c r="T48" s="117"/>
      <c r="U48" s="113"/>
      <c r="V48" s="41"/>
      <c r="W48" s="41"/>
      <c r="X48" s="41"/>
      <c r="Y48" s="41"/>
      <c r="Z48" s="41"/>
      <c r="AA48" s="41">
        <v>0</v>
      </c>
      <c r="AB48" s="41">
        <v>0</v>
      </c>
      <c r="AC48" s="41">
        <v>0</v>
      </c>
      <c r="AD48" s="41"/>
      <c r="AE48" s="41"/>
      <c r="AF48" s="41"/>
      <c r="AG48" s="791"/>
      <c r="AH48" s="774"/>
      <c r="AI48" s="735"/>
      <c r="AJ48" s="735"/>
      <c r="AK48" s="741"/>
      <c r="AL48" s="735"/>
      <c r="AM48" s="735"/>
      <c r="AN48" s="777"/>
      <c r="AO48" s="759"/>
      <c r="AP48" s="766"/>
      <c r="AQ48" s="762"/>
      <c r="AR48" s="735"/>
      <c r="AS48" s="735"/>
      <c r="AT48" s="735"/>
      <c r="AU48" s="735"/>
      <c r="AV48" s="735"/>
      <c r="AW48" s="735"/>
      <c r="AX48" s="759"/>
      <c r="AY48" s="762"/>
      <c r="AZ48" s="764"/>
    </row>
    <row r="49" spans="1:52" ht="23.25" customHeight="1">
      <c r="A49" s="780"/>
      <c r="B49" s="735"/>
      <c r="C49" s="724"/>
      <c r="D49" s="106" t="s">
        <v>7</v>
      </c>
      <c r="E49" s="40">
        <v>0</v>
      </c>
      <c r="F49" s="38"/>
      <c r="G49" s="38"/>
      <c r="H49" s="38"/>
      <c r="I49" s="38"/>
      <c r="J49" s="38"/>
      <c r="K49" s="38"/>
      <c r="L49" s="38"/>
      <c r="M49" s="40">
        <v>0</v>
      </c>
      <c r="N49" s="40">
        <v>0</v>
      </c>
      <c r="O49" s="40" t="b">
        <f t="shared" si="0"/>
        <v>1</v>
      </c>
      <c r="P49" s="40">
        <v>0</v>
      </c>
      <c r="Q49" s="38"/>
      <c r="R49" s="38"/>
      <c r="S49" s="38"/>
      <c r="T49" s="117"/>
      <c r="U49" s="113"/>
      <c r="V49" s="41"/>
      <c r="W49" s="41"/>
      <c r="X49" s="41"/>
      <c r="Y49" s="41"/>
      <c r="Z49" s="41"/>
      <c r="AA49" s="41">
        <v>0</v>
      </c>
      <c r="AB49" s="41">
        <v>0</v>
      </c>
      <c r="AC49" s="41">
        <v>0</v>
      </c>
      <c r="AD49" s="41"/>
      <c r="AE49" s="41"/>
      <c r="AF49" s="41"/>
      <c r="AG49" s="791"/>
      <c r="AH49" s="774"/>
      <c r="AI49" s="735"/>
      <c r="AJ49" s="735"/>
      <c r="AK49" s="741"/>
      <c r="AL49" s="735"/>
      <c r="AM49" s="735"/>
      <c r="AN49" s="777"/>
      <c r="AO49" s="759"/>
      <c r="AP49" s="766"/>
      <c r="AQ49" s="762"/>
      <c r="AR49" s="735"/>
      <c r="AS49" s="735"/>
      <c r="AT49" s="735"/>
      <c r="AU49" s="735"/>
      <c r="AV49" s="735"/>
      <c r="AW49" s="735"/>
      <c r="AX49" s="759"/>
      <c r="AY49" s="762"/>
      <c r="AZ49" s="764"/>
    </row>
    <row r="50" spans="1:52" ht="23.25" customHeight="1">
      <c r="A50" s="780"/>
      <c r="B50" s="735"/>
      <c r="C50" s="724"/>
      <c r="D50" s="106" t="s">
        <v>96</v>
      </c>
      <c r="E50" s="153">
        <v>256</v>
      </c>
      <c r="F50" s="154"/>
      <c r="G50" s="154"/>
      <c r="H50" s="154"/>
      <c r="I50" s="154"/>
      <c r="J50" s="154"/>
      <c r="K50" s="154"/>
      <c r="L50" s="154"/>
      <c r="M50" s="153">
        <v>256</v>
      </c>
      <c r="N50" s="153">
        <v>256</v>
      </c>
      <c r="O50" s="40" t="b">
        <f t="shared" si="0"/>
        <v>1</v>
      </c>
      <c r="P50" s="153">
        <v>256</v>
      </c>
      <c r="Q50" s="154"/>
      <c r="R50" s="154"/>
      <c r="S50" s="154"/>
      <c r="T50" s="155"/>
      <c r="U50" s="156"/>
      <c r="V50" s="157"/>
      <c r="W50" s="157"/>
      <c r="X50" s="157"/>
      <c r="Y50" s="157"/>
      <c r="Z50" s="157"/>
      <c r="AA50" s="197">
        <v>76</v>
      </c>
      <c r="AB50" s="197">
        <v>115</v>
      </c>
      <c r="AC50" s="197">
        <v>168</v>
      </c>
      <c r="AD50" s="197"/>
      <c r="AE50" s="197"/>
      <c r="AF50" s="157"/>
      <c r="AG50" s="791"/>
      <c r="AH50" s="774"/>
      <c r="AI50" s="735"/>
      <c r="AJ50" s="735"/>
      <c r="AK50" s="741"/>
      <c r="AL50" s="735"/>
      <c r="AM50" s="735"/>
      <c r="AN50" s="777"/>
      <c r="AO50" s="759"/>
      <c r="AP50" s="766"/>
      <c r="AQ50" s="762"/>
      <c r="AR50" s="735"/>
      <c r="AS50" s="735"/>
      <c r="AT50" s="735"/>
      <c r="AU50" s="735"/>
      <c r="AV50" s="735"/>
      <c r="AW50" s="735"/>
      <c r="AX50" s="759"/>
      <c r="AY50" s="762"/>
      <c r="AZ50" s="764"/>
    </row>
    <row r="51" spans="1:52" ht="23.25" customHeight="1">
      <c r="A51" s="780"/>
      <c r="B51" s="735"/>
      <c r="C51" s="724"/>
      <c r="D51" s="106" t="s">
        <v>99</v>
      </c>
      <c r="E51" s="153">
        <v>48684034</v>
      </c>
      <c r="F51" s="154"/>
      <c r="G51" s="154"/>
      <c r="H51" s="154"/>
      <c r="I51" s="154"/>
      <c r="J51" s="154"/>
      <c r="K51" s="154"/>
      <c r="L51" s="154"/>
      <c r="M51" s="153">
        <v>48684034</v>
      </c>
      <c r="N51" s="153">
        <v>48684034</v>
      </c>
      <c r="O51" s="40" t="b">
        <f t="shared" si="0"/>
        <v>1</v>
      </c>
      <c r="P51" s="153">
        <v>48684034</v>
      </c>
      <c r="Q51" s="154"/>
      <c r="R51" s="154"/>
      <c r="S51" s="154"/>
      <c r="T51" s="155"/>
      <c r="U51" s="156"/>
      <c r="V51" s="157"/>
      <c r="W51" s="157"/>
      <c r="X51" s="157"/>
      <c r="Y51" s="157"/>
      <c r="Z51" s="157"/>
      <c r="AA51" s="197">
        <v>19296355</v>
      </c>
      <c r="AB51" s="197">
        <v>72174892</v>
      </c>
      <c r="AC51" s="197">
        <v>72755633</v>
      </c>
      <c r="AD51" s="197"/>
      <c r="AE51" s="197"/>
      <c r="AF51" s="157"/>
      <c r="AG51" s="792"/>
      <c r="AH51" s="775"/>
      <c r="AI51" s="736"/>
      <c r="AJ51" s="736"/>
      <c r="AK51" s="742"/>
      <c r="AL51" s="736"/>
      <c r="AM51" s="736"/>
      <c r="AN51" s="778"/>
      <c r="AO51" s="760"/>
      <c r="AP51" s="766"/>
      <c r="AQ51" s="763"/>
      <c r="AR51" s="736"/>
      <c r="AS51" s="736"/>
      <c r="AT51" s="736"/>
      <c r="AU51" s="736"/>
      <c r="AV51" s="736"/>
      <c r="AW51" s="736"/>
      <c r="AX51" s="760"/>
      <c r="AY51" s="763"/>
      <c r="AZ51" s="764"/>
    </row>
    <row r="52" spans="1:52" ht="23.25" customHeight="1">
      <c r="A52" s="780"/>
      <c r="B52" s="735"/>
      <c r="C52" s="724" t="s">
        <v>230</v>
      </c>
      <c r="D52" s="106" t="s">
        <v>94</v>
      </c>
      <c r="E52" s="40">
        <v>585</v>
      </c>
      <c r="F52" s="40"/>
      <c r="G52" s="40"/>
      <c r="H52" s="40"/>
      <c r="I52" s="40"/>
      <c r="J52" s="40"/>
      <c r="K52" s="40"/>
      <c r="L52" s="40"/>
      <c r="M52" s="40">
        <v>585</v>
      </c>
      <c r="N52" s="40">
        <v>585</v>
      </c>
      <c r="O52" s="40" t="b">
        <f t="shared" si="0"/>
        <v>1</v>
      </c>
      <c r="P52" s="40">
        <v>585</v>
      </c>
      <c r="Q52" s="40"/>
      <c r="R52" s="40"/>
      <c r="S52" s="109"/>
      <c r="T52" s="115"/>
      <c r="U52" s="111"/>
      <c r="V52" s="110"/>
      <c r="W52" s="110"/>
      <c r="X52" s="110"/>
      <c r="Y52" s="110"/>
      <c r="Z52" s="110"/>
      <c r="AA52" s="196">
        <v>151</v>
      </c>
      <c r="AB52" s="196">
        <v>229</v>
      </c>
      <c r="AC52" s="196">
        <v>334</v>
      </c>
      <c r="AD52" s="196"/>
      <c r="AE52" s="196"/>
      <c r="AF52" s="110"/>
      <c r="AG52" s="790"/>
      <c r="AH52" s="773" t="s">
        <v>230</v>
      </c>
      <c r="AI52" s="734" t="s">
        <v>385</v>
      </c>
      <c r="AJ52" s="734" t="s">
        <v>257</v>
      </c>
      <c r="AK52" s="740" t="s">
        <v>384</v>
      </c>
      <c r="AL52" s="734" t="str">
        <f t="shared" ref="AL52" si="25">+AH52</f>
        <v>8-KENNEDY</v>
      </c>
      <c r="AM52" s="734" t="s">
        <v>257</v>
      </c>
      <c r="AN52" s="776" t="s">
        <v>286</v>
      </c>
      <c r="AO52" s="758">
        <v>1067898.5949923561</v>
      </c>
      <c r="AP52" s="766">
        <v>511137.26541684306</v>
      </c>
      <c r="AQ52" s="761">
        <v>556761.32957551314</v>
      </c>
      <c r="AR52" s="734" t="s">
        <v>257</v>
      </c>
      <c r="AS52" s="734" t="s">
        <v>259</v>
      </c>
      <c r="AT52" s="767">
        <f t="shared" ref="AT52" si="26">+AO52</f>
        <v>1067898.5949923561</v>
      </c>
      <c r="AU52" s="734" t="s">
        <v>259</v>
      </c>
      <c r="AV52" s="767">
        <f t="shared" ref="AV52" si="27">+AT52</f>
        <v>1067898.5949923561</v>
      </c>
      <c r="AW52" s="734" t="s">
        <v>260</v>
      </c>
      <c r="AX52" s="758">
        <f>+AQ52+AP52</f>
        <v>1067898.5949923561</v>
      </c>
      <c r="AY52" s="761">
        <f t="shared" ref="AY52" si="28">+AX52</f>
        <v>1067898.5949923561</v>
      </c>
      <c r="AZ52" s="764"/>
    </row>
    <row r="53" spans="1:52" ht="23.25" customHeight="1">
      <c r="A53" s="780"/>
      <c r="B53" s="735"/>
      <c r="C53" s="724"/>
      <c r="D53" s="106" t="s">
        <v>6</v>
      </c>
      <c r="E53" s="40">
        <v>111198232</v>
      </c>
      <c r="F53" s="40"/>
      <c r="G53" s="40"/>
      <c r="H53" s="40"/>
      <c r="I53" s="40"/>
      <c r="J53" s="40"/>
      <c r="K53" s="40"/>
      <c r="L53" s="40"/>
      <c r="M53" s="40">
        <v>111198232</v>
      </c>
      <c r="N53" s="40">
        <v>111198232</v>
      </c>
      <c r="O53" s="40" t="b">
        <f t="shared" si="0"/>
        <v>1</v>
      </c>
      <c r="P53" s="40">
        <v>111198232</v>
      </c>
      <c r="Q53" s="40"/>
      <c r="R53" s="40"/>
      <c r="S53" s="40"/>
      <c r="T53" s="116"/>
      <c r="U53" s="112"/>
      <c r="V53" s="36"/>
      <c r="W53" s="36"/>
      <c r="X53" s="36"/>
      <c r="Y53" s="36"/>
      <c r="Z53" s="36"/>
      <c r="AA53" s="196">
        <v>33250419</v>
      </c>
      <c r="AB53" s="196">
        <v>124367810</v>
      </c>
      <c r="AC53" s="196">
        <v>125368511</v>
      </c>
      <c r="AD53" s="196"/>
      <c r="AE53" s="196"/>
      <c r="AF53" s="36"/>
      <c r="AG53" s="791"/>
      <c r="AH53" s="774"/>
      <c r="AI53" s="735"/>
      <c r="AJ53" s="735"/>
      <c r="AK53" s="741"/>
      <c r="AL53" s="735"/>
      <c r="AM53" s="735"/>
      <c r="AN53" s="777"/>
      <c r="AO53" s="759"/>
      <c r="AP53" s="766"/>
      <c r="AQ53" s="762"/>
      <c r="AR53" s="735"/>
      <c r="AS53" s="735"/>
      <c r="AT53" s="735"/>
      <c r="AU53" s="735"/>
      <c r="AV53" s="735"/>
      <c r="AW53" s="735"/>
      <c r="AX53" s="759"/>
      <c r="AY53" s="762"/>
      <c r="AZ53" s="764"/>
    </row>
    <row r="54" spans="1:52" ht="23.25" customHeight="1">
      <c r="A54" s="780"/>
      <c r="B54" s="735"/>
      <c r="C54" s="724"/>
      <c r="D54" s="106" t="s">
        <v>95</v>
      </c>
      <c r="E54" s="40">
        <v>0</v>
      </c>
      <c r="F54" s="38"/>
      <c r="G54" s="38"/>
      <c r="H54" s="38"/>
      <c r="I54" s="38"/>
      <c r="J54" s="38"/>
      <c r="K54" s="38"/>
      <c r="L54" s="38"/>
      <c r="M54" s="40">
        <v>0</v>
      </c>
      <c r="N54" s="40">
        <v>0</v>
      </c>
      <c r="O54" s="40" t="b">
        <f t="shared" si="0"/>
        <v>1</v>
      </c>
      <c r="P54" s="40">
        <v>0</v>
      </c>
      <c r="Q54" s="38"/>
      <c r="R54" s="38"/>
      <c r="S54" s="38"/>
      <c r="T54" s="117"/>
      <c r="U54" s="113"/>
      <c r="V54" s="41"/>
      <c r="W54" s="41"/>
      <c r="X54" s="41"/>
      <c r="Y54" s="41"/>
      <c r="Z54" s="41"/>
      <c r="AA54" s="41">
        <v>0</v>
      </c>
      <c r="AB54" s="41">
        <v>0</v>
      </c>
      <c r="AC54" s="41">
        <v>0</v>
      </c>
      <c r="AD54" s="41"/>
      <c r="AE54" s="41"/>
      <c r="AF54" s="41"/>
      <c r="AG54" s="791"/>
      <c r="AH54" s="774"/>
      <c r="AI54" s="735"/>
      <c r="AJ54" s="735"/>
      <c r="AK54" s="741"/>
      <c r="AL54" s="735"/>
      <c r="AM54" s="735"/>
      <c r="AN54" s="777"/>
      <c r="AO54" s="759"/>
      <c r="AP54" s="766"/>
      <c r="AQ54" s="762"/>
      <c r="AR54" s="735"/>
      <c r="AS54" s="735"/>
      <c r="AT54" s="735"/>
      <c r="AU54" s="735"/>
      <c r="AV54" s="735"/>
      <c r="AW54" s="735"/>
      <c r="AX54" s="759"/>
      <c r="AY54" s="762"/>
      <c r="AZ54" s="764"/>
    </row>
    <row r="55" spans="1:52" ht="23.25" customHeight="1">
      <c r="A55" s="780"/>
      <c r="B55" s="735"/>
      <c r="C55" s="724"/>
      <c r="D55" s="106" t="s">
        <v>7</v>
      </c>
      <c r="E55" s="40">
        <v>0</v>
      </c>
      <c r="F55" s="38"/>
      <c r="G55" s="38"/>
      <c r="H55" s="38"/>
      <c r="I55" s="38"/>
      <c r="J55" s="38"/>
      <c r="K55" s="38"/>
      <c r="L55" s="38"/>
      <c r="M55" s="40">
        <v>0</v>
      </c>
      <c r="N55" s="40">
        <v>0</v>
      </c>
      <c r="O55" s="40" t="b">
        <f t="shared" si="0"/>
        <v>1</v>
      </c>
      <c r="P55" s="40">
        <v>0</v>
      </c>
      <c r="Q55" s="38"/>
      <c r="R55" s="38"/>
      <c r="S55" s="38"/>
      <c r="T55" s="117"/>
      <c r="U55" s="113"/>
      <c r="V55" s="41"/>
      <c r="W55" s="41"/>
      <c r="X55" s="41"/>
      <c r="Y55" s="41"/>
      <c r="Z55" s="41"/>
      <c r="AA55" s="41">
        <v>0</v>
      </c>
      <c r="AB55" s="41">
        <v>0</v>
      </c>
      <c r="AC55" s="41">
        <v>0</v>
      </c>
      <c r="AD55" s="41"/>
      <c r="AE55" s="41"/>
      <c r="AF55" s="41"/>
      <c r="AG55" s="791"/>
      <c r="AH55" s="774"/>
      <c r="AI55" s="735"/>
      <c r="AJ55" s="735"/>
      <c r="AK55" s="741"/>
      <c r="AL55" s="735"/>
      <c r="AM55" s="735"/>
      <c r="AN55" s="777"/>
      <c r="AO55" s="759"/>
      <c r="AP55" s="766"/>
      <c r="AQ55" s="762"/>
      <c r="AR55" s="735"/>
      <c r="AS55" s="735"/>
      <c r="AT55" s="735"/>
      <c r="AU55" s="735"/>
      <c r="AV55" s="735"/>
      <c r="AW55" s="735"/>
      <c r="AX55" s="759"/>
      <c r="AY55" s="762"/>
      <c r="AZ55" s="764"/>
    </row>
    <row r="56" spans="1:52" ht="23.25" customHeight="1">
      <c r="A56" s="780"/>
      <c r="B56" s="735"/>
      <c r="C56" s="724"/>
      <c r="D56" s="106" t="s">
        <v>96</v>
      </c>
      <c r="E56" s="153">
        <v>585</v>
      </c>
      <c r="F56" s="154"/>
      <c r="G56" s="154"/>
      <c r="H56" s="154"/>
      <c r="I56" s="154"/>
      <c r="J56" s="154"/>
      <c r="K56" s="154"/>
      <c r="L56" s="154"/>
      <c r="M56" s="153">
        <v>585</v>
      </c>
      <c r="N56" s="153">
        <v>585</v>
      </c>
      <c r="O56" s="40" t="b">
        <f t="shared" si="0"/>
        <v>1</v>
      </c>
      <c r="P56" s="153">
        <v>585</v>
      </c>
      <c r="Q56" s="154"/>
      <c r="R56" s="154"/>
      <c r="S56" s="154"/>
      <c r="T56" s="155"/>
      <c r="U56" s="156"/>
      <c r="V56" s="157"/>
      <c r="W56" s="157"/>
      <c r="X56" s="157"/>
      <c r="Y56" s="157"/>
      <c r="Z56" s="157"/>
      <c r="AA56" s="197">
        <v>151</v>
      </c>
      <c r="AB56" s="197">
        <v>229</v>
      </c>
      <c r="AC56" s="197">
        <v>334</v>
      </c>
      <c r="AD56" s="197"/>
      <c r="AE56" s="197"/>
      <c r="AF56" s="157"/>
      <c r="AG56" s="791"/>
      <c r="AH56" s="774"/>
      <c r="AI56" s="735"/>
      <c r="AJ56" s="735"/>
      <c r="AK56" s="741"/>
      <c r="AL56" s="735"/>
      <c r="AM56" s="735"/>
      <c r="AN56" s="777"/>
      <c r="AO56" s="759"/>
      <c r="AP56" s="766"/>
      <c r="AQ56" s="762"/>
      <c r="AR56" s="735"/>
      <c r="AS56" s="735"/>
      <c r="AT56" s="735"/>
      <c r="AU56" s="735"/>
      <c r="AV56" s="735"/>
      <c r="AW56" s="735"/>
      <c r="AX56" s="759"/>
      <c r="AY56" s="762"/>
      <c r="AZ56" s="764"/>
    </row>
    <row r="57" spans="1:52" ht="23.25" customHeight="1">
      <c r="A57" s="780"/>
      <c r="B57" s="735"/>
      <c r="C57" s="724"/>
      <c r="D57" s="106" t="s">
        <v>99</v>
      </c>
      <c r="E57" s="153">
        <v>111198232</v>
      </c>
      <c r="F57" s="154"/>
      <c r="G57" s="154"/>
      <c r="H57" s="154"/>
      <c r="I57" s="154"/>
      <c r="J57" s="154"/>
      <c r="K57" s="154"/>
      <c r="L57" s="154"/>
      <c r="M57" s="153">
        <v>111198232</v>
      </c>
      <c r="N57" s="153">
        <v>111198232</v>
      </c>
      <c r="O57" s="40" t="b">
        <f t="shared" si="0"/>
        <v>1</v>
      </c>
      <c r="P57" s="153">
        <v>111198232</v>
      </c>
      <c r="Q57" s="154"/>
      <c r="R57" s="154"/>
      <c r="S57" s="154"/>
      <c r="T57" s="155"/>
      <c r="U57" s="156"/>
      <c r="V57" s="157"/>
      <c r="W57" s="157"/>
      <c r="X57" s="157"/>
      <c r="Y57" s="157"/>
      <c r="Z57" s="157"/>
      <c r="AA57" s="197">
        <v>33250419</v>
      </c>
      <c r="AB57" s="197">
        <v>124367810</v>
      </c>
      <c r="AC57" s="197">
        <v>125368511</v>
      </c>
      <c r="AD57" s="197"/>
      <c r="AE57" s="197"/>
      <c r="AF57" s="157"/>
      <c r="AG57" s="792"/>
      <c r="AH57" s="775"/>
      <c r="AI57" s="736"/>
      <c r="AJ57" s="736"/>
      <c r="AK57" s="742"/>
      <c r="AL57" s="736"/>
      <c r="AM57" s="736"/>
      <c r="AN57" s="778"/>
      <c r="AO57" s="760"/>
      <c r="AP57" s="766"/>
      <c r="AQ57" s="763"/>
      <c r="AR57" s="736"/>
      <c r="AS57" s="736"/>
      <c r="AT57" s="736"/>
      <c r="AU57" s="736"/>
      <c r="AV57" s="736"/>
      <c r="AW57" s="736"/>
      <c r="AX57" s="760"/>
      <c r="AY57" s="763"/>
      <c r="AZ57" s="764"/>
    </row>
    <row r="58" spans="1:52" ht="23.25" customHeight="1">
      <c r="A58" s="780"/>
      <c r="B58" s="735"/>
      <c r="C58" s="724" t="s">
        <v>231</v>
      </c>
      <c r="D58" s="106" t="s">
        <v>94</v>
      </c>
      <c r="E58" s="40">
        <v>784</v>
      </c>
      <c r="F58" s="40"/>
      <c r="G58" s="40"/>
      <c r="H58" s="40"/>
      <c r="I58" s="40"/>
      <c r="J58" s="40"/>
      <c r="K58" s="40"/>
      <c r="L58" s="40"/>
      <c r="M58" s="40">
        <v>784</v>
      </c>
      <c r="N58" s="40">
        <v>784</v>
      </c>
      <c r="O58" s="40" t="b">
        <f t="shared" si="0"/>
        <v>1</v>
      </c>
      <c r="P58" s="40">
        <v>784</v>
      </c>
      <c r="Q58" s="40"/>
      <c r="R58" s="40"/>
      <c r="S58" s="109"/>
      <c r="T58" s="115"/>
      <c r="U58" s="111"/>
      <c r="V58" s="110"/>
      <c r="W58" s="110"/>
      <c r="X58" s="110"/>
      <c r="Y58" s="110"/>
      <c r="Z58" s="110"/>
      <c r="AA58" s="196">
        <v>76</v>
      </c>
      <c r="AB58" s="196">
        <v>115</v>
      </c>
      <c r="AC58" s="196">
        <v>168</v>
      </c>
      <c r="AD58" s="196"/>
      <c r="AE58" s="196"/>
      <c r="AF58" s="110"/>
      <c r="AG58" s="790"/>
      <c r="AH58" s="773" t="s">
        <v>231</v>
      </c>
      <c r="AI58" s="734" t="s">
        <v>385</v>
      </c>
      <c r="AJ58" s="734" t="s">
        <v>257</v>
      </c>
      <c r="AK58" s="740" t="s">
        <v>384</v>
      </c>
      <c r="AL58" s="734" t="str">
        <f t="shared" ref="AL58" si="29">+AH58</f>
        <v>9-FONTIBON</v>
      </c>
      <c r="AM58" s="734" t="s">
        <v>257</v>
      </c>
      <c r="AN58" s="776" t="s">
        <v>286</v>
      </c>
      <c r="AO58" s="758">
        <v>383733.88672535215</v>
      </c>
      <c r="AP58" s="766">
        <v>181875.53241475826</v>
      </c>
      <c r="AQ58" s="761">
        <v>201858.35431059389</v>
      </c>
      <c r="AR58" s="734" t="s">
        <v>257</v>
      </c>
      <c r="AS58" s="734" t="s">
        <v>259</v>
      </c>
      <c r="AT58" s="767">
        <f t="shared" ref="AT58" si="30">+AO58</f>
        <v>383733.88672535215</v>
      </c>
      <c r="AU58" s="734" t="s">
        <v>259</v>
      </c>
      <c r="AV58" s="767">
        <f t="shared" ref="AV58" si="31">+AT58</f>
        <v>383733.88672535215</v>
      </c>
      <c r="AW58" s="734" t="s">
        <v>260</v>
      </c>
      <c r="AX58" s="758">
        <f>+AQ58+AP58</f>
        <v>383733.88672535215</v>
      </c>
      <c r="AY58" s="761">
        <f t="shared" ref="AY58" si="32">+AX58</f>
        <v>383733.88672535215</v>
      </c>
      <c r="AZ58" s="764"/>
    </row>
    <row r="59" spans="1:52" ht="23.25" customHeight="1">
      <c r="A59" s="780"/>
      <c r="B59" s="735"/>
      <c r="C59" s="724"/>
      <c r="D59" s="106" t="s">
        <v>6</v>
      </c>
      <c r="E59" s="40">
        <v>148906313</v>
      </c>
      <c r="F59" s="40"/>
      <c r="G59" s="40"/>
      <c r="H59" s="40"/>
      <c r="I59" s="40"/>
      <c r="J59" s="40"/>
      <c r="K59" s="40"/>
      <c r="L59" s="40"/>
      <c r="M59" s="40">
        <v>148906313</v>
      </c>
      <c r="N59" s="40">
        <v>148906313</v>
      </c>
      <c r="O59" s="40" t="b">
        <f t="shared" si="0"/>
        <v>1</v>
      </c>
      <c r="P59" s="40">
        <v>148906313</v>
      </c>
      <c r="Q59" s="40"/>
      <c r="R59" s="40"/>
      <c r="S59" s="40"/>
      <c r="T59" s="116"/>
      <c r="U59" s="112"/>
      <c r="V59" s="36"/>
      <c r="W59" s="36"/>
      <c r="X59" s="36"/>
      <c r="Y59" s="36"/>
      <c r="Z59" s="36"/>
      <c r="AA59" s="196">
        <v>19424570</v>
      </c>
      <c r="AB59" s="196">
        <v>72654460</v>
      </c>
      <c r="AC59" s="196">
        <v>73239059</v>
      </c>
      <c r="AD59" s="196"/>
      <c r="AE59" s="196"/>
      <c r="AF59" s="36"/>
      <c r="AG59" s="791"/>
      <c r="AH59" s="774"/>
      <c r="AI59" s="735"/>
      <c r="AJ59" s="735"/>
      <c r="AK59" s="741"/>
      <c r="AL59" s="735"/>
      <c r="AM59" s="735"/>
      <c r="AN59" s="777"/>
      <c r="AO59" s="759"/>
      <c r="AP59" s="766"/>
      <c r="AQ59" s="762"/>
      <c r="AR59" s="735"/>
      <c r="AS59" s="735"/>
      <c r="AT59" s="735"/>
      <c r="AU59" s="735"/>
      <c r="AV59" s="735"/>
      <c r="AW59" s="735"/>
      <c r="AX59" s="759"/>
      <c r="AY59" s="762"/>
      <c r="AZ59" s="764"/>
    </row>
    <row r="60" spans="1:52" ht="23.25" customHeight="1">
      <c r="A60" s="780"/>
      <c r="B60" s="735"/>
      <c r="C60" s="724"/>
      <c r="D60" s="106" t="s">
        <v>95</v>
      </c>
      <c r="E60" s="40">
        <v>0</v>
      </c>
      <c r="F60" s="38"/>
      <c r="G60" s="38"/>
      <c r="H60" s="38"/>
      <c r="I60" s="38"/>
      <c r="J60" s="38"/>
      <c r="K60" s="38"/>
      <c r="L60" s="38"/>
      <c r="M60" s="40">
        <v>0</v>
      </c>
      <c r="N60" s="40">
        <v>0</v>
      </c>
      <c r="O60" s="40" t="b">
        <f t="shared" si="0"/>
        <v>1</v>
      </c>
      <c r="P60" s="40">
        <v>0</v>
      </c>
      <c r="Q60" s="38"/>
      <c r="R60" s="38"/>
      <c r="S60" s="38"/>
      <c r="T60" s="117"/>
      <c r="U60" s="113"/>
      <c r="V60" s="41"/>
      <c r="W60" s="41"/>
      <c r="X60" s="41"/>
      <c r="Y60" s="41"/>
      <c r="Z60" s="41"/>
      <c r="AA60" s="41">
        <v>0</v>
      </c>
      <c r="AB60" s="41">
        <v>0</v>
      </c>
      <c r="AC60" s="41">
        <v>0</v>
      </c>
      <c r="AD60" s="41"/>
      <c r="AE60" s="41"/>
      <c r="AF60" s="41"/>
      <c r="AG60" s="791"/>
      <c r="AH60" s="774"/>
      <c r="AI60" s="735"/>
      <c r="AJ60" s="735"/>
      <c r="AK60" s="741"/>
      <c r="AL60" s="735"/>
      <c r="AM60" s="735"/>
      <c r="AN60" s="777"/>
      <c r="AO60" s="759"/>
      <c r="AP60" s="766"/>
      <c r="AQ60" s="762"/>
      <c r="AR60" s="735"/>
      <c r="AS60" s="735"/>
      <c r="AT60" s="735"/>
      <c r="AU60" s="735"/>
      <c r="AV60" s="735"/>
      <c r="AW60" s="735"/>
      <c r="AX60" s="759"/>
      <c r="AY60" s="762"/>
      <c r="AZ60" s="764"/>
    </row>
    <row r="61" spans="1:52" ht="23.25" customHeight="1">
      <c r="A61" s="780"/>
      <c r="B61" s="735"/>
      <c r="C61" s="724"/>
      <c r="D61" s="106" t="s">
        <v>7</v>
      </c>
      <c r="E61" s="40">
        <v>0</v>
      </c>
      <c r="F61" s="38"/>
      <c r="G61" s="38"/>
      <c r="H61" s="38"/>
      <c r="I61" s="38"/>
      <c r="J61" s="38"/>
      <c r="K61" s="38"/>
      <c r="L61" s="38"/>
      <c r="M61" s="40">
        <v>0</v>
      </c>
      <c r="N61" s="40">
        <v>0</v>
      </c>
      <c r="O61" s="40" t="b">
        <f t="shared" si="0"/>
        <v>1</v>
      </c>
      <c r="P61" s="40">
        <v>0</v>
      </c>
      <c r="Q61" s="38"/>
      <c r="R61" s="38"/>
      <c r="S61" s="38"/>
      <c r="T61" s="117"/>
      <c r="U61" s="113"/>
      <c r="V61" s="41"/>
      <c r="W61" s="41"/>
      <c r="X61" s="41"/>
      <c r="Y61" s="41"/>
      <c r="Z61" s="41"/>
      <c r="AA61" s="41">
        <v>0</v>
      </c>
      <c r="AB61" s="41">
        <v>0</v>
      </c>
      <c r="AC61" s="41">
        <v>0</v>
      </c>
      <c r="AD61" s="41"/>
      <c r="AE61" s="41"/>
      <c r="AF61" s="41"/>
      <c r="AG61" s="791"/>
      <c r="AH61" s="774"/>
      <c r="AI61" s="735"/>
      <c r="AJ61" s="735"/>
      <c r="AK61" s="741"/>
      <c r="AL61" s="735"/>
      <c r="AM61" s="735"/>
      <c r="AN61" s="777"/>
      <c r="AO61" s="759"/>
      <c r="AP61" s="766"/>
      <c r="AQ61" s="762"/>
      <c r="AR61" s="735"/>
      <c r="AS61" s="735"/>
      <c r="AT61" s="735"/>
      <c r="AU61" s="735"/>
      <c r="AV61" s="735"/>
      <c r="AW61" s="735"/>
      <c r="AX61" s="759"/>
      <c r="AY61" s="762"/>
      <c r="AZ61" s="764"/>
    </row>
    <row r="62" spans="1:52" ht="23.25" customHeight="1">
      <c r="A62" s="780"/>
      <c r="B62" s="735"/>
      <c r="C62" s="724"/>
      <c r="D62" s="106" t="s">
        <v>96</v>
      </c>
      <c r="E62" s="153">
        <v>784</v>
      </c>
      <c r="F62" s="154"/>
      <c r="G62" s="154"/>
      <c r="H62" s="154"/>
      <c r="I62" s="154"/>
      <c r="J62" s="154"/>
      <c r="K62" s="154"/>
      <c r="L62" s="154"/>
      <c r="M62" s="153">
        <v>784</v>
      </c>
      <c r="N62" s="153">
        <v>784</v>
      </c>
      <c r="O62" s="40" t="b">
        <f t="shared" si="0"/>
        <v>1</v>
      </c>
      <c r="P62" s="153">
        <v>784</v>
      </c>
      <c r="Q62" s="154"/>
      <c r="R62" s="154"/>
      <c r="S62" s="154"/>
      <c r="T62" s="155"/>
      <c r="U62" s="156"/>
      <c r="V62" s="157"/>
      <c r="W62" s="157"/>
      <c r="X62" s="157"/>
      <c r="Y62" s="157"/>
      <c r="Z62" s="157"/>
      <c r="AA62" s="197">
        <v>76</v>
      </c>
      <c r="AB62" s="197">
        <v>115</v>
      </c>
      <c r="AC62" s="197">
        <v>168</v>
      </c>
      <c r="AD62" s="197"/>
      <c r="AE62" s="197"/>
      <c r="AF62" s="157"/>
      <c r="AG62" s="791"/>
      <c r="AH62" s="774"/>
      <c r="AI62" s="735"/>
      <c r="AJ62" s="735"/>
      <c r="AK62" s="741"/>
      <c r="AL62" s="735"/>
      <c r="AM62" s="735"/>
      <c r="AN62" s="777"/>
      <c r="AO62" s="759"/>
      <c r="AP62" s="766"/>
      <c r="AQ62" s="762"/>
      <c r="AR62" s="735"/>
      <c r="AS62" s="735"/>
      <c r="AT62" s="735"/>
      <c r="AU62" s="735"/>
      <c r="AV62" s="735"/>
      <c r="AW62" s="735"/>
      <c r="AX62" s="759"/>
      <c r="AY62" s="762"/>
      <c r="AZ62" s="764"/>
    </row>
    <row r="63" spans="1:52" ht="23.25" customHeight="1">
      <c r="A63" s="780"/>
      <c r="B63" s="735"/>
      <c r="C63" s="724"/>
      <c r="D63" s="106" t="s">
        <v>99</v>
      </c>
      <c r="E63" s="153">
        <v>148906313</v>
      </c>
      <c r="F63" s="154"/>
      <c r="G63" s="154"/>
      <c r="H63" s="154"/>
      <c r="I63" s="154"/>
      <c r="J63" s="154"/>
      <c r="K63" s="154"/>
      <c r="L63" s="154"/>
      <c r="M63" s="153">
        <v>148906313</v>
      </c>
      <c r="N63" s="153">
        <v>148906313</v>
      </c>
      <c r="O63" s="40" t="b">
        <f t="shared" si="0"/>
        <v>1</v>
      </c>
      <c r="P63" s="153">
        <v>148906313</v>
      </c>
      <c r="Q63" s="154"/>
      <c r="R63" s="154"/>
      <c r="S63" s="154"/>
      <c r="T63" s="155"/>
      <c r="U63" s="156"/>
      <c r="V63" s="157"/>
      <c r="W63" s="157"/>
      <c r="X63" s="157"/>
      <c r="Y63" s="157"/>
      <c r="Z63" s="157"/>
      <c r="AA63" s="197">
        <v>19424570</v>
      </c>
      <c r="AB63" s="197">
        <v>72654460</v>
      </c>
      <c r="AC63" s="197">
        <v>73239059</v>
      </c>
      <c r="AD63" s="197"/>
      <c r="AE63" s="197"/>
      <c r="AF63" s="157"/>
      <c r="AG63" s="792"/>
      <c r="AH63" s="775"/>
      <c r="AI63" s="736"/>
      <c r="AJ63" s="736"/>
      <c r="AK63" s="742"/>
      <c r="AL63" s="736"/>
      <c r="AM63" s="736"/>
      <c r="AN63" s="778"/>
      <c r="AO63" s="760"/>
      <c r="AP63" s="766"/>
      <c r="AQ63" s="763"/>
      <c r="AR63" s="736"/>
      <c r="AS63" s="736"/>
      <c r="AT63" s="736"/>
      <c r="AU63" s="736"/>
      <c r="AV63" s="736"/>
      <c r="AW63" s="736"/>
      <c r="AX63" s="760"/>
      <c r="AY63" s="763"/>
      <c r="AZ63" s="764"/>
    </row>
    <row r="64" spans="1:52" ht="23.25" customHeight="1">
      <c r="A64" s="780"/>
      <c r="B64" s="735"/>
      <c r="C64" s="724" t="s">
        <v>232</v>
      </c>
      <c r="D64" s="106" t="s">
        <v>94</v>
      </c>
      <c r="E64" s="40">
        <v>1131</v>
      </c>
      <c r="F64" s="40"/>
      <c r="G64" s="40"/>
      <c r="H64" s="40"/>
      <c r="I64" s="40"/>
      <c r="J64" s="40"/>
      <c r="K64" s="40"/>
      <c r="L64" s="40"/>
      <c r="M64" s="40">
        <v>1131</v>
      </c>
      <c r="N64" s="40">
        <v>1131</v>
      </c>
      <c r="O64" s="40" t="b">
        <f t="shared" si="0"/>
        <v>1</v>
      </c>
      <c r="P64" s="40">
        <v>1131</v>
      </c>
      <c r="Q64" s="40"/>
      <c r="R64" s="40"/>
      <c r="S64" s="109"/>
      <c r="T64" s="115"/>
      <c r="U64" s="111"/>
      <c r="V64" s="110"/>
      <c r="W64" s="110"/>
      <c r="X64" s="110"/>
      <c r="Y64" s="110"/>
      <c r="Z64" s="110"/>
      <c r="AA64" s="196">
        <v>134</v>
      </c>
      <c r="AB64" s="196">
        <v>202</v>
      </c>
      <c r="AC64" s="196">
        <v>296</v>
      </c>
      <c r="AD64" s="196"/>
      <c r="AE64" s="196"/>
      <c r="AF64" s="110"/>
      <c r="AG64" s="790"/>
      <c r="AH64" s="773" t="s">
        <v>232</v>
      </c>
      <c r="AI64" s="734" t="s">
        <v>385</v>
      </c>
      <c r="AJ64" s="734" t="s">
        <v>257</v>
      </c>
      <c r="AK64" s="740" t="s">
        <v>384</v>
      </c>
      <c r="AL64" s="734" t="str">
        <f t="shared" ref="AL64" si="33">+AH64</f>
        <v>10-ENGATIVA</v>
      </c>
      <c r="AM64" s="734" t="s">
        <v>257</v>
      </c>
      <c r="AN64" s="776" t="s">
        <v>286</v>
      </c>
      <c r="AO64" s="758">
        <v>831377.93357980822</v>
      </c>
      <c r="AP64" s="766">
        <v>392164.22683464718</v>
      </c>
      <c r="AQ64" s="761">
        <v>439213.70674516103</v>
      </c>
      <c r="AR64" s="734" t="s">
        <v>257</v>
      </c>
      <c r="AS64" s="734" t="s">
        <v>259</v>
      </c>
      <c r="AT64" s="767">
        <f t="shared" ref="AT64" si="34">+AO64</f>
        <v>831377.93357980822</v>
      </c>
      <c r="AU64" s="734" t="s">
        <v>259</v>
      </c>
      <c r="AV64" s="767">
        <f t="shared" ref="AV64" si="35">+AT64</f>
        <v>831377.93357980822</v>
      </c>
      <c r="AW64" s="734" t="s">
        <v>260</v>
      </c>
      <c r="AX64" s="758">
        <f>+AQ64+AP64</f>
        <v>831377.93357980822</v>
      </c>
      <c r="AY64" s="761">
        <f t="shared" ref="AY64" si="36">+AX64</f>
        <v>831377.93357980822</v>
      </c>
      <c r="AZ64" s="764"/>
    </row>
    <row r="65" spans="1:52" ht="23.25" customHeight="1">
      <c r="A65" s="780"/>
      <c r="B65" s="735"/>
      <c r="C65" s="724"/>
      <c r="D65" s="106" t="s">
        <v>6</v>
      </c>
      <c r="E65" s="40">
        <v>214970872</v>
      </c>
      <c r="F65" s="40"/>
      <c r="G65" s="40"/>
      <c r="H65" s="40"/>
      <c r="I65" s="40"/>
      <c r="J65" s="40"/>
      <c r="K65" s="40"/>
      <c r="L65" s="40"/>
      <c r="M65" s="40">
        <v>214970872</v>
      </c>
      <c r="N65" s="40">
        <v>214970872</v>
      </c>
      <c r="O65" s="40" t="b">
        <f t="shared" si="0"/>
        <v>1</v>
      </c>
      <c r="P65" s="40">
        <v>214970872</v>
      </c>
      <c r="Q65" s="40"/>
      <c r="R65" s="40"/>
      <c r="S65" s="40"/>
      <c r="T65" s="116"/>
      <c r="U65" s="112"/>
      <c r="V65" s="36"/>
      <c r="W65" s="36"/>
      <c r="X65" s="36"/>
      <c r="Y65" s="36"/>
      <c r="Z65" s="36"/>
      <c r="AA65" s="196">
        <v>31316510</v>
      </c>
      <c r="AB65" s="196">
        <v>117134335</v>
      </c>
      <c r="AC65" s="196">
        <v>118076833</v>
      </c>
      <c r="AD65" s="196"/>
      <c r="AE65" s="196"/>
      <c r="AF65" s="36"/>
      <c r="AG65" s="791"/>
      <c r="AH65" s="774"/>
      <c r="AI65" s="735"/>
      <c r="AJ65" s="735"/>
      <c r="AK65" s="741"/>
      <c r="AL65" s="735"/>
      <c r="AM65" s="735"/>
      <c r="AN65" s="777"/>
      <c r="AO65" s="759"/>
      <c r="AP65" s="766"/>
      <c r="AQ65" s="762"/>
      <c r="AR65" s="735"/>
      <c r="AS65" s="735"/>
      <c r="AT65" s="735"/>
      <c r="AU65" s="735"/>
      <c r="AV65" s="735"/>
      <c r="AW65" s="735"/>
      <c r="AX65" s="759"/>
      <c r="AY65" s="762"/>
      <c r="AZ65" s="764"/>
    </row>
    <row r="66" spans="1:52" ht="23.25" customHeight="1">
      <c r="A66" s="780"/>
      <c r="B66" s="735"/>
      <c r="C66" s="724"/>
      <c r="D66" s="106" t="s">
        <v>95</v>
      </c>
      <c r="E66" s="40">
        <v>0</v>
      </c>
      <c r="F66" s="38"/>
      <c r="G66" s="38"/>
      <c r="H66" s="38"/>
      <c r="I66" s="38"/>
      <c r="J66" s="38"/>
      <c r="K66" s="38"/>
      <c r="L66" s="38"/>
      <c r="M66" s="40">
        <v>0</v>
      </c>
      <c r="N66" s="40">
        <v>0</v>
      </c>
      <c r="O66" s="40" t="b">
        <f t="shared" si="0"/>
        <v>1</v>
      </c>
      <c r="P66" s="40">
        <v>0</v>
      </c>
      <c r="Q66" s="38"/>
      <c r="R66" s="38"/>
      <c r="S66" s="38"/>
      <c r="T66" s="117"/>
      <c r="U66" s="113"/>
      <c r="V66" s="41"/>
      <c r="W66" s="41"/>
      <c r="X66" s="41"/>
      <c r="Y66" s="41"/>
      <c r="Z66" s="41"/>
      <c r="AA66" s="41">
        <v>0</v>
      </c>
      <c r="AB66" s="41">
        <v>0</v>
      </c>
      <c r="AC66" s="41">
        <v>0</v>
      </c>
      <c r="AD66" s="41"/>
      <c r="AE66" s="41"/>
      <c r="AF66" s="41"/>
      <c r="AG66" s="791"/>
      <c r="AH66" s="774"/>
      <c r="AI66" s="735"/>
      <c r="AJ66" s="735"/>
      <c r="AK66" s="741"/>
      <c r="AL66" s="735"/>
      <c r="AM66" s="735"/>
      <c r="AN66" s="777"/>
      <c r="AO66" s="759"/>
      <c r="AP66" s="766"/>
      <c r="AQ66" s="762"/>
      <c r="AR66" s="735"/>
      <c r="AS66" s="735"/>
      <c r="AT66" s="735"/>
      <c r="AU66" s="735"/>
      <c r="AV66" s="735"/>
      <c r="AW66" s="735"/>
      <c r="AX66" s="759"/>
      <c r="AY66" s="762"/>
      <c r="AZ66" s="764"/>
    </row>
    <row r="67" spans="1:52" ht="23.25" customHeight="1">
      <c r="A67" s="780"/>
      <c r="B67" s="735"/>
      <c r="C67" s="724"/>
      <c r="D67" s="106" t="s">
        <v>7</v>
      </c>
      <c r="E67" s="40">
        <v>0</v>
      </c>
      <c r="F67" s="38"/>
      <c r="G67" s="38"/>
      <c r="H67" s="38"/>
      <c r="I67" s="38"/>
      <c r="J67" s="38"/>
      <c r="K67" s="38"/>
      <c r="L67" s="38"/>
      <c r="M67" s="40">
        <v>0</v>
      </c>
      <c r="N67" s="40">
        <v>0</v>
      </c>
      <c r="O67" s="40" t="b">
        <f t="shared" si="0"/>
        <v>1</v>
      </c>
      <c r="P67" s="40">
        <v>0</v>
      </c>
      <c r="Q67" s="38"/>
      <c r="R67" s="38"/>
      <c r="S67" s="38"/>
      <c r="T67" s="117"/>
      <c r="U67" s="113"/>
      <c r="V67" s="41"/>
      <c r="W67" s="41"/>
      <c r="X67" s="41"/>
      <c r="Y67" s="41"/>
      <c r="Z67" s="41"/>
      <c r="AA67" s="41">
        <v>0</v>
      </c>
      <c r="AB67" s="41">
        <v>0</v>
      </c>
      <c r="AC67" s="41">
        <v>0</v>
      </c>
      <c r="AD67" s="41"/>
      <c r="AE67" s="41"/>
      <c r="AF67" s="41"/>
      <c r="AG67" s="791"/>
      <c r="AH67" s="774"/>
      <c r="AI67" s="735"/>
      <c r="AJ67" s="735"/>
      <c r="AK67" s="741"/>
      <c r="AL67" s="735"/>
      <c r="AM67" s="735"/>
      <c r="AN67" s="777"/>
      <c r="AO67" s="759"/>
      <c r="AP67" s="766"/>
      <c r="AQ67" s="762"/>
      <c r="AR67" s="735"/>
      <c r="AS67" s="735"/>
      <c r="AT67" s="735"/>
      <c r="AU67" s="735"/>
      <c r="AV67" s="735"/>
      <c r="AW67" s="735"/>
      <c r="AX67" s="759"/>
      <c r="AY67" s="762"/>
      <c r="AZ67" s="764"/>
    </row>
    <row r="68" spans="1:52" ht="23.25" customHeight="1">
      <c r="A68" s="780"/>
      <c r="B68" s="735"/>
      <c r="C68" s="724"/>
      <c r="D68" s="106" t="s">
        <v>96</v>
      </c>
      <c r="E68" s="153">
        <v>1131</v>
      </c>
      <c r="F68" s="154"/>
      <c r="G68" s="154"/>
      <c r="H68" s="154"/>
      <c r="I68" s="154"/>
      <c r="J68" s="154"/>
      <c r="K68" s="154"/>
      <c r="L68" s="154"/>
      <c r="M68" s="153">
        <v>1131</v>
      </c>
      <c r="N68" s="153">
        <v>1131</v>
      </c>
      <c r="O68" s="40" t="b">
        <f t="shared" si="0"/>
        <v>1</v>
      </c>
      <c r="P68" s="153">
        <v>1131</v>
      </c>
      <c r="Q68" s="154"/>
      <c r="R68" s="154"/>
      <c r="S68" s="154"/>
      <c r="T68" s="155"/>
      <c r="U68" s="156"/>
      <c r="V68" s="157"/>
      <c r="W68" s="157"/>
      <c r="X68" s="157"/>
      <c r="Y68" s="157"/>
      <c r="Z68" s="157"/>
      <c r="AA68" s="197">
        <v>134</v>
      </c>
      <c r="AB68" s="197">
        <v>202</v>
      </c>
      <c r="AC68" s="197">
        <v>296</v>
      </c>
      <c r="AD68" s="197"/>
      <c r="AE68" s="197"/>
      <c r="AF68" s="157"/>
      <c r="AG68" s="791"/>
      <c r="AH68" s="774"/>
      <c r="AI68" s="735"/>
      <c r="AJ68" s="735"/>
      <c r="AK68" s="741"/>
      <c r="AL68" s="735"/>
      <c r="AM68" s="735"/>
      <c r="AN68" s="777"/>
      <c r="AO68" s="759"/>
      <c r="AP68" s="766"/>
      <c r="AQ68" s="762"/>
      <c r="AR68" s="735"/>
      <c r="AS68" s="735"/>
      <c r="AT68" s="735"/>
      <c r="AU68" s="735"/>
      <c r="AV68" s="735"/>
      <c r="AW68" s="735"/>
      <c r="AX68" s="759"/>
      <c r="AY68" s="762"/>
      <c r="AZ68" s="764"/>
    </row>
    <row r="69" spans="1:52" ht="23.25" customHeight="1">
      <c r="A69" s="780"/>
      <c r="B69" s="735"/>
      <c r="C69" s="724"/>
      <c r="D69" s="106" t="s">
        <v>99</v>
      </c>
      <c r="E69" s="153">
        <v>214970872</v>
      </c>
      <c r="F69" s="154"/>
      <c r="G69" s="154"/>
      <c r="H69" s="154"/>
      <c r="I69" s="154"/>
      <c r="J69" s="154"/>
      <c r="K69" s="154"/>
      <c r="L69" s="154"/>
      <c r="M69" s="153">
        <v>214970872</v>
      </c>
      <c r="N69" s="153">
        <v>214970872</v>
      </c>
      <c r="O69" s="40" t="b">
        <f t="shared" si="0"/>
        <v>1</v>
      </c>
      <c r="P69" s="153">
        <v>214970872</v>
      </c>
      <c r="Q69" s="154"/>
      <c r="R69" s="154"/>
      <c r="S69" s="154"/>
      <c r="T69" s="155"/>
      <c r="U69" s="156"/>
      <c r="V69" s="157"/>
      <c r="W69" s="157"/>
      <c r="X69" s="157"/>
      <c r="Y69" s="157"/>
      <c r="Z69" s="157"/>
      <c r="AA69" s="197">
        <v>31316510</v>
      </c>
      <c r="AB69" s="197">
        <v>117134335</v>
      </c>
      <c r="AC69" s="197">
        <v>118076833</v>
      </c>
      <c r="AD69" s="197"/>
      <c r="AE69" s="197"/>
      <c r="AF69" s="157"/>
      <c r="AG69" s="792"/>
      <c r="AH69" s="775"/>
      <c r="AI69" s="736"/>
      <c r="AJ69" s="736"/>
      <c r="AK69" s="742"/>
      <c r="AL69" s="736"/>
      <c r="AM69" s="736"/>
      <c r="AN69" s="778"/>
      <c r="AO69" s="760"/>
      <c r="AP69" s="766"/>
      <c r="AQ69" s="763"/>
      <c r="AR69" s="736"/>
      <c r="AS69" s="736"/>
      <c r="AT69" s="736"/>
      <c r="AU69" s="736"/>
      <c r="AV69" s="736"/>
      <c r="AW69" s="736"/>
      <c r="AX69" s="760"/>
      <c r="AY69" s="763"/>
      <c r="AZ69" s="764"/>
    </row>
    <row r="70" spans="1:52" ht="23.25" customHeight="1">
      <c r="A70" s="780"/>
      <c r="B70" s="735"/>
      <c r="C70" s="724" t="s">
        <v>233</v>
      </c>
      <c r="D70" s="106" t="s">
        <v>94</v>
      </c>
      <c r="E70" s="40">
        <v>2105</v>
      </c>
      <c r="F70" s="40"/>
      <c r="G70" s="40"/>
      <c r="H70" s="40"/>
      <c r="I70" s="40"/>
      <c r="J70" s="40"/>
      <c r="K70" s="40"/>
      <c r="L70" s="40"/>
      <c r="M70" s="40">
        <v>2105</v>
      </c>
      <c r="N70" s="40">
        <v>2105</v>
      </c>
      <c r="O70" s="40" t="b">
        <f t="shared" si="0"/>
        <v>1</v>
      </c>
      <c r="P70" s="40">
        <v>2105</v>
      </c>
      <c r="Q70" s="40"/>
      <c r="R70" s="40"/>
      <c r="S70" s="109"/>
      <c r="T70" s="115"/>
      <c r="U70" s="111"/>
      <c r="V70" s="110"/>
      <c r="W70" s="110"/>
      <c r="X70" s="110"/>
      <c r="Y70" s="110"/>
      <c r="Z70" s="110"/>
      <c r="AA70" s="196">
        <v>182</v>
      </c>
      <c r="AB70" s="196">
        <v>277</v>
      </c>
      <c r="AC70" s="196">
        <v>404</v>
      </c>
      <c r="AD70" s="196"/>
      <c r="AE70" s="196"/>
      <c r="AF70" s="110"/>
      <c r="AG70" s="790"/>
      <c r="AH70" s="773" t="s">
        <v>233</v>
      </c>
      <c r="AI70" s="734" t="s">
        <v>385</v>
      </c>
      <c r="AJ70" s="734" t="s">
        <v>257</v>
      </c>
      <c r="AK70" s="740" t="s">
        <v>384</v>
      </c>
      <c r="AL70" s="734" t="str">
        <f t="shared" ref="AL70" si="37">+AH70</f>
        <v>11-SUBA</v>
      </c>
      <c r="AM70" s="734" t="s">
        <v>257</v>
      </c>
      <c r="AN70" s="776" t="s">
        <v>286</v>
      </c>
      <c r="AO70" s="758">
        <v>1215895.9408937634</v>
      </c>
      <c r="AP70" s="766">
        <v>572451.32818506297</v>
      </c>
      <c r="AQ70" s="761">
        <v>643444.61270870047</v>
      </c>
      <c r="AR70" s="734" t="s">
        <v>257</v>
      </c>
      <c r="AS70" s="734" t="s">
        <v>259</v>
      </c>
      <c r="AT70" s="767">
        <f t="shared" ref="AT70" si="38">+AO70</f>
        <v>1215895.9408937634</v>
      </c>
      <c r="AU70" s="734" t="s">
        <v>259</v>
      </c>
      <c r="AV70" s="767">
        <f t="shared" ref="AV70" si="39">+AT70</f>
        <v>1215895.9408937634</v>
      </c>
      <c r="AW70" s="734" t="s">
        <v>260</v>
      </c>
      <c r="AX70" s="758">
        <f>+AQ70+AP70</f>
        <v>1215895.9408937634</v>
      </c>
      <c r="AY70" s="761">
        <f t="shared" ref="AY70" si="40">+AX70</f>
        <v>1215895.9408937634</v>
      </c>
      <c r="AZ70" s="764"/>
    </row>
    <row r="71" spans="1:52" ht="23.25" customHeight="1">
      <c r="A71" s="780"/>
      <c r="B71" s="735"/>
      <c r="C71" s="724"/>
      <c r="D71" s="106" t="s">
        <v>6</v>
      </c>
      <c r="E71" s="40">
        <v>400030530</v>
      </c>
      <c r="F71" s="40"/>
      <c r="G71" s="40"/>
      <c r="H71" s="40"/>
      <c r="I71" s="40"/>
      <c r="J71" s="40"/>
      <c r="K71" s="40"/>
      <c r="L71" s="40"/>
      <c r="M71" s="40">
        <v>400030530</v>
      </c>
      <c r="N71" s="40">
        <v>400030530</v>
      </c>
      <c r="O71" s="40" t="b">
        <f t="shared" si="0"/>
        <v>1</v>
      </c>
      <c r="P71" s="40">
        <v>400030530</v>
      </c>
      <c r="Q71" s="40"/>
      <c r="R71" s="40"/>
      <c r="S71" s="40"/>
      <c r="T71" s="116"/>
      <c r="U71" s="112"/>
      <c r="V71" s="36"/>
      <c r="W71" s="36"/>
      <c r="X71" s="36"/>
      <c r="Y71" s="36"/>
      <c r="Z71" s="36"/>
      <c r="AA71" s="196">
        <v>47439544</v>
      </c>
      <c r="AB71" s="196">
        <v>177439935</v>
      </c>
      <c r="AC71" s="196">
        <v>178867670</v>
      </c>
      <c r="AD71" s="196"/>
      <c r="AE71" s="196"/>
      <c r="AF71" s="36"/>
      <c r="AG71" s="791"/>
      <c r="AH71" s="774"/>
      <c r="AI71" s="735"/>
      <c r="AJ71" s="735"/>
      <c r="AK71" s="741"/>
      <c r="AL71" s="735"/>
      <c r="AM71" s="735"/>
      <c r="AN71" s="777"/>
      <c r="AO71" s="759"/>
      <c r="AP71" s="766"/>
      <c r="AQ71" s="762"/>
      <c r="AR71" s="735"/>
      <c r="AS71" s="735"/>
      <c r="AT71" s="735"/>
      <c r="AU71" s="735"/>
      <c r="AV71" s="735"/>
      <c r="AW71" s="735"/>
      <c r="AX71" s="759"/>
      <c r="AY71" s="762"/>
      <c r="AZ71" s="764"/>
    </row>
    <row r="72" spans="1:52" ht="23.25" customHeight="1">
      <c r="A72" s="780"/>
      <c r="B72" s="735"/>
      <c r="C72" s="724"/>
      <c r="D72" s="106" t="s">
        <v>95</v>
      </c>
      <c r="E72" s="40">
        <v>0</v>
      </c>
      <c r="F72" s="38"/>
      <c r="G72" s="38"/>
      <c r="H72" s="38"/>
      <c r="I72" s="38"/>
      <c r="J72" s="38"/>
      <c r="K72" s="38"/>
      <c r="L72" s="38"/>
      <c r="M72" s="40">
        <v>0</v>
      </c>
      <c r="N72" s="40">
        <v>0</v>
      </c>
      <c r="O72" s="40" t="b">
        <f t="shared" si="0"/>
        <v>1</v>
      </c>
      <c r="P72" s="40">
        <v>0</v>
      </c>
      <c r="Q72" s="38"/>
      <c r="R72" s="38"/>
      <c r="S72" s="38"/>
      <c r="T72" s="117"/>
      <c r="U72" s="113"/>
      <c r="V72" s="41"/>
      <c r="W72" s="41"/>
      <c r="X72" s="41"/>
      <c r="Y72" s="41"/>
      <c r="Z72" s="41"/>
      <c r="AA72" s="41">
        <v>0</v>
      </c>
      <c r="AB72" s="41">
        <v>0</v>
      </c>
      <c r="AC72" s="41">
        <v>0</v>
      </c>
      <c r="AD72" s="41"/>
      <c r="AE72" s="41"/>
      <c r="AF72" s="41"/>
      <c r="AG72" s="791"/>
      <c r="AH72" s="774"/>
      <c r="AI72" s="735"/>
      <c r="AJ72" s="735"/>
      <c r="AK72" s="741"/>
      <c r="AL72" s="735"/>
      <c r="AM72" s="735"/>
      <c r="AN72" s="777"/>
      <c r="AO72" s="759"/>
      <c r="AP72" s="766"/>
      <c r="AQ72" s="762"/>
      <c r="AR72" s="735"/>
      <c r="AS72" s="735"/>
      <c r="AT72" s="735"/>
      <c r="AU72" s="735"/>
      <c r="AV72" s="735"/>
      <c r="AW72" s="735"/>
      <c r="AX72" s="759"/>
      <c r="AY72" s="762"/>
      <c r="AZ72" s="764"/>
    </row>
    <row r="73" spans="1:52" ht="23.25" customHeight="1">
      <c r="A73" s="780"/>
      <c r="B73" s="735"/>
      <c r="C73" s="724"/>
      <c r="D73" s="106" t="s">
        <v>7</v>
      </c>
      <c r="E73" s="40">
        <v>0</v>
      </c>
      <c r="F73" s="38"/>
      <c r="G73" s="38"/>
      <c r="H73" s="38"/>
      <c r="I73" s="38"/>
      <c r="J73" s="38"/>
      <c r="K73" s="38"/>
      <c r="L73" s="38"/>
      <c r="M73" s="40">
        <v>0</v>
      </c>
      <c r="N73" s="40">
        <v>0</v>
      </c>
      <c r="O73" s="40" t="b">
        <f t="shared" si="0"/>
        <v>1</v>
      </c>
      <c r="P73" s="40">
        <v>0</v>
      </c>
      <c r="Q73" s="38"/>
      <c r="R73" s="38"/>
      <c r="S73" s="38"/>
      <c r="T73" s="117"/>
      <c r="U73" s="113"/>
      <c r="V73" s="41"/>
      <c r="W73" s="41"/>
      <c r="X73" s="41"/>
      <c r="Y73" s="41"/>
      <c r="Z73" s="41"/>
      <c r="AA73" s="41">
        <v>0</v>
      </c>
      <c r="AB73" s="41">
        <v>0</v>
      </c>
      <c r="AC73" s="41">
        <v>0</v>
      </c>
      <c r="AD73" s="41"/>
      <c r="AE73" s="41"/>
      <c r="AF73" s="41"/>
      <c r="AG73" s="791"/>
      <c r="AH73" s="774"/>
      <c r="AI73" s="735"/>
      <c r="AJ73" s="735"/>
      <c r="AK73" s="741"/>
      <c r="AL73" s="735"/>
      <c r="AM73" s="735"/>
      <c r="AN73" s="777"/>
      <c r="AO73" s="759"/>
      <c r="AP73" s="766"/>
      <c r="AQ73" s="762"/>
      <c r="AR73" s="735"/>
      <c r="AS73" s="735"/>
      <c r="AT73" s="735"/>
      <c r="AU73" s="735"/>
      <c r="AV73" s="735"/>
      <c r="AW73" s="735"/>
      <c r="AX73" s="759"/>
      <c r="AY73" s="762"/>
      <c r="AZ73" s="764"/>
    </row>
    <row r="74" spans="1:52" ht="23.25" customHeight="1">
      <c r="A74" s="780"/>
      <c r="B74" s="735"/>
      <c r="C74" s="724"/>
      <c r="D74" s="106" t="s">
        <v>96</v>
      </c>
      <c r="E74" s="153">
        <v>2105</v>
      </c>
      <c r="F74" s="154"/>
      <c r="G74" s="154"/>
      <c r="H74" s="154"/>
      <c r="I74" s="154"/>
      <c r="J74" s="154"/>
      <c r="K74" s="154"/>
      <c r="L74" s="154"/>
      <c r="M74" s="153">
        <v>2105</v>
      </c>
      <c r="N74" s="153">
        <v>2105</v>
      </c>
      <c r="O74" s="40" t="b">
        <f t="shared" si="0"/>
        <v>1</v>
      </c>
      <c r="P74" s="153">
        <v>2105</v>
      </c>
      <c r="Q74" s="154"/>
      <c r="R74" s="154"/>
      <c r="S74" s="154"/>
      <c r="T74" s="155"/>
      <c r="U74" s="156"/>
      <c r="V74" s="157"/>
      <c r="W74" s="157"/>
      <c r="X74" s="157"/>
      <c r="Y74" s="157"/>
      <c r="Z74" s="157"/>
      <c r="AA74" s="197">
        <v>182</v>
      </c>
      <c r="AB74" s="197">
        <v>277</v>
      </c>
      <c r="AC74" s="197">
        <v>404</v>
      </c>
      <c r="AD74" s="197"/>
      <c r="AE74" s="197"/>
      <c r="AF74" s="157"/>
      <c r="AG74" s="791"/>
      <c r="AH74" s="774"/>
      <c r="AI74" s="735"/>
      <c r="AJ74" s="735"/>
      <c r="AK74" s="741"/>
      <c r="AL74" s="735"/>
      <c r="AM74" s="735"/>
      <c r="AN74" s="777"/>
      <c r="AO74" s="759"/>
      <c r="AP74" s="766"/>
      <c r="AQ74" s="762"/>
      <c r="AR74" s="735"/>
      <c r="AS74" s="735"/>
      <c r="AT74" s="735"/>
      <c r="AU74" s="735"/>
      <c r="AV74" s="735"/>
      <c r="AW74" s="735"/>
      <c r="AX74" s="759"/>
      <c r="AY74" s="762"/>
      <c r="AZ74" s="764"/>
    </row>
    <row r="75" spans="1:52" ht="23.25" customHeight="1">
      <c r="A75" s="780"/>
      <c r="B75" s="735"/>
      <c r="C75" s="724"/>
      <c r="D75" s="106" t="s">
        <v>99</v>
      </c>
      <c r="E75" s="153">
        <v>400030530</v>
      </c>
      <c r="F75" s="154"/>
      <c r="G75" s="154"/>
      <c r="H75" s="154"/>
      <c r="I75" s="154"/>
      <c r="J75" s="154"/>
      <c r="K75" s="154"/>
      <c r="L75" s="154"/>
      <c r="M75" s="153">
        <v>400030530</v>
      </c>
      <c r="N75" s="153">
        <v>400030530</v>
      </c>
      <c r="O75" s="40" t="b">
        <f t="shared" ref="O75:O123" si="41">P75=N75</f>
        <v>1</v>
      </c>
      <c r="P75" s="153">
        <v>400030530</v>
      </c>
      <c r="Q75" s="154"/>
      <c r="R75" s="154"/>
      <c r="S75" s="154"/>
      <c r="T75" s="155"/>
      <c r="U75" s="156"/>
      <c r="V75" s="157"/>
      <c r="W75" s="157"/>
      <c r="X75" s="157"/>
      <c r="Y75" s="157"/>
      <c r="Z75" s="157"/>
      <c r="AA75" s="197">
        <v>47439544</v>
      </c>
      <c r="AB75" s="197">
        <v>177439935</v>
      </c>
      <c r="AC75" s="197">
        <v>178867670</v>
      </c>
      <c r="AD75" s="197"/>
      <c r="AE75" s="197"/>
      <c r="AF75" s="157"/>
      <c r="AG75" s="792"/>
      <c r="AH75" s="775"/>
      <c r="AI75" s="736"/>
      <c r="AJ75" s="736"/>
      <c r="AK75" s="742"/>
      <c r="AL75" s="736"/>
      <c r="AM75" s="736"/>
      <c r="AN75" s="778"/>
      <c r="AO75" s="760"/>
      <c r="AP75" s="766"/>
      <c r="AQ75" s="763"/>
      <c r="AR75" s="736"/>
      <c r="AS75" s="736"/>
      <c r="AT75" s="736"/>
      <c r="AU75" s="736"/>
      <c r="AV75" s="736"/>
      <c r="AW75" s="736"/>
      <c r="AX75" s="760"/>
      <c r="AY75" s="763"/>
      <c r="AZ75" s="764"/>
    </row>
    <row r="76" spans="1:52" ht="23.25" customHeight="1">
      <c r="A76" s="780"/>
      <c r="B76" s="735"/>
      <c r="C76" s="724" t="s">
        <v>234</v>
      </c>
      <c r="D76" s="106" t="s">
        <v>94</v>
      </c>
      <c r="E76" s="40">
        <v>428</v>
      </c>
      <c r="F76" s="40"/>
      <c r="G76" s="40"/>
      <c r="H76" s="40"/>
      <c r="I76" s="40"/>
      <c r="J76" s="40"/>
      <c r="K76" s="40"/>
      <c r="L76" s="40"/>
      <c r="M76" s="40">
        <v>428</v>
      </c>
      <c r="N76" s="40">
        <v>428</v>
      </c>
      <c r="O76" s="40" t="b">
        <f t="shared" si="41"/>
        <v>1</v>
      </c>
      <c r="P76" s="40">
        <v>428</v>
      </c>
      <c r="Q76" s="40"/>
      <c r="R76" s="40"/>
      <c r="S76" s="109"/>
      <c r="T76" s="115"/>
      <c r="U76" s="111"/>
      <c r="V76" s="110"/>
      <c r="W76" s="110"/>
      <c r="X76" s="110"/>
      <c r="Y76" s="110"/>
      <c r="Z76" s="110"/>
      <c r="AA76" s="196">
        <v>74</v>
      </c>
      <c r="AB76" s="196">
        <v>113</v>
      </c>
      <c r="AC76" s="196">
        <v>165</v>
      </c>
      <c r="AD76" s="196"/>
      <c r="AE76" s="196"/>
      <c r="AF76" s="110"/>
      <c r="AG76" s="790"/>
      <c r="AH76" s="773" t="s">
        <v>234</v>
      </c>
      <c r="AI76" s="734" t="s">
        <v>385</v>
      </c>
      <c r="AJ76" s="734" t="s">
        <v>257</v>
      </c>
      <c r="AK76" s="740" t="s">
        <v>384</v>
      </c>
      <c r="AL76" s="734" t="str">
        <f t="shared" ref="AL76" si="42">+AH76</f>
        <v>12-BARRIOS UNIDOS</v>
      </c>
      <c r="AM76" s="734" t="s">
        <v>257</v>
      </c>
      <c r="AN76" s="776" t="s">
        <v>286</v>
      </c>
      <c r="AO76" s="758">
        <v>137026.15589788533</v>
      </c>
      <c r="AP76" s="766">
        <v>64519.360822468778</v>
      </c>
      <c r="AQ76" s="761">
        <v>72506.79507541655</v>
      </c>
      <c r="AR76" s="734" t="s">
        <v>257</v>
      </c>
      <c r="AS76" s="734" t="s">
        <v>259</v>
      </c>
      <c r="AT76" s="767">
        <f t="shared" ref="AT76" si="43">+AO76</f>
        <v>137026.15589788533</v>
      </c>
      <c r="AU76" s="734" t="s">
        <v>259</v>
      </c>
      <c r="AV76" s="767">
        <f t="shared" ref="AV76" si="44">+AT76</f>
        <v>137026.15589788533</v>
      </c>
      <c r="AW76" s="734" t="s">
        <v>260</v>
      </c>
      <c r="AX76" s="758">
        <f>+AQ76+AP76</f>
        <v>137026.15589788533</v>
      </c>
      <c r="AY76" s="761">
        <f t="shared" ref="AY76" si="45">+AX76</f>
        <v>137026.15589788533</v>
      </c>
      <c r="AZ76" s="764"/>
    </row>
    <row r="77" spans="1:52" ht="23.25" customHeight="1">
      <c r="A77" s="780"/>
      <c r="B77" s="735"/>
      <c r="C77" s="724"/>
      <c r="D77" s="106" t="s">
        <v>6</v>
      </c>
      <c r="E77" s="40">
        <v>81356636</v>
      </c>
      <c r="F77" s="40"/>
      <c r="G77" s="40"/>
      <c r="H77" s="40"/>
      <c r="I77" s="40"/>
      <c r="J77" s="40"/>
      <c r="K77" s="40"/>
      <c r="L77" s="40"/>
      <c r="M77" s="40">
        <v>81356636</v>
      </c>
      <c r="N77" s="40">
        <v>81356636</v>
      </c>
      <c r="O77" s="40" t="b">
        <f t="shared" si="41"/>
        <v>1</v>
      </c>
      <c r="P77" s="40">
        <v>81356636</v>
      </c>
      <c r="Q77" s="40"/>
      <c r="R77" s="40"/>
      <c r="S77" s="40"/>
      <c r="T77" s="116"/>
      <c r="U77" s="112"/>
      <c r="V77" s="36"/>
      <c r="W77" s="36"/>
      <c r="X77" s="36"/>
      <c r="Y77" s="36"/>
      <c r="Z77" s="36"/>
      <c r="AA77" s="196">
        <v>17223545</v>
      </c>
      <c r="AB77" s="196">
        <v>64421888</v>
      </c>
      <c r="AC77" s="196">
        <v>64940245</v>
      </c>
      <c r="AD77" s="196"/>
      <c r="AE77" s="196"/>
      <c r="AF77" s="36"/>
      <c r="AG77" s="791"/>
      <c r="AH77" s="774"/>
      <c r="AI77" s="735"/>
      <c r="AJ77" s="735"/>
      <c r="AK77" s="741"/>
      <c r="AL77" s="735"/>
      <c r="AM77" s="735"/>
      <c r="AN77" s="777"/>
      <c r="AO77" s="759"/>
      <c r="AP77" s="766"/>
      <c r="AQ77" s="762"/>
      <c r="AR77" s="735"/>
      <c r="AS77" s="735"/>
      <c r="AT77" s="735"/>
      <c r="AU77" s="735"/>
      <c r="AV77" s="735"/>
      <c r="AW77" s="735"/>
      <c r="AX77" s="759"/>
      <c r="AY77" s="762"/>
      <c r="AZ77" s="764"/>
    </row>
    <row r="78" spans="1:52" ht="23.25" customHeight="1">
      <c r="A78" s="780"/>
      <c r="B78" s="735"/>
      <c r="C78" s="724"/>
      <c r="D78" s="106" t="s">
        <v>95</v>
      </c>
      <c r="E78" s="40">
        <v>0</v>
      </c>
      <c r="F78" s="38"/>
      <c r="G78" s="38"/>
      <c r="H78" s="38"/>
      <c r="I78" s="38"/>
      <c r="J78" s="38"/>
      <c r="K78" s="38"/>
      <c r="L78" s="38"/>
      <c r="M78" s="40">
        <v>0</v>
      </c>
      <c r="N78" s="40">
        <v>0</v>
      </c>
      <c r="O78" s="40" t="b">
        <f t="shared" si="41"/>
        <v>1</v>
      </c>
      <c r="P78" s="40">
        <v>0</v>
      </c>
      <c r="Q78" s="38"/>
      <c r="R78" s="38"/>
      <c r="S78" s="38"/>
      <c r="T78" s="117"/>
      <c r="U78" s="113"/>
      <c r="V78" s="41"/>
      <c r="W78" s="41"/>
      <c r="X78" s="41"/>
      <c r="Y78" s="41"/>
      <c r="Z78" s="41"/>
      <c r="AA78" s="41">
        <v>0</v>
      </c>
      <c r="AB78" s="41">
        <v>0</v>
      </c>
      <c r="AC78" s="41">
        <v>0</v>
      </c>
      <c r="AD78" s="41"/>
      <c r="AE78" s="41"/>
      <c r="AF78" s="41"/>
      <c r="AG78" s="791"/>
      <c r="AH78" s="774"/>
      <c r="AI78" s="735"/>
      <c r="AJ78" s="735"/>
      <c r="AK78" s="741"/>
      <c r="AL78" s="735"/>
      <c r="AM78" s="735"/>
      <c r="AN78" s="777"/>
      <c r="AO78" s="759"/>
      <c r="AP78" s="766"/>
      <c r="AQ78" s="762"/>
      <c r="AR78" s="735"/>
      <c r="AS78" s="735"/>
      <c r="AT78" s="735"/>
      <c r="AU78" s="735"/>
      <c r="AV78" s="735"/>
      <c r="AW78" s="735"/>
      <c r="AX78" s="759"/>
      <c r="AY78" s="762"/>
      <c r="AZ78" s="764"/>
    </row>
    <row r="79" spans="1:52" ht="23.25" customHeight="1">
      <c r="A79" s="780"/>
      <c r="B79" s="735"/>
      <c r="C79" s="724"/>
      <c r="D79" s="106" t="s">
        <v>7</v>
      </c>
      <c r="E79" s="40">
        <v>0</v>
      </c>
      <c r="F79" s="38"/>
      <c r="G79" s="38"/>
      <c r="H79" s="38"/>
      <c r="I79" s="38"/>
      <c r="J79" s="38"/>
      <c r="K79" s="38"/>
      <c r="L79" s="38"/>
      <c r="M79" s="40">
        <v>0</v>
      </c>
      <c r="N79" s="40">
        <v>0</v>
      </c>
      <c r="O79" s="40" t="b">
        <f t="shared" si="41"/>
        <v>1</v>
      </c>
      <c r="P79" s="40">
        <v>0</v>
      </c>
      <c r="Q79" s="38"/>
      <c r="R79" s="38"/>
      <c r="S79" s="38"/>
      <c r="T79" s="117"/>
      <c r="U79" s="113"/>
      <c r="V79" s="41"/>
      <c r="W79" s="41"/>
      <c r="X79" s="41"/>
      <c r="Y79" s="41"/>
      <c r="Z79" s="41"/>
      <c r="AA79" s="41">
        <v>0</v>
      </c>
      <c r="AB79" s="41">
        <v>0</v>
      </c>
      <c r="AC79" s="41">
        <v>0</v>
      </c>
      <c r="AD79" s="41"/>
      <c r="AE79" s="41"/>
      <c r="AF79" s="41"/>
      <c r="AG79" s="791"/>
      <c r="AH79" s="774"/>
      <c r="AI79" s="735"/>
      <c r="AJ79" s="735"/>
      <c r="AK79" s="741"/>
      <c r="AL79" s="735"/>
      <c r="AM79" s="735"/>
      <c r="AN79" s="777"/>
      <c r="AO79" s="759"/>
      <c r="AP79" s="766"/>
      <c r="AQ79" s="762"/>
      <c r="AR79" s="735"/>
      <c r="AS79" s="735"/>
      <c r="AT79" s="735"/>
      <c r="AU79" s="735"/>
      <c r="AV79" s="735"/>
      <c r="AW79" s="735"/>
      <c r="AX79" s="759"/>
      <c r="AY79" s="762"/>
      <c r="AZ79" s="764"/>
    </row>
    <row r="80" spans="1:52" ht="23.25" customHeight="1">
      <c r="A80" s="780"/>
      <c r="B80" s="735"/>
      <c r="C80" s="724"/>
      <c r="D80" s="106" t="s">
        <v>96</v>
      </c>
      <c r="E80" s="153">
        <v>428</v>
      </c>
      <c r="F80" s="154"/>
      <c r="G80" s="154"/>
      <c r="H80" s="154"/>
      <c r="I80" s="154"/>
      <c r="J80" s="154"/>
      <c r="K80" s="154"/>
      <c r="L80" s="154"/>
      <c r="M80" s="153">
        <v>428</v>
      </c>
      <c r="N80" s="153">
        <v>428</v>
      </c>
      <c r="O80" s="40" t="b">
        <f t="shared" si="41"/>
        <v>1</v>
      </c>
      <c r="P80" s="153">
        <v>428</v>
      </c>
      <c r="Q80" s="154"/>
      <c r="R80" s="154"/>
      <c r="S80" s="154"/>
      <c r="T80" s="155"/>
      <c r="U80" s="156"/>
      <c r="V80" s="157"/>
      <c r="W80" s="157"/>
      <c r="X80" s="157"/>
      <c r="Y80" s="157"/>
      <c r="Z80" s="157"/>
      <c r="AA80" s="197">
        <v>74</v>
      </c>
      <c r="AB80" s="197">
        <v>113</v>
      </c>
      <c r="AC80" s="197">
        <v>165</v>
      </c>
      <c r="AD80" s="197"/>
      <c r="AE80" s="197"/>
      <c r="AF80" s="157"/>
      <c r="AG80" s="791"/>
      <c r="AH80" s="774"/>
      <c r="AI80" s="735"/>
      <c r="AJ80" s="735"/>
      <c r="AK80" s="741"/>
      <c r="AL80" s="735"/>
      <c r="AM80" s="735"/>
      <c r="AN80" s="777"/>
      <c r="AO80" s="759"/>
      <c r="AP80" s="766"/>
      <c r="AQ80" s="762"/>
      <c r="AR80" s="735"/>
      <c r="AS80" s="735"/>
      <c r="AT80" s="735"/>
      <c r="AU80" s="735"/>
      <c r="AV80" s="735"/>
      <c r="AW80" s="735"/>
      <c r="AX80" s="759"/>
      <c r="AY80" s="762"/>
      <c r="AZ80" s="764"/>
    </row>
    <row r="81" spans="1:52" ht="23.25" customHeight="1">
      <c r="A81" s="780"/>
      <c r="B81" s="735"/>
      <c r="C81" s="724"/>
      <c r="D81" s="106" t="s">
        <v>99</v>
      </c>
      <c r="E81" s="153">
        <v>81356636</v>
      </c>
      <c r="F81" s="154"/>
      <c r="G81" s="154"/>
      <c r="H81" s="154"/>
      <c r="I81" s="154"/>
      <c r="J81" s="154"/>
      <c r="K81" s="154"/>
      <c r="L81" s="154"/>
      <c r="M81" s="153">
        <v>81356636</v>
      </c>
      <c r="N81" s="153">
        <v>81356636</v>
      </c>
      <c r="O81" s="40" t="b">
        <f t="shared" si="41"/>
        <v>1</v>
      </c>
      <c r="P81" s="153">
        <v>81356636</v>
      </c>
      <c r="Q81" s="154"/>
      <c r="R81" s="154"/>
      <c r="S81" s="154"/>
      <c r="T81" s="155"/>
      <c r="U81" s="156"/>
      <c r="V81" s="157"/>
      <c r="W81" s="157"/>
      <c r="X81" s="157"/>
      <c r="Y81" s="157"/>
      <c r="Z81" s="157"/>
      <c r="AA81" s="197">
        <v>17223545</v>
      </c>
      <c r="AB81" s="197">
        <v>64421888</v>
      </c>
      <c r="AC81" s="197">
        <v>64940245</v>
      </c>
      <c r="AD81" s="197"/>
      <c r="AE81" s="197"/>
      <c r="AF81" s="157"/>
      <c r="AG81" s="792"/>
      <c r="AH81" s="775"/>
      <c r="AI81" s="736"/>
      <c r="AJ81" s="736"/>
      <c r="AK81" s="742"/>
      <c r="AL81" s="736"/>
      <c r="AM81" s="736"/>
      <c r="AN81" s="778"/>
      <c r="AO81" s="760"/>
      <c r="AP81" s="766"/>
      <c r="AQ81" s="763"/>
      <c r="AR81" s="736"/>
      <c r="AS81" s="736"/>
      <c r="AT81" s="736"/>
      <c r="AU81" s="736"/>
      <c r="AV81" s="736"/>
      <c r="AW81" s="736"/>
      <c r="AX81" s="760"/>
      <c r="AY81" s="763"/>
      <c r="AZ81" s="764"/>
    </row>
    <row r="82" spans="1:52" ht="23.25" customHeight="1">
      <c r="A82" s="780"/>
      <c r="B82" s="735"/>
      <c r="C82" s="724" t="s">
        <v>235</v>
      </c>
      <c r="D82" s="106" t="s">
        <v>94</v>
      </c>
      <c r="E82" s="40">
        <v>526</v>
      </c>
      <c r="F82" s="40"/>
      <c r="G82" s="40"/>
      <c r="H82" s="40"/>
      <c r="I82" s="40"/>
      <c r="J82" s="40"/>
      <c r="K82" s="40"/>
      <c r="L82" s="40"/>
      <c r="M82" s="40">
        <v>526</v>
      </c>
      <c r="N82" s="40">
        <v>526</v>
      </c>
      <c r="O82" s="40" t="b">
        <f t="shared" si="41"/>
        <v>1</v>
      </c>
      <c r="P82" s="40">
        <v>526</v>
      </c>
      <c r="Q82" s="40"/>
      <c r="R82" s="40"/>
      <c r="S82" s="109"/>
      <c r="T82" s="115"/>
      <c r="U82" s="111"/>
      <c r="V82" s="110"/>
      <c r="W82" s="110"/>
      <c r="X82" s="110"/>
      <c r="Y82" s="110"/>
      <c r="Z82" s="110"/>
      <c r="AA82" s="196">
        <v>123</v>
      </c>
      <c r="AB82" s="196">
        <v>187</v>
      </c>
      <c r="AC82" s="196">
        <v>273</v>
      </c>
      <c r="AD82" s="196"/>
      <c r="AE82" s="196"/>
      <c r="AF82" s="110"/>
      <c r="AG82" s="790"/>
      <c r="AH82" s="773" t="s">
        <v>235</v>
      </c>
      <c r="AI82" s="734" t="s">
        <v>385</v>
      </c>
      <c r="AJ82" s="734" t="s">
        <v>257</v>
      </c>
      <c r="AK82" s="740" t="s">
        <v>384</v>
      </c>
      <c r="AL82" s="734" t="str">
        <f t="shared" ref="AL82" si="46">+AH82</f>
        <v>13-TEUSAQUILLO</v>
      </c>
      <c r="AM82" s="734" t="s">
        <v>257</v>
      </c>
      <c r="AN82" s="776" t="s">
        <v>286</v>
      </c>
      <c r="AO82" s="758">
        <v>151417.58460141922</v>
      </c>
      <c r="AP82" s="766">
        <v>70844.459389101481</v>
      </c>
      <c r="AQ82" s="761">
        <v>80573.12521231774</v>
      </c>
      <c r="AR82" s="734" t="s">
        <v>257</v>
      </c>
      <c r="AS82" s="734" t="s">
        <v>259</v>
      </c>
      <c r="AT82" s="767">
        <f t="shared" ref="AT82" si="47">+AO82</f>
        <v>151417.58460141922</v>
      </c>
      <c r="AU82" s="734" t="s">
        <v>259</v>
      </c>
      <c r="AV82" s="767">
        <f t="shared" ref="AV82" si="48">+AT82</f>
        <v>151417.58460141922</v>
      </c>
      <c r="AW82" s="734" t="s">
        <v>260</v>
      </c>
      <c r="AX82" s="758">
        <f>+AQ82+AP82</f>
        <v>151417.58460141922</v>
      </c>
      <c r="AY82" s="761">
        <f t="shared" ref="AY82" si="49">+AX82</f>
        <v>151417.58460141922</v>
      </c>
      <c r="AZ82" s="764"/>
    </row>
    <row r="83" spans="1:52" ht="23.25" customHeight="1">
      <c r="A83" s="780"/>
      <c r="B83" s="735"/>
      <c r="C83" s="724"/>
      <c r="D83" s="106" t="s">
        <v>6</v>
      </c>
      <c r="E83" s="40">
        <v>100013434</v>
      </c>
      <c r="F83" s="40"/>
      <c r="G83" s="40"/>
      <c r="H83" s="40"/>
      <c r="I83" s="40"/>
      <c r="J83" s="40"/>
      <c r="K83" s="40"/>
      <c r="L83" s="40"/>
      <c r="M83" s="40">
        <v>100013434</v>
      </c>
      <c r="N83" s="40">
        <v>100013434</v>
      </c>
      <c r="O83" s="40" t="b">
        <f t="shared" si="41"/>
        <v>1</v>
      </c>
      <c r="P83" s="40">
        <v>100013434</v>
      </c>
      <c r="Q83" s="40"/>
      <c r="R83" s="40"/>
      <c r="S83" s="40"/>
      <c r="T83" s="116"/>
      <c r="U83" s="112"/>
      <c r="V83" s="36"/>
      <c r="W83" s="36"/>
      <c r="X83" s="36"/>
      <c r="Y83" s="36"/>
      <c r="Z83" s="36"/>
      <c r="AA83" s="196">
        <v>20685351</v>
      </c>
      <c r="AB83" s="196">
        <v>77370206</v>
      </c>
      <c r="AC83" s="196">
        <v>77992750</v>
      </c>
      <c r="AD83" s="196"/>
      <c r="AE83" s="196"/>
      <c r="AF83" s="36"/>
      <c r="AG83" s="791"/>
      <c r="AH83" s="774"/>
      <c r="AI83" s="735"/>
      <c r="AJ83" s="735"/>
      <c r="AK83" s="741"/>
      <c r="AL83" s="735"/>
      <c r="AM83" s="735"/>
      <c r="AN83" s="777"/>
      <c r="AO83" s="759"/>
      <c r="AP83" s="766"/>
      <c r="AQ83" s="762"/>
      <c r="AR83" s="735"/>
      <c r="AS83" s="735"/>
      <c r="AT83" s="735"/>
      <c r="AU83" s="735"/>
      <c r="AV83" s="735"/>
      <c r="AW83" s="735"/>
      <c r="AX83" s="759"/>
      <c r="AY83" s="762"/>
      <c r="AZ83" s="764"/>
    </row>
    <row r="84" spans="1:52" ht="23.25" customHeight="1">
      <c r="A84" s="780"/>
      <c r="B84" s="735"/>
      <c r="C84" s="724"/>
      <c r="D84" s="106" t="s">
        <v>95</v>
      </c>
      <c r="E84" s="40">
        <v>0</v>
      </c>
      <c r="F84" s="38"/>
      <c r="G84" s="38"/>
      <c r="H84" s="38"/>
      <c r="I84" s="38"/>
      <c r="J84" s="38"/>
      <c r="K84" s="38"/>
      <c r="L84" s="38"/>
      <c r="M84" s="40">
        <v>0</v>
      </c>
      <c r="N84" s="40">
        <v>0</v>
      </c>
      <c r="O84" s="40" t="b">
        <f t="shared" si="41"/>
        <v>1</v>
      </c>
      <c r="P84" s="40">
        <v>0</v>
      </c>
      <c r="Q84" s="38"/>
      <c r="R84" s="38"/>
      <c r="S84" s="38"/>
      <c r="T84" s="117"/>
      <c r="U84" s="113"/>
      <c r="V84" s="41"/>
      <c r="W84" s="41"/>
      <c r="X84" s="41"/>
      <c r="Y84" s="41"/>
      <c r="Z84" s="41"/>
      <c r="AA84" s="41">
        <v>0</v>
      </c>
      <c r="AB84" s="41">
        <v>0</v>
      </c>
      <c r="AC84" s="41">
        <v>0</v>
      </c>
      <c r="AD84" s="41"/>
      <c r="AE84" s="41"/>
      <c r="AF84" s="41"/>
      <c r="AG84" s="791"/>
      <c r="AH84" s="774"/>
      <c r="AI84" s="735"/>
      <c r="AJ84" s="735"/>
      <c r="AK84" s="741"/>
      <c r="AL84" s="735"/>
      <c r="AM84" s="735"/>
      <c r="AN84" s="777"/>
      <c r="AO84" s="759"/>
      <c r="AP84" s="766"/>
      <c r="AQ84" s="762"/>
      <c r="AR84" s="735"/>
      <c r="AS84" s="735"/>
      <c r="AT84" s="735"/>
      <c r="AU84" s="735"/>
      <c r="AV84" s="735"/>
      <c r="AW84" s="735"/>
      <c r="AX84" s="759"/>
      <c r="AY84" s="762"/>
      <c r="AZ84" s="764"/>
    </row>
    <row r="85" spans="1:52" ht="23.25" customHeight="1">
      <c r="A85" s="780"/>
      <c r="B85" s="735"/>
      <c r="C85" s="724"/>
      <c r="D85" s="106" t="s">
        <v>7</v>
      </c>
      <c r="E85" s="40">
        <v>0</v>
      </c>
      <c r="F85" s="38"/>
      <c r="G85" s="38"/>
      <c r="H85" s="38"/>
      <c r="I85" s="38"/>
      <c r="J85" s="38"/>
      <c r="K85" s="38"/>
      <c r="L85" s="38"/>
      <c r="M85" s="40">
        <v>0</v>
      </c>
      <c r="N85" s="40">
        <v>0</v>
      </c>
      <c r="O85" s="40" t="b">
        <f t="shared" si="41"/>
        <v>1</v>
      </c>
      <c r="P85" s="40">
        <v>0</v>
      </c>
      <c r="Q85" s="38"/>
      <c r="R85" s="38"/>
      <c r="S85" s="38"/>
      <c r="T85" s="117"/>
      <c r="U85" s="113"/>
      <c r="V85" s="41"/>
      <c r="W85" s="41"/>
      <c r="X85" s="41"/>
      <c r="Y85" s="41"/>
      <c r="Z85" s="41"/>
      <c r="AA85" s="41">
        <v>0</v>
      </c>
      <c r="AB85" s="41">
        <v>0</v>
      </c>
      <c r="AC85" s="41">
        <v>0</v>
      </c>
      <c r="AD85" s="41"/>
      <c r="AE85" s="41"/>
      <c r="AF85" s="41"/>
      <c r="AG85" s="791"/>
      <c r="AH85" s="774"/>
      <c r="AI85" s="735"/>
      <c r="AJ85" s="735"/>
      <c r="AK85" s="741"/>
      <c r="AL85" s="735"/>
      <c r="AM85" s="735"/>
      <c r="AN85" s="777"/>
      <c r="AO85" s="759"/>
      <c r="AP85" s="766"/>
      <c r="AQ85" s="762"/>
      <c r="AR85" s="735"/>
      <c r="AS85" s="735"/>
      <c r="AT85" s="735"/>
      <c r="AU85" s="735"/>
      <c r="AV85" s="735"/>
      <c r="AW85" s="735"/>
      <c r="AX85" s="759"/>
      <c r="AY85" s="762"/>
      <c r="AZ85" s="764"/>
    </row>
    <row r="86" spans="1:52" ht="23.25" customHeight="1">
      <c r="A86" s="780"/>
      <c r="B86" s="735"/>
      <c r="C86" s="724"/>
      <c r="D86" s="106" t="s">
        <v>96</v>
      </c>
      <c r="E86" s="153">
        <v>526</v>
      </c>
      <c r="F86" s="154"/>
      <c r="G86" s="154"/>
      <c r="H86" s="154"/>
      <c r="I86" s="154"/>
      <c r="J86" s="154"/>
      <c r="K86" s="154"/>
      <c r="L86" s="154"/>
      <c r="M86" s="153">
        <v>526</v>
      </c>
      <c r="N86" s="153">
        <v>526</v>
      </c>
      <c r="O86" s="40" t="b">
        <f t="shared" si="41"/>
        <v>1</v>
      </c>
      <c r="P86" s="153">
        <v>526</v>
      </c>
      <c r="Q86" s="154"/>
      <c r="R86" s="154"/>
      <c r="S86" s="154"/>
      <c r="T86" s="155"/>
      <c r="U86" s="156"/>
      <c r="V86" s="157"/>
      <c r="W86" s="157"/>
      <c r="X86" s="157"/>
      <c r="Y86" s="157"/>
      <c r="Z86" s="157"/>
      <c r="AA86" s="197">
        <v>123</v>
      </c>
      <c r="AB86" s="197">
        <v>187</v>
      </c>
      <c r="AC86" s="197">
        <v>273</v>
      </c>
      <c r="AD86" s="197"/>
      <c r="AE86" s="197"/>
      <c r="AF86" s="157"/>
      <c r="AG86" s="791"/>
      <c r="AH86" s="774"/>
      <c r="AI86" s="735"/>
      <c r="AJ86" s="735"/>
      <c r="AK86" s="741"/>
      <c r="AL86" s="735"/>
      <c r="AM86" s="735"/>
      <c r="AN86" s="777"/>
      <c r="AO86" s="759"/>
      <c r="AP86" s="766"/>
      <c r="AQ86" s="762"/>
      <c r="AR86" s="735"/>
      <c r="AS86" s="735"/>
      <c r="AT86" s="735"/>
      <c r="AU86" s="735"/>
      <c r="AV86" s="735"/>
      <c r="AW86" s="735"/>
      <c r="AX86" s="759"/>
      <c r="AY86" s="762"/>
      <c r="AZ86" s="764"/>
    </row>
    <row r="87" spans="1:52" ht="23.25" customHeight="1">
      <c r="A87" s="780"/>
      <c r="B87" s="735"/>
      <c r="C87" s="724"/>
      <c r="D87" s="106" t="s">
        <v>99</v>
      </c>
      <c r="E87" s="153">
        <v>100013434</v>
      </c>
      <c r="F87" s="154"/>
      <c r="G87" s="154"/>
      <c r="H87" s="154"/>
      <c r="I87" s="154"/>
      <c r="J87" s="154"/>
      <c r="K87" s="154"/>
      <c r="L87" s="154"/>
      <c r="M87" s="153">
        <v>100013434</v>
      </c>
      <c r="N87" s="153">
        <v>100013434</v>
      </c>
      <c r="O87" s="40" t="b">
        <f t="shared" si="41"/>
        <v>1</v>
      </c>
      <c r="P87" s="153">
        <v>100013434</v>
      </c>
      <c r="Q87" s="154"/>
      <c r="R87" s="154"/>
      <c r="S87" s="154"/>
      <c r="T87" s="155"/>
      <c r="U87" s="156"/>
      <c r="V87" s="157"/>
      <c r="W87" s="157"/>
      <c r="X87" s="157"/>
      <c r="Y87" s="157"/>
      <c r="Z87" s="157"/>
      <c r="AA87" s="197">
        <v>20685351</v>
      </c>
      <c r="AB87" s="197">
        <v>77370206</v>
      </c>
      <c r="AC87" s="197">
        <v>77992750</v>
      </c>
      <c r="AD87" s="197"/>
      <c r="AE87" s="197"/>
      <c r="AF87" s="157"/>
      <c r="AG87" s="792"/>
      <c r="AH87" s="775"/>
      <c r="AI87" s="736"/>
      <c r="AJ87" s="736"/>
      <c r="AK87" s="742"/>
      <c r="AL87" s="736"/>
      <c r="AM87" s="736"/>
      <c r="AN87" s="778"/>
      <c r="AO87" s="760"/>
      <c r="AP87" s="766"/>
      <c r="AQ87" s="763"/>
      <c r="AR87" s="736"/>
      <c r="AS87" s="736"/>
      <c r="AT87" s="736"/>
      <c r="AU87" s="736"/>
      <c r="AV87" s="736"/>
      <c r="AW87" s="736"/>
      <c r="AX87" s="760"/>
      <c r="AY87" s="763"/>
      <c r="AZ87" s="764"/>
    </row>
    <row r="88" spans="1:52" ht="23.25" customHeight="1">
      <c r="A88" s="780"/>
      <c r="B88" s="735"/>
      <c r="C88" s="724" t="s">
        <v>236</v>
      </c>
      <c r="D88" s="106" t="s">
        <v>94</v>
      </c>
      <c r="E88" s="40">
        <v>110</v>
      </c>
      <c r="F88" s="40"/>
      <c r="G88" s="40"/>
      <c r="H88" s="40"/>
      <c r="I88" s="40"/>
      <c r="J88" s="40"/>
      <c r="K88" s="40"/>
      <c r="L88" s="40"/>
      <c r="M88" s="40">
        <v>110</v>
      </c>
      <c r="N88" s="40">
        <v>110</v>
      </c>
      <c r="O88" s="40" t="b">
        <f t="shared" si="41"/>
        <v>1</v>
      </c>
      <c r="P88" s="40">
        <v>110</v>
      </c>
      <c r="Q88" s="40"/>
      <c r="R88" s="40"/>
      <c r="S88" s="109"/>
      <c r="T88" s="115"/>
      <c r="U88" s="111"/>
      <c r="V88" s="110"/>
      <c r="W88" s="110"/>
      <c r="X88" s="110"/>
      <c r="Y88" s="110"/>
      <c r="Z88" s="110"/>
      <c r="AA88" s="196">
        <v>48</v>
      </c>
      <c r="AB88" s="196">
        <v>73</v>
      </c>
      <c r="AC88" s="196">
        <v>107</v>
      </c>
      <c r="AD88" s="196"/>
      <c r="AE88" s="196"/>
      <c r="AF88" s="110"/>
      <c r="AG88" s="790"/>
      <c r="AH88" s="773" t="s">
        <v>236</v>
      </c>
      <c r="AI88" s="734" t="s">
        <v>385</v>
      </c>
      <c r="AJ88" s="734" t="s">
        <v>257</v>
      </c>
      <c r="AK88" s="740" t="s">
        <v>384</v>
      </c>
      <c r="AL88" s="734" t="str">
        <f t="shared" ref="AL88" si="50">+AH88</f>
        <v>14-LOS MARTIRES</v>
      </c>
      <c r="AM88" s="734" t="s">
        <v>257</v>
      </c>
      <c r="AN88" s="776" t="s">
        <v>286</v>
      </c>
      <c r="AO88" s="758">
        <v>75775.94074890489</v>
      </c>
      <c r="AP88" s="766">
        <v>37101.683697271779</v>
      </c>
      <c r="AQ88" s="761">
        <v>38674.257051633111</v>
      </c>
      <c r="AR88" s="734" t="s">
        <v>257</v>
      </c>
      <c r="AS88" s="734" t="s">
        <v>259</v>
      </c>
      <c r="AT88" s="767">
        <f t="shared" ref="AT88" si="51">+AO88</f>
        <v>75775.94074890489</v>
      </c>
      <c r="AU88" s="734" t="s">
        <v>259</v>
      </c>
      <c r="AV88" s="767">
        <f t="shared" ref="AV88" si="52">+AT88</f>
        <v>75775.94074890489</v>
      </c>
      <c r="AW88" s="734" t="s">
        <v>260</v>
      </c>
      <c r="AX88" s="758">
        <f>+AQ88+AP88</f>
        <v>75775.94074890489</v>
      </c>
      <c r="AY88" s="761">
        <f t="shared" ref="AY88" si="53">+AX88</f>
        <v>75775.94074890489</v>
      </c>
      <c r="AZ88" s="764"/>
    </row>
    <row r="89" spans="1:52" ht="23.25" customHeight="1">
      <c r="A89" s="780"/>
      <c r="B89" s="735"/>
      <c r="C89" s="724"/>
      <c r="D89" s="106" t="s">
        <v>6</v>
      </c>
      <c r="E89" s="40">
        <v>20884476</v>
      </c>
      <c r="F89" s="40"/>
      <c r="G89" s="40"/>
      <c r="H89" s="40"/>
      <c r="I89" s="40"/>
      <c r="J89" s="40"/>
      <c r="K89" s="40"/>
      <c r="L89" s="40"/>
      <c r="M89" s="40">
        <v>20884476</v>
      </c>
      <c r="N89" s="40">
        <v>20884476</v>
      </c>
      <c r="O89" s="40" t="b">
        <f t="shared" si="41"/>
        <v>1</v>
      </c>
      <c r="P89" s="40">
        <v>20884476</v>
      </c>
      <c r="Q89" s="40"/>
      <c r="R89" s="40"/>
      <c r="S89" s="40"/>
      <c r="T89" s="116"/>
      <c r="U89" s="112"/>
      <c r="V89" s="36"/>
      <c r="W89" s="36"/>
      <c r="X89" s="36"/>
      <c r="Y89" s="36"/>
      <c r="Z89" s="36"/>
      <c r="AA89" s="196">
        <v>15268268</v>
      </c>
      <c r="AB89" s="196">
        <v>57108484</v>
      </c>
      <c r="AC89" s="196">
        <v>57567995</v>
      </c>
      <c r="AD89" s="196"/>
      <c r="AE89" s="196"/>
      <c r="AF89" s="36"/>
      <c r="AG89" s="791"/>
      <c r="AH89" s="774"/>
      <c r="AI89" s="735"/>
      <c r="AJ89" s="735"/>
      <c r="AK89" s="741"/>
      <c r="AL89" s="735"/>
      <c r="AM89" s="735"/>
      <c r="AN89" s="777"/>
      <c r="AO89" s="759"/>
      <c r="AP89" s="766"/>
      <c r="AQ89" s="762"/>
      <c r="AR89" s="735"/>
      <c r="AS89" s="735"/>
      <c r="AT89" s="735"/>
      <c r="AU89" s="735"/>
      <c r="AV89" s="735"/>
      <c r="AW89" s="735"/>
      <c r="AX89" s="759"/>
      <c r="AY89" s="762"/>
      <c r="AZ89" s="764"/>
    </row>
    <row r="90" spans="1:52" ht="23.25" customHeight="1">
      <c r="A90" s="780"/>
      <c r="B90" s="735"/>
      <c r="C90" s="724"/>
      <c r="D90" s="106" t="s">
        <v>95</v>
      </c>
      <c r="E90" s="40">
        <v>0</v>
      </c>
      <c r="F90" s="38"/>
      <c r="G90" s="38"/>
      <c r="H90" s="38"/>
      <c r="I90" s="38"/>
      <c r="J90" s="38"/>
      <c r="K90" s="38"/>
      <c r="L90" s="38"/>
      <c r="M90" s="40">
        <v>0</v>
      </c>
      <c r="N90" s="40">
        <v>0</v>
      </c>
      <c r="O90" s="40" t="b">
        <f t="shared" si="41"/>
        <v>1</v>
      </c>
      <c r="P90" s="40">
        <v>0</v>
      </c>
      <c r="Q90" s="38"/>
      <c r="R90" s="38"/>
      <c r="S90" s="38"/>
      <c r="T90" s="117"/>
      <c r="U90" s="113"/>
      <c r="V90" s="41"/>
      <c r="W90" s="41"/>
      <c r="X90" s="41"/>
      <c r="Y90" s="41"/>
      <c r="Z90" s="41"/>
      <c r="AA90" s="41">
        <v>0</v>
      </c>
      <c r="AB90" s="41">
        <v>0</v>
      </c>
      <c r="AC90" s="41">
        <v>0</v>
      </c>
      <c r="AD90" s="41"/>
      <c r="AE90" s="41"/>
      <c r="AF90" s="41"/>
      <c r="AG90" s="791"/>
      <c r="AH90" s="774"/>
      <c r="AI90" s="735"/>
      <c r="AJ90" s="735"/>
      <c r="AK90" s="741"/>
      <c r="AL90" s="735"/>
      <c r="AM90" s="735"/>
      <c r="AN90" s="777"/>
      <c r="AO90" s="759"/>
      <c r="AP90" s="766"/>
      <c r="AQ90" s="762"/>
      <c r="AR90" s="735"/>
      <c r="AS90" s="735"/>
      <c r="AT90" s="735"/>
      <c r="AU90" s="735"/>
      <c r="AV90" s="735"/>
      <c r="AW90" s="735"/>
      <c r="AX90" s="759"/>
      <c r="AY90" s="762"/>
      <c r="AZ90" s="764"/>
    </row>
    <row r="91" spans="1:52" ht="23.25" customHeight="1">
      <c r="A91" s="780"/>
      <c r="B91" s="735"/>
      <c r="C91" s="724"/>
      <c r="D91" s="106" t="s">
        <v>7</v>
      </c>
      <c r="E91" s="40">
        <v>0</v>
      </c>
      <c r="F91" s="38"/>
      <c r="G91" s="38"/>
      <c r="H91" s="38"/>
      <c r="I91" s="38"/>
      <c r="J91" s="38"/>
      <c r="K91" s="38"/>
      <c r="L91" s="38"/>
      <c r="M91" s="40">
        <v>0</v>
      </c>
      <c r="N91" s="40">
        <v>0</v>
      </c>
      <c r="O91" s="40" t="b">
        <f t="shared" si="41"/>
        <v>1</v>
      </c>
      <c r="P91" s="40">
        <v>0</v>
      </c>
      <c r="Q91" s="38"/>
      <c r="R91" s="38"/>
      <c r="S91" s="38"/>
      <c r="T91" s="117"/>
      <c r="U91" s="113"/>
      <c r="V91" s="41"/>
      <c r="W91" s="41"/>
      <c r="X91" s="41"/>
      <c r="Y91" s="41"/>
      <c r="Z91" s="41"/>
      <c r="AA91" s="41">
        <v>0</v>
      </c>
      <c r="AB91" s="41">
        <v>0</v>
      </c>
      <c r="AC91" s="41">
        <v>0</v>
      </c>
      <c r="AD91" s="41"/>
      <c r="AE91" s="41"/>
      <c r="AF91" s="41"/>
      <c r="AG91" s="791"/>
      <c r="AH91" s="774"/>
      <c r="AI91" s="735"/>
      <c r="AJ91" s="735"/>
      <c r="AK91" s="741"/>
      <c r="AL91" s="735"/>
      <c r="AM91" s="735"/>
      <c r="AN91" s="777"/>
      <c r="AO91" s="759"/>
      <c r="AP91" s="766"/>
      <c r="AQ91" s="762"/>
      <c r="AR91" s="735"/>
      <c r="AS91" s="735"/>
      <c r="AT91" s="735"/>
      <c r="AU91" s="735"/>
      <c r="AV91" s="735"/>
      <c r="AW91" s="735"/>
      <c r="AX91" s="759"/>
      <c r="AY91" s="762"/>
      <c r="AZ91" s="764"/>
    </row>
    <row r="92" spans="1:52" ht="23.25" customHeight="1">
      <c r="A92" s="780"/>
      <c r="B92" s="735"/>
      <c r="C92" s="724"/>
      <c r="D92" s="106" t="s">
        <v>96</v>
      </c>
      <c r="E92" s="153">
        <v>110</v>
      </c>
      <c r="F92" s="154"/>
      <c r="G92" s="154"/>
      <c r="H92" s="154"/>
      <c r="I92" s="154"/>
      <c r="J92" s="154"/>
      <c r="K92" s="154"/>
      <c r="L92" s="154"/>
      <c r="M92" s="153">
        <v>110</v>
      </c>
      <c r="N92" s="153">
        <v>110</v>
      </c>
      <c r="O92" s="40" t="b">
        <f t="shared" si="41"/>
        <v>1</v>
      </c>
      <c r="P92" s="153">
        <v>110</v>
      </c>
      <c r="Q92" s="154"/>
      <c r="R92" s="154"/>
      <c r="S92" s="154"/>
      <c r="T92" s="155"/>
      <c r="U92" s="156"/>
      <c r="V92" s="157"/>
      <c r="W92" s="157"/>
      <c r="X92" s="157"/>
      <c r="Y92" s="157"/>
      <c r="Z92" s="157"/>
      <c r="AA92" s="197">
        <v>48</v>
      </c>
      <c r="AB92" s="197">
        <v>73</v>
      </c>
      <c r="AC92" s="197">
        <v>107</v>
      </c>
      <c r="AD92" s="197"/>
      <c r="AE92" s="197"/>
      <c r="AF92" s="157"/>
      <c r="AG92" s="791"/>
      <c r="AH92" s="774"/>
      <c r="AI92" s="735"/>
      <c r="AJ92" s="735"/>
      <c r="AK92" s="741"/>
      <c r="AL92" s="735"/>
      <c r="AM92" s="735"/>
      <c r="AN92" s="777"/>
      <c r="AO92" s="759"/>
      <c r="AP92" s="766"/>
      <c r="AQ92" s="762"/>
      <c r="AR92" s="735"/>
      <c r="AS92" s="735"/>
      <c r="AT92" s="735"/>
      <c r="AU92" s="735"/>
      <c r="AV92" s="735"/>
      <c r="AW92" s="735"/>
      <c r="AX92" s="759"/>
      <c r="AY92" s="762"/>
      <c r="AZ92" s="764"/>
    </row>
    <row r="93" spans="1:52" ht="23.25" customHeight="1">
      <c r="A93" s="780"/>
      <c r="B93" s="735"/>
      <c r="C93" s="724"/>
      <c r="D93" s="106" t="s">
        <v>99</v>
      </c>
      <c r="E93" s="153">
        <v>20884476</v>
      </c>
      <c r="F93" s="154"/>
      <c r="G93" s="154"/>
      <c r="H93" s="154"/>
      <c r="I93" s="154"/>
      <c r="J93" s="154"/>
      <c r="K93" s="154"/>
      <c r="L93" s="154"/>
      <c r="M93" s="153">
        <v>20884476</v>
      </c>
      <c r="N93" s="153">
        <v>20884476</v>
      </c>
      <c r="O93" s="40" t="b">
        <f t="shared" si="41"/>
        <v>1</v>
      </c>
      <c r="P93" s="153">
        <v>20884476</v>
      </c>
      <c r="Q93" s="154"/>
      <c r="R93" s="154"/>
      <c r="S93" s="154"/>
      <c r="T93" s="155"/>
      <c r="U93" s="156"/>
      <c r="V93" s="157"/>
      <c r="W93" s="157"/>
      <c r="X93" s="157"/>
      <c r="Y93" s="157"/>
      <c r="Z93" s="157"/>
      <c r="AA93" s="197">
        <v>15268268</v>
      </c>
      <c r="AB93" s="197">
        <v>57108484</v>
      </c>
      <c r="AC93" s="197">
        <v>57567995</v>
      </c>
      <c r="AD93" s="197"/>
      <c r="AE93" s="197"/>
      <c r="AF93" s="157"/>
      <c r="AG93" s="792"/>
      <c r="AH93" s="775"/>
      <c r="AI93" s="736"/>
      <c r="AJ93" s="736"/>
      <c r="AK93" s="742"/>
      <c r="AL93" s="736"/>
      <c r="AM93" s="736"/>
      <c r="AN93" s="778"/>
      <c r="AO93" s="760"/>
      <c r="AP93" s="766"/>
      <c r="AQ93" s="763"/>
      <c r="AR93" s="736"/>
      <c r="AS93" s="736"/>
      <c r="AT93" s="736"/>
      <c r="AU93" s="736"/>
      <c r="AV93" s="736"/>
      <c r="AW93" s="736"/>
      <c r="AX93" s="760"/>
      <c r="AY93" s="763"/>
      <c r="AZ93" s="764"/>
    </row>
    <row r="94" spans="1:52" ht="23.25" customHeight="1">
      <c r="A94" s="780"/>
      <c r="B94" s="735"/>
      <c r="C94" s="724" t="s">
        <v>237</v>
      </c>
      <c r="D94" s="106" t="s">
        <v>94</v>
      </c>
      <c r="E94" s="40">
        <v>111</v>
      </c>
      <c r="F94" s="40"/>
      <c r="G94" s="40"/>
      <c r="H94" s="40"/>
      <c r="I94" s="40"/>
      <c r="J94" s="40"/>
      <c r="K94" s="40"/>
      <c r="L94" s="40"/>
      <c r="M94" s="40">
        <v>111</v>
      </c>
      <c r="N94" s="40">
        <v>111</v>
      </c>
      <c r="O94" s="40" t="b">
        <f t="shared" si="41"/>
        <v>1</v>
      </c>
      <c r="P94" s="40">
        <v>111</v>
      </c>
      <c r="Q94" s="40"/>
      <c r="R94" s="40"/>
      <c r="S94" s="109"/>
      <c r="T94" s="115"/>
      <c r="U94" s="111"/>
      <c r="V94" s="110"/>
      <c r="W94" s="110"/>
      <c r="X94" s="110"/>
      <c r="Y94" s="110"/>
      <c r="Z94" s="110"/>
      <c r="AA94" s="196">
        <v>129</v>
      </c>
      <c r="AB94" s="196">
        <v>195</v>
      </c>
      <c r="AC94" s="196">
        <v>285</v>
      </c>
      <c r="AD94" s="196"/>
      <c r="AE94" s="196"/>
      <c r="AF94" s="110"/>
      <c r="AG94" s="790"/>
      <c r="AH94" s="773" t="s">
        <v>237</v>
      </c>
      <c r="AI94" s="734" t="s">
        <v>385</v>
      </c>
      <c r="AJ94" s="734" t="s">
        <v>257</v>
      </c>
      <c r="AK94" s="740" t="s">
        <v>384</v>
      </c>
      <c r="AL94" s="734" t="str">
        <f t="shared" ref="AL94" si="54">+AH94</f>
        <v>15-ANTONIO NARIÑO</v>
      </c>
      <c r="AM94" s="734" t="s">
        <v>257</v>
      </c>
      <c r="AN94" s="776" t="s">
        <v>286</v>
      </c>
      <c r="AO94" s="758">
        <v>82820.029572488886</v>
      </c>
      <c r="AP94" s="766">
        <v>39611.475796290048</v>
      </c>
      <c r="AQ94" s="761">
        <v>43208.553776198831</v>
      </c>
      <c r="AR94" s="734" t="s">
        <v>257</v>
      </c>
      <c r="AS94" s="734" t="s">
        <v>259</v>
      </c>
      <c r="AT94" s="767">
        <f t="shared" ref="AT94" si="55">+AO94</f>
        <v>82820.029572488886</v>
      </c>
      <c r="AU94" s="734" t="s">
        <v>259</v>
      </c>
      <c r="AV94" s="767">
        <f t="shared" ref="AV94" si="56">+AT94</f>
        <v>82820.029572488886</v>
      </c>
      <c r="AW94" s="734" t="s">
        <v>260</v>
      </c>
      <c r="AX94" s="758">
        <f>+AQ94+AP94</f>
        <v>82820.029572488886</v>
      </c>
      <c r="AY94" s="761">
        <f t="shared" ref="AY94" si="57">+AX94</f>
        <v>82820.029572488886</v>
      </c>
      <c r="AZ94" s="764"/>
    </row>
    <row r="95" spans="1:52" ht="23.25" customHeight="1">
      <c r="A95" s="780"/>
      <c r="B95" s="735"/>
      <c r="C95" s="724"/>
      <c r="D95" s="106" t="s">
        <v>6</v>
      </c>
      <c r="E95" s="40">
        <v>21070116</v>
      </c>
      <c r="F95" s="40"/>
      <c r="G95" s="40"/>
      <c r="H95" s="40"/>
      <c r="I95" s="40"/>
      <c r="J95" s="40"/>
      <c r="K95" s="40"/>
      <c r="L95" s="40"/>
      <c r="M95" s="40">
        <v>21070116</v>
      </c>
      <c r="N95" s="40">
        <v>21070116</v>
      </c>
      <c r="O95" s="40" t="b">
        <f t="shared" si="41"/>
        <v>1</v>
      </c>
      <c r="P95" s="40">
        <v>21070116</v>
      </c>
      <c r="Q95" s="40"/>
      <c r="R95" s="40"/>
      <c r="S95" s="40"/>
      <c r="T95" s="116"/>
      <c r="U95" s="112"/>
      <c r="V95" s="36"/>
      <c r="W95" s="36"/>
      <c r="X95" s="36"/>
      <c r="Y95" s="36"/>
      <c r="Z95" s="36"/>
      <c r="AA95" s="196">
        <v>15620859</v>
      </c>
      <c r="AB95" s="196">
        <v>58427294</v>
      </c>
      <c r="AC95" s="196">
        <v>58897417</v>
      </c>
      <c r="AD95" s="196"/>
      <c r="AE95" s="196"/>
      <c r="AF95" s="36"/>
      <c r="AG95" s="791"/>
      <c r="AH95" s="774"/>
      <c r="AI95" s="735"/>
      <c r="AJ95" s="735"/>
      <c r="AK95" s="741"/>
      <c r="AL95" s="735"/>
      <c r="AM95" s="735"/>
      <c r="AN95" s="777"/>
      <c r="AO95" s="759"/>
      <c r="AP95" s="766"/>
      <c r="AQ95" s="762"/>
      <c r="AR95" s="735"/>
      <c r="AS95" s="735"/>
      <c r="AT95" s="735"/>
      <c r="AU95" s="735"/>
      <c r="AV95" s="735"/>
      <c r="AW95" s="735"/>
      <c r="AX95" s="759"/>
      <c r="AY95" s="762"/>
      <c r="AZ95" s="764"/>
    </row>
    <row r="96" spans="1:52" ht="23.25" customHeight="1">
      <c r="A96" s="780"/>
      <c r="B96" s="735"/>
      <c r="C96" s="724"/>
      <c r="D96" s="106" t="s">
        <v>95</v>
      </c>
      <c r="E96" s="40">
        <v>0</v>
      </c>
      <c r="F96" s="38"/>
      <c r="G96" s="38"/>
      <c r="H96" s="38"/>
      <c r="I96" s="38"/>
      <c r="J96" s="38"/>
      <c r="K96" s="38"/>
      <c r="L96" s="38"/>
      <c r="M96" s="40">
        <v>0</v>
      </c>
      <c r="N96" s="40">
        <v>0</v>
      </c>
      <c r="O96" s="40" t="b">
        <f t="shared" si="41"/>
        <v>1</v>
      </c>
      <c r="P96" s="40">
        <v>0</v>
      </c>
      <c r="Q96" s="38"/>
      <c r="R96" s="38"/>
      <c r="S96" s="38"/>
      <c r="T96" s="117"/>
      <c r="U96" s="113"/>
      <c r="V96" s="41"/>
      <c r="W96" s="41"/>
      <c r="X96" s="41"/>
      <c r="Y96" s="41"/>
      <c r="Z96" s="41"/>
      <c r="AA96" s="41">
        <v>0</v>
      </c>
      <c r="AB96" s="41">
        <v>0</v>
      </c>
      <c r="AC96" s="41">
        <v>0</v>
      </c>
      <c r="AD96" s="41"/>
      <c r="AE96" s="41"/>
      <c r="AF96" s="41"/>
      <c r="AG96" s="791"/>
      <c r="AH96" s="774"/>
      <c r="AI96" s="735"/>
      <c r="AJ96" s="735"/>
      <c r="AK96" s="741"/>
      <c r="AL96" s="735"/>
      <c r="AM96" s="735"/>
      <c r="AN96" s="777"/>
      <c r="AO96" s="759"/>
      <c r="AP96" s="766"/>
      <c r="AQ96" s="762"/>
      <c r="AR96" s="735"/>
      <c r="AS96" s="735"/>
      <c r="AT96" s="735"/>
      <c r="AU96" s="735"/>
      <c r="AV96" s="735"/>
      <c r="AW96" s="735"/>
      <c r="AX96" s="759"/>
      <c r="AY96" s="762"/>
      <c r="AZ96" s="764"/>
    </row>
    <row r="97" spans="1:52" ht="23.25" customHeight="1">
      <c r="A97" s="780"/>
      <c r="B97" s="735"/>
      <c r="C97" s="724"/>
      <c r="D97" s="106" t="s">
        <v>7</v>
      </c>
      <c r="E97" s="40">
        <v>0</v>
      </c>
      <c r="F97" s="38"/>
      <c r="G97" s="38"/>
      <c r="H97" s="38"/>
      <c r="I97" s="38"/>
      <c r="J97" s="38"/>
      <c r="K97" s="38"/>
      <c r="L97" s="38"/>
      <c r="M97" s="40">
        <v>0</v>
      </c>
      <c r="N97" s="40">
        <v>0</v>
      </c>
      <c r="O97" s="40" t="b">
        <f t="shared" si="41"/>
        <v>1</v>
      </c>
      <c r="P97" s="40">
        <v>0</v>
      </c>
      <c r="Q97" s="38"/>
      <c r="R97" s="38"/>
      <c r="S97" s="38"/>
      <c r="T97" s="117"/>
      <c r="U97" s="113"/>
      <c r="V97" s="41"/>
      <c r="W97" s="41"/>
      <c r="X97" s="41"/>
      <c r="Y97" s="41"/>
      <c r="Z97" s="41"/>
      <c r="AA97" s="41">
        <v>0</v>
      </c>
      <c r="AB97" s="41">
        <v>0</v>
      </c>
      <c r="AC97" s="41">
        <v>0</v>
      </c>
      <c r="AD97" s="41"/>
      <c r="AE97" s="41"/>
      <c r="AF97" s="41"/>
      <c r="AG97" s="791"/>
      <c r="AH97" s="774"/>
      <c r="AI97" s="735"/>
      <c r="AJ97" s="735"/>
      <c r="AK97" s="741"/>
      <c r="AL97" s="735"/>
      <c r="AM97" s="735"/>
      <c r="AN97" s="777"/>
      <c r="AO97" s="759"/>
      <c r="AP97" s="766"/>
      <c r="AQ97" s="762"/>
      <c r="AR97" s="735"/>
      <c r="AS97" s="735"/>
      <c r="AT97" s="735"/>
      <c r="AU97" s="735"/>
      <c r="AV97" s="735"/>
      <c r="AW97" s="735"/>
      <c r="AX97" s="759"/>
      <c r="AY97" s="762"/>
      <c r="AZ97" s="764"/>
    </row>
    <row r="98" spans="1:52" ht="23.25" customHeight="1">
      <c r="A98" s="780"/>
      <c r="B98" s="735"/>
      <c r="C98" s="724"/>
      <c r="D98" s="106" t="s">
        <v>96</v>
      </c>
      <c r="E98" s="153">
        <v>111</v>
      </c>
      <c r="F98" s="154"/>
      <c r="G98" s="154"/>
      <c r="H98" s="154"/>
      <c r="I98" s="154"/>
      <c r="J98" s="154"/>
      <c r="K98" s="154"/>
      <c r="L98" s="154"/>
      <c r="M98" s="153">
        <v>111</v>
      </c>
      <c r="N98" s="153">
        <v>111</v>
      </c>
      <c r="O98" s="40" t="b">
        <f t="shared" si="41"/>
        <v>1</v>
      </c>
      <c r="P98" s="153">
        <v>111</v>
      </c>
      <c r="Q98" s="154"/>
      <c r="R98" s="154"/>
      <c r="S98" s="154"/>
      <c r="T98" s="155"/>
      <c r="U98" s="156"/>
      <c r="V98" s="157"/>
      <c r="W98" s="157"/>
      <c r="X98" s="157"/>
      <c r="Y98" s="157"/>
      <c r="Z98" s="157"/>
      <c r="AA98" s="197">
        <v>129</v>
      </c>
      <c r="AB98" s="197">
        <v>195</v>
      </c>
      <c r="AC98" s="197">
        <v>285</v>
      </c>
      <c r="AD98" s="197"/>
      <c r="AE98" s="197"/>
      <c r="AF98" s="157"/>
      <c r="AG98" s="791"/>
      <c r="AH98" s="774"/>
      <c r="AI98" s="735"/>
      <c r="AJ98" s="735"/>
      <c r="AK98" s="741"/>
      <c r="AL98" s="735"/>
      <c r="AM98" s="735"/>
      <c r="AN98" s="777"/>
      <c r="AO98" s="759"/>
      <c r="AP98" s="766"/>
      <c r="AQ98" s="762"/>
      <c r="AR98" s="735"/>
      <c r="AS98" s="735"/>
      <c r="AT98" s="735"/>
      <c r="AU98" s="735"/>
      <c r="AV98" s="735"/>
      <c r="AW98" s="735"/>
      <c r="AX98" s="759"/>
      <c r="AY98" s="762"/>
      <c r="AZ98" s="764"/>
    </row>
    <row r="99" spans="1:52" ht="23.25" customHeight="1">
      <c r="A99" s="780"/>
      <c r="B99" s="735"/>
      <c r="C99" s="724"/>
      <c r="D99" s="106" t="s">
        <v>99</v>
      </c>
      <c r="E99" s="153">
        <v>21070116</v>
      </c>
      <c r="F99" s="154"/>
      <c r="G99" s="154"/>
      <c r="H99" s="154"/>
      <c r="I99" s="154"/>
      <c r="J99" s="154"/>
      <c r="K99" s="154"/>
      <c r="L99" s="154"/>
      <c r="M99" s="153">
        <v>21070116</v>
      </c>
      <c r="N99" s="153">
        <v>21070116</v>
      </c>
      <c r="O99" s="40" t="b">
        <f t="shared" si="41"/>
        <v>1</v>
      </c>
      <c r="P99" s="153">
        <v>21070116</v>
      </c>
      <c r="Q99" s="154"/>
      <c r="R99" s="154"/>
      <c r="S99" s="154"/>
      <c r="T99" s="155"/>
      <c r="U99" s="156"/>
      <c r="V99" s="157"/>
      <c r="W99" s="157"/>
      <c r="X99" s="157"/>
      <c r="Y99" s="157"/>
      <c r="Z99" s="157"/>
      <c r="AA99" s="197">
        <v>15620859</v>
      </c>
      <c r="AB99" s="197">
        <v>58427294</v>
      </c>
      <c r="AC99" s="197">
        <v>58897417</v>
      </c>
      <c r="AD99" s="197"/>
      <c r="AE99" s="197"/>
      <c r="AF99" s="157"/>
      <c r="AG99" s="792"/>
      <c r="AH99" s="775"/>
      <c r="AI99" s="736"/>
      <c r="AJ99" s="736"/>
      <c r="AK99" s="742"/>
      <c r="AL99" s="736"/>
      <c r="AM99" s="736"/>
      <c r="AN99" s="778"/>
      <c r="AO99" s="760"/>
      <c r="AP99" s="766"/>
      <c r="AQ99" s="763"/>
      <c r="AR99" s="736"/>
      <c r="AS99" s="736"/>
      <c r="AT99" s="736"/>
      <c r="AU99" s="736"/>
      <c r="AV99" s="736"/>
      <c r="AW99" s="736"/>
      <c r="AX99" s="760"/>
      <c r="AY99" s="763"/>
      <c r="AZ99" s="764"/>
    </row>
    <row r="100" spans="1:52" ht="23.25" customHeight="1">
      <c r="A100" s="780"/>
      <c r="B100" s="735"/>
      <c r="C100" s="724" t="s">
        <v>238</v>
      </c>
      <c r="D100" s="106" t="s">
        <v>94</v>
      </c>
      <c r="E100" s="40">
        <v>561</v>
      </c>
      <c r="F100" s="40"/>
      <c r="G100" s="40"/>
      <c r="H100" s="40"/>
      <c r="I100" s="40"/>
      <c r="J100" s="40"/>
      <c r="K100" s="40"/>
      <c r="L100" s="40"/>
      <c r="M100" s="40">
        <v>561</v>
      </c>
      <c r="N100" s="40">
        <v>561</v>
      </c>
      <c r="O100" s="40" t="b">
        <f t="shared" si="41"/>
        <v>1</v>
      </c>
      <c r="P100" s="40">
        <v>561</v>
      </c>
      <c r="Q100" s="40"/>
      <c r="R100" s="40"/>
      <c r="S100" s="109"/>
      <c r="T100" s="115"/>
      <c r="U100" s="111"/>
      <c r="V100" s="110"/>
      <c r="W100" s="110"/>
      <c r="X100" s="110"/>
      <c r="Y100" s="110"/>
      <c r="Z100" s="110"/>
      <c r="AA100" s="196">
        <v>100</v>
      </c>
      <c r="AB100" s="196">
        <v>152</v>
      </c>
      <c r="AC100" s="196">
        <v>222</v>
      </c>
      <c r="AD100" s="196"/>
      <c r="AE100" s="196"/>
      <c r="AF100" s="110"/>
      <c r="AG100" s="790"/>
      <c r="AH100" s="773" t="s">
        <v>238</v>
      </c>
      <c r="AI100" s="734" t="s">
        <v>385</v>
      </c>
      <c r="AJ100" s="734" t="s">
        <v>257</v>
      </c>
      <c r="AK100" s="740" t="s">
        <v>384</v>
      </c>
      <c r="AL100" s="734" t="str">
        <f t="shared" ref="AL100" si="58">+AH100</f>
        <v>16-PUENTE ARANDA</v>
      </c>
      <c r="AM100" s="734" t="s">
        <v>257</v>
      </c>
      <c r="AN100" s="776" t="s">
        <v>286</v>
      </c>
      <c r="AO100" s="758">
        <v>251570.57812419074</v>
      </c>
      <c r="AP100" s="766">
        <v>118748.17312939369</v>
      </c>
      <c r="AQ100" s="761">
        <v>132822.40499479705</v>
      </c>
      <c r="AR100" s="734" t="s">
        <v>257</v>
      </c>
      <c r="AS100" s="734" t="s">
        <v>259</v>
      </c>
      <c r="AT100" s="767">
        <f t="shared" ref="AT100" si="59">+AO100</f>
        <v>251570.57812419074</v>
      </c>
      <c r="AU100" s="734" t="s">
        <v>259</v>
      </c>
      <c r="AV100" s="767">
        <f t="shared" ref="AV100" si="60">+AT100</f>
        <v>251570.57812419074</v>
      </c>
      <c r="AW100" s="734" t="s">
        <v>260</v>
      </c>
      <c r="AX100" s="758">
        <f>+AQ100+AP100</f>
        <v>251570.57812419074</v>
      </c>
      <c r="AY100" s="761">
        <f t="shared" ref="AY100" si="61">+AX100</f>
        <v>251570.57812419074</v>
      </c>
      <c r="AZ100" s="764"/>
    </row>
    <row r="101" spans="1:52" ht="23.25" customHeight="1">
      <c r="A101" s="780"/>
      <c r="B101" s="735"/>
      <c r="C101" s="724"/>
      <c r="D101" s="106" t="s">
        <v>6</v>
      </c>
      <c r="E101" s="40">
        <v>106557237</v>
      </c>
      <c r="F101" s="40"/>
      <c r="G101" s="40"/>
      <c r="H101" s="40"/>
      <c r="I101" s="40"/>
      <c r="J101" s="40"/>
      <c r="K101" s="40"/>
      <c r="L101" s="40"/>
      <c r="M101" s="40">
        <v>106557237</v>
      </c>
      <c r="N101" s="40">
        <v>106557237</v>
      </c>
      <c r="O101" s="40" t="b">
        <f t="shared" si="41"/>
        <v>1</v>
      </c>
      <c r="P101" s="40">
        <v>106557237</v>
      </c>
      <c r="Q101" s="40"/>
      <c r="R101" s="40"/>
      <c r="S101" s="40"/>
      <c r="T101" s="116"/>
      <c r="U101" s="112"/>
      <c r="V101" s="36"/>
      <c r="W101" s="36"/>
      <c r="X101" s="36"/>
      <c r="Y101" s="36"/>
      <c r="Z101" s="36"/>
      <c r="AA101" s="196">
        <v>18078313</v>
      </c>
      <c r="AB101" s="196">
        <v>67619002</v>
      </c>
      <c r="AC101" s="196">
        <v>68163085</v>
      </c>
      <c r="AD101" s="196"/>
      <c r="AE101" s="196"/>
      <c r="AF101" s="36"/>
      <c r="AG101" s="791"/>
      <c r="AH101" s="774"/>
      <c r="AI101" s="735"/>
      <c r="AJ101" s="735"/>
      <c r="AK101" s="741"/>
      <c r="AL101" s="735"/>
      <c r="AM101" s="735"/>
      <c r="AN101" s="777"/>
      <c r="AO101" s="759"/>
      <c r="AP101" s="766"/>
      <c r="AQ101" s="762"/>
      <c r="AR101" s="735"/>
      <c r="AS101" s="735"/>
      <c r="AT101" s="735"/>
      <c r="AU101" s="735"/>
      <c r="AV101" s="735"/>
      <c r="AW101" s="735"/>
      <c r="AX101" s="759"/>
      <c r="AY101" s="762"/>
      <c r="AZ101" s="764"/>
    </row>
    <row r="102" spans="1:52" ht="23.25" customHeight="1">
      <c r="A102" s="780"/>
      <c r="B102" s="735"/>
      <c r="C102" s="724"/>
      <c r="D102" s="106" t="s">
        <v>95</v>
      </c>
      <c r="E102" s="40">
        <v>0</v>
      </c>
      <c r="F102" s="38"/>
      <c r="G102" s="38"/>
      <c r="H102" s="38"/>
      <c r="I102" s="38"/>
      <c r="J102" s="38"/>
      <c r="K102" s="38"/>
      <c r="L102" s="38"/>
      <c r="M102" s="40">
        <v>0</v>
      </c>
      <c r="N102" s="40">
        <v>0</v>
      </c>
      <c r="O102" s="40" t="b">
        <f t="shared" si="41"/>
        <v>1</v>
      </c>
      <c r="P102" s="40">
        <v>0</v>
      </c>
      <c r="Q102" s="38"/>
      <c r="R102" s="38"/>
      <c r="S102" s="38"/>
      <c r="T102" s="117"/>
      <c r="U102" s="113"/>
      <c r="V102" s="41"/>
      <c r="W102" s="41"/>
      <c r="X102" s="41"/>
      <c r="Y102" s="41"/>
      <c r="Z102" s="41"/>
      <c r="AA102" s="41">
        <v>0</v>
      </c>
      <c r="AB102" s="41">
        <v>0</v>
      </c>
      <c r="AC102" s="41">
        <v>0</v>
      </c>
      <c r="AD102" s="41"/>
      <c r="AE102" s="41"/>
      <c r="AF102" s="41"/>
      <c r="AG102" s="791"/>
      <c r="AH102" s="774"/>
      <c r="AI102" s="735"/>
      <c r="AJ102" s="735"/>
      <c r="AK102" s="741"/>
      <c r="AL102" s="735"/>
      <c r="AM102" s="735"/>
      <c r="AN102" s="777"/>
      <c r="AO102" s="759"/>
      <c r="AP102" s="766"/>
      <c r="AQ102" s="762"/>
      <c r="AR102" s="735"/>
      <c r="AS102" s="735"/>
      <c r="AT102" s="735"/>
      <c r="AU102" s="735"/>
      <c r="AV102" s="735"/>
      <c r="AW102" s="735"/>
      <c r="AX102" s="759"/>
      <c r="AY102" s="762"/>
      <c r="AZ102" s="764"/>
    </row>
    <row r="103" spans="1:52" ht="23.25" customHeight="1">
      <c r="A103" s="780"/>
      <c r="B103" s="735"/>
      <c r="C103" s="724"/>
      <c r="D103" s="106" t="s">
        <v>7</v>
      </c>
      <c r="E103" s="40">
        <v>0</v>
      </c>
      <c r="F103" s="38"/>
      <c r="G103" s="38"/>
      <c r="H103" s="38"/>
      <c r="I103" s="38"/>
      <c r="J103" s="38"/>
      <c r="K103" s="38"/>
      <c r="L103" s="38"/>
      <c r="M103" s="40">
        <v>0</v>
      </c>
      <c r="N103" s="40">
        <v>0</v>
      </c>
      <c r="O103" s="40" t="b">
        <f t="shared" si="41"/>
        <v>1</v>
      </c>
      <c r="P103" s="40">
        <v>0</v>
      </c>
      <c r="Q103" s="38"/>
      <c r="R103" s="38"/>
      <c r="S103" s="38"/>
      <c r="T103" s="117"/>
      <c r="U103" s="113"/>
      <c r="V103" s="41"/>
      <c r="W103" s="41"/>
      <c r="X103" s="41"/>
      <c r="Y103" s="41"/>
      <c r="Z103" s="41"/>
      <c r="AA103" s="41">
        <v>0</v>
      </c>
      <c r="AB103" s="41">
        <v>0</v>
      </c>
      <c r="AC103" s="41">
        <v>0</v>
      </c>
      <c r="AD103" s="41"/>
      <c r="AE103" s="41"/>
      <c r="AF103" s="41"/>
      <c r="AG103" s="791"/>
      <c r="AH103" s="774"/>
      <c r="AI103" s="735"/>
      <c r="AJ103" s="735"/>
      <c r="AK103" s="741"/>
      <c r="AL103" s="735"/>
      <c r="AM103" s="735"/>
      <c r="AN103" s="777"/>
      <c r="AO103" s="759"/>
      <c r="AP103" s="766"/>
      <c r="AQ103" s="762"/>
      <c r="AR103" s="735"/>
      <c r="AS103" s="735"/>
      <c r="AT103" s="735"/>
      <c r="AU103" s="735"/>
      <c r="AV103" s="735"/>
      <c r="AW103" s="735"/>
      <c r="AX103" s="759"/>
      <c r="AY103" s="762"/>
      <c r="AZ103" s="764"/>
    </row>
    <row r="104" spans="1:52" ht="23.25" customHeight="1">
      <c r="A104" s="780"/>
      <c r="B104" s="735"/>
      <c r="C104" s="724"/>
      <c r="D104" s="106" t="s">
        <v>96</v>
      </c>
      <c r="E104" s="153">
        <v>561</v>
      </c>
      <c r="F104" s="154"/>
      <c r="G104" s="154"/>
      <c r="H104" s="154"/>
      <c r="I104" s="154"/>
      <c r="J104" s="154"/>
      <c r="K104" s="154"/>
      <c r="L104" s="154"/>
      <c r="M104" s="153">
        <v>561</v>
      </c>
      <c r="N104" s="153">
        <v>561</v>
      </c>
      <c r="O104" s="40" t="b">
        <f t="shared" si="41"/>
        <v>1</v>
      </c>
      <c r="P104" s="153">
        <v>561</v>
      </c>
      <c r="Q104" s="154"/>
      <c r="R104" s="154"/>
      <c r="S104" s="154"/>
      <c r="T104" s="155"/>
      <c r="U104" s="156"/>
      <c r="V104" s="157"/>
      <c r="W104" s="157"/>
      <c r="X104" s="157"/>
      <c r="Y104" s="157"/>
      <c r="Z104" s="157"/>
      <c r="AA104" s="197">
        <v>100</v>
      </c>
      <c r="AB104" s="197">
        <v>152</v>
      </c>
      <c r="AC104" s="197">
        <v>222</v>
      </c>
      <c r="AD104" s="197"/>
      <c r="AE104" s="197"/>
      <c r="AF104" s="157"/>
      <c r="AG104" s="791"/>
      <c r="AH104" s="774"/>
      <c r="AI104" s="735"/>
      <c r="AJ104" s="735"/>
      <c r="AK104" s="741"/>
      <c r="AL104" s="735"/>
      <c r="AM104" s="735"/>
      <c r="AN104" s="777"/>
      <c r="AO104" s="759"/>
      <c r="AP104" s="766"/>
      <c r="AQ104" s="762"/>
      <c r="AR104" s="735"/>
      <c r="AS104" s="735"/>
      <c r="AT104" s="735"/>
      <c r="AU104" s="735"/>
      <c r="AV104" s="735"/>
      <c r="AW104" s="735"/>
      <c r="AX104" s="759"/>
      <c r="AY104" s="762"/>
      <c r="AZ104" s="764"/>
    </row>
    <row r="105" spans="1:52" ht="23.25" customHeight="1">
      <c r="A105" s="780"/>
      <c r="B105" s="735"/>
      <c r="C105" s="724"/>
      <c r="D105" s="106" t="s">
        <v>99</v>
      </c>
      <c r="E105" s="153">
        <v>106557237</v>
      </c>
      <c r="F105" s="154"/>
      <c r="G105" s="154"/>
      <c r="H105" s="154"/>
      <c r="I105" s="154"/>
      <c r="J105" s="154"/>
      <c r="K105" s="154"/>
      <c r="L105" s="154"/>
      <c r="M105" s="153">
        <v>106557237</v>
      </c>
      <c r="N105" s="153">
        <v>106557237</v>
      </c>
      <c r="O105" s="40" t="b">
        <f t="shared" si="41"/>
        <v>1</v>
      </c>
      <c r="P105" s="153">
        <v>106557237</v>
      </c>
      <c r="Q105" s="154"/>
      <c r="R105" s="154"/>
      <c r="S105" s="154"/>
      <c r="T105" s="155"/>
      <c r="U105" s="156"/>
      <c r="V105" s="157"/>
      <c r="W105" s="157"/>
      <c r="X105" s="157"/>
      <c r="Y105" s="157"/>
      <c r="Z105" s="157"/>
      <c r="AA105" s="197">
        <v>18078313</v>
      </c>
      <c r="AB105" s="197">
        <v>67619002</v>
      </c>
      <c r="AC105" s="197">
        <v>68163085</v>
      </c>
      <c r="AD105" s="197"/>
      <c r="AE105" s="197"/>
      <c r="AF105" s="157"/>
      <c r="AG105" s="792"/>
      <c r="AH105" s="775"/>
      <c r="AI105" s="736"/>
      <c r="AJ105" s="736"/>
      <c r="AK105" s="742"/>
      <c r="AL105" s="736"/>
      <c r="AM105" s="736"/>
      <c r="AN105" s="778"/>
      <c r="AO105" s="760"/>
      <c r="AP105" s="766"/>
      <c r="AQ105" s="763"/>
      <c r="AR105" s="736"/>
      <c r="AS105" s="736"/>
      <c r="AT105" s="736"/>
      <c r="AU105" s="736"/>
      <c r="AV105" s="736"/>
      <c r="AW105" s="736"/>
      <c r="AX105" s="760"/>
      <c r="AY105" s="763"/>
      <c r="AZ105" s="764"/>
    </row>
    <row r="106" spans="1:52" ht="23.25" customHeight="1">
      <c r="A106" s="780"/>
      <c r="B106" s="735"/>
      <c r="C106" s="724" t="s">
        <v>239</v>
      </c>
      <c r="D106" s="106" t="s">
        <v>94</v>
      </c>
      <c r="E106" s="40">
        <v>241</v>
      </c>
      <c r="F106" s="40"/>
      <c r="G106" s="40"/>
      <c r="H106" s="40"/>
      <c r="I106" s="40"/>
      <c r="J106" s="40"/>
      <c r="K106" s="40"/>
      <c r="L106" s="40"/>
      <c r="M106" s="40">
        <v>241</v>
      </c>
      <c r="N106" s="40">
        <v>241</v>
      </c>
      <c r="O106" s="40" t="b">
        <f t="shared" si="41"/>
        <v>1</v>
      </c>
      <c r="P106" s="40">
        <v>241</v>
      </c>
      <c r="Q106" s="40"/>
      <c r="R106" s="40"/>
      <c r="S106" s="109"/>
      <c r="T106" s="115"/>
      <c r="U106" s="111"/>
      <c r="V106" s="110"/>
      <c r="W106" s="110"/>
      <c r="X106" s="110"/>
      <c r="Y106" s="110"/>
      <c r="Z106" s="110"/>
      <c r="AA106" s="196">
        <v>42</v>
      </c>
      <c r="AB106" s="196">
        <v>64</v>
      </c>
      <c r="AC106" s="196">
        <v>93</v>
      </c>
      <c r="AD106" s="196"/>
      <c r="AE106" s="196"/>
      <c r="AF106" s="110"/>
      <c r="AG106" s="790"/>
      <c r="AH106" s="773" t="s">
        <v>239</v>
      </c>
      <c r="AI106" s="734" t="s">
        <v>385</v>
      </c>
      <c r="AJ106" s="734" t="s">
        <v>257</v>
      </c>
      <c r="AK106" s="740" t="s">
        <v>384</v>
      </c>
      <c r="AL106" s="734" t="str">
        <f t="shared" ref="AL106" si="62">+AH106</f>
        <v>17-CANDELARIA</v>
      </c>
      <c r="AM106" s="734" t="s">
        <v>257</v>
      </c>
      <c r="AN106" s="776" t="s">
        <v>286</v>
      </c>
      <c r="AO106" s="758">
        <v>18703.008901364068</v>
      </c>
      <c r="AP106" s="766">
        <v>9562.1212400278164</v>
      </c>
      <c r="AQ106" s="761">
        <v>9140.8876613362536</v>
      </c>
      <c r="AR106" s="734" t="s">
        <v>257</v>
      </c>
      <c r="AS106" s="734" t="s">
        <v>259</v>
      </c>
      <c r="AT106" s="767">
        <f t="shared" ref="AT106" si="63">+AO106</f>
        <v>18703.008901364068</v>
      </c>
      <c r="AU106" s="734" t="s">
        <v>259</v>
      </c>
      <c r="AV106" s="767">
        <f t="shared" ref="AV106" si="64">+AT106</f>
        <v>18703.008901364068</v>
      </c>
      <c r="AW106" s="734" t="s">
        <v>260</v>
      </c>
      <c r="AX106" s="758">
        <f>+AQ106+AP106</f>
        <v>18703.008901364068</v>
      </c>
      <c r="AY106" s="761">
        <f t="shared" ref="AY106" si="65">+AX106</f>
        <v>18703.008901364068</v>
      </c>
      <c r="AZ106" s="764"/>
    </row>
    <row r="107" spans="1:52" ht="23.25" customHeight="1">
      <c r="A107" s="780"/>
      <c r="B107" s="735"/>
      <c r="C107" s="724"/>
      <c r="D107" s="106" t="s">
        <v>6</v>
      </c>
      <c r="E107" s="40">
        <v>45876232</v>
      </c>
      <c r="F107" s="40"/>
      <c r="G107" s="40"/>
      <c r="H107" s="40"/>
      <c r="I107" s="40"/>
      <c r="J107" s="40"/>
      <c r="K107" s="40"/>
      <c r="L107" s="40"/>
      <c r="M107" s="40">
        <v>45876232</v>
      </c>
      <c r="N107" s="40">
        <v>45876232</v>
      </c>
      <c r="O107" s="40" t="b">
        <f t="shared" si="41"/>
        <v>1</v>
      </c>
      <c r="P107" s="40">
        <v>45876232</v>
      </c>
      <c r="Q107" s="40"/>
      <c r="R107" s="40"/>
      <c r="S107" s="40"/>
      <c r="T107" s="116"/>
      <c r="U107" s="112"/>
      <c r="V107" s="36"/>
      <c r="W107" s="36"/>
      <c r="X107" s="36"/>
      <c r="Y107" s="36"/>
      <c r="Z107" s="36"/>
      <c r="AA107" s="196">
        <v>15150737</v>
      </c>
      <c r="AB107" s="196">
        <v>56668880</v>
      </c>
      <c r="AC107" s="196">
        <v>57124855</v>
      </c>
      <c r="AD107" s="196"/>
      <c r="AE107" s="196"/>
      <c r="AF107" s="36"/>
      <c r="AG107" s="791"/>
      <c r="AH107" s="774"/>
      <c r="AI107" s="735"/>
      <c r="AJ107" s="735"/>
      <c r="AK107" s="741"/>
      <c r="AL107" s="735"/>
      <c r="AM107" s="735"/>
      <c r="AN107" s="777"/>
      <c r="AO107" s="759"/>
      <c r="AP107" s="766"/>
      <c r="AQ107" s="762"/>
      <c r="AR107" s="735"/>
      <c r="AS107" s="735"/>
      <c r="AT107" s="735"/>
      <c r="AU107" s="735"/>
      <c r="AV107" s="735"/>
      <c r="AW107" s="735"/>
      <c r="AX107" s="759"/>
      <c r="AY107" s="762"/>
      <c r="AZ107" s="764"/>
    </row>
    <row r="108" spans="1:52" ht="23.25" customHeight="1">
      <c r="A108" s="780"/>
      <c r="B108" s="735"/>
      <c r="C108" s="724"/>
      <c r="D108" s="106" t="s">
        <v>95</v>
      </c>
      <c r="E108" s="40">
        <v>0</v>
      </c>
      <c r="F108" s="38"/>
      <c r="G108" s="38"/>
      <c r="H108" s="38"/>
      <c r="I108" s="38"/>
      <c r="J108" s="38"/>
      <c r="K108" s="38"/>
      <c r="L108" s="38"/>
      <c r="M108" s="40">
        <v>0</v>
      </c>
      <c r="N108" s="40">
        <v>0</v>
      </c>
      <c r="O108" s="40" t="b">
        <f t="shared" si="41"/>
        <v>1</v>
      </c>
      <c r="P108" s="40">
        <v>0</v>
      </c>
      <c r="Q108" s="38"/>
      <c r="R108" s="38"/>
      <c r="S108" s="38"/>
      <c r="T108" s="117"/>
      <c r="U108" s="113"/>
      <c r="V108" s="41"/>
      <c r="W108" s="41"/>
      <c r="X108" s="41"/>
      <c r="Y108" s="41"/>
      <c r="Z108" s="41"/>
      <c r="AA108" s="41">
        <v>0</v>
      </c>
      <c r="AB108" s="41">
        <v>0</v>
      </c>
      <c r="AC108" s="41">
        <v>0</v>
      </c>
      <c r="AD108" s="41"/>
      <c r="AE108" s="41"/>
      <c r="AF108" s="41"/>
      <c r="AG108" s="791"/>
      <c r="AH108" s="774"/>
      <c r="AI108" s="735"/>
      <c r="AJ108" s="735"/>
      <c r="AK108" s="741"/>
      <c r="AL108" s="735"/>
      <c r="AM108" s="735"/>
      <c r="AN108" s="777"/>
      <c r="AO108" s="759"/>
      <c r="AP108" s="766"/>
      <c r="AQ108" s="762"/>
      <c r="AR108" s="735"/>
      <c r="AS108" s="735"/>
      <c r="AT108" s="735"/>
      <c r="AU108" s="735"/>
      <c r="AV108" s="735"/>
      <c r="AW108" s="735"/>
      <c r="AX108" s="759"/>
      <c r="AY108" s="762"/>
      <c r="AZ108" s="764"/>
    </row>
    <row r="109" spans="1:52" ht="23.25" customHeight="1">
      <c r="A109" s="780"/>
      <c r="B109" s="735"/>
      <c r="C109" s="724"/>
      <c r="D109" s="106" t="s">
        <v>7</v>
      </c>
      <c r="E109" s="40">
        <v>0</v>
      </c>
      <c r="F109" s="38"/>
      <c r="G109" s="38"/>
      <c r="H109" s="38"/>
      <c r="I109" s="38"/>
      <c r="J109" s="38"/>
      <c r="K109" s="38"/>
      <c r="L109" s="38"/>
      <c r="M109" s="40">
        <v>0</v>
      </c>
      <c r="N109" s="40">
        <v>0</v>
      </c>
      <c r="O109" s="40" t="b">
        <f t="shared" si="41"/>
        <v>1</v>
      </c>
      <c r="P109" s="40">
        <v>0</v>
      </c>
      <c r="Q109" s="38"/>
      <c r="R109" s="38"/>
      <c r="S109" s="38"/>
      <c r="T109" s="117"/>
      <c r="U109" s="113"/>
      <c r="V109" s="41"/>
      <c r="W109" s="41"/>
      <c r="X109" s="41"/>
      <c r="Y109" s="41"/>
      <c r="Z109" s="41"/>
      <c r="AA109" s="41">
        <v>0</v>
      </c>
      <c r="AB109" s="41">
        <v>0</v>
      </c>
      <c r="AC109" s="41">
        <v>0</v>
      </c>
      <c r="AD109" s="41"/>
      <c r="AE109" s="41"/>
      <c r="AF109" s="41"/>
      <c r="AG109" s="791"/>
      <c r="AH109" s="774"/>
      <c r="AI109" s="735"/>
      <c r="AJ109" s="735"/>
      <c r="AK109" s="741"/>
      <c r="AL109" s="735"/>
      <c r="AM109" s="735"/>
      <c r="AN109" s="777"/>
      <c r="AO109" s="759"/>
      <c r="AP109" s="766"/>
      <c r="AQ109" s="762"/>
      <c r="AR109" s="735"/>
      <c r="AS109" s="735"/>
      <c r="AT109" s="735"/>
      <c r="AU109" s="735"/>
      <c r="AV109" s="735"/>
      <c r="AW109" s="735"/>
      <c r="AX109" s="759"/>
      <c r="AY109" s="762"/>
      <c r="AZ109" s="764"/>
    </row>
    <row r="110" spans="1:52" ht="23.25" customHeight="1">
      <c r="A110" s="780"/>
      <c r="B110" s="735"/>
      <c r="C110" s="724"/>
      <c r="D110" s="106" t="s">
        <v>96</v>
      </c>
      <c r="E110" s="153">
        <v>241</v>
      </c>
      <c r="F110" s="154"/>
      <c r="G110" s="154"/>
      <c r="H110" s="154"/>
      <c r="I110" s="154"/>
      <c r="J110" s="154"/>
      <c r="K110" s="154"/>
      <c r="L110" s="154"/>
      <c r="M110" s="153">
        <v>241</v>
      </c>
      <c r="N110" s="153">
        <v>241</v>
      </c>
      <c r="O110" s="40" t="b">
        <f t="shared" si="41"/>
        <v>1</v>
      </c>
      <c r="P110" s="153">
        <v>241</v>
      </c>
      <c r="Q110" s="154"/>
      <c r="R110" s="154"/>
      <c r="S110" s="154"/>
      <c r="T110" s="155"/>
      <c r="U110" s="156"/>
      <c r="V110" s="157"/>
      <c r="W110" s="157"/>
      <c r="X110" s="157"/>
      <c r="Y110" s="157"/>
      <c r="Z110" s="157"/>
      <c r="AA110" s="197">
        <v>42</v>
      </c>
      <c r="AB110" s="197">
        <v>64</v>
      </c>
      <c r="AC110" s="197">
        <v>93</v>
      </c>
      <c r="AD110" s="197"/>
      <c r="AE110" s="197"/>
      <c r="AF110" s="157"/>
      <c r="AG110" s="791"/>
      <c r="AH110" s="774"/>
      <c r="AI110" s="735"/>
      <c r="AJ110" s="735"/>
      <c r="AK110" s="741"/>
      <c r="AL110" s="735"/>
      <c r="AM110" s="735"/>
      <c r="AN110" s="777"/>
      <c r="AO110" s="759"/>
      <c r="AP110" s="766"/>
      <c r="AQ110" s="762"/>
      <c r="AR110" s="735"/>
      <c r="AS110" s="735"/>
      <c r="AT110" s="735"/>
      <c r="AU110" s="735"/>
      <c r="AV110" s="735"/>
      <c r="AW110" s="735"/>
      <c r="AX110" s="759"/>
      <c r="AY110" s="762"/>
      <c r="AZ110" s="764"/>
    </row>
    <row r="111" spans="1:52" ht="23.25" customHeight="1">
      <c r="A111" s="780"/>
      <c r="B111" s="735"/>
      <c r="C111" s="724"/>
      <c r="D111" s="106" t="s">
        <v>99</v>
      </c>
      <c r="E111" s="153">
        <v>45876232</v>
      </c>
      <c r="F111" s="154"/>
      <c r="G111" s="154"/>
      <c r="H111" s="154"/>
      <c r="I111" s="154"/>
      <c r="J111" s="154"/>
      <c r="K111" s="154"/>
      <c r="L111" s="154"/>
      <c r="M111" s="153">
        <v>45876232</v>
      </c>
      <c r="N111" s="153">
        <v>45876232</v>
      </c>
      <c r="O111" s="40" t="b">
        <f t="shared" si="41"/>
        <v>1</v>
      </c>
      <c r="P111" s="153">
        <v>45876232</v>
      </c>
      <c r="Q111" s="154"/>
      <c r="R111" s="154"/>
      <c r="S111" s="154"/>
      <c r="T111" s="155"/>
      <c r="U111" s="156"/>
      <c r="V111" s="157"/>
      <c r="W111" s="157"/>
      <c r="X111" s="157"/>
      <c r="Y111" s="157"/>
      <c r="Z111" s="157"/>
      <c r="AA111" s="197">
        <v>15150737</v>
      </c>
      <c r="AB111" s="197">
        <v>56668880</v>
      </c>
      <c r="AC111" s="197">
        <v>57124855</v>
      </c>
      <c r="AD111" s="197"/>
      <c r="AE111" s="197"/>
      <c r="AF111" s="157"/>
      <c r="AG111" s="792"/>
      <c r="AH111" s="775"/>
      <c r="AI111" s="736"/>
      <c r="AJ111" s="736"/>
      <c r="AK111" s="742"/>
      <c r="AL111" s="736"/>
      <c r="AM111" s="736"/>
      <c r="AN111" s="778"/>
      <c r="AO111" s="760"/>
      <c r="AP111" s="766"/>
      <c r="AQ111" s="763"/>
      <c r="AR111" s="736"/>
      <c r="AS111" s="736"/>
      <c r="AT111" s="736"/>
      <c r="AU111" s="736"/>
      <c r="AV111" s="736"/>
      <c r="AW111" s="736"/>
      <c r="AX111" s="760"/>
      <c r="AY111" s="763"/>
      <c r="AZ111" s="764"/>
    </row>
    <row r="112" spans="1:52" ht="23.25" customHeight="1">
      <c r="A112" s="780"/>
      <c r="B112" s="735"/>
      <c r="C112" s="724" t="s">
        <v>240</v>
      </c>
      <c r="D112" s="106" t="s">
        <v>94</v>
      </c>
      <c r="E112" s="40">
        <v>169</v>
      </c>
      <c r="F112" s="40"/>
      <c r="G112" s="40"/>
      <c r="H112" s="40"/>
      <c r="I112" s="40"/>
      <c r="J112" s="40"/>
      <c r="K112" s="40"/>
      <c r="L112" s="40"/>
      <c r="M112" s="40">
        <v>169</v>
      </c>
      <c r="N112" s="40">
        <v>169</v>
      </c>
      <c r="O112" s="40" t="b">
        <f t="shared" si="41"/>
        <v>1</v>
      </c>
      <c r="P112" s="40">
        <v>169</v>
      </c>
      <c r="Q112" s="40"/>
      <c r="R112" s="40"/>
      <c r="S112" s="109"/>
      <c r="T112" s="115"/>
      <c r="U112" s="111"/>
      <c r="V112" s="110"/>
      <c r="W112" s="110"/>
      <c r="X112" s="110"/>
      <c r="Y112" s="110"/>
      <c r="Z112" s="110"/>
      <c r="AA112" s="196">
        <v>91</v>
      </c>
      <c r="AB112" s="196">
        <v>138</v>
      </c>
      <c r="AC112" s="196">
        <v>202</v>
      </c>
      <c r="AD112" s="196"/>
      <c r="AE112" s="196"/>
      <c r="AF112" s="110"/>
      <c r="AG112" s="790"/>
      <c r="AH112" s="773" t="s">
        <v>240</v>
      </c>
      <c r="AI112" s="734" t="s">
        <v>385</v>
      </c>
      <c r="AJ112" s="734" t="s">
        <v>257</v>
      </c>
      <c r="AK112" s="740" t="s">
        <v>384</v>
      </c>
      <c r="AL112" s="734" t="str">
        <f t="shared" ref="AL112" si="66">+AH112</f>
        <v>18-RAFAEL URIBE URIBE</v>
      </c>
      <c r="AM112" s="734" t="s">
        <v>257</v>
      </c>
      <c r="AN112" s="776" t="s">
        <v>286</v>
      </c>
      <c r="AO112" s="758">
        <v>372617.56943056965</v>
      </c>
      <c r="AP112" s="766">
        <v>179866.46640330477</v>
      </c>
      <c r="AQ112" s="761">
        <v>192751.10302726488</v>
      </c>
      <c r="AR112" s="734" t="s">
        <v>257</v>
      </c>
      <c r="AS112" s="734" t="s">
        <v>259</v>
      </c>
      <c r="AT112" s="767">
        <f t="shared" ref="AT112" si="67">+AO112</f>
        <v>372617.56943056965</v>
      </c>
      <c r="AU112" s="734" t="s">
        <v>259</v>
      </c>
      <c r="AV112" s="767">
        <f t="shared" ref="AV112" si="68">+AT112</f>
        <v>372617.56943056965</v>
      </c>
      <c r="AW112" s="734" t="s">
        <v>260</v>
      </c>
      <c r="AX112" s="758">
        <f>+AQ112+AP112</f>
        <v>372617.56943056965</v>
      </c>
      <c r="AY112" s="761">
        <f t="shared" ref="AY112" si="69">+AX112</f>
        <v>372617.56943056965</v>
      </c>
      <c r="AZ112" s="764"/>
    </row>
    <row r="113" spans="1:52" ht="23.25" customHeight="1">
      <c r="A113" s="780"/>
      <c r="B113" s="735"/>
      <c r="C113" s="724"/>
      <c r="D113" s="106" t="s">
        <v>6</v>
      </c>
      <c r="E113" s="40">
        <v>32069273</v>
      </c>
      <c r="F113" s="40"/>
      <c r="G113" s="40"/>
      <c r="H113" s="40"/>
      <c r="I113" s="40"/>
      <c r="J113" s="40"/>
      <c r="K113" s="40"/>
      <c r="L113" s="40"/>
      <c r="M113" s="40">
        <v>32069273</v>
      </c>
      <c r="N113" s="40">
        <v>32069273</v>
      </c>
      <c r="O113" s="40" t="b">
        <f t="shared" si="41"/>
        <v>1</v>
      </c>
      <c r="P113" s="40">
        <v>32069273</v>
      </c>
      <c r="Q113" s="40"/>
      <c r="R113" s="40"/>
      <c r="S113" s="40"/>
      <c r="T113" s="116"/>
      <c r="U113" s="112"/>
      <c r="V113" s="36"/>
      <c r="W113" s="36"/>
      <c r="X113" s="36"/>
      <c r="Y113" s="36"/>
      <c r="Z113" s="36"/>
      <c r="AA113" s="196">
        <v>17266284</v>
      </c>
      <c r="AB113" s="196">
        <v>64581742</v>
      </c>
      <c r="AC113" s="196">
        <v>65101386</v>
      </c>
      <c r="AD113" s="196"/>
      <c r="AE113" s="196"/>
      <c r="AF113" s="36"/>
      <c r="AG113" s="791"/>
      <c r="AH113" s="774"/>
      <c r="AI113" s="735"/>
      <c r="AJ113" s="735"/>
      <c r="AK113" s="741"/>
      <c r="AL113" s="735"/>
      <c r="AM113" s="735"/>
      <c r="AN113" s="777"/>
      <c r="AO113" s="759"/>
      <c r="AP113" s="766"/>
      <c r="AQ113" s="762"/>
      <c r="AR113" s="735"/>
      <c r="AS113" s="735"/>
      <c r="AT113" s="735"/>
      <c r="AU113" s="735"/>
      <c r="AV113" s="735"/>
      <c r="AW113" s="735"/>
      <c r="AX113" s="759"/>
      <c r="AY113" s="762"/>
      <c r="AZ113" s="764"/>
    </row>
    <row r="114" spans="1:52" ht="23.25" customHeight="1">
      <c r="A114" s="780"/>
      <c r="B114" s="735"/>
      <c r="C114" s="724"/>
      <c r="D114" s="106" t="s">
        <v>95</v>
      </c>
      <c r="E114" s="40">
        <v>0</v>
      </c>
      <c r="F114" s="38"/>
      <c r="G114" s="38"/>
      <c r="H114" s="38"/>
      <c r="I114" s="38"/>
      <c r="J114" s="38"/>
      <c r="K114" s="38"/>
      <c r="L114" s="38"/>
      <c r="M114" s="40">
        <v>0</v>
      </c>
      <c r="N114" s="40">
        <v>0</v>
      </c>
      <c r="O114" s="40" t="b">
        <f t="shared" si="41"/>
        <v>1</v>
      </c>
      <c r="P114" s="40">
        <v>0</v>
      </c>
      <c r="Q114" s="38"/>
      <c r="R114" s="38"/>
      <c r="S114" s="38"/>
      <c r="T114" s="117"/>
      <c r="U114" s="113"/>
      <c r="V114" s="41"/>
      <c r="W114" s="41"/>
      <c r="X114" s="41"/>
      <c r="Y114" s="41"/>
      <c r="Z114" s="41"/>
      <c r="AA114" s="41">
        <v>0</v>
      </c>
      <c r="AB114" s="41">
        <v>0</v>
      </c>
      <c r="AC114" s="41">
        <v>0</v>
      </c>
      <c r="AD114" s="41"/>
      <c r="AE114" s="41"/>
      <c r="AF114" s="41"/>
      <c r="AG114" s="791"/>
      <c r="AH114" s="774"/>
      <c r="AI114" s="735"/>
      <c r="AJ114" s="735"/>
      <c r="AK114" s="741"/>
      <c r="AL114" s="735"/>
      <c r="AM114" s="735"/>
      <c r="AN114" s="777"/>
      <c r="AO114" s="759"/>
      <c r="AP114" s="766"/>
      <c r="AQ114" s="762"/>
      <c r="AR114" s="735"/>
      <c r="AS114" s="735"/>
      <c r="AT114" s="735"/>
      <c r="AU114" s="735"/>
      <c r="AV114" s="735"/>
      <c r="AW114" s="735"/>
      <c r="AX114" s="759"/>
      <c r="AY114" s="762"/>
      <c r="AZ114" s="764"/>
    </row>
    <row r="115" spans="1:52" ht="23.25" customHeight="1">
      <c r="A115" s="780"/>
      <c r="B115" s="735"/>
      <c r="C115" s="724"/>
      <c r="D115" s="106" t="s">
        <v>7</v>
      </c>
      <c r="E115" s="40">
        <v>0</v>
      </c>
      <c r="F115" s="38"/>
      <c r="G115" s="38"/>
      <c r="H115" s="38"/>
      <c r="I115" s="38"/>
      <c r="J115" s="38"/>
      <c r="K115" s="38"/>
      <c r="L115" s="38"/>
      <c r="M115" s="40">
        <v>0</v>
      </c>
      <c r="N115" s="40">
        <v>0</v>
      </c>
      <c r="O115" s="40" t="b">
        <f t="shared" si="41"/>
        <v>1</v>
      </c>
      <c r="P115" s="40">
        <v>0</v>
      </c>
      <c r="Q115" s="38"/>
      <c r="R115" s="38"/>
      <c r="S115" s="38"/>
      <c r="T115" s="117"/>
      <c r="U115" s="113"/>
      <c r="V115" s="41"/>
      <c r="W115" s="41"/>
      <c r="X115" s="41"/>
      <c r="Y115" s="41"/>
      <c r="Z115" s="41"/>
      <c r="AA115" s="41">
        <v>0</v>
      </c>
      <c r="AB115" s="41">
        <v>0</v>
      </c>
      <c r="AC115" s="41">
        <v>0</v>
      </c>
      <c r="AD115" s="41"/>
      <c r="AE115" s="41"/>
      <c r="AF115" s="41"/>
      <c r="AG115" s="791"/>
      <c r="AH115" s="774"/>
      <c r="AI115" s="735"/>
      <c r="AJ115" s="735"/>
      <c r="AK115" s="741"/>
      <c r="AL115" s="735"/>
      <c r="AM115" s="735"/>
      <c r="AN115" s="777"/>
      <c r="AO115" s="759"/>
      <c r="AP115" s="766"/>
      <c r="AQ115" s="762"/>
      <c r="AR115" s="735"/>
      <c r="AS115" s="735"/>
      <c r="AT115" s="735"/>
      <c r="AU115" s="735"/>
      <c r="AV115" s="735"/>
      <c r="AW115" s="735"/>
      <c r="AX115" s="759"/>
      <c r="AY115" s="762"/>
      <c r="AZ115" s="764"/>
    </row>
    <row r="116" spans="1:52" ht="23.25" customHeight="1">
      <c r="A116" s="780"/>
      <c r="B116" s="735"/>
      <c r="C116" s="724"/>
      <c r="D116" s="106" t="s">
        <v>96</v>
      </c>
      <c r="E116" s="153">
        <v>169</v>
      </c>
      <c r="F116" s="154"/>
      <c r="G116" s="154"/>
      <c r="H116" s="154"/>
      <c r="I116" s="154"/>
      <c r="J116" s="154"/>
      <c r="K116" s="154"/>
      <c r="L116" s="154"/>
      <c r="M116" s="153">
        <v>169</v>
      </c>
      <c r="N116" s="153">
        <v>169</v>
      </c>
      <c r="O116" s="40" t="b">
        <f t="shared" si="41"/>
        <v>1</v>
      </c>
      <c r="P116" s="153">
        <v>169</v>
      </c>
      <c r="Q116" s="154"/>
      <c r="R116" s="154"/>
      <c r="S116" s="154"/>
      <c r="T116" s="155"/>
      <c r="U116" s="156"/>
      <c r="V116" s="157"/>
      <c r="W116" s="157"/>
      <c r="X116" s="157"/>
      <c r="Y116" s="157"/>
      <c r="Z116" s="157"/>
      <c r="AA116" s="197">
        <v>91</v>
      </c>
      <c r="AB116" s="197">
        <v>138</v>
      </c>
      <c r="AC116" s="197">
        <v>202</v>
      </c>
      <c r="AD116" s="197"/>
      <c r="AE116" s="197"/>
      <c r="AF116" s="157"/>
      <c r="AG116" s="791"/>
      <c r="AH116" s="774"/>
      <c r="AI116" s="735"/>
      <c r="AJ116" s="735"/>
      <c r="AK116" s="741"/>
      <c r="AL116" s="735"/>
      <c r="AM116" s="735"/>
      <c r="AN116" s="777"/>
      <c r="AO116" s="759"/>
      <c r="AP116" s="766"/>
      <c r="AQ116" s="762"/>
      <c r="AR116" s="735"/>
      <c r="AS116" s="735"/>
      <c r="AT116" s="735"/>
      <c r="AU116" s="735"/>
      <c r="AV116" s="735"/>
      <c r="AW116" s="735"/>
      <c r="AX116" s="759"/>
      <c r="AY116" s="762"/>
      <c r="AZ116" s="764"/>
    </row>
    <row r="117" spans="1:52" ht="23.25" customHeight="1">
      <c r="A117" s="780"/>
      <c r="B117" s="735"/>
      <c r="C117" s="724"/>
      <c r="D117" s="106" t="s">
        <v>99</v>
      </c>
      <c r="E117" s="153">
        <v>32069273</v>
      </c>
      <c r="F117" s="154"/>
      <c r="G117" s="154"/>
      <c r="H117" s="154"/>
      <c r="I117" s="154"/>
      <c r="J117" s="154"/>
      <c r="K117" s="154"/>
      <c r="L117" s="154"/>
      <c r="M117" s="153">
        <v>32069273</v>
      </c>
      <c r="N117" s="153">
        <v>32069273</v>
      </c>
      <c r="O117" s="40" t="b">
        <f t="shared" si="41"/>
        <v>1</v>
      </c>
      <c r="P117" s="153">
        <v>32069273</v>
      </c>
      <c r="Q117" s="154"/>
      <c r="R117" s="154"/>
      <c r="S117" s="154"/>
      <c r="T117" s="155"/>
      <c r="U117" s="156"/>
      <c r="V117" s="157"/>
      <c r="W117" s="157"/>
      <c r="X117" s="157"/>
      <c r="Y117" s="157"/>
      <c r="Z117" s="157"/>
      <c r="AA117" s="197">
        <v>17266284</v>
      </c>
      <c r="AB117" s="197">
        <v>64581742</v>
      </c>
      <c r="AC117" s="197">
        <v>65101386</v>
      </c>
      <c r="AD117" s="197"/>
      <c r="AE117" s="197"/>
      <c r="AF117" s="157"/>
      <c r="AG117" s="792"/>
      <c r="AH117" s="775"/>
      <c r="AI117" s="736"/>
      <c r="AJ117" s="736"/>
      <c r="AK117" s="742"/>
      <c r="AL117" s="736"/>
      <c r="AM117" s="736"/>
      <c r="AN117" s="778"/>
      <c r="AO117" s="760"/>
      <c r="AP117" s="766"/>
      <c r="AQ117" s="763"/>
      <c r="AR117" s="736"/>
      <c r="AS117" s="736"/>
      <c r="AT117" s="736"/>
      <c r="AU117" s="736"/>
      <c r="AV117" s="736"/>
      <c r="AW117" s="736"/>
      <c r="AX117" s="760"/>
      <c r="AY117" s="763"/>
      <c r="AZ117" s="764"/>
    </row>
    <row r="118" spans="1:52" ht="23.25" customHeight="1">
      <c r="A118" s="780"/>
      <c r="B118" s="735"/>
      <c r="C118" s="724" t="s">
        <v>241</v>
      </c>
      <c r="D118" s="106" t="s">
        <v>94</v>
      </c>
      <c r="E118" s="40">
        <v>246</v>
      </c>
      <c r="F118" s="40"/>
      <c r="G118" s="40"/>
      <c r="H118" s="40"/>
      <c r="I118" s="40"/>
      <c r="J118" s="40"/>
      <c r="K118" s="40"/>
      <c r="L118" s="40"/>
      <c r="M118" s="40">
        <v>246</v>
      </c>
      <c r="N118" s="40">
        <v>246</v>
      </c>
      <c r="O118" s="40" t="b">
        <f t="shared" si="41"/>
        <v>1</v>
      </c>
      <c r="P118" s="40">
        <v>246</v>
      </c>
      <c r="Q118" s="40"/>
      <c r="R118" s="40"/>
      <c r="S118" s="109"/>
      <c r="T118" s="115"/>
      <c r="U118" s="111"/>
      <c r="V118" s="110"/>
      <c r="W118" s="110"/>
      <c r="X118" s="110"/>
      <c r="Y118" s="110"/>
      <c r="Z118" s="110"/>
      <c r="AA118" s="196">
        <v>56</v>
      </c>
      <c r="AB118" s="196">
        <v>85</v>
      </c>
      <c r="AC118" s="196">
        <v>124</v>
      </c>
      <c r="AD118" s="196"/>
      <c r="AE118" s="196"/>
      <c r="AF118" s="110"/>
      <c r="AG118" s="790"/>
      <c r="AH118" s="773" t="s">
        <v>241</v>
      </c>
      <c r="AI118" s="734" t="s">
        <v>385</v>
      </c>
      <c r="AJ118" s="734" t="s">
        <v>257</v>
      </c>
      <c r="AK118" s="740" t="s">
        <v>384</v>
      </c>
      <c r="AL118" s="734" t="str">
        <f t="shared" ref="AL118" si="70">+AH118</f>
        <v>19-CIUDAD BOLIVAR</v>
      </c>
      <c r="AM118" s="734" t="s">
        <v>257</v>
      </c>
      <c r="AN118" s="776" t="s">
        <v>286</v>
      </c>
      <c r="AO118" s="758">
        <v>621367.91273055773</v>
      </c>
      <c r="AP118" s="766">
        <v>303281.84758636</v>
      </c>
      <c r="AQ118" s="761">
        <v>318086.06514419726</v>
      </c>
      <c r="AR118" s="734" t="s">
        <v>257</v>
      </c>
      <c r="AS118" s="734" t="s">
        <v>259</v>
      </c>
      <c r="AT118" s="767">
        <f t="shared" ref="AT118" si="71">+AO118</f>
        <v>621367.91273055773</v>
      </c>
      <c r="AU118" s="734" t="s">
        <v>259</v>
      </c>
      <c r="AV118" s="767">
        <f t="shared" ref="AV118" si="72">+AT118</f>
        <v>621367.91273055773</v>
      </c>
      <c r="AW118" s="734" t="s">
        <v>260</v>
      </c>
      <c r="AX118" s="758">
        <f>+AQ118+AP118</f>
        <v>621367.91273055726</v>
      </c>
      <c r="AY118" s="761">
        <f t="shared" ref="AY118" si="73">+AX118</f>
        <v>621367.91273055726</v>
      </c>
      <c r="AZ118" s="764"/>
    </row>
    <row r="119" spans="1:52" ht="23.25" customHeight="1">
      <c r="A119" s="780"/>
      <c r="B119" s="735"/>
      <c r="C119" s="724"/>
      <c r="D119" s="106" t="s">
        <v>6</v>
      </c>
      <c r="E119" s="40">
        <v>46665203</v>
      </c>
      <c r="F119" s="40"/>
      <c r="G119" s="40"/>
      <c r="H119" s="40"/>
      <c r="I119" s="40"/>
      <c r="J119" s="40"/>
      <c r="K119" s="40"/>
      <c r="L119" s="40"/>
      <c r="M119" s="40">
        <v>46665203</v>
      </c>
      <c r="N119" s="40">
        <v>46665203</v>
      </c>
      <c r="O119" s="40" t="b">
        <f t="shared" si="41"/>
        <v>1</v>
      </c>
      <c r="P119" s="40">
        <v>46665203</v>
      </c>
      <c r="Q119" s="40"/>
      <c r="R119" s="40"/>
      <c r="S119" s="40"/>
      <c r="T119" s="116"/>
      <c r="U119" s="112"/>
      <c r="V119" s="36"/>
      <c r="W119" s="36"/>
      <c r="X119" s="36"/>
      <c r="Y119" s="36"/>
      <c r="Z119" s="36"/>
      <c r="AA119" s="196">
        <v>15930712</v>
      </c>
      <c r="AB119" s="196">
        <v>59586248</v>
      </c>
      <c r="AC119" s="196">
        <v>60065697</v>
      </c>
      <c r="AD119" s="196"/>
      <c r="AE119" s="196"/>
      <c r="AF119" s="36"/>
      <c r="AG119" s="791"/>
      <c r="AH119" s="774"/>
      <c r="AI119" s="735"/>
      <c r="AJ119" s="735"/>
      <c r="AK119" s="741"/>
      <c r="AL119" s="735"/>
      <c r="AM119" s="735"/>
      <c r="AN119" s="777"/>
      <c r="AO119" s="759"/>
      <c r="AP119" s="766"/>
      <c r="AQ119" s="762"/>
      <c r="AR119" s="735"/>
      <c r="AS119" s="735"/>
      <c r="AT119" s="735"/>
      <c r="AU119" s="735"/>
      <c r="AV119" s="735"/>
      <c r="AW119" s="735"/>
      <c r="AX119" s="759"/>
      <c r="AY119" s="762"/>
      <c r="AZ119" s="764"/>
    </row>
    <row r="120" spans="1:52" ht="23.25" customHeight="1">
      <c r="A120" s="780"/>
      <c r="B120" s="735"/>
      <c r="C120" s="724"/>
      <c r="D120" s="106" t="s">
        <v>95</v>
      </c>
      <c r="E120" s="40">
        <v>0</v>
      </c>
      <c r="F120" s="38"/>
      <c r="G120" s="38"/>
      <c r="H120" s="38"/>
      <c r="I120" s="38"/>
      <c r="J120" s="38"/>
      <c r="K120" s="38"/>
      <c r="L120" s="38"/>
      <c r="M120" s="40">
        <v>0</v>
      </c>
      <c r="N120" s="40">
        <v>0</v>
      </c>
      <c r="O120" s="40" t="b">
        <f t="shared" si="41"/>
        <v>1</v>
      </c>
      <c r="P120" s="40">
        <v>0</v>
      </c>
      <c r="Q120" s="38"/>
      <c r="R120" s="38"/>
      <c r="S120" s="38"/>
      <c r="T120" s="117"/>
      <c r="U120" s="113"/>
      <c r="V120" s="41"/>
      <c r="W120" s="41"/>
      <c r="X120" s="41"/>
      <c r="Y120" s="41"/>
      <c r="Z120" s="41"/>
      <c r="AA120" s="41">
        <v>0</v>
      </c>
      <c r="AB120" s="41">
        <v>0</v>
      </c>
      <c r="AC120" s="41">
        <v>0</v>
      </c>
      <c r="AD120" s="41"/>
      <c r="AE120" s="41"/>
      <c r="AF120" s="41"/>
      <c r="AG120" s="791"/>
      <c r="AH120" s="774"/>
      <c r="AI120" s="735"/>
      <c r="AJ120" s="735"/>
      <c r="AK120" s="741"/>
      <c r="AL120" s="735"/>
      <c r="AM120" s="735"/>
      <c r="AN120" s="777"/>
      <c r="AO120" s="759"/>
      <c r="AP120" s="766"/>
      <c r="AQ120" s="762"/>
      <c r="AR120" s="735"/>
      <c r="AS120" s="735"/>
      <c r="AT120" s="735"/>
      <c r="AU120" s="735"/>
      <c r="AV120" s="735"/>
      <c r="AW120" s="735"/>
      <c r="AX120" s="759"/>
      <c r="AY120" s="762"/>
      <c r="AZ120" s="764"/>
    </row>
    <row r="121" spans="1:52" ht="23.25" customHeight="1">
      <c r="A121" s="780"/>
      <c r="B121" s="735"/>
      <c r="C121" s="724"/>
      <c r="D121" s="106" t="s">
        <v>7</v>
      </c>
      <c r="E121" s="40">
        <v>0</v>
      </c>
      <c r="F121" s="38"/>
      <c r="G121" s="38"/>
      <c r="H121" s="38"/>
      <c r="I121" s="38"/>
      <c r="J121" s="38"/>
      <c r="K121" s="38"/>
      <c r="L121" s="38"/>
      <c r="M121" s="40">
        <v>0</v>
      </c>
      <c r="N121" s="40">
        <v>0</v>
      </c>
      <c r="O121" s="40" t="b">
        <f t="shared" si="41"/>
        <v>1</v>
      </c>
      <c r="P121" s="40">
        <v>0</v>
      </c>
      <c r="Q121" s="38"/>
      <c r="R121" s="38"/>
      <c r="S121" s="38"/>
      <c r="T121" s="117"/>
      <c r="U121" s="113"/>
      <c r="V121" s="41"/>
      <c r="W121" s="41"/>
      <c r="X121" s="41"/>
      <c r="Y121" s="41"/>
      <c r="Z121" s="41"/>
      <c r="AA121" s="41">
        <v>0</v>
      </c>
      <c r="AB121" s="41">
        <v>0</v>
      </c>
      <c r="AC121" s="41">
        <v>0</v>
      </c>
      <c r="AD121" s="41"/>
      <c r="AE121" s="41"/>
      <c r="AF121" s="41"/>
      <c r="AG121" s="791"/>
      <c r="AH121" s="774"/>
      <c r="AI121" s="735"/>
      <c r="AJ121" s="735"/>
      <c r="AK121" s="741"/>
      <c r="AL121" s="735"/>
      <c r="AM121" s="735"/>
      <c r="AN121" s="777"/>
      <c r="AO121" s="759"/>
      <c r="AP121" s="766"/>
      <c r="AQ121" s="762"/>
      <c r="AR121" s="735"/>
      <c r="AS121" s="735"/>
      <c r="AT121" s="735"/>
      <c r="AU121" s="735"/>
      <c r="AV121" s="735"/>
      <c r="AW121" s="735"/>
      <c r="AX121" s="759"/>
      <c r="AY121" s="762"/>
      <c r="AZ121" s="764"/>
    </row>
    <row r="122" spans="1:52" ht="23.25" customHeight="1">
      <c r="A122" s="780"/>
      <c r="B122" s="735"/>
      <c r="C122" s="724"/>
      <c r="D122" s="106" t="s">
        <v>96</v>
      </c>
      <c r="E122" s="153">
        <v>246</v>
      </c>
      <c r="F122" s="154"/>
      <c r="G122" s="154"/>
      <c r="H122" s="154"/>
      <c r="I122" s="154"/>
      <c r="J122" s="154"/>
      <c r="K122" s="154"/>
      <c r="L122" s="154"/>
      <c r="M122" s="153">
        <v>246</v>
      </c>
      <c r="N122" s="153">
        <v>246</v>
      </c>
      <c r="O122" s="40" t="b">
        <f t="shared" si="41"/>
        <v>1</v>
      </c>
      <c r="P122" s="153">
        <v>246</v>
      </c>
      <c r="Q122" s="154"/>
      <c r="R122" s="154"/>
      <c r="S122" s="154"/>
      <c r="T122" s="155"/>
      <c r="U122" s="156"/>
      <c r="V122" s="157"/>
      <c r="W122" s="157"/>
      <c r="X122" s="157"/>
      <c r="Y122" s="157"/>
      <c r="Z122" s="157"/>
      <c r="AA122" s="197">
        <v>56</v>
      </c>
      <c r="AB122" s="197">
        <v>85</v>
      </c>
      <c r="AC122" s="197">
        <v>124</v>
      </c>
      <c r="AD122" s="197"/>
      <c r="AE122" s="197"/>
      <c r="AF122" s="157"/>
      <c r="AG122" s="791"/>
      <c r="AH122" s="774"/>
      <c r="AI122" s="735"/>
      <c r="AJ122" s="735"/>
      <c r="AK122" s="741"/>
      <c r="AL122" s="735"/>
      <c r="AM122" s="735"/>
      <c r="AN122" s="777"/>
      <c r="AO122" s="759"/>
      <c r="AP122" s="766"/>
      <c r="AQ122" s="762"/>
      <c r="AR122" s="735"/>
      <c r="AS122" s="735"/>
      <c r="AT122" s="735"/>
      <c r="AU122" s="735"/>
      <c r="AV122" s="735"/>
      <c r="AW122" s="735"/>
      <c r="AX122" s="759"/>
      <c r="AY122" s="762"/>
      <c r="AZ122" s="764"/>
    </row>
    <row r="123" spans="1:52" ht="23.25" customHeight="1">
      <c r="A123" s="780"/>
      <c r="B123" s="735"/>
      <c r="C123" s="724"/>
      <c r="D123" s="106" t="s">
        <v>99</v>
      </c>
      <c r="E123" s="153">
        <v>46665203</v>
      </c>
      <c r="F123" s="154"/>
      <c r="G123" s="154"/>
      <c r="H123" s="154"/>
      <c r="I123" s="154"/>
      <c r="J123" s="154"/>
      <c r="K123" s="154"/>
      <c r="L123" s="154"/>
      <c r="M123" s="153">
        <v>46665203</v>
      </c>
      <c r="N123" s="153">
        <v>46665203</v>
      </c>
      <c r="O123" s="40" t="b">
        <f t="shared" si="41"/>
        <v>1</v>
      </c>
      <c r="P123" s="153">
        <v>46665203</v>
      </c>
      <c r="Q123" s="154"/>
      <c r="R123" s="154"/>
      <c r="S123" s="154"/>
      <c r="T123" s="155"/>
      <c r="U123" s="156"/>
      <c r="V123" s="157"/>
      <c r="W123" s="157"/>
      <c r="X123" s="157"/>
      <c r="Y123" s="157"/>
      <c r="Z123" s="157"/>
      <c r="AA123" s="197">
        <v>15930712</v>
      </c>
      <c r="AB123" s="197">
        <v>59586248</v>
      </c>
      <c r="AC123" s="197">
        <v>60065697</v>
      </c>
      <c r="AD123" s="197"/>
      <c r="AE123" s="197"/>
      <c r="AF123" s="157"/>
      <c r="AG123" s="792"/>
      <c r="AH123" s="775"/>
      <c r="AI123" s="736"/>
      <c r="AJ123" s="736"/>
      <c r="AK123" s="742"/>
      <c r="AL123" s="736"/>
      <c r="AM123" s="736"/>
      <c r="AN123" s="778"/>
      <c r="AO123" s="760"/>
      <c r="AP123" s="766"/>
      <c r="AQ123" s="763"/>
      <c r="AR123" s="736"/>
      <c r="AS123" s="736"/>
      <c r="AT123" s="736"/>
      <c r="AU123" s="736"/>
      <c r="AV123" s="736"/>
      <c r="AW123" s="736"/>
      <c r="AX123" s="760"/>
      <c r="AY123" s="763"/>
      <c r="AZ123" s="764"/>
    </row>
    <row r="124" spans="1:52" ht="26.25" customHeight="1">
      <c r="A124" s="780"/>
      <c r="B124" s="735"/>
      <c r="C124" s="784" t="s">
        <v>265</v>
      </c>
      <c r="D124" s="106" t="s">
        <v>159</v>
      </c>
      <c r="E124" s="128">
        <v>10000</v>
      </c>
      <c r="F124" s="119"/>
      <c r="G124" s="119"/>
      <c r="H124" s="119"/>
      <c r="I124" s="119"/>
      <c r="J124" s="119"/>
      <c r="K124" s="119"/>
      <c r="L124" s="119"/>
      <c r="M124" s="128">
        <v>10000</v>
      </c>
      <c r="N124" s="128">
        <v>10000</v>
      </c>
      <c r="O124" s="128">
        <v>10000</v>
      </c>
      <c r="P124" s="128">
        <v>10000</v>
      </c>
      <c r="Q124" s="119"/>
      <c r="R124" s="119"/>
      <c r="S124" s="120"/>
      <c r="T124" s="121"/>
      <c r="U124" s="122"/>
      <c r="V124" s="123"/>
      <c r="W124" s="123"/>
      <c r="X124" s="123"/>
      <c r="Y124" s="123"/>
      <c r="Z124" s="123"/>
      <c r="AA124" s="128">
        <f t="shared" ref="AA124:AC127" si="74">+AA10+AA16+AA22+AA28+AA34+AA40+AA46+AA52+AA58+AA64+AA70+AA76+AA82+AA88+AA94+AA100+AA106+AA112+AA118</f>
        <v>1904</v>
      </c>
      <c r="AB124" s="128">
        <f t="shared" si="74"/>
        <v>2889</v>
      </c>
      <c r="AC124" s="128">
        <f t="shared" si="74"/>
        <v>4220</v>
      </c>
      <c r="AD124" s="128"/>
      <c r="AE124" s="128"/>
      <c r="AF124" s="128"/>
      <c r="AG124" s="370"/>
      <c r="AH124" s="731" t="s">
        <v>258</v>
      </c>
      <c r="AI124" s="748" t="s">
        <v>257</v>
      </c>
      <c r="AJ124" s="748" t="s">
        <v>257</v>
      </c>
      <c r="AK124" s="748" t="s">
        <v>257</v>
      </c>
      <c r="AL124" s="731" t="s">
        <v>258</v>
      </c>
      <c r="AM124" s="748" t="s">
        <v>257</v>
      </c>
      <c r="AN124" s="751" t="s">
        <v>261</v>
      </c>
      <c r="AO124" s="787">
        <v>7715777.350199867</v>
      </c>
      <c r="AP124" s="757">
        <f>SUM(AP10:AP123)</f>
        <v>3679381.3397198976</v>
      </c>
      <c r="AQ124" s="757">
        <f>SUM(AQ10:AQ123)</f>
        <v>4036396.0104799699</v>
      </c>
      <c r="AR124" s="748" t="s">
        <v>257</v>
      </c>
      <c r="AS124" s="748" t="s">
        <v>259</v>
      </c>
      <c r="AT124" s="757">
        <f>+AO124</f>
        <v>7715777.350199867</v>
      </c>
      <c r="AU124" s="748" t="s">
        <v>259</v>
      </c>
      <c r="AV124" s="754">
        <f>+AT124</f>
        <v>7715777.350199867</v>
      </c>
      <c r="AW124" s="770" t="s">
        <v>260</v>
      </c>
      <c r="AX124" s="754">
        <f>+AP124+AQ124</f>
        <v>7715777.350199867</v>
      </c>
      <c r="AY124" s="754">
        <f>+AX124</f>
        <v>7715777.350199867</v>
      </c>
      <c r="AZ124" s="748"/>
    </row>
    <row r="125" spans="1:52" ht="26.25" customHeight="1">
      <c r="A125" s="780"/>
      <c r="B125" s="735"/>
      <c r="C125" s="785"/>
      <c r="D125" s="106" t="s">
        <v>153</v>
      </c>
      <c r="E125" s="128">
        <v>1900000000</v>
      </c>
      <c r="F125" s="119"/>
      <c r="G125" s="119"/>
      <c r="H125" s="119"/>
      <c r="I125" s="119"/>
      <c r="J125" s="119"/>
      <c r="K125" s="119"/>
      <c r="L125" s="119"/>
      <c r="M125" s="128">
        <v>1900000000</v>
      </c>
      <c r="N125" s="128">
        <v>1900000000</v>
      </c>
      <c r="O125" s="128">
        <v>1900000000</v>
      </c>
      <c r="P125" s="128">
        <v>1900000000</v>
      </c>
      <c r="Q125" s="119"/>
      <c r="R125" s="119"/>
      <c r="S125" s="119"/>
      <c r="T125" s="121"/>
      <c r="U125" s="122"/>
      <c r="V125" s="123"/>
      <c r="W125" s="123"/>
      <c r="X125" s="123"/>
      <c r="Y125" s="123"/>
      <c r="Z125" s="123"/>
      <c r="AA125" s="128">
        <f t="shared" si="74"/>
        <v>420855000</v>
      </c>
      <c r="AB125" s="128">
        <f t="shared" si="74"/>
        <v>1574140000</v>
      </c>
      <c r="AC125" s="128">
        <f t="shared" si="74"/>
        <v>1586806000</v>
      </c>
      <c r="AD125" s="128"/>
      <c r="AE125" s="128"/>
      <c r="AF125" s="128"/>
      <c r="AG125" s="371"/>
      <c r="AH125" s="732"/>
      <c r="AI125" s="749"/>
      <c r="AJ125" s="749"/>
      <c r="AK125" s="749"/>
      <c r="AL125" s="732"/>
      <c r="AM125" s="749"/>
      <c r="AN125" s="752"/>
      <c r="AO125" s="788"/>
      <c r="AP125" s="749"/>
      <c r="AQ125" s="749"/>
      <c r="AR125" s="749"/>
      <c r="AS125" s="749"/>
      <c r="AT125" s="782"/>
      <c r="AU125" s="749"/>
      <c r="AV125" s="768"/>
      <c r="AW125" s="771"/>
      <c r="AX125" s="755"/>
      <c r="AY125" s="768"/>
      <c r="AZ125" s="749"/>
    </row>
    <row r="126" spans="1:52" ht="26.25" customHeight="1">
      <c r="A126" s="780"/>
      <c r="B126" s="735"/>
      <c r="C126" s="785"/>
      <c r="D126" s="106" t="s">
        <v>383</v>
      </c>
      <c r="E126" s="128">
        <v>0</v>
      </c>
      <c r="F126" s="119"/>
      <c r="G126" s="119"/>
      <c r="H126" s="119"/>
      <c r="I126" s="119"/>
      <c r="J126" s="119"/>
      <c r="K126" s="119"/>
      <c r="L126" s="119"/>
      <c r="M126" s="128">
        <v>0</v>
      </c>
      <c r="N126" s="128">
        <v>0</v>
      </c>
      <c r="O126" s="128"/>
      <c r="P126" s="128">
        <v>0</v>
      </c>
      <c r="Q126" s="119"/>
      <c r="R126" s="119"/>
      <c r="S126" s="120"/>
      <c r="T126" s="121"/>
      <c r="U126" s="122"/>
      <c r="V126" s="123"/>
      <c r="W126" s="123"/>
      <c r="X126" s="123"/>
      <c r="Y126" s="123"/>
      <c r="Z126" s="123"/>
      <c r="AA126" s="128">
        <f t="shared" si="74"/>
        <v>0</v>
      </c>
      <c r="AB126" s="128">
        <f t="shared" si="74"/>
        <v>0</v>
      </c>
      <c r="AC126" s="128">
        <f>+AC12+AC18+AC24+AC30+AC36+AC42+AC48+AC54+AC60+AC66+AC72+AC78+AC84+AC90+AC96+AC102+AC108+AC114+AC120</f>
        <v>0</v>
      </c>
      <c r="AD126" s="128"/>
      <c r="AE126" s="128"/>
      <c r="AF126" s="123"/>
      <c r="AG126" s="371"/>
      <c r="AH126" s="732"/>
      <c r="AI126" s="749"/>
      <c r="AJ126" s="749"/>
      <c r="AK126" s="749"/>
      <c r="AL126" s="732"/>
      <c r="AM126" s="749"/>
      <c r="AN126" s="752"/>
      <c r="AO126" s="788"/>
      <c r="AP126" s="749"/>
      <c r="AQ126" s="749"/>
      <c r="AR126" s="749"/>
      <c r="AS126" s="749"/>
      <c r="AT126" s="782"/>
      <c r="AU126" s="749"/>
      <c r="AV126" s="768"/>
      <c r="AW126" s="771"/>
      <c r="AX126" s="755"/>
      <c r="AY126" s="768"/>
      <c r="AZ126" s="749"/>
    </row>
    <row r="127" spans="1:52" ht="26.25" customHeight="1">
      <c r="A127" s="781"/>
      <c r="B127" s="736"/>
      <c r="C127" s="786"/>
      <c r="D127" s="106" t="s">
        <v>161</v>
      </c>
      <c r="E127" s="128">
        <v>0</v>
      </c>
      <c r="F127" s="125"/>
      <c r="G127" s="125"/>
      <c r="H127" s="125"/>
      <c r="I127" s="125"/>
      <c r="J127" s="125"/>
      <c r="K127" s="125"/>
      <c r="L127" s="125"/>
      <c r="M127" s="128">
        <v>0</v>
      </c>
      <c r="N127" s="128">
        <v>0</v>
      </c>
      <c r="O127" s="128"/>
      <c r="P127" s="128">
        <v>0</v>
      </c>
      <c r="Q127" s="125"/>
      <c r="R127" s="125"/>
      <c r="S127" s="119"/>
      <c r="T127" s="121"/>
      <c r="U127" s="122"/>
      <c r="V127" s="123"/>
      <c r="W127" s="123"/>
      <c r="X127" s="123"/>
      <c r="Y127" s="123"/>
      <c r="Z127" s="123"/>
      <c r="AA127" s="128">
        <f t="shared" si="74"/>
        <v>0</v>
      </c>
      <c r="AB127" s="128">
        <f t="shared" si="74"/>
        <v>0</v>
      </c>
      <c r="AC127" s="128">
        <f t="shared" si="74"/>
        <v>0</v>
      </c>
      <c r="AD127" s="128"/>
      <c r="AE127" s="128"/>
      <c r="AF127" s="123"/>
      <c r="AG127" s="371"/>
      <c r="AH127" s="733"/>
      <c r="AI127" s="750"/>
      <c r="AJ127" s="750"/>
      <c r="AK127" s="750"/>
      <c r="AL127" s="733"/>
      <c r="AM127" s="750"/>
      <c r="AN127" s="753"/>
      <c r="AO127" s="789"/>
      <c r="AP127" s="750"/>
      <c r="AQ127" s="750"/>
      <c r="AR127" s="750"/>
      <c r="AS127" s="750"/>
      <c r="AT127" s="783"/>
      <c r="AU127" s="750"/>
      <c r="AV127" s="769"/>
      <c r="AW127" s="772"/>
      <c r="AX127" s="756"/>
      <c r="AY127" s="769"/>
      <c r="AZ127" s="750"/>
    </row>
    <row r="128" spans="1:52" ht="17.25" customHeight="1">
      <c r="A128" s="779">
        <v>3</v>
      </c>
      <c r="B128" s="734" t="s">
        <v>195</v>
      </c>
      <c r="C128" s="724" t="s">
        <v>223</v>
      </c>
      <c r="D128" s="106" t="s">
        <v>94</v>
      </c>
      <c r="E128" s="40">
        <v>107</v>
      </c>
      <c r="F128" s="40"/>
      <c r="G128" s="40"/>
      <c r="H128" s="40"/>
      <c r="I128" s="40"/>
      <c r="J128" s="40"/>
      <c r="K128" s="40"/>
      <c r="L128" s="40"/>
      <c r="M128" s="40">
        <v>107</v>
      </c>
      <c r="N128" s="40">
        <v>107</v>
      </c>
      <c r="O128" s="40" t="b">
        <f>P128=N128</f>
        <v>1</v>
      </c>
      <c r="P128" s="40">
        <v>107</v>
      </c>
      <c r="Q128" s="40"/>
      <c r="R128" s="40"/>
      <c r="S128" s="109"/>
      <c r="T128" s="115"/>
      <c r="U128" s="111"/>
      <c r="V128" s="110"/>
      <c r="W128" s="110"/>
      <c r="X128" s="110"/>
      <c r="Y128" s="110"/>
      <c r="Z128" s="110"/>
      <c r="AA128" s="196">
        <v>25</v>
      </c>
      <c r="AB128" s="196">
        <v>25</v>
      </c>
      <c r="AC128" s="196">
        <v>46</v>
      </c>
      <c r="AD128" s="196"/>
      <c r="AE128" s="196"/>
      <c r="AF128" s="110"/>
      <c r="AG128" s="372"/>
      <c r="AH128" s="773" t="s">
        <v>223</v>
      </c>
      <c r="AI128" s="734" t="s">
        <v>401</v>
      </c>
      <c r="AJ128" s="734" t="s">
        <v>257</v>
      </c>
      <c r="AK128" s="740" t="s">
        <v>386</v>
      </c>
      <c r="AL128" s="734" t="str">
        <f>+AH128</f>
        <v>1-USAQUEN</v>
      </c>
      <c r="AM128" s="734" t="s">
        <v>257</v>
      </c>
      <c r="AN128" s="776" t="s">
        <v>286</v>
      </c>
      <c r="AO128" s="767">
        <f>+AP128+AQ128</f>
        <v>556759.19213232561</v>
      </c>
      <c r="AP128" s="758">
        <v>255912.19861181205</v>
      </c>
      <c r="AQ128" s="761">
        <v>300846.99352051358</v>
      </c>
      <c r="AR128" s="734" t="s">
        <v>257</v>
      </c>
      <c r="AS128" s="734" t="s">
        <v>257</v>
      </c>
      <c r="AT128" s="767">
        <f>+AO128</f>
        <v>556759.19213232561</v>
      </c>
      <c r="AU128" s="734" t="s">
        <v>259</v>
      </c>
      <c r="AV128" s="767">
        <f>+AT128</f>
        <v>556759.19213232561</v>
      </c>
      <c r="AW128" s="734" t="s">
        <v>260</v>
      </c>
      <c r="AX128" s="758">
        <f>+AQ128+AP128</f>
        <v>556759.19213232561</v>
      </c>
      <c r="AY128" s="761">
        <f>+AX128</f>
        <v>556759.19213232561</v>
      </c>
      <c r="AZ128" s="764"/>
    </row>
    <row r="129" spans="1:52" ht="17.25" customHeight="1">
      <c r="A129" s="780"/>
      <c r="B129" s="735"/>
      <c r="C129" s="724"/>
      <c r="D129" s="106" t="s">
        <v>6</v>
      </c>
      <c r="E129" s="40">
        <v>13967128</v>
      </c>
      <c r="F129" s="40"/>
      <c r="G129" s="40"/>
      <c r="H129" s="40"/>
      <c r="I129" s="40"/>
      <c r="J129" s="40"/>
      <c r="K129" s="40"/>
      <c r="L129" s="40"/>
      <c r="M129" s="40">
        <v>13967128</v>
      </c>
      <c r="N129" s="40">
        <v>13967128</v>
      </c>
      <c r="O129" s="40" t="b">
        <f t="shared" ref="O129:O192" si="75">P129=N129</f>
        <v>1</v>
      </c>
      <c r="P129" s="40">
        <v>13967128</v>
      </c>
      <c r="Q129" s="40"/>
      <c r="R129" s="40"/>
      <c r="S129" s="40"/>
      <c r="T129" s="116"/>
      <c r="U129" s="112"/>
      <c r="V129" s="36"/>
      <c r="W129" s="36"/>
      <c r="X129" s="36"/>
      <c r="Y129" s="36"/>
      <c r="Z129" s="36"/>
      <c r="AA129" s="196">
        <v>830565</v>
      </c>
      <c r="AB129" s="196">
        <v>12277031</v>
      </c>
      <c r="AC129" s="196">
        <v>12277031</v>
      </c>
      <c r="AD129" s="196"/>
      <c r="AE129" s="196"/>
      <c r="AF129" s="36"/>
      <c r="AG129" s="373"/>
      <c r="AH129" s="774"/>
      <c r="AI129" s="735"/>
      <c r="AJ129" s="735"/>
      <c r="AK129" s="741"/>
      <c r="AL129" s="735"/>
      <c r="AM129" s="735"/>
      <c r="AN129" s="777"/>
      <c r="AO129" s="735"/>
      <c r="AP129" s="759"/>
      <c r="AQ129" s="762"/>
      <c r="AR129" s="735"/>
      <c r="AS129" s="735"/>
      <c r="AT129" s="735"/>
      <c r="AU129" s="735"/>
      <c r="AV129" s="735"/>
      <c r="AW129" s="735"/>
      <c r="AX129" s="759"/>
      <c r="AY129" s="762"/>
      <c r="AZ129" s="764"/>
    </row>
    <row r="130" spans="1:52" ht="17.25" customHeight="1">
      <c r="A130" s="780"/>
      <c r="B130" s="735"/>
      <c r="C130" s="724"/>
      <c r="D130" s="106" t="s">
        <v>95</v>
      </c>
      <c r="E130" s="40">
        <v>0</v>
      </c>
      <c r="F130" s="38"/>
      <c r="G130" s="38"/>
      <c r="H130" s="38"/>
      <c r="I130" s="38"/>
      <c r="J130" s="38"/>
      <c r="K130" s="38"/>
      <c r="L130" s="38"/>
      <c r="M130" s="40">
        <v>0</v>
      </c>
      <c r="N130" s="40">
        <v>0</v>
      </c>
      <c r="O130" s="40" t="b">
        <f t="shared" si="75"/>
        <v>1</v>
      </c>
      <c r="P130" s="40">
        <v>0</v>
      </c>
      <c r="Q130" s="38"/>
      <c r="R130" s="38"/>
      <c r="S130" s="38"/>
      <c r="T130" s="117"/>
      <c r="U130" s="113"/>
      <c r="V130" s="41"/>
      <c r="W130" s="41"/>
      <c r="X130" s="41"/>
      <c r="Y130" s="41"/>
      <c r="Z130" s="41"/>
      <c r="AA130" s="41">
        <v>0</v>
      </c>
      <c r="AB130" s="41">
        <v>0</v>
      </c>
      <c r="AC130" s="41">
        <v>0</v>
      </c>
      <c r="AD130" s="41"/>
      <c r="AE130" s="41"/>
      <c r="AF130" s="41"/>
      <c r="AG130" s="117"/>
      <c r="AH130" s="774"/>
      <c r="AI130" s="735"/>
      <c r="AJ130" s="735"/>
      <c r="AK130" s="741"/>
      <c r="AL130" s="735"/>
      <c r="AM130" s="735"/>
      <c r="AN130" s="777"/>
      <c r="AO130" s="735"/>
      <c r="AP130" s="759"/>
      <c r="AQ130" s="762"/>
      <c r="AR130" s="735"/>
      <c r="AS130" s="735"/>
      <c r="AT130" s="735"/>
      <c r="AU130" s="735"/>
      <c r="AV130" s="735"/>
      <c r="AW130" s="735"/>
      <c r="AX130" s="759"/>
      <c r="AY130" s="762"/>
      <c r="AZ130" s="764"/>
    </row>
    <row r="131" spans="1:52" ht="17.25" customHeight="1">
      <c r="A131" s="780"/>
      <c r="B131" s="735"/>
      <c r="C131" s="724"/>
      <c r="D131" s="106" t="s">
        <v>7</v>
      </c>
      <c r="E131" s="40">
        <v>0</v>
      </c>
      <c r="F131" s="38"/>
      <c r="G131" s="38"/>
      <c r="H131" s="38"/>
      <c r="I131" s="38"/>
      <c r="J131" s="38"/>
      <c r="K131" s="38"/>
      <c r="L131" s="38"/>
      <c r="M131" s="40">
        <v>0</v>
      </c>
      <c r="N131" s="40">
        <v>0</v>
      </c>
      <c r="O131" s="40" t="b">
        <f t="shared" si="75"/>
        <v>1</v>
      </c>
      <c r="P131" s="40">
        <v>0</v>
      </c>
      <c r="Q131" s="38"/>
      <c r="R131" s="38"/>
      <c r="S131" s="38"/>
      <c r="T131" s="117"/>
      <c r="U131" s="113"/>
      <c r="V131" s="41"/>
      <c r="W131" s="41"/>
      <c r="X131" s="41"/>
      <c r="Y131" s="41"/>
      <c r="Z131" s="41"/>
      <c r="AA131" s="41">
        <v>0</v>
      </c>
      <c r="AB131" s="41">
        <v>0</v>
      </c>
      <c r="AC131" s="41">
        <v>0</v>
      </c>
      <c r="AD131" s="41"/>
      <c r="AE131" s="41"/>
      <c r="AF131" s="41"/>
      <c r="AG131" s="117"/>
      <c r="AH131" s="774"/>
      <c r="AI131" s="735"/>
      <c r="AJ131" s="735"/>
      <c r="AK131" s="741"/>
      <c r="AL131" s="735"/>
      <c r="AM131" s="735"/>
      <c r="AN131" s="777"/>
      <c r="AO131" s="735"/>
      <c r="AP131" s="759"/>
      <c r="AQ131" s="762"/>
      <c r="AR131" s="735"/>
      <c r="AS131" s="735"/>
      <c r="AT131" s="735"/>
      <c r="AU131" s="735"/>
      <c r="AV131" s="735"/>
      <c r="AW131" s="735"/>
      <c r="AX131" s="759"/>
      <c r="AY131" s="762"/>
      <c r="AZ131" s="764"/>
    </row>
    <row r="132" spans="1:52" ht="17.25" customHeight="1">
      <c r="A132" s="780"/>
      <c r="B132" s="735"/>
      <c r="C132" s="724"/>
      <c r="D132" s="106" t="s">
        <v>96</v>
      </c>
      <c r="E132" s="153">
        <v>107</v>
      </c>
      <c r="F132" s="154"/>
      <c r="G132" s="154"/>
      <c r="H132" s="154"/>
      <c r="I132" s="154"/>
      <c r="J132" s="154"/>
      <c r="K132" s="154"/>
      <c r="L132" s="154"/>
      <c r="M132" s="153">
        <v>107</v>
      </c>
      <c r="N132" s="153">
        <v>107</v>
      </c>
      <c r="O132" s="40" t="b">
        <f t="shared" si="75"/>
        <v>1</v>
      </c>
      <c r="P132" s="153">
        <v>107</v>
      </c>
      <c r="Q132" s="154"/>
      <c r="R132" s="154"/>
      <c r="S132" s="154"/>
      <c r="T132" s="155"/>
      <c r="U132" s="156"/>
      <c r="V132" s="157"/>
      <c r="W132" s="157"/>
      <c r="X132" s="157"/>
      <c r="Y132" s="157"/>
      <c r="Z132" s="157"/>
      <c r="AA132" s="197">
        <v>25</v>
      </c>
      <c r="AB132" s="197">
        <v>25</v>
      </c>
      <c r="AC132" s="197">
        <v>46</v>
      </c>
      <c r="AD132" s="197"/>
      <c r="AE132" s="197"/>
      <c r="AF132" s="157"/>
      <c r="AG132" s="155"/>
      <c r="AH132" s="774"/>
      <c r="AI132" s="735"/>
      <c r="AJ132" s="735"/>
      <c r="AK132" s="741"/>
      <c r="AL132" s="735"/>
      <c r="AM132" s="735"/>
      <c r="AN132" s="777"/>
      <c r="AO132" s="735"/>
      <c r="AP132" s="759"/>
      <c r="AQ132" s="762"/>
      <c r="AR132" s="735"/>
      <c r="AS132" s="735"/>
      <c r="AT132" s="735"/>
      <c r="AU132" s="735"/>
      <c r="AV132" s="735"/>
      <c r="AW132" s="735"/>
      <c r="AX132" s="759"/>
      <c r="AY132" s="762"/>
      <c r="AZ132" s="764"/>
    </row>
    <row r="133" spans="1:52" ht="17.25" customHeight="1">
      <c r="A133" s="780"/>
      <c r="B133" s="735"/>
      <c r="C133" s="724"/>
      <c r="D133" s="106" t="s">
        <v>99</v>
      </c>
      <c r="E133" s="153">
        <v>13967128</v>
      </c>
      <c r="F133" s="154"/>
      <c r="G133" s="154"/>
      <c r="H133" s="154"/>
      <c r="I133" s="154"/>
      <c r="J133" s="154"/>
      <c r="K133" s="154"/>
      <c r="L133" s="154"/>
      <c r="M133" s="153">
        <v>13967128</v>
      </c>
      <c r="N133" s="153">
        <v>13967128</v>
      </c>
      <c r="O133" s="40" t="b">
        <f t="shared" si="75"/>
        <v>1</v>
      </c>
      <c r="P133" s="153">
        <v>13967128</v>
      </c>
      <c r="Q133" s="154"/>
      <c r="R133" s="154"/>
      <c r="S133" s="154"/>
      <c r="T133" s="155"/>
      <c r="U133" s="156"/>
      <c r="V133" s="157"/>
      <c r="W133" s="157"/>
      <c r="X133" s="157"/>
      <c r="Y133" s="157"/>
      <c r="Z133" s="157"/>
      <c r="AA133" s="197">
        <v>830565</v>
      </c>
      <c r="AB133" s="197">
        <v>13963478</v>
      </c>
      <c r="AC133" s="197">
        <v>13963478</v>
      </c>
      <c r="AD133" s="197"/>
      <c r="AE133" s="197"/>
      <c r="AF133" s="157"/>
      <c r="AG133" s="155"/>
      <c r="AH133" s="775"/>
      <c r="AI133" s="736"/>
      <c r="AJ133" s="736"/>
      <c r="AK133" s="742"/>
      <c r="AL133" s="736"/>
      <c r="AM133" s="736"/>
      <c r="AN133" s="778"/>
      <c r="AO133" s="736"/>
      <c r="AP133" s="760"/>
      <c r="AQ133" s="763"/>
      <c r="AR133" s="736"/>
      <c r="AS133" s="736"/>
      <c r="AT133" s="736"/>
      <c r="AU133" s="736"/>
      <c r="AV133" s="736"/>
      <c r="AW133" s="736"/>
      <c r="AX133" s="760"/>
      <c r="AY133" s="763"/>
      <c r="AZ133" s="764"/>
    </row>
    <row r="134" spans="1:52" ht="17.25" customHeight="1">
      <c r="A134" s="780"/>
      <c r="B134" s="735"/>
      <c r="C134" s="724" t="s">
        <v>224</v>
      </c>
      <c r="D134" s="106" t="s">
        <v>94</v>
      </c>
      <c r="E134" s="40">
        <v>66</v>
      </c>
      <c r="F134" s="40"/>
      <c r="G134" s="40"/>
      <c r="H134" s="40"/>
      <c r="I134" s="40"/>
      <c r="J134" s="40"/>
      <c r="K134" s="40"/>
      <c r="L134" s="40"/>
      <c r="M134" s="40">
        <v>66</v>
      </c>
      <c r="N134" s="40">
        <v>66</v>
      </c>
      <c r="O134" s="40" t="b">
        <f t="shared" si="75"/>
        <v>1</v>
      </c>
      <c r="P134" s="40">
        <v>66</v>
      </c>
      <c r="Q134" s="40"/>
      <c r="R134" s="40"/>
      <c r="S134" s="109"/>
      <c r="T134" s="115"/>
      <c r="U134" s="111"/>
      <c r="V134" s="110"/>
      <c r="W134" s="110"/>
      <c r="X134" s="110"/>
      <c r="Y134" s="110"/>
      <c r="Z134" s="110"/>
      <c r="AA134" s="196">
        <v>2</v>
      </c>
      <c r="AB134" s="196">
        <v>2</v>
      </c>
      <c r="AC134" s="196">
        <v>11</v>
      </c>
      <c r="AD134" s="196"/>
      <c r="AE134" s="196"/>
      <c r="AF134" s="110"/>
      <c r="AG134" s="115"/>
      <c r="AH134" s="773" t="s">
        <v>224</v>
      </c>
      <c r="AI134" s="734" t="s">
        <v>402</v>
      </c>
      <c r="AJ134" s="734" t="s">
        <v>257</v>
      </c>
      <c r="AK134" s="740" t="s">
        <v>386</v>
      </c>
      <c r="AL134" s="734" t="str">
        <f t="shared" ref="AL134" si="76">+AH134</f>
        <v>2-CHAPINERO</v>
      </c>
      <c r="AM134" s="734" t="s">
        <v>257</v>
      </c>
      <c r="AN134" s="776" t="s">
        <v>286</v>
      </c>
      <c r="AO134" s="767">
        <f t="shared" ref="AO134" si="77">+AP134+AQ134</f>
        <v>161371.80052662839</v>
      </c>
      <c r="AP134" s="758">
        <v>76616.754399167388</v>
      </c>
      <c r="AQ134" s="761">
        <v>84755.046127460984</v>
      </c>
      <c r="AR134" s="734" t="s">
        <v>257</v>
      </c>
      <c r="AS134" s="734" t="s">
        <v>257</v>
      </c>
      <c r="AT134" s="767">
        <f t="shared" ref="AT134" si="78">+AO134</f>
        <v>161371.80052662839</v>
      </c>
      <c r="AU134" s="734" t="s">
        <v>259</v>
      </c>
      <c r="AV134" s="767">
        <f t="shared" ref="AV134" si="79">+AT134</f>
        <v>161371.80052662839</v>
      </c>
      <c r="AW134" s="734" t="s">
        <v>260</v>
      </c>
      <c r="AX134" s="758">
        <f>+AQ134+AP134</f>
        <v>161371.80052662839</v>
      </c>
      <c r="AY134" s="761">
        <f t="shared" ref="AY134" si="80">+AX134</f>
        <v>161371.80052662839</v>
      </c>
      <c r="AZ134" s="764"/>
    </row>
    <row r="135" spans="1:52" ht="17.25" customHeight="1">
      <c r="A135" s="780"/>
      <c r="B135" s="735"/>
      <c r="C135" s="724"/>
      <c r="D135" s="106" t="s">
        <v>6</v>
      </c>
      <c r="E135" s="40">
        <v>8614187</v>
      </c>
      <c r="F135" s="40"/>
      <c r="G135" s="40"/>
      <c r="H135" s="40"/>
      <c r="I135" s="40"/>
      <c r="J135" s="40"/>
      <c r="K135" s="40"/>
      <c r="L135" s="40"/>
      <c r="M135" s="40">
        <v>8614187</v>
      </c>
      <c r="N135" s="40">
        <v>8614187</v>
      </c>
      <c r="O135" s="40" t="b">
        <f t="shared" si="75"/>
        <v>1</v>
      </c>
      <c r="P135" s="40">
        <v>8614187</v>
      </c>
      <c r="Q135" s="40"/>
      <c r="R135" s="40"/>
      <c r="S135" s="40"/>
      <c r="T135" s="116"/>
      <c r="U135" s="112"/>
      <c r="V135" s="36"/>
      <c r="W135" s="36"/>
      <c r="X135" s="36"/>
      <c r="Y135" s="36"/>
      <c r="Z135" s="36"/>
      <c r="AA135" s="196">
        <v>66445</v>
      </c>
      <c r="AB135" s="196">
        <v>2935812</v>
      </c>
      <c r="AC135" s="196">
        <v>2935812</v>
      </c>
      <c r="AD135" s="196"/>
      <c r="AE135" s="196"/>
      <c r="AF135" s="36"/>
      <c r="AG135" s="116"/>
      <c r="AH135" s="774"/>
      <c r="AI135" s="735"/>
      <c r="AJ135" s="735"/>
      <c r="AK135" s="741"/>
      <c r="AL135" s="735"/>
      <c r="AM135" s="735"/>
      <c r="AN135" s="777"/>
      <c r="AO135" s="735"/>
      <c r="AP135" s="759"/>
      <c r="AQ135" s="762"/>
      <c r="AR135" s="735"/>
      <c r="AS135" s="735"/>
      <c r="AT135" s="735"/>
      <c r="AU135" s="735"/>
      <c r="AV135" s="735"/>
      <c r="AW135" s="735"/>
      <c r="AX135" s="759"/>
      <c r="AY135" s="762"/>
      <c r="AZ135" s="764"/>
    </row>
    <row r="136" spans="1:52" ht="17.25" customHeight="1">
      <c r="A136" s="780"/>
      <c r="B136" s="735"/>
      <c r="C136" s="724"/>
      <c r="D136" s="106" t="s">
        <v>95</v>
      </c>
      <c r="E136" s="40">
        <v>0</v>
      </c>
      <c r="F136" s="38"/>
      <c r="G136" s="38"/>
      <c r="H136" s="38"/>
      <c r="I136" s="38"/>
      <c r="J136" s="38"/>
      <c r="K136" s="38"/>
      <c r="L136" s="38"/>
      <c r="M136" s="40">
        <v>0</v>
      </c>
      <c r="N136" s="40">
        <v>0</v>
      </c>
      <c r="O136" s="40" t="b">
        <f t="shared" si="75"/>
        <v>1</v>
      </c>
      <c r="P136" s="40">
        <v>0</v>
      </c>
      <c r="Q136" s="38"/>
      <c r="R136" s="38"/>
      <c r="S136" s="38"/>
      <c r="T136" s="117"/>
      <c r="U136" s="113"/>
      <c r="V136" s="41"/>
      <c r="W136" s="41"/>
      <c r="X136" s="41"/>
      <c r="Y136" s="41"/>
      <c r="Z136" s="41"/>
      <c r="AA136" s="41">
        <v>0</v>
      </c>
      <c r="AB136" s="41">
        <v>0</v>
      </c>
      <c r="AC136" s="41">
        <v>0</v>
      </c>
      <c r="AD136" s="41"/>
      <c r="AE136" s="41"/>
      <c r="AF136" s="41"/>
      <c r="AG136" s="117"/>
      <c r="AH136" s="774"/>
      <c r="AI136" s="735"/>
      <c r="AJ136" s="735"/>
      <c r="AK136" s="741"/>
      <c r="AL136" s="735"/>
      <c r="AM136" s="735"/>
      <c r="AN136" s="777"/>
      <c r="AO136" s="735"/>
      <c r="AP136" s="759"/>
      <c r="AQ136" s="762"/>
      <c r="AR136" s="735"/>
      <c r="AS136" s="735"/>
      <c r="AT136" s="735"/>
      <c r="AU136" s="735"/>
      <c r="AV136" s="735"/>
      <c r="AW136" s="735"/>
      <c r="AX136" s="759"/>
      <c r="AY136" s="762"/>
      <c r="AZ136" s="764"/>
    </row>
    <row r="137" spans="1:52" ht="17.25" customHeight="1">
      <c r="A137" s="780"/>
      <c r="B137" s="735"/>
      <c r="C137" s="724"/>
      <c r="D137" s="106" t="s">
        <v>7</v>
      </c>
      <c r="E137" s="40">
        <v>0</v>
      </c>
      <c r="F137" s="38"/>
      <c r="G137" s="38"/>
      <c r="H137" s="38"/>
      <c r="I137" s="38"/>
      <c r="J137" s="38"/>
      <c r="K137" s="38"/>
      <c r="L137" s="38"/>
      <c r="M137" s="40">
        <v>0</v>
      </c>
      <c r="N137" s="40">
        <v>0</v>
      </c>
      <c r="O137" s="40" t="b">
        <f t="shared" si="75"/>
        <v>1</v>
      </c>
      <c r="P137" s="40">
        <v>0</v>
      </c>
      <c r="Q137" s="38"/>
      <c r="R137" s="38"/>
      <c r="S137" s="38"/>
      <c r="T137" s="117"/>
      <c r="U137" s="113"/>
      <c r="V137" s="41"/>
      <c r="W137" s="41"/>
      <c r="X137" s="41"/>
      <c r="Y137" s="41"/>
      <c r="Z137" s="41"/>
      <c r="AA137" s="41">
        <v>0</v>
      </c>
      <c r="AB137" s="41">
        <v>0</v>
      </c>
      <c r="AC137" s="41">
        <v>0</v>
      </c>
      <c r="AD137" s="41"/>
      <c r="AE137" s="41"/>
      <c r="AF137" s="41"/>
      <c r="AG137" s="117"/>
      <c r="AH137" s="774"/>
      <c r="AI137" s="735"/>
      <c r="AJ137" s="735"/>
      <c r="AK137" s="741"/>
      <c r="AL137" s="735"/>
      <c r="AM137" s="735"/>
      <c r="AN137" s="777"/>
      <c r="AO137" s="735"/>
      <c r="AP137" s="759"/>
      <c r="AQ137" s="762"/>
      <c r="AR137" s="735"/>
      <c r="AS137" s="735"/>
      <c r="AT137" s="735"/>
      <c r="AU137" s="735"/>
      <c r="AV137" s="735"/>
      <c r="AW137" s="735"/>
      <c r="AX137" s="759"/>
      <c r="AY137" s="762"/>
      <c r="AZ137" s="764"/>
    </row>
    <row r="138" spans="1:52" ht="17.25" customHeight="1">
      <c r="A138" s="780"/>
      <c r="B138" s="735"/>
      <c r="C138" s="724"/>
      <c r="D138" s="106" t="s">
        <v>96</v>
      </c>
      <c r="E138" s="153">
        <v>66</v>
      </c>
      <c r="F138" s="154"/>
      <c r="G138" s="154"/>
      <c r="H138" s="154"/>
      <c r="I138" s="154"/>
      <c r="J138" s="154"/>
      <c r="K138" s="154"/>
      <c r="L138" s="154"/>
      <c r="M138" s="153">
        <v>66</v>
      </c>
      <c r="N138" s="153">
        <v>66</v>
      </c>
      <c r="O138" s="40" t="b">
        <f t="shared" si="75"/>
        <v>1</v>
      </c>
      <c r="P138" s="153">
        <v>66</v>
      </c>
      <c r="Q138" s="154"/>
      <c r="R138" s="154"/>
      <c r="S138" s="154"/>
      <c r="T138" s="155"/>
      <c r="U138" s="156"/>
      <c r="V138" s="157"/>
      <c r="W138" s="157"/>
      <c r="X138" s="157"/>
      <c r="Y138" s="157"/>
      <c r="Z138" s="157"/>
      <c r="AA138" s="197">
        <v>2</v>
      </c>
      <c r="AB138" s="197">
        <v>2</v>
      </c>
      <c r="AC138" s="197">
        <v>11</v>
      </c>
      <c r="AD138" s="197"/>
      <c r="AE138" s="197"/>
      <c r="AF138" s="157"/>
      <c r="AG138" s="155"/>
      <c r="AH138" s="774"/>
      <c r="AI138" s="735"/>
      <c r="AJ138" s="735"/>
      <c r="AK138" s="741"/>
      <c r="AL138" s="735"/>
      <c r="AM138" s="735"/>
      <c r="AN138" s="777"/>
      <c r="AO138" s="735"/>
      <c r="AP138" s="759"/>
      <c r="AQ138" s="762"/>
      <c r="AR138" s="735"/>
      <c r="AS138" s="735"/>
      <c r="AT138" s="735"/>
      <c r="AU138" s="735"/>
      <c r="AV138" s="735"/>
      <c r="AW138" s="735"/>
      <c r="AX138" s="759"/>
      <c r="AY138" s="762"/>
      <c r="AZ138" s="764"/>
    </row>
    <row r="139" spans="1:52" ht="17.25" customHeight="1">
      <c r="A139" s="780"/>
      <c r="B139" s="735"/>
      <c r="C139" s="724"/>
      <c r="D139" s="106" t="s">
        <v>99</v>
      </c>
      <c r="E139" s="153">
        <v>8614187</v>
      </c>
      <c r="F139" s="154"/>
      <c r="G139" s="154"/>
      <c r="H139" s="154"/>
      <c r="I139" s="154"/>
      <c r="J139" s="154"/>
      <c r="K139" s="154"/>
      <c r="L139" s="154"/>
      <c r="M139" s="153">
        <v>8614187</v>
      </c>
      <c r="N139" s="153">
        <v>8614187</v>
      </c>
      <c r="O139" s="40" t="b">
        <f t="shared" si="75"/>
        <v>1</v>
      </c>
      <c r="P139" s="153">
        <v>8614187</v>
      </c>
      <c r="Q139" s="154"/>
      <c r="R139" s="154"/>
      <c r="S139" s="154"/>
      <c r="T139" s="155"/>
      <c r="U139" s="156"/>
      <c r="V139" s="157"/>
      <c r="W139" s="157"/>
      <c r="X139" s="157"/>
      <c r="Y139" s="157"/>
      <c r="Z139" s="157"/>
      <c r="AA139" s="197">
        <v>66445</v>
      </c>
      <c r="AB139" s="197">
        <v>1117078</v>
      </c>
      <c r="AC139" s="197">
        <v>1117078</v>
      </c>
      <c r="AD139" s="197"/>
      <c r="AE139" s="197"/>
      <c r="AF139" s="157"/>
      <c r="AG139" s="155"/>
      <c r="AH139" s="775"/>
      <c r="AI139" s="736"/>
      <c r="AJ139" s="736"/>
      <c r="AK139" s="742"/>
      <c r="AL139" s="736"/>
      <c r="AM139" s="736"/>
      <c r="AN139" s="778"/>
      <c r="AO139" s="736"/>
      <c r="AP139" s="760"/>
      <c r="AQ139" s="763"/>
      <c r="AR139" s="736"/>
      <c r="AS139" s="736"/>
      <c r="AT139" s="736"/>
      <c r="AU139" s="736"/>
      <c r="AV139" s="736"/>
      <c r="AW139" s="736"/>
      <c r="AX139" s="760"/>
      <c r="AY139" s="763"/>
      <c r="AZ139" s="764"/>
    </row>
    <row r="140" spans="1:52" ht="17.25" customHeight="1">
      <c r="A140" s="780"/>
      <c r="B140" s="735"/>
      <c r="C140" s="724" t="s">
        <v>225</v>
      </c>
      <c r="D140" s="106" t="s">
        <v>94</v>
      </c>
      <c r="E140" s="40">
        <v>17</v>
      </c>
      <c r="F140" s="40"/>
      <c r="G140" s="40"/>
      <c r="H140" s="40"/>
      <c r="I140" s="40"/>
      <c r="J140" s="40"/>
      <c r="K140" s="40"/>
      <c r="L140" s="40"/>
      <c r="M140" s="40">
        <v>17</v>
      </c>
      <c r="N140" s="40">
        <v>17</v>
      </c>
      <c r="O140" s="40" t="b">
        <f t="shared" si="75"/>
        <v>1</v>
      </c>
      <c r="P140" s="40">
        <v>17</v>
      </c>
      <c r="Q140" s="40"/>
      <c r="R140" s="40"/>
      <c r="S140" s="109"/>
      <c r="T140" s="115"/>
      <c r="U140" s="111"/>
      <c r="V140" s="110"/>
      <c r="W140" s="110"/>
      <c r="X140" s="110"/>
      <c r="Y140" s="110"/>
      <c r="Z140" s="110"/>
      <c r="AA140" s="196">
        <v>2</v>
      </c>
      <c r="AB140" s="196">
        <v>2</v>
      </c>
      <c r="AC140" s="196">
        <v>4</v>
      </c>
      <c r="AD140" s="196"/>
      <c r="AE140" s="196"/>
      <c r="AF140" s="110"/>
      <c r="AG140" s="115"/>
      <c r="AH140" s="773" t="s">
        <v>225</v>
      </c>
      <c r="AI140" s="734" t="s">
        <v>403</v>
      </c>
      <c r="AJ140" s="734" t="s">
        <v>257</v>
      </c>
      <c r="AK140" s="740" t="s">
        <v>386</v>
      </c>
      <c r="AL140" s="734" t="str">
        <f t="shared" ref="AL140" si="81">+AH140</f>
        <v>3-SANTA FE</v>
      </c>
      <c r="AM140" s="734" t="s">
        <v>257</v>
      </c>
      <c r="AN140" s="776" t="s">
        <v>286</v>
      </c>
      <c r="AO140" s="767">
        <f t="shared" ref="AO140" si="82">+AP140+AQ140</f>
        <v>106560.2551279872</v>
      </c>
      <c r="AP140" s="766">
        <v>53075.894558632244</v>
      </c>
      <c r="AQ140" s="761">
        <v>53484.360569354954</v>
      </c>
      <c r="AR140" s="734" t="s">
        <v>257</v>
      </c>
      <c r="AS140" s="734" t="s">
        <v>257</v>
      </c>
      <c r="AT140" s="767">
        <f t="shared" ref="AT140" si="83">+AO140</f>
        <v>106560.2551279872</v>
      </c>
      <c r="AU140" s="734" t="s">
        <v>259</v>
      </c>
      <c r="AV140" s="767">
        <f t="shared" ref="AV140" si="84">+AT140</f>
        <v>106560.2551279872</v>
      </c>
      <c r="AW140" s="734" t="s">
        <v>260</v>
      </c>
      <c r="AX140" s="758">
        <f>+AQ140+AP140</f>
        <v>106560.2551279872</v>
      </c>
      <c r="AY140" s="761">
        <f t="shared" ref="AY140" si="85">+AX140</f>
        <v>106560.2551279872</v>
      </c>
      <c r="AZ140" s="764"/>
    </row>
    <row r="141" spans="1:52" ht="17.25" customHeight="1">
      <c r="A141" s="780"/>
      <c r="B141" s="735"/>
      <c r="C141" s="724"/>
      <c r="D141" s="106" t="s">
        <v>6</v>
      </c>
      <c r="E141" s="40">
        <v>2181661</v>
      </c>
      <c r="F141" s="40"/>
      <c r="G141" s="40"/>
      <c r="H141" s="40"/>
      <c r="I141" s="40"/>
      <c r="J141" s="40"/>
      <c r="K141" s="40"/>
      <c r="L141" s="40"/>
      <c r="M141" s="40">
        <v>2181661</v>
      </c>
      <c r="N141" s="40">
        <v>2181661</v>
      </c>
      <c r="O141" s="40" t="b">
        <f t="shared" si="75"/>
        <v>1</v>
      </c>
      <c r="P141" s="40">
        <v>2181661</v>
      </c>
      <c r="Q141" s="40"/>
      <c r="R141" s="40"/>
      <c r="S141" s="40"/>
      <c r="T141" s="116"/>
      <c r="U141" s="112"/>
      <c r="V141" s="36"/>
      <c r="W141" s="36"/>
      <c r="X141" s="36"/>
      <c r="Y141" s="36"/>
      <c r="Z141" s="36"/>
      <c r="AA141" s="196">
        <v>66445</v>
      </c>
      <c r="AB141" s="196">
        <v>1067568</v>
      </c>
      <c r="AC141" s="196">
        <v>1067568</v>
      </c>
      <c r="AD141" s="196"/>
      <c r="AE141" s="196"/>
      <c r="AF141" s="36"/>
      <c r="AG141" s="116"/>
      <c r="AH141" s="774"/>
      <c r="AI141" s="735"/>
      <c r="AJ141" s="735"/>
      <c r="AK141" s="741"/>
      <c r="AL141" s="735"/>
      <c r="AM141" s="735"/>
      <c r="AN141" s="777"/>
      <c r="AO141" s="735"/>
      <c r="AP141" s="766"/>
      <c r="AQ141" s="762"/>
      <c r="AR141" s="735"/>
      <c r="AS141" s="735"/>
      <c r="AT141" s="735"/>
      <c r="AU141" s="735"/>
      <c r="AV141" s="735"/>
      <c r="AW141" s="735"/>
      <c r="AX141" s="759"/>
      <c r="AY141" s="762"/>
      <c r="AZ141" s="764"/>
    </row>
    <row r="142" spans="1:52" ht="17.25" customHeight="1">
      <c r="A142" s="780"/>
      <c r="B142" s="735"/>
      <c r="C142" s="724"/>
      <c r="D142" s="106" t="s">
        <v>95</v>
      </c>
      <c r="E142" s="40">
        <v>0</v>
      </c>
      <c r="F142" s="38"/>
      <c r="G142" s="38"/>
      <c r="H142" s="38"/>
      <c r="I142" s="38"/>
      <c r="J142" s="38"/>
      <c r="K142" s="38"/>
      <c r="L142" s="38"/>
      <c r="M142" s="40">
        <v>0</v>
      </c>
      <c r="N142" s="40">
        <v>0</v>
      </c>
      <c r="O142" s="40" t="b">
        <f t="shared" si="75"/>
        <v>1</v>
      </c>
      <c r="P142" s="40">
        <v>0</v>
      </c>
      <c r="Q142" s="38"/>
      <c r="R142" s="38"/>
      <c r="S142" s="38"/>
      <c r="T142" s="117"/>
      <c r="U142" s="113"/>
      <c r="V142" s="41"/>
      <c r="W142" s="41"/>
      <c r="X142" s="41"/>
      <c r="Y142" s="41"/>
      <c r="Z142" s="41"/>
      <c r="AA142" s="41">
        <v>0</v>
      </c>
      <c r="AB142" s="41">
        <v>0</v>
      </c>
      <c r="AC142" s="41">
        <v>0</v>
      </c>
      <c r="AD142" s="41"/>
      <c r="AE142" s="41"/>
      <c r="AF142" s="41"/>
      <c r="AG142" s="117"/>
      <c r="AH142" s="774"/>
      <c r="AI142" s="735"/>
      <c r="AJ142" s="735"/>
      <c r="AK142" s="741"/>
      <c r="AL142" s="735"/>
      <c r="AM142" s="735"/>
      <c r="AN142" s="777"/>
      <c r="AO142" s="735"/>
      <c r="AP142" s="766"/>
      <c r="AQ142" s="762"/>
      <c r="AR142" s="735"/>
      <c r="AS142" s="735"/>
      <c r="AT142" s="735"/>
      <c r="AU142" s="735"/>
      <c r="AV142" s="735"/>
      <c r="AW142" s="735"/>
      <c r="AX142" s="759"/>
      <c r="AY142" s="762"/>
      <c r="AZ142" s="764"/>
    </row>
    <row r="143" spans="1:52" ht="17.25" customHeight="1">
      <c r="A143" s="780"/>
      <c r="B143" s="735"/>
      <c r="C143" s="724"/>
      <c r="D143" s="106" t="s">
        <v>7</v>
      </c>
      <c r="E143" s="40">
        <v>0</v>
      </c>
      <c r="F143" s="38"/>
      <c r="G143" s="38"/>
      <c r="H143" s="38"/>
      <c r="I143" s="38"/>
      <c r="J143" s="38"/>
      <c r="K143" s="38"/>
      <c r="L143" s="38"/>
      <c r="M143" s="40">
        <v>0</v>
      </c>
      <c r="N143" s="40">
        <v>0</v>
      </c>
      <c r="O143" s="40" t="b">
        <f t="shared" si="75"/>
        <v>1</v>
      </c>
      <c r="P143" s="40">
        <v>0</v>
      </c>
      <c r="Q143" s="38"/>
      <c r="R143" s="38"/>
      <c r="S143" s="38"/>
      <c r="T143" s="117"/>
      <c r="U143" s="113"/>
      <c r="V143" s="41"/>
      <c r="W143" s="41"/>
      <c r="X143" s="41"/>
      <c r="Y143" s="41"/>
      <c r="Z143" s="41"/>
      <c r="AA143" s="41">
        <v>0</v>
      </c>
      <c r="AB143" s="41">
        <v>0</v>
      </c>
      <c r="AC143" s="41">
        <v>0</v>
      </c>
      <c r="AD143" s="41"/>
      <c r="AE143" s="41"/>
      <c r="AF143" s="41"/>
      <c r="AG143" s="117"/>
      <c r="AH143" s="774"/>
      <c r="AI143" s="735"/>
      <c r="AJ143" s="735"/>
      <c r="AK143" s="741"/>
      <c r="AL143" s="735"/>
      <c r="AM143" s="735"/>
      <c r="AN143" s="777"/>
      <c r="AO143" s="735"/>
      <c r="AP143" s="766"/>
      <c r="AQ143" s="762"/>
      <c r="AR143" s="735"/>
      <c r="AS143" s="735"/>
      <c r="AT143" s="735"/>
      <c r="AU143" s="735"/>
      <c r="AV143" s="735"/>
      <c r="AW143" s="735"/>
      <c r="AX143" s="759"/>
      <c r="AY143" s="762"/>
      <c r="AZ143" s="764"/>
    </row>
    <row r="144" spans="1:52" ht="17.25" customHeight="1">
      <c r="A144" s="780"/>
      <c r="B144" s="735"/>
      <c r="C144" s="724"/>
      <c r="D144" s="106" t="s">
        <v>96</v>
      </c>
      <c r="E144" s="153">
        <v>17</v>
      </c>
      <c r="F144" s="154"/>
      <c r="G144" s="154"/>
      <c r="H144" s="154"/>
      <c r="I144" s="154"/>
      <c r="J144" s="154"/>
      <c r="K144" s="154"/>
      <c r="L144" s="154"/>
      <c r="M144" s="153">
        <v>17</v>
      </c>
      <c r="N144" s="153">
        <v>17</v>
      </c>
      <c r="O144" s="40" t="b">
        <f t="shared" si="75"/>
        <v>1</v>
      </c>
      <c r="P144" s="153">
        <v>17</v>
      </c>
      <c r="Q144" s="154"/>
      <c r="R144" s="154"/>
      <c r="S144" s="154"/>
      <c r="T144" s="155"/>
      <c r="U144" s="156"/>
      <c r="V144" s="157"/>
      <c r="W144" s="157"/>
      <c r="X144" s="157"/>
      <c r="Y144" s="157"/>
      <c r="Z144" s="157"/>
      <c r="AA144" s="197">
        <v>2</v>
      </c>
      <c r="AB144" s="197">
        <v>2</v>
      </c>
      <c r="AC144" s="197">
        <v>4</v>
      </c>
      <c r="AD144" s="197"/>
      <c r="AE144" s="197"/>
      <c r="AF144" s="157"/>
      <c r="AG144" s="155"/>
      <c r="AH144" s="774"/>
      <c r="AI144" s="735"/>
      <c r="AJ144" s="735"/>
      <c r="AK144" s="741"/>
      <c r="AL144" s="735"/>
      <c r="AM144" s="735"/>
      <c r="AN144" s="777"/>
      <c r="AO144" s="735"/>
      <c r="AP144" s="766"/>
      <c r="AQ144" s="762"/>
      <c r="AR144" s="735"/>
      <c r="AS144" s="735"/>
      <c r="AT144" s="735"/>
      <c r="AU144" s="735"/>
      <c r="AV144" s="735"/>
      <c r="AW144" s="735"/>
      <c r="AX144" s="759"/>
      <c r="AY144" s="762"/>
      <c r="AZ144" s="764"/>
    </row>
    <row r="145" spans="1:52" ht="17.25" customHeight="1">
      <c r="A145" s="780"/>
      <c r="B145" s="735"/>
      <c r="C145" s="724"/>
      <c r="D145" s="106" t="s">
        <v>99</v>
      </c>
      <c r="E145" s="153">
        <v>2181661</v>
      </c>
      <c r="F145" s="154"/>
      <c r="G145" s="154"/>
      <c r="H145" s="154"/>
      <c r="I145" s="154"/>
      <c r="J145" s="154"/>
      <c r="K145" s="154"/>
      <c r="L145" s="154"/>
      <c r="M145" s="153">
        <v>2181661</v>
      </c>
      <c r="N145" s="153">
        <v>2181661</v>
      </c>
      <c r="O145" s="40" t="b">
        <f t="shared" si="75"/>
        <v>1</v>
      </c>
      <c r="P145" s="153">
        <v>2181661</v>
      </c>
      <c r="Q145" s="154"/>
      <c r="R145" s="154"/>
      <c r="S145" s="154"/>
      <c r="T145" s="155"/>
      <c r="U145" s="156"/>
      <c r="V145" s="157"/>
      <c r="W145" s="157"/>
      <c r="X145" s="157"/>
      <c r="Y145" s="157"/>
      <c r="Z145" s="157"/>
      <c r="AA145" s="197">
        <v>66445</v>
      </c>
      <c r="AB145" s="197">
        <v>1117078</v>
      </c>
      <c r="AC145" s="197">
        <v>1117078</v>
      </c>
      <c r="AD145" s="197"/>
      <c r="AE145" s="197"/>
      <c r="AF145" s="157"/>
      <c r="AG145" s="155"/>
      <c r="AH145" s="775"/>
      <c r="AI145" s="736"/>
      <c r="AJ145" s="736"/>
      <c r="AK145" s="742"/>
      <c r="AL145" s="736"/>
      <c r="AM145" s="736"/>
      <c r="AN145" s="778"/>
      <c r="AO145" s="736"/>
      <c r="AP145" s="766"/>
      <c r="AQ145" s="763"/>
      <c r="AR145" s="736"/>
      <c r="AS145" s="736"/>
      <c r="AT145" s="736"/>
      <c r="AU145" s="736"/>
      <c r="AV145" s="736"/>
      <c r="AW145" s="736"/>
      <c r="AX145" s="760"/>
      <c r="AY145" s="763"/>
      <c r="AZ145" s="764"/>
    </row>
    <row r="146" spans="1:52" ht="17.25" customHeight="1">
      <c r="A146" s="780"/>
      <c r="B146" s="735"/>
      <c r="C146" s="724" t="s">
        <v>226</v>
      </c>
      <c r="D146" s="106" t="s">
        <v>94</v>
      </c>
      <c r="E146" s="40">
        <v>61</v>
      </c>
      <c r="F146" s="40"/>
      <c r="G146" s="40"/>
      <c r="H146" s="40"/>
      <c r="I146" s="40"/>
      <c r="J146" s="40"/>
      <c r="K146" s="40"/>
      <c r="L146" s="40"/>
      <c r="M146" s="40">
        <v>61</v>
      </c>
      <c r="N146" s="40">
        <v>61</v>
      </c>
      <c r="O146" s="40" t="b">
        <f t="shared" si="75"/>
        <v>1</v>
      </c>
      <c r="P146" s="40">
        <v>61</v>
      </c>
      <c r="Q146" s="40"/>
      <c r="R146" s="40"/>
      <c r="S146" s="109"/>
      <c r="T146" s="115"/>
      <c r="U146" s="111"/>
      <c r="V146" s="110"/>
      <c r="W146" s="110"/>
      <c r="X146" s="110"/>
      <c r="Y146" s="110"/>
      <c r="Z146" s="110"/>
      <c r="AA146" s="196">
        <v>6</v>
      </c>
      <c r="AB146" s="196">
        <v>6</v>
      </c>
      <c r="AC146" s="196">
        <v>20</v>
      </c>
      <c r="AD146" s="196"/>
      <c r="AE146" s="196"/>
      <c r="AF146" s="110"/>
      <c r="AG146" s="115"/>
      <c r="AH146" s="773" t="s">
        <v>226</v>
      </c>
      <c r="AI146" s="734" t="s">
        <v>404</v>
      </c>
      <c r="AJ146" s="734" t="s">
        <v>257</v>
      </c>
      <c r="AK146" s="740" t="s">
        <v>386</v>
      </c>
      <c r="AL146" s="734" t="str">
        <f t="shared" ref="AL146" si="86">+AH146</f>
        <v>4-SAN CRISTOBAL</v>
      </c>
      <c r="AM146" s="734" t="s">
        <v>257</v>
      </c>
      <c r="AN146" s="776" t="s">
        <v>286</v>
      </c>
      <c r="AO146" s="767">
        <f t="shared" ref="AO146" si="87">+AP146+AQ146</f>
        <v>401944.11266012175</v>
      </c>
      <c r="AP146" s="766">
        <v>194318.4581474821</v>
      </c>
      <c r="AQ146" s="761">
        <v>207625.65451263968</v>
      </c>
      <c r="AR146" s="734" t="s">
        <v>257</v>
      </c>
      <c r="AS146" s="734" t="s">
        <v>257</v>
      </c>
      <c r="AT146" s="767">
        <f t="shared" ref="AT146" si="88">+AO146</f>
        <v>401944.11266012175</v>
      </c>
      <c r="AU146" s="734" t="s">
        <v>259</v>
      </c>
      <c r="AV146" s="767">
        <f t="shared" ref="AV146" si="89">+AT146</f>
        <v>401944.11266012175</v>
      </c>
      <c r="AW146" s="734" t="s">
        <v>260</v>
      </c>
      <c r="AX146" s="758">
        <f>+AQ146+AP146</f>
        <v>401944.11266012175</v>
      </c>
      <c r="AY146" s="761">
        <f t="shared" ref="AY146" si="90">+AX146</f>
        <v>401944.11266012175</v>
      </c>
      <c r="AZ146" s="764"/>
    </row>
    <row r="147" spans="1:52" ht="17.25" customHeight="1">
      <c r="A147" s="780"/>
      <c r="B147" s="735"/>
      <c r="C147" s="724"/>
      <c r="D147" s="106" t="s">
        <v>6</v>
      </c>
      <c r="E147" s="40">
        <v>7916955</v>
      </c>
      <c r="F147" s="40"/>
      <c r="G147" s="40"/>
      <c r="H147" s="40"/>
      <c r="I147" s="40"/>
      <c r="J147" s="40"/>
      <c r="K147" s="40"/>
      <c r="L147" s="40"/>
      <c r="M147" s="40">
        <v>7916955</v>
      </c>
      <c r="N147" s="40">
        <v>7916955</v>
      </c>
      <c r="O147" s="40" t="b">
        <f t="shared" si="75"/>
        <v>1</v>
      </c>
      <c r="P147" s="40">
        <v>7916955</v>
      </c>
      <c r="Q147" s="40"/>
      <c r="R147" s="40"/>
      <c r="S147" s="40"/>
      <c r="T147" s="116"/>
      <c r="U147" s="112"/>
      <c r="V147" s="36"/>
      <c r="W147" s="36"/>
      <c r="X147" s="36"/>
      <c r="Y147" s="36"/>
      <c r="Z147" s="36"/>
      <c r="AA147" s="196">
        <v>199336</v>
      </c>
      <c r="AB147" s="196">
        <v>5337839</v>
      </c>
      <c r="AC147" s="196">
        <v>5337839</v>
      </c>
      <c r="AD147" s="196"/>
      <c r="AE147" s="196"/>
      <c r="AF147" s="36"/>
      <c r="AG147" s="116"/>
      <c r="AH147" s="774"/>
      <c r="AI147" s="735"/>
      <c r="AJ147" s="735"/>
      <c r="AK147" s="741"/>
      <c r="AL147" s="735"/>
      <c r="AM147" s="735"/>
      <c r="AN147" s="777"/>
      <c r="AO147" s="735"/>
      <c r="AP147" s="766"/>
      <c r="AQ147" s="762"/>
      <c r="AR147" s="735"/>
      <c r="AS147" s="735"/>
      <c r="AT147" s="735"/>
      <c r="AU147" s="735"/>
      <c r="AV147" s="735"/>
      <c r="AW147" s="735"/>
      <c r="AX147" s="759"/>
      <c r="AY147" s="762"/>
      <c r="AZ147" s="764"/>
    </row>
    <row r="148" spans="1:52" ht="17.25" customHeight="1">
      <c r="A148" s="780"/>
      <c r="B148" s="735"/>
      <c r="C148" s="724"/>
      <c r="D148" s="106" t="s">
        <v>95</v>
      </c>
      <c r="E148" s="40">
        <v>0</v>
      </c>
      <c r="F148" s="38"/>
      <c r="G148" s="38"/>
      <c r="H148" s="38"/>
      <c r="I148" s="38"/>
      <c r="J148" s="38"/>
      <c r="K148" s="38"/>
      <c r="L148" s="38"/>
      <c r="M148" s="40">
        <v>0</v>
      </c>
      <c r="N148" s="40">
        <v>0</v>
      </c>
      <c r="O148" s="40" t="b">
        <f t="shared" si="75"/>
        <v>1</v>
      </c>
      <c r="P148" s="40">
        <v>0</v>
      </c>
      <c r="Q148" s="38"/>
      <c r="R148" s="38"/>
      <c r="S148" s="38"/>
      <c r="T148" s="117"/>
      <c r="U148" s="113"/>
      <c r="V148" s="41"/>
      <c r="W148" s="41"/>
      <c r="X148" s="41"/>
      <c r="Y148" s="41"/>
      <c r="Z148" s="41"/>
      <c r="AA148" s="41">
        <v>0</v>
      </c>
      <c r="AB148" s="41">
        <v>0</v>
      </c>
      <c r="AC148" s="41">
        <v>0</v>
      </c>
      <c r="AD148" s="41"/>
      <c r="AE148" s="41"/>
      <c r="AF148" s="41"/>
      <c r="AG148" s="117"/>
      <c r="AH148" s="774"/>
      <c r="AI148" s="735"/>
      <c r="AJ148" s="735"/>
      <c r="AK148" s="741"/>
      <c r="AL148" s="735"/>
      <c r="AM148" s="735"/>
      <c r="AN148" s="777"/>
      <c r="AO148" s="735"/>
      <c r="AP148" s="766"/>
      <c r="AQ148" s="762"/>
      <c r="AR148" s="735"/>
      <c r="AS148" s="735"/>
      <c r="AT148" s="735"/>
      <c r="AU148" s="735"/>
      <c r="AV148" s="735"/>
      <c r="AW148" s="735"/>
      <c r="AX148" s="759"/>
      <c r="AY148" s="762"/>
      <c r="AZ148" s="764"/>
    </row>
    <row r="149" spans="1:52" ht="17.25" customHeight="1">
      <c r="A149" s="780"/>
      <c r="B149" s="735"/>
      <c r="C149" s="724"/>
      <c r="D149" s="106" t="s">
        <v>7</v>
      </c>
      <c r="E149" s="40">
        <v>0</v>
      </c>
      <c r="F149" s="38"/>
      <c r="G149" s="38"/>
      <c r="H149" s="38"/>
      <c r="I149" s="38"/>
      <c r="J149" s="38"/>
      <c r="K149" s="38"/>
      <c r="L149" s="38"/>
      <c r="M149" s="40">
        <v>0</v>
      </c>
      <c r="N149" s="40">
        <v>0</v>
      </c>
      <c r="O149" s="40" t="b">
        <f t="shared" si="75"/>
        <v>1</v>
      </c>
      <c r="P149" s="40">
        <v>0</v>
      </c>
      <c r="Q149" s="38"/>
      <c r="R149" s="38"/>
      <c r="S149" s="38"/>
      <c r="T149" s="117"/>
      <c r="U149" s="113"/>
      <c r="V149" s="41"/>
      <c r="W149" s="41"/>
      <c r="X149" s="41"/>
      <c r="Y149" s="41"/>
      <c r="Z149" s="41"/>
      <c r="AA149" s="41">
        <v>0</v>
      </c>
      <c r="AB149" s="41">
        <v>0</v>
      </c>
      <c r="AC149" s="41">
        <v>0</v>
      </c>
      <c r="AD149" s="41"/>
      <c r="AE149" s="41"/>
      <c r="AF149" s="41"/>
      <c r="AG149" s="117"/>
      <c r="AH149" s="774"/>
      <c r="AI149" s="735"/>
      <c r="AJ149" s="735"/>
      <c r="AK149" s="741"/>
      <c r="AL149" s="735"/>
      <c r="AM149" s="735"/>
      <c r="AN149" s="777"/>
      <c r="AO149" s="735"/>
      <c r="AP149" s="766"/>
      <c r="AQ149" s="762"/>
      <c r="AR149" s="735"/>
      <c r="AS149" s="735"/>
      <c r="AT149" s="735"/>
      <c r="AU149" s="735"/>
      <c r="AV149" s="735"/>
      <c r="AW149" s="735"/>
      <c r="AX149" s="759"/>
      <c r="AY149" s="762"/>
      <c r="AZ149" s="764"/>
    </row>
    <row r="150" spans="1:52" ht="17.25" customHeight="1">
      <c r="A150" s="780"/>
      <c r="B150" s="735"/>
      <c r="C150" s="724"/>
      <c r="D150" s="106" t="s">
        <v>96</v>
      </c>
      <c r="E150" s="153">
        <v>61</v>
      </c>
      <c r="F150" s="154"/>
      <c r="G150" s="154"/>
      <c r="H150" s="154"/>
      <c r="I150" s="154"/>
      <c r="J150" s="154"/>
      <c r="K150" s="154"/>
      <c r="L150" s="154"/>
      <c r="M150" s="153">
        <v>61</v>
      </c>
      <c r="N150" s="153">
        <v>61</v>
      </c>
      <c r="O150" s="40" t="b">
        <f t="shared" si="75"/>
        <v>1</v>
      </c>
      <c r="P150" s="153">
        <v>61</v>
      </c>
      <c r="Q150" s="154"/>
      <c r="R150" s="154"/>
      <c r="S150" s="154"/>
      <c r="T150" s="155"/>
      <c r="U150" s="156"/>
      <c r="V150" s="157"/>
      <c r="W150" s="157"/>
      <c r="X150" s="157"/>
      <c r="Y150" s="157"/>
      <c r="Z150" s="157"/>
      <c r="AA150" s="197">
        <v>6</v>
      </c>
      <c r="AB150" s="197">
        <v>6</v>
      </c>
      <c r="AC150" s="197">
        <v>20</v>
      </c>
      <c r="AD150" s="197"/>
      <c r="AE150" s="197"/>
      <c r="AF150" s="157"/>
      <c r="AG150" s="155"/>
      <c r="AH150" s="774"/>
      <c r="AI150" s="735"/>
      <c r="AJ150" s="735"/>
      <c r="AK150" s="741"/>
      <c r="AL150" s="735"/>
      <c r="AM150" s="735"/>
      <c r="AN150" s="777"/>
      <c r="AO150" s="735"/>
      <c r="AP150" s="766"/>
      <c r="AQ150" s="762"/>
      <c r="AR150" s="735"/>
      <c r="AS150" s="735"/>
      <c r="AT150" s="735"/>
      <c r="AU150" s="735"/>
      <c r="AV150" s="735"/>
      <c r="AW150" s="735"/>
      <c r="AX150" s="759"/>
      <c r="AY150" s="762"/>
      <c r="AZ150" s="764"/>
    </row>
    <row r="151" spans="1:52" ht="17.25" customHeight="1">
      <c r="A151" s="780"/>
      <c r="B151" s="735"/>
      <c r="C151" s="724"/>
      <c r="D151" s="106" t="s">
        <v>99</v>
      </c>
      <c r="E151" s="153">
        <v>7916955</v>
      </c>
      <c r="F151" s="154"/>
      <c r="G151" s="154"/>
      <c r="H151" s="154"/>
      <c r="I151" s="154"/>
      <c r="J151" s="154"/>
      <c r="K151" s="154"/>
      <c r="L151" s="154"/>
      <c r="M151" s="153">
        <v>7916955</v>
      </c>
      <c r="N151" s="153">
        <v>7916955</v>
      </c>
      <c r="O151" s="40" t="b">
        <f t="shared" si="75"/>
        <v>1</v>
      </c>
      <c r="P151" s="153">
        <v>7916955</v>
      </c>
      <c r="Q151" s="154"/>
      <c r="R151" s="154"/>
      <c r="S151" s="154"/>
      <c r="T151" s="155"/>
      <c r="U151" s="156"/>
      <c r="V151" s="157"/>
      <c r="W151" s="157"/>
      <c r="X151" s="157"/>
      <c r="Y151" s="157"/>
      <c r="Z151" s="157"/>
      <c r="AA151" s="197">
        <v>199336</v>
      </c>
      <c r="AB151" s="197">
        <v>3351235</v>
      </c>
      <c r="AC151" s="197">
        <v>3351235</v>
      </c>
      <c r="AD151" s="197"/>
      <c r="AE151" s="197"/>
      <c r="AF151" s="157"/>
      <c r="AG151" s="155"/>
      <c r="AH151" s="775"/>
      <c r="AI151" s="736"/>
      <c r="AJ151" s="736"/>
      <c r="AK151" s="742"/>
      <c r="AL151" s="736"/>
      <c r="AM151" s="736"/>
      <c r="AN151" s="778"/>
      <c r="AO151" s="736"/>
      <c r="AP151" s="766"/>
      <c r="AQ151" s="763"/>
      <c r="AR151" s="736"/>
      <c r="AS151" s="736"/>
      <c r="AT151" s="736"/>
      <c r="AU151" s="736"/>
      <c r="AV151" s="736"/>
      <c r="AW151" s="736"/>
      <c r="AX151" s="760"/>
      <c r="AY151" s="763"/>
      <c r="AZ151" s="764"/>
    </row>
    <row r="152" spans="1:52" ht="17.25" customHeight="1">
      <c r="A152" s="780"/>
      <c r="B152" s="735"/>
      <c r="C152" s="724" t="s">
        <v>227</v>
      </c>
      <c r="D152" s="106" t="s">
        <v>94</v>
      </c>
      <c r="E152" s="40">
        <v>20</v>
      </c>
      <c r="F152" s="40"/>
      <c r="G152" s="40"/>
      <c r="H152" s="40"/>
      <c r="I152" s="40"/>
      <c r="J152" s="40"/>
      <c r="K152" s="40"/>
      <c r="L152" s="40"/>
      <c r="M152" s="40">
        <v>20</v>
      </c>
      <c r="N152" s="40">
        <v>20</v>
      </c>
      <c r="O152" s="40" t="b">
        <f t="shared" si="75"/>
        <v>1</v>
      </c>
      <c r="P152" s="40">
        <v>20</v>
      </c>
      <c r="Q152" s="40"/>
      <c r="R152" s="40"/>
      <c r="S152" s="109"/>
      <c r="T152" s="115"/>
      <c r="U152" s="111"/>
      <c r="V152" s="110"/>
      <c r="W152" s="110"/>
      <c r="X152" s="110"/>
      <c r="Y152" s="110"/>
      <c r="Z152" s="110"/>
      <c r="AA152" s="196">
        <v>2</v>
      </c>
      <c r="AB152" s="196">
        <v>2</v>
      </c>
      <c r="AC152" s="196">
        <v>6</v>
      </c>
      <c r="AD152" s="196"/>
      <c r="AE152" s="196"/>
      <c r="AF152" s="110"/>
      <c r="AG152" s="115"/>
      <c r="AH152" s="773" t="s">
        <v>227</v>
      </c>
      <c r="AI152" s="734" t="s">
        <v>405</v>
      </c>
      <c r="AJ152" s="734" t="s">
        <v>257</v>
      </c>
      <c r="AK152" s="740" t="s">
        <v>386</v>
      </c>
      <c r="AL152" s="734" t="str">
        <f t="shared" ref="AL152" si="91">+AH152</f>
        <v>5-USME</v>
      </c>
      <c r="AM152" s="734" t="s">
        <v>257</v>
      </c>
      <c r="AN152" s="776" t="s">
        <v>286</v>
      </c>
      <c r="AO152" s="767">
        <f t="shared" ref="AO152" si="92">+AP152+AQ152</f>
        <v>372602.40687775135</v>
      </c>
      <c r="AP152" s="766">
        <v>181364.0395199765</v>
      </c>
      <c r="AQ152" s="761">
        <v>191238.36735777481</v>
      </c>
      <c r="AR152" s="734" t="s">
        <v>257</v>
      </c>
      <c r="AS152" s="734" t="s">
        <v>257</v>
      </c>
      <c r="AT152" s="767">
        <f t="shared" ref="AT152" si="93">+AO152</f>
        <v>372602.40687775135</v>
      </c>
      <c r="AU152" s="734" t="s">
        <v>259</v>
      </c>
      <c r="AV152" s="767">
        <f t="shared" ref="AV152" si="94">+AT152</f>
        <v>372602.40687775135</v>
      </c>
      <c r="AW152" s="734" t="s">
        <v>260</v>
      </c>
      <c r="AX152" s="758">
        <f>+AQ152+AP152</f>
        <v>372602.40687775135</v>
      </c>
      <c r="AY152" s="761">
        <f t="shared" ref="AY152" si="95">+AX152</f>
        <v>372602.40687775135</v>
      </c>
      <c r="AZ152" s="764"/>
    </row>
    <row r="153" spans="1:52" ht="17.25" customHeight="1">
      <c r="A153" s="780"/>
      <c r="B153" s="735"/>
      <c r="C153" s="724"/>
      <c r="D153" s="106" t="s">
        <v>6</v>
      </c>
      <c r="E153" s="40">
        <v>2631488</v>
      </c>
      <c r="F153" s="40"/>
      <c r="G153" s="40"/>
      <c r="H153" s="40"/>
      <c r="I153" s="40"/>
      <c r="J153" s="40"/>
      <c r="K153" s="40"/>
      <c r="L153" s="40"/>
      <c r="M153" s="40">
        <v>2631488</v>
      </c>
      <c r="N153" s="40">
        <v>2631488</v>
      </c>
      <c r="O153" s="40" t="b">
        <f t="shared" si="75"/>
        <v>1</v>
      </c>
      <c r="P153" s="40">
        <v>2631488</v>
      </c>
      <c r="Q153" s="40"/>
      <c r="R153" s="40"/>
      <c r="S153" s="40"/>
      <c r="T153" s="116"/>
      <c r="U153" s="112"/>
      <c r="V153" s="36"/>
      <c r="W153" s="36"/>
      <c r="X153" s="36"/>
      <c r="Y153" s="36"/>
      <c r="Z153" s="36"/>
      <c r="AA153" s="196">
        <v>66445</v>
      </c>
      <c r="AB153" s="196">
        <v>1601352</v>
      </c>
      <c r="AC153" s="196">
        <v>1601352</v>
      </c>
      <c r="AD153" s="196"/>
      <c r="AE153" s="196"/>
      <c r="AF153" s="36"/>
      <c r="AG153" s="116"/>
      <c r="AH153" s="774"/>
      <c r="AI153" s="735"/>
      <c r="AJ153" s="735"/>
      <c r="AK153" s="741"/>
      <c r="AL153" s="735"/>
      <c r="AM153" s="735"/>
      <c r="AN153" s="777"/>
      <c r="AO153" s="735"/>
      <c r="AP153" s="766"/>
      <c r="AQ153" s="762"/>
      <c r="AR153" s="735"/>
      <c r="AS153" s="735"/>
      <c r="AT153" s="735"/>
      <c r="AU153" s="735"/>
      <c r="AV153" s="735"/>
      <c r="AW153" s="735"/>
      <c r="AX153" s="759"/>
      <c r="AY153" s="762"/>
      <c r="AZ153" s="764"/>
    </row>
    <row r="154" spans="1:52" ht="17.25" customHeight="1">
      <c r="A154" s="780"/>
      <c r="B154" s="735"/>
      <c r="C154" s="724"/>
      <c r="D154" s="106" t="s">
        <v>95</v>
      </c>
      <c r="E154" s="40">
        <v>0</v>
      </c>
      <c r="F154" s="38"/>
      <c r="G154" s="38"/>
      <c r="H154" s="38"/>
      <c r="I154" s="38"/>
      <c r="J154" s="38"/>
      <c r="K154" s="38"/>
      <c r="L154" s="38"/>
      <c r="M154" s="40">
        <v>0</v>
      </c>
      <c r="N154" s="40">
        <v>0</v>
      </c>
      <c r="O154" s="40" t="b">
        <f t="shared" si="75"/>
        <v>1</v>
      </c>
      <c r="P154" s="40">
        <v>0</v>
      </c>
      <c r="Q154" s="38"/>
      <c r="R154" s="38"/>
      <c r="S154" s="38"/>
      <c r="T154" s="117"/>
      <c r="U154" s="113"/>
      <c r="V154" s="41"/>
      <c r="W154" s="41"/>
      <c r="X154" s="41"/>
      <c r="Y154" s="41"/>
      <c r="Z154" s="41"/>
      <c r="AA154" s="41">
        <v>0</v>
      </c>
      <c r="AB154" s="41">
        <v>0</v>
      </c>
      <c r="AC154" s="41">
        <v>0</v>
      </c>
      <c r="AD154" s="41"/>
      <c r="AE154" s="41"/>
      <c r="AF154" s="41"/>
      <c r="AG154" s="117"/>
      <c r="AH154" s="774"/>
      <c r="AI154" s="735"/>
      <c r="AJ154" s="735"/>
      <c r="AK154" s="741"/>
      <c r="AL154" s="735"/>
      <c r="AM154" s="735"/>
      <c r="AN154" s="777"/>
      <c r="AO154" s="735"/>
      <c r="AP154" s="766"/>
      <c r="AQ154" s="762"/>
      <c r="AR154" s="735"/>
      <c r="AS154" s="735"/>
      <c r="AT154" s="735"/>
      <c r="AU154" s="735"/>
      <c r="AV154" s="735"/>
      <c r="AW154" s="735"/>
      <c r="AX154" s="759"/>
      <c r="AY154" s="762"/>
      <c r="AZ154" s="764"/>
    </row>
    <row r="155" spans="1:52" ht="17.25" customHeight="1">
      <c r="A155" s="780"/>
      <c r="B155" s="735"/>
      <c r="C155" s="724"/>
      <c r="D155" s="106" t="s">
        <v>7</v>
      </c>
      <c r="E155" s="40">
        <v>0</v>
      </c>
      <c r="F155" s="38"/>
      <c r="G155" s="38"/>
      <c r="H155" s="38"/>
      <c r="I155" s="38"/>
      <c r="J155" s="38"/>
      <c r="K155" s="38"/>
      <c r="L155" s="38"/>
      <c r="M155" s="40">
        <v>0</v>
      </c>
      <c r="N155" s="40">
        <v>0</v>
      </c>
      <c r="O155" s="40" t="b">
        <f t="shared" si="75"/>
        <v>1</v>
      </c>
      <c r="P155" s="40">
        <v>0</v>
      </c>
      <c r="Q155" s="38"/>
      <c r="R155" s="38"/>
      <c r="S155" s="38"/>
      <c r="T155" s="117"/>
      <c r="U155" s="113"/>
      <c r="V155" s="41"/>
      <c r="W155" s="41"/>
      <c r="X155" s="41"/>
      <c r="Y155" s="41"/>
      <c r="Z155" s="41"/>
      <c r="AA155" s="41">
        <v>0</v>
      </c>
      <c r="AB155" s="41">
        <v>0</v>
      </c>
      <c r="AC155" s="41">
        <v>0</v>
      </c>
      <c r="AD155" s="41"/>
      <c r="AE155" s="41"/>
      <c r="AF155" s="41"/>
      <c r="AG155" s="117"/>
      <c r="AH155" s="774"/>
      <c r="AI155" s="735"/>
      <c r="AJ155" s="735"/>
      <c r="AK155" s="741"/>
      <c r="AL155" s="735"/>
      <c r="AM155" s="735"/>
      <c r="AN155" s="777"/>
      <c r="AO155" s="735"/>
      <c r="AP155" s="766"/>
      <c r="AQ155" s="762"/>
      <c r="AR155" s="735"/>
      <c r="AS155" s="735"/>
      <c r="AT155" s="735"/>
      <c r="AU155" s="735"/>
      <c r="AV155" s="735"/>
      <c r="AW155" s="735"/>
      <c r="AX155" s="759"/>
      <c r="AY155" s="762"/>
      <c r="AZ155" s="764"/>
    </row>
    <row r="156" spans="1:52" ht="17.25" customHeight="1">
      <c r="A156" s="780"/>
      <c r="B156" s="735"/>
      <c r="C156" s="724"/>
      <c r="D156" s="106" t="s">
        <v>96</v>
      </c>
      <c r="E156" s="153">
        <v>20</v>
      </c>
      <c r="F156" s="154"/>
      <c r="G156" s="154"/>
      <c r="H156" s="154"/>
      <c r="I156" s="154"/>
      <c r="J156" s="154"/>
      <c r="K156" s="154"/>
      <c r="L156" s="154"/>
      <c r="M156" s="153">
        <v>20</v>
      </c>
      <c r="N156" s="153">
        <v>20</v>
      </c>
      <c r="O156" s="40" t="b">
        <f t="shared" si="75"/>
        <v>1</v>
      </c>
      <c r="P156" s="153">
        <v>20</v>
      </c>
      <c r="Q156" s="154"/>
      <c r="R156" s="154"/>
      <c r="S156" s="154"/>
      <c r="T156" s="155"/>
      <c r="U156" s="156"/>
      <c r="V156" s="157"/>
      <c r="W156" s="157"/>
      <c r="X156" s="157"/>
      <c r="Y156" s="157"/>
      <c r="Z156" s="157"/>
      <c r="AA156" s="197">
        <v>2</v>
      </c>
      <c r="AB156" s="197">
        <v>2</v>
      </c>
      <c r="AC156" s="197">
        <v>6</v>
      </c>
      <c r="AD156" s="197"/>
      <c r="AE156" s="197"/>
      <c r="AF156" s="157"/>
      <c r="AG156" s="155"/>
      <c r="AH156" s="774"/>
      <c r="AI156" s="735"/>
      <c r="AJ156" s="735"/>
      <c r="AK156" s="741"/>
      <c r="AL156" s="735"/>
      <c r="AM156" s="735"/>
      <c r="AN156" s="777"/>
      <c r="AO156" s="735"/>
      <c r="AP156" s="766"/>
      <c r="AQ156" s="762"/>
      <c r="AR156" s="735"/>
      <c r="AS156" s="735"/>
      <c r="AT156" s="735"/>
      <c r="AU156" s="735"/>
      <c r="AV156" s="735"/>
      <c r="AW156" s="735"/>
      <c r="AX156" s="759"/>
      <c r="AY156" s="762"/>
      <c r="AZ156" s="764"/>
    </row>
    <row r="157" spans="1:52" ht="17.25" customHeight="1">
      <c r="A157" s="780"/>
      <c r="B157" s="735"/>
      <c r="C157" s="724"/>
      <c r="D157" s="106" t="s">
        <v>99</v>
      </c>
      <c r="E157" s="153">
        <v>2631488</v>
      </c>
      <c r="F157" s="154"/>
      <c r="G157" s="154"/>
      <c r="H157" s="154"/>
      <c r="I157" s="154"/>
      <c r="J157" s="154"/>
      <c r="K157" s="154"/>
      <c r="L157" s="154"/>
      <c r="M157" s="153">
        <v>2631488</v>
      </c>
      <c r="N157" s="153">
        <v>2631488</v>
      </c>
      <c r="O157" s="40" t="b">
        <f t="shared" si="75"/>
        <v>1</v>
      </c>
      <c r="P157" s="153">
        <v>2631488</v>
      </c>
      <c r="Q157" s="154"/>
      <c r="R157" s="154"/>
      <c r="S157" s="154"/>
      <c r="T157" s="155"/>
      <c r="U157" s="156"/>
      <c r="V157" s="157"/>
      <c r="W157" s="157"/>
      <c r="X157" s="157"/>
      <c r="Y157" s="157"/>
      <c r="Z157" s="157"/>
      <c r="AA157" s="197">
        <v>66445</v>
      </c>
      <c r="AB157" s="197">
        <v>1117078</v>
      </c>
      <c r="AC157" s="197">
        <v>1117078</v>
      </c>
      <c r="AD157" s="197"/>
      <c r="AE157" s="197"/>
      <c r="AF157" s="157"/>
      <c r="AG157" s="155"/>
      <c r="AH157" s="775"/>
      <c r="AI157" s="736"/>
      <c r="AJ157" s="736"/>
      <c r="AK157" s="742"/>
      <c r="AL157" s="736"/>
      <c r="AM157" s="736"/>
      <c r="AN157" s="778"/>
      <c r="AO157" s="736"/>
      <c r="AP157" s="766"/>
      <c r="AQ157" s="763"/>
      <c r="AR157" s="736"/>
      <c r="AS157" s="736"/>
      <c r="AT157" s="736"/>
      <c r="AU157" s="736"/>
      <c r="AV157" s="736"/>
      <c r="AW157" s="736"/>
      <c r="AX157" s="760"/>
      <c r="AY157" s="763"/>
      <c r="AZ157" s="764"/>
    </row>
    <row r="158" spans="1:52" ht="17.25" customHeight="1">
      <c r="A158" s="780"/>
      <c r="B158" s="735"/>
      <c r="C158" s="724" t="s">
        <v>228</v>
      </c>
      <c r="D158" s="106" t="s">
        <v>94</v>
      </c>
      <c r="E158" s="40">
        <v>64</v>
      </c>
      <c r="F158" s="40"/>
      <c r="G158" s="40"/>
      <c r="H158" s="40"/>
      <c r="I158" s="40"/>
      <c r="J158" s="40"/>
      <c r="K158" s="40"/>
      <c r="L158" s="40"/>
      <c r="M158" s="40">
        <v>64</v>
      </c>
      <c r="N158" s="40">
        <v>64</v>
      </c>
      <c r="O158" s="40" t="b">
        <f t="shared" si="75"/>
        <v>1</v>
      </c>
      <c r="P158" s="40">
        <v>64</v>
      </c>
      <c r="Q158" s="40"/>
      <c r="R158" s="40"/>
      <c r="S158" s="109"/>
      <c r="T158" s="115"/>
      <c r="U158" s="111"/>
      <c r="V158" s="110"/>
      <c r="W158" s="110"/>
      <c r="X158" s="110"/>
      <c r="Y158" s="110"/>
      <c r="Z158" s="110"/>
      <c r="AA158" s="196">
        <v>7</v>
      </c>
      <c r="AB158" s="196">
        <v>7</v>
      </c>
      <c r="AC158" s="196">
        <v>24</v>
      </c>
      <c r="AD158" s="196"/>
      <c r="AE158" s="196"/>
      <c r="AF158" s="110"/>
      <c r="AG158" s="115"/>
      <c r="AH158" s="773" t="s">
        <v>228</v>
      </c>
      <c r="AI158" s="734" t="s">
        <v>406</v>
      </c>
      <c r="AJ158" s="734" t="s">
        <v>257</v>
      </c>
      <c r="AK158" s="740" t="s">
        <v>386</v>
      </c>
      <c r="AL158" s="734" t="str">
        <f t="shared" ref="AL158" si="96">+AH158</f>
        <v>6-TUNJUELITO</v>
      </c>
      <c r="AM158" s="734" t="s">
        <v>257</v>
      </c>
      <c r="AN158" s="776" t="s">
        <v>286</v>
      </c>
      <c r="AO158" s="767">
        <f t="shared" ref="AO158" si="97">+AP158+AQ158</f>
        <v>179105.92232646368</v>
      </c>
      <c r="AP158" s="766">
        <v>86612</v>
      </c>
      <c r="AQ158" s="761">
        <v>92493.922326463697</v>
      </c>
      <c r="AR158" s="734" t="s">
        <v>257</v>
      </c>
      <c r="AS158" s="734" t="s">
        <v>257</v>
      </c>
      <c r="AT158" s="767">
        <f t="shared" ref="AT158" si="98">+AO158</f>
        <v>179105.92232646368</v>
      </c>
      <c r="AU158" s="734" t="s">
        <v>259</v>
      </c>
      <c r="AV158" s="767">
        <f t="shared" ref="AV158" si="99">+AT158</f>
        <v>179105.92232646368</v>
      </c>
      <c r="AW158" s="734" t="s">
        <v>260</v>
      </c>
      <c r="AX158" s="758">
        <f>+AQ158+AP158</f>
        <v>179105.92232646368</v>
      </c>
      <c r="AY158" s="761">
        <f t="shared" ref="AY158" si="100">+AX158</f>
        <v>179105.92232646368</v>
      </c>
      <c r="AZ158" s="764"/>
    </row>
    <row r="159" spans="1:52" ht="17.25" customHeight="1">
      <c r="A159" s="780"/>
      <c r="B159" s="735"/>
      <c r="C159" s="724"/>
      <c r="D159" s="106" t="s">
        <v>6</v>
      </c>
      <c r="E159" s="40">
        <v>8321799</v>
      </c>
      <c r="F159" s="40"/>
      <c r="G159" s="40"/>
      <c r="H159" s="40"/>
      <c r="I159" s="40"/>
      <c r="J159" s="40"/>
      <c r="K159" s="40"/>
      <c r="L159" s="40"/>
      <c r="M159" s="40">
        <v>8321799</v>
      </c>
      <c r="N159" s="40">
        <v>8321799</v>
      </c>
      <c r="O159" s="40" t="b">
        <f t="shared" si="75"/>
        <v>1</v>
      </c>
      <c r="P159" s="40">
        <v>8321799</v>
      </c>
      <c r="Q159" s="40"/>
      <c r="R159" s="40"/>
      <c r="S159" s="40"/>
      <c r="T159" s="116"/>
      <c r="U159" s="112"/>
      <c r="V159" s="36"/>
      <c r="W159" s="36"/>
      <c r="X159" s="36"/>
      <c r="Y159" s="36"/>
      <c r="Z159" s="36"/>
      <c r="AA159" s="196">
        <v>232558</v>
      </c>
      <c r="AB159" s="196">
        <v>6405407</v>
      </c>
      <c r="AC159" s="196">
        <v>6405407</v>
      </c>
      <c r="AD159" s="196"/>
      <c r="AE159" s="196"/>
      <c r="AF159" s="36"/>
      <c r="AG159" s="116"/>
      <c r="AH159" s="774"/>
      <c r="AI159" s="735"/>
      <c r="AJ159" s="735"/>
      <c r="AK159" s="741"/>
      <c r="AL159" s="735"/>
      <c r="AM159" s="735"/>
      <c r="AN159" s="777"/>
      <c r="AO159" s="735"/>
      <c r="AP159" s="766"/>
      <c r="AQ159" s="762"/>
      <c r="AR159" s="735"/>
      <c r="AS159" s="735"/>
      <c r="AT159" s="735"/>
      <c r="AU159" s="735"/>
      <c r="AV159" s="735"/>
      <c r="AW159" s="735"/>
      <c r="AX159" s="759"/>
      <c r="AY159" s="762"/>
      <c r="AZ159" s="764"/>
    </row>
    <row r="160" spans="1:52" ht="17.25" customHeight="1">
      <c r="A160" s="780"/>
      <c r="B160" s="735"/>
      <c r="C160" s="724"/>
      <c r="D160" s="106" t="s">
        <v>95</v>
      </c>
      <c r="E160" s="40">
        <v>0</v>
      </c>
      <c r="F160" s="38"/>
      <c r="G160" s="38"/>
      <c r="H160" s="38"/>
      <c r="I160" s="38"/>
      <c r="J160" s="38"/>
      <c r="K160" s="38"/>
      <c r="L160" s="38"/>
      <c r="M160" s="40">
        <v>0</v>
      </c>
      <c r="N160" s="40">
        <v>0</v>
      </c>
      <c r="O160" s="40" t="b">
        <f t="shared" si="75"/>
        <v>1</v>
      </c>
      <c r="P160" s="40">
        <v>0</v>
      </c>
      <c r="Q160" s="38"/>
      <c r="R160" s="38"/>
      <c r="S160" s="38"/>
      <c r="T160" s="117"/>
      <c r="U160" s="113"/>
      <c r="V160" s="41"/>
      <c r="W160" s="41"/>
      <c r="X160" s="41"/>
      <c r="Y160" s="41"/>
      <c r="Z160" s="41"/>
      <c r="AA160" s="41">
        <v>0</v>
      </c>
      <c r="AB160" s="41">
        <v>0</v>
      </c>
      <c r="AC160" s="41">
        <v>0</v>
      </c>
      <c r="AD160" s="41"/>
      <c r="AE160" s="41"/>
      <c r="AF160" s="41"/>
      <c r="AG160" s="117"/>
      <c r="AH160" s="774"/>
      <c r="AI160" s="735"/>
      <c r="AJ160" s="735"/>
      <c r="AK160" s="741"/>
      <c r="AL160" s="735"/>
      <c r="AM160" s="735"/>
      <c r="AN160" s="777"/>
      <c r="AO160" s="735"/>
      <c r="AP160" s="766"/>
      <c r="AQ160" s="762"/>
      <c r="AR160" s="735"/>
      <c r="AS160" s="735"/>
      <c r="AT160" s="735"/>
      <c r="AU160" s="735"/>
      <c r="AV160" s="735"/>
      <c r="AW160" s="735"/>
      <c r="AX160" s="759"/>
      <c r="AY160" s="762"/>
      <c r="AZ160" s="764"/>
    </row>
    <row r="161" spans="1:52" ht="17.25" customHeight="1">
      <c r="A161" s="780"/>
      <c r="B161" s="735"/>
      <c r="C161" s="724"/>
      <c r="D161" s="106" t="s">
        <v>7</v>
      </c>
      <c r="E161" s="40">
        <v>0</v>
      </c>
      <c r="F161" s="38"/>
      <c r="G161" s="38"/>
      <c r="H161" s="38"/>
      <c r="I161" s="38"/>
      <c r="J161" s="38"/>
      <c r="K161" s="38"/>
      <c r="L161" s="38"/>
      <c r="M161" s="40">
        <v>0</v>
      </c>
      <c r="N161" s="40">
        <v>0</v>
      </c>
      <c r="O161" s="40" t="b">
        <f t="shared" si="75"/>
        <v>1</v>
      </c>
      <c r="P161" s="40">
        <v>0</v>
      </c>
      <c r="Q161" s="38"/>
      <c r="R161" s="38"/>
      <c r="S161" s="38"/>
      <c r="T161" s="117"/>
      <c r="U161" s="113"/>
      <c r="V161" s="41"/>
      <c r="W161" s="41"/>
      <c r="X161" s="41"/>
      <c r="Y161" s="41"/>
      <c r="Z161" s="41"/>
      <c r="AA161" s="41">
        <v>0</v>
      </c>
      <c r="AB161" s="41">
        <v>0</v>
      </c>
      <c r="AC161" s="41">
        <v>0</v>
      </c>
      <c r="AD161" s="41"/>
      <c r="AE161" s="41"/>
      <c r="AF161" s="41"/>
      <c r="AG161" s="117"/>
      <c r="AH161" s="774"/>
      <c r="AI161" s="735"/>
      <c r="AJ161" s="735"/>
      <c r="AK161" s="741"/>
      <c r="AL161" s="735"/>
      <c r="AM161" s="735"/>
      <c r="AN161" s="777"/>
      <c r="AO161" s="735"/>
      <c r="AP161" s="766"/>
      <c r="AQ161" s="762"/>
      <c r="AR161" s="735"/>
      <c r="AS161" s="735"/>
      <c r="AT161" s="735"/>
      <c r="AU161" s="735"/>
      <c r="AV161" s="735"/>
      <c r="AW161" s="735"/>
      <c r="AX161" s="759"/>
      <c r="AY161" s="762"/>
      <c r="AZ161" s="764"/>
    </row>
    <row r="162" spans="1:52" ht="17.25" customHeight="1">
      <c r="A162" s="780"/>
      <c r="B162" s="735"/>
      <c r="C162" s="724"/>
      <c r="D162" s="106" t="s">
        <v>96</v>
      </c>
      <c r="E162" s="153">
        <v>64</v>
      </c>
      <c r="F162" s="154"/>
      <c r="G162" s="154"/>
      <c r="H162" s="154"/>
      <c r="I162" s="154"/>
      <c r="J162" s="154"/>
      <c r="K162" s="154"/>
      <c r="L162" s="154"/>
      <c r="M162" s="153">
        <v>64</v>
      </c>
      <c r="N162" s="153">
        <v>64</v>
      </c>
      <c r="O162" s="40" t="b">
        <f t="shared" si="75"/>
        <v>1</v>
      </c>
      <c r="P162" s="153">
        <v>64</v>
      </c>
      <c r="Q162" s="154"/>
      <c r="R162" s="154"/>
      <c r="S162" s="154"/>
      <c r="T162" s="155"/>
      <c r="U162" s="156"/>
      <c r="V162" s="157"/>
      <c r="W162" s="157"/>
      <c r="X162" s="157"/>
      <c r="Y162" s="157"/>
      <c r="Z162" s="157"/>
      <c r="AA162" s="197">
        <v>7</v>
      </c>
      <c r="AB162" s="197">
        <v>7</v>
      </c>
      <c r="AC162" s="197">
        <v>24</v>
      </c>
      <c r="AD162" s="197"/>
      <c r="AE162" s="197"/>
      <c r="AF162" s="157"/>
      <c r="AG162" s="155"/>
      <c r="AH162" s="774"/>
      <c r="AI162" s="735"/>
      <c r="AJ162" s="735"/>
      <c r="AK162" s="741"/>
      <c r="AL162" s="735"/>
      <c r="AM162" s="735"/>
      <c r="AN162" s="777"/>
      <c r="AO162" s="735"/>
      <c r="AP162" s="766"/>
      <c r="AQ162" s="762"/>
      <c r="AR162" s="735"/>
      <c r="AS162" s="735"/>
      <c r="AT162" s="735"/>
      <c r="AU162" s="735"/>
      <c r="AV162" s="735"/>
      <c r="AW162" s="735"/>
      <c r="AX162" s="759"/>
      <c r="AY162" s="762"/>
      <c r="AZ162" s="764"/>
    </row>
    <row r="163" spans="1:52" ht="17.25" customHeight="1">
      <c r="A163" s="780"/>
      <c r="B163" s="735"/>
      <c r="C163" s="724"/>
      <c r="D163" s="106" t="s">
        <v>99</v>
      </c>
      <c r="E163" s="153">
        <v>8321799</v>
      </c>
      <c r="F163" s="154"/>
      <c r="G163" s="154"/>
      <c r="H163" s="154"/>
      <c r="I163" s="154"/>
      <c r="J163" s="154"/>
      <c r="K163" s="154"/>
      <c r="L163" s="154"/>
      <c r="M163" s="153">
        <v>8321799</v>
      </c>
      <c r="N163" s="153">
        <v>8321799</v>
      </c>
      <c r="O163" s="40" t="b">
        <f t="shared" si="75"/>
        <v>1</v>
      </c>
      <c r="P163" s="153">
        <v>8321799</v>
      </c>
      <c r="Q163" s="154"/>
      <c r="R163" s="154"/>
      <c r="S163" s="154"/>
      <c r="T163" s="155"/>
      <c r="U163" s="156"/>
      <c r="V163" s="157"/>
      <c r="W163" s="157"/>
      <c r="X163" s="157"/>
      <c r="Y163" s="157"/>
      <c r="Z163" s="157"/>
      <c r="AA163" s="197">
        <v>232558</v>
      </c>
      <c r="AB163" s="197">
        <v>3909774</v>
      </c>
      <c r="AC163" s="197">
        <v>3909774</v>
      </c>
      <c r="AD163" s="197"/>
      <c r="AE163" s="197"/>
      <c r="AF163" s="157"/>
      <c r="AG163" s="155"/>
      <c r="AH163" s="775"/>
      <c r="AI163" s="736"/>
      <c r="AJ163" s="736"/>
      <c r="AK163" s="742"/>
      <c r="AL163" s="736"/>
      <c r="AM163" s="736"/>
      <c r="AN163" s="778"/>
      <c r="AO163" s="736"/>
      <c r="AP163" s="766"/>
      <c r="AQ163" s="763"/>
      <c r="AR163" s="736"/>
      <c r="AS163" s="736"/>
      <c r="AT163" s="736"/>
      <c r="AU163" s="736"/>
      <c r="AV163" s="736"/>
      <c r="AW163" s="736"/>
      <c r="AX163" s="760"/>
      <c r="AY163" s="763"/>
      <c r="AZ163" s="764"/>
    </row>
    <row r="164" spans="1:52" ht="17.25" customHeight="1">
      <c r="A164" s="780"/>
      <c r="B164" s="735"/>
      <c r="C164" s="724" t="s">
        <v>229</v>
      </c>
      <c r="D164" s="106" t="s">
        <v>94</v>
      </c>
      <c r="E164" s="40">
        <v>76</v>
      </c>
      <c r="F164" s="40"/>
      <c r="G164" s="40"/>
      <c r="H164" s="40"/>
      <c r="I164" s="40"/>
      <c r="J164" s="40"/>
      <c r="K164" s="40"/>
      <c r="L164" s="40"/>
      <c r="M164" s="40">
        <v>76</v>
      </c>
      <c r="N164" s="40">
        <v>76</v>
      </c>
      <c r="O164" s="40" t="b">
        <f t="shared" si="75"/>
        <v>1</v>
      </c>
      <c r="P164" s="40">
        <v>76</v>
      </c>
      <c r="Q164" s="40"/>
      <c r="R164" s="40"/>
      <c r="S164" s="109"/>
      <c r="T164" s="115"/>
      <c r="U164" s="111"/>
      <c r="V164" s="110"/>
      <c r="W164" s="110"/>
      <c r="X164" s="110"/>
      <c r="Y164" s="110"/>
      <c r="Z164" s="110"/>
      <c r="AA164" s="196">
        <v>17</v>
      </c>
      <c r="AB164" s="196">
        <v>22</v>
      </c>
      <c r="AC164" s="196">
        <v>30</v>
      </c>
      <c r="AD164" s="196"/>
      <c r="AE164" s="196"/>
      <c r="AF164" s="110"/>
      <c r="AG164" s="115"/>
      <c r="AH164" s="773" t="s">
        <v>229</v>
      </c>
      <c r="AI164" s="734" t="s">
        <v>407</v>
      </c>
      <c r="AJ164" s="734" t="s">
        <v>257</v>
      </c>
      <c r="AK164" s="740" t="s">
        <v>386</v>
      </c>
      <c r="AL164" s="734" t="str">
        <f t="shared" ref="AL164" si="101">+AH164</f>
        <v>7-BOSA</v>
      </c>
      <c r="AM164" s="734" t="s">
        <v>257</v>
      </c>
      <c r="AN164" s="776" t="s">
        <v>286</v>
      </c>
      <c r="AO164" s="767">
        <f t="shared" ref="AO164" si="102">+AP164+AQ164</f>
        <v>727228.52434992942</v>
      </c>
      <c r="AP164" s="766">
        <v>350318.05356729764</v>
      </c>
      <c r="AQ164" s="761">
        <v>376910.47078263178</v>
      </c>
      <c r="AR164" s="734" t="s">
        <v>257</v>
      </c>
      <c r="AS164" s="734" t="s">
        <v>257</v>
      </c>
      <c r="AT164" s="767">
        <f t="shared" ref="AT164" si="103">+AO164</f>
        <v>727228.52434992942</v>
      </c>
      <c r="AU164" s="734" t="s">
        <v>259</v>
      </c>
      <c r="AV164" s="767">
        <f t="shared" ref="AV164" si="104">+AT164</f>
        <v>727228.52434992942</v>
      </c>
      <c r="AW164" s="734" t="s">
        <v>260</v>
      </c>
      <c r="AX164" s="758">
        <f>+AQ164+AP164</f>
        <v>727228.52434992942</v>
      </c>
      <c r="AY164" s="761">
        <f t="shared" ref="AY164" si="105">+AX164</f>
        <v>727228.52434992942</v>
      </c>
      <c r="AZ164" s="764"/>
    </row>
    <row r="165" spans="1:52" ht="17.25" customHeight="1">
      <c r="A165" s="780"/>
      <c r="B165" s="735"/>
      <c r="C165" s="724"/>
      <c r="D165" s="106" t="s">
        <v>6</v>
      </c>
      <c r="E165" s="40">
        <v>9873702</v>
      </c>
      <c r="F165" s="40"/>
      <c r="G165" s="40"/>
      <c r="H165" s="40"/>
      <c r="I165" s="40"/>
      <c r="J165" s="40"/>
      <c r="K165" s="40"/>
      <c r="L165" s="40"/>
      <c r="M165" s="40">
        <v>9873702</v>
      </c>
      <c r="N165" s="40">
        <v>9873702</v>
      </c>
      <c r="O165" s="40" t="b">
        <f t="shared" si="75"/>
        <v>1</v>
      </c>
      <c r="P165" s="40">
        <v>9873702</v>
      </c>
      <c r="Q165" s="40"/>
      <c r="R165" s="40"/>
      <c r="S165" s="40"/>
      <c r="T165" s="116"/>
      <c r="U165" s="112"/>
      <c r="V165" s="36"/>
      <c r="W165" s="36"/>
      <c r="X165" s="36"/>
      <c r="Y165" s="36"/>
      <c r="Z165" s="36"/>
      <c r="AA165" s="196">
        <v>564784</v>
      </c>
      <c r="AB165" s="196">
        <v>8006759</v>
      </c>
      <c r="AC165" s="196">
        <v>8006759</v>
      </c>
      <c r="AD165" s="196"/>
      <c r="AE165" s="196"/>
      <c r="AF165" s="36"/>
      <c r="AG165" s="116"/>
      <c r="AH165" s="774"/>
      <c r="AI165" s="735"/>
      <c r="AJ165" s="735"/>
      <c r="AK165" s="741"/>
      <c r="AL165" s="735"/>
      <c r="AM165" s="735"/>
      <c r="AN165" s="777"/>
      <c r="AO165" s="735"/>
      <c r="AP165" s="766"/>
      <c r="AQ165" s="762"/>
      <c r="AR165" s="735"/>
      <c r="AS165" s="735"/>
      <c r="AT165" s="735"/>
      <c r="AU165" s="735"/>
      <c r="AV165" s="735"/>
      <c r="AW165" s="735"/>
      <c r="AX165" s="759"/>
      <c r="AY165" s="762"/>
      <c r="AZ165" s="764"/>
    </row>
    <row r="166" spans="1:52" ht="17.25" customHeight="1">
      <c r="A166" s="780"/>
      <c r="B166" s="735"/>
      <c r="C166" s="724"/>
      <c r="D166" s="106" t="s">
        <v>95</v>
      </c>
      <c r="E166" s="40">
        <v>0</v>
      </c>
      <c r="F166" s="38"/>
      <c r="G166" s="38"/>
      <c r="H166" s="38"/>
      <c r="I166" s="38"/>
      <c r="J166" s="38"/>
      <c r="K166" s="38"/>
      <c r="L166" s="38"/>
      <c r="M166" s="40">
        <v>0</v>
      </c>
      <c r="N166" s="40">
        <v>0</v>
      </c>
      <c r="O166" s="40" t="b">
        <f t="shared" si="75"/>
        <v>1</v>
      </c>
      <c r="P166" s="40">
        <v>0</v>
      </c>
      <c r="Q166" s="38"/>
      <c r="R166" s="38"/>
      <c r="S166" s="38"/>
      <c r="T166" s="117"/>
      <c r="U166" s="113"/>
      <c r="V166" s="41"/>
      <c r="W166" s="41"/>
      <c r="X166" s="41"/>
      <c r="Y166" s="41"/>
      <c r="Z166" s="41"/>
      <c r="AA166" s="41">
        <v>0</v>
      </c>
      <c r="AB166" s="41">
        <v>0</v>
      </c>
      <c r="AC166" s="41">
        <v>0</v>
      </c>
      <c r="AD166" s="41"/>
      <c r="AE166" s="41"/>
      <c r="AF166" s="41"/>
      <c r="AG166" s="117"/>
      <c r="AH166" s="774"/>
      <c r="AI166" s="735"/>
      <c r="AJ166" s="735"/>
      <c r="AK166" s="741"/>
      <c r="AL166" s="735"/>
      <c r="AM166" s="735"/>
      <c r="AN166" s="777"/>
      <c r="AO166" s="735"/>
      <c r="AP166" s="766"/>
      <c r="AQ166" s="762"/>
      <c r="AR166" s="735"/>
      <c r="AS166" s="735"/>
      <c r="AT166" s="735"/>
      <c r="AU166" s="735"/>
      <c r="AV166" s="735"/>
      <c r="AW166" s="735"/>
      <c r="AX166" s="759"/>
      <c r="AY166" s="762"/>
      <c r="AZ166" s="764"/>
    </row>
    <row r="167" spans="1:52" ht="17.25" customHeight="1">
      <c r="A167" s="780"/>
      <c r="B167" s="735"/>
      <c r="C167" s="724"/>
      <c r="D167" s="106" t="s">
        <v>7</v>
      </c>
      <c r="E167" s="40">
        <v>0</v>
      </c>
      <c r="F167" s="38"/>
      <c r="G167" s="38"/>
      <c r="H167" s="38"/>
      <c r="I167" s="38"/>
      <c r="J167" s="38"/>
      <c r="K167" s="38"/>
      <c r="L167" s="38"/>
      <c r="M167" s="40">
        <v>0</v>
      </c>
      <c r="N167" s="40">
        <v>0</v>
      </c>
      <c r="O167" s="40" t="b">
        <f t="shared" si="75"/>
        <v>1</v>
      </c>
      <c r="P167" s="40">
        <v>0</v>
      </c>
      <c r="Q167" s="38"/>
      <c r="R167" s="38"/>
      <c r="S167" s="38"/>
      <c r="T167" s="117"/>
      <c r="U167" s="113"/>
      <c r="V167" s="41"/>
      <c r="W167" s="41"/>
      <c r="X167" s="41"/>
      <c r="Y167" s="41"/>
      <c r="Z167" s="41"/>
      <c r="AA167" s="41">
        <v>0</v>
      </c>
      <c r="AB167" s="41">
        <v>0</v>
      </c>
      <c r="AC167" s="41">
        <v>0</v>
      </c>
      <c r="AD167" s="41"/>
      <c r="AE167" s="41"/>
      <c r="AF167" s="41"/>
      <c r="AG167" s="117"/>
      <c r="AH167" s="774"/>
      <c r="AI167" s="735"/>
      <c r="AJ167" s="735"/>
      <c r="AK167" s="741"/>
      <c r="AL167" s="735"/>
      <c r="AM167" s="735"/>
      <c r="AN167" s="777"/>
      <c r="AO167" s="735"/>
      <c r="AP167" s="766"/>
      <c r="AQ167" s="762"/>
      <c r="AR167" s="735"/>
      <c r="AS167" s="735"/>
      <c r="AT167" s="735"/>
      <c r="AU167" s="735"/>
      <c r="AV167" s="735"/>
      <c r="AW167" s="735"/>
      <c r="AX167" s="759"/>
      <c r="AY167" s="762"/>
      <c r="AZ167" s="764"/>
    </row>
    <row r="168" spans="1:52" ht="17.25" customHeight="1">
      <c r="A168" s="780"/>
      <c r="B168" s="735"/>
      <c r="C168" s="724"/>
      <c r="D168" s="106" t="s">
        <v>96</v>
      </c>
      <c r="E168" s="153">
        <v>76</v>
      </c>
      <c r="F168" s="154"/>
      <c r="G168" s="154"/>
      <c r="H168" s="154"/>
      <c r="I168" s="154"/>
      <c r="J168" s="154"/>
      <c r="K168" s="154"/>
      <c r="L168" s="154"/>
      <c r="M168" s="153">
        <v>76</v>
      </c>
      <c r="N168" s="153">
        <v>76</v>
      </c>
      <c r="O168" s="40" t="b">
        <f t="shared" si="75"/>
        <v>1</v>
      </c>
      <c r="P168" s="153">
        <v>76</v>
      </c>
      <c r="Q168" s="154"/>
      <c r="R168" s="154"/>
      <c r="S168" s="154"/>
      <c r="T168" s="155"/>
      <c r="U168" s="156"/>
      <c r="V168" s="157"/>
      <c r="W168" s="157"/>
      <c r="X168" s="157"/>
      <c r="Y168" s="157"/>
      <c r="Z168" s="157"/>
      <c r="AA168" s="197">
        <v>17</v>
      </c>
      <c r="AB168" s="197">
        <v>22</v>
      </c>
      <c r="AC168" s="197">
        <v>30</v>
      </c>
      <c r="AD168" s="197"/>
      <c r="AE168" s="197"/>
      <c r="AF168" s="157"/>
      <c r="AG168" s="155"/>
      <c r="AH168" s="774"/>
      <c r="AI168" s="735"/>
      <c r="AJ168" s="735"/>
      <c r="AK168" s="741"/>
      <c r="AL168" s="735"/>
      <c r="AM168" s="735"/>
      <c r="AN168" s="777"/>
      <c r="AO168" s="735"/>
      <c r="AP168" s="766"/>
      <c r="AQ168" s="762"/>
      <c r="AR168" s="735"/>
      <c r="AS168" s="735"/>
      <c r="AT168" s="735"/>
      <c r="AU168" s="735"/>
      <c r="AV168" s="735"/>
      <c r="AW168" s="735"/>
      <c r="AX168" s="759"/>
      <c r="AY168" s="762"/>
      <c r="AZ168" s="764"/>
    </row>
    <row r="169" spans="1:52" ht="17.25" customHeight="1">
      <c r="A169" s="780"/>
      <c r="B169" s="735"/>
      <c r="C169" s="724"/>
      <c r="D169" s="106" t="s">
        <v>99</v>
      </c>
      <c r="E169" s="153">
        <v>9873702</v>
      </c>
      <c r="F169" s="154"/>
      <c r="G169" s="154"/>
      <c r="H169" s="154"/>
      <c r="I169" s="154"/>
      <c r="J169" s="154"/>
      <c r="K169" s="154"/>
      <c r="L169" s="154"/>
      <c r="M169" s="153">
        <v>9873702</v>
      </c>
      <c r="N169" s="153">
        <v>9873702</v>
      </c>
      <c r="O169" s="40" t="b">
        <f t="shared" si="75"/>
        <v>1</v>
      </c>
      <c r="P169" s="153">
        <v>9873702</v>
      </c>
      <c r="Q169" s="154"/>
      <c r="R169" s="154"/>
      <c r="S169" s="154"/>
      <c r="T169" s="155"/>
      <c r="U169" s="156"/>
      <c r="V169" s="157"/>
      <c r="W169" s="157"/>
      <c r="X169" s="157"/>
      <c r="Y169" s="157"/>
      <c r="Z169" s="157"/>
      <c r="AA169" s="197">
        <v>564784</v>
      </c>
      <c r="AB169" s="197">
        <v>12287861</v>
      </c>
      <c r="AC169" s="197">
        <v>12287861</v>
      </c>
      <c r="AD169" s="197"/>
      <c r="AE169" s="197"/>
      <c r="AF169" s="157"/>
      <c r="AG169" s="155"/>
      <c r="AH169" s="775"/>
      <c r="AI169" s="736"/>
      <c r="AJ169" s="736"/>
      <c r="AK169" s="742"/>
      <c r="AL169" s="736"/>
      <c r="AM169" s="736"/>
      <c r="AN169" s="778"/>
      <c r="AO169" s="736"/>
      <c r="AP169" s="766"/>
      <c r="AQ169" s="763"/>
      <c r="AR169" s="736"/>
      <c r="AS169" s="736"/>
      <c r="AT169" s="736"/>
      <c r="AU169" s="736"/>
      <c r="AV169" s="736"/>
      <c r="AW169" s="736"/>
      <c r="AX169" s="760"/>
      <c r="AY169" s="763"/>
      <c r="AZ169" s="764"/>
    </row>
    <row r="170" spans="1:52" ht="19.5" customHeight="1">
      <c r="A170" s="780"/>
      <c r="B170" s="735"/>
      <c r="C170" s="724" t="s">
        <v>230</v>
      </c>
      <c r="D170" s="106" t="s">
        <v>94</v>
      </c>
      <c r="E170" s="40">
        <v>181</v>
      </c>
      <c r="F170" s="40"/>
      <c r="G170" s="40"/>
      <c r="H170" s="40"/>
      <c r="I170" s="40"/>
      <c r="J170" s="40"/>
      <c r="K170" s="40"/>
      <c r="L170" s="40"/>
      <c r="M170" s="40">
        <v>181</v>
      </c>
      <c r="N170" s="40">
        <v>181</v>
      </c>
      <c r="O170" s="40" t="b">
        <f t="shared" si="75"/>
        <v>1</v>
      </c>
      <c r="P170" s="40">
        <v>181</v>
      </c>
      <c r="Q170" s="40"/>
      <c r="R170" s="40"/>
      <c r="S170" s="109"/>
      <c r="T170" s="115"/>
      <c r="U170" s="111"/>
      <c r="V170" s="110"/>
      <c r="W170" s="110"/>
      <c r="X170" s="110"/>
      <c r="Y170" s="110"/>
      <c r="Z170" s="110"/>
      <c r="AA170" s="196">
        <v>28</v>
      </c>
      <c r="AB170" s="196">
        <v>33</v>
      </c>
      <c r="AC170" s="196">
        <v>85</v>
      </c>
      <c r="AD170" s="196"/>
      <c r="AE170" s="196"/>
      <c r="AF170" s="110"/>
      <c r="AG170" s="115"/>
      <c r="AH170" s="773" t="s">
        <v>230</v>
      </c>
      <c r="AI170" s="734" t="s">
        <v>408</v>
      </c>
      <c r="AJ170" s="734" t="s">
        <v>257</v>
      </c>
      <c r="AK170" s="740" t="s">
        <v>386</v>
      </c>
      <c r="AL170" s="734" t="str">
        <f t="shared" ref="AL170" si="106">+AH170</f>
        <v>8-KENNEDY</v>
      </c>
      <c r="AM170" s="734" t="s">
        <v>257</v>
      </c>
      <c r="AN170" s="776" t="s">
        <v>286</v>
      </c>
      <c r="AO170" s="767">
        <f t="shared" ref="AO170" si="107">+AP170+AQ170</f>
        <v>1067898.5949923561</v>
      </c>
      <c r="AP170" s="766">
        <v>511137.26541684306</v>
      </c>
      <c r="AQ170" s="761">
        <v>556761.32957551314</v>
      </c>
      <c r="AR170" s="734" t="s">
        <v>257</v>
      </c>
      <c r="AS170" s="734" t="s">
        <v>257</v>
      </c>
      <c r="AT170" s="767">
        <f t="shared" ref="AT170" si="108">+AO170</f>
        <v>1067898.5949923561</v>
      </c>
      <c r="AU170" s="734" t="s">
        <v>259</v>
      </c>
      <c r="AV170" s="767">
        <f t="shared" ref="AV170" si="109">+AT170</f>
        <v>1067898.5949923561</v>
      </c>
      <c r="AW170" s="734" t="s">
        <v>260</v>
      </c>
      <c r="AX170" s="758">
        <f>+AQ170+AP170</f>
        <v>1067898.5949923561</v>
      </c>
      <c r="AY170" s="761">
        <f t="shared" ref="AY170" si="110">+AX170</f>
        <v>1067898.5949923561</v>
      </c>
      <c r="AZ170" s="764"/>
    </row>
    <row r="171" spans="1:52" ht="19.5" customHeight="1">
      <c r="A171" s="780"/>
      <c r="B171" s="735"/>
      <c r="C171" s="724"/>
      <c r="D171" s="106" t="s">
        <v>6</v>
      </c>
      <c r="E171" s="40">
        <v>23548443</v>
      </c>
      <c r="F171" s="40"/>
      <c r="G171" s="40"/>
      <c r="H171" s="40"/>
      <c r="I171" s="40"/>
      <c r="J171" s="40"/>
      <c r="K171" s="40"/>
      <c r="L171" s="40"/>
      <c r="M171" s="40">
        <v>23548443</v>
      </c>
      <c r="N171" s="40">
        <v>23548443</v>
      </c>
      <c r="O171" s="40" t="b">
        <f t="shared" si="75"/>
        <v>1</v>
      </c>
      <c r="P171" s="40">
        <v>23548443</v>
      </c>
      <c r="Q171" s="40"/>
      <c r="R171" s="40"/>
      <c r="S171" s="40"/>
      <c r="T171" s="116"/>
      <c r="U171" s="112"/>
      <c r="V171" s="36"/>
      <c r="W171" s="36"/>
      <c r="X171" s="36"/>
      <c r="Y171" s="36"/>
      <c r="Z171" s="36"/>
      <c r="AA171" s="196">
        <v>930233</v>
      </c>
      <c r="AB171" s="196">
        <v>22685817</v>
      </c>
      <c r="AC171" s="196">
        <v>22685817</v>
      </c>
      <c r="AD171" s="196"/>
      <c r="AE171" s="196"/>
      <c r="AF171" s="36"/>
      <c r="AG171" s="116"/>
      <c r="AH171" s="774"/>
      <c r="AI171" s="735"/>
      <c r="AJ171" s="735"/>
      <c r="AK171" s="741"/>
      <c r="AL171" s="735"/>
      <c r="AM171" s="735"/>
      <c r="AN171" s="777"/>
      <c r="AO171" s="735"/>
      <c r="AP171" s="766"/>
      <c r="AQ171" s="762"/>
      <c r="AR171" s="735"/>
      <c r="AS171" s="735"/>
      <c r="AT171" s="735"/>
      <c r="AU171" s="735"/>
      <c r="AV171" s="735"/>
      <c r="AW171" s="735"/>
      <c r="AX171" s="759"/>
      <c r="AY171" s="762"/>
      <c r="AZ171" s="764"/>
    </row>
    <row r="172" spans="1:52" ht="19.5" customHeight="1">
      <c r="A172" s="780"/>
      <c r="B172" s="735"/>
      <c r="C172" s="724"/>
      <c r="D172" s="106" t="s">
        <v>95</v>
      </c>
      <c r="E172" s="40">
        <v>0</v>
      </c>
      <c r="F172" s="38"/>
      <c r="G172" s="38"/>
      <c r="H172" s="38"/>
      <c r="I172" s="38"/>
      <c r="J172" s="38"/>
      <c r="K172" s="38"/>
      <c r="L172" s="38"/>
      <c r="M172" s="40">
        <v>0</v>
      </c>
      <c r="N172" s="40">
        <v>0</v>
      </c>
      <c r="O172" s="40" t="b">
        <f t="shared" si="75"/>
        <v>1</v>
      </c>
      <c r="P172" s="40">
        <v>0</v>
      </c>
      <c r="Q172" s="38"/>
      <c r="R172" s="38"/>
      <c r="S172" s="38"/>
      <c r="T172" s="117"/>
      <c r="U172" s="113"/>
      <c r="V172" s="41"/>
      <c r="W172" s="41"/>
      <c r="X172" s="41"/>
      <c r="Y172" s="41"/>
      <c r="Z172" s="41"/>
      <c r="AA172" s="41">
        <v>0</v>
      </c>
      <c r="AB172" s="41">
        <v>0</v>
      </c>
      <c r="AC172" s="41">
        <v>0</v>
      </c>
      <c r="AD172" s="41"/>
      <c r="AE172" s="41"/>
      <c r="AF172" s="41"/>
      <c r="AG172" s="117"/>
      <c r="AH172" s="774"/>
      <c r="AI172" s="735"/>
      <c r="AJ172" s="735"/>
      <c r="AK172" s="741"/>
      <c r="AL172" s="735"/>
      <c r="AM172" s="735"/>
      <c r="AN172" s="777"/>
      <c r="AO172" s="735"/>
      <c r="AP172" s="766"/>
      <c r="AQ172" s="762"/>
      <c r="AR172" s="735"/>
      <c r="AS172" s="735"/>
      <c r="AT172" s="735"/>
      <c r="AU172" s="735"/>
      <c r="AV172" s="735"/>
      <c r="AW172" s="735"/>
      <c r="AX172" s="759"/>
      <c r="AY172" s="762"/>
      <c r="AZ172" s="764"/>
    </row>
    <row r="173" spans="1:52" ht="19.5" customHeight="1">
      <c r="A173" s="780"/>
      <c r="B173" s="735"/>
      <c r="C173" s="724"/>
      <c r="D173" s="106" t="s">
        <v>7</v>
      </c>
      <c r="E173" s="40">
        <v>0</v>
      </c>
      <c r="F173" s="38"/>
      <c r="G173" s="38"/>
      <c r="H173" s="38"/>
      <c r="I173" s="38"/>
      <c r="J173" s="38"/>
      <c r="K173" s="38"/>
      <c r="L173" s="38"/>
      <c r="M173" s="40">
        <v>0</v>
      </c>
      <c r="N173" s="40">
        <v>0</v>
      </c>
      <c r="O173" s="40" t="b">
        <f t="shared" si="75"/>
        <v>1</v>
      </c>
      <c r="P173" s="40">
        <v>0</v>
      </c>
      <c r="Q173" s="38"/>
      <c r="R173" s="38"/>
      <c r="S173" s="38"/>
      <c r="T173" s="117"/>
      <c r="U173" s="113"/>
      <c r="V173" s="41"/>
      <c r="W173" s="41"/>
      <c r="X173" s="41"/>
      <c r="Y173" s="41"/>
      <c r="Z173" s="41"/>
      <c r="AA173" s="41">
        <v>0</v>
      </c>
      <c r="AB173" s="41">
        <v>0</v>
      </c>
      <c r="AC173" s="41">
        <v>0</v>
      </c>
      <c r="AD173" s="41"/>
      <c r="AE173" s="41"/>
      <c r="AF173" s="41"/>
      <c r="AG173" s="117"/>
      <c r="AH173" s="774"/>
      <c r="AI173" s="735"/>
      <c r="AJ173" s="735"/>
      <c r="AK173" s="741"/>
      <c r="AL173" s="735"/>
      <c r="AM173" s="735"/>
      <c r="AN173" s="777"/>
      <c r="AO173" s="735"/>
      <c r="AP173" s="766"/>
      <c r="AQ173" s="762"/>
      <c r="AR173" s="735"/>
      <c r="AS173" s="735"/>
      <c r="AT173" s="735"/>
      <c r="AU173" s="735"/>
      <c r="AV173" s="735"/>
      <c r="AW173" s="735"/>
      <c r="AX173" s="759"/>
      <c r="AY173" s="762"/>
      <c r="AZ173" s="764"/>
    </row>
    <row r="174" spans="1:52" ht="19.5" customHeight="1">
      <c r="A174" s="780"/>
      <c r="B174" s="735"/>
      <c r="C174" s="724"/>
      <c r="D174" s="106" t="s">
        <v>96</v>
      </c>
      <c r="E174" s="153">
        <v>181</v>
      </c>
      <c r="F174" s="154"/>
      <c r="G174" s="154"/>
      <c r="H174" s="154"/>
      <c r="I174" s="154"/>
      <c r="J174" s="154"/>
      <c r="K174" s="154"/>
      <c r="L174" s="154"/>
      <c r="M174" s="153">
        <v>181</v>
      </c>
      <c r="N174" s="153">
        <v>181</v>
      </c>
      <c r="O174" s="40" t="b">
        <f t="shared" si="75"/>
        <v>1</v>
      </c>
      <c r="P174" s="153">
        <v>181</v>
      </c>
      <c r="Q174" s="154"/>
      <c r="R174" s="154"/>
      <c r="S174" s="154"/>
      <c r="T174" s="155"/>
      <c r="U174" s="156"/>
      <c r="V174" s="157"/>
      <c r="W174" s="157"/>
      <c r="X174" s="157"/>
      <c r="Y174" s="157"/>
      <c r="Z174" s="157"/>
      <c r="AA174" s="197">
        <v>28</v>
      </c>
      <c r="AB174" s="197">
        <v>33</v>
      </c>
      <c r="AC174" s="197">
        <v>85</v>
      </c>
      <c r="AD174" s="197"/>
      <c r="AE174" s="197"/>
      <c r="AF174" s="157"/>
      <c r="AG174" s="155"/>
      <c r="AH174" s="774"/>
      <c r="AI174" s="735"/>
      <c r="AJ174" s="735"/>
      <c r="AK174" s="741"/>
      <c r="AL174" s="735"/>
      <c r="AM174" s="735"/>
      <c r="AN174" s="777"/>
      <c r="AO174" s="735"/>
      <c r="AP174" s="766"/>
      <c r="AQ174" s="762"/>
      <c r="AR174" s="735"/>
      <c r="AS174" s="735"/>
      <c r="AT174" s="735"/>
      <c r="AU174" s="735"/>
      <c r="AV174" s="735"/>
      <c r="AW174" s="735"/>
      <c r="AX174" s="759"/>
      <c r="AY174" s="762"/>
      <c r="AZ174" s="764"/>
    </row>
    <row r="175" spans="1:52" ht="19.5" customHeight="1">
      <c r="A175" s="780"/>
      <c r="B175" s="735"/>
      <c r="C175" s="724"/>
      <c r="D175" s="106" t="s">
        <v>99</v>
      </c>
      <c r="E175" s="153">
        <v>23548443</v>
      </c>
      <c r="F175" s="154"/>
      <c r="G175" s="154"/>
      <c r="H175" s="154"/>
      <c r="I175" s="154"/>
      <c r="J175" s="154"/>
      <c r="K175" s="154"/>
      <c r="L175" s="154"/>
      <c r="M175" s="153">
        <v>23548443</v>
      </c>
      <c r="N175" s="153">
        <v>23548443</v>
      </c>
      <c r="O175" s="40" t="b">
        <f t="shared" si="75"/>
        <v>1</v>
      </c>
      <c r="P175" s="153">
        <v>23548443</v>
      </c>
      <c r="Q175" s="154"/>
      <c r="R175" s="154"/>
      <c r="S175" s="154"/>
      <c r="T175" s="155"/>
      <c r="U175" s="156"/>
      <c r="V175" s="157"/>
      <c r="W175" s="157"/>
      <c r="X175" s="157"/>
      <c r="Y175" s="157"/>
      <c r="Z175" s="157"/>
      <c r="AA175" s="197">
        <v>930233</v>
      </c>
      <c r="AB175" s="197">
        <v>18431791</v>
      </c>
      <c r="AC175" s="197">
        <v>18431791</v>
      </c>
      <c r="AD175" s="197"/>
      <c r="AE175" s="197"/>
      <c r="AF175" s="157"/>
      <c r="AG175" s="155"/>
      <c r="AH175" s="775"/>
      <c r="AI175" s="736"/>
      <c r="AJ175" s="736"/>
      <c r="AK175" s="742"/>
      <c r="AL175" s="736"/>
      <c r="AM175" s="736"/>
      <c r="AN175" s="778"/>
      <c r="AO175" s="736"/>
      <c r="AP175" s="766"/>
      <c r="AQ175" s="763"/>
      <c r="AR175" s="736"/>
      <c r="AS175" s="736"/>
      <c r="AT175" s="736"/>
      <c r="AU175" s="736"/>
      <c r="AV175" s="736"/>
      <c r="AW175" s="736"/>
      <c r="AX175" s="760"/>
      <c r="AY175" s="763"/>
      <c r="AZ175" s="764"/>
    </row>
    <row r="176" spans="1:52" ht="17.25" customHeight="1">
      <c r="A176" s="780"/>
      <c r="B176" s="735"/>
      <c r="C176" s="724" t="s">
        <v>231</v>
      </c>
      <c r="D176" s="106" t="s">
        <v>94</v>
      </c>
      <c r="E176" s="40">
        <v>220</v>
      </c>
      <c r="F176" s="40"/>
      <c r="G176" s="40"/>
      <c r="H176" s="40"/>
      <c r="I176" s="40"/>
      <c r="J176" s="40"/>
      <c r="K176" s="40"/>
      <c r="L176" s="40"/>
      <c r="M176" s="40">
        <v>220</v>
      </c>
      <c r="N176" s="40">
        <v>220</v>
      </c>
      <c r="O176" s="40" t="b">
        <f t="shared" si="75"/>
        <v>1</v>
      </c>
      <c r="P176" s="40">
        <v>220</v>
      </c>
      <c r="Q176" s="40"/>
      <c r="R176" s="40"/>
      <c r="S176" s="109"/>
      <c r="T176" s="115"/>
      <c r="U176" s="111"/>
      <c r="V176" s="110"/>
      <c r="W176" s="110"/>
      <c r="X176" s="110"/>
      <c r="Y176" s="110"/>
      <c r="Z176" s="110"/>
      <c r="AA176" s="196">
        <v>23</v>
      </c>
      <c r="AB176" s="196">
        <v>28</v>
      </c>
      <c r="AC176" s="196">
        <v>91</v>
      </c>
      <c r="AD176" s="196"/>
      <c r="AE176" s="196"/>
      <c r="AF176" s="110"/>
      <c r="AG176" s="115"/>
      <c r="AH176" s="773" t="s">
        <v>231</v>
      </c>
      <c r="AI176" s="734" t="s">
        <v>409</v>
      </c>
      <c r="AJ176" s="734" t="s">
        <v>257</v>
      </c>
      <c r="AK176" s="740" t="s">
        <v>386</v>
      </c>
      <c r="AL176" s="734" t="str">
        <f t="shared" ref="AL176" si="111">+AH176</f>
        <v>9-FONTIBON</v>
      </c>
      <c r="AM176" s="734" t="s">
        <v>257</v>
      </c>
      <c r="AN176" s="776" t="s">
        <v>286</v>
      </c>
      <c r="AO176" s="767">
        <f t="shared" ref="AO176" si="112">+AP176+AQ176</f>
        <v>383733.88672535215</v>
      </c>
      <c r="AP176" s="766">
        <v>181875.53241475826</v>
      </c>
      <c r="AQ176" s="761">
        <v>201858.35431059389</v>
      </c>
      <c r="AR176" s="734" t="s">
        <v>257</v>
      </c>
      <c r="AS176" s="734" t="s">
        <v>257</v>
      </c>
      <c r="AT176" s="767">
        <f t="shared" ref="AT176" si="113">+AO176</f>
        <v>383733.88672535215</v>
      </c>
      <c r="AU176" s="734" t="s">
        <v>259</v>
      </c>
      <c r="AV176" s="767">
        <f t="shared" ref="AV176" si="114">+AT176</f>
        <v>383733.88672535215</v>
      </c>
      <c r="AW176" s="734" t="s">
        <v>260</v>
      </c>
      <c r="AX176" s="758">
        <f>+AQ176+AP176</f>
        <v>383733.88672535215</v>
      </c>
      <c r="AY176" s="761">
        <f t="shared" ref="AY176" si="115">+AX176</f>
        <v>383733.88672535215</v>
      </c>
      <c r="AZ176" s="764"/>
    </row>
    <row r="177" spans="1:52" ht="17.25" customHeight="1">
      <c r="A177" s="780"/>
      <c r="B177" s="735"/>
      <c r="C177" s="724"/>
      <c r="D177" s="106" t="s">
        <v>6</v>
      </c>
      <c r="E177" s="40">
        <v>28698961</v>
      </c>
      <c r="F177" s="40"/>
      <c r="G177" s="40"/>
      <c r="H177" s="40"/>
      <c r="I177" s="40"/>
      <c r="J177" s="40"/>
      <c r="K177" s="40"/>
      <c r="L177" s="40"/>
      <c r="M177" s="40">
        <v>28698961</v>
      </c>
      <c r="N177" s="40">
        <v>28698961</v>
      </c>
      <c r="O177" s="40" t="b">
        <f t="shared" si="75"/>
        <v>1</v>
      </c>
      <c r="P177" s="40">
        <v>28698961</v>
      </c>
      <c r="Q177" s="40"/>
      <c r="R177" s="40"/>
      <c r="S177" s="40"/>
      <c r="T177" s="116"/>
      <c r="U177" s="112"/>
      <c r="V177" s="36"/>
      <c r="W177" s="36"/>
      <c r="X177" s="36"/>
      <c r="Y177" s="36"/>
      <c r="Z177" s="36"/>
      <c r="AA177" s="196">
        <v>764120</v>
      </c>
      <c r="AB177" s="196">
        <v>24287169</v>
      </c>
      <c r="AC177" s="196">
        <v>24287169</v>
      </c>
      <c r="AD177" s="196"/>
      <c r="AE177" s="196"/>
      <c r="AF177" s="36"/>
      <c r="AG177" s="116"/>
      <c r="AH177" s="774"/>
      <c r="AI177" s="735"/>
      <c r="AJ177" s="735"/>
      <c r="AK177" s="741"/>
      <c r="AL177" s="735"/>
      <c r="AM177" s="735"/>
      <c r="AN177" s="777"/>
      <c r="AO177" s="735"/>
      <c r="AP177" s="766"/>
      <c r="AQ177" s="762"/>
      <c r="AR177" s="735"/>
      <c r="AS177" s="735"/>
      <c r="AT177" s="735"/>
      <c r="AU177" s="735"/>
      <c r="AV177" s="735"/>
      <c r="AW177" s="735"/>
      <c r="AX177" s="759"/>
      <c r="AY177" s="762"/>
      <c r="AZ177" s="764"/>
    </row>
    <row r="178" spans="1:52" ht="17.25" customHeight="1">
      <c r="A178" s="780"/>
      <c r="B178" s="735"/>
      <c r="C178" s="724"/>
      <c r="D178" s="106" t="s">
        <v>95</v>
      </c>
      <c r="E178" s="40">
        <v>0</v>
      </c>
      <c r="F178" s="38"/>
      <c r="G178" s="38"/>
      <c r="H178" s="38"/>
      <c r="I178" s="38"/>
      <c r="J178" s="38"/>
      <c r="K178" s="38"/>
      <c r="L178" s="38"/>
      <c r="M178" s="40">
        <v>0</v>
      </c>
      <c r="N178" s="40">
        <v>0</v>
      </c>
      <c r="O178" s="40" t="b">
        <f t="shared" si="75"/>
        <v>1</v>
      </c>
      <c r="P178" s="40">
        <v>0</v>
      </c>
      <c r="Q178" s="38"/>
      <c r="R178" s="38"/>
      <c r="S178" s="38"/>
      <c r="T178" s="117"/>
      <c r="U178" s="113"/>
      <c r="V178" s="41"/>
      <c r="W178" s="41"/>
      <c r="X178" s="41"/>
      <c r="Y178" s="41"/>
      <c r="Z178" s="41"/>
      <c r="AA178" s="41">
        <v>0</v>
      </c>
      <c r="AB178" s="41">
        <v>0</v>
      </c>
      <c r="AC178" s="41">
        <v>0</v>
      </c>
      <c r="AD178" s="41"/>
      <c r="AE178" s="41"/>
      <c r="AF178" s="41"/>
      <c r="AG178" s="117"/>
      <c r="AH178" s="774"/>
      <c r="AI178" s="735"/>
      <c r="AJ178" s="735"/>
      <c r="AK178" s="741"/>
      <c r="AL178" s="735"/>
      <c r="AM178" s="735"/>
      <c r="AN178" s="777"/>
      <c r="AO178" s="735"/>
      <c r="AP178" s="766"/>
      <c r="AQ178" s="762"/>
      <c r="AR178" s="735"/>
      <c r="AS178" s="735"/>
      <c r="AT178" s="735"/>
      <c r="AU178" s="735"/>
      <c r="AV178" s="735"/>
      <c r="AW178" s="735"/>
      <c r="AX178" s="759"/>
      <c r="AY178" s="762"/>
      <c r="AZ178" s="764"/>
    </row>
    <row r="179" spans="1:52" ht="17.25" customHeight="1">
      <c r="A179" s="780"/>
      <c r="B179" s="735"/>
      <c r="C179" s="724"/>
      <c r="D179" s="106" t="s">
        <v>7</v>
      </c>
      <c r="E179" s="40">
        <v>0</v>
      </c>
      <c r="F179" s="38"/>
      <c r="G179" s="38"/>
      <c r="H179" s="38"/>
      <c r="I179" s="38"/>
      <c r="J179" s="38"/>
      <c r="K179" s="38"/>
      <c r="L179" s="38"/>
      <c r="M179" s="40">
        <v>0</v>
      </c>
      <c r="N179" s="40">
        <v>0</v>
      </c>
      <c r="O179" s="40" t="b">
        <f t="shared" si="75"/>
        <v>1</v>
      </c>
      <c r="P179" s="40">
        <v>0</v>
      </c>
      <c r="Q179" s="38"/>
      <c r="R179" s="38"/>
      <c r="S179" s="38"/>
      <c r="T179" s="117"/>
      <c r="U179" s="113"/>
      <c r="V179" s="41"/>
      <c r="W179" s="41"/>
      <c r="X179" s="41"/>
      <c r="Y179" s="41"/>
      <c r="Z179" s="41"/>
      <c r="AA179" s="41">
        <v>0</v>
      </c>
      <c r="AB179" s="41">
        <v>0</v>
      </c>
      <c r="AC179" s="41">
        <v>0</v>
      </c>
      <c r="AD179" s="41"/>
      <c r="AE179" s="41"/>
      <c r="AF179" s="41"/>
      <c r="AG179" s="117"/>
      <c r="AH179" s="774"/>
      <c r="AI179" s="735"/>
      <c r="AJ179" s="735"/>
      <c r="AK179" s="741"/>
      <c r="AL179" s="735"/>
      <c r="AM179" s="735"/>
      <c r="AN179" s="777"/>
      <c r="AO179" s="735"/>
      <c r="AP179" s="766"/>
      <c r="AQ179" s="762"/>
      <c r="AR179" s="735"/>
      <c r="AS179" s="735"/>
      <c r="AT179" s="735"/>
      <c r="AU179" s="735"/>
      <c r="AV179" s="735"/>
      <c r="AW179" s="735"/>
      <c r="AX179" s="759"/>
      <c r="AY179" s="762"/>
      <c r="AZ179" s="764"/>
    </row>
    <row r="180" spans="1:52" ht="17.25" customHeight="1">
      <c r="A180" s="780"/>
      <c r="B180" s="735"/>
      <c r="C180" s="724"/>
      <c r="D180" s="106" t="s">
        <v>96</v>
      </c>
      <c r="E180" s="153">
        <v>220</v>
      </c>
      <c r="F180" s="154"/>
      <c r="G180" s="154"/>
      <c r="H180" s="154"/>
      <c r="I180" s="154"/>
      <c r="J180" s="154"/>
      <c r="K180" s="154"/>
      <c r="L180" s="154"/>
      <c r="M180" s="153">
        <v>220</v>
      </c>
      <c r="N180" s="153">
        <v>220</v>
      </c>
      <c r="O180" s="40" t="b">
        <f t="shared" si="75"/>
        <v>1</v>
      </c>
      <c r="P180" s="153">
        <v>220</v>
      </c>
      <c r="Q180" s="154"/>
      <c r="R180" s="154"/>
      <c r="S180" s="154"/>
      <c r="T180" s="155"/>
      <c r="U180" s="156"/>
      <c r="V180" s="157"/>
      <c r="W180" s="157"/>
      <c r="X180" s="157"/>
      <c r="Y180" s="157"/>
      <c r="Z180" s="157"/>
      <c r="AA180" s="197">
        <v>23</v>
      </c>
      <c r="AB180" s="197">
        <v>28</v>
      </c>
      <c r="AC180" s="197">
        <v>91</v>
      </c>
      <c r="AD180" s="197"/>
      <c r="AE180" s="197"/>
      <c r="AF180" s="157"/>
      <c r="AG180" s="155"/>
      <c r="AH180" s="774"/>
      <c r="AI180" s="735"/>
      <c r="AJ180" s="735"/>
      <c r="AK180" s="741"/>
      <c r="AL180" s="735"/>
      <c r="AM180" s="735"/>
      <c r="AN180" s="777"/>
      <c r="AO180" s="735"/>
      <c r="AP180" s="766"/>
      <c r="AQ180" s="762"/>
      <c r="AR180" s="735"/>
      <c r="AS180" s="735"/>
      <c r="AT180" s="735"/>
      <c r="AU180" s="735"/>
      <c r="AV180" s="735"/>
      <c r="AW180" s="735"/>
      <c r="AX180" s="759"/>
      <c r="AY180" s="762"/>
      <c r="AZ180" s="764"/>
    </row>
    <row r="181" spans="1:52" ht="17.25" customHeight="1">
      <c r="A181" s="780"/>
      <c r="B181" s="735"/>
      <c r="C181" s="724"/>
      <c r="D181" s="106" t="s">
        <v>99</v>
      </c>
      <c r="E181" s="153">
        <v>28698961</v>
      </c>
      <c r="F181" s="154"/>
      <c r="G181" s="154"/>
      <c r="H181" s="154"/>
      <c r="I181" s="154"/>
      <c r="J181" s="154"/>
      <c r="K181" s="154"/>
      <c r="L181" s="154"/>
      <c r="M181" s="153">
        <v>28698961</v>
      </c>
      <c r="N181" s="153">
        <v>28698961</v>
      </c>
      <c r="O181" s="40" t="b">
        <f t="shared" si="75"/>
        <v>1</v>
      </c>
      <c r="P181" s="153">
        <v>28698961</v>
      </c>
      <c r="Q181" s="154"/>
      <c r="R181" s="154"/>
      <c r="S181" s="154"/>
      <c r="T181" s="155"/>
      <c r="U181" s="156"/>
      <c r="V181" s="157"/>
      <c r="W181" s="157"/>
      <c r="X181" s="157"/>
      <c r="Y181" s="157"/>
      <c r="Z181" s="157"/>
      <c r="AA181" s="197">
        <v>764120</v>
      </c>
      <c r="AB181" s="197">
        <v>15639096</v>
      </c>
      <c r="AC181" s="197">
        <v>15639096</v>
      </c>
      <c r="AD181" s="197"/>
      <c r="AE181" s="197"/>
      <c r="AF181" s="157"/>
      <c r="AG181" s="155"/>
      <c r="AH181" s="775"/>
      <c r="AI181" s="736"/>
      <c r="AJ181" s="736"/>
      <c r="AK181" s="742"/>
      <c r="AL181" s="736"/>
      <c r="AM181" s="736"/>
      <c r="AN181" s="778"/>
      <c r="AO181" s="736"/>
      <c r="AP181" s="766"/>
      <c r="AQ181" s="763"/>
      <c r="AR181" s="736"/>
      <c r="AS181" s="736"/>
      <c r="AT181" s="736"/>
      <c r="AU181" s="736"/>
      <c r="AV181" s="736"/>
      <c r="AW181" s="736"/>
      <c r="AX181" s="760"/>
      <c r="AY181" s="763"/>
      <c r="AZ181" s="764"/>
    </row>
    <row r="182" spans="1:52" ht="17.25" customHeight="1">
      <c r="A182" s="780"/>
      <c r="B182" s="735"/>
      <c r="C182" s="724" t="s">
        <v>232</v>
      </c>
      <c r="D182" s="106" t="s">
        <v>94</v>
      </c>
      <c r="E182" s="40">
        <v>548</v>
      </c>
      <c r="F182" s="40"/>
      <c r="G182" s="40"/>
      <c r="H182" s="40"/>
      <c r="I182" s="40"/>
      <c r="J182" s="40"/>
      <c r="K182" s="40"/>
      <c r="L182" s="40"/>
      <c r="M182" s="40">
        <v>548</v>
      </c>
      <c r="N182" s="40">
        <v>548</v>
      </c>
      <c r="O182" s="40" t="b">
        <f t="shared" si="75"/>
        <v>1</v>
      </c>
      <c r="P182" s="40">
        <v>548</v>
      </c>
      <c r="Q182" s="40"/>
      <c r="R182" s="40"/>
      <c r="S182" s="109"/>
      <c r="T182" s="115"/>
      <c r="U182" s="111"/>
      <c r="V182" s="110"/>
      <c r="W182" s="110"/>
      <c r="X182" s="110"/>
      <c r="Y182" s="110"/>
      <c r="Z182" s="110"/>
      <c r="AA182" s="196">
        <v>78</v>
      </c>
      <c r="AB182" s="196">
        <v>98</v>
      </c>
      <c r="AC182" s="196">
        <v>176</v>
      </c>
      <c r="AD182" s="196"/>
      <c r="AE182" s="196"/>
      <c r="AF182" s="110"/>
      <c r="AG182" s="115"/>
      <c r="AH182" s="773" t="s">
        <v>232</v>
      </c>
      <c r="AI182" s="734" t="s">
        <v>410</v>
      </c>
      <c r="AJ182" s="734" t="s">
        <v>257</v>
      </c>
      <c r="AK182" s="740" t="s">
        <v>386</v>
      </c>
      <c r="AL182" s="734" t="str">
        <f t="shared" ref="AL182" si="116">+AH182</f>
        <v>10-ENGATIVA</v>
      </c>
      <c r="AM182" s="734" t="s">
        <v>257</v>
      </c>
      <c r="AN182" s="776" t="s">
        <v>286</v>
      </c>
      <c r="AO182" s="767">
        <f t="shared" ref="AO182" si="117">+AP182+AQ182</f>
        <v>831377.93357980822</v>
      </c>
      <c r="AP182" s="766">
        <v>392164.22683464718</v>
      </c>
      <c r="AQ182" s="761">
        <v>439213.70674516103</v>
      </c>
      <c r="AR182" s="734" t="s">
        <v>257</v>
      </c>
      <c r="AS182" s="734" t="s">
        <v>257</v>
      </c>
      <c r="AT182" s="767">
        <f t="shared" ref="AT182" si="118">+AO182</f>
        <v>831377.93357980822</v>
      </c>
      <c r="AU182" s="734" t="s">
        <v>259</v>
      </c>
      <c r="AV182" s="767">
        <f t="shared" ref="AV182" si="119">+AT182</f>
        <v>831377.93357980822</v>
      </c>
      <c r="AW182" s="734" t="s">
        <v>260</v>
      </c>
      <c r="AX182" s="758">
        <f>+AQ182+AP182</f>
        <v>831377.93357980822</v>
      </c>
      <c r="AY182" s="761">
        <f t="shared" ref="AY182" si="120">+AX182</f>
        <v>831377.93357980822</v>
      </c>
      <c r="AZ182" s="764"/>
    </row>
    <row r="183" spans="1:52" ht="17.25" customHeight="1">
      <c r="A183" s="780"/>
      <c r="B183" s="735"/>
      <c r="C183" s="724"/>
      <c r="D183" s="106" t="s">
        <v>6</v>
      </c>
      <c r="E183" s="40">
        <v>71185121</v>
      </c>
      <c r="F183" s="40"/>
      <c r="G183" s="40"/>
      <c r="H183" s="40"/>
      <c r="I183" s="40"/>
      <c r="J183" s="40"/>
      <c r="K183" s="40"/>
      <c r="L183" s="40"/>
      <c r="M183" s="40">
        <v>71185121</v>
      </c>
      <c r="N183" s="40">
        <v>71185121</v>
      </c>
      <c r="O183" s="40" t="b">
        <f t="shared" si="75"/>
        <v>1</v>
      </c>
      <c r="P183" s="40">
        <v>71185121</v>
      </c>
      <c r="Q183" s="40"/>
      <c r="R183" s="40"/>
      <c r="S183" s="40"/>
      <c r="T183" s="116"/>
      <c r="U183" s="112"/>
      <c r="V183" s="36"/>
      <c r="W183" s="36"/>
      <c r="X183" s="36"/>
      <c r="Y183" s="36"/>
      <c r="Z183" s="36"/>
      <c r="AA183" s="196">
        <v>2591362</v>
      </c>
      <c r="AB183" s="196">
        <v>46972986</v>
      </c>
      <c r="AC183" s="196">
        <v>46972986</v>
      </c>
      <c r="AD183" s="196"/>
      <c r="AE183" s="196"/>
      <c r="AF183" s="36"/>
      <c r="AG183" s="116"/>
      <c r="AH183" s="774"/>
      <c r="AI183" s="735"/>
      <c r="AJ183" s="735"/>
      <c r="AK183" s="741"/>
      <c r="AL183" s="735"/>
      <c r="AM183" s="735"/>
      <c r="AN183" s="777"/>
      <c r="AO183" s="735"/>
      <c r="AP183" s="766"/>
      <c r="AQ183" s="762"/>
      <c r="AR183" s="735"/>
      <c r="AS183" s="735"/>
      <c r="AT183" s="735"/>
      <c r="AU183" s="735"/>
      <c r="AV183" s="735"/>
      <c r="AW183" s="735"/>
      <c r="AX183" s="759"/>
      <c r="AY183" s="762"/>
      <c r="AZ183" s="764"/>
    </row>
    <row r="184" spans="1:52" ht="17.25" customHeight="1">
      <c r="A184" s="780"/>
      <c r="B184" s="735"/>
      <c r="C184" s="724"/>
      <c r="D184" s="106" t="s">
        <v>95</v>
      </c>
      <c r="E184" s="40">
        <v>0</v>
      </c>
      <c r="F184" s="38"/>
      <c r="G184" s="38"/>
      <c r="H184" s="38"/>
      <c r="I184" s="38"/>
      <c r="J184" s="38"/>
      <c r="K184" s="38"/>
      <c r="L184" s="38"/>
      <c r="M184" s="40">
        <v>0</v>
      </c>
      <c r="N184" s="40">
        <v>0</v>
      </c>
      <c r="O184" s="40" t="b">
        <f t="shared" si="75"/>
        <v>1</v>
      </c>
      <c r="P184" s="40">
        <v>0</v>
      </c>
      <c r="Q184" s="38"/>
      <c r="R184" s="38"/>
      <c r="S184" s="38"/>
      <c r="T184" s="117"/>
      <c r="U184" s="113"/>
      <c r="V184" s="41"/>
      <c r="W184" s="41"/>
      <c r="X184" s="41"/>
      <c r="Y184" s="41"/>
      <c r="Z184" s="41"/>
      <c r="AA184" s="41">
        <v>0</v>
      </c>
      <c r="AB184" s="41">
        <v>0</v>
      </c>
      <c r="AC184" s="41">
        <v>0</v>
      </c>
      <c r="AD184" s="41"/>
      <c r="AE184" s="41"/>
      <c r="AF184" s="41"/>
      <c r="AG184" s="117"/>
      <c r="AH184" s="774"/>
      <c r="AI184" s="735"/>
      <c r="AJ184" s="735"/>
      <c r="AK184" s="741"/>
      <c r="AL184" s="735"/>
      <c r="AM184" s="735"/>
      <c r="AN184" s="777"/>
      <c r="AO184" s="735"/>
      <c r="AP184" s="766"/>
      <c r="AQ184" s="762"/>
      <c r="AR184" s="735"/>
      <c r="AS184" s="735"/>
      <c r="AT184" s="735"/>
      <c r="AU184" s="735"/>
      <c r="AV184" s="735"/>
      <c r="AW184" s="735"/>
      <c r="AX184" s="759"/>
      <c r="AY184" s="762"/>
      <c r="AZ184" s="764"/>
    </row>
    <row r="185" spans="1:52" ht="17.25" customHeight="1">
      <c r="A185" s="780"/>
      <c r="B185" s="735"/>
      <c r="C185" s="724"/>
      <c r="D185" s="106" t="s">
        <v>7</v>
      </c>
      <c r="E185" s="40">
        <v>0</v>
      </c>
      <c r="F185" s="38"/>
      <c r="G185" s="38"/>
      <c r="H185" s="38"/>
      <c r="I185" s="38"/>
      <c r="J185" s="38"/>
      <c r="K185" s="38"/>
      <c r="L185" s="38"/>
      <c r="M185" s="40">
        <v>0</v>
      </c>
      <c r="N185" s="40">
        <v>0</v>
      </c>
      <c r="O185" s="40" t="b">
        <f t="shared" si="75"/>
        <v>1</v>
      </c>
      <c r="P185" s="40">
        <v>0</v>
      </c>
      <c r="Q185" s="38"/>
      <c r="R185" s="38"/>
      <c r="S185" s="38"/>
      <c r="T185" s="117"/>
      <c r="U185" s="113"/>
      <c r="V185" s="41"/>
      <c r="W185" s="41"/>
      <c r="X185" s="41"/>
      <c r="Y185" s="41"/>
      <c r="Z185" s="41"/>
      <c r="AA185" s="41">
        <v>0</v>
      </c>
      <c r="AB185" s="41">
        <v>0</v>
      </c>
      <c r="AC185" s="41">
        <v>0</v>
      </c>
      <c r="AD185" s="41"/>
      <c r="AE185" s="41"/>
      <c r="AF185" s="41"/>
      <c r="AG185" s="117"/>
      <c r="AH185" s="774"/>
      <c r="AI185" s="735"/>
      <c r="AJ185" s="735"/>
      <c r="AK185" s="741"/>
      <c r="AL185" s="735"/>
      <c r="AM185" s="735"/>
      <c r="AN185" s="777"/>
      <c r="AO185" s="735"/>
      <c r="AP185" s="766"/>
      <c r="AQ185" s="762"/>
      <c r="AR185" s="735"/>
      <c r="AS185" s="735"/>
      <c r="AT185" s="735"/>
      <c r="AU185" s="735"/>
      <c r="AV185" s="735"/>
      <c r="AW185" s="735"/>
      <c r="AX185" s="759"/>
      <c r="AY185" s="762"/>
      <c r="AZ185" s="764"/>
    </row>
    <row r="186" spans="1:52" ht="17.25" customHeight="1">
      <c r="A186" s="780"/>
      <c r="B186" s="735"/>
      <c r="C186" s="724"/>
      <c r="D186" s="106" t="s">
        <v>96</v>
      </c>
      <c r="E186" s="153">
        <v>548</v>
      </c>
      <c r="F186" s="154"/>
      <c r="G186" s="154"/>
      <c r="H186" s="154"/>
      <c r="I186" s="154"/>
      <c r="J186" s="154"/>
      <c r="K186" s="154"/>
      <c r="L186" s="154"/>
      <c r="M186" s="153">
        <v>548</v>
      </c>
      <c r="N186" s="153">
        <v>548</v>
      </c>
      <c r="O186" s="40" t="b">
        <f t="shared" si="75"/>
        <v>1</v>
      </c>
      <c r="P186" s="153">
        <v>548</v>
      </c>
      <c r="Q186" s="154"/>
      <c r="R186" s="154"/>
      <c r="S186" s="154"/>
      <c r="T186" s="155"/>
      <c r="U186" s="156"/>
      <c r="V186" s="157"/>
      <c r="W186" s="157"/>
      <c r="X186" s="157"/>
      <c r="Y186" s="157"/>
      <c r="Z186" s="157"/>
      <c r="AA186" s="197">
        <v>78</v>
      </c>
      <c r="AB186" s="197">
        <v>98</v>
      </c>
      <c r="AC186" s="197">
        <v>176</v>
      </c>
      <c r="AD186" s="197"/>
      <c r="AE186" s="197"/>
      <c r="AF186" s="157"/>
      <c r="AG186" s="155"/>
      <c r="AH186" s="774"/>
      <c r="AI186" s="735"/>
      <c r="AJ186" s="735"/>
      <c r="AK186" s="741"/>
      <c r="AL186" s="735"/>
      <c r="AM186" s="735"/>
      <c r="AN186" s="777"/>
      <c r="AO186" s="735"/>
      <c r="AP186" s="766"/>
      <c r="AQ186" s="762"/>
      <c r="AR186" s="735"/>
      <c r="AS186" s="735"/>
      <c r="AT186" s="735"/>
      <c r="AU186" s="735"/>
      <c r="AV186" s="735"/>
      <c r="AW186" s="735"/>
      <c r="AX186" s="759"/>
      <c r="AY186" s="762"/>
      <c r="AZ186" s="764"/>
    </row>
    <row r="187" spans="1:52" ht="17.25" customHeight="1">
      <c r="A187" s="780"/>
      <c r="B187" s="735"/>
      <c r="C187" s="724"/>
      <c r="D187" s="106" t="s">
        <v>99</v>
      </c>
      <c r="E187" s="153">
        <v>71185121</v>
      </c>
      <c r="F187" s="154"/>
      <c r="G187" s="154"/>
      <c r="H187" s="154"/>
      <c r="I187" s="154"/>
      <c r="J187" s="154"/>
      <c r="K187" s="154"/>
      <c r="L187" s="154"/>
      <c r="M187" s="153">
        <v>71185121</v>
      </c>
      <c r="N187" s="153">
        <v>71185121</v>
      </c>
      <c r="O187" s="40" t="b">
        <f t="shared" si="75"/>
        <v>1</v>
      </c>
      <c r="P187" s="153">
        <v>71185121</v>
      </c>
      <c r="Q187" s="154"/>
      <c r="R187" s="154"/>
      <c r="S187" s="154"/>
      <c r="T187" s="155"/>
      <c r="U187" s="156"/>
      <c r="V187" s="157"/>
      <c r="W187" s="157"/>
      <c r="X187" s="157"/>
      <c r="Y187" s="157"/>
      <c r="Z187" s="157"/>
      <c r="AA187" s="197">
        <v>2591362</v>
      </c>
      <c r="AB187" s="197">
        <v>54736835</v>
      </c>
      <c r="AC187" s="197">
        <v>54736835</v>
      </c>
      <c r="AD187" s="197"/>
      <c r="AE187" s="197"/>
      <c r="AF187" s="157"/>
      <c r="AG187" s="155"/>
      <c r="AH187" s="775"/>
      <c r="AI187" s="736"/>
      <c r="AJ187" s="736"/>
      <c r="AK187" s="742"/>
      <c r="AL187" s="736"/>
      <c r="AM187" s="736"/>
      <c r="AN187" s="778"/>
      <c r="AO187" s="736"/>
      <c r="AP187" s="766"/>
      <c r="AQ187" s="763"/>
      <c r="AR187" s="736"/>
      <c r="AS187" s="736"/>
      <c r="AT187" s="736"/>
      <c r="AU187" s="736"/>
      <c r="AV187" s="736"/>
      <c r="AW187" s="736"/>
      <c r="AX187" s="760"/>
      <c r="AY187" s="763"/>
      <c r="AZ187" s="764"/>
    </row>
    <row r="188" spans="1:52" ht="20.25" customHeight="1">
      <c r="A188" s="780"/>
      <c r="B188" s="735"/>
      <c r="C188" s="724" t="s">
        <v>233</v>
      </c>
      <c r="D188" s="106" t="s">
        <v>94</v>
      </c>
      <c r="E188" s="40">
        <v>147</v>
      </c>
      <c r="F188" s="40"/>
      <c r="G188" s="40"/>
      <c r="H188" s="40"/>
      <c r="I188" s="40"/>
      <c r="J188" s="40"/>
      <c r="K188" s="40"/>
      <c r="L188" s="40"/>
      <c r="M188" s="40">
        <v>147</v>
      </c>
      <c r="N188" s="40">
        <v>147</v>
      </c>
      <c r="O188" s="40" t="b">
        <f t="shared" si="75"/>
        <v>1</v>
      </c>
      <c r="P188" s="40">
        <v>147</v>
      </c>
      <c r="Q188" s="40"/>
      <c r="R188" s="40"/>
      <c r="S188" s="109"/>
      <c r="T188" s="115"/>
      <c r="U188" s="111"/>
      <c r="V188" s="110"/>
      <c r="W188" s="110"/>
      <c r="X188" s="110"/>
      <c r="Y188" s="110"/>
      <c r="Z188" s="110"/>
      <c r="AA188" s="196">
        <v>23</v>
      </c>
      <c r="AB188" s="196">
        <v>28</v>
      </c>
      <c r="AC188" s="196">
        <v>57</v>
      </c>
      <c r="AD188" s="196"/>
      <c r="AE188" s="196"/>
      <c r="AF188" s="110"/>
      <c r="AG188" s="115"/>
      <c r="AH188" s="773" t="s">
        <v>233</v>
      </c>
      <c r="AI188" s="734" t="s">
        <v>411</v>
      </c>
      <c r="AJ188" s="734" t="s">
        <v>257</v>
      </c>
      <c r="AK188" s="740" t="s">
        <v>386</v>
      </c>
      <c r="AL188" s="734" t="str">
        <f t="shared" ref="AL188" si="121">+AH188</f>
        <v>11-SUBA</v>
      </c>
      <c r="AM188" s="734" t="s">
        <v>257</v>
      </c>
      <c r="AN188" s="776" t="s">
        <v>286</v>
      </c>
      <c r="AO188" s="767">
        <f t="shared" ref="AO188" si="122">+AP188+AQ188</f>
        <v>1215895.9408937634</v>
      </c>
      <c r="AP188" s="766">
        <v>572451.32818506297</v>
      </c>
      <c r="AQ188" s="761">
        <v>643444.61270870047</v>
      </c>
      <c r="AR188" s="734" t="s">
        <v>257</v>
      </c>
      <c r="AS188" s="734" t="s">
        <v>257</v>
      </c>
      <c r="AT188" s="767">
        <f t="shared" ref="AT188" si="123">+AO188</f>
        <v>1215895.9408937634</v>
      </c>
      <c r="AU188" s="734" t="s">
        <v>259</v>
      </c>
      <c r="AV188" s="767">
        <f t="shared" ref="AV188" si="124">+AT188</f>
        <v>1215895.9408937634</v>
      </c>
      <c r="AW188" s="734" t="s">
        <v>260</v>
      </c>
      <c r="AX188" s="758">
        <f>+AQ188+AP188</f>
        <v>1215895.9408937634</v>
      </c>
      <c r="AY188" s="761">
        <f t="shared" ref="AY188" si="125">+AX188</f>
        <v>1215895.9408937634</v>
      </c>
      <c r="AZ188" s="764"/>
    </row>
    <row r="189" spans="1:52" ht="20.25" customHeight="1">
      <c r="A189" s="780"/>
      <c r="B189" s="735"/>
      <c r="C189" s="724"/>
      <c r="D189" s="106" t="s">
        <v>6</v>
      </c>
      <c r="E189" s="40">
        <v>19140138</v>
      </c>
      <c r="F189" s="40"/>
      <c r="G189" s="40"/>
      <c r="H189" s="40"/>
      <c r="I189" s="40"/>
      <c r="J189" s="40"/>
      <c r="K189" s="40"/>
      <c r="L189" s="40"/>
      <c r="M189" s="40">
        <v>19140138</v>
      </c>
      <c r="N189" s="40">
        <v>19140138</v>
      </c>
      <c r="O189" s="40" t="b">
        <f t="shared" si="75"/>
        <v>1</v>
      </c>
      <c r="P189" s="40">
        <v>19140138</v>
      </c>
      <c r="Q189" s="40"/>
      <c r="R189" s="40"/>
      <c r="S189" s="40"/>
      <c r="T189" s="116"/>
      <c r="U189" s="112"/>
      <c r="V189" s="36"/>
      <c r="W189" s="36"/>
      <c r="X189" s="36"/>
      <c r="Y189" s="36"/>
      <c r="Z189" s="36"/>
      <c r="AA189" s="196">
        <v>764120</v>
      </c>
      <c r="AB189" s="196">
        <v>15212842</v>
      </c>
      <c r="AC189" s="196">
        <v>15212842</v>
      </c>
      <c r="AD189" s="196"/>
      <c r="AE189" s="196"/>
      <c r="AF189" s="36"/>
      <c r="AG189" s="116"/>
      <c r="AH189" s="774"/>
      <c r="AI189" s="735"/>
      <c r="AJ189" s="735"/>
      <c r="AK189" s="741"/>
      <c r="AL189" s="735"/>
      <c r="AM189" s="735"/>
      <c r="AN189" s="777"/>
      <c r="AO189" s="735"/>
      <c r="AP189" s="766"/>
      <c r="AQ189" s="762"/>
      <c r="AR189" s="735"/>
      <c r="AS189" s="735"/>
      <c r="AT189" s="735"/>
      <c r="AU189" s="735"/>
      <c r="AV189" s="735"/>
      <c r="AW189" s="735"/>
      <c r="AX189" s="759"/>
      <c r="AY189" s="762"/>
      <c r="AZ189" s="764"/>
    </row>
    <row r="190" spans="1:52" ht="20.25" customHeight="1">
      <c r="A190" s="780"/>
      <c r="B190" s="735"/>
      <c r="C190" s="724"/>
      <c r="D190" s="106" t="s">
        <v>95</v>
      </c>
      <c r="E190" s="40">
        <v>0</v>
      </c>
      <c r="F190" s="38"/>
      <c r="G190" s="38"/>
      <c r="H190" s="38"/>
      <c r="I190" s="38"/>
      <c r="J190" s="38"/>
      <c r="K190" s="38"/>
      <c r="L190" s="38"/>
      <c r="M190" s="40">
        <v>0</v>
      </c>
      <c r="N190" s="40">
        <v>0</v>
      </c>
      <c r="O190" s="40" t="b">
        <f t="shared" si="75"/>
        <v>1</v>
      </c>
      <c r="P190" s="40">
        <v>0</v>
      </c>
      <c r="Q190" s="38"/>
      <c r="R190" s="38"/>
      <c r="S190" s="38"/>
      <c r="T190" s="117"/>
      <c r="U190" s="113"/>
      <c r="V190" s="41"/>
      <c r="W190" s="41"/>
      <c r="X190" s="41"/>
      <c r="Y190" s="41"/>
      <c r="Z190" s="41"/>
      <c r="AA190" s="41">
        <v>0</v>
      </c>
      <c r="AB190" s="41">
        <v>0</v>
      </c>
      <c r="AC190" s="41">
        <v>0</v>
      </c>
      <c r="AD190" s="41"/>
      <c r="AE190" s="41"/>
      <c r="AF190" s="41"/>
      <c r="AG190" s="117"/>
      <c r="AH190" s="774"/>
      <c r="AI190" s="735"/>
      <c r="AJ190" s="735"/>
      <c r="AK190" s="741"/>
      <c r="AL190" s="735"/>
      <c r="AM190" s="735"/>
      <c r="AN190" s="777"/>
      <c r="AO190" s="735"/>
      <c r="AP190" s="766"/>
      <c r="AQ190" s="762"/>
      <c r="AR190" s="735"/>
      <c r="AS190" s="735"/>
      <c r="AT190" s="735"/>
      <c r="AU190" s="735"/>
      <c r="AV190" s="735"/>
      <c r="AW190" s="735"/>
      <c r="AX190" s="759"/>
      <c r="AY190" s="762"/>
      <c r="AZ190" s="764"/>
    </row>
    <row r="191" spans="1:52" ht="20.25" customHeight="1">
      <c r="A191" s="780"/>
      <c r="B191" s="735"/>
      <c r="C191" s="724"/>
      <c r="D191" s="106" t="s">
        <v>7</v>
      </c>
      <c r="E191" s="40">
        <v>0</v>
      </c>
      <c r="F191" s="38"/>
      <c r="G191" s="38"/>
      <c r="H191" s="38"/>
      <c r="I191" s="38"/>
      <c r="J191" s="38"/>
      <c r="K191" s="38"/>
      <c r="L191" s="38"/>
      <c r="M191" s="40">
        <v>0</v>
      </c>
      <c r="N191" s="40">
        <v>0</v>
      </c>
      <c r="O191" s="40" t="b">
        <f t="shared" si="75"/>
        <v>1</v>
      </c>
      <c r="P191" s="40">
        <v>0</v>
      </c>
      <c r="Q191" s="38"/>
      <c r="R191" s="38"/>
      <c r="S191" s="38"/>
      <c r="T191" s="117"/>
      <c r="U191" s="113"/>
      <c r="V191" s="41"/>
      <c r="W191" s="41"/>
      <c r="X191" s="41"/>
      <c r="Y191" s="41"/>
      <c r="Z191" s="41"/>
      <c r="AA191" s="41">
        <v>0</v>
      </c>
      <c r="AB191" s="41">
        <v>0</v>
      </c>
      <c r="AC191" s="41">
        <v>0</v>
      </c>
      <c r="AD191" s="41"/>
      <c r="AE191" s="41"/>
      <c r="AF191" s="41"/>
      <c r="AG191" s="117"/>
      <c r="AH191" s="774"/>
      <c r="AI191" s="735"/>
      <c r="AJ191" s="735"/>
      <c r="AK191" s="741"/>
      <c r="AL191" s="735"/>
      <c r="AM191" s="735"/>
      <c r="AN191" s="777"/>
      <c r="AO191" s="735"/>
      <c r="AP191" s="766"/>
      <c r="AQ191" s="762"/>
      <c r="AR191" s="735"/>
      <c r="AS191" s="735"/>
      <c r="AT191" s="735"/>
      <c r="AU191" s="735"/>
      <c r="AV191" s="735"/>
      <c r="AW191" s="735"/>
      <c r="AX191" s="759"/>
      <c r="AY191" s="762"/>
      <c r="AZ191" s="764"/>
    </row>
    <row r="192" spans="1:52" ht="20.25" customHeight="1">
      <c r="A192" s="780"/>
      <c r="B192" s="735"/>
      <c r="C192" s="724"/>
      <c r="D192" s="106" t="s">
        <v>96</v>
      </c>
      <c r="E192" s="153">
        <v>147</v>
      </c>
      <c r="F192" s="154"/>
      <c r="G192" s="154"/>
      <c r="H192" s="154"/>
      <c r="I192" s="154"/>
      <c r="J192" s="154"/>
      <c r="K192" s="154"/>
      <c r="L192" s="154"/>
      <c r="M192" s="153">
        <v>147</v>
      </c>
      <c r="N192" s="153">
        <v>147</v>
      </c>
      <c r="O192" s="40" t="b">
        <f t="shared" si="75"/>
        <v>1</v>
      </c>
      <c r="P192" s="153">
        <v>147</v>
      </c>
      <c r="Q192" s="154"/>
      <c r="R192" s="154"/>
      <c r="S192" s="154"/>
      <c r="T192" s="155"/>
      <c r="U192" s="156"/>
      <c r="V192" s="157"/>
      <c r="W192" s="157"/>
      <c r="X192" s="157"/>
      <c r="Y192" s="157"/>
      <c r="Z192" s="157"/>
      <c r="AA192" s="197">
        <v>23</v>
      </c>
      <c r="AB192" s="197">
        <v>28</v>
      </c>
      <c r="AC192" s="197">
        <v>57</v>
      </c>
      <c r="AD192" s="197"/>
      <c r="AE192" s="197"/>
      <c r="AF192" s="157"/>
      <c r="AG192" s="155"/>
      <c r="AH192" s="774"/>
      <c r="AI192" s="735"/>
      <c r="AJ192" s="735"/>
      <c r="AK192" s="741"/>
      <c r="AL192" s="735"/>
      <c r="AM192" s="735"/>
      <c r="AN192" s="777"/>
      <c r="AO192" s="735"/>
      <c r="AP192" s="766"/>
      <c r="AQ192" s="762"/>
      <c r="AR192" s="735"/>
      <c r="AS192" s="735"/>
      <c r="AT192" s="735"/>
      <c r="AU192" s="735"/>
      <c r="AV192" s="735"/>
      <c r="AW192" s="735"/>
      <c r="AX192" s="759"/>
      <c r="AY192" s="762"/>
      <c r="AZ192" s="764"/>
    </row>
    <row r="193" spans="1:52" ht="20.25" customHeight="1">
      <c r="A193" s="780"/>
      <c r="B193" s="735"/>
      <c r="C193" s="724"/>
      <c r="D193" s="106" t="s">
        <v>99</v>
      </c>
      <c r="E193" s="153">
        <v>19140138</v>
      </c>
      <c r="F193" s="154"/>
      <c r="G193" s="154"/>
      <c r="H193" s="154"/>
      <c r="I193" s="154"/>
      <c r="J193" s="154"/>
      <c r="K193" s="154"/>
      <c r="L193" s="154"/>
      <c r="M193" s="153">
        <v>19140138</v>
      </c>
      <c r="N193" s="153">
        <v>19140138</v>
      </c>
      <c r="O193" s="40" t="b">
        <f t="shared" ref="O193:O241" si="126">P193=N193</f>
        <v>1</v>
      </c>
      <c r="P193" s="153">
        <v>19140138</v>
      </c>
      <c r="Q193" s="154"/>
      <c r="R193" s="154"/>
      <c r="S193" s="154"/>
      <c r="T193" s="155"/>
      <c r="U193" s="156"/>
      <c r="V193" s="157"/>
      <c r="W193" s="157"/>
      <c r="X193" s="157"/>
      <c r="Y193" s="157"/>
      <c r="Z193" s="157"/>
      <c r="AA193" s="197">
        <v>764120</v>
      </c>
      <c r="AB193" s="197">
        <v>15639096</v>
      </c>
      <c r="AC193" s="197">
        <v>15639096</v>
      </c>
      <c r="AD193" s="197"/>
      <c r="AE193" s="197"/>
      <c r="AF193" s="157"/>
      <c r="AG193" s="155"/>
      <c r="AH193" s="775"/>
      <c r="AI193" s="736"/>
      <c r="AJ193" s="736"/>
      <c r="AK193" s="742"/>
      <c r="AL193" s="736"/>
      <c r="AM193" s="736"/>
      <c r="AN193" s="778"/>
      <c r="AO193" s="736"/>
      <c r="AP193" s="766"/>
      <c r="AQ193" s="763"/>
      <c r="AR193" s="736"/>
      <c r="AS193" s="736"/>
      <c r="AT193" s="736"/>
      <c r="AU193" s="736"/>
      <c r="AV193" s="736"/>
      <c r="AW193" s="736"/>
      <c r="AX193" s="760"/>
      <c r="AY193" s="763"/>
      <c r="AZ193" s="764"/>
    </row>
    <row r="194" spans="1:52" ht="17.25" customHeight="1">
      <c r="A194" s="780"/>
      <c r="B194" s="735"/>
      <c r="C194" s="724" t="s">
        <v>234</v>
      </c>
      <c r="D194" s="106" t="s">
        <v>94</v>
      </c>
      <c r="E194" s="40">
        <v>168</v>
      </c>
      <c r="F194" s="40"/>
      <c r="G194" s="40"/>
      <c r="H194" s="40"/>
      <c r="I194" s="40"/>
      <c r="J194" s="40"/>
      <c r="K194" s="40"/>
      <c r="L194" s="40"/>
      <c r="M194" s="40">
        <v>168</v>
      </c>
      <c r="N194" s="40">
        <v>168</v>
      </c>
      <c r="O194" s="40" t="b">
        <f t="shared" si="126"/>
        <v>1</v>
      </c>
      <c r="P194" s="40">
        <v>168</v>
      </c>
      <c r="Q194" s="40"/>
      <c r="R194" s="40"/>
      <c r="S194" s="109"/>
      <c r="T194" s="115"/>
      <c r="U194" s="111"/>
      <c r="V194" s="110"/>
      <c r="W194" s="110"/>
      <c r="X194" s="110"/>
      <c r="Y194" s="110"/>
      <c r="Z194" s="110"/>
      <c r="AA194" s="196">
        <v>26</v>
      </c>
      <c r="AB194" s="196">
        <v>26</v>
      </c>
      <c r="AC194" s="196">
        <v>59</v>
      </c>
      <c r="AD194" s="196"/>
      <c r="AE194" s="196"/>
      <c r="AF194" s="110"/>
      <c r="AG194" s="115"/>
      <c r="AH194" s="773" t="s">
        <v>234</v>
      </c>
      <c r="AI194" s="734" t="s">
        <v>412</v>
      </c>
      <c r="AJ194" s="734" t="s">
        <v>257</v>
      </c>
      <c r="AK194" s="740" t="s">
        <v>386</v>
      </c>
      <c r="AL194" s="734" t="str">
        <f t="shared" ref="AL194" si="127">+AH194</f>
        <v>12-BARRIOS UNIDOS</v>
      </c>
      <c r="AM194" s="734" t="s">
        <v>257</v>
      </c>
      <c r="AN194" s="776" t="s">
        <v>286</v>
      </c>
      <c r="AO194" s="767">
        <f t="shared" ref="AO194" si="128">+AP194+AQ194</f>
        <v>137026.15589788533</v>
      </c>
      <c r="AP194" s="766">
        <v>64519.360822468778</v>
      </c>
      <c r="AQ194" s="761">
        <v>72506.79507541655</v>
      </c>
      <c r="AR194" s="734" t="s">
        <v>257</v>
      </c>
      <c r="AS194" s="734" t="s">
        <v>257</v>
      </c>
      <c r="AT194" s="767">
        <f t="shared" ref="AT194" si="129">+AO194</f>
        <v>137026.15589788533</v>
      </c>
      <c r="AU194" s="734" t="s">
        <v>259</v>
      </c>
      <c r="AV194" s="767">
        <f t="shared" ref="AV194" si="130">+AT194</f>
        <v>137026.15589788533</v>
      </c>
      <c r="AW194" s="734" t="s">
        <v>260</v>
      </c>
      <c r="AX194" s="758">
        <f>+AQ194+AP194</f>
        <v>137026.15589788533</v>
      </c>
      <c r="AY194" s="761">
        <f t="shared" ref="AY194" si="131">+AX194</f>
        <v>137026.15589788533</v>
      </c>
      <c r="AZ194" s="764"/>
    </row>
    <row r="195" spans="1:52" ht="17.25" customHeight="1">
      <c r="A195" s="780"/>
      <c r="B195" s="735"/>
      <c r="C195" s="724"/>
      <c r="D195" s="106" t="s">
        <v>6</v>
      </c>
      <c r="E195" s="40">
        <v>21839100</v>
      </c>
      <c r="F195" s="40"/>
      <c r="G195" s="40"/>
      <c r="H195" s="40"/>
      <c r="I195" s="40"/>
      <c r="J195" s="40"/>
      <c r="K195" s="40"/>
      <c r="L195" s="40"/>
      <c r="M195" s="40">
        <v>21839100</v>
      </c>
      <c r="N195" s="40">
        <v>21839100</v>
      </c>
      <c r="O195" s="40" t="b">
        <f t="shared" si="126"/>
        <v>1</v>
      </c>
      <c r="P195" s="40">
        <v>21839100</v>
      </c>
      <c r="Q195" s="40"/>
      <c r="R195" s="40"/>
      <c r="S195" s="40"/>
      <c r="T195" s="116"/>
      <c r="U195" s="112"/>
      <c r="V195" s="36"/>
      <c r="W195" s="36"/>
      <c r="X195" s="36"/>
      <c r="Y195" s="36"/>
      <c r="Z195" s="36"/>
      <c r="AA195" s="196">
        <v>863787</v>
      </c>
      <c r="AB195" s="196">
        <v>15746626</v>
      </c>
      <c r="AC195" s="196">
        <v>15746626</v>
      </c>
      <c r="AD195" s="196"/>
      <c r="AE195" s="196"/>
      <c r="AF195" s="36"/>
      <c r="AG195" s="116"/>
      <c r="AH195" s="774"/>
      <c r="AI195" s="735"/>
      <c r="AJ195" s="735"/>
      <c r="AK195" s="741"/>
      <c r="AL195" s="735"/>
      <c r="AM195" s="735"/>
      <c r="AN195" s="777"/>
      <c r="AO195" s="735"/>
      <c r="AP195" s="766"/>
      <c r="AQ195" s="762"/>
      <c r="AR195" s="735"/>
      <c r="AS195" s="735"/>
      <c r="AT195" s="735"/>
      <c r="AU195" s="735"/>
      <c r="AV195" s="735"/>
      <c r="AW195" s="735"/>
      <c r="AX195" s="759"/>
      <c r="AY195" s="762"/>
      <c r="AZ195" s="764"/>
    </row>
    <row r="196" spans="1:52" ht="17.25" customHeight="1">
      <c r="A196" s="780"/>
      <c r="B196" s="735"/>
      <c r="C196" s="724"/>
      <c r="D196" s="106" t="s">
        <v>95</v>
      </c>
      <c r="E196" s="40">
        <v>0</v>
      </c>
      <c r="F196" s="38"/>
      <c r="G196" s="38"/>
      <c r="H196" s="38"/>
      <c r="I196" s="38"/>
      <c r="J196" s="38"/>
      <c r="K196" s="38"/>
      <c r="L196" s="38"/>
      <c r="M196" s="40">
        <v>0</v>
      </c>
      <c r="N196" s="40">
        <v>0</v>
      </c>
      <c r="O196" s="40" t="b">
        <f t="shared" si="126"/>
        <v>1</v>
      </c>
      <c r="P196" s="40">
        <v>0</v>
      </c>
      <c r="Q196" s="38"/>
      <c r="R196" s="38"/>
      <c r="S196" s="38"/>
      <c r="T196" s="117"/>
      <c r="U196" s="113"/>
      <c r="V196" s="41"/>
      <c r="W196" s="41"/>
      <c r="X196" s="41"/>
      <c r="Y196" s="41"/>
      <c r="Z196" s="41"/>
      <c r="AA196" s="41">
        <v>0</v>
      </c>
      <c r="AB196" s="41">
        <v>0</v>
      </c>
      <c r="AC196" s="41">
        <v>0</v>
      </c>
      <c r="AD196" s="41"/>
      <c r="AE196" s="41"/>
      <c r="AF196" s="41"/>
      <c r="AG196" s="117"/>
      <c r="AH196" s="774"/>
      <c r="AI196" s="735"/>
      <c r="AJ196" s="735"/>
      <c r="AK196" s="741"/>
      <c r="AL196" s="735"/>
      <c r="AM196" s="735"/>
      <c r="AN196" s="777"/>
      <c r="AO196" s="735"/>
      <c r="AP196" s="766"/>
      <c r="AQ196" s="762"/>
      <c r="AR196" s="735"/>
      <c r="AS196" s="735"/>
      <c r="AT196" s="735"/>
      <c r="AU196" s="735"/>
      <c r="AV196" s="735"/>
      <c r="AW196" s="735"/>
      <c r="AX196" s="759"/>
      <c r="AY196" s="762"/>
      <c r="AZ196" s="764"/>
    </row>
    <row r="197" spans="1:52" ht="17.25" customHeight="1">
      <c r="A197" s="780"/>
      <c r="B197" s="735"/>
      <c r="C197" s="724"/>
      <c r="D197" s="106" t="s">
        <v>7</v>
      </c>
      <c r="E197" s="40">
        <v>0</v>
      </c>
      <c r="F197" s="38"/>
      <c r="G197" s="38"/>
      <c r="H197" s="38"/>
      <c r="I197" s="38"/>
      <c r="J197" s="38"/>
      <c r="K197" s="38"/>
      <c r="L197" s="38"/>
      <c r="M197" s="40">
        <v>0</v>
      </c>
      <c r="N197" s="40">
        <v>0</v>
      </c>
      <c r="O197" s="40" t="b">
        <f t="shared" si="126"/>
        <v>1</v>
      </c>
      <c r="P197" s="40">
        <v>0</v>
      </c>
      <c r="Q197" s="38"/>
      <c r="R197" s="38"/>
      <c r="S197" s="38"/>
      <c r="T197" s="117"/>
      <c r="U197" s="113"/>
      <c r="V197" s="41"/>
      <c r="W197" s="41"/>
      <c r="X197" s="41"/>
      <c r="Y197" s="41"/>
      <c r="Z197" s="41"/>
      <c r="AA197" s="41">
        <v>0</v>
      </c>
      <c r="AB197" s="41">
        <v>0</v>
      </c>
      <c r="AC197" s="41">
        <v>0</v>
      </c>
      <c r="AD197" s="41"/>
      <c r="AE197" s="41"/>
      <c r="AF197" s="41"/>
      <c r="AG197" s="117"/>
      <c r="AH197" s="774"/>
      <c r="AI197" s="735"/>
      <c r="AJ197" s="735"/>
      <c r="AK197" s="741"/>
      <c r="AL197" s="735"/>
      <c r="AM197" s="735"/>
      <c r="AN197" s="777"/>
      <c r="AO197" s="735"/>
      <c r="AP197" s="766"/>
      <c r="AQ197" s="762"/>
      <c r="AR197" s="735"/>
      <c r="AS197" s="735"/>
      <c r="AT197" s="735"/>
      <c r="AU197" s="735"/>
      <c r="AV197" s="735"/>
      <c r="AW197" s="735"/>
      <c r="AX197" s="759"/>
      <c r="AY197" s="762"/>
      <c r="AZ197" s="764"/>
    </row>
    <row r="198" spans="1:52" ht="17.25" customHeight="1">
      <c r="A198" s="780"/>
      <c r="B198" s="735"/>
      <c r="C198" s="724"/>
      <c r="D198" s="106" t="s">
        <v>96</v>
      </c>
      <c r="E198" s="153">
        <v>168</v>
      </c>
      <c r="F198" s="154"/>
      <c r="G198" s="154"/>
      <c r="H198" s="154"/>
      <c r="I198" s="154"/>
      <c r="J198" s="154"/>
      <c r="K198" s="154"/>
      <c r="L198" s="154"/>
      <c r="M198" s="153">
        <v>168</v>
      </c>
      <c r="N198" s="153">
        <v>168</v>
      </c>
      <c r="O198" s="40" t="b">
        <f t="shared" si="126"/>
        <v>1</v>
      </c>
      <c r="P198" s="153">
        <v>168</v>
      </c>
      <c r="Q198" s="154"/>
      <c r="R198" s="154"/>
      <c r="S198" s="154"/>
      <c r="T198" s="155"/>
      <c r="U198" s="156"/>
      <c r="V198" s="157"/>
      <c r="W198" s="157"/>
      <c r="X198" s="157"/>
      <c r="Y198" s="157"/>
      <c r="Z198" s="157"/>
      <c r="AA198" s="197">
        <v>26</v>
      </c>
      <c r="AB198" s="197">
        <v>26</v>
      </c>
      <c r="AC198" s="197">
        <v>59</v>
      </c>
      <c r="AD198" s="197"/>
      <c r="AE198" s="197"/>
      <c r="AF198" s="157"/>
      <c r="AG198" s="155"/>
      <c r="AH198" s="774"/>
      <c r="AI198" s="735"/>
      <c r="AJ198" s="735"/>
      <c r="AK198" s="741"/>
      <c r="AL198" s="735"/>
      <c r="AM198" s="735"/>
      <c r="AN198" s="777"/>
      <c r="AO198" s="735"/>
      <c r="AP198" s="766"/>
      <c r="AQ198" s="762"/>
      <c r="AR198" s="735"/>
      <c r="AS198" s="735"/>
      <c r="AT198" s="735"/>
      <c r="AU198" s="735"/>
      <c r="AV198" s="735"/>
      <c r="AW198" s="735"/>
      <c r="AX198" s="759"/>
      <c r="AY198" s="762"/>
      <c r="AZ198" s="764"/>
    </row>
    <row r="199" spans="1:52" ht="17.25" customHeight="1">
      <c r="A199" s="780"/>
      <c r="B199" s="735"/>
      <c r="C199" s="724"/>
      <c r="D199" s="106" t="s">
        <v>99</v>
      </c>
      <c r="E199" s="153">
        <v>21839100</v>
      </c>
      <c r="F199" s="154"/>
      <c r="G199" s="154"/>
      <c r="H199" s="154"/>
      <c r="I199" s="154"/>
      <c r="J199" s="154"/>
      <c r="K199" s="154"/>
      <c r="L199" s="154"/>
      <c r="M199" s="153">
        <v>21839100</v>
      </c>
      <c r="N199" s="153">
        <v>21839100</v>
      </c>
      <c r="O199" s="40" t="b">
        <f t="shared" si="126"/>
        <v>1</v>
      </c>
      <c r="P199" s="153">
        <v>21839100</v>
      </c>
      <c r="Q199" s="154"/>
      <c r="R199" s="154"/>
      <c r="S199" s="154"/>
      <c r="T199" s="155"/>
      <c r="U199" s="156"/>
      <c r="V199" s="157"/>
      <c r="W199" s="157"/>
      <c r="X199" s="157"/>
      <c r="Y199" s="157"/>
      <c r="Z199" s="157"/>
      <c r="AA199" s="197">
        <v>863787</v>
      </c>
      <c r="AB199" s="197">
        <v>14522017</v>
      </c>
      <c r="AC199" s="197">
        <v>14522017</v>
      </c>
      <c r="AD199" s="197"/>
      <c r="AE199" s="197"/>
      <c r="AF199" s="157"/>
      <c r="AG199" s="155"/>
      <c r="AH199" s="775"/>
      <c r="AI199" s="736"/>
      <c r="AJ199" s="736"/>
      <c r="AK199" s="742"/>
      <c r="AL199" s="736"/>
      <c r="AM199" s="736"/>
      <c r="AN199" s="778"/>
      <c r="AO199" s="736"/>
      <c r="AP199" s="766"/>
      <c r="AQ199" s="763"/>
      <c r="AR199" s="736"/>
      <c r="AS199" s="736"/>
      <c r="AT199" s="736"/>
      <c r="AU199" s="736"/>
      <c r="AV199" s="736"/>
      <c r="AW199" s="736"/>
      <c r="AX199" s="760"/>
      <c r="AY199" s="763"/>
      <c r="AZ199" s="764"/>
    </row>
    <row r="200" spans="1:52" ht="17.25" customHeight="1">
      <c r="A200" s="780"/>
      <c r="B200" s="735"/>
      <c r="C200" s="724" t="s">
        <v>235</v>
      </c>
      <c r="D200" s="106" t="s">
        <v>94</v>
      </c>
      <c r="E200" s="40">
        <v>20</v>
      </c>
      <c r="F200" s="40"/>
      <c r="G200" s="40"/>
      <c r="H200" s="40"/>
      <c r="I200" s="40"/>
      <c r="J200" s="40"/>
      <c r="K200" s="40"/>
      <c r="L200" s="40"/>
      <c r="M200" s="40">
        <v>20</v>
      </c>
      <c r="N200" s="40">
        <v>20</v>
      </c>
      <c r="O200" s="40" t="b">
        <f t="shared" si="126"/>
        <v>1</v>
      </c>
      <c r="P200" s="40">
        <v>20</v>
      </c>
      <c r="Q200" s="40"/>
      <c r="R200" s="40"/>
      <c r="S200" s="109"/>
      <c r="T200" s="115"/>
      <c r="U200" s="111"/>
      <c r="V200" s="110"/>
      <c r="W200" s="110"/>
      <c r="X200" s="110"/>
      <c r="Y200" s="110"/>
      <c r="Z200" s="110"/>
      <c r="AA200" s="196">
        <v>2</v>
      </c>
      <c r="AB200" s="196">
        <v>2</v>
      </c>
      <c r="AC200" s="196">
        <v>6</v>
      </c>
      <c r="AD200" s="196"/>
      <c r="AE200" s="196"/>
      <c r="AF200" s="110"/>
      <c r="AG200" s="115"/>
      <c r="AH200" s="773" t="s">
        <v>235</v>
      </c>
      <c r="AI200" s="734" t="s">
        <v>413</v>
      </c>
      <c r="AJ200" s="734" t="s">
        <v>257</v>
      </c>
      <c r="AK200" s="740" t="s">
        <v>386</v>
      </c>
      <c r="AL200" s="734" t="str">
        <f t="shared" ref="AL200" si="132">+AH200</f>
        <v>13-TEUSAQUILLO</v>
      </c>
      <c r="AM200" s="734" t="s">
        <v>257</v>
      </c>
      <c r="AN200" s="776" t="s">
        <v>286</v>
      </c>
      <c r="AO200" s="767">
        <f t="shared" ref="AO200" si="133">+AP200+AQ200</f>
        <v>151417.58460141922</v>
      </c>
      <c r="AP200" s="766">
        <v>70844.459389101481</v>
      </c>
      <c r="AQ200" s="761">
        <v>80573.12521231774</v>
      </c>
      <c r="AR200" s="734" t="s">
        <v>257</v>
      </c>
      <c r="AS200" s="734" t="s">
        <v>257</v>
      </c>
      <c r="AT200" s="767">
        <f t="shared" ref="AT200" si="134">+AO200</f>
        <v>151417.58460141922</v>
      </c>
      <c r="AU200" s="734" t="s">
        <v>259</v>
      </c>
      <c r="AV200" s="767">
        <f t="shared" ref="AV200" si="135">+AT200</f>
        <v>151417.58460141922</v>
      </c>
      <c r="AW200" s="734" t="s">
        <v>260</v>
      </c>
      <c r="AX200" s="758">
        <f>+AQ200+AP200</f>
        <v>151417.58460141922</v>
      </c>
      <c r="AY200" s="761">
        <f t="shared" ref="AY200" si="136">+AX200</f>
        <v>151417.58460141922</v>
      </c>
      <c r="AZ200" s="764"/>
    </row>
    <row r="201" spans="1:52" ht="17.25" customHeight="1">
      <c r="A201" s="780"/>
      <c r="B201" s="735"/>
      <c r="C201" s="724"/>
      <c r="D201" s="106" t="s">
        <v>6</v>
      </c>
      <c r="E201" s="40">
        <v>2564014</v>
      </c>
      <c r="F201" s="40"/>
      <c r="G201" s="40"/>
      <c r="H201" s="40"/>
      <c r="I201" s="40"/>
      <c r="J201" s="40"/>
      <c r="K201" s="40"/>
      <c r="L201" s="40"/>
      <c r="M201" s="40">
        <v>2564014</v>
      </c>
      <c r="N201" s="40">
        <v>2564014</v>
      </c>
      <c r="O201" s="40" t="b">
        <f t="shared" si="126"/>
        <v>1</v>
      </c>
      <c r="P201" s="40">
        <v>2564014</v>
      </c>
      <c r="Q201" s="40"/>
      <c r="R201" s="40"/>
      <c r="S201" s="40"/>
      <c r="T201" s="116"/>
      <c r="U201" s="112"/>
      <c r="V201" s="36"/>
      <c r="W201" s="36"/>
      <c r="X201" s="36"/>
      <c r="Y201" s="36"/>
      <c r="Z201" s="36"/>
      <c r="AA201" s="196">
        <v>66445</v>
      </c>
      <c r="AB201" s="196">
        <v>1601352</v>
      </c>
      <c r="AC201" s="196">
        <v>1601352</v>
      </c>
      <c r="AD201" s="196"/>
      <c r="AE201" s="196"/>
      <c r="AF201" s="36"/>
      <c r="AG201" s="116"/>
      <c r="AH201" s="774"/>
      <c r="AI201" s="735"/>
      <c r="AJ201" s="735"/>
      <c r="AK201" s="741"/>
      <c r="AL201" s="735"/>
      <c r="AM201" s="735"/>
      <c r="AN201" s="777"/>
      <c r="AO201" s="735"/>
      <c r="AP201" s="766"/>
      <c r="AQ201" s="762"/>
      <c r="AR201" s="735"/>
      <c r="AS201" s="735"/>
      <c r="AT201" s="735"/>
      <c r="AU201" s="735"/>
      <c r="AV201" s="735"/>
      <c r="AW201" s="735"/>
      <c r="AX201" s="759"/>
      <c r="AY201" s="762"/>
      <c r="AZ201" s="764"/>
    </row>
    <row r="202" spans="1:52" ht="17.25" customHeight="1">
      <c r="A202" s="780"/>
      <c r="B202" s="735"/>
      <c r="C202" s="724"/>
      <c r="D202" s="106" t="s">
        <v>95</v>
      </c>
      <c r="E202" s="40">
        <v>0</v>
      </c>
      <c r="F202" s="38"/>
      <c r="G202" s="38"/>
      <c r="H202" s="38"/>
      <c r="I202" s="38"/>
      <c r="J202" s="38"/>
      <c r="K202" s="38"/>
      <c r="L202" s="38"/>
      <c r="M202" s="40">
        <v>0</v>
      </c>
      <c r="N202" s="40">
        <v>0</v>
      </c>
      <c r="O202" s="40" t="b">
        <f t="shared" si="126"/>
        <v>1</v>
      </c>
      <c r="P202" s="40">
        <v>0</v>
      </c>
      <c r="Q202" s="38"/>
      <c r="R202" s="38"/>
      <c r="S202" s="38"/>
      <c r="T202" s="117"/>
      <c r="U202" s="113"/>
      <c r="V202" s="41"/>
      <c r="W202" s="41"/>
      <c r="X202" s="41"/>
      <c r="Y202" s="41"/>
      <c r="Z202" s="41"/>
      <c r="AA202" s="41">
        <v>0</v>
      </c>
      <c r="AB202" s="41">
        <v>0</v>
      </c>
      <c r="AC202" s="41">
        <v>0</v>
      </c>
      <c r="AD202" s="41"/>
      <c r="AE202" s="41"/>
      <c r="AF202" s="41"/>
      <c r="AG202" s="117"/>
      <c r="AH202" s="774"/>
      <c r="AI202" s="735"/>
      <c r="AJ202" s="735"/>
      <c r="AK202" s="741"/>
      <c r="AL202" s="735"/>
      <c r="AM202" s="735"/>
      <c r="AN202" s="777"/>
      <c r="AO202" s="735"/>
      <c r="AP202" s="766"/>
      <c r="AQ202" s="762"/>
      <c r="AR202" s="735"/>
      <c r="AS202" s="735"/>
      <c r="AT202" s="735"/>
      <c r="AU202" s="735"/>
      <c r="AV202" s="735"/>
      <c r="AW202" s="735"/>
      <c r="AX202" s="759"/>
      <c r="AY202" s="762"/>
      <c r="AZ202" s="764"/>
    </row>
    <row r="203" spans="1:52" ht="17.25" customHeight="1">
      <c r="A203" s="780"/>
      <c r="B203" s="735"/>
      <c r="C203" s="724"/>
      <c r="D203" s="106" t="s">
        <v>7</v>
      </c>
      <c r="E203" s="40">
        <v>0</v>
      </c>
      <c r="F203" s="38"/>
      <c r="G203" s="38"/>
      <c r="H203" s="38"/>
      <c r="I203" s="38"/>
      <c r="J203" s="38"/>
      <c r="K203" s="38"/>
      <c r="L203" s="38"/>
      <c r="M203" s="40">
        <v>0</v>
      </c>
      <c r="N203" s="40">
        <v>0</v>
      </c>
      <c r="O203" s="40" t="b">
        <f t="shared" si="126"/>
        <v>1</v>
      </c>
      <c r="P203" s="40">
        <v>0</v>
      </c>
      <c r="Q203" s="38"/>
      <c r="R203" s="38"/>
      <c r="S203" s="38"/>
      <c r="T203" s="117"/>
      <c r="U203" s="113"/>
      <c r="V203" s="41"/>
      <c r="W203" s="41"/>
      <c r="X203" s="41"/>
      <c r="Y203" s="41"/>
      <c r="Z203" s="41"/>
      <c r="AA203" s="41">
        <v>0</v>
      </c>
      <c r="AB203" s="41">
        <v>0</v>
      </c>
      <c r="AC203" s="41">
        <v>0</v>
      </c>
      <c r="AD203" s="41"/>
      <c r="AE203" s="41"/>
      <c r="AF203" s="41"/>
      <c r="AG203" s="117"/>
      <c r="AH203" s="774"/>
      <c r="AI203" s="735"/>
      <c r="AJ203" s="735"/>
      <c r="AK203" s="741"/>
      <c r="AL203" s="735"/>
      <c r="AM203" s="735"/>
      <c r="AN203" s="777"/>
      <c r="AO203" s="735"/>
      <c r="AP203" s="766"/>
      <c r="AQ203" s="762"/>
      <c r="AR203" s="735"/>
      <c r="AS203" s="735"/>
      <c r="AT203" s="735"/>
      <c r="AU203" s="735"/>
      <c r="AV203" s="735"/>
      <c r="AW203" s="735"/>
      <c r="AX203" s="759"/>
      <c r="AY203" s="762"/>
      <c r="AZ203" s="764"/>
    </row>
    <row r="204" spans="1:52" ht="17.25" customHeight="1">
      <c r="A204" s="780"/>
      <c r="B204" s="735"/>
      <c r="C204" s="724"/>
      <c r="D204" s="106" t="s">
        <v>96</v>
      </c>
      <c r="E204" s="153">
        <v>20</v>
      </c>
      <c r="F204" s="154"/>
      <c r="G204" s="154"/>
      <c r="H204" s="154"/>
      <c r="I204" s="154"/>
      <c r="J204" s="154"/>
      <c r="K204" s="154"/>
      <c r="L204" s="154"/>
      <c r="M204" s="153">
        <v>20</v>
      </c>
      <c r="N204" s="153">
        <v>20</v>
      </c>
      <c r="O204" s="40" t="b">
        <f t="shared" si="126"/>
        <v>1</v>
      </c>
      <c r="P204" s="153">
        <v>20</v>
      </c>
      <c r="Q204" s="154"/>
      <c r="R204" s="154"/>
      <c r="S204" s="154"/>
      <c r="T204" s="155"/>
      <c r="U204" s="156"/>
      <c r="V204" s="157"/>
      <c r="W204" s="157"/>
      <c r="X204" s="157"/>
      <c r="Y204" s="157"/>
      <c r="Z204" s="157"/>
      <c r="AA204" s="197">
        <v>2</v>
      </c>
      <c r="AB204" s="197">
        <v>2</v>
      </c>
      <c r="AC204" s="197">
        <v>6</v>
      </c>
      <c r="AD204" s="197"/>
      <c r="AE204" s="197"/>
      <c r="AF204" s="157"/>
      <c r="AG204" s="155"/>
      <c r="AH204" s="774"/>
      <c r="AI204" s="735"/>
      <c r="AJ204" s="735"/>
      <c r="AK204" s="741"/>
      <c r="AL204" s="735"/>
      <c r="AM204" s="735"/>
      <c r="AN204" s="777"/>
      <c r="AO204" s="735"/>
      <c r="AP204" s="766"/>
      <c r="AQ204" s="762"/>
      <c r="AR204" s="735"/>
      <c r="AS204" s="735"/>
      <c r="AT204" s="735"/>
      <c r="AU204" s="735"/>
      <c r="AV204" s="735"/>
      <c r="AW204" s="735"/>
      <c r="AX204" s="759"/>
      <c r="AY204" s="762"/>
      <c r="AZ204" s="764"/>
    </row>
    <row r="205" spans="1:52" ht="17.25" customHeight="1">
      <c r="A205" s="780"/>
      <c r="B205" s="735"/>
      <c r="C205" s="724"/>
      <c r="D205" s="106" t="s">
        <v>99</v>
      </c>
      <c r="E205" s="153">
        <v>2564014</v>
      </c>
      <c r="F205" s="154"/>
      <c r="G205" s="154"/>
      <c r="H205" s="154"/>
      <c r="I205" s="154"/>
      <c r="J205" s="154"/>
      <c r="K205" s="154"/>
      <c r="L205" s="154"/>
      <c r="M205" s="153">
        <v>2564014</v>
      </c>
      <c r="N205" s="153">
        <v>2564014</v>
      </c>
      <c r="O205" s="40" t="b">
        <f t="shared" si="126"/>
        <v>1</v>
      </c>
      <c r="P205" s="153">
        <v>2564014</v>
      </c>
      <c r="Q205" s="154"/>
      <c r="R205" s="154"/>
      <c r="S205" s="154"/>
      <c r="T205" s="155"/>
      <c r="U205" s="156"/>
      <c r="V205" s="157"/>
      <c r="W205" s="157"/>
      <c r="X205" s="157"/>
      <c r="Y205" s="157"/>
      <c r="Z205" s="157"/>
      <c r="AA205" s="197">
        <v>66445</v>
      </c>
      <c r="AB205" s="197">
        <v>1117078</v>
      </c>
      <c r="AC205" s="197">
        <v>1117078</v>
      </c>
      <c r="AD205" s="197"/>
      <c r="AE205" s="197"/>
      <c r="AF205" s="157"/>
      <c r="AG205" s="155"/>
      <c r="AH205" s="775"/>
      <c r="AI205" s="736"/>
      <c r="AJ205" s="736"/>
      <c r="AK205" s="742"/>
      <c r="AL205" s="736"/>
      <c r="AM205" s="736"/>
      <c r="AN205" s="778"/>
      <c r="AO205" s="736"/>
      <c r="AP205" s="766"/>
      <c r="AQ205" s="763"/>
      <c r="AR205" s="736"/>
      <c r="AS205" s="736"/>
      <c r="AT205" s="736"/>
      <c r="AU205" s="736"/>
      <c r="AV205" s="736"/>
      <c r="AW205" s="736"/>
      <c r="AX205" s="760"/>
      <c r="AY205" s="763"/>
      <c r="AZ205" s="764"/>
    </row>
    <row r="206" spans="1:52" ht="17.25" customHeight="1">
      <c r="A206" s="780"/>
      <c r="B206" s="735"/>
      <c r="C206" s="724" t="s">
        <v>236</v>
      </c>
      <c r="D206" s="106" t="s">
        <v>94</v>
      </c>
      <c r="E206" s="40">
        <v>80</v>
      </c>
      <c r="F206" s="40"/>
      <c r="G206" s="40"/>
      <c r="H206" s="40"/>
      <c r="I206" s="40"/>
      <c r="J206" s="40"/>
      <c r="K206" s="40"/>
      <c r="L206" s="40"/>
      <c r="M206" s="40">
        <v>80</v>
      </c>
      <c r="N206" s="40">
        <v>80</v>
      </c>
      <c r="O206" s="40" t="b">
        <f t="shared" si="126"/>
        <v>1</v>
      </c>
      <c r="P206" s="40">
        <v>80</v>
      </c>
      <c r="Q206" s="40"/>
      <c r="R206" s="40"/>
      <c r="S206" s="109"/>
      <c r="T206" s="115"/>
      <c r="U206" s="111"/>
      <c r="V206" s="110"/>
      <c r="W206" s="110"/>
      <c r="X206" s="110"/>
      <c r="Y206" s="110"/>
      <c r="Z206" s="110"/>
      <c r="AA206" s="196">
        <v>14</v>
      </c>
      <c r="AB206" s="196">
        <v>14</v>
      </c>
      <c r="AC206" s="196">
        <v>33</v>
      </c>
      <c r="AD206" s="196"/>
      <c r="AE206" s="196"/>
      <c r="AF206" s="110"/>
      <c r="AG206" s="115"/>
      <c r="AH206" s="773" t="s">
        <v>236</v>
      </c>
      <c r="AI206" s="734" t="s">
        <v>414</v>
      </c>
      <c r="AJ206" s="734" t="s">
        <v>257</v>
      </c>
      <c r="AK206" s="740" t="s">
        <v>386</v>
      </c>
      <c r="AL206" s="734" t="str">
        <f t="shared" ref="AL206" si="137">+AH206</f>
        <v>14-LOS MARTIRES</v>
      </c>
      <c r="AM206" s="734" t="s">
        <v>257</v>
      </c>
      <c r="AN206" s="776" t="s">
        <v>286</v>
      </c>
      <c r="AO206" s="767">
        <f t="shared" ref="AO206" si="138">+AP206+AQ206</f>
        <v>75775.94074890489</v>
      </c>
      <c r="AP206" s="766">
        <v>37101.683697271779</v>
      </c>
      <c r="AQ206" s="761">
        <v>38674.257051633111</v>
      </c>
      <c r="AR206" s="734" t="s">
        <v>257</v>
      </c>
      <c r="AS206" s="734" t="s">
        <v>257</v>
      </c>
      <c r="AT206" s="767">
        <f t="shared" ref="AT206" si="139">+AO206</f>
        <v>75775.94074890489</v>
      </c>
      <c r="AU206" s="734" t="s">
        <v>259</v>
      </c>
      <c r="AV206" s="767">
        <f t="shared" ref="AV206" si="140">+AT206</f>
        <v>75775.94074890489</v>
      </c>
      <c r="AW206" s="734" t="s">
        <v>260</v>
      </c>
      <c r="AX206" s="758">
        <f>+AQ206+AP206</f>
        <v>75775.94074890489</v>
      </c>
      <c r="AY206" s="761">
        <f t="shared" ref="AY206" si="141">+AX206</f>
        <v>75775.94074890489</v>
      </c>
      <c r="AZ206" s="764"/>
    </row>
    <row r="207" spans="1:52" ht="17.25" customHeight="1">
      <c r="A207" s="780"/>
      <c r="B207" s="735"/>
      <c r="C207" s="724"/>
      <c r="D207" s="106" t="s">
        <v>6</v>
      </c>
      <c r="E207" s="40">
        <v>10391003</v>
      </c>
      <c r="F207" s="40"/>
      <c r="G207" s="40"/>
      <c r="H207" s="40"/>
      <c r="I207" s="40"/>
      <c r="J207" s="40"/>
      <c r="K207" s="40"/>
      <c r="L207" s="40"/>
      <c r="M207" s="40">
        <v>10391003</v>
      </c>
      <c r="N207" s="40">
        <v>10391003</v>
      </c>
      <c r="O207" s="40" t="b">
        <f t="shared" si="126"/>
        <v>1</v>
      </c>
      <c r="P207" s="40">
        <v>10391003</v>
      </c>
      <c r="Q207" s="40"/>
      <c r="R207" s="40"/>
      <c r="S207" s="40"/>
      <c r="T207" s="116"/>
      <c r="U207" s="112"/>
      <c r="V207" s="36"/>
      <c r="W207" s="36"/>
      <c r="X207" s="36"/>
      <c r="Y207" s="36"/>
      <c r="Z207" s="36"/>
      <c r="AA207" s="196">
        <v>465116</v>
      </c>
      <c r="AB207" s="196">
        <v>8807435</v>
      </c>
      <c r="AC207" s="196">
        <v>8807435</v>
      </c>
      <c r="AD207" s="196"/>
      <c r="AE207" s="196"/>
      <c r="AF207" s="36"/>
      <c r="AG207" s="116"/>
      <c r="AH207" s="774"/>
      <c r="AI207" s="735"/>
      <c r="AJ207" s="735"/>
      <c r="AK207" s="741"/>
      <c r="AL207" s="735"/>
      <c r="AM207" s="735"/>
      <c r="AN207" s="777"/>
      <c r="AO207" s="735"/>
      <c r="AP207" s="766"/>
      <c r="AQ207" s="762"/>
      <c r="AR207" s="735"/>
      <c r="AS207" s="735"/>
      <c r="AT207" s="735"/>
      <c r="AU207" s="735"/>
      <c r="AV207" s="735"/>
      <c r="AW207" s="735"/>
      <c r="AX207" s="759"/>
      <c r="AY207" s="762"/>
      <c r="AZ207" s="764"/>
    </row>
    <row r="208" spans="1:52" ht="17.25" customHeight="1">
      <c r="A208" s="780"/>
      <c r="B208" s="735"/>
      <c r="C208" s="724"/>
      <c r="D208" s="106" t="s">
        <v>95</v>
      </c>
      <c r="E208" s="40">
        <v>0</v>
      </c>
      <c r="F208" s="38"/>
      <c r="G208" s="38"/>
      <c r="H208" s="38"/>
      <c r="I208" s="38"/>
      <c r="J208" s="38"/>
      <c r="K208" s="38"/>
      <c r="L208" s="38"/>
      <c r="M208" s="40">
        <v>0</v>
      </c>
      <c r="N208" s="40">
        <v>0</v>
      </c>
      <c r="O208" s="40" t="b">
        <f t="shared" si="126"/>
        <v>1</v>
      </c>
      <c r="P208" s="40">
        <v>0</v>
      </c>
      <c r="Q208" s="38"/>
      <c r="R208" s="38"/>
      <c r="S208" s="38"/>
      <c r="T208" s="117"/>
      <c r="U208" s="113"/>
      <c r="V208" s="41"/>
      <c r="W208" s="41"/>
      <c r="X208" s="41"/>
      <c r="Y208" s="41"/>
      <c r="Z208" s="41"/>
      <c r="AA208" s="41">
        <v>0</v>
      </c>
      <c r="AB208" s="41">
        <v>0</v>
      </c>
      <c r="AC208" s="41">
        <v>0</v>
      </c>
      <c r="AD208" s="41"/>
      <c r="AE208" s="41"/>
      <c r="AF208" s="41"/>
      <c r="AG208" s="117"/>
      <c r="AH208" s="774"/>
      <c r="AI208" s="735"/>
      <c r="AJ208" s="735"/>
      <c r="AK208" s="741"/>
      <c r="AL208" s="735"/>
      <c r="AM208" s="735"/>
      <c r="AN208" s="777"/>
      <c r="AO208" s="735"/>
      <c r="AP208" s="766"/>
      <c r="AQ208" s="762"/>
      <c r="AR208" s="735"/>
      <c r="AS208" s="735"/>
      <c r="AT208" s="735"/>
      <c r="AU208" s="735"/>
      <c r="AV208" s="735"/>
      <c r="AW208" s="735"/>
      <c r="AX208" s="759"/>
      <c r="AY208" s="762"/>
      <c r="AZ208" s="764"/>
    </row>
    <row r="209" spans="1:52" ht="17.25" customHeight="1">
      <c r="A209" s="780"/>
      <c r="B209" s="735"/>
      <c r="C209" s="724"/>
      <c r="D209" s="106" t="s">
        <v>7</v>
      </c>
      <c r="E209" s="40">
        <v>0</v>
      </c>
      <c r="F209" s="38"/>
      <c r="G209" s="38"/>
      <c r="H209" s="38"/>
      <c r="I209" s="38"/>
      <c r="J209" s="38"/>
      <c r="K209" s="38"/>
      <c r="L209" s="38"/>
      <c r="M209" s="40">
        <v>0</v>
      </c>
      <c r="N209" s="40">
        <v>0</v>
      </c>
      <c r="O209" s="40" t="b">
        <f t="shared" si="126"/>
        <v>1</v>
      </c>
      <c r="P209" s="40">
        <v>0</v>
      </c>
      <c r="Q209" s="38"/>
      <c r="R209" s="38"/>
      <c r="S209" s="38"/>
      <c r="T209" s="117"/>
      <c r="U209" s="113"/>
      <c r="V209" s="41"/>
      <c r="W209" s="41"/>
      <c r="X209" s="41"/>
      <c r="Y209" s="41"/>
      <c r="Z209" s="41"/>
      <c r="AA209" s="41">
        <v>0</v>
      </c>
      <c r="AB209" s="41">
        <v>0</v>
      </c>
      <c r="AC209" s="41">
        <v>0</v>
      </c>
      <c r="AD209" s="41"/>
      <c r="AE209" s="41"/>
      <c r="AF209" s="41"/>
      <c r="AG209" s="117"/>
      <c r="AH209" s="774"/>
      <c r="AI209" s="735"/>
      <c r="AJ209" s="735"/>
      <c r="AK209" s="741"/>
      <c r="AL209" s="735"/>
      <c r="AM209" s="735"/>
      <c r="AN209" s="777"/>
      <c r="AO209" s="735"/>
      <c r="AP209" s="766"/>
      <c r="AQ209" s="762"/>
      <c r="AR209" s="735"/>
      <c r="AS209" s="735"/>
      <c r="AT209" s="735"/>
      <c r="AU209" s="735"/>
      <c r="AV209" s="735"/>
      <c r="AW209" s="735"/>
      <c r="AX209" s="759"/>
      <c r="AY209" s="762"/>
      <c r="AZ209" s="764"/>
    </row>
    <row r="210" spans="1:52" ht="17.25" customHeight="1">
      <c r="A210" s="780"/>
      <c r="B210" s="735"/>
      <c r="C210" s="724"/>
      <c r="D210" s="106" t="s">
        <v>96</v>
      </c>
      <c r="E210" s="153">
        <v>80</v>
      </c>
      <c r="F210" s="154"/>
      <c r="G210" s="154"/>
      <c r="H210" s="154"/>
      <c r="I210" s="154"/>
      <c r="J210" s="154"/>
      <c r="K210" s="154"/>
      <c r="L210" s="154"/>
      <c r="M210" s="153">
        <v>80</v>
      </c>
      <c r="N210" s="153">
        <v>80</v>
      </c>
      <c r="O210" s="40" t="b">
        <f t="shared" si="126"/>
        <v>1</v>
      </c>
      <c r="P210" s="153">
        <v>80</v>
      </c>
      <c r="Q210" s="154"/>
      <c r="R210" s="154"/>
      <c r="S210" s="154"/>
      <c r="T210" s="155"/>
      <c r="U210" s="156"/>
      <c r="V210" s="157"/>
      <c r="W210" s="157"/>
      <c r="X210" s="157"/>
      <c r="Y210" s="157"/>
      <c r="Z210" s="157"/>
      <c r="AA210" s="197">
        <v>14</v>
      </c>
      <c r="AB210" s="197">
        <v>14</v>
      </c>
      <c r="AC210" s="197">
        <v>33</v>
      </c>
      <c r="AD210" s="197"/>
      <c r="AE210" s="197"/>
      <c r="AF210" s="157"/>
      <c r="AG210" s="155"/>
      <c r="AH210" s="774"/>
      <c r="AI210" s="735"/>
      <c r="AJ210" s="735"/>
      <c r="AK210" s="741"/>
      <c r="AL210" s="735"/>
      <c r="AM210" s="735"/>
      <c r="AN210" s="777"/>
      <c r="AO210" s="735"/>
      <c r="AP210" s="766"/>
      <c r="AQ210" s="762"/>
      <c r="AR210" s="735"/>
      <c r="AS210" s="735"/>
      <c r="AT210" s="735"/>
      <c r="AU210" s="735"/>
      <c r="AV210" s="735"/>
      <c r="AW210" s="735"/>
      <c r="AX210" s="759"/>
      <c r="AY210" s="762"/>
      <c r="AZ210" s="764"/>
    </row>
    <row r="211" spans="1:52" ht="17.25" customHeight="1">
      <c r="A211" s="780"/>
      <c r="B211" s="735"/>
      <c r="C211" s="724"/>
      <c r="D211" s="106" t="s">
        <v>99</v>
      </c>
      <c r="E211" s="153">
        <v>10391003</v>
      </c>
      <c r="F211" s="154"/>
      <c r="G211" s="154"/>
      <c r="H211" s="154"/>
      <c r="I211" s="154"/>
      <c r="J211" s="154"/>
      <c r="K211" s="154"/>
      <c r="L211" s="154"/>
      <c r="M211" s="153">
        <v>10391003</v>
      </c>
      <c r="N211" s="153">
        <v>10391003</v>
      </c>
      <c r="O211" s="40" t="b">
        <f t="shared" si="126"/>
        <v>1</v>
      </c>
      <c r="P211" s="153">
        <v>10391003</v>
      </c>
      <c r="Q211" s="154"/>
      <c r="R211" s="154"/>
      <c r="S211" s="154"/>
      <c r="T211" s="155"/>
      <c r="U211" s="156"/>
      <c r="V211" s="157"/>
      <c r="W211" s="157"/>
      <c r="X211" s="157"/>
      <c r="Y211" s="157"/>
      <c r="Z211" s="157"/>
      <c r="AA211" s="197">
        <v>465116</v>
      </c>
      <c r="AB211" s="197">
        <v>7819548</v>
      </c>
      <c r="AC211" s="197">
        <v>7819548</v>
      </c>
      <c r="AD211" s="197"/>
      <c r="AE211" s="197"/>
      <c r="AF211" s="157"/>
      <c r="AG211" s="155"/>
      <c r="AH211" s="775"/>
      <c r="AI211" s="736"/>
      <c r="AJ211" s="736"/>
      <c r="AK211" s="742"/>
      <c r="AL211" s="736"/>
      <c r="AM211" s="736"/>
      <c r="AN211" s="778"/>
      <c r="AO211" s="736"/>
      <c r="AP211" s="766"/>
      <c r="AQ211" s="763"/>
      <c r="AR211" s="736"/>
      <c r="AS211" s="736"/>
      <c r="AT211" s="736"/>
      <c r="AU211" s="736"/>
      <c r="AV211" s="736"/>
      <c r="AW211" s="736"/>
      <c r="AX211" s="760"/>
      <c r="AY211" s="763"/>
      <c r="AZ211" s="764"/>
    </row>
    <row r="212" spans="1:52" ht="17.25" customHeight="1">
      <c r="A212" s="780"/>
      <c r="B212" s="735"/>
      <c r="C212" s="724" t="s">
        <v>237</v>
      </c>
      <c r="D212" s="106" t="s">
        <v>94</v>
      </c>
      <c r="E212" s="40">
        <v>18</v>
      </c>
      <c r="F212" s="40"/>
      <c r="G212" s="40"/>
      <c r="H212" s="40"/>
      <c r="I212" s="40"/>
      <c r="J212" s="40"/>
      <c r="K212" s="40"/>
      <c r="L212" s="40"/>
      <c r="M212" s="40">
        <v>18</v>
      </c>
      <c r="N212" s="40">
        <v>18</v>
      </c>
      <c r="O212" s="40" t="b">
        <f t="shared" si="126"/>
        <v>1</v>
      </c>
      <c r="P212" s="40">
        <v>18</v>
      </c>
      <c r="Q212" s="40"/>
      <c r="R212" s="40"/>
      <c r="S212" s="109"/>
      <c r="T212" s="115"/>
      <c r="U212" s="111"/>
      <c r="V212" s="110"/>
      <c r="W212" s="110"/>
      <c r="X212" s="110"/>
      <c r="Y212" s="110"/>
      <c r="Z212" s="110"/>
      <c r="AA212" s="196">
        <v>0</v>
      </c>
      <c r="AB212" s="196">
        <v>0</v>
      </c>
      <c r="AC212" s="196">
        <v>0</v>
      </c>
      <c r="AD212" s="196"/>
      <c r="AE212" s="196"/>
      <c r="AF212" s="110"/>
      <c r="AG212" s="115"/>
      <c r="AH212" s="773" t="s">
        <v>237</v>
      </c>
      <c r="AI212" s="734" t="s">
        <v>257</v>
      </c>
      <c r="AJ212" s="734" t="s">
        <v>257</v>
      </c>
      <c r="AK212" s="740" t="s">
        <v>257</v>
      </c>
      <c r="AL212" s="734" t="s">
        <v>257</v>
      </c>
      <c r="AM212" s="734" t="s">
        <v>257</v>
      </c>
      <c r="AN212" s="776" t="s">
        <v>286</v>
      </c>
      <c r="AO212" s="767">
        <f t="shared" ref="AO212" si="142">+AP212+AQ212</f>
        <v>82820.029572488886</v>
      </c>
      <c r="AP212" s="766">
        <v>39611.475796290048</v>
      </c>
      <c r="AQ212" s="761">
        <v>43208.553776198831</v>
      </c>
      <c r="AR212" s="734" t="s">
        <v>257</v>
      </c>
      <c r="AS212" s="734" t="s">
        <v>257</v>
      </c>
      <c r="AT212" s="767">
        <f t="shared" ref="AT212" si="143">+AO212</f>
        <v>82820.029572488886</v>
      </c>
      <c r="AU212" s="734" t="s">
        <v>259</v>
      </c>
      <c r="AV212" s="767">
        <f t="shared" ref="AV212" si="144">+AT212</f>
        <v>82820.029572488886</v>
      </c>
      <c r="AW212" s="734" t="s">
        <v>260</v>
      </c>
      <c r="AX212" s="758">
        <f>+AQ212+AP212</f>
        <v>82820.029572488886</v>
      </c>
      <c r="AY212" s="761">
        <f t="shared" ref="AY212" si="145">+AX212</f>
        <v>82820.029572488886</v>
      </c>
      <c r="AZ212" s="764"/>
    </row>
    <row r="213" spans="1:52" ht="17.25" customHeight="1">
      <c r="A213" s="780"/>
      <c r="B213" s="735"/>
      <c r="C213" s="724"/>
      <c r="D213" s="106" t="s">
        <v>6</v>
      </c>
      <c r="E213" s="40">
        <v>2294118</v>
      </c>
      <c r="F213" s="40"/>
      <c r="G213" s="40"/>
      <c r="H213" s="40"/>
      <c r="I213" s="40"/>
      <c r="J213" s="40"/>
      <c r="K213" s="40"/>
      <c r="L213" s="40"/>
      <c r="M213" s="40">
        <v>2294118</v>
      </c>
      <c r="N213" s="40">
        <v>2294118</v>
      </c>
      <c r="O213" s="40" t="b">
        <f t="shared" si="126"/>
        <v>1</v>
      </c>
      <c r="P213" s="40">
        <v>2294118</v>
      </c>
      <c r="Q213" s="40"/>
      <c r="R213" s="40"/>
      <c r="S213" s="40"/>
      <c r="T213" s="116"/>
      <c r="U213" s="112"/>
      <c r="V213" s="36"/>
      <c r="W213" s="36"/>
      <c r="X213" s="36"/>
      <c r="Y213" s="36"/>
      <c r="Z213" s="36"/>
      <c r="AA213" s="196">
        <v>0</v>
      </c>
      <c r="AB213" s="196">
        <v>0</v>
      </c>
      <c r="AC213" s="196">
        <v>0</v>
      </c>
      <c r="AD213" s="196"/>
      <c r="AE213" s="196"/>
      <c r="AF213" s="36"/>
      <c r="AG213" s="116"/>
      <c r="AH213" s="774"/>
      <c r="AI213" s="735"/>
      <c r="AJ213" s="735"/>
      <c r="AK213" s="741"/>
      <c r="AL213" s="735"/>
      <c r="AM213" s="735"/>
      <c r="AN213" s="777"/>
      <c r="AO213" s="735"/>
      <c r="AP213" s="766"/>
      <c r="AQ213" s="762"/>
      <c r="AR213" s="735"/>
      <c r="AS213" s="735"/>
      <c r="AT213" s="735"/>
      <c r="AU213" s="735"/>
      <c r="AV213" s="735"/>
      <c r="AW213" s="735"/>
      <c r="AX213" s="759"/>
      <c r="AY213" s="762"/>
      <c r="AZ213" s="764"/>
    </row>
    <row r="214" spans="1:52" ht="17.25" customHeight="1">
      <c r="A214" s="780"/>
      <c r="B214" s="735"/>
      <c r="C214" s="724"/>
      <c r="D214" s="106" t="s">
        <v>95</v>
      </c>
      <c r="E214" s="40">
        <v>0</v>
      </c>
      <c r="F214" s="38"/>
      <c r="G214" s="38"/>
      <c r="H214" s="38"/>
      <c r="I214" s="38"/>
      <c r="J214" s="38"/>
      <c r="K214" s="38"/>
      <c r="L214" s="38"/>
      <c r="M214" s="40">
        <v>0</v>
      </c>
      <c r="N214" s="40">
        <v>0</v>
      </c>
      <c r="O214" s="40" t="b">
        <f t="shared" si="126"/>
        <v>1</v>
      </c>
      <c r="P214" s="40">
        <v>0</v>
      </c>
      <c r="Q214" s="38"/>
      <c r="R214" s="38"/>
      <c r="S214" s="38"/>
      <c r="T214" s="117"/>
      <c r="U214" s="113"/>
      <c r="V214" s="41"/>
      <c r="W214" s="41"/>
      <c r="X214" s="41"/>
      <c r="Y214" s="41"/>
      <c r="Z214" s="41"/>
      <c r="AA214" s="41">
        <v>0</v>
      </c>
      <c r="AB214" s="41">
        <v>0</v>
      </c>
      <c r="AC214" s="41">
        <v>0</v>
      </c>
      <c r="AD214" s="41"/>
      <c r="AE214" s="41"/>
      <c r="AF214" s="41"/>
      <c r="AG214" s="117"/>
      <c r="AH214" s="774"/>
      <c r="AI214" s="735"/>
      <c r="AJ214" s="735"/>
      <c r="AK214" s="741"/>
      <c r="AL214" s="735"/>
      <c r="AM214" s="735"/>
      <c r="AN214" s="777"/>
      <c r="AO214" s="735"/>
      <c r="AP214" s="766"/>
      <c r="AQ214" s="762"/>
      <c r="AR214" s="735"/>
      <c r="AS214" s="735"/>
      <c r="AT214" s="735"/>
      <c r="AU214" s="735"/>
      <c r="AV214" s="735"/>
      <c r="AW214" s="735"/>
      <c r="AX214" s="759"/>
      <c r="AY214" s="762"/>
      <c r="AZ214" s="764"/>
    </row>
    <row r="215" spans="1:52" ht="17.25" customHeight="1">
      <c r="A215" s="780"/>
      <c r="B215" s="735"/>
      <c r="C215" s="724"/>
      <c r="D215" s="106" t="s">
        <v>7</v>
      </c>
      <c r="E215" s="40">
        <v>0</v>
      </c>
      <c r="F215" s="38"/>
      <c r="G215" s="38"/>
      <c r="H215" s="38"/>
      <c r="I215" s="38"/>
      <c r="J215" s="38"/>
      <c r="K215" s="38"/>
      <c r="L215" s="38"/>
      <c r="M215" s="40">
        <v>0</v>
      </c>
      <c r="N215" s="40">
        <v>0</v>
      </c>
      <c r="O215" s="40" t="b">
        <f t="shared" si="126"/>
        <v>1</v>
      </c>
      <c r="P215" s="40">
        <v>0</v>
      </c>
      <c r="Q215" s="38"/>
      <c r="R215" s="38"/>
      <c r="S215" s="38"/>
      <c r="T215" s="117"/>
      <c r="U215" s="113"/>
      <c r="V215" s="41"/>
      <c r="W215" s="41"/>
      <c r="X215" s="41"/>
      <c r="Y215" s="41"/>
      <c r="Z215" s="41"/>
      <c r="AA215" s="41">
        <v>0</v>
      </c>
      <c r="AB215" s="41">
        <v>0</v>
      </c>
      <c r="AC215" s="41">
        <v>0</v>
      </c>
      <c r="AD215" s="41"/>
      <c r="AE215" s="41"/>
      <c r="AF215" s="41"/>
      <c r="AG215" s="117"/>
      <c r="AH215" s="774"/>
      <c r="AI215" s="735"/>
      <c r="AJ215" s="735"/>
      <c r="AK215" s="741"/>
      <c r="AL215" s="735"/>
      <c r="AM215" s="735"/>
      <c r="AN215" s="777"/>
      <c r="AO215" s="735"/>
      <c r="AP215" s="766"/>
      <c r="AQ215" s="762"/>
      <c r="AR215" s="735"/>
      <c r="AS215" s="735"/>
      <c r="AT215" s="735"/>
      <c r="AU215" s="735"/>
      <c r="AV215" s="735"/>
      <c r="AW215" s="735"/>
      <c r="AX215" s="759"/>
      <c r="AY215" s="762"/>
      <c r="AZ215" s="764"/>
    </row>
    <row r="216" spans="1:52" ht="17.25" customHeight="1">
      <c r="A216" s="780"/>
      <c r="B216" s="735"/>
      <c r="C216" s="724"/>
      <c r="D216" s="106" t="s">
        <v>96</v>
      </c>
      <c r="E216" s="153">
        <v>18</v>
      </c>
      <c r="F216" s="154"/>
      <c r="G216" s="154"/>
      <c r="H216" s="154"/>
      <c r="I216" s="154"/>
      <c r="J216" s="154"/>
      <c r="K216" s="154"/>
      <c r="L216" s="154"/>
      <c r="M216" s="153">
        <v>18</v>
      </c>
      <c r="N216" s="153">
        <v>18</v>
      </c>
      <c r="O216" s="40" t="b">
        <f t="shared" si="126"/>
        <v>1</v>
      </c>
      <c r="P216" s="153">
        <v>18</v>
      </c>
      <c r="Q216" s="154"/>
      <c r="R216" s="154"/>
      <c r="S216" s="154"/>
      <c r="T216" s="155"/>
      <c r="U216" s="156"/>
      <c r="V216" s="157"/>
      <c r="W216" s="157"/>
      <c r="X216" s="157"/>
      <c r="Y216" s="157"/>
      <c r="Z216" s="157"/>
      <c r="AA216" s="197">
        <v>0</v>
      </c>
      <c r="AB216" s="197">
        <v>0</v>
      </c>
      <c r="AC216" s="197">
        <v>0</v>
      </c>
      <c r="AD216" s="197"/>
      <c r="AE216" s="197"/>
      <c r="AF216" s="157"/>
      <c r="AG216" s="155"/>
      <c r="AH216" s="774"/>
      <c r="AI216" s="735"/>
      <c r="AJ216" s="735"/>
      <c r="AK216" s="741"/>
      <c r="AL216" s="735"/>
      <c r="AM216" s="735"/>
      <c r="AN216" s="777"/>
      <c r="AO216" s="735"/>
      <c r="AP216" s="766"/>
      <c r="AQ216" s="762"/>
      <c r="AR216" s="735"/>
      <c r="AS216" s="735"/>
      <c r="AT216" s="735"/>
      <c r="AU216" s="735"/>
      <c r="AV216" s="735"/>
      <c r="AW216" s="735"/>
      <c r="AX216" s="759"/>
      <c r="AY216" s="762"/>
      <c r="AZ216" s="764"/>
    </row>
    <row r="217" spans="1:52" ht="17.25" customHeight="1">
      <c r="A217" s="780"/>
      <c r="B217" s="735"/>
      <c r="C217" s="724"/>
      <c r="D217" s="106" t="s">
        <v>99</v>
      </c>
      <c r="E217" s="153">
        <v>2294118</v>
      </c>
      <c r="F217" s="154"/>
      <c r="G217" s="154"/>
      <c r="H217" s="154"/>
      <c r="I217" s="154"/>
      <c r="J217" s="154"/>
      <c r="K217" s="154"/>
      <c r="L217" s="154"/>
      <c r="M217" s="153">
        <v>2294118</v>
      </c>
      <c r="N217" s="153">
        <v>2294118</v>
      </c>
      <c r="O217" s="40" t="b">
        <f t="shared" si="126"/>
        <v>1</v>
      </c>
      <c r="P217" s="153">
        <v>2294118</v>
      </c>
      <c r="Q217" s="154"/>
      <c r="R217" s="154"/>
      <c r="S217" s="154"/>
      <c r="T217" s="155"/>
      <c r="U217" s="156"/>
      <c r="V217" s="157"/>
      <c r="W217" s="157"/>
      <c r="X217" s="157"/>
      <c r="Y217" s="157"/>
      <c r="Z217" s="157"/>
      <c r="AA217" s="197">
        <v>0</v>
      </c>
      <c r="AB217" s="197">
        <v>0</v>
      </c>
      <c r="AC217" s="197">
        <v>0</v>
      </c>
      <c r="AD217" s="197"/>
      <c r="AE217" s="197"/>
      <c r="AF217" s="157"/>
      <c r="AG217" s="155"/>
      <c r="AH217" s="775"/>
      <c r="AI217" s="736"/>
      <c r="AJ217" s="736"/>
      <c r="AK217" s="742"/>
      <c r="AL217" s="736"/>
      <c r="AM217" s="736"/>
      <c r="AN217" s="778"/>
      <c r="AO217" s="736"/>
      <c r="AP217" s="766"/>
      <c r="AQ217" s="763"/>
      <c r="AR217" s="736"/>
      <c r="AS217" s="736"/>
      <c r="AT217" s="736"/>
      <c r="AU217" s="736"/>
      <c r="AV217" s="736"/>
      <c r="AW217" s="736"/>
      <c r="AX217" s="760"/>
      <c r="AY217" s="763"/>
      <c r="AZ217" s="764"/>
    </row>
    <row r="218" spans="1:52" ht="17.25" customHeight="1">
      <c r="A218" s="780"/>
      <c r="B218" s="735"/>
      <c r="C218" s="724" t="s">
        <v>238</v>
      </c>
      <c r="D218" s="106" t="s">
        <v>94</v>
      </c>
      <c r="E218" s="40">
        <v>97</v>
      </c>
      <c r="F218" s="40"/>
      <c r="G218" s="40"/>
      <c r="H218" s="40"/>
      <c r="I218" s="40"/>
      <c r="J218" s="40"/>
      <c r="K218" s="40"/>
      <c r="L218" s="40"/>
      <c r="M218" s="40">
        <v>97</v>
      </c>
      <c r="N218" s="40">
        <v>97</v>
      </c>
      <c r="O218" s="40" t="b">
        <f t="shared" si="126"/>
        <v>1</v>
      </c>
      <c r="P218" s="40">
        <v>97</v>
      </c>
      <c r="Q218" s="40"/>
      <c r="R218" s="40"/>
      <c r="S218" s="109"/>
      <c r="T218" s="115"/>
      <c r="U218" s="111"/>
      <c r="V218" s="110"/>
      <c r="W218" s="110"/>
      <c r="X218" s="110"/>
      <c r="Y218" s="110"/>
      <c r="Z218" s="110"/>
      <c r="AA218" s="196">
        <v>19</v>
      </c>
      <c r="AB218" s="196">
        <v>22</v>
      </c>
      <c r="AC218" s="196">
        <v>24</v>
      </c>
      <c r="AD218" s="196"/>
      <c r="AE218" s="196"/>
      <c r="AF218" s="110"/>
      <c r="AG218" s="115"/>
      <c r="AH218" s="773" t="s">
        <v>238</v>
      </c>
      <c r="AI218" s="734" t="s">
        <v>415</v>
      </c>
      <c r="AJ218" s="734" t="s">
        <v>257</v>
      </c>
      <c r="AK218" s="740" t="s">
        <v>386</v>
      </c>
      <c r="AL218" s="734" t="str">
        <f t="shared" ref="AL218" si="146">+AH218</f>
        <v>16-PUENTE ARANDA</v>
      </c>
      <c r="AM218" s="734" t="s">
        <v>257</v>
      </c>
      <c r="AN218" s="776" t="s">
        <v>286</v>
      </c>
      <c r="AO218" s="767">
        <f t="shared" ref="AO218" si="147">+AP218+AQ218</f>
        <v>251570.57812419074</v>
      </c>
      <c r="AP218" s="766">
        <v>118748.17312939369</v>
      </c>
      <c r="AQ218" s="761">
        <v>132822.40499479705</v>
      </c>
      <c r="AR218" s="734" t="s">
        <v>257</v>
      </c>
      <c r="AS218" s="734" t="s">
        <v>257</v>
      </c>
      <c r="AT218" s="767">
        <f t="shared" ref="AT218" si="148">+AO218</f>
        <v>251570.57812419074</v>
      </c>
      <c r="AU218" s="734" t="s">
        <v>259</v>
      </c>
      <c r="AV218" s="767">
        <f t="shared" ref="AV218" si="149">+AT218</f>
        <v>251570.57812419074</v>
      </c>
      <c r="AW218" s="734" t="s">
        <v>260</v>
      </c>
      <c r="AX218" s="758">
        <f>+AQ218+AP218</f>
        <v>251570.57812419074</v>
      </c>
      <c r="AY218" s="761">
        <f t="shared" ref="AY218" si="150">+AX218</f>
        <v>251570.57812419074</v>
      </c>
      <c r="AZ218" s="764"/>
    </row>
    <row r="219" spans="1:52" ht="17.25" customHeight="1">
      <c r="A219" s="780"/>
      <c r="B219" s="735"/>
      <c r="C219" s="724"/>
      <c r="D219" s="106" t="s">
        <v>6</v>
      </c>
      <c r="E219" s="40">
        <v>12550173</v>
      </c>
      <c r="F219" s="40"/>
      <c r="G219" s="40"/>
      <c r="H219" s="40"/>
      <c r="I219" s="40"/>
      <c r="J219" s="40"/>
      <c r="K219" s="40"/>
      <c r="L219" s="40"/>
      <c r="M219" s="40">
        <v>12550173</v>
      </c>
      <c r="N219" s="40">
        <v>12550173</v>
      </c>
      <c r="O219" s="40" t="b">
        <f t="shared" si="126"/>
        <v>1</v>
      </c>
      <c r="P219" s="40">
        <v>12550173</v>
      </c>
      <c r="Q219" s="40"/>
      <c r="R219" s="40"/>
      <c r="S219" s="40"/>
      <c r="T219" s="116"/>
      <c r="U219" s="112"/>
      <c r="V219" s="36"/>
      <c r="W219" s="36"/>
      <c r="X219" s="36"/>
      <c r="Y219" s="36"/>
      <c r="Z219" s="36"/>
      <c r="AA219" s="196">
        <v>631229</v>
      </c>
      <c r="AB219" s="196">
        <v>6405407</v>
      </c>
      <c r="AC219" s="196">
        <v>6405407</v>
      </c>
      <c r="AD219" s="196"/>
      <c r="AE219" s="196"/>
      <c r="AF219" s="36"/>
      <c r="AG219" s="116"/>
      <c r="AH219" s="774"/>
      <c r="AI219" s="735"/>
      <c r="AJ219" s="735"/>
      <c r="AK219" s="741"/>
      <c r="AL219" s="735"/>
      <c r="AM219" s="735"/>
      <c r="AN219" s="777"/>
      <c r="AO219" s="735"/>
      <c r="AP219" s="766"/>
      <c r="AQ219" s="762"/>
      <c r="AR219" s="735"/>
      <c r="AS219" s="735"/>
      <c r="AT219" s="735"/>
      <c r="AU219" s="735"/>
      <c r="AV219" s="735"/>
      <c r="AW219" s="735"/>
      <c r="AX219" s="759"/>
      <c r="AY219" s="762"/>
      <c r="AZ219" s="764"/>
    </row>
    <row r="220" spans="1:52" ht="17.25" customHeight="1">
      <c r="A220" s="780"/>
      <c r="B220" s="735"/>
      <c r="C220" s="724"/>
      <c r="D220" s="106" t="s">
        <v>95</v>
      </c>
      <c r="E220" s="40">
        <v>0</v>
      </c>
      <c r="F220" s="38"/>
      <c r="G220" s="38"/>
      <c r="H220" s="38"/>
      <c r="I220" s="38"/>
      <c r="J220" s="38"/>
      <c r="K220" s="38"/>
      <c r="L220" s="38"/>
      <c r="M220" s="40">
        <v>0</v>
      </c>
      <c r="N220" s="40">
        <v>0</v>
      </c>
      <c r="O220" s="40" t="b">
        <f t="shared" si="126"/>
        <v>1</v>
      </c>
      <c r="P220" s="40">
        <v>0</v>
      </c>
      <c r="Q220" s="38"/>
      <c r="R220" s="38"/>
      <c r="S220" s="38"/>
      <c r="T220" s="117"/>
      <c r="U220" s="113"/>
      <c r="V220" s="41"/>
      <c r="W220" s="41"/>
      <c r="X220" s="41"/>
      <c r="Y220" s="41"/>
      <c r="Z220" s="41"/>
      <c r="AA220" s="41">
        <v>0</v>
      </c>
      <c r="AB220" s="41">
        <v>0</v>
      </c>
      <c r="AC220" s="41">
        <v>0</v>
      </c>
      <c r="AD220" s="41"/>
      <c r="AE220" s="41"/>
      <c r="AF220" s="41"/>
      <c r="AG220" s="117"/>
      <c r="AH220" s="774"/>
      <c r="AI220" s="735"/>
      <c r="AJ220" s="735"/>
      <c r="AK220" s="741"/>
      <c r="AL220" s="735"/>
      <c r="AM220" s="735"/>
      <c r="AN220" s="777"/>
      <c r="AO220" s="735"/>
      <c r="AP220" s="766"/>
      <c r="AQ220" s="762"/>
      <c r="AR220" s="735"/>
      <c r="AS220" s="735"/>
      <c r="AT220" s="735"/>
      <c r="AU220" s="735"/>
      <c r="AV220" s="735"/>
      <c r="AW220" s="735"/>
      <c r="AX220" s="759"/>
      <c r="AY220" s="762"/>
      <c r="AZ220" s="764"/>
    </row>
    <row r="221" spans="1:52" ht="17.25" customHeight="1">
      <c r="A221" s="780"/>
      <c r="B221" s="735"/>
      <c r="C221" s="724"/>
      <c r="D221" s="106" t="s">
        <v>7</v>
      </c>
      <c r="E221" s="40">
        <v>0</v>
      </c>
      <c r="F221" s="38"/>
      <c r="G221" s="38"/>
      <c r="H221" s="38"/>
      <c r="I221" s="38"/>
      <c r="J221" s="38"/>
      <c r="K221" s="38"/>
      <c r="L221" s="38"/>
      <c r="M221" s="40">
        <v>0</v>
      </c>
      <c r="N221" s="40">
        <v>0</v>
      </c>
      <c r="O221" s="40" t="b">
        <f t="shared" si="126"/>
        <v>1</v>
      </c>
      <c r="P221" s="40">
        <v>0</v>
      </c>
      <c r="Q221" s="38"/>
      <c r="R221" s="38"/>
      <c r="S221" s="38"/>
      <c r="T221" s="117"/>
      <c r="U221" s="113"/>
      <c r="V221" s="41"/>
      <c r="W221" s="41"/>
      <c r="X221" s="41"/>
      <c r="Y221" s="41"/>
      <c r="Z221" s="41"/>
      <c r="AA221" s="41">
        <v>0</v>
      </c>
      <c r="AB221" s="41">
        <v>0</v>
      </c>
      <c r="AC221" s="41">
        <v>0</v>
      </c>
      <c r="AD221" s="41"/>
      <c r="AE221" s="41"/>
      <c r="AF221" s="41"/>
      <c r="AG221" s="117"/>
      <c r="AH221" s="774"/>
      <c r="AI221" s="735"/>
      <c r="AJ221" s="735"/>
      <c r="AK221" s="741"/>
      <c r="AL221" s="735"/>
      <c r="AM221" s="735"/>
      <c r="AN221" s="777"/>
      <c r="AO221" s="735"/>
      <c r="AP221" s="766"/>
      <c r="AQ221" s="762"/>
      <c r="AR221" s="735"/>
      <c r="AS221" s="735"/>
      <c r="AT221" s="735"/>
      <c r="AU221" s="735"/>
      <c r="AV221" s="735"/>
      <c r="AW221" s="735"/>
      <c r="AX221" s="759"/>
      <c r="AY221" s="762"/>
      <c r="AZ221" s="764"/>
    </row>
    <row r="222" spans="1:52" ht="17.25" customHeight="1">
      <c r="A222" s="780"/>
      <c r="B222" s="735"/>
      <c r="C222" s="724"/>
      <c r="D222" s="106" t="s">
        <v>96</v>
      </c>
      <c r="E222" s="153">
        <v>97</v>
      </c>
      <c r="F222" s="154"/>
      <c r="G222" s="154"/>
      <c r="H222" s="154"/>
      <c r="I222" s="154"/>
      <c r="J222" s="154"/>
      <c r="K222" s="154"/>
      <c r="L222" s="154"/>
      <c r="M222" s="153">
        <v>97</v>
      </c>
      <c r="N222" s="153">
        <v>97</v>
      </c>
      <c r="O222" s="40" t="b">
        <f t="shared" si="126"/>
        <v>1</v>
      </c>
      <c r="P222" s="153">
        <v>97</v>
      </c>
      <c r="Q222" s="154"/>
      <c r="R222" s="154"/>
      <c r="S222" s="154"/>
      <c r="T222" s="155"/>
      <c r="U222" s="156"/>
      <c r="V222" s="157"/>
      <c r="W222" s="157"/>
      <c r="X222" s="157"/>
      <c r="Y222" s="157"/>
      <c r="Z222" s="157"/>
      <c r="AA222" s="197">
        <v>19</v>
      </c>
      <c r="AB222" s="197">
        <v>22</v>
      </c>
      <c r="AC222" s="197">
        <v>24</v>
      </c>
      <c r="AD222" s="197"/>
      <c r="AE222" s="197"/>
      <c r="AF222" s="157"/>
      <c r="AG222" s="155"/>
      <c r="AH222" s="774"/>
      <c r="AI222" s="735"/>
      <c r="AJ222" s="735"/>
      <c r="AK222" s="741"/>
      <c r="AL222" s="735"/>
      <c r="AM222" s="735"/>
      <c r="AN222" s="777"/>
      <c r="AO222" s="735"/>
      <c r="AP222" s="766"/>
      <c r="AQ222" s="762"/>
      <c r="AR222" s="735"/>
      <c r="AS222" s="735"/>
      <c r="AT222" s="735"/>
      <c r="AU222" s="735"/>
      <c r="AV222" s="735"/>
      <c r="AW222" s="735"/>
      <c r="AX222" s="759"/>
      <c r="AY222" s="762"/>
      <c r="AZ222" s="764"/>
    </row>
    <row r="223" spans="1:52" ht="17.25" customHeight="1">
      <c r="A223" s="780"/>
      <c r="B223" s="735"/>
      <c r="C223" s="724"/>
      <c r="D223" s="106" t="s">
        <v>99</v>
      </c>
      <c r="E223" s="153">
        <v>12550173</v>
      </c>
      <c r="F223" s="154"/>
      <c r="G223" s="154"/>
      <c r="H223" s="154"/>
      <c r="I223" s="154"/>
      <c r="J223" s="154"/>
      <c r="K223" s="154"/>
      <c r="L223" s="154"/>
      <c r="M223" s="153">
        <v>12550173</v>
      </c>
      <c r="N223" s="153">
        <v>12550173</v>
      </c>
      <c r="O223" s="40" t="b">
        <f t="shared" si="126"/>
        <v>1</v>
      </c>
      <c r="P223" s="153">
        <v>12550173</v>
      </c>
      <c r="Q223" s="154"/>
      <c r="R223" s="154"/>
      <c r="S223" s="154"/>
      <c r="T223" s="155"/>
      <c r="U223" s="156"/>
      <c r="V223" s="157"/>
      <c r="W223" s="157"/>
      <c r="X223" s="157"/>
      <c r="Y223" s="157"/>
      <c r="Z223" s="157"/>
      <c r="AA223" s="197">
        <v>631229</v>
      </c>
      <c r="AB223" s="197">
        <v>12287862</v>
      </c>
      <c r="AC223" s="197">
        <v>12287862</v>
      </c>
      <c r="AD223" s="197"/>
      <c r="AE223" s="197"/>
      <c r="AF223" s="157"/>
      <c r="AG223" s="155"/>
      <c r="AH223" s="775"/>
      <c r="AI223" s="736"/>
      <c r="AJ223" s="736"/>
      <c r="AK223" s="742"/>
      <c r="AL223" s="736"/>
      <c r="AM223" s="736"/>
      <c r="AN223" s="778"/>
      <c r="AO223" s="736"/>
      <c r="AP223" s="766"/>
      <c r="AQ223" s="763"/>
      <c r="AR223" s="736"/>
      <c r="AS223" s="736"/>
      <c r="AT223" s="736"/>
      <c r="AU223" s="736"/>
      <c r="AV223" s="736"/>
      <c r="AW223" s="736"/>
      <c r="AX223" s="760"/>
      <c r="AY223" s="763"/>
      <c r="AZ223" s="764"/>
    </row>
    <row r="224" spans="1:52" ht="17.25" customHeight="1">
      <c r="A224" s="780"/>
      <c r="B224" s="735"/>
      <c r="C224" s="724" t="s">
        <v>239</v>
      </c>
      <c r="D224" s="106" t="s">
        <v>94</v>
      </c>
      <c r="E224" s="40">
        <v>14</v>
      </c>
      <c r="F224" s="40"/>
      <c r="G224" s="40"/>
      <c r="H224" s="40"/>
      <c r="I224" s="40"/>
      <c r="J224" s="40"/>
      <c r="K224" s="40"/>
      <c r="L224" s="40"/>
      <c r="M224" s="40">
        <v>14</v>
      </c>
      <c r="N224" s="40">
        <v>14</v>
      </c>
      <c r="O224" s="40" t="b">
        <f t="shared" si="126"/>
        <v>1</v>
      </c>
      <c r="P224" s="40">
        <v>14</v>
      </c>
      <c r="Q224" s="40"/>
      <c r="R224" s="40"/>
      <c r="S224" s="109"/>
      <c r="T224" s="115"/>
      <c r="U224" s="111"/>
      <c r="V224" s="110"/>
      <c r="W224" s="110"/>
      <c r="X224" s="110"/>
      <c r="Y224" s="110"/>
      <c r="Z224" s="110"/>
      <c r="AA224" s="196">
        <v>1</v>
      </c>
      <c r="AB224" s="196">
        <v>2</v>
      </c>
      <c r="AC224" s="196">
        <v>4</v>
      </c>
      <c r="AD224" s="196"/>
      <c r="AE224" s="196"/>
      <c r="AF224" s="110"/>
      <c r="AG224" s="115"/>
      <c r="AH224" s="773" t="s">
        <v>239</v>
      </c>
      <c r="AI224" s="734" t="s">
        <v>338</v>
      </c>
      <c r="AJ224" s="734" t="s">
        <v>257</v>
      </c>
      <c r="AK224" s="740" t="s">
        <v>386</v>
      </c>
      <c r="AL224" s="734" t="str">
        <f t="shared" ref="AL224" si="151">+AH224</f>
        <v>17-CANDELARIA</v>
      </c>
      <c r="AM224" s="734" t="s">
        <v>257</v>
      </c>
      <c r="AN224" s="776" t="s">
        <v>286</v>
      </c>
      <c r="AO224" s="767">
        <f t="shared" ref="AO224" si="152">+AP224+AQ224</f>
        <v>18703.008901364068</v>
      </c>
      <c r="AP224" s="766">
        <v>9562.1212400278164</v>
      </c>
      <c r="AQ224" s="761">
        <v>9140.8876613362536</v>
      </c>
      <c r="AR224" s="734" t="s">
        <v>257</v>
      </c>
      <c r="AS224" s="734" t="s">
        <v>257</v>
      </c>
      <c r="AT224" s="767">
        <f t="shared" ref="AT224" si="153">+AO224</f>
        <v>18703.008901364068</v>
      </c>
      <c r="AU224" s="734" t="s">
        <v>259</v>
      </c>
      <c r="AV224" s="767">
        <f t="shared" ref="AV224" si="154">+AT224</f>
        <v>18703.008901364068</v>
      </c>
      <c r="AW224" s="734" t="s">
        <v>260</v>
      </c>
      <c r="AX224" s="758">
        <f>+AQ224+AP224</f>
        <v>18703.008901364068</v>
      </c>
      <c r="AY224" s="761">
        <f t="shared" ref="AY224" si="155">+AX224</f>
        <v>18703.008901364068</v>
      </c>
      <c r="AZ224" s="764"/>
    </row>
    <row r="225" spans="1:52" ht="17.25" customHeight="1">
      <c r="A225" s="780"/>
      <c r="B225" s="735"/>
      <c r="C225" s="724"/>
      <c r="D225" s="106" t="s">
        <v>6</v>
      </c>
      <c r="E225" s="40">
        <v>1776817</v>
      </c>
      <c r="F225" s="40"/>
      <c r="G225" s="40"/>
      <c r="H225" s="40"/>
      <c r="I225" s="40"/>
      <c r="J225" s="40"/>
      <c r="K225" s="40"/>
      <c r="L225" s="40"/>
      <c r="M225" s="40">
        <v>1776817</v>
      </c>
      <c r="N225" s="40">
        <v>1776817</v>
      </c>
      <c r="O225" s="40" t="b">
        <f t="shared" si="126"/>
        <v>1</v>
      </c>
      <c r="P225" s="40">
        <v>1776817</v>
      </c>
      <c r="Q225" s="40"/>
      <c r="R225" s="40"/>
      <c r="S225" s="40"/>
      <c r="T225" s="116"/>
      <c r="U225" s="112"/>
      <c r="V225" s="36"/>
      <c r="W225" s="36"/>
      <c r="X225" s="36"/>
      <c r="Y225" s="36"/>
      <c r="Z225" s="36"/>
      <c r="AA225" s="196">
        <v>33223</v>
      </c>
      <c r="AB225" s="196">
        <v>1067568</v>
      </c>
      <c r="AC225" s="196">
        <v>1067568</v>
      </c>
      <c r="AD225" s="196"/>
      <c r="AE225" s="196"/>
      <c r="AF225" s="36"/>
      <c r="AG225" s="116"/>
      <c r="AH225" s="774"/>
      <c r="AI225" s="735"/>
      <c r="AJ225" s="735"/>
      <c r="AK225" s="741"/>
      <c r="AL225" s="735"/>
      <c r="AM225" s="735"/>
      <c r="AN225" s="777"/>
      <c r="AO225" s="735"/>
      <c r="AP225" s="766"/>
      <c r="AQ225" s="762"/>
      <c r="AR225" s="735"/>
      <c r="AS225" s="735"/>
      <c r="AT225" s="735"/>
      <c r="AU225" s="735"/>
      <c r="AV225" s="735"/>
      <c r="AW225" s="735"/>
      <c r="AX225" s="759"/>
      <c r="AY225" s="762"/>
      <c r="AZ225" s="764"/>
    </row>
    <row r="226" spans="1:52" ht="17.25" customHeight="1">
      <c r="A226" s="780"/>
      <c r="B226" s="735"/>
      <c r="C226" s="724"/>
      <c r="D226" s="106" t="s">
        <v>95</v>
      </c>
      <c r="E226" s="40">
        <v>0</v>
      </c>
      <c r="F226" s="38"/>
      <c r="G226" s="38"/>
      <c r="H226" s="38"/>
      <c r="I226" s="38"/>
      <c r="J226" s="38"/>
      <c r="K226" s="38"/>
      <c r="L226" s="38"/>
      <c r="M226" s="40">
        <v>0</v>
      </c>
      <c r="N226" s="40">
        <v>0</v>
      </c>
      <c r="O226" s="40" t="b">
        <f t="shared" si="126"/>
        <v>1</v>
      </c>
      <c r="P226" s="40">
        <v>0</v>
      </c>
      <c r="Q226" s="38"/>
      <c r="R226" s="38"/>
      <c r="S226" s="38"/>
      <c r="T226" s="117"/>
      <c r="U226" s="113"/>
      <c r="V226" s="41"/>
      <c r="W226" s="41"/>
      <c r="X226" s="41"/>
      <c r="Y226" s="41"/>
      <c r="Z226" s="41"/>
      <c r="AA226" s="41">
        <v>0</v>
      </c>
      <c r="AB226" s="41">
        <v>0</v>
      </c>
      <c r="AC226" s="41">
        <v>0</v>
      </c>
      <c r="AD226" s="41"/>
      <c r="AE226" s="41"/>
      <c r="AF226" s="41"/>
      <c r="AG226" s="117"/>
      <c r="AH226" s="774"/>
      <c r="AI226" s="735"/>
      <c r="AJ226" s="735"/>
      <c r="AK226" s="741"/>
      <c r="AL226" s="735"/>
      <c r="AM226" s="735"/>
      <c r="AN226" s="777"/>
      <c r="AO226" s="735"/>
      <c r="AP226" s="766"/>
      <c r="AQ226" s="762"/>
      <c r="AR226" s="735"/>
      <c r="AS226" s="735"/>
      <c r="AT226" s="735"/>
      <c r="AU226" s="735"/>
      <c r="AV226" s="735"/>
      <c r="AW226" s="735"/>
      <c r="AX226" s="759"/>
      <c r="AY226" s="762"/>
      <c r="AZ226" s="764"/>
    </row>
    <row r="227" spans="1:52" ht="17.25" customHeight="1">
      <c r="A227" s="780"/>
      <c r="B227" s="735"/>
      <c r="C227" s="724"/>
      <c r="D227" s="106" t="s">
        <v>7</v>
      </c>
      <c r="E227" s="40">
        <v>0</v>
      </c>
      <c r="F227" s="38"/>
      <c r="G227" s="38"/>
      <c r="H227" s="38"/>
      <c r="I227" s="38"/>
      <c r="J227" s="38"/>
      <c r="K227" s="38"/>
      <c r="L227" s="38"/>
      <c r="M227" s="40">
        <v>0</v>
      </c>
      <c r="N227" s="40">
        <v>0</v>
      </c>
      <c r="O227" s="40" t="b">
        <f t="shared" si="126"/>
        <v>1</v>
      </c>
      <c r="P227" s="40">
        <v>0</v>
      </c>
      <c r="Q227" s="38"/>
      <c r="R227" s="38"/>
      <c r="S227" s="38"/>
      <c r="T227" s="117"/>
      <c r="U227" s="113"/>
      <c r="V227" s="41"/>
      <c r="W227" s="41"/>
      <c r="X227" s="41"/>
      <c r="Y227" s="41"/>
      <c r="Z227" s="41"/>
      <c r="AA227" s="41">
        <v>0</v>
      </c>
      <c r="AB227" s="41">
        <v>0</v>
      </c>
      <c r="AC227" s="41">
        <v>0</v>
      </c>
      <c r="AD227" s="41"/>
      <c r="AE227" s="41"/>
      <c r="AF227" s="41"/>
      <c r="AG227" s="117"/>
      <c r="AH227" s="774"/>
      <c r="AI227" s="735"/>
      <c r="AJ227" s="735"/>
      <c r="AK227" s="741"/>
      <c r="AL227" s="735"/>
      <c r="AM227" s="735"/>
      <c r="AN227" s="777"/>
      <c r="AO227" s="735"/>
      <c r="AP227" s="766"/>
      <c r="AQ227" s="762"/>
      <c r="AR227" s="735"/>
      <c r="AS227" s="735"/>
      <c r="AT227" s="735"/>
      <c r="AU227" s="735"/>
      <c r="AV227" s="735"/>
      <c r="AW227" s="735"/>
      <c r="AX227" s="759"/>
      <c r="AY227" s="762"/>
      <c r="AZ227" s="764"/>
    </row>
    <row r="228" spans="1:52" ht="17.25" customHeight="1">
      <c r="A228" s="780"/>
      <c r="B228" s="735"/>
      <c r="C228" s="724"/>
      <c r="D228" s="106" t="s">
        <v>96</v>
      </c>
      <c r="E228" s="153">
        <v>14</v>
      </c>
      <c r="F228" s="154"/>
      <c r="G228" s="154"/>
      <c r="H228" s="154"/>
      <c r="I228" s="154"/>
      <c r="J228" s="154"/>
      <c r="K228" s="154"/>
      <c r="L228" s="154"/>
      <c r="M228" s="153">
        <v>14</v>
      </c>
      <c r="N228" s="153">
        <v>14</v>
      </c>
      <c r="O228" s="40" t="b">
        <f t="shared" si="126"/>
        <v>1</v>
      </c>
      <c r="P228" s="153">
        <v>14</v>
      </c>
      <c r="Q228" s="154"/>
      <c r="R228" s="154"/>
      <c r="S228" s="154"/>
      <c r="T228" s="155"/>
      <c r="U228" s="156"/>
      <c r="V228" s="157"/>
      <c r="W228" s="157"/>
      <c r="X228" s="157"/>
      <c r="Y228" s="157"/>
      <c r="Z228" s="157"/>
      <c r="AA228" s="197">
        <v>1</v>
      </c>
      <c r="AB228" s="197">
        <v>2</v>
      </c>
      <c r="AC228" s="197">
        <v>4</v>
      </c>
      <c r="AD228" s="197"/>
      <c r="AE228" s="197"/>
      <c r="AF228" s="157"/>
      <c r="AG228" s="155"/>
      <c r="AH228" s="774"/>
      <c r="AI228" s="735"/>
      <c r="AJ228" s="735"/>
      <c r="AK228" s="741"/>
      <c r="AL228" s="735"/>
      <c r="AM228" s="735"/>
      <c r="AN228" s="777"/>
      <c r="AO228" s="735"/>
      <c r="AP228" s="766"/>
      <c r="AQ228" s="762"/>
      <c r="AR228" s="735"/>
      <c r="AS228" s="735"/>
      <c r="AT228" s="735"/>
      <c r="AU228" s="735"/>
      <c r="AV228" s="735"/>
      <c r="AW228" s="735"/>
      <c r="AX228" s="759"/>
      <c r="AY228" s="762"/>
      <c r="AZ228" s="764"/>
    </row>
    <row r="229" spans="1:52" ht="17.25" customHeight="1">
      <c r="A229" s="780"/>
      <c r="B229" s="735"/>
      <c r="C229" s="724"/>
      <c r="D229" s="106" t="s">
        <v>99</v>
      </c>
      <c r="E229" s="153">
        <v>1776817</v>
      </c>
      <c r="F229" s="154"/>
      <c r="G229" s="154"/>
      <c r="H229" s="154"/>
      <c r="I229" s="154"/>
      <c r="J229" s="154"/>
      <c r="K229" s="154"/>
      <c r="L229" s="154"/>
      <c r="M229" s="153">
        <v>1776817</v>
      </c>
      <c r="N229" s="153">
        <v>1776817</v>
      </c>
      <c r="O229" s="40" t="b">
        <f t="shared" si="126"/>
        <v>1</v>
      </c>
      <c r="P229" s="153">
        <v>1776817</v>
      </c>
      <c r="Q229" s="154"/>
      <c r="R229" s="154"/>
      <c r="S229" s="154"/>
      <c r="T229" s="155"/>
      <c r="U229" s="156"/>
      <c r="V229" s="157"/>
      <c r="W229" s="157"/>
      <c r="X229" s="157"/>
      <c r="Y229" s="157"/>
      <c r="Z229" s="157"/>
      <c r="AA229" s="197">
        <v>33223</v>
      </c>
      <c r="AB229" s="197">
        <v>1117078</v>
      </c>
      <c r="AC229" s="197">
        <v>1117078</v>
      </c>
      <c r="AD229" s="197"/>
      <c r="AE229" s="197"/>
      <c r="AF229" s="157"/>
      <c r="AG229" s="155"/>
      <c r="AH229" s="775"/>
      <c r="AI229" s="736"/>
      <c r="AJ229" s="736"/>
      <c r="AK229" s="742"/>
      <c r="AL229" s="736"/>
      <c r="AM229" s="736"/>
      <c r="AN229" s="778"/>
      <c r="AO229" s="736"/>
      <c r="AP229" s="766"/>
      <c r="AQ229" s="763"/>
      <c r="AR229" s="736"/>
      <c r="AS229" s="736"/>
      <c r="AT229" s="736"/>
      <c r="AU229" s="736"/>
      <c r="AV229" s="736"/>
      <c r="AW229" s="736"/>
      <c r="AX229" s="760"/>
      <c r="AY229" s="763"/>
      <c r="AZ229" s="764"/>
    </row>
    <row r="230" spans="1:52" ht="17.25" customHeight="1">
      <c r="A230" s="780"/>
      <c r="B230" s="735"/>
      <c r="C230" s="724" t="s">
        <v>240</v>
      </c>
      <c r="D230" s="106" t="s">
        <v>94</v>
      </c>
      <c r="E230" s="40">
        <v>67</v>
      </c>
      <c r="F230" s="40"/>
      <c r="G230" s="40"/>
      <c r="H230" s="40"/>
      <c r="I230" s="40"/>
      <c r="J230" s="40"/>
      <c r="K230" s="40"/>
      <c r="L230" s="40"/>
      <c r="M230" s="40">
        <v>67</v>
      </c>
      <c r="N230" s="40">
        <v>67</v>
      </c>
      <c r="O230" s="40" t="b">
        <f t="shared" si="126"/>
        <v>1</v>
      </c>
      <c r="P230" s="40">
        <v>67</v>
      </c>
      <c r="Q230" s="40"/>
      <c r="R230" s="40"/>
      <c r="S230" s="109"/>
      <c r="T230" s="115"/>
      <c r="U230" s="111"/>
      <c r="V230" s="110"/>
      <c r="W230" s="110"/>
      <c r="X230" s="110"/>
      <c r="Y230" s="110"/>
      <c r="Z230" s="110"/>
      <c r="AA230" s="196">
        <v>17</v>
      </c>
      <c r="AB230" s="196">
        <v>17</v>
      </c>
      <c r="AC230" s="196">
        <v>29</v>
      </c>
      <c r="AD230" s="196"/>
      <c r="AE230" s="196"/>
      <c r="AF230" s="110"/>
      <c r="AG230" s="115"/>
      <c r="AH230" s="773" t="s">
        <v>240</v>
      </c>
      <c r="AI230" s="734" t="s">
        <v>416</v>
      </c>
      <c r="AJ230" s="734" t="s">
        <v>257</v>
      </c>
      <c r="AK230" s="740" t="s">
        <v>386</v>
      </c>
      <c r="AL230" s="734" t="str">
        <f t="shared" ref="AL230" si="156">+AH230</f>
        <v>18-RAFAEL URIBE URIBE</v>
      </c>
      <c r="AM230" s="734" t="s">
        <v>257</v>
      </c>
      <c r="AN230" s="776" t="s">
        <v>286</v>
      </c>
      <c r="AO230" s="767">
        <f t="shared" ref="AO230" si="157">+AP230+AQ230</f>
        <v>372617.56943056965</v>
      </c>
      <c r="AP230" s="766">
        <v>179866.46640330477</v>
      </c>
      <c r="AQ230" s="761">
        <v>192751.10302726488</v>
      </c>
      <c r="AR230" s="734" t="s">
        <v>257</v>
      </c>
      <c r="AS230" s="734" t="s">
        <v>257</v>
      </c>
      <c r="AT230" s="767">
        <f t="shared" ref="AT230" si="158">+AO230</f>
        <v>372617.56943056965</v>
      </c>
      <c r="AU230" s="734" t="s">
        <v>259</v>
      </c>
      <c r="AV230" s="767">
        <f t="shared" ref="AV230" si="159">+AT230</f>
        <v>372617.56943056965</v>
      </c>
      <c r="AW230" s="734" t="s">
        <v>260</v>
      </c>
      <c r="AX230" s="758">
        <f>+AQ230+AP230</f>
        <v>372617.56943056965</v>
      </c>
      <c r="AY230" s="761">
        <f t="shared" ref="AY230" si="160">+AX230</f>
        <v>372617.56943056965</v>
      </c>
      <c r="AZ230" s="764"/>
    </row>
    <row r="231" spans="1:52" ht="17.25" customHeight="1">
      <c r="A231" s="780"/>
      <c r="B231" s="735"/>
      <c r="C231" s="724"/>
      <c r="D231" s="106" t="s">
        <v>6</v>
      </c>
      <c r="E231" s="40">
        <v>8749135</v>
      </c>
      <c r="F231" s="40"/>
      <c r="G231" s="40"/>
      <c r="H231" s="40"/>
      <c r="I231" s="40"/>
      <c r="J231" s="40"/>
      <c r="K231" s="40"/>
      <c r="L231" s="40"/>
      <c r="M231" s="40">
        <v>8749135</v>
      </c>
      <c r="N231" s="40">
        <v>8749135</v>
      </c>
      <c r="O231" s="40" t="b">
        <f t="shared" si="126"/>
        <v>1</v>
      </c>
      <c r="P231" s="40">
        <v>8749135</v>
      </c>
      <c r="Q231" s="40"/>
      <c r="R231" s="40"/>
      <c r="S231" s="40"/>
      <c r="T231" s="116"/>
      <c r="U231" s="112"/>
      <c r="V231" s="36"/>
      <c r="W231" s="36"/>
      <c r="X231" s="36"/>
      <c r="Y231" s="36"/>
      <c r="Z231" s="36"/>
      <c r="AA231" s="196">
        <v>564784</v>
      </c>
      <c r="AB231" s="196">
        <v>7739867</v>
      </c>
      <c r="AC231" s="196">
        <v>7739867</v>
      </c>
      <c r="AD231" s="196"/>
      <c r="AE231" s="196"/>
      <c r="AF231" s="36"/>
      <c r="AG231" s="116"/>
      <c r="AH231" s="774"/>
      <c r="AI231" s="735"/>
      <c r="AJ231" s="735"/>
      <c r="AK231" s="741"/>
      <c r="AL231" s="735"/>
      <c r="AM231" s="735"/>
      <c r="AN231" s="777"/>
      <c r="AO231" s="735"/>
      <c r="AP231" s="766"/>
      <c r="AQ231" s="762"/>
      <c r="AR231" s="735"/>
      <c r="AS231" s="735"/>
      <c r="AT231" s="735"/>
      <c r="AU231" s="735"/>
      <c r="AV231" s="735"/>
      <c r="AW231" s="735"/>
      <c r="AX231" s="759"/>
      <c r="AY231" s="762"/>
      <c r="AZ231" s="764"/>
    </row>
    <row r="232" spans="1:52" ht="17.25" customHeight="1">
      <c r="A232" s="780"/>
      <c r="B232" s="735"/>
      <c r="C232" s="724"/>
      <c r="D232" s="106" t="s">
        <v>95</v>
      </c>
      <c r="E232" s="40">
        <v>0</v>
      </c>
      <c r="F232" s="38"/>
      <c r="G232" s="38"/>
      <c r="H232" s="38"/>
      <c r="I232" s="38"/>
      <c r="J232" s="38"/>
      <c r="K232" s="38"/>
      <c r="L232" s="38"/>
      <c r="M232" s="40">
        <v>0</v>
      </c>
      <c r="N232" s="40">
        <v>0</v>
      </c>
      <c r="O232" s="40" t="b">
        <f t="shared" si="126"/>
        <v>1</v>
      </c>
      <c r="P232" s="40">
        <v>0</v>
      </c>
      <c r="Q232" s="38"/>
      <c r="R232" s="38"/>
      <c r="S232" s="38"/>
      <c r="T232" s="117"/>
      <c r="U232" s="113"/>
      <c r="V232" s="41"/>
      <c r="W232" s="41"/>
      <c r="X232" s="41"/>
      <c r="Y232" s="41"/>
      <c r="Z232" s="41"/>
      <c r="AA232" s="41">
        <v>0</v>
      </c>
      <c r="AB232" s="41">
        <v>0</v>
      </c>
      <c r="AC232" s="41">
        <v>0</v>
      </c>
      <c r="AD232" s="41"/>
      <c r="AE232" s="41"/>
      <c r="AF232" s="41"/>
      <c r="AG232" s="117"/>
      <c r="AH232" s="774"/>
      <c r="AI232" s="735"/>
      <c r="AJ232" s="735"/>
      <c r="AK232" s="741"/>
      <c r="AL232" s="735"/>
      <c r="AM232" s="735"/>
      <c r="AN232" s="777"/>
      <c r="AO232" s="735"/>
      <c r="AP232" s="766"/>
      <c r="AQ232" s="762"/>
      <c r="AR232" s="735"/>
      <c r="AS232" s="735"/>
      <c r="AT232" s="735"/>
      <c r="AU232" s="735"/>
      <c r="AV232" s="735"/>
      <c r="AW232" s="735"/>
      <c r="AX232" s="759"/>
      <c r="AY232" s="762"/>
      <c r="AZ232" s="764"/>
    </row>
    <row r="233" spans="1:52" ht="17.25" customHeight="1">
      <c r="A233" s="780"/>
      <c r="B233" s="735"/>
      <c r="C233" s="724"/>
      <c r="D233" s="106" t="s">
        <v>7</v>
      </c>
      <c r="E233" s="40">
        <v>0</v>
      </c>
      <c r="F233" s="38"/>
      <c r="G233" s="38"/>
      <c r="H233" s="38"/>
      <c r="I233" s="38"/>
      <c r="J233" s="38"/>
      <c r="K233" s="38"/>
      <c r="L233" s="38"/>
      <c r="M233" s="40">
        <v>0</v>
      </c>
      <c r="N233" s="40">
        <v>0</v>
      </c>
      <c r="O233" s="40" t="b">
        <f t="shared" si="126"/>
        <v>1</v>
      </c>
      <c r="P233" s="40">
        <v>0</v>
      </c>
      <c r="Q233" s="38"/>
      <c r="R233" s="38"/>
      <c r="S233" s="38"/>
      <c r="T233" s="117"/>
      <c r="U233" s="113"/>
      <c r="V233" s="41"/>
      <c r="W233" s="41"/>
      <c r="X233" s="41"/>
      <c r="Y233" s="41"/>
      <c r="Z233" s="41"/>
      <c r="AA233" s="41">
        <v>0</v>
      </c>
      <c r="AB233" s="41">
        <v>0</v>
      </c>
      <c r="AC233" s="41">
        <v>0</v>
      </c>
      <c r="AD233" s="41"/>
      <c r="AE233" s="41"/>
      <c r="AF233" s="41"/>
      <c r="AG233" s="117"/>
      <c r="AH233" s="774"/>
      <c r="AI233" s="735"/>
      <c r="AJ233" s="735"/>
      <c r="AK233" s="741"/>
      <c r="AL233" s="735"/>
      <c r="AM233" s="735"/>
      <c r="AN233" s="777"/>
      <c r="AO233" s="735"/>
      <c r="AP233" s="766"/>
      <c r="AQ233" s="762"/>
      <c r="AR233" s="735"/>
      <c r="AS233" s="735"/>
      <c r="AT233" s="735"/>
      <c r="AU233" s="735"/>
      <c r="AV233" s="735"/>
      <c r="AW233" s="735"/>
      <c r="AX233" s="759"/>
      <c r="AY233" s="762"/>
      <c r="AZ233" s="764"/>
    </row>
    <row r="234" spans="1:52" ht="17.25" customHeight="1">
      <c r="A234" s="780"/>
      <c r="B234" s="735"/>
      <c r="C234" s="724"/>
      <c r="D234" s="106" t="s">
        <v>96</v>
      </c>
      <c r="E234" s="153">
        <v>67</v>
      </c>
      <c r="F234" s="154"/>
      <c r="G234" s="154"/>
      <c r="H234" s="154"/>
      <c r="I234" s="154"/>
      <c r="J234" s="154"/>
      <c r="K234" s="154"/>
      <c r="L234" s="154"/>
      <c r="M234" s="153">
        <v>67</v>
      </c>
      <c r="N234" s="153">
        <v>67</v>
      </c>
      <c r="O234" s="40" t="b">
        <f t="shared" si="126"/>
        <v>1</v>
      </c>
      <c r="P234" s="153">
        <v>67</v>
      </c>
      <c r="Q234" s="154"/>
      <c r="R234" s="154"/>
      <c r="S234" s="154"/>
      <c r="T234" s="155"/>
      <c r="U234" s="156"/>
      <c r="V234" s="157"/>
      <c r="W234" s="157"/>
      <c r="X234" s="157"/>
      <c r="Y234" s="157"/>
      <c r="Z234" s="157"/>
      <c r="AA234" s="197">
        <v>17</v>
      </c>
      <c r="AB234" s="197">
        <v>17</v>
      </c>
      <c r="AC234" s="197">
        <v>29</v>
      </c>
      <c r="AD234" s="197"/>
      <c r="AE234" s="197"/>
      <c r="AF234" s="157"/>
      <c r="AG234" s="155"/>
      <c r="AH234" s="774"/>
      <c r="AI234" s="735"/>
      <c r="AJ234" s="735"/>
      <c r="AK234" s="741"/>
      <c r="AL234" s="735"/>
      <c r="AM234" s="735"/>
      <c r="AN234" s="777"/>
      <c r="AO234" s="735"/>
      <c r="AP234" s="766"/>
      <c r="AQ234" s="762"/>
      <c r="AR234" s="735"/>
      <c r="AS234" s="735"/>
      <c r="AT234" s="735"/>
      <c r="AU234" s="735"/>
      <c r="AV234" s="735"/>
      <c r="AW234" s="735"/>
      <c r="AX234" s="759"/>
      <c r="AY234" s="762"/>
      <c r="AZ234" s="764"/>
    </row>
    <row r="235" spans="1:52" ht="17.25" customHeight="1">
      <c r="A235" s="780"/>
      <c r="B235" s="735"/>
      <c r="C235" s="724"/>
      <c r="D235" s="106" t="s">
        <v>99</v>
      </c>
      <c r="E235" s="153">
        <v>8749135</v>
      </c>
      <c r="F235" s="154"/>
      <c r="G235" s="154"/>
      <c r="H235" s="154"/>
      <c r="I235" s="154"/>
      <c r="J235" s="154"/>
      <c r="K235" s="154"/>
      <c r="L235" s="154"/>
      <c r="M235" s="153">
        <v>8749135</v>
      </c>
      <c r="N235" s="153">
        <v>8749135</v>
      </c>
      <c r="O235" s="40" t="b">
        <f t="shared" si="126"/>
        <v>1</v>
      </c>
      <c r="P235" s="153">
        <v>8749135</v>
      </c>
      <c r="Q235" s="154"/>
      <c r="R235" s="154"/>
      <c r="S235" s="154"/>
      <c r="T235" s="155"/>
      <c r="U235" s="156"/>
      <c r="V235" s="157"/>
      <c r="W235" s="157"/>
      <c r="X235" s="157"/>
      <c r="Y235" s="157"/>
      <c r="Z235" s="157"/>
      <c r="AA235" s="197">
        <v>564784</v>
      </c>
      <c r="AB235" s="197">
        <v>9495165</v>
      </c>
      <c r="AC235" s="197">
        <v>9495165</v>
      </c>
      <c r="AD235" s="197"/>
      <c r="AE235" s="197"/>
      <c r="AF235" s="157"/>
      <c r="AG235" s="155"/>
      <c r="AH235" s="775"/>
      <c r="AI235" s="736"/>
      <c r="AJ235" s="736"/>
      <c r="AK235" s="742"/>
      <c r="AL235" s="736"/>
      <c r="AM235" s="736"/>
      <c r="AN235" s="778"/>
      <c r="AO235" s="736"/>
      <c r="AP235" s="766"/>
      <c r="AQ235" s="763"/>
      <c r="AR235" s="736"/>
      <c r="AS235" s="736"/>
      <c r="AT235" s="736"/>
      <c r="AU235" s="736"/>
      <c r="AV235" s="736"/>
      <c r="AW235" s="736"/>
      <c r="AX235" s="760"/>
      <c r="AY235" s="763"/>
      <c r="AZ235" s="764"/>
    </row>
    <row r="236" spans="1:52" ht="17.25" customHeight="1">
      <c r="A236" s="780"/>
      <c r="B236" s="735"/>
      <c r="C236" s="724" t="s">
        <v>241</v>
      </c>
      <c r="D236" s="106" t="s">
        <v>94</v>
      </c>
      <c r="E236" s="40">
        <v>29</v>
      </c>
      <c r="F236" s="40"/>
      <c r="G236" s="40"/>
      <c r="H236" s="40"/>
      <c r="I236" s="40"/>
      <c r="J236" s="40"/>
      <c r="K236" s="40"/>
      <c r="L236" s="40"/>
      <c r="M236" s="40">
        <v>29</v>
      </c>
      <c r="N236" s="40">
        <v>29</v>
      </c>
      <c r="O236" s="40" t="b">
        <f t="shared" si="126"/>
        <v>1</v>
      </c>
      <c r="P236" s="40">
        <v>29</v>
      </c>
      <c r="Q236" s="40"/>
      <c r="R236" s="40"/>
      <c r="S236" s="109"/>
      <c r="T236" s="115"/>
      <c r="U236" s="111"/>
      <c r="V236" s="110"/>
      <c r="W236" s="110"/>
      <c r="X236" s="110"/>
      <c r="Y236" s="110"/>
      <c r="Z236" s="110"/>
      <c r="AA236" s="196">
        <v>9</v>
      </c>
      <c r="AB236" s="196">
        <v>9</v>
      </c>
      <c r="AC236" s="196">
        <v>17</v>
      </c>
      <c r="AD236" s="196"/>
      <c r="AE236" s="196"/>
      <c r="AF236" s="110"/>
      <c r="AG236" s="115"/>
      <c r="AH236" s="773" t="s">
        <v>241</v>
      </c>
      <c r="AI236" s="734" t="s">
        <v>417</v>
      </c>
      <c r="AJ236" s="734" t="s">
        <v>257</v>
      </c>
      <c r="AK236" s="740" t="s">
        <v>386</v>
      </c>
      <c r="AL236" s="734" t="str">
        <f t="shared" ref="AL236" si="161">+AH236</f>
        <v>19-CIUDAD BOLIVAR</v>
      </c>
      <c r="AM236" s="734" t="s">
        <v>257</v>
      </c>
      <c r="AN236" s="776" t="s">
        <v>286</v>
      </c>
      <c r="AO236" s="767">
        <f t="shared" ref="AO236" si="162">+AP236+AQ236</f>
        <v>621367.91273055773</v>
      </c>
      <c r="AP236" s="766">
        <v>303281.84758636047</v>
      </c>
      <c r="AQ236" s="761">
        <v>318086.06514419726</v>
      </c>
      <c r="AR236" s="734" t="s">
        <v>257</v>
      </c>
      <c r="AS236" s="734" t="s">
        <v>257</v>
      </c>
      <c r="AT236" s="767">
        <f t="shared" ref="AT236" si="163">+AO236</f>
        <v>621367.91273055773</v>
      </c>
      <c r="AU236" s="734" t="s">
        <v>259</v>
      </c>
      <c r="AV236" s="767">
        <f t="shared" ref="AV236" si="164">+AT236</f>
        <v>621367.91273055773</v>
      </c>
      <c r="AW236" s="734" t="s">
        <v>260</v>
      </c>
      <c r="AX236" s="758">
        <f>+AQ236+AP236</f>
        <v>621367.91273055773</v>
      </c>
      <c r="AY236" s="761">
        <f t="shared" ref="AY236" si="165">+AX236</f>
        <v>621367.91273055773</v>
      </c>
      <c r="AZ236" s="764"/>
    </row>
    <row r="237" spans="1:52" ht="17.25" customHeight="1">
      <c r="A237" s="780"/>
      <c r="B237" s="735"/>
      <c r="C237" s="724"/>
      <c r="D237" s="106" t="s">
        <v>6</v>
      </c>
      <c r="E237" s="40">
        <v>3756057</v>
      </c>
      <c r="F237" s="40"/>
      <c r="G237" s="40"/>
      <c r="H237" s="40"/>
      <c r="I237" s="40"/>
      <c r="J237" s="40"/>
      <c r="K237" s="40"/>
      <c r="L237" s="40"/>
      <c r="M237" s="40">
        <v>3756057</v>
      </c>
      <c r="N237" s="40">
        <v>3756057</v>
      </c>
      <c r="O237" s="40" t="b">
        <f t="shared" si="126"/>
        <v>1</v>
      </c>
      <c r="P237" s="40">
        <v>3756057</v>
      </c>
      <c r="Q237" s="40"/>
      <c r="R237" s="40"/>
      <c r="S237" s="40"/>
      <c r="T237" s="116"/>
      <c r="U237" s="112"/>
      <c r="V237" s="36"/>
      <c r="W237" s="36"/>
      <c r="X237" s="36"/>
      <c r="Y237" s="36"/>
      <c r="Z237" s="36"/>
      <c r="AA237" s="196">
        <v>299003</v>
      </c>
      <c r="AB237" s="196">
        <v>4537163</v>
      </c>
      <c r="AC237" s="196">
        <v>4537163</v>
      </c>
      <c r="AD237" s="196"/>
      <c r="AE237" s="196"/>
      <c r="AF237" s="36"/>
      <c r="AG237" s="116"/>
      <c r="AH237" s="774"/>
      <c r="AI237" s="735"/>
      <c r="AJ237" s="735"/>
      <c r="AK237" s="741"/>
      <c r="AL237" s="735"/>
      <c r="AM237" s="735"/>
      <c r="AN237" s="777"/>
      <c r="AO237" s="735"/>
      <c r="AP237" s="766"/>
      <c r="AQ237" s="762"/>
      <c r="AR237" s="735"/>
      <c r="AS237" s="735"/>
      <c r="AT237" s="735"/>
      <c r="AU237" s="735"/>
      <c r="AV237" s="735"/>
      <c r="AW237" s="735"/>
      <c r="AX237" s="759"/>
      <c r="AY237" s="762"/>
      <c r="AZ237" s="764"/>
    </row>
    <row r="238" spans="1:52" ht="17.25" customHeight="1">
      <c r="A238" s="780"/>
      <c r="B238" s="735"/>
      <c r="C238" s="724"/>
      <c r="D238" s="106" t="s">
        <v>95</v>
      </c>
      <c r="E238" s="40">
        <v>0</v>
      </c>
      <c r="F238" s="38"/>
      <c r="G238" s="38"/>
      <c r="H238" s="38"/>
      <c r="I238" s="38"/>
      <c r="J238" s="38"/>
      <c r="K238" s="38"/>
      <c r="L238" s="38"/>
      <c r="M238" s="40">
        <v>0</v>
      </c>
      <c r="N238" s="40">
        <v>0</v>
      </c>
      <c r="O238" s="40" t="b">
        <f t="shared" si="126"/>
        <v>1</v>
      </c>
      <c r="P238" s="40">
        <v>0</v>
      </c>
      <c r="Q238" s="38"/>
      <c r="R238" s="38"/>
      <c r="S238" s="38"/>
      <c r="T238" s="117"/>
      <c r="U238" s="113"/>
      <c r="V238" s="41"/>
      <c r="W238" s="41"/>
      <c r="X238" s="41"/>
      <c r="Y238" s="41"/>
      <c r="Z238" s="41"/>
      <c r="AA238" s="41">
        <v>0</v>
      </c>
      <c r="AB238" s="41">
        <v>0</v>
      </c>
      <c r="AC238" s="41">
        <v>0</v>
      </c>
      <c r="AD238" s="41"/>
      <c r="AE238" s="41"/>
      <c r="AF238" s="41"/>
      <c r="AG238" s="117"/>
      <c r="AH238" s="774"/>
      <c r="AI238" s="735"/>
      <c r="AJ238" s="735"/>
      <c r="AK238" s="741"/>
      <c r="AL238" s="735"/>
      <c r="AM238" s="735"/>
      <c r="AN238" s="777"/>
      <c r="AO238" s="735"/>
      <c r="AP238" s="766"/>
      <c r="AQ238" s="762"/>
      <c r="AR238" s="735"/>
      <c r="AS238" s="735"/>
      <c r="AT238" s="735"/>
      <c r="AU238" s="735"/>
      <c r="AV238" s="735"/>
      <c r="AW238" s="735"/>
      <c r="AX238" s="759"/>
      <c r="AY238" s="762"/>
      <c r="AZ238" s="764"/>
    </row>
    <row r="239" spans="1:52" ht="17.25" customHeight="1">
      <c r="A239" s="780"/>
      <c r="B239" s="735"/>
      <c r="C239" s="724"/>
      <c r="D239" s="106" t="s">
        <v>7</v>
      </c>
      <c r="E239" s="40">
        <v>0</v>
      </c>
      <c r="F239" s="38"/>
      <c r="G239" s="38"/>
      <c r="H239" s="38"/>
      <c r="I239" s="38"/>
      <c r="J239" s="38"/>
      <c r="K239" s="38"/>
      <c r="L239" s="38"/>
      <c r="M239" s="40">
        <v>0</v>
      </c>
      <c r="N239" s="40">
        <v>0</v>
      </c>
      <c r="O239" s="40" t="b">
        <f t="shared" si="126"/>
        <v>1</v>
      </c>
      <c r="P239" s="40">
        <v>0</v>
      </c>
      <c r="Q239" s="38"/>
      <c r="R239" s="38"/>
      <c r="S239" s="38"/>
      <c r="T239" s="117"/>
      <c r="U239" s="113"/>
      <c r="V239" s="41"/>
      <c r="W239" s="41"/>
      <c r="X239" s="41"/>
      <c r="Y239" s="41"/>
      <c r="Z239" s="41"/>
      <c r="AA239" s="41">
        <v>0</v>
      </c>
      <c r="AB239" s="41">
        <v>0</v>
      </c>
      <c r="AC239" s="41">
        <v>0</v>
      </c>
      <c r="AD239" s="41"/>
      <c r="AE239" s="41"/>
      <c r="AF239" s="41"/>
      <c r="AG239" s="117"/>
      <c r="AH239" s="774"/>
      <c r="AI239" s="735"/>
      <c r="AJ239" s="735"/>
      <c r="AK239" s="741"/>
      <c r="AL239" s="735"/>
      <c r="AM239" s="735"/>
      <c r="AN239" s="777"/>
      <c r="AO239" s="735"/>
      <c r="AP239" s="766"/>
      <c r="AQ239" s="762"/>
      <c r="AR239" s="735"/>
      <c r="AS239" s="735"/>
      <c r="AT239" s="735"/>
      <c r="AU239" s="735"/>
      <c r="AV239" s="735"/>
      <c r="AW239" s="735"/>
      <c r="AX239" s="759"/>
      <c r="AY239" s="762"/>
      <c r="AZ239" s="764"/>
    </row>
    <row r="240" spans="1:52" ht="17.25" customHeight="1">
      <c r="A240" s="780"/>
      <c r="B240" s="735"/>
      <c r="C240" s="724"/>
      <c r="D240" s="106" t="s">
        <v>96</v>
      </c>
      <c r="E240" s="153">
        <v>29</v>
      </c>
      <c r="F240" s="154"/>
      <c r="G240" s="154"/>
      <c r="H240" s="154"/>
      <c r="I240" s="154"/>
      <c r="J240" s="154"/>
      <c r="K240" s="154"/>
      <c r="L240" s="154"/>
      <c r="M240" s="153">
        <v>29</v>
      </c>
      <c r="N240" s="153">
        <v>29</v>
      </c>
      <c r="O240" s="40" t="b">
        <f t="shared" si="126"/>
        <v>1</v>
      </c>
      <c r="P240" s="153">
        <v>29</v>
      </c>
      <c r="Q240" s="154"/>
      <c r="R240" s="154"/>
      <c r="S240" s="154"/>
      <c r="T240" s="155"/>
      <c r="U240" s="156"/>
      <c r="V240" s="157"/>
      <c r="W240" s="157"/>
      <c r="X240" s="157"/>
      <c r="Y240" s="157"/>
      <c r="Z240" s="157"/>
      <c r="AA240" s="197">
        <v>9</v>
      </c>
      <c r="AB240" s="197">
        <v>9</v>
      </c>
      <c r="AC240" s="197">
        <v>17</v>
      </c>
      <c r="AD240" s="197"/>
      <c r="AE240" s="197"/>
      <c r="AF240" s="157"/>
      <c r="AG240" s="155"/>
      <c r="AH240" s="774"/>
      <c r="AI240" s="735"/>
      <c r="AJ240" s="735"/>
      <c r="AK240" s="741"/>
      <c r="AL240" s="735"/>
      <c r="AM240" s="735"/>
      <c r="AN240" s="777"/>
      <c r="AO240" s="735"/>
      <c r="AP240" s="766"/>
      <c r="AQ240" s="762"/>
      <c r="AR240" s="735"/>
      <c r="AS240" s="735"/>
      <c r="AT240" s="735"/>
      <c r="AU240" s="735"/>
      <c r="AV240" s="735"/>
      <c r="AW240" s="735"/>
      <c r="AX240" s="759"/>
      <c r="AY240" s="762"/>
      <c r="AZ240" s="764"/>
    </row>
    <row r="241" spans="1:52" ht="17.25" customHeight="1">
      <c r="A241" s="780"/>
      <c r="B241" s="735"/>
      <c r="C241" s="724"/>
      <c r="D241" s="106" t="s">
        <v>99</v>
      </c>
      <c r="E241" s="153">
        <v>3756057</v>
      </c>
      <c r="F241" s="154"/>
      <c r="G241" s="154"/>
      <c r="H241" s="154"/>
      <c r="I241" s="154"/>
      <c r="J241" s="154"/>
      <c r="K241" s="154"/>
      <c r="L241" s="154"/>
      <c r="M241" s="153">
        <v>3756057</v>
      </c>
      <c r="N241" s="153">
        <v>3756057</v>
      </c>
      <c r="O241" s="40" t="b">
        <f t="shared" si="126"/>
        <v>1</v>
      </c>
      <c r="P241" s="153">
        <v>3756057</v>
      </c>
      <c r="Q241" s="154"/>
      <c r="R241" s="154"/>
      <c r="S241" s="154"/>
      <c r="T241" s="155"/>
      <c r="U241" s="156"/>
      <c r="V241" s="157"/>
      <c r="W241" s="157"/>
      <c r="X241" s="157"/>
      <c r="Y241" s="157"/>
      <c r="Z241" s="157"/>
      <c r="AA241" s="197">
        <v>299003</v>
      </c>
      <c r="AB241" s="197">
        <v>5026852</v>
      </c>
      <c r="AC241" s="197">
        <v>5026852</v>
      </c>
      <c r="AD241" s="197"/>
      <c r="AE241" s="197"/>
      <c r="AF241" s="157"/>
      <c r="AG241" s="155"/>
      <c r="AH241" s="775"/>
      <c r="AI241" s="736"/>
      <c r="AJ241" s="736"/>
      <c r="AK241" s="742"/>
      <c r="AL241" s="736"/>
      <c r="AM241" s="736"/>
      <c r="AN241" s="778"/>
      <c r="AO241" s="736"/>
      <c r="AP241" s="766"/>
      <c r="AQ241" s="763"/>
      <c r="AR241" s="736"/>
      <c r="AS241" s="736"/>
      <c r="AT241" s="736"/>
      <c r="AU241" s="736"/>
      <c r="AV241" s="736"/>
      <c r="AW241" s="736"/>
      <c r="AX241" s="760"/>
      <c r="AY241" s="763"/>
      <c r="AZ241" s="764"/>
    </row>
    <row r="242" spans="1:52" ht="39" customHeight="1">
      <c r="A242" s="780"/>
      <c r="B242" s="735"/>
      <c r="C242" s="765" t="s">
        <v>242</v>
      </c>
      <c r="D242" s="106" t="s">
        <v>159</v>
      </c>
      <c r="E242" s="128">
        <v>2000</v>
      </c>
      <c r="F242" s="119"/>
      <c r="G242" s="119"/>
      <c r="H242" s="119"/>
      <c r="I242" s="119"/>
      <c r="J242" s="119"/>
      <c r="K242" s="119"/>
      <c r="L242" s="119"/>
      <c r="M242" s="128">
        <v>2000</v>
      </c>
      <c r="N242" s="128">
        <v>2000</v>
      </c>
      <c r="O242" s="128"/>
      <c r="P242" s="128">
        <v>2000</v>
      </c>
      <c r="Q242" s="119"/>
      <c r="R242" s="119"/>
      <c r="S242" s="120"/>
      <c r="T242" s="121"/>
      <c r="U242" s="122"/>
      <c r="V242" s="123"/>
      <c r="W242" s="123"/>
      <c r="X242" s="123"/>
      <c r="Y242" s="123"/>
      <c r="Z242" s="123"/>
      <c r="AA242" s="128">
        <v>301</v>
      </c>
      <c r="AB242" s="128">
        <f>+AB128+AB134+AB140+AB146+AB152+AB158+AB164+AB170+AB176+AB182+AB188+AB194+AB200+AB206+AB212+AB218+AB224+AB230+AB236</f>
        <v>345</v>
      </c>
      <c r="AC242" s="128">
        <v>722</v>
      </c>
      <c r="AD242" s="128"/>
      <c r="AE242" s="128"/>
      <c r="AF242" s="128"/>
      <c r="AG242" s="131"/>
      <c r="AH242" s="731" t="s">
        <v>258</v>
      </c>
      <c r="AI242" s="748" t="s">
        <v>257</v>
      </c>
      <c r="AJ242" s="748" t="s">
        <v>257</v>
      </c>
      <c r="AK242" s="748" t="s">
        <v>257</v>
      </c>
      <c r="AL242" s="731" t="s">
        <v>258</v>
      </c>
      <c r="AM242" s="748" t="s">
        <v>257</v>
      </c>
      <c r="AN242" s="751" t="s">
        <v>261</v>
      </c>
      <c r="AO242" s="754">
        <f>SUM(AO128:AO241)</f>
        <v>7715777.3501998689</v>
      </c>
      <c r="AP242" s="757">
        <f>SUM(AP128:AP241)</f>
        <v>3679381.3397198981</v>
      </c>
      <c r="AQ242" s="757">
        <f>SUM(AQ128:AQ241)</f>
        <v>4036396.0104799699</v>
      </c>
      <c r="AR242" s="748" t="s">
        <v>257</v>
      </c>
      <c r="AS242" s="748" t="s">
        <v>257</v>
      </c>
      <c r="AT242" s="757">
        <f>+AO242</f>
        <v>7715777.3501998689</v>
      </c>
      <c r="AU242" s="748" t="s">
        <v>259</v>
      </c>
      <c r="AV242" s="754">
        <f>+AT242</f>
        <v>7715777.3501998689</v>
      </c>
      <c r="AW242" s="770" t="s">
        <v>260</v>
      </c>
      <c r="AX242" s="754">
        <f>+AP242+AQ242</f>
        <v>7715777.350199868</v>
      </c>
      <c r="AY242" s="754">
        <f>+AX242</f>
        <v>7715777.350199868</v>
      </c>
      <c r="AZ242" s="748"/>
    </row>
    <row r="243" spans="1:52" ht="39" customHeight="1">
      <c r="A243" s="780"/>
      <c r="B243" s="735"/>
      <c r="C243" s="765"/>
      <c r="D243" s="106" t="s">
        <v>153</v>
      </c>
      <c r="E243" s="128">
        <v>260000000</v>
      </c>
      <c r="F243" s="119"/>
      <c r="G243" s="119"/>
      <c r="H243" s="119"/>
      <c r="I243" s="119"/>
      <c r="J243" s="119"/>
      <c r="K243" s="119"/>
      <c r="L243" s="119"/>
      <c r="M243" s="128">
        <v>260000000</v>
      </c>
      <c r="N243" s="128">
        <v>260000000</v>
      </c>
      <c r="O243" s="128"/>
      <c r="P243" s="128">
        <v>260000000</v>
      </c>
      <c r="Q243" s="119"/>
      <c r="R243" s="119"/>
      <c r="S243" s="119"/>
      <c r="T243" s="121"/>
      <c r="U243" s="122"/>
      <c r="V243" s="123"/>
      <c r="W243" s="123"/>
      <c r="X243" s="123"/>
      <c r="Y243" s="123"/>
      <c r="Z243" s="123"/>
      <c r="AA243" s="128">
        <v>10000000</v>
      </c>
      <c r="AB243" s="128">
        <f>+AB129+AB135+AB141+AB147+AB153+AB159+AB165+AB171+AB177+AB183+AB189+AB195+AB201+AB207+AB213+AB219+AB225+AB231+AB237</f>
        <v>192696000</v>
      </c>
      <c r="AC243" s="128">
        <v>192696000</v>
      </c>
      <c r="AD243" s="128"/>
      <c r="AE243" s="128"/>
      <c r="AF243" s="128"/>
      <c r="AG243" s="131"/>
      <c r="AH243" s="732"/>
      <c r="AI243" s="749"/>
      <c r="AJ243" s="749"/>
      <c r="AK243" s="749"/>
      <c r="AL243" s="732"/>
      <c r="AM243" s="749"/>
      <c r="AN243" s="752"/>
      <c r="AO243" s="755"/>
      <c r="AP243" s="749"/>
      <c r="AQ243" s="749"/>
      <c r="AR243" s="749"/>
      <c r="AS243" s="749"/>
      <c r="AT243" s="749"/>
      <c r="AU243" s="749"/>
      <c r="AV243" s="755"/>
      <c r="AW243" s="771"/>
      <c r="AX243" s="755"/>
      <c r="AY243" s="768"/>
      <c r="AZ243" s="749"/>
    </row>
    <row r="244" spans="1:52" ht="39" customHeight="1">
      <c r="A244" s="780"/>
      <c r="B244" s="735"/>
      <c r="C244" s="765"/>
      <c r="D244" s="106" t="s">
        <v>160</v>
      </c>
      <c r="E244" s="128">
        <v>0</v>
      </c>
      <c r="F244" s="119"/>
      <c r="G244" s="119"/>
      <c r="H244" s="119"/>
      <c r="I244" s="119"/>
      <c r="J244" s="119"/>
      <c r="K244" s="119"/>
      <c r="L244" s="119"/>
      <c r="M244" s="128">
        <v>0</v>
      </c>
      <c r="N244" s="128">
        <v>0</v>
      </c>
      <c r="O244" s="128"/>
      <c r="P244" s="128">
        <v>0</v>
      </c>
      <c r="Q244" s="119"/>
      <c r="R244" s="119"/>
      <c r="S244" s="120"/>
      <c r="T244" s="121"/>
      <c r="U244" s="122"/>
      <c r="V244" s="123"/>
      <c r="W244" s="123"/>
      <c r="X244" s="123"/>
      <c r="Y244" s="123"/>
      <c r="Z244" s="123"/>
      <c r="AA244" s="128">
        <v>0</v>
      </c>
      <c r="AB244" s="128">
        <f t="shared" ref="AB244:AB245" si="166">+AB130+AB136+AB142+AB148+AB154+AB160+AB166+AB172+AB178+AB184+AB190+AB196+AB202+AB208+AB214+AB220+AB226+AB232+AB238</f>
        <v>0</v>
      </c>
      <c r="AC244" s="128">
        <v>0</v>
      </c>
      <c r="AD244" s="128"/>
      <c r="AE244" s="128"/>
      <c r="AF244" s="128"/>
      <c r="AG244" s="131"/>
      <c r="AH244" s="732"/>
      <c r="AI244" s="749"/>
      <c r="AJ244" s="749"/>
      <c r="AK244" s="749"/>
      <c r="AL244" s="732"/>
      <c r="AM244" s="749"/>
      <c r="AN244" s="752"/>
      <c r="AO244" s="755"/>
      <c r="AP244" s="749"/>
      <c r="AQ244" s="749"/>
      <c r="AR244" s="749"/>
      <c r="AS244" s="749"/>
      <c r="AT244" s="749"/>
      <c r="AU244" s="749"/>
      <c r="AV244" s="755"/>
      <c r="AW244" s="771"/>
      <c r="AX244" s="755"/>
      <c r="AY244" s="768"/>
      <c r="AZ244" s="749"/>
    </row>
    <row r="245" spans="1:52" ht="39" customHeight="1">
      <c r="A245" s="781"/>
      <c r="B245" s="736"/>
      <c r="C245" s="765"/>
      <c r="D245" s="106" t="s">
        <v>161</v>
      </c>
      <c r="E245" s="128">
        <v>0</v>
      </c>
      <c r="F245" s="125"/>
      <c r="G245" s="125"/>
      <c r="H245" s="125"/>
      <c r="I245" s="125"/>
      <c r="J245" s="125"/>
      <c r="K245" s="125"/>
      <c r="L245" s="125"/>
      <c r="M245" s="128">
        <v>0</v>
      </c>
      <c r="N245" s="128">
        <v>0</v>
      </c>
      <c r="O245" s="128"/>
      <c r="P245" s="128">
        <v>0</v>
      </c>
      <c r="Q245" s="125"/>
      <c r="R245" s="125"/>
      <c r="S245" s="119"/>
      <c r="T245" s="121"/>
      <c r="U245" s="122"/>
      <c r="V245" s="123"/>
      <c r="W245" s="123"/>
      <c r="X245" s="123"/>
      <c r="Y245" s="123"/>
      <c r="Z245" s="123"/>
      <c r="AA245" s="128">
        <v>0</v>
      </c>
      <c r="AB245" s="128">
        <f t="shared" si="166"/>
        <v>0</v>
      </c>
      <c r="AC245" s="128">
        <v>0</v>
      </c>
      <c r="AD245" s="128"/>
      <c r="AE245" s="128"/>
      <c r="AF245" s="128"/>
      <c r="AG245" s="131"/>
      <c r="AH245" s="733"/>
      <c r="AI245" s="750"/>
      <c r="AJ245" s="750"/>
      <c r="AK245" s="750"/>
      <c r="AL245" s="733"/>
      <c r="AM245" s="750"/>
      <c r="AN245" s="753"/>
      <c r="AO245" s="756"/>
      <c r="AP245" s="750"/>
      <c r="AQ245" s="750"/>
      <c r="AR245" s="750"/>
      <c r="AS245" s="750"/>
      <c r="AT245" s="750"/>
      <c r="AU245" s="750"/>
      <c r="AV245" s="756"/>
      <c r="AW245" s="772"/>
      <c r="AX245" s="756"/>
      <c r="AY245" s="769"/>
      <c r="AZ245" s="750"/>
    </row>
    <row r="246" spans="1:52" ht="45.75" customHeight="1">
      <c r="A246" s="745">
        <v>4</v>
      </c>
      <c r="B246" s="734" t="s">
        <v>196</v>
      </c>
      <c r="C246" s="724" t="s">
        <v>287</v>
      </c>
      <c r="D246" s="106" t="s">
        <v>94</v>
      </c>
      <c r="E246" s="374">
        <v>0.125</v>
      </c>
      <c r="F246" s="40"/>
      <c r="G246" s="40"/>
      <c r="H246" s="40"/>
      <c r="I246" s="40"/>
      <c r="J246" s="40"/>
      <c r="K246" s="40"/>
      <c r="L246" s="40"/>
      <c r="M246" s="374">
        <v>0.125</v>
      </c>
      <c r="N246" s="374">
        <v>0.125</v>
      </c>
      <c r="O246" s="374" t="b">
        <f>P246=N246</f>
        <v>1</v>
      </c>
      <c r="P246" s="374">
        <v>0.125</v>
      </c>
      <c r="Q246" s="40"/>
      <c r="R246" s="40"/>
      <c r="S246" s="109"/>
      <c r="T246" s="115"/>
      <c r="U246" s="111"/>
      <c r="V246" s="110"/>
      <c r="W246" s="110"/>
      <c r="X246" s="110"/>
      <c r="Y246" s="110"/>
      <c r="Z246" s="110"/>
      <c r="AA246" s="110">
        <v>0</v>
      </c>
      <c r="AB246" s="375">
        <v>0</v>
      </c>
      <c r="AC246" s="375">
        <f>+[3]INVERSIÓN!DY28</f>
        <v>0.05</v>
      </c>
      <c r="AD246" s="375"/>
      <c r="AE246" s="375"/>
      <c r="AF246" s="110"/>
      <c r="AG246" s="129"/>
      <c r="AH246" s="747" t="str">
        <f>+AH242</f>
        <v>19 LOCALIDADES</v>
      </c>
      <c r="AI246" s="734" t="s">
        <v>257</v>
      </c>
      <c r="AJ246" s="734" t="s">
        <v>257</v>
      </c>
      <c r="AK246" s="740" t="s">
        <v>387</v>
      </c>
      <c r="AL246" s="740" t="s">
        <v>388</v>
      </c>
      <c r="AM246" s="734" t="s">
        <v>257</v>
      </c>
      <c r="AN246" s="734" t="s">
        <v>257</v>
      </c>
      <c r="AO246" s="721">
        <f>+AO242</f>
        <v>7715777.3501998689</v>
      </c>
      <c r="AP246" s="737">
        <v>3679381</v>
      </c>
      <c r="AQ246" s="737">
        <v>4036396</v>
      </c>
      <c r="AR246" s="734" t="s">
        <v>257</v>
      </c>
      <c r="AS246" s="734" t="s">
        <v>257</v>
      </c>
      <c r="AT246" s="737">
        <f>+AT242</f>
        <v>7715777.3501998689</v>
      </c>
      <c r="AU246" s="734" t="s">
        <v>259</v>
      </c>
      <c r="AV246" s="721">
        <f>+AV242</f>
        <v>7715777.3501998689</v>
      </c>
      <c r="AW246" s="734" t="s">
        <v>260</v>
      </c>
      <c r="AX246" s="721">
        <f>+AP246+AQ246</f>
        <v>7715777</v>
      </c>
      <c r="AY246" s="721">
        <f>+AX246</f>
        <v>7715777</v>
      </c>
      <c r="AZ246" s="724"/>
    </row>
    <row r="247" spans="1:52" ht="45.75" customHeight="1">
      <c r="A247" s="746"/>
      <c r="B247" s="735"/>
      <c r="C247" s="724"/>
      <c r="D247" s="106" t="s">
        <v>6</v>
      </c>
      <c r="E247" s="40">
        <v>250000000</v>
      </c>
      <c r="F247" s="40"/>
      <c r="G247" s="40"/>
      <c r="H247" s="40"/>
      <c r="I247" s="40"/>
      <c r="J247" s="40"/>
      <c r="K247" s="40"/>
      <c r="L247" s="40"/>
      <c r="M247" s="40">
        <v>250000000</v>
      </c>
      <c r="N247" s="40">
        <v>250000000</v>
      </c>
      <c r="O247" s="374" t="b">
        <f t="shared" ref="O247:O251" si="167">P247=N247</f>
        <v>1</v>
      </c>
      <c r="P247" s="40">
        <v>250000000</v>
      </c>
      <c r="Q247" s="40"/>
      <c r="R247" s="40"/>
      <c r="S247" s="40"/>
      <c r="T247" s="116"/>
      <c r="U247" s="112"/>
      <c r="V247" s="36"/>
      <c r="W247" s="36"/>
      <c r="X247" s="36"/>
      <c r="Y247" s="36"/>
      <c r="Z247" s="36"/>
      <c r="AA247" s="196">
        <v>0</v>
      </c>
      <c r="AB247" s="196">
        <v>201132000</v>
      </c>
      <c r="AC247" s="196">
        <f>+[3]INVERSIÓN!DY29</f>
        <v>209100000</v>
      </c>
      <c r="AD247" s="196"/>
      <c r="AE247" s="196"/>
      <c r="AF247" s="36"/>
      <c r="AG247" s="37"/>
      <c r="AH247" s="747"/>
      <c r="AI247" s="735"/>
      <c r="AJ247" s="735"/>
      <c r="AK247" s="741"/>
      <c r="AL247" s="741"/>
      <c r="AM247" s="735"/>
      <c r="AN247" s="735"/>
      <c r="AO247" s="738"/>
      <c r="AP247" s="743"/>
      <c r="AQ247" s="743"/>
      <c r="AR247" s="735"/>
      <c r="AS247" s="735"/>
      <c r="AT247" s="735"/>
      <c r="AU247" s="735"/>
      <c r="AV247" s="738"/>
      <c r="AW247" s="735"/>
      <c r="AX247" s="722"/>
      <c r="AY247" s="722"/>
      <c r="AZ247" s="724"/>
    </row>
    <row r="248" spans="1:52" ht="45.75" customHeight="1">
      <c r="A248" s="746"/>
      <c r="B248" s="735"/>
      <c r="C248" s="724"/>
      <c r="D248" s="106" t="s">
        <v>95</v>
      </c>
      <c r="E248" s="40">
        <v>0</v>
      </c>
      <c r="F248" s="38"/>
      <c r="G248" s="38"/>
      <c r="H248" s="38"/>
      <c r="I248" s="38"/>
      <c r="J248" s="38"/>
      <c r="K248" s="38"/>
      <c r="L248" s="38"/>
      <c r="M248" s="40">
        <v>0</v>
      </c>
      <c r="N248" s="40">
        <v>0</v>
      </c>
      <c r="O248" s="374" t="b">
        <f t="shared" si="167"/>
        <v>1</v>
      </c>
      <c r="P248" s="40">
        <v>0</v>
      </c>
      <c r="Q248" s="38"/>
      <c r="R248" s="38"/>
      <c r="S248" s="38"/>
      <c r="T248" s="117"/>
      <c r="U248" s="113"/>
      <c r="V248" s="41"/>
      <c r="W248" s="41"/>
      <c r="X248" s="41"/>
      <c r="Y248" s="41"/>
      <c r="Z248" s="41"/>
      <c r="AA248" s="41">
        <v>0</v>
      </c>
      <c r="AB248" s="196">
        <v>0</v>
      </c>
      <c r="AC248" s="196">
        <v>0</v>
      </c>
      <c r="AD248" s="196"/>
      <c r="AE248" s="196"/>
      <c r="AF248" s="41"/>
      <c r="AG248" s="42"/>
      <c r="AH248" s="747"/>
      <c r="AI248" s="735"/>
      <c r="AJ248" s="735"/>
      <c r="AK248" s="741"/>
      <c r="AL248" s="741"/>
      <c r="AM248" s="735"/>
      <c r="AN248" s="735"/>
      <c r="AO248" s="738"/>
      <c r="AP248" s="743"/>
      <c r="AQ248" s="743"/>
      <c r="AR248" s="735"/>
      <c r="AS248" s="735"/>
      <c r="AT248" s="735"/>
      <c r="AU248" s="735"/>
      <c r="AV248" s="738"/>
      <c r="AW248" s="735"/>
      <c r="AX248" s="722"/>
      <c r="AY248" s="722"/>
      <c r="AZ248" s="724"/>
    </row>
    <row r="249" spans="1:52" ht="45.75" customHeight="1">
      <c r="A249" s="746"/>
      <c r="B249" s="735"/>
      <c r="C249" s="724"/>
      <c r="D249" s="106" t="s">
        <v>7</v>
      </c>
      <c r="E249" s="40">
        <v>0</v>
      </c>
      <c r="F249" s="38"/>
      <c r="G249" s="38"/>
      <c r="H249" s="38"/>
      <c r="I249" s="38"/>
      <c r="J249" s="38"/>
      <c r="K249" s="38"/>
      <c r="L249" s="38"/>
      <c r="M249" s="40">
        <v>0</v>
      </c>
      <c r="N249" s="40">
        <v>0</v>
      </c>
      <c r="O249" s="374" t="b">
        <f t="shared" si="167"/>
        <v>1</v>
      </c>
      <c r="P249" s="40">
        <v>0</v>
      </c>
      <c r="Q249" s="38"/>
      <c r="R249" s="38"/>
      <c r="S249" s="38"/>
      <c r="T249" s="117"/>
      <c r="U249" s="113"/>
      <c r="V249" s="41"/>
      <c r="W249" s="41"/>
      <c r="X249" s="41"/>
      <c r="Y249" s="41"/>
      <c r="Z249" s="41"/>
      <c r="AA249" s="41">
        <v>0</v>
      </c>
      <c r="AB249" s="196">
        <v>0</v>
      </c>
      <c r="AC249" s="196">
        <v>0</v>
      </c>
      <c r="AD249" s="196"/>
      <c r="AE249" s="196"/>
      <c r="AF249" s="41"/>
      <c r="AG249" s="42"/>
      <c r="AH249" s="747"/>
      <c r="AI249" s="735"/>
      <c r="AJ249" s="735"/>
      <c r="AK249" s="741"/>
      <c r="AL249" s="741"/>
      <c r="AM249" s="735"/>
      <c r="AN249" s="735"/>
      <c r="AO249" s="738"/>
      <c r="AP249" s="743"/>
      <c r="AQ249" s="743"/>
      <c r="AR249" s="735"/>
      <c r="AS249" s="735"/>
      <c r="AT249" s="735"/>
      <c r="AU249" s="735"/>
      <c r="AV249" s="738"/>
      <c r="AW249" s="735"/>
      <c r="AX249" s="722"/>
      <c r="AY249" s="722"/>
      <c r="AZ249" s="724"/>
    </row>
    <row r="250" spans="1:52" ht="45.75" customHeight="1">
      <c r="A250" s="746"/>
      <c r="B250" s="735"/>
      <c r="C250" s="724"/>
      <c r="D250" s="106" t="s">
        <v>96</v>
      </c>
      <c r="E250" s="376">
        <v>0.125</v>
      </c>
      <c r="F250" s="376"/>
      <c r="G250" s="376"/>
      <c r="H250" s="376"/>
      <c r="I250" s="376"/>
      <c r="J250" s="376"/>
      <c r="K250" s="376"/>
      <c r="L250" s="376"/>
      <c r="M250" s="376">
        <v>0.125</v>
      </c>
      <c r="N250" s="376">
        <v>0.125</v>
      </c>
      <c r="O250" s="374" t="b">
        <f t="shared" si="167"/>
        <v>1</v>
      </c>
      <c r="P250" s="376">
        <v>0.125</v>
      </c>
      <c r="Q250" s="376"/>
      <c r="R250" s="376"/>
      <c r="S250" s="376"/>
      <c r="T250" s="377"/>
      <c r="U250" s="378"/>
      <c r="V250" s="379"/>
      <c r="W250" s="379"/>
      <c r="X250" s="379"/>
      <c r="Y250" s="379"/>
      <c r="Z250" s="379"/>
      <c r="AA250" s="380">
        <v>0</v>
      </c>
      <c r="AB250" s="380">
        <v>0</v>
      </c>
      <c r="AC250" s="380">
        <f>+AC246</f>
        <v>0.05</v>
      </c>
      <c r="AD250" s="380"/>
      <c r="AE250" s="380"/>
      <c r="AF250" s="379"/>
      <c r="AG250" s="377"/>
      <c r="AH250" s="747"/>
      <c r="AI250" s="735"/>
      <c r="AJ250" s="735"/>
      <c r="AK250" s="741"/>
      <c r="AL250" s="741"/>
      <c r="AM250" s="735"/>
      <c r="AN250" s="735"/>
      <c r="AO250" s="738"/>
      <c r="AP250" s="743"/>
      <c r="AQ250" s="743"/>
      <c r="AR250" s="735"/>
      <c r="AS250" s="735"/>
      <c r="AT250" s="735"/>
      <c r="AU250" s="735"/>
      <c r="AV250" s="738"/>
      <c r="AW250" s="735"/>
      <c r="AX250" s="722"/>
      <c r="AY250" s="722"/>
      <c r="AZ250" s="724"/>
    </row>
    <row r="251" spans="1:52" ht="45.75" customHeight="1">
      <c r="A251" s="746"/>
      <c r="B251" s="735"/>
      <c r="C251" s="724"/>
      <c r="D251" s="106" t="s">
        <v>99</v>
      </c>
      <c r="E251" s="153">
        <v>250000000</v>
      </c>
      <c r="F251" s="154"/>
      <c r="G251" s="154"/>
      <c r="H251" s="154"/>
      <c r="I251" s="154"/>
      <c r="J251" s="154"/>
      <c r="K251" s="154"/>
      <c r="L251" s="154"/>
      <c r="M251" s="153">
        <v>250000000</v>
      </c>
      <c r="N251" s="153">
        <v>250000000</v>
      </c>
      <c r="O251" s="374" t="b">
        <f t="shared" si="167"/>
        <v>1</v>
      </c>
      <c r="P251" s="153">
        <v>250000000</v>
      </c>
      <c r="Q251" s="154"/>
      <c r="R251" s="154"/>
      <c r="S251" s="154"/>
      <c r="T251" s="155"/>
      <c r="U251" s="156"/>
      <c r="V251" s="157"/>
      <c r="W251" s="157"/>
      <c r="X251" s="157"/>
      <c r="Y251" s="157"/>
      <c r="Z251" s="157"/>
      <c r="AA251" s="197">
        <v>0</v>
      </c>
      <c r="AB251" s="197">
        <v>201132000</v>
      </c>
      <c r="AC251" s="197">
        <f>+AC247</f>
        <v>209100000</v>
      </c>
      <c r="AD251" s="197"/>
      <c r="AE251" s="197"/>
      <c r="AF251" s="157"/>
      <c r="AG251" s="155"/>
      <c r="AH251" s="747"/>
      <c r="AI251" s="736"/>
      <c r="AJ251" s="736"/>
      <c r="AK251" s="742"/>
      <c r="AL251" s="742"/>
      <c r="AM251" s="736"/>
      <c r="AN251" s="736"/>
      <c r="AO251" s="739"/>
      <c r="AP251" s="744"/>
      <c r="AQ251" s="744"/>
      <c r="AR251" s="736"/>
      <c r="AS251" s="736"/>
      <c r="AT251" s="736"/>
      <c r="AU251" s="736"/>
      <c r="AV251" s="739"/>
      <c r="AW251" s="736"/>
      <c r="AX251" s="723"/>
      <c r="AY251" s="723"/>
      <c r="AZ251" s="724"/>
    </row>
    <row r="252" spans="1:52" ht="34.5" customHeight="1">
      <c r="A252" s="725" t="s">
        <v>26</v>
      </c>
      <c r="B252" s="726"/>
      <c r="C252" s="726"/>
      <c r="D252" s="104" t="s">
        <v>63</v>
      </c>
      <c r="E252" s="69">
        <f>+E243+E125+E247</f>
        <v>2410000000</v>
      </c>
      <c r="F252" s="69"/>
      <c r="G252" s="69"/>
      <c r="H252" s="69"/>
      <c r="I252" s="69"/>
      <c r="J252" s="69"/>
      <c r="K252" s="69"/>
      <c r="L252" s="69"/>
      <c r="M252" s="69">
        <f>+M243+M125+M247</f>
        <v>2410000000</v>
      </c>
      <c r="N252" s="69">
        <f>+N243+N125+N247</f>
        <v>2410000000</v>
      </c>
      <c r="O252" s="69"/>
      <c r="P252" s="69">
        <f>+P243+P125+P247</f>
        <v>2410000000</v>
      </c>
      <c r="Q252" s="69"/>
      <c r="R252" s="69"/>
      <c r="S252" s="69"/>
      <c r="T252" s="118"/>
      <c r="U252" s="114"/>
      <c r="V252" s="69"/>
      <c r="W252" s="69"/>
      <c r="X252" s="69"/>
      <c r="Y252" s="69"/>
      <c r="Z252" s="69"/>
      <c r="AA252" s="69">
        <f>+AA243+AA125+AA247</f>
        <v>430855000</v>
      </c>
      <c r="AB252" s="69">
        <f>+AB243+AB125+AB247</f>
        <v>1967968000</v>
      </c>
      <c r="AC252" s="69">
        <f>+AC243+AC125+AC247</f>
        <v>1988602000</v>
      </c>
      <c r="AD252" s="69"/>
      <c r="AE252" s="69"/>
      <c r="AF252" s="69"/>
      <c r="AG252" s="130"/>
      <c r="AH252" s="731" t="s">
        <v>258</v>
      </c>
      <c r="AI252" s="718" t="s">
        <v>257</v>
      </c>
      <c r="AJ252" s="718" t="s">
        <v>257</v>
      </c>
      <c r="AK252" s="718" t="s">
        <v>257</v>
      </c>
      <c r="AL252" s="718" t="s">
        <v>258</v>
      </c>
      <c r="AM252" s="718" t="s">
        <v>257</v>
      </c>
      <c r="AN252" s="718" t="s">
        <v>257</v>
      </c>
      <c r="AO252" s="712">
        <f>+AO246</f>
        <v>7715777.3501998689</v>
      </c>
      <c r="AP252" s="712">
        <v>3679381.3397198981</v>
      </c>
      <c r="AQ252" s="712">
        <v>4036396.0104799699</v>
      </c>
      <c r="AR252" s="712" t="s">
        <v>257</v>
      </c>
      <c r="AS252" s="712" t="s">
        <v>257</v>
      </c>
      <c r="AT252" s="712">
        <f>+AT246</f>
        <v>7715777.3501998689</v>
      </c>
      <c r="AU252" s="712" t="s">
        <v>259</v>
      </c>
      <c r="AV252" s="712">
        <f>+AV246</f>
        <v>7715777.3501998689</v>
      </c>
      <c r="AW252" s="712" t="s">
        <v>260</v>
      </c>
      <c r="AX252" s="715">
        <v>7715777.350199868</v>
      </c>
      <c r="AY252" s="715">
        <f>+AX252</f>
        <v>7715777.350199868</v>
      </c>
      <c r="AZ252" s="718"/>
    </row>
    <row r="253" spans="1:52" ht="34.5" customHeight="1">
      <c r="A253" s="727"/>
      <c r="B253" s="728"/>
      <c r="C253" s="728"/>
      <c r="D253" s="68" t="s">
        <v>62</v>
      </c>
      <c r="E253" s="69">
        <v>0</v>
      </c>
      <c r="F253" s="69"/>
      <c r="G253" s="69"/>
      <c r="H253" s="69"/>
      <c r="I253" s="69"/>
      <c r="J253" s="69"/>
      <c r="K253" s="69"/>
      <c r="L253" s="69"/>
      <c r="M253" s="69">
        <v>0</v>
      </c>
      <c r="N253" s="69">
        <v>0</v>
      </c>
      <c r="O253" s="69"/>
      <c r="P253" s="69">
        <v>0</v>
      </c>
      <c r="Q253" s="69"/>
      <c r="R253" s="69"/>
      <c r="S253" s="69"/>
      <c r="T253" s="118"/>
      <c r="U253" s="114"/>
      <c r="V253" s="69"/>
      <c r="W253" s="69"/>
      <c r="X253" s="69"/>
      <c r="Y253" s="69"/>
      <c r="Z253" s="69"/>
      <c r="AA253" s="69">
        <v>0</v>
      </c>
      <c r="AB253" s="69">
        <v>0</v>
      </c>
      <c r="AC253" s="69">
        <v>0</v>
      </c>
      <c r="AD253" s="69"/>
      <c r="AE253" s="69"/>
      <c r="AF253" s="69"/>
      <c r="AG253" s="130"/>
      <c r="AH253" s="732"/>
      <c r="AI253" s="719"/>
      <c r="AJ253" s="719"/>
      <c r="AK253" s="719"/>
      <c r="AL253" s="719"/>
      <c r="AM253" s="719"/>
      <c r="AN253" s="719"/>
      <c r="AO253" s="719"/>
      <c r="AP253" s="713"/>
      <c r="AQ253" s="713"/>
      <c r="AR253" s="713"/>
      <c r="AS253" s="713"/>
      <c r="AT253" s="713"/>
      <c r="AU253" s="713"/>
      <c r="AV253" s="713"/>
      <c r="AW253" s="713"/>
      <c r="AX253" s="716"/>
      <c r="AY253" s="716"/>
      <c r="AZ253" s="719"/>
    </row>
    <row r="254" spans="1:52" ht="34.5" customHeight="1" thickBot="1">
      <c r="A254" s="729"/>
      <c r="B254" s="730"/>
      <c r="C254" s="730"/>
      <c r="D254" s="70" t="s">
        <v>61</v>
      </c>
      <c r="E254" s="69">
        <f>+E252+E253</f>
        <v>2410000000</v>
      </c>
      <c r="F254" s="69"/>
      <c r="G254" s="69"/>
      <c r="H254" s="69"/>
      <c r="I254" s="69"/>
      <c r="J254" s="69"/>
      <c r="K254" s="69"/>
      <c r="L254" s="69"/>
      <c r="M254" s="69">
        <f>+M252+M253</f>
        <v>2410000000</v>
      </c>
      <c r="N254" s="69">
        <f>+N252+N253</f>
        <v>2410000000</v>
      </c>
      <c r="O254" s="69"/>
      <c r="P254" s="69">
        <f>+P252+P253</f>
        <v>2410000000</v>
      </c>
      <c r="Q254" s="69"/>
      <c r="R254" s="69"/>
      <c r="S254" s="69"/>
      <c r="T254" s="118"/>
      <c r="U254" s="114"/>
      <c r="V254" s="69"/>
      <c r="W254" s="69"/>
      <c r="X254" s="69"/>
      <c r="Y254" s="69"/>
      <c r="Z254" s="69"/>
      <c r="AA254" s="69">
        <f>+AA252+AA253</f>
        <v>430855000</v>
      </c>
      <c r="AB254" s="69">
        <f>+AB252+AB253</f>
        <v>1967968000</v>
      </c>
      <c r="AC254" s="69">
        <f>+AC252+AC253</f>
        <v>1988602000</v>
      </c>
      <c r="AD254" s="69"/>
      <c r="AE254" s="69"/>
      <c r="AF254" s="69"/>
      <c r="AG254" s="130"/>
      <c r="AH254" s="733"/>
      <c r="AI254" s="720"/>
      <c r="AJ254" s="720"/>
      <c r="AK254" s="720"/>
      <c r="AL254" s="720"/>
      <c r="AM254" s="720"/>
      <c r="AN254" s="720"/>
      <c r="AO254" s="720"/>
      <c r="AP254" s="714"/>
      <c r="AQ254" s="714"/>
      <c r="AR254" s="714"/>
      <c r="AS254" s="714"/>
      <c r="AT254" s="714"/>
      <c r="AU254" s="714"/>
      <c r="AV254" s="714"/>
      <c r="AW254" s="714"/>
      <c r="AX254" s="717"/>
      <c r="AY254" s="717"/>
      <c r="AZ254" s="720"/>
    </row>
    <row r="255" spans="1:52">
      <c r="A255" s="43"/>
      <c r="B255" s="43"/>
      <c r="C255" s="43"/>
      <c r="D255" s="43"/>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3"/>
      <c r="AF255" s="43"/>
      <c r="AG255" s="43"/>
      <c r="AH255" s="43"/>
      <c r="AI255" s="43"/>
      <c r="AJ255" s="43"/>
      <c r="AK255" s="43"/>
      <c r="AL255" s="43"/>
      <c r="AM255" s="43"/>
      <c r="AN255" s="43"/>
      <c r="AO255" s="43"/>
      <c r="AP255" s="43"/>
      <c r="AQ255" s="43"/>
      <c r="AR255" s="43"/>
      <c r="AS255" s="43"/>
      <c r="AT255" s="43"/>
      <c r="AU255" s="43"/>
      <c r="AV255" s="43"/>
      <c r="AW255" s="43"/>
      <c r="AX255" s="43"/>
      <c r="AY255" s="43"/>
    </row>
    <row r="256" spans="1:52" ht="18">
      <c r="A256" s="45" t="s">
        <v>67</v>
      </c>
      <c r="B256" s="43"/>
      <c r="C256" s="43"/>
      <c r="D256" s="43"/>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3"/>
      <c r="AF256" s="43"/>
      <c r="AG256" s="43"/>
      <c r="AH256" s="43"/>
      <c r="AI256" s="43"/>
      <c r="AJ256" s="43"/>
      <c r="AK256" s="46"/>
      <c r="AL256" s="46"/>
      <c r="AM256" s="46"/>
      <c r="AN256" s="46"/>
      <c r="AO256" s="46"/>
      <c r="AP256" s="46"/>
      <c r="AQ256" s="254"/>
      <c r="AR256" s="254"/>
      <c r="AS256" s="47"/>
      <c r="AT256" s="47"/>
      <c r="AU256" s="47"/>
      <c r="AV256" s="47"/>
      <c r="AW256" s="47"/>
      <c r="AX256" s="47"/>
      <c r="AY256" s="47"/>
    </row>
    <row r="257" spans="1:51" ht="18">
      <c r="A257" s="48" t="s">
        <v>68</v>
      </c>
      <c r="B257" s="700" t="s">
        <v>69</v>
      </c>
      <c r="C257" s="701"/>
      <c r="D257" s="702"/>
      <c r="E257" s="703" t="s">
        <v>70</v>
      </c>
      <c r="F257" s="704"/>
      <c r="G257" s="704"/>
      <c r="H257" s="704"/>
      <c r="I257" s="704"/>
      <c r="J257" s="704"/>
      <c r="K257" s="704"/>
      <c r="L257" s="704"/>
      <c r="M257" s="704"/>
      <c r="N257" s="704"/>
      <c r="O257" s="704"/>
      <c r="P257" s="704"/>
      <c r="Q257" s="704"/>
      <c r="R257" s="704"/>
      <c r="S257" s="705"/>
      <c r="T257" s="43"/>
      <c r="U257" s="43"/>
      <c r="V257" s="43"/>
      <c r="W257" s="43"/>
      <c r="X257" s="43"/>
      <c r="Y257" s="43"/>
      <c r="Z257" s="43"/>
      <c r="AA257" s="43"/>
      <c r="AB257" s="43"/>
      <c r="AC257" s="43"/>
      <c r="AD257" s="43"/>
      <c r="AE257" s="43"/>
      <c r="AF257" s="43"/>
      <c r="AG257" s="43"/>
      <c r="AH257" s="43"/>
      <c r="AI257" s="43"/>
      <c r="AJ257" s="43"/>
      <c r="AK257" s="46"/>
      <c r="AL257" s="46"/>
      <c r="AM257" s="46"/>
      <c r="AN257" s="46"/>
      <c r="AO257" s="46"/>
      <c r="AP257" s="46"/>
      <c r="AQ257" s="254"/>
      <c r="AR257" s="254"/>
      <c r="AS257" s="46"/>
      <c r="AT257" s="46"/>
      <c r="AU257" s="46"/>
      <c r="AV257" s="46"/>
      <c r="AW257" s="46"/>
      <c r="AX257" s="46"/>
      <c r="AY257" s="254"/>
    </row>
    <row r="258" spans="1:51">
      <c r="A258" s="49">
        <v>12</v>
      </c>
      <c r="B258" s="706" t="s">
        <v>173</v>
      </c>
      <c r="C258" s="707"/>
      <c r="D258" s="708"/>
      <c r="E258" s="709" t="s">
        <v>302</v>
      </c>
      <c r="F258" s="710"/>
      <c r="G258" s="710"/>
      <c r="H258" s="710"/>
      <c r="I258" s="710"/>
      <c r="J258" s="710"/>
      <c r="K258" s="710"/>
      <c r="L258" s="710"/>
      <c r="M258" s="710"/>
      <c r="N258" s="710"/>
      <c r="O258" s="710"/>
      <c r="P258" s="710"/>
      <c r="Q258" s="710"/>
      <c r="R258" s="710"/>
      <c r="S258" s="711"/>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253"/>
      <c r="AR258" s="253"/>
      <c r="AS258" s="43"/>
      <c r="AT258" s="43"/>
      <c r="AU258" s="43"/>
      <c r="AV258" s="43"/>
      <c r="AW258" s="43"/>
      <c r="AX258" s="43"/>
      <c r="AY258" s="253"/>
    </row>
    <row r="259" spans="1:51">
      <c r="A259" s="50"/>
      <c r="B259" s="50"/>
      <c r="C259" s="50"/>
      <c r="D259" s="50"/>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0"/>
      <c r="AF259" s="50"/>
      <c r="AG259" s="50"/>
      <c r="AH259" s="50"/>
      <c r="AI259" s="50"/>
      <c r="AJ259" s="50"/>
      <c r="AK259" s="50"/>
      <c r="AL259" s="50"/>
      <c r="AM259" s="50"/>
      <c r="AN259" s="50"/>
      <c r="AO259" s="50"/>
      <c r="AP259" s="50"/>
      <c r="AQ259" s="50"/>
      <c r="AR259" s="50"/>
      <c r="AS259" s="50"/>
      <c r="AT259" s="50"/>
      <c r="AU259" s="50"/>
      <c r="AV259" s="50"/>
      <c r="AW259" s="50"/>
      <c r="AX259" s="50"/>
      <c r="AY259" s="50"/>
    </row>
    <row r="260" spans="1:5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row>
    <row r="261" spans="1:5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row>
    <row r="262" spans="1:5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row>
    <row r="263" spans="1:5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row>
    <row r="264" spans="1:5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row>
    <row r="265" spans="1:5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row>
    <row r="266" spans="1:5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row>
    <row r="267" spans="1:51">
      <c r="S267" s="50"/>
      <c r="T267" s="50"/>
      <c r="U267" s="50"/>
      <c r="V267" s="50"/>
      <c r="W267" s="50"/>
      <c r="X267" s="50"/>
      <c r="Y267" s="50"/>
      <c r="Z267" s="50"/>
      <c r="AA267" s="50"/>
      <c r="AB267" s="50"/>
      <c r="AC267" s="50"/>
      <c r="AD267" s="50"/>
      <c r="AE267" s="50"/>
    </row>
    <row r="268" spans="1:51">
      <c r="S268" s="50"/>
      <c r="T268" s="50"/>
      <c r="U268" s="50"/>
      <c r="V268" s="50"/>
      <c r="W268" s="50"/>
      <c r="X268" s="50"/>
      <c r="Y268" s="50"/>
      <c r="Z268" s="50"/>
      <c r="AA268" s="50"/>
      <c r="AB268" s="50"/>
      <c r="AC268" s="50"/>
      <c r="AD268" s="50"/>
      <c r="AE268" s="50"/>
    </row>
    <row r="269" spans="1:51">
      <c r="S269" s="50"/>
      <c r="T269" s="50"/>
      <c r="U269" s="50"/>
      <c r="V269" s="50"/>
      <c r="W269" s="50"/>
      <c r="X269" s="50"/>
      <c r="Y269" s="50"/>
      <c r="Z269" s="50"/>
      <c r="AA269" s="50"/>
      <c r="AB269" s="50"/>
      <c r="AC269" s="50"/>
      <c r="AD269" s="50"/>
      <c r="AE269" s="50"/>
    </row>
    <row r="270" spans="1:51">
      <c r="S270" s="50"/>
      <c r="T270" s="50"/>
      <c r="U270" s="50"/>
      <c r="V270" s="50"/>
      <c r="W270" s="50"/>
      <c r="X270" s="50"/>
      <c r="Y270" s="50"/>
      <c r="Z270" s="50"/>
      <c r="AA270" s="50"/>
      <c r="AB270" s="50"/>
      <c r="AC270" s="50"/>
      <c r="AD270" s="50"/>
      <c r="AE270" s="50"/>
    </row>
    <row r="271" spans="1:51">
      <c r="S271" s="50"/>
      <c r="T271" s="50"/>
      <c r="U271" s="50"/>
      <c r="V271" s="50"/>
      <c r="W271" s="50"/>
      <c r="X271" s="50"/>
      <c r="Y271" s="50"/>
      <c r="Z271" s="50"/>
      <c r="AA271" s="50"/>
      <c r="AB271" s="50"/>
      <c r="AC271" s="50"/>
      <c r="AD271" s="50"/>
      <c r="AE271" s="50"/>
    </row>
    <row r="272" spans="1:51">
      <c r="S272" s="50"/>
      <c r="T272" s="50"/>
      <c r="U272" s="50"/>
      <c r="V272" s="50"/>
      <c r="W272" s="50"/>
      <c r="X272" s="50"/>
      <c r="Y272" s="50"/>
      <c r="Z272" s="50"/>
      <c r="AA272" s="50"/>
      <c r="AB272" s="50"/>
      <c r="AC272" s="50"/>
      <c r="AD272" s="50"/>
      <c r="AE272" s="50"/>
    </row>
    <row r="273" spans="19:31">
      <c r="S273" s="50"/>
      <c r="T273" s="50"/>
      <c r="U273" s="50"/>
      <c r="V273" s="50"/>
      <c r="W273" s="50"/>
      <c r="X273" s="50"/>
      <c r="Y273" s="50"/>
      <c r="Z273" s="50"/>
      <c r="AA273" s="50"/>
      <c r="AB273" s="50"/>
      <c r="AC273" s="50"/>
      <c r="AD273" s="50"/>
      <c r="AE273" s="50"/>
    </row>
    <row r="274" spans="19:31">
      <c r="S274" s="50"/>
      <c r="T274" s="50"/>
      <c r="U274" s="50"/>
      <c r="V274" s="50"/>
      <c r="W274" s="50"/>
      <c r="X274" s="50"/>
      <c r="Y274" s="50"/>
      <c r="Z274" s="50"/>
      <c r="AA274" s="50"/>
      <c r="AB274" s="50"/>
      <c r="AC274" s="50"/>
      <c r="AD274" s="50"/>
      <c r="AE274" s="50"/>
    </row>
    <row r="275" spans="19:31">
      <c r="S275" s="50"/>
      <c r="T275" s="50"/>
      <c r="U275" s="50"/>
      <c r="V275" s="50"/>
      <c r="W275" s="50"/>
      <c r="X275" s="50"/>
      <c r="Y275" s="50"/>
      <c r="Z275" s="50"/>
      <c r="AA275" s="50"/>
      <c r="AB275" s="50"/>
      <c r="AC275" s="50"/>
      <c r="AD275" s="50"/>
      <c r="AE275" s="50"/>
    </row>
    <row r="276" spans="19:31">
      <c r="S276" s="50"/>
      <c r="T276" s="50"/>
      <c r="U276" s="50"/>
      <c r="V276" s="50"/>
      <c r="W276" s="50"/>
      <c r="X276" s="50"/>
      <c r="Y276" s="50"/>
      <c r="Z276" s="50"/>
      <c r="AA276" s="50"/>
      <c r="AB276" s="50"/>
      <c r="AC276" s="50"/>
      <c r="AD276" s="50"/>
      <c r="AE276" s="50"/>
    </row>
    <row r="277" spans="19:31">
      <c r="S277" s="50"/>
      <c r="T277" s="50"/>
      <c r="U277" s="50"/>
      <c r="V277" s="50"/>
      <c r="W277" s="50"/>
      <c r="X277" s="50"/>
      <c r="Y277" s="50"/>
      <c r="Z277" s="50"/>
      <c r="AA277" s="50"/>
      <c r="AB277" s="50"/>
      <c r="AC277" s="50"/>
      <c r="AD277" s="50"/>
      <c r="AE277" s="50"/>
    </row>
    <row r="278" spans="19:31">
      <c r="S278" s="50"/>
      <c r="T278" s="50"/>
      <c r="U278" s="50"/>
      <c r="V278" s="50"/>
      <c r="W278" s="50"/>
      <c r="X278" s="50"/>
      <c r="Y278" s="50"/>
      <c r="Z278" s="50"/>
      <c r="AA278" s="50"/>
      <c r="AB278" s="50"/>
      <c r="AC278" s="50"/>
      <c r="AD278" s="50"/>
      <c r="AE278" s="50"/>
    </row>
    <row r="279" spans="19:31">
      <c r="S279" s="50"/>
      <c r="T279" s="50"/>
      <c r="U279" s="50"/>
      <c r="V279" s="50"/>
      <c r="W279" s="50"/>
      <c r="X279" s="50"/>
      <c r="Y279" s="50"/>
      <c r="Z279" s="50"/>
      <c r="AA279" s="50"/>
      <c r="AB279" s="50"/>
      <c r="AC279" s="50"/>
      <c r="AD279" s="50"/>
      <c r="AE279" s="50"/>
    </row>
    <row r="280" spans="19:31">
      <c r="S280" s="50"/>
      <c r="T280" s="50"/>
      <c r="U280" s="50"/>
      <c r="V280" s="50"/>
      <c r="W280" s="50"/>
      <c r="X280" s="50"/>
      <c r="Y280" s="50"/>
      <c r="Z280" s="50"/>
      <c r="AA280" s="50"/>
      <c r="AB280" s="50"/>
      <c r="AC280" s="50"/>
      <c r="AD280" s="50"/>
      <c r="AE280" s="50"/>
    </row>
    <row r="281" spans="19:31">
      <c r="S281" s="50"/>
      <c r="T281" s="50"/>
      <c r="U281" s="50"/>
      <c r="V281" s="50"/>
      <c r="W281" s="50"/>
      <c r="X281" s="50"/>
      <c r="Y281" s="50"/>
      <c r="Z281" s="50"/>
      <c r="AA281" s="50"/>
      <c r="AB281" s="50"/>
      <c r="AC281" s="50"/>
      <c r="AD281" s="50"/>
      <c r="AE281" s="50"/>
    </row>
    <row r="282" spans="19:31">
      <c r="S282" s="50"/>
      <c r="T282" s="50"/>
      <c r="U282" s="50"/>
      <c r="V282" s="50"/>
      <c r="W282" s="50"/>
      <c r="X282" s="50"/>
      <c r="Y282" s="50"/>
      <c r="Z282" s="50"/>
      <c r="AA282" s="50"/>
      <c r="AB282" s="50"/>
      <c r="AC282" s="50"/>
      <c r="AD282" s="50"/>
      <c r="AE282" s="50"/>
    </row>
    <row r="283" spans="19:31">
      <c r="S283" s="50"/>
      <c r="T283" s="50"/>
      <c r="U283" s="50"/>
      <c r="V283" s="50"/>
      <c r="W283" s="50"/>
      <c r="X283" s="50"/>
      <c r="Y283" s="50"/>
      <c r="Z283" s="50"/>
      <c r="AA283" s="50"/>
      <c r="AB283" s="50"/>
      <c r="AC283" s="50"/>
      <c r="AD283" s="50"/>
      <c r="AE283" s="50"/>
    </row>
    <row r="284" spans="19:31">
      <c r="S284" s="50"/>
      <c r="T284" s="50"/>
      <c r="U284" s="50"/>
      <c r="V284" s="50"/>
      <c r="W284" s="50"/>
      <c r="X284" s="50"/>
      <c r="Y284" s="50"/>
      <c r="Z284" s="50"/>
      <c r="AA284" s="50"/>
      <c r="AB284" s="50"/>
      <c r="AC284" s="50"/>
      <c r="AD284" s="50"/>
      <c r="AE284" s="50"/>
    </row>
    <row r="285" spans="19:31">
      <c r="S285" s="50"/>
      <c r="T285" s="50"/>
      <c r="U285" s="50"/>
      <c r="V285" s="50"/>
      <c r="W285" s="50"/>
      <c r="X285" s="50"/>
      <c r="Y285" s="50"/>
      <c r="Z285" s="50"/>
      <c r="AA285" s="50"/>
      <c r="AB285" s="50"/>
      <c r="AC285" s="50"/>
      <c r="AD285" s="50"/>
      <c r="AE285" s="50"/>
    </row>
    <row r="286" spans="19:31">
      <c r="S286" s="50"/>
      <c r="T286" s="50"/>
      <c r="U286" s="50"/>
      <c r="V286" s="50"/>
      <c r="W286" s="50"/>
      <c r="X286" s="50"/>
      <c r="Y286" s="50"/>
      <c r="Z286" s="50"/>
      <c r="AA286" s="50"/>
      <c r="AB286" s="50"/>
      <c r="AC286" s="50"/>
      <c r="AD286" s="50"/>
      <c r="AE286" s="50"/>
    </row>
    <row r="287" spans="19:31">
      <c r="S287" s="50"/>
      <c r="T287" s="50"/>
      <c r="U287" s="50"/>
      <c r="V287" s="50"/>
      <c r="W287" s="50"/>
      <c r="X287" s="50"/>
      <c r="Y287" s="50"/>
      <c r="Z287" s="50"/>
      <c r="AA287" s="50"/>
      <c r="AB287" s="50"/>
      <c r="AC287" s="50"/>
      <c r="AD287" s="50"/>
      <c r="AE287" s="50"/>
    </row>
    <row r="288" spans="19:31">
      <c r="S288" s="50"/>
      <c r="T288" s="50"/>
      <c r="U288" s="50"/>
      <c r="V288" s="50"/>
      <c r="W288" s="50"/>
      <c r="X288" s="50"/>
      <c r="Y288" s="50"/>
      <c r="Z288" s="50"/>
      <c r="AA288" s="50"/>
      <c r="AB288" s="50"/>
      <c r="AC288" s="50"/>
      <c r="AD288" s="50"/>
      <c r="AE288" s="50"/>
    </row>
    <row r="289" spans="19:31">
      <c r="S289" s="50"/>
      <c r="T289" s="50"/>
      <c r="U289" s="50"/>
      <c r="V289" s="50"/>
      <c r="W289" s="50"/>
      <c r="X289" s="50"/>
      <c r="Y289" s="50"/>
      <c r="Z289" s="50"/>
      <c r="AA289" s="50"/>
      <c r="AB289" s="50"/>
      <c r="AC289" s="50"/>
      <c r="AD289" s="50"/>
      <c r="AE289" s="50"/>
    </row>
    <row r="290" spans="19:31">
      <c r="S290" s="50"/>
      <c r="T290" s="50"/>
      <c r="U290" s="50"/>
      <c r="V290" s="50"/>
      <c r="W290" s="50"/>
      <c r="X290" s="50"/>
      <c r="Y290" s="50"/>
      <c r="Z290" s="50"/>
      <c r="AA290" s="50"/>
      <c r="AB290" s="50"/>
      <c r="AC290" s="50"/>
      <c r="AD290" s="50"/>
      <c r="AE290" s="50"/>
    </row>
    <row r="291" spans="19:31">
      <c r="S291" s="50"/>
      <c r="T291" s="50"/>
      <c r="U291" s="50"/>
      <c r="V291" s="50"/>
      <c r="W291" s="50"/>
      <c r="X291" s="50"/>
      <c r="Y291" s="50"/>
      <c r="Z291" s="50"/>
      <c r="AA291" s="50"/>
      <c r="AB291" s="50"/>
      <c r="AC291" s="50"/>
      <c r="AD291" s="50"/>
      <c r="AE291" s="50"/>
    </row>
    <row r="292" spans="19:31">
      <c r="S292" s="50"/>
      <c r="T292" s="50"/>
      <c r="U292" s="50"/>
      <c r="V292" s="50"/>
      <c r="W292" s="50"/>
      <c r="X292" s="50"/>
      <c r="Y292" s="50"/>
      <c r="Z292" s="50"/>
      <c r="AA292" s="50"/>
      <c r="AB292" s="50"/>
      <c r="AC292" s="50"/>
      <c r="AD292" s="50"/>
      <c r="AE292" s="50"/>
    </row>
    <row r="293" spans="19:31">
      <c r="S293" s="50"/>
      <c r="T293" s="50"/>
      <c r="U293" s="50"/>
      <c r="V293" s="50"/>
      <c r="W293" s="50"/>
      <c r="X293" s="50"/>
      <c r="Y293" s="50"/>
      <c r="Z293" s="50"/>
      <c r="AA293" s="50"/>
      <c r="AB293" s="50"/>
      <c r="AC293" s="50"/>
      <c r="AD293" s="50"/>
      <c r="AE293" s="50"/>
    </row>
    <row r="294" spans="19:31">
      <c r="S294" s="50"/>
      <c r="T294" s="50"/>
      <c r="U294" s="50"/>
      <c r="V294" s="50"/>
      <c r="W294" s="50"/>
      <c r="X294" s="50"/>
      <c r="Y294" s="50"/>
      <c r="Z294" s="50"/>
      <c r="AA294" s="50"/>
      <c r="AB294" s="50"/>
      <c r="AC294" s="50"/>
      <c r="AD294" s="50"/>
      <c r="AE294" s="50"/>
    </row>
    <row r="295" spans="19:31">
      <c r="S295" s="50"/>
      <c r="T295" s="50"/>
      <c r="U295" s="50"/>
      <c r="V295" s="50"/>
      <c r="W295" s="50"/>
      <c r="X295" s="50"/>
      <c r="Y295" s="50"/>
      <c r="Z295" s="50"/>
      <c r="AA295" s="50"/>
      <c r="AB295" s="50"/>
      <c r="AC295" s="50"/>
      <c r="AD295" s="50"/>
      <c r="AE295" s="50"/>
    </row>
    <row r="296" spans="19:31">
      <c r="S296" s="50"/>
      <c r="T296" s="50"/>
      <c r="U296" s="50"/>
      <c r="V296" s="50"/>
      <c r="W296" s="50"/>
      <c r="X296" s="50"/>
      <c r="Y296" s="50"/>
      <c r="Z296" s="50"/>
      <c r="AA296" s="50"/>
      <c r="AB296" s="50"/>
      <c r="AC296" s="50"/>
      <c r="AD296" s="50"/>
      <c r="AE296" s="50"/>
    </row>
    <row r="297" spans="19:31">
      <c r="S297" s="50"/>
      <c r="T297" s="50"/>
      <c r="U297" s="50"/>
      <c r="V297" s="50"/>
      <c r="W297" s="50"/>
      <c r="X297" s="50"/>
      <c r="Y297" s="50"/>
      <c r="Z297" s="50"/>
      <c r="AA297" s="50"/>
      <c r="AB297" s="50"/>
      <c r="AC297" s="50"/>
      <c r="AD297" s="50"/>
      <c r="AE297" s="50"/>
    </row>
    <row r="298" spans="19:31">
      <c r="S298" s="50"/>
      <c r="T298" s="50"/>
      <c r="U298" s="50"/>
      <c r="V298" s="50"/>
      <c r="W298" s="50"/>
      <c r="X298" s="50"/>
      <c r="Y298" s="50"/>
      <c r="Z298" s="50"/>
      <c r="AA298" s="50"/>
      <c r="AB298" s="50"/>
      <c r="AC298" s="50"/>
      <c r="AD298" s="50"/>
      <c r="AE298" s="50"/>
    </row>
    <row r="299" spans="19:31">
      <c r="S299" s="50"/>
      <c r="T299" s="50"/>
      <c r="U299" s="50"/>
      <c r="V299" s="50"/>
      <c r="W299" s="50"/>
      <c r="X299" s="50"/>
      <c r="Y299" s="50"/>
      <c r="Z299" s="50"/>
      <c r="AA299" s="50"/>
      <c r="AB299" s="50"/>
      <c r="AC299" s="50"/>
      <c r="AD299" s="50"/>
      <c r="AE299" s="50"/>
    </row>
    <row r="300" spans="19:31">
      <c r="S300" s="50"/>
      <c r="T300" s="50"/>
      <c r="U300" s="50"/>
      <c r="V300" s="50"/>
      <c r="W300" s="50"/>
      <c r="X300" s="50"/>
      <c r="Y300" s="50"/>
      <c r="Z300" s="50"/>
      <c r="AA300" s="50"/>
      <c r="AB300" s="50"/>
      <c r="AC300" s="50"/>
      <c r="AD300" s="50"/>
      <c r="AE300" s="50"/>
    </row>
    <row r="301" spans="19:31">
      <c r="S301" s="50"/>
      <c r="T301" s="50"/>
      <c r="U301" s="50"/>
      <c r="V301" s="50"/>
      <c r="W301" s="50"/>
      <c r="X301" s="50"/>
      <c r="Y301" s="50"/>
      <c r="Z301" s="50"/>
      <c r="AA301" s="50"/>
      <c r="AB301" s="50"/>
      <c r="AC301" s="50"/>
      <c r="AD301" s="50"/>
      <c r="AE301" s="50"/>
    </row>
    <row r="302" spans="19:31">
      <c r="S302" s="50"/>
      <c r="T302" s="50"/>
      <c r="U302" s="50"/>
      <c r="V302" s="50"/>
      <c r="W302" s="50"/>
      <c r="X302" s="50"/>
      <c r="Y302" s="50"/>
      <c r="Z302" s="50"/>
      <c r="AA302" s="50"/>
      <c r="AB302" s="50"/>
      <c r="AC302" s="50"/>
      <c r="AD302" s="50"/>
      <c r="AE302" s="50"/>
    </row>
    <row r="303" spans="19:31">
      <c r="S303" s="50"/>
      <c r="T303" s="50"/>
      <c r="U303" s="50"/>
      <c r="V303" s="50"/>
      <c r="W303" s="50"/>
      <c r="X303" s="50"/>
      <c r="Y303" s="50"/>
      <c r="Z303" s="50"/>
      <c r="AA303" s="50"/>
      <c r="AB303" s="50"/>
      <c r="AC303" s="50"/>
      <c r="AD303" s="50"/>
      <c r="AE303" s="50"/>
    </row>
    <row r="304" spans="19:31">
      <c r="S304" s="50"/>
      <c r="T304" s="50"/>
      <c r="U304" s="50"/>
      <c r="V304" s="50"/>
      <c r="W304" s="50"/>
      <c r="X304" s="50"/>
      <c r="Y304" s="50"/>
      <c r="Z304" s="50"/>
      <c r="AA304" s="50"/>
      <c r="AB304" s="50"/>
      <c r="AC304" s="50"/>
      <c r="AD304" s="50"/>
      <c r="AE304" s="50"/>
    </row>
    <row r="305" spans="19:31">
      <c r="S305" s="50"/>
      <c r="T305" s="50"/>
      <c r="U305" s="50"/>
      <c r="V305" s="50"/>
      <c r="W305" s="50"/>
      <c r="X305" s="50"/>
      <c r="Y305" s="50"/>
      <c r="Z305" s="50"/>
      <c r="AA305" s="50"/>
      <c r="AB305" s="50"/>
      <c r="AC305" s="50"/>
      <c r="AD305" s="50"/>
      <c r="AE305" s="50"/>
    </row>
    <row r="306" spans="19:31">
      <c r="S306" s="50"/>
      <c r="T306" s="50"/>
      <c r="U306" s="50"/>
      <c r="V306" s="50"/>
      <c r="W306" s="50"/>
      <c r="X306" s="50"/>
      <c r="Y306" s="50"/>
      <c r="Z306" s="50"/>
      <c r="AA306" s="50"/>
      <c r="AB306" s="50"/>
      <c r="AC306" s="50"/>
      <c r="AD306" s="50"/>
      <c r="AE306" s="50"/>
    </row>
    <row r="307" spans="19:31">
      <c r="S307" s="50"/>
      <c r="T307" s="50"/>
      <c r="U307" s="50"/>
      <c r="V307" s="50"/>
      <c r="W307" s="50"/>
      <c r="X307" s="50"/>
      <c r="Y307" s="50"/>
      <c r="Z307" s="50"/>
      <c r="AA307" s="50"/>
      <c r="AB307" s="50"/>
      <c r="AC307" s="50"/>
      <c r="AD307" s="50"/>
      <c r="AE307" s="50"/>
    </row>
    <row r="308" spans="19:31">
      <c r="S308" s="50"/>
      <c r="T308" s="50"/>
      <c r="U308" s="50"/>
      <c r="V308" s="50"/>
      <c r="W308" s="50"/>
      <c r="X308" s="50"/>
      <c r="Y308" s="50"/>
      <c r="Z308" s="50"/>
      <c r="AA308" s="50"/>
      <c r="AB308" s="50"/>
      <c r="AC308" s="50"/>
      <c r="AD308" s="50"/>
      <c r="AE308" s="50"/>
    </row>
    <row r="309" spans="19:31">
      <c r="S309" s="50"/>
      <c r="T309" s="50"/>
      <c r="U309" s="50"/>
      <c r="V309" s="50"/>
      <c r="W309" s="50"/>
      <c r="X309" s="50"/>
      <c r="Y309" s="50"/>
      <c r="Z309" s="50"/>
      <c r="AA309" s="50"/>
      <c r="AB309" s="50"/>
      <c r="AC309" s="50"/>
      <c r="AD309" s="50"/>
      <c r="AE309" s="50"/>
    </row>
    <row r="310" spans="19:31">
      <c r="S310" s="50"/>
      <c r="T310" s="50"/>
      <c r="U310" s="50"/>
      <c r="V310" s="50"/>
      <c r="W310" s="50"/>
      <c r="X310" s="50"/>
      <c r="Y310" s="50"/>
      <c r="Z310" s="50"/>
      <c r="AA310" s="50"/>
      <c r="AB310" s="50"/>
      <c r="AC310" s="50"/>
      <c r="AD310" s="50"/>
      <c r="AE310" s="50"/>
    </row>
    <row r="311" spans="19:31">
      <c r="S311" s="50"/>
      <c r="T311" s="50"/>
      <c r="U311" s="50"/>
      <c r="V311" s="50"/>
      <c r="W311" s="50"/>
      <c r="X311" s="50"/>
      <c r="Y311" s="50"/>
      <c r="Z311" s="50"/>
      <c r="AA311" s="50"/>
      <c r="AB311" s="50"/>
      <c r="AC311" s="50"/>
      <c r="AD311" s="50"/>
      <c r="AE311" s="50"/>
    </row>
    <row r="312" spans="19:31">
      <c r="S312" s="50"/>
      <c r="T312" s="50"/>
      <c r="U312" s="50"/>
      <c r="V312" s="50"/>
      <c r="W312" s="50"/>
      <c r="X312" s="50"/>
      <c r="Y312" s="50"/>
      <c r="Z312" s="50"/>
      <c r="AA312" s="50"/>
      <c r="AB312" s="50"/>
      <c r="AC312" s="50"/>
      <c r="AD312" s="50"/>
      <c r="AE312" s="50"/>
    </row>
    <row r="313" spans="19:31">
      <c r="S313" s="50"/>
      <c r="T313" s="50"/>
      <c r="U313" s="50"/>
      <c r="V313" s="50"/>
      <c r="W313" s="50"/>
      <c r="X313" s="50"/>
      <c r="Y313" s="50"/>
      <c r="Z313" s="50"/>
      <c r="AA313" s="50"/>
      <c r="AB313" s="50"/>
      <c r="AC313" s="50"/>
      <c r="AD313" s="50"/>
      <c r="AE313" s="50"/>
    </row>
    <row r="314" spans="19:31">
      <c r="S314" s="50"/>
      <c r="T314" s="50"/>
      <c r="U314" s="50"/>
      <c r="V314" s="50"/>
      <c r="W314" s="50"/>
      <c r="X314" s="50"/>
      <c r="Y314" s="50"/>
      <c r="Z314" s="50"/>
      <c r="AA314" s="50"/>
      <c r="AB314" s="50"/>
      <c r="AC314" s="50"/>
      <c r="AD314" s="50"/>
      <c r="AE314" s="50"/>
    </row>
    <row r="315" spans="19:31">
      <c r="S315" s="50"/>
      <c r="T315" s="50"/>
      <c r="U315" s="50"/>
      <c r="V315" s="50"/>
      <c r="W315" s="50"/>
      <c r="X315" s="50"/>
      <c r="Y315" s="50"/>
      <c r="Z315" s="50"/>
      <c r="AA315" s="50"/>
      <c r="AB315" s="50"/>
      <c r="AC315" s="50"/>
      <c r="AD315" s="50"/>
      <c r="AE315" s="50"/>
    </row>
    <row r="316" spans="19:31">
      <c r="S316" s="50"/>
      <c r="T316" s="50"/>
      <c r="U316" s="50"/>
      <c r="V316" s="50"/>
      <c r="W316" s="50"/>
      <c r="X316" s="50"/>
      <c r="Y316" s="50"/>
      <c r="Z316" s="50"/>
      <c r="AA316" s="50"/>
      <c r="AB316" s="50"/>
      <c r="AC316" s="50"/>
      <c r="AD316" s="50"/>
      <c r="AE316" s="50"/>
    </row>
    <row r="317" spans="19:31">
      <c r="S317" s="50"/>
      <c r="T317" s="50"/>
      <c r="U317" s="50"/>
      <c r="V317" s="50"/>
      <c r="W317" s="50"/>
      <c r="X317" s="50"/>
      <c r="Y317" s="50"/>
      <c r="Z317" s="50"/>
      <c r="AA317" s="50"/>
      <c r="AB317" s="50"/>
      <c r="AC317" s="50"/>
      <c r="AD317" s="50"/>
      <c r="AE317" s="50"/>
    </row>
    <row r="318" spans="19:31">
      <c r="S318" s="50"/>
      <c r="T318" s="50"/>
      <c r="U318" s="50"/>
      <c r="V318" s="50"/>
      <c r="W318" s="50"/>
      <c r="X318" s="50"/>
      <c r="Y318" s="50"/>
      <c r="Z318" s="50"/>
      <c r="AA318" s="50"/>
      <c r="AB318" s="50"/>
      <c r="AC318" s="50"/>
      <c r="AD318" s="50"/>
      <c r="AE318" s="50"/>
    </row>
    <row r="319" spans="19:31">
      <c r="S319" s="50"/>
      <c r="T319" s="50"/>
      <c r="U319" s="50"/>
      <c r="V319" s="50"/>
      <c r="W319" s="50"/>
      <c r="X319" s="50"/>
      <c r="Y319" s="50"/>
      <c r="Z319" s="50"/>
      <c r="AA319" s="50"/>
      <c r="AB319" s="50"/>
      <c r="AC319" s="50"/>
      <c r="AD319" s="50"/>
      <c r="AE319" s="50"/>
    </row>
    <row r="320" spans="19:31">
      <c r="S320" s="50"/>
      <c r="T320" s="50"/>
      <c r="U320" s="50"/>
      <c r="V320" s="50"/>
      <c r="W320" s="50"/>
      <c r="X320" s="50"/>
      <c r="Y320" s="50"/>
      <c r="Z320" s="50"/>
      <c r="AA320" s="50"/>
      <c r="AB320" s="50"/>
      <c r="AC320" s="50"/>
      <c r="AD320" s="50"/>
      <c r="AE320" s="50"/>
    </row>
    <row r="321" spans="19:31">
      <c r="S321" s="50"/>
      <c r="T321" s="50"/>
      <c r="U321" s="50"/>
      <c r="V321" s="50"/>
      <c r="W321" s="50"/>
      <c r="X321" s="50"/>
      <c r="Y321" s="50"/>
      <c r="Z321" s="50"/>
      <c r="AA321" s="50"/>
      <c r="AB321" s="50"/>
      <c r="AC321" s="50"/>
      <c r="AD321" s="50"/>
      <c r="AE321" s="50"/>
    </row>
    <row r="322" spans="19:31">
      <c r="S322" s="50"/>
      <c r="T322" s="50"/>
      <c r="U322" s="50"/>
      <c r="V322" s="50"/>
      <c r="W322" s="50"/>
      <c r="X322" s="50"/>
      <c r="Y322" s="50"/>
      <c r="Z322" s="50"/>
      <c r="AA322" s="50"/>
      <c r="AB322" s="50"/>
      <c r="AC322" s="50"/>
      <c r="AD322" s="50"/>
      <c r="AE322" s="50"/>
    </row>
    <row r="323" spans="19:31">
      <c r="S323" s="50"/>
      <c r="T323" s="50"/>
      <c r="U323" s="50"/>
      <c r="V323" s="50"/>
      <c r="W323" s="50"/>
      <c r="X323" s="50"/>
      <c r="Y323" s="50"/>
      <c r="Z323" s="50"/>
      <c r="AA323" s="50"/>
      <c r="AB323" s="50"/>
      <c r="AC323" s="50"/>
      <c r="AD323" s="50"/>
      <c r="AE323" s="50"/>
    </row>
    <row r="324" spans="19:31">
      <c r="S324" s="50"/>
      <c r="T324" s="50"/>
      <c r="U324" s="50"/>
      <c r="V324" s="50"/>
      <c r="W324" s="50"/>
      <c r="X324" s="50"/>
      <c r="Y324" s="50"/>
      <c r="Z324" s="50"/>
      <c r="AA324" s="50"/>
      <c r="AB324" s="50"/>
      <c r="AC324" s="50"/>
      <c r="AD324" s="50"/>
      <c r="AE324" s="50"/>
    </row>
    <row r="325" spans="19:31">
      <c r="S325" s="50"/>
      <c r="T325" s="50"/>
      <c r="U325" s="50"/>
      <c r="V325" s="50"/>
      <c r="W325" s="50"/>
      <c r="X325" s="50"/>
      <c r="Y325" s="50"/>
      <c r="Z325" s="50"/>
      <c r="AA325" s="50"/>
      <c r="AB325" s="50"/>
      <c r="AC325" s="50"/>
      <c r="AD325" s="50"/>
      <c r="AE325" s="50"/>
    </row>
    <row r="326" spans="19:31">
      <c r="S326" s="50"/>
      <c r="T326" s="50"/>
      <c r="U326" s="50"/>
      <c r="V326" s="50"/>
      <c r="W326" s="50"/>
      <c r="X326" s="50"/>
      <c r="Y326" s="50"/>
      <c r="Z326" s="50"/>
      <c r="AA326" s="50"/>
      <c r="AB326" s="50"/>
      <c r="AC326" s="50"/>
      <c r="AD326" s="50"/>
      <c r="AE326" s="50"/>
    </row>
    <row r="327" spans="19:31">
      <c r="S327" s="50"/>
      <c r="T327" s="50"/>
      <c r="U327" s="50"/>
      <c r="V327" s="50"/>
      <c r="W327" s="50"/>
      <c r="X327" s="50"/>
      <c r="Y327" s="50"/>
      <c r="Z327" s="50"/>
      <c r="AA327" s="50"/>
      <c r="AB327" s="50"/>
      <c r="AC327" s="50"/>
      <c r="AD327" s="50"/>
      <c r="AE327" s="50"/>
    </row>
    <row r="328" spans="19:31">
      <c r="S328" s="50"/>
      <c r="T328" s="50"/>
      <c r="U328" s="50"/>
      <c r="V328" s="50"/>
      <c r="W328" s="50"/>
      <c r="X328" s="50"/>
      <c r="Y328" s="50"/>
      <c r="Z328" s="50"/>
      <c r="AA328" s="50"/>
      <c r="AB328" s="50"/>
      <c r="AC328" s="50"/>
      <c r="AD328" s="50"/>
      <c r="AE328" s="50"/>
    </row>
    <row r="329" spans="19:31">
      <c r="S329" s="50"/>
      <c r="T329" s="50"/>
      <c r="U329" s="50"/>
      <c r="V329" s="50"/>
      <c r="W329" s="50"/>
      <c r="X329" s="50"/>
      <c r="Y329" s="50"/>
      <c r="Z329" s="50"/>
      <c r="AA329" s="50"/>
      <c r="AB329" s="50"/>
      <c r="AC329" s="50"/>
      <c r="AD329" s="50"/>
      <c r="AE329" s="50"/>
    </row>
    <row r="330" spans="19:31">
      <c r="S330" s="50"/>
      <c r="T330" s="50"/>
      <c r="U330" s="50"/>
      <c r="V330" s="50"/>
      <c r="W330" s="50"/>
      <c r="X330" s="50"/>
      <c r="Y330" s="50"/>
      <c r="Z330" s="50"/>
      <c r="AA330" s="50"/>
      <c r="AB330" s="50"/>
      <c r="AC330" s="50"/>
      <c r="AD330" s="50"/>
      <c r="AE330" s="50"/>
    </row>
    <row r="331" spans="19:31">
      <c r="S331" s="50"/>
      <c r="T331" s="50"/>
      <c r="U331" s="50"/>
      <c r="V331" s="50"/>
      <c r="W331" s="50"/>
      <c r="X331" s="50"/>
      <c r="Y331" s="50"/>
      <c r="Z331" s="50"/>
      <c r="AA331" s="50"/>
      <c r="AB331" s="50"/>
      <c r="AC331" s="50"/>
      <c r="AD331" s="50"/>
      <c r="AE331" s="50"/>
    </row>
    <row r="332" spans="19:31">
      <c r="S332" s="50"/>
      <c r="T332" s="50"/>
      <c r="U332" s="50"/>
      <c r="V332" s="50"/>
      <c r="W332" s="50"/>
      <c r="X332" s="50"/>
      <c r="Y332" s="50"/>
      <c r="Z332" s="50"/>
      <c r="AA332" s="50"/>
      <c r="AB332" s="50"/>
      <c r="AC332" s="50"/>
      <c r="AD332" s="50"/>
      <c r="AE332" s="50"/>
    </row>
    <row r="333" spans="19:31">
      <c r="S333" s="50"/>
      <c r="T333" s="50"/>
      <c r="U333" s="50"/>
      <c r="V333" s="50"/>
      <c r="W333" s="50"/>
      <c r="X333" s="50"/>
      <c r="Y333" s="50"/>
      <c r="Z333" s="50"/>
      <c r="AA333" s="50"/>
      <c r="AB333" s="50"/>
      <c r="AC333" s="50"/>
      <c r="AD333" s="50"/>
      <c r="AE333" s="50"/>
    </row>
    <row r="334" spans="19:31">
      <c r="S334" s="50"/>
      <c r="T334" s="50"/>
      <c r="U334" s="50"/>
      <c r="V334" s="50"/>
      <c r="W334" s="50"/>
      <c r="X334" s="50"/>
      <c r="Y334" s="50"/>
      <c r="Z334" s="50"/>
      <c r="AA334" s="50"/>
      <c r="AB334" s="50"/>
      <c r="AC334" s="50"/>
      <c r="AD334" s="50"/>
      <c r="AE334" s="50"/>
    </row>
    <row r="335" spans="19:31">
      <c r="S335" s="50"/>
      <c r="T335" s="50"/>
      <c r="U335" s="50"/>
      <c r="V335" s="50"/>
      <c r="W335" s="50"/>
      <c r="X335" s="50"/>
      <c r="Y335" s="50"/>
      <c r="Z335" s="50"/>
      <c r="AA335" s="50"/>
      <c r="AB335" s="50"/>
      <c r="AC335" s="50"/>
      <c r="AD335" s="50"/>
      <c r="AE335" s="50"/>
    </row>
    <row r="336" spans="19:31">
      <c r="S336" s="50"/>
      <c r="T336" s="50"/>
      <c r="U336" s="50"/>
      <c r="V336" s="50"/>
      <c r="W336" s="50"/>
      <c r="X336" s="50"/>
      <c r="Y336" s="50"/>
      <c r="Z336" s="50"/>
      <c r="AA336" s="50"/>
      <c r="AB336" s="50"/>
      <c r="AC336" s="50"/>
      <c r="AD336" s="50"/>
      <c r="AE336" s="50"/>
    </row>
    <row r="337" spans="19:31">
      <c r="S337" s="50"/>
      <c r="T337" s="50"/>
      <c r="U337" s="50"/>
      <c r="V337" s="50"/>
      <c r="W337" s="50"/>
      <c r="X337" s="50"/>
      <c r="Y337" s="50"/>
      <c r="Z337" s="50"/>
      <c r="AA337" s="50"/>
      <c r="AB337" s="50"/>
      <c r="AC337" s="50"/>
      <c r="AD337" s="50"/>
      <c r="AE337" s="50"/>
    </row>
    <row r="338" spans="19:31">
      <c r="S338" s="50"/>
      <c r="T338" s="50"/>
      <c r="U338" s="50"/>
      <c r="V338" s="50"/>
      <c r="W338" s="50"/>
      <c r="X338" s="50"/>
      <c r="Y338" s="50"/>
      <c r="Z338" s="50"/>
      <c r="AA338" s="50"/>
      <c r="AB338" s="50"/>
      <c r="AC338" s="50"/>
      <c r="AD338" s="50"/>
      <c r="AE338" s="50"/>
    </row>
    <row r="339" spans="19:31">
      <c r="S339" s="50"/>
      <c r="T339" s="50"/>
      <c r="U339" s="50"/>
      <c r="V339" s="50"/>
      <c r="W339" s="50"/>
      <c r="X339" s="50"/>
      <c r="Y339" s="50"/>
      <c r="Z339" s="50"/>
      <c r="AA339" s="50"/>
      <c r="AB339" s="50"/>
      <c r="AC339" s="50"/>
      <c r="AD339" s="50"/>
      <c r="AE339" s="50"/>
    </row>
    <row r="340" spans="19:31">
      <c r="S340" s="50"/>
      <c r="T340" s="50"/>
      <c r="U340" s="50"/>
      <c r="V340" s="50"/>
      <c r="W340" s="50"/>
      <c r="X340" s="50"/>
      <c r="Y340" s="50"/>
      <c r="Z340" s="50"/>
      <c r="AA340" s="50"/>
      <c r="AB340" s="50"/>
      <c r="AC340" s="50"/>
      <c r="AD340" s="50"/>
      <c r="AE340" s="50"/>
    </row>
    <row r="341" spans="19:31">
      <c r="S341" s="50"/>
      <c r="T341" s="50"/>
      <c r="U341" s="50"/>
      <c r="V341" s="50"/>
      <c r="W341" s="50"/>
      <c r="X341" s="50"/>
      <c r="Y341" s="50"/>
      <c r="Z341" s="50"/>
      <c r="AA341" s="50"/>
      <c r="AB341" s="50"/>
      <c r="AC341" s="50"/>
      <c r="AD341" s="50"/>
      <c r="AE341" s="50"/>
    </row>
    <row r="342" spans="19:31">
      <c r="S342" s="50"/>
      <c r="T342" s="50"/>
      <c r="U342" s="50"/>
      <c r="V342" s="50"/>
      <c r="W342" s="50"/>
      <c r="X342" s="50"/>
      <c r="Y342" s="50"/>
      <c r="Z342" s="50"/>
      <c r="AA342" s="50"/>
      <c r="AB342" s="50"/>
      <c r="AC342" s="50"/>
      <c r="AD342" s="50"/>
      <c r="AE342" s="50"/>
    </row>
    <row r="343" spans="19:31">
      <c r="S343" s="50"/>
      <c r="T343" s="50"/>
      <c r="U343" s="50"/>
      <c r="V343" s="50"/>
      <c r="W343" s="50"/>
      <c r="X343" s="50"/>
      <c r="Y343" s="50"/>
      <c r="Z343" s="50"/>
      <c r="AA343" s="50"/>
      <c r="AB343" s="50"/>
      <c r="AC343" s="50"/>
      <c r="AD343" s="50"/>
      <c r="AE343" s="50"/>
    </row>
    <row r="344" spans="19:31">
      <c r="S344" s="50"/>
      <c r="T344" s="50"/>
      <c r="U344" s="50"/>
      <c r="V344" s="50"/>
      <c r="W344" s="50"/>
      <c r="X344" s="50"/>
      <c r="Y344" s="50"/>
      <c r="Z344" s="50"/>
      <c r="AA344" s="50"/>
      <c r="AB344" s="50"/>
      <c r="AC344" s="50"/>
      <c r="AD344" s="50"/>
      <c r="AE344" s="50"/>
    </row>
    <row r="345" spans="19:31">
      <c r="S345" s="50"/>
      <c r="T345" s="50"/>
      <c r="U345" s="50"/>
      <c r="V345" s="50"/>
      <c r="W345" s="50"/>
      <c r="X345" s="50"/>
      <c r="Y345" s="50"/>
      <c r="Z345" s="50"/>
      <c r="AA345" s="50"/>
      <c r="AB345" s="50"/>
      <c r="AC345" s="50"/>
      <c r="AD345" s="50"/>
      <c r="AE345" s="50"/>
    </row>
    <row r="346" spans="19:31">
      <c r="S346" s="50"/>
      <c r="T346" s="50"/>
      <c r="U346" s="50"/>
      <c r="V346" s="50"/>
      <c r="W346" s="50"/>
      <c r="X346" s="50"/>
      <c r="Y346" s="50"/>
      <c r="Z346" s="50"/>
      <c r="AA346" s="50"/>
      <c r="AB346" s="50"/>
      <c r="AC346" s="50"/>
      <c r="AD346" s="50"/>
      <c r="AE346" s="50"/>
    </row>
    <row r="347" spans="19:31">
      <c r="S347" s="50"/>
      <c r="T347" s="50"/>
      <c r="U347" s="50"/>
      <c r="V347" s="50"/>
      <c r="W347" s="50"/>
      <c r="X347" s="50"/>
      <c r="Y347" s="50"/>
      <c r="Z347" s="50"/>
      <c r="AA347" s="50"/>
      <c r="AB347" s="50"/>
      <c r="AC347" s="50"/>
      <c r="AD347" s="50"/>
      <c r="AE347" s="50"/>
    </row>
    <row r="348" spans="19:31">
      <c r="S348" s="50"/>
      <c r="T348" s="50"/>
      <c r="U348" s="50"/>
      <c r="V348" s="50"/>
      <c r="W348" s="50"/>
      <c r="X348" s="50"/>
      <c r="Y348" s="50"/>
      <c r="Z348" s="50"/>
      <c r="AA348" s="50"/>
      <c r="AB348" s="50"/>
      <c r="AC348" s="50"/>
      <c r="AD348" s="50"/>
      <c r="AE348" s="50"/>
    </row>
    <row r="349" spans="19:31">
      <c r="S349" s="50"/>
      <c r="T349" s="50"/>
      <c r="U349" s="50"/>
      <c r="V349" s="50"/>
      <c r="W349" s="50"/>
      <c r="X349" s="50"/>
      <c r="Y349" s="50"/>
      <c r="Z349" s="50"/>
      <c r="AA349" s="50"/>
      <c r="AB349" s="50"/>
      <c r="AC349" s="50"/>
      <c r="AD349" s="50"/>
      <c r="AE349" s="50"/>
    </row>
    <row r="350" spans="19:31">
      <c r="S350" s="50"/>
      <c r="T350" s="50"/>
      <c r="U350" s="50"/>
      <c r="V350" s="50"/>
      <c r="W350" s="50"/>
      <c r="X350" s="50"/>
      <c r="Y350" s="50"/>
      <c r="Z350" s="50"/>
      <c r="AA350" s="50"/>
      <c r="AB350" s="50"/>
      <c r="AC350" s="50"/>
      <c r="AD350" s="50"/>
      <c r="AE350" s="50"/>
    </row>
    <row r="351" spans="19:31">
      <c r="S351" s="50"/>
      <c r="T351" s="50"/>
      <c r="U351" s="50"/>
      <c r="V351" s="50"/>
      <c r="W351" s="50"/>
      <c r="X351" s="50"/>
      <c r="Y351" s="50"/>
      <c r="Z351" s="50"/>
      <c r="AA351" s="50"/>
      <c r="AB351" s="50"/>
      <c r="AC351" s="50"/>
      <c r="AD351" s="50"/>
      <c r="AE351" s="50"/>
    </row>
    <row r="352" spans="19:31">
      <c r="S352" s="50"/>
      <c r="T352" s="50"/>
      <c r="U352" s="50"/>
      <c r="V352" s="50"/>
      <c r="W352" s="50"/>
      <c r="X352" s="50"/>
      <c r="Y352" s="50"/>
      <c r="Z352" s="50"/>
      <c r="AA352" s="50"/>
      <c r="AB352" s="50"/>
      <c r="AC352" s="50"/>
      <c r="AD352" s="50"/>
      <c r="AE352" s="50"/>
    </row>
    <row r="353" spans="19:31">
      <c r="S353" s="50"/>
      <c r="T353" s="50"/>
      <c r="U353" s="50"/>
      <c r="V353" s="50"/>
      <c r="W353" s="50"/>
      <c r="X353" s="50"/>
      <c r="Y353" s="50"/>
      <c r="Z353" s="50"/>
      <c r="AA353" s="50"/>
      <c r="AB353" s="50"/>
      <c r="AC353" s="50"/>
      <c r="AD353" s="50"/>
      <c r="AE353" s="50"/>
    </row>
    <row r="354" spans="19:31">
      <c r="S354" s="50"/>
      <c r="T354" s="50"/>
      <c r="U354" s="50"/>
      <c r="V354" s="50"/>
      <c r="W354" s="50"/>
      <c r="X354" s="50"/>
      <c r="Y354" s="50"/>
      <c r="Z354" s="50"/>
      <c r="AA354" s="50"/>
      <c r="AB354" s="50"/>
      <c r="AC354" s="50"/>
      <c r="AD354" s="50"/>
      <c r="AE354" s="50"/>
    </row>
    <row r="355" spans="19:31">
      <c r="S355" s="50"/>
      <c r="T355" s="50"/>
      <c r="U355" s="50"/>
      <c r="V355" s="50"/>
      <c r="W355" s="50"/>
      <c r="X355" s="50"/>
      <c r="Y355" s="50"/>
      <c r="Z355" s="50"/>
      <c r="AA355" s="50"/>
      <c r="AB355" s="50"/>
      <c r="AC355" s="50"/>
      <c r="AD355" s="50"/>
      <c r="AE355" s="50"/>
    </row>
    <row r="356" spans="19:31">
      <c r="S356" s="50"/>
      <c r="T356" s="50"/>
      <c r="U356" s="50"/>
      <c r="V356" s="50"/>
      <c r="W356" s="50"/>
      <c r="X356" s="50"/>
      <c r="Y356" s="50"/>
      <c r="Z356" s="50"/>
      <c r="AA356" s="50"/>
      <c r="AB356" s="50"/>
      <c r="AC356" s="50"/>
      <c r="AD356" s="50"/>
      <c r="AE356" s="50"/>
    </row>
    <row r="357" spans="19:31">
      <c r="S357" s="50"/>
      <c r="T357" s="50"/>
      <c r="U357" s="50"/>
      <c r="V357" s="50"/>
      <c r="W357" s="50"/>
      <c r="X357" s="50"/>
      <c r="Y357" s="50"/>
      <c r="Z357" s="50"/>
      <c r="AA357" s="50"/>
      <c r="AB357" s="50"/>
      <c r="AC357" s="50"/>
      <c r="AD357" s="50"/>
      <c r="AE357" s="50"/>
    </row>
    <row r="358" spans="19:31">
      <c r="S358" s="50"/>
      <c r="T358" s="50"/>
      <c r="U358" s="50"/>
      <c r="V358" s="50"/>
      <c r="W358" s="50"/>
      <c r="X358" s="50"/>
      <c r="Y358" s="50"/>
      <c r="Z358" s="50"/>
      <c r="AA358" s="50"/>
      <c r="AB358" s="50"/>
      <c r="AC358" s="50"/>
      <c r="AD358" s="50"/>
      <c r="AE358" s="50"/>
    </row>
    <row r="359" spans="19:31">
      <c r="S359" s="50"/>
      <c r="T359" s="50"/>
      <c r="U359" s="50"/>
      <c r="V359" s="50"/>
      <c r="W359" s="50"/>
      <c r="X359" s="50"/>
      <c r="Y359" s="50"/>
      <c r="Z359" s="50"/>
      <c r="AA359" s="50"/>
      <c r="AB359" s="50"/>
      <c r="AC359" s="50"/>
      <c r="AD359" s="50"/>
      <c r="AE359" s="50"/>
    </row>
    <row r="360" spans="19:31">
      <c r="S360" s="50"/>
      <c r="T360" s="50"/>
      <c r="U360" s="50"/>
      <c r="V360" s="50"/>
      <c r="W360" s="50"/>
      <c r="X360" s="50"/>
      <c r="Y360" s="50"/>
      <c r="Z360" s="50"/>
      <c r="AA360" s="50"/>
      <c r="AB360" s="50"/>
      <c r="AC360" s="50"/>
      <c r="AD360" s="50"/>
      <c r="AE360" s="50"/>
    </row>
    <row r="361" spans="19:31">
      <c r="S361" s="50"/>
      <c r="T361" s="50"/>
      <c r="U361" s="50"/>
      <c r="V361" s="50"/>
      <c r="W361" s="50"/>
      <c r="X361" s="50"/>
      <c r="Y361" s="50"/>
      <c r="Z361" s="50"/>
      <c r="AA361" s="50"/>
      <c r="AB361" s="50"/>
      <c r="AC361" s="50"/>
      <c r="AD361" s="50"/>
      <c r="AE361" s="50"/>
    </row>
    <row r="362" spans="19:31">
      <c r="S362" s="50"/>
      <c r="T362" s="50"/>
      <c r="U362" s="50"/>
      <c r="V362" s="50"/>
      <c r="W362" s="50"/>
      <c r="X362" s="50"/>
      <c r="Y362" s="50"/>
      <c r="Z362" s="50"/>
      <c r="AA362" s="50"/>
      <c r="AB362" s="50"/>
      <c r="AC362" s="50"/>
      <c r="AD362" s="50"/>
      <c r="AE362" s="50"/>
    </row>
    <row r="363" spans="19:31">
      <c r="S363" s="50"/>
      <c r="T363" s="50"/>
      <c r="U363" s="50"/>
      <c r="V363" s="50"/>
      <c r="W363" s="50"/>
      <c r="X363" s="50"/>
      <c r="Y363" s="50"/>
      <c r="Z363" s="50"/>
      <c r="AA363" s="50"/>
      <c r="AB363" s="50"/>
      <c r="AC363" s="50"/>
      <c r="AD363" s="50"/>
      <c r="AE363" s="50"/>
    </row>
    <row r="364" spans="19:31">
      <c r="S364" s="50"/>
      <c r="T364" s="50"/>
      <c r="U364" s="50"/>
      <c r="V364" s="50"/>
      <c r="W364" s="50"/>
      <c r="X364" s="50"/>
      <c r="Y364" s="50"/>
      <c r="Z364" s="50"/>
      <c r="AA364" s="50"/>
      <c r="AB364" s="50"/>
      <c r="AC364" s="50"/>
      <c r="AD364" s="50"/>
      <c r="AE364" s="50"/>
    </row>
    <row r="365" spans="19:31">
      <c r="S365" s="50"/>
      <c r="T365" s="50"/>
      <c r="U365" s="50"/>
      <c r="V365" s="50"/>
      <c r="W365" s="50"/>
      <c r="X365" s="50"/>
      <c r="Y365" s="50"/>
      <c r="Z365" s="50"/>
      <c r="AA365" s="50"/>
      <c r="AB365" s="50"/>
      <c r="AC365" s="50"/>
      <c r="AD365" s="50"/>
      <c r="AE365" s="50"/>
    </row>
    <row r="366" spans="19:31">
      <c r="S366" s="50"/>
      <c r="T366" s="50"/>
      <c r="U366" s="50"/>
      <c r="V366" s="50"/>
      <c r="W366" s="50"/>
      <c r="X366" s="50"/>
      <c r="Y366" s="50"/>
      <c r="Z366" s="50"/>
      <c r="AA366" s="50"/>
      <c r="AB366" s="50"/>
      <c r="AC366" s="50"/>
      <c r="AD366" s="50"/>
      <c r="AE366" s="50"/>
    </row>
    <row r="367" spans="19:31">
      <c r="S367" s="50"/>
      <c r="T367" s="50"/>
      <c r="U367" s="50"/>
      <c r="V367" s="50"/>
      <c r="W367" s="50"/>
      <c r="X367" s="50"/>
      <c r="Y367" s="50"/>
      <c r="Z367" s="50"/>
      <c r="AA367" s="50"/>
      <c r="AB367" s="50"/>
      <c r="AC367" s="50"/>
      <c r="AD367" s="50"/>
      <c r="AE367" s="50"/>
    </row>
    <row r="368" spans="19:31">
      <c r="S368" s="50"/>
      <c r="T368" s="50"/>
      <c r="U368" s="50"/>
      <c r="V368" s="50"/>
      <c r="W368" s="50"/>
      <c r="X368" s="50"/>
      <c r="Y368" s="50"/>
      <c r="Z368" s="50"/>
      <c r="AA368" s="50"/>
      <c r="AB368" s="50"/>
      <c r="AC368" s="50"/>
      <c r="AD368" s="50"/>
      <c r="AE368" s="50"/>
    </row>
    <row r="369" spans="19:31">
      <c r="S369" s="50"/>
      <c r="T369" s="50"/>
      <c r="U369" s="50"/>
      <c r="V369" s="50"/>
      <c r="W369" s="50"/>
      <c r="X369" s="50"/>
      <c r="Y369" s="50"/>
      <c r="Z369" s="50"/>
      <c r="AA369" s="50"/>
      <c r="AB369" s="50"/>
      <c r="AC369" s="50"/>
      <c r="AD369" s="50"/>
      <c r="AE369" s="50"/>
    </row>
    <row r="370" spans="19:31">
      <c r="S370" s="50"/>
      <c r="T370" s="50"/>
      <c r="U370" s="50"/>
      <c r="V370" s="50"/>
      <c r="W370" s="50"/>
      <c r="X370" s="50"/>
      <c r="Y370" s="50"/>
      <c r="Z370" s="50"/>
      <c r="AA370" s="50"/>
      <c r="AB370" s="50"/>
      <c r="AC370" s="50"/>
      <c r="AD370" s="50"/>
      <c r="AE370" s="50"/>
    </row>
    <row r="371" spans="19:31">
      <c r="S371" s="50"/>
      <c r="T371" s="50"/>
      <c r="U371" s="50"/>
      <c r="V371" s="50"/>
      <c r="W371" s="50"/>
      <c r="X371" s="50"/>
      <c r="Y371" s="50"/>
      <c r="Z371" s="50"/>
      <c r="AA371" s="50"/>
      <c r="AB371" s="50"/>
      <c r="AC371" s="50"/>
      <c r="AD371" s="50"/>
      <c r="AE371" s="50"/>
    </row>
    <row r="372" spans="19:31">
      <c r="S372" s="50"/>
      <c r="T372" s="50"/>
      <c r="U372" s="50"/>
      <c r="V372" s="50"/>
      <c r="W372" s="50"/>
      <c r="X372" s="50"/>
      <c r="Y372" s="50"/>
      <c r="Z372" s="50"/>
      <c r="AA372" s="50"/>
      <c r="AB372" s="50"/>
      <c r="AC372" s="50"/>
      <c r="AD372" s="50"/>
      <c r="AE372" s="50"/>
    </row>
    <row r="373" spans="19:31">
      <c r="S373" s="50"/>
      <c r="T373" s="50"/>
      <c r="U373" s="50"/>
      <c r="V373" s="50"/>
      <c r="W373" s="50"/>
      <c r="X373" s="50"/>
      <c r="Y373" s="50"/>
      <c r="Z373" s="50"/>
      <c r="AA373" s="50"/>
      <c r="AB373" s="50"/>
      <c r="AC373" s="50"/>
      <c r="AD373" s="50"/>
      <c r="AE373" s="50"/>
    </row>
    <row r="374" spans="19:31">
      <c r="S374" s="50"/>
      <c r="T374" s="50"/>
      <c r="U374" s="50"/>
      <c r="V374" s="50"/>
      <c r="W374" s="50"/>
      <c r="X374" s="50"/>
      <c r="Y374" s="50"/>
      <c r="Z374" s="50"/>
      <c r="AA374" s="50"/>
      <c r="AB374" s="50"/>
      <c r="AC374" s="50"/>
      <c r="AD374" s="50"/>
      <c r="AE374" s="50"/>
    </row>
    <row r="375" spans="19:31">
      <c r="S375" s="50"/>
      <c r="T375" s="50"/>
      <c r="U375" s="50"/>
      <c r="V375" s="50"/>
      <c r="W375" s="50"/>
      <c r="X375" s="50"/>
      <c r="Y375" s="50"/>
      <c r="Z375" s="50"/>
      <c r="AA375" s="50"/>
      <c r="AB375" s="50"/>
      <c r="AC375" s="50"/>
      <c r="AD375" s="50"/>
      <c r="AE375" s="50"/>
    </row>
    <row r="376" spans="19:31">
      <c r="S376" s="50"/>
      <c r="T376" s="50"/>
      <c r="U376" s="50"/>
      <c r="V376" s="50"/>
      <c r="W376" s="50"/>
      <c r="X376" s="50"/>
      <c r="Y376" s="50"/>
      <c r="Z376" s="50"/>
      <c r="AA376" s="50"/>
      <c r="AB376" s="50"/>
      <c r="AC376" s="50"/>
      <c r="AD376" s="50"/>
      <c r="AE376" s="50"/>
    </row>
    <row r="377" spans="19:31">
      <c r="S377" s="50"/>
      <c r="T377" s="50"/>
      <c r="U377" s="50"/>
      <c r="V377" s="50"/>
      <c r="W377" s="50"/>
      <c r="X377" s="50"/>
      <c r="Y377" s="50"/>
      <c r="Z377" s="50"/>
      <c r="AA377" s="50"/>
      <c r="AB377" s="50"/>
      <c r="AC377" s="50"/>
      <c r="AD377" s="50"/>
      <c r="AE377" s="50"/>
    </row>
    <row r="378" spans="19:31">
      <c r="S378" s="50"/>
      <c r="T378" s="50"/>
      <c r="U378" s="50"/>
      <c r="V378" s="50"/>
      <c r="W378" s="50"/>
      <c r="X378" s="50"/>
      <c r="Y378" s="50"/>
      <c r="Z378" s="50"/>
      <c r="AA378" s="50"/>
      <c r="AB378" s="50"/>
      <c r="AC378" s="50"/>
      <c r="AD378" s="50"/>
      <c r="AE378" s="50"/>
    </row>
    <row r="379" spans="19:31">
      <c r="S379" s="50"/>
      <c r="T379" s="50"/>
      <c r="U379" s="50"/>
      <c r="V379" s="50"/>
      <c r="W379" s="50"/>
      <c r="X379" s="50"/>
      <c r="Y379" s="50"/>
      <c r="Z379" s="50"/>
      <c r="AA379" s="50"/>
      <c r="AB379" s="50"/>
      <c r="AC379" s="50"/>
      <c r="AD379" s="50"/>
      <c r="AE379" s="50"/>
    </row>
    <row r="380" spans="19:31">
      <c r="S380" s="50"/>
      <c r="T380" s="50"/>
      <c r="U380" s="50"/>
      <c r="V380" s="50"/>
      <c r="W380" s="50"/>
      <c r="X380" s="50"/>
      <c r="Y380" s="50"/>
      <c r="Z380" s="50"/>
      <c r="AA380" s="50"/>
      <c r="AB380" s="50"/>
      <c r="AC380" s="50"/>
      <c r="AD380" s="50"/>
      <c r="AE380" s="50"/>
    </row>
    <row r="381" spans="19:31">
      <c r="S381" s="50"/>
      <c r="T381" s="50"/>
      <c r="U381" s="50"/>
      <c r="V381" s="50"/>
      <c r="W381" s="50"/>
      <c r="X381" s="50"/>
      <c r="Y381" s="50"/>
      <c r="Z381" s="50"/>
      <c r="AA381" s="50"/>
      <c r="AB381" s="50"/>
      <c r="AC381" s="50"/>
      <c r="AD381" s="50"/>
      <c r="AE381" s="50"/>
    </row>
    <row r="382" spans="19:31">
      <c r="S382" s="50"/>
      <c r="T382" s="50"/>
      <c r="U382" s="50"/>
      <c r="V382" s="50"/>
      <c r="W382" s="50"/>
      <c r="X382" s="50"/>
      <c r="Y382" s="50"/>
      <c r="Z382" s="50"/>
      <c r="AA382" s="50"/>
      <c r="AB382" s="50"/>
      <c r="AC382" s="50"/>
      <c r="AD382" s="50"/>
      <c r="AE382" s="50"/>
    </row>
    <row r="383" spans="19:31">
      <c r="S383" s="50"/>
      <c r="T383" s="50"/>
      <c r="U383" s="50"/>
      <c r="V383" s="50"/>
      <c r="W383" s="50"/>
      <c r="X383" s="50"/>
      <c r="Y383" s="50"/>
      <c r="Z383" s="50"/>
      <c r="AA383" s="50"/>
      <c r="AB383" s="50"/>
      <c r="AC383" s="50"/>
      <c r="AD383" s="50"/>
      <c r="AE383" s="50"/>
    </row>
    <row r="384" spans="19:31">
      <c r="S384" s="50"/>
      <c r="T384" s="50"/>
      <c r="U384" s="50"/>
      <c r="V384" s="50"/>
      <c r="W384" s="50"/>
      <c r="X384" s="50"/>
      <c r="Y384" s="50"/>
      <c r="Z384" s="50"/>
      <c r="AA384" s="50"/>
      <c r="AB384" s="50"/>
      <c r="AC384" s="50"/>
      <c r="AD384" s="50"/>
      <c r="AE384" s="50"/>
    </row>
    <row r="385" spans="19:31">
      <c r="S385" s="50"/>
      <c r="T385" s="50"/>
      <c r="U385" s="50"/>
      <c r="V385" s="50"/>
      <c r="W385" s="50"/>
      <c r="X385" s="50"/>
      <c r="Y385" s="50"/>
      <c r="Z385" s="50"/>
      <c r="AA385" s="50"/>
      <c r="AB385" s="50"/>
      <c r="AC385" s="50"/>
      <c r="AD385" s="50"/>
      <c r="AE385" s="50"/>
    </row>
    <row r="386" spans="19:31">
      <c r="S386" s="50"/>
      <c r="T386" s="50"/>
      <c r="U386" s="50"/>
      <c r="V386" s="50"/>
      <c r="W386" s="50"/>
      <c r="X386" s="50"/>
      <c r="Y386" s="50"/>
      <c r="Z386" s="50"/>
      <c r="AA386" s="50"/>
      <c r="AB386" s="50"/>
      <c r="AC386" s="50"/>
      <c r="AD386" s="50"/>
      <c r="AE386" s="50"/>
    </row>
    <row r="387" spans="19:31">
      <c r="S387" s="50"/>
      <c r="T387" s="50"/>
      <c r="U387" s="50"/>
      <c r="V387" s="50"/>
      <c r="W387" s="50"/>
      <c r="X387" s="50"/>
      <c r="Y387" s="50"/>
      <c r="Z387" s="50"/>
      <c r="AA387" s="50"/>
      <c r="AB387" s="50"/>
      <c r="AC387" s="50"/>
      <c r="AD387" s="50"/>
      <c r="AE387" s="50"/>
    </row>
    <row r="388" spans="19:31">
      <c r="S388" s="50"/>
      <c r="T388" s="50"/>
      <c r="U388" s="50"/>
      <c r="V388" s="50"/>
      <c r="W388" s="50"/>
      <c r="X388" s="50"/>
      <c r="Y388" s="50"/>
      <c r="Z388" s="50"/>
      <c r="AA388" s="50"/>
      <c r="AB388" s="50"/>
      <c r="AC388" s="50"/>
      <c r="AD388" s="50"/>
      <c r="AE388" s="50"/>
    </row>
    <row r="389" spans="19:31">
      <c r="S389" s="50"/>
      <c r="T389" s="50"/>
      <c r="U389" s="50"/>
      <c r="V389" s="50"/>
      <c r="W389" s="50"/>
      <c r="X389" s="50"/>
      <c r="Y389" s="50"/>
      <c r="Z389" s="50"/>
      <c r="AA389" s="50"/>
      <c r="AB389" s="50"/>
      <c r="AC389" s="50"/>
      <c r="AD389" s="50"/>
      <c r="AE389" s="50"/>
    </row>
    <row r="390" spans="19:31">
      <c r="S390" s="50"/>
      <c r="T390" s="50"/>
      <c r="U390" s="50"/>
      <c r="V390" s="50"/>
      <c r="W390" s="50"/>
      <c r="X390" s="50"/>
      <c r="Y390" s="50"/>
      <c r="Z390" s="50"/>
      <c r="AA390" s="50"/>
      <c r="AB390" s="50"/>
      <c r="AC390" s="50"/>
      <c r="AD390" s="50"/>
      <c r="AE390" s="50"/>
    </row>
    <row r="391" spans="19:31">
      <c r="S391" s="50"/>
      <c r="T391" s="50"/>
      <c r="U391" s="50"/>
      <c r="V391" s="50"/>
      <c r="W391" s="50"/>
      <c r="X391" s="50"/>
      <c r="Y391" s="50"/>
      <c r="Z391" s="50"/>
      <c r="AA391" s="50"/>
      <c r="AB391" s="50"/>
      <c r="AC391" s="50"/>
      <c r="AD391" s="50"/>
      <c r="AE391" s="50"/>
    </row>
    <row r="392" spans="19:31">
      <c r="S392" s="50"/>
      <c r="T392" s="50"/>
      <c r="U392" s="50"/>
      <c r="V392" s="50"/>
      <c r="W392" s="50"/>
      <c r="X392" s="50"/>
      <c r="Y392" s="50"/>
      <c r="Z392" s="50"/>
      <c r="AA392" s="50"/>
      <c r="AB392" s="50"/>
      <c r="AC392" s="50"/>
      <c r="AD392" s="50"/>
      <c r="AE392" s="50"/>
    </row>
    <row r="393" spans="19:31">
      <c r="S393" s="50"/>
      <c r="T393" s="50"/>
      <c r="U393" s="50"/>
      <c r="V393" s="50"/>
      <c r="W393" s="50"/>
      <c r="X393" s="50"/>
      <c r="Y393" s="50"/>
      <c r="Z393" s="50"/>
      <c r="AA393" s="50"/>
      <c r="AB393" s="50"/>
      <c r="AC393" s="50"/>
      <c r="AD393" s="50"/>
      <c r="AE393" s="50"/>
    </row>
    <row r="394" spans="19:31">
      <c r="S394" s="50"/>
      <c r="T394" s="50"/>
      <c r="U394" s="50"/>
      <c r="V394" s="50"/>
      <c r="W394" s="50"/>
      <c r="X394" s="50"/>
      <c r="Y394" s="50"/>
      <c r="Z394" s="50"/>
      <c r="AA394" s="50"/>
      <c r="AB394" s="50"/>
      <c r="AC394" s="50"/>
      <c r="AD394" s="50"/>
      <c r="AE394" s="50"/>
    </row>
    <row r="395" spans="19:31">
      <c r="S395" s="50"/>
      <c r="T395" s="50"/>
      <c r="U395" s="50"/>
      <c r="V395" s="50"/>
      <c r="W395" s="50"/>
      <c r="X395" s="50"/>
      <c r="Y395" s="50"/>
      <c r="Z395" s="50"/>
      <c r="AA395" s="50"/>
      <c r="AB395" s="50"/>
      <c r="AC395" s="50"/>
      <c r="AD395" s="50"/>
      <c r="AE395" s="50"/>
    </row>
    <row r="396" spans="19:31">
      <c r="S396" s="50"/>
      <c r="T396" s="50"/>
      <c r="U396" s="50"/>
      <c r="V396" s="50"/>
      <c r="W396" s="50"/>
      <c r="X396" s="50"/>
      <c r="Y396" s="50"/>
      <c r="Z396" s="50"/>
      <c r="AA396" s="50"/>
      <c r="AB396" s="50"/>
      <c r="AC396" s="50"/>
      <c r="AD396" s="50"/>
      <c r="AE396" s="50"/>
    </row>
    <row r="397" spans="19:31">
      <c r="S397" s="50"/>
      <c r="T397" s="50"/>
      <c r="U397" s="50"/>
      <c r="V397" s="50"/>
      <c r="W397" s="50"/>
      <c r="X397" s="50"/>
      <c r="Y397" s="50"/>
      <c r="Z397" s="50"/>
      <c r="AA397" s="50"/>
      <c r="AB397" s="50"/>
      <c r="AC397" s="50"/>
      <c r="AD397" s="50"/>
      <c r="AE397" s="50"/>
    </row>
    <row r="398" spans="19:31">
      <c r="S398" s="50"/>
      <c r="T398" s="50"/>
      <c r="U398" s="50"/>
      <c r="V398" s="50"/>
      <c r="W398" s="50"/>
      <c r="X398" s="50"/>
      <c r="Y398" s="50"/>
      <c r="Z398" s="50"/>
      <c r="AA398" s="50"/>
      <c r="AB398" s="50"/>
      <c r="AC398" s="50"/>
      <c r="AD398" s="50"/>
      <c r="AE398" s="50"/>
    </row>
    <row r="399" spans="19:31">
      <c r="S399" s="50"/>
      <c r="T399" s="50"/>
      <c r="U399" s="50"/>
      <c r="V399" s="50"/>
      <c r="W399" s="50"/>
      <c r="X399" s="50"/>
      <c r="Y399" s="50"/>
      <c r="Z399" s="50"/>
      <c r="AA399" s="50"/>
      <c r="AB399" s="50"/>
      <c r="AC399" s="50"/>
      <c r="AD399" s="50"/>
      <c r="AE399" s="50"/>
    </row>
    <row r="400" spans="19:31">
      <c r="S400" s="50"/>
      <c r="T400" s="50"/>
      <c r="U400" s="50"/>
      <c r="V400" s="50"/>
      <c r="W400" s="50"/>
      <c r="X400" s="50"/>
      <c r="Y400" s="50"/>
      <c r="Z400" s="50"/>
      <c r="AA400" s="50"/>
      <c r="AB400" s="50"/>
      <c r="AC400" s="50"/>
      <c r="AD400" s="50"/>
      <c r="AE400" s="50"/>
    </row>
    <row r="401" spans="19:31">
      <c r="S401" s="50"/>
      <c r="T401" s="50"/>
      <c r="U401" s="50"/>
      <c r="V401" s="50"/>
      <c r="W401" s="50"/>
      <c r="X401" s="50"/>
      <c r="Y401" s="50"/>
      <c r="Z401" s="50"/>
      <c r="AA401" s="50"/>
      <c r="AB401" s="50"/>
      <c r="AC401" s="50"/>
      <c r="AD401" s="50"/>
      <c r="AE401" s="50"/>
    </row>
    <row r="402" spans="19:31">
      <c r="S402" s="50"/>
      <c r="T402" s="50"/>
      <c r="U402" s="50"/>
      <c r="V402" s="50"/>
      <c r="W402" s="50"/>
      <c r="X402" s="50"/>
      <c r="Y402" s="50"/>
      <c r="Z402" s="50"/>
      <c r="AA402" s="50"/>
      <c r="AB402" s="50"/>
      <c r="AC402" s="50"/>
      <c r="AD402" s="50"/>
      <c r="AE402" s="50"/>
    </row>
    <row r="403" spans="19:31">
      <c r="S403" s="50"/>
      <c r="T403" s="50"/>
      <c r="U403" s="50"/>
      <c r="V403" s="50"/>
      <c r="W403" s="50"/>
      <c r="X403" s="50"/>
      <c r="Y403" s="50"/>
      <c r="Z403" s="50"/>
      <c r="AA403" s="50"/>
      <c r="AB403" s="50"/>
      <c r="AC403" s="50"/>
      <c r="AD403" s="50"/>
      <c r="AE403" s="50"/>
    </row>
    <row r="404" spans="19:31">
      <c r="S404" s="50"/>
      <c r="T404" s="50"/>
      <c r="U404" s="50"/>
      <c r="V404" s="50"/>
      <c r="W404" s="50"/>
      <c r="X404" s="50"/>
      <c r="Y404" s="50"/>
      <c r="Z404" s="50"/>
      <c r="AA404" s="50"/>
      <c r="AB404" s="50"/>
      <c r="AC404" s="50"/>
      <c r="AD404" s="50"/>
      <c r="AE404" s="50"/>
    </row>
    <row r="405" spans="19:31">
      <c r="S405" s="50"/>
      <c r="T405" s="50"/>
      <c r="U405" s="50"/>
      <c r="V405" s="50"/>
      <c r="W405" s="50"/>
      <c r="X405" s="50"/>
      <c r="Y405" s="50"/>
      <c r="Z405" s="50"/>
      <c r="AA405" s="50"/>
      <c r="AB405" s="50"/>
      <c r="AC405" s="50"/>
      <c r="AD405" s="50"/>
      <c r="AE405" s="50"/>
    </row>
    <row r="406" spans="19:31">
      <c r="S406" s="50"/>
      <c r="T406" s="50"/>
      <c r="U406" s="50"/>
      <c r="V406" s="50"/>
      <c r="W406" s="50"/>
      <c r="X406" s="50"/>
      <c r="Y406" s="50"/>
      <c r="Z406" s="50"/>
      <c r="AA406" s="50"/>
      <c r="AB406" s="50"/>
      <c r="AC406" s="50"/>
      <c r="AD406" s="50"/>
      <c r="AE406" s="50"/>
    </row>
    <row r="407" spans="19:31">
      <c r="S407" s="50"/>
      <c r="T407" s="50"/>
      <c r="U407" s="50"/>
      <c r="V407" s="50"/>
      <c r="W407" s="50"/>
      <c r="X407" s="50"/>
      <c r="Y407" s="50"/>
      <c r="Z407" s="50"/>
      <c r="AA407" s="50"/>
      <c r="AB407" s="50"/>
      <c r="AC407" s="50"/>
      <c r="AD407" s="50"/>
      <c r="AE407" s="50"/>
    </row>
    <row r="408" spans="19:31">
      <c r="S408" s="50"/>
      <c r="T408" s="50"/>
      <c r="U408" s="50"/>
      <c r="V408" s="50"/>
      <c r="W408" s="50"/>
      <c r="X408" s="50"/>
      <c r="Y408" s="50"/>
      <c r="Z408" s="50"/>
      <c r="AA408" s="50"/>
      <c r="AB408" s="50"/>
      <c r="AC408" s="50"/>
      <c r="AD408" s="50"/>
      <c r="AE408" s="50"/>
    </row>
    <row r="409" spans="19:31">
      <c r="S409" s="50"/>
      <c r="T409" s="50"/>
      <c r="U409" s="50"/>
      <c r="V409" s="50"/>
      <c r="W409" s="50"/>
      <c r="X409" s="50"/>
      <c r="Y409" s="50"/>
      <c r="Z409" s="50"/>
      <c r="AA409" s="50"/>
      <c r="AB409" s="50"/>
      <c r="AC409" s="50"/>
      <c r="AD409" s="50"/>
      <c r="AE409" s="50"/>
    </row>
    <row r="410" spans="19:31">
      <c r="S410" s="50"/>
      <c r="T410" s="50"/>
      <c r="U410" s="50"/>
      <c r="V410" s="50"/>
      <c r="W410" s="50"/>
      <c r="X410" s="50"/>
      <c r="Y410" s="50"/>
      <c r="Z410" s="50"/>
      <c r="AA410" s="50"/>
      <c r="AB410" s="50"/>
      <c r="AC410" s="50"/>
      <c r="AD410" s="50"/>
      <c r="AE410" s="50"/>
    </row>
    <row r="411" spans="19:31">
      <c r="S411" s="50"/>
      <c r="T411" s="50"/>
      <c r="U411" s="50"/>
      <c r="V411" s="50"/>
      <c r="W411" s="50"/>
      <c r="X411" s="50"/>
      <c r="Y411" s="50"/>
      <c r="Z411" s="50"/>
      <c r="AA411" s="50"/>
      <c r="AB411" s="50"/>
      <c r="AC411" s="50"/>
      <c r="AD411" s="50"/>
      <c r="AE411" s="50"/>
    </row>
    <row r="412" spans="19:31">
      <c r="S412" s="50"/>
      <c r="T412" s="50"/>
      <c r="U412" s="50"/>
      <c r="V412" s="50"/>
      <c r="W412" s="50"/>
      <c r="X412" s="50"/>
      <c r="Y412" s="50"/>
      <c r="Z412" s="50"/>
      <c r="AA412" s="50"/>
      <c r="AB412" s="50"/>
      <c r="AC412" s="50"/>
      <c r="AD412" s="50"/>
      <c r="AE412" s="50"/>
    </row>
    <row r="413" spans="19:31">
      <c r="S413" s="50"/>
      <c r="T413" s="50"/>
      <c r="U413" s="50"/>
      <c r="V413" s="50"/>
      <c r="W413" s="50"/>
      <c r="X413" s="50"/>
      <c r="Y413" s="50"/>
      <c r="Z413" s="50"/>
      <c r="AA413" s="50"/>
      <c r="AB413" s="50"/>
      <c r="AC413" s="50"/>
      <c r="AD413" s="50"/>
      <c r="AE413" s="50"/>
    </row>
    <row r="414" spans="19:31">
      <c r="S414" s="50"/>
      <c r="T414" s="50"/>
      <c r="U414" s="50"/>
      <c r="V414" s="50"/>
      <c r="W414" s="50"/>
      <c r="X414" s="50"/>
      <c r="Y414" s="50"/>
      <c r="Z414" s="50"/>
      <c r="AA414" s="50"/>
      <c r="AB414" s="50"/>
      <c r="AC414" s="50"/>
      <c r="AD414" s="50"/>
      <c r="AE414" s="50"/>
    </row>
    <row r="415" spans="19:31">
      <c r="S415" s="50"/>
      <c r="T415" s="50"/>
      <c r="U415" s="50"/>
      <c r="V415" s="50"/>
      <c r="W415" s="50"/>
      <c r="X415" s="50"/>
      <c r="Y415" s="50"/>
      <c r="Z415" s="50"/>
      <c r="AA415" s="50"/>
      <c r="AB415" s="50"/>
      <c r="AC415" s="50"/>
      <c r="AD415" s="50"/>
      <c r="AE415" s="50"/>
    </row>
    <row r="416" spans="19:31">
      <c r="S416" s="50"/>
      <c r="T416" s="50"/>
      <c r="U416" s="50"/>
      <c r="V416" s="50"/>
      <c r="W416" s="50"/>
      <c r="X416" s="50"/>
      <c r="Y416" s="50"/>
      <c r="Z416" s="50"/>
      <c r="AA416" s="50"/>
      <c r="AB416" s="50"/>
      <c r="AC416" s="50"/>
      <c r="AD416" s="50"/>
      <c r="AE416" s="50"/>
    </row>
    <row r="417" spans="19:31">
      <c r="S417" s="50"/>
      <c r="T417" s="50"/>
      <c r="U417" s="50"/>
      <c r="V417" s="50"/>
      <c r="W417" s="50"/>
      <c r="X417" s="50"/>
      <c r="Y417" s="50"/>
      <c r="Z417" s="50"/>
      <c r="AA417" s="50"/>
      <c r="AB417" s="50"/>
      <c r="AC417" s="50"/>
      <c r="AD417" s="50"/>
      <c r="AE417" s="50"/>
    </row>
    <row r="418" spans="19:31">
      <c r="S418" s="50"/>
      <c r="T418" s="50"/>
      <c r="U418" s="50"/>
      <c r="V418" s="50"/>
      <c r="W418" s="50"/>
      <c r="X418" s="50"/>
      <c r="Y418" s="50"/>
      <c r="Z418" s="50"/>
      <c r="AA418" s="50"/>
      <c r="AB418" s="50"/>
      <c r="AC418" s="50"/>
      <c r="AD418" s="50"/>
      <c r="AE418" s="50"/>
    </row>
    <row r="419" spans="19:31">
      <c r="S419" s="50"/>
      <c r="T419" s="50"/>
      <c r="U419" s="50"/>
      <c r="V419" s="50"/>
      <c r="W419" s="50"/>
      <c r="X419" s="50"/>
      <c r="Y419" s="50"/>
      <c r="Z419" s="50"/>
      <c r="AA419" s="50"/>
      <c r="AB419" s="50"/>
      <c r="AC419" s="50"/>
      <c r="AD419" s="50"/>
      <c r="AE419" s="50"/>
    </row>
    <row r="420" spans="19:31">
      <c r="S420" s="50"/>
      <c r="T420" s="50"/>
      <c r="U420" s="50"/>
      <c r="V420" s="50"/>
      <c r="W420" s="50"/>
      <c r="X420" s="50"/>
      <c r="Y420" s="50"/>
      <c r="Z420" s="50"/>
      <c r="AA420" s="50"/>
      <c r="AB420" s="50"/>
      <c r="AC420" s="50"/>
      <c r="AD420" s="50"/>
      <c r="AE420" s="50"/>
    </row>
    <row r="421" spans="19:31">
      <c r="S421" s="50"/>
      <c r="T421" s="50"/>
      <c r="U421" s="50"/>
      <c r="V421" s="50"/>
      <c r="W421" s="50"/>
      <c r="X421" s="50"/>
      <c r="Y421" s="50"/>
      <c r="Z421" s="50"/>
      <c r="AA421" s="50"/>
      <c r="AB421" s="50"/>
      <c r="AC421" s="50"/>
      <c r="AD421" s="50"/>
      <c r="AE421" s="50"/>
    </row>
    <row r="422" spans="19:31">
      <c r="S422" s="50"/>
      <c r="T422" s="50"/>
      <c r="U422" s="50"/>
      <c r="V422" s="50"/>
      <c r="W422" s="50"/>
      <c r="X422" s="50"/>
      <c r="Y422" s="50"/>
      <c r="Z422" s="50"/>
      <c r="AA422" s="50"/>
      <c r="AB422" s="50"/>
      <c r="AC422" s="50"/>
      <c r="AD422" s="50"/>
      <c r="AE422" s="50"/>
    </row>
    <row r="423" spans="19:31">
      <c r="S423" s="50"/>
      <c r="T423" s="50"/>
      <c r="U423" s="50"/>
      <c r="V423" s="50"/>
      <c r="W423" s="50"/>
      <c r="X423" s="50"/>
      <c r="Y423" s="50"/>
      <c r="Z423" s="50"/>
      <c r="AA423" s="50"/>
      <c r="AB423" s="50"/>
      <c r="AC423" s="50"/>
      <c r="AD423" s="50"/>
      <c r="AE423" s="50"/>
    </row>
    <row r="424" spans="19:31">
      <c r="S424" s="50"/>
      <c r="T424" s="50"/>
      <c r="U424" s="50"/>
      <c r="V424" s="50"/>
      <c r="W424" s="50"/>
      <c r="X424" s="50"/>
      <c r="Y424" s="50"/>
      <c r="Z424" s="50"/>
      <c r="AA424" s="50"/>
      <c r="AB424" s="50"/>
      <c r="AC424" s="50"/>
      <c r="AD424" s="50"/>
      <c r="AE424" s="50"/>
    </row>
    <row r="425" spans="19:31">
      <c r="S425" s="50"/>
      <c r="T425" s="50"/>
      <c r="U425" s="50"/>
      <c r="V425" s="50"/>
      <c r="W425" s="50"/>
      <c r="X425" s="50"/>
      <c r="Y425" s="50"/>
      <c r="Z425" s="50"/>
      <c r="AA425" s="50"/>
      <c r="AB425" s="50"/>
      <c r="AC425" s="50"/>
      <c r="AD425" s="50"/>
      <c r="AE425" s="50"/>
    </row>
    <row r="426" spans="19:31">
      <c r="S426" s="50"/>
      <c r="T426" s="50"/>
      <c r="U426" s="50"/>
      <c r="V426" s="50"/>
      <c r="W426" s="50"/>
      <c r="X426" s="50"/>
      <c r="Y426" s="50"/>
      <c r="Z426" s="50"/>
      <c r="AA426" s="50"/>
      <c r="AB426" s="50"/>
      <c r="AC426" s="50"/>
      <c r="AD426" s="50"/>
      <c r="AE426" s="50"/>
    </row>
    <row r="427" spans="19:31">
      <c r="S427" s="50"/>
      <c r="T427" s="50"/>
      <c r="U427" s="50"/>
      <c r="V427" s="50"/>
      <c r="W427" s="50"/>
      <c r="X427" s="50"/>
      <c r="Y427" s="50"/>
      <c r="Z427" s="50"/>
      <c r="AA427" s="50"/>
      <c r="AB427" s="50"/>
      <c r="AC427" s="50"/>
      <c r="AD427" s="50"/>
      <c r="AE427" s="50"/>
    </row>
    <row r="428" spans="19:31">
      <c r="S428" s="50"/>
      <c r="T428" s="50"/>
      <c r="U428" s="50"/>
      <c r="V428" s="50"/>
      <c r="W428" s="50"/>
      <c r="X428" s="50"/>
      <c r="Y428" s="50"/>
      <c r="Z428" s="50"/>
      <c r="AA428" s="50"/>
      <c r="AB428" s="50"/>
      <c r="AC428" s="50"/>
      <c r="AD428" s="50"/>
      <c r="AE428" s="50"/>
    </row>
    <row r="429" spans="19:31">
      <c r="S429" s="50"/>
      <c r="T429" s="50"/>
      <c r="U429" s="50"/>
      <c r="V429" s="50"/>
      <c r="W429" s="50"/>
      <c r="X429" s="50"/>
      <c r="Y429" s="50"/>
      <c r="Z429" s="50"/>
      <c r="AA429" s="50"/>
      <c r="AB429" s="50"/>
      <c r="AC429" s="50"/>
      <c r="AD429" s="50"/>
      <c r="AE429" s="50"/>
    </row>
    <row r="430" spans="19:31">
      <c r="S430" s="50"/>
      <c r="T430" s="50"/>
      <c r="U430" s="50"/>
      <c r="V430" s="50"/>
      <c r="W430" s="50"/>
      <c r="X430" s="50"/>
      <c r="Y430" s="50"/>
      <c r="Z430" s="50"/>
      <c r="AA430" s="50"/>
      <c r="AB430" s="50"/>
      <c r="AC430" s="50"/>
      <c r="AD430" s="50"/>
      <c r="AE430" s="50"/>
    </row>
    <row r="431" spans="19:31">
      <c r="S431" s="50"/>
      <c r="T431" s="50"/>
      <c r="U431" s="50"/>
      <c r="V431" s="50"/>
      <c r="W431" s="50"/>
      <c r="X431" s="50"/>
      <c r="Y431" s="50"/>
      <c r="Z431" s="50"/>
      <c r="AA431" s="50"/>
      <c r="AB431" s="50"/>
      <c r="AC431" s="50"/>
      <c r="AD431" s="50"/>
      <c r="AE431" s="50"/>
    </row>
    <row r="432" spans="19:31">
      <c r="S432" s="50"/>
      <c r="T432" s="50"/>
      <c r="U432" s="50"/>
      <c r="V432" s="50"/>
      <c r="W432" s="50"/>
      <c r="X432" s="50"/>
      <c r="Y432" s="50"/>
      <c r="Z432" s="50"/>
      <c r="AA432" s="50"/>
      <c r="AB432" s="50"/>
      <c r="AC432" s="50"/>
      <c r="AD432" s="50"/>
      <c r="AE432" s="50"/>
    </row>
    <row r="433" spans="19:31">
      <c r="S433" s="50"/>
      <c r="T433" s="50"/>
      <c r="U433" s="50"/>
      <c r="V433" s="50"/>
      <c r="W433" s="50"/>
      <c r="X433" s="50"/>
      <c r="Y433" s="50"/>
      <c r="Z433" s="50"/>
      <c r="AA433" s="50"/>
      <c r="AB433" s="50"/>
      <c r="AC433" s="50"/>
      <c r="AD433" s="50"/>
      <c r="AE433" s="50"/>
    </row>
    <row r="434" spans="19:31">
      <c r="S434" s="50"/>
      <c r="T434" s="50"/>
      <c r="U434" s="50"/>
      <c r="V434" s="50"/>
      <c r="W434" s="50"/>
      <c r="X434" s="50"/>
      <c r="Y434" s="50"/>
      <c r="Z434" s="50"/>
      <c r="AA434" s="50"/>
      <c r="AB434" s="50"/>
      <c r="AC434" s="50"/>
      <c r="AD434" s="50"/>
      <c r="AE434" s="50"/>
    </row>
    <row r="435" spans="19:31">
      <c r="S435" s="50"/>
      <c r="T435" s="50"/>
      <c r="U435" s="50"/>
      <c r="V435" s="50"/>
      <c r="W435" s="50"/>
      <c r="X435" s="50"/>
      <c r="Y435" s="50"/>
      <c r="Z435" s="50"/>
      <c r="AA435" s="50"/>
      <c r="AB435" s="50"/>
      <c r="AC435" s="50"/>
      <c r="AD435" s="50"/>
      <c r="AE435" s="50"/>
    </row>
    <row r="436" spans="19:31">
      <c r="S436" s="50"/>
      <c r="T436" s="50"/>
      <c r="U436" s="50"/>
      <c r="V436" s="50"/>
      <c r="W436" s="50"/>
      <c r="X436" s="50"/>
      <c r="Y436" s="50"/>
      <c r="Z436" s="50"/>
      <c r="AA436" s="50"/>
      <c r="AB436" s="50"/>
      <c r="AC436" s="50"/>
      <c r="AD436" s="50"/>
      <c r="AE436" s="50"/>
    </row>
    <row r="437" spans="19:31">
      <c r="S437" s="50"/>
      <c r="T437" s="50"/>
      <c r="U437" s="50"/>
      <c r="V437" s="50"/>
      <c r="W437" s="50"/>
      <c r="X437" s="50"/>
      <c r="Y437" s="50"/>
      <c r="Z437" s="50"/>
      <c r="AA437" s="50"/>
      <c r="AB437" s="50"/>
      <c r="AC437" s="50"/>
      <c r="AD437" s="50"/>
      <c r="AE437" s="50"/>
    </row>
    <row r="438" spans="19:31">
      <c r="S438" s="50"/>
      <c r="T438" s="50"/>
      <c r="U438" s="50"/>
      <c r="V438" s="50"/>
      <c r="W438" s="50"/>
      <c r="X438" s="50"/>
      <c r="Y438" s="50"/>
      <c r="Z438" s="50"/>
      <c r="AA438" s="50"/>
      <c r="AB438" s="50"/>
      <c r="AC438" s="50"/>
      <c r="AD438" s="50"/>
      <c r="AE438" s="50"/>
    </row>
    <row r="439" spans="19:31">
      <c r="S439" s="50"/>
      <c r="T439" s="50"/>
      <c r="U439" s="50"/>
      <c r="V439" s="50"/>
      <c r="W439" s="50"/>
      <c r="X439" s="50"/>
      <c r="Y439" s="50"/>
      <c r="Z439" s="50"/>
      <c r="AA439" s="50"/>
      <c r="AB439" s="50"/>
      <c r="AC439" s="50"/>
      <c r="AD439" s="50"/>
      <c r="AE439" s="50"/>
    </row>
    <row r="440" spans="19:31">
      <c r="S440" s="50"/>
      <c r="T440" s="50"/>
      <c r="U440" s="50"/>
      <c r="V440" s="50"/>
      <c r="W440" s="50"/>
      <c r="X440" s="50"/>
      <c r="Y440" s="50"/>
      <c r="Z440" s="50"/>
      <c r="AA440" s="50"/>
      <c r="AB440" s="50"/>
      <c r="AC440" s="50"/>
      <c r="AD440" s="50"/>
      <c r="AE440" s="50"/>
    </row>
    <row r="441" spans="19:31">
      <c r="S441" s="50"/>
      <c r="T441" s="50"/>
      <c r="U441" s="50"/>
      <c r="V441" s="50"/>
      <c r="W441" s="50"/>
      <c r="X441" s="50"/>
      <c r="Y441" s="50"/>
      <c r="Z441" s="50"/>
      <c r="AA441" s="50"/>
      <c r="AB441" s="50"/>
      <c r="AC441" s="50"/>
      <c r="AD441" s="50"/>
      <c r="AE441" s="50"/>
    </row>
    <row r="442" spans="19:31">
      <c r="S442" s="50"/>
      <c r="T442" s="50"/>
      <c r="U442" s="50"/>
      <c r="V442" s="50"/>
      <c r="W442" s="50"/>
      <c r="X442" s="50"/>
      <c r="Y442" s="50"/>
      <c r="Z442" s="50"/>
      <c r="AA442" s="50"/>
      <c r="AB442" s="50"/>
      <c r="AC442" s="50"/>
      <c r="AD442" s="50"/>
      <c r="AE442" s="50"/>
    </row>
    <row r="443" spans="19:31">
      <c r="S443" s="50"/>
      <c r="T443" s="50"/>
      <c r="U443" s="50"/>
      <c r="V443" s="50"/>
      <c r="W443" s="50"/>
      <c r="X443" s="50"/>
      <c r="Y443" s="50"/>
      <c r="Z443" s="50"/>
      <c r="AA443" s="50"/>
      <c r="AB443" s="50"/>
      <c r="AC443" s="50"/>
      <c r="AD443" s="50"/>
      <c r="AE443" s="50"/>
    </row>
    <row r="444" spans="19:31">
      <c r="S444" s="50"/>
      <c r="T444" s="50"/>
      <c r="U444" s="50"/>
      <c r="V444" s="50"/>
      <c r="W444" s="50"/>
      <c r="X444" s="50"/>
      <c r="Y444" s="50"/>
      <c r="Z444" s="50"/>
      <c r="AA444" s="50"/>
      <c r="AB444" s="50"/>
      <c r="AC444" s="50"/>
      <c r="AD444" s="50"/>
      <c r="AE444" s="50"/>
    </row>
    <row r="445" spans="19:31">
      <c r="S445" s="50"/>
      <c r="T445" s="50"/>
      <c r="U445" s="50"/>
      <c r="V445" s="50"/>
      <c r="W445" s="50"/>
      <c r="X445" s="50"/>
      <c r="Y445" s="50"/>
      <c r="Z445" s="50"/>
      <c r="AA445" s="50"/>
      <c r="AB445" s="50"/>
      <c r="AC445" s="50"/>
      <c r="AD445" s="50"/>
      <c r="AE445" s="50"/>
    </row>
    <row r="446" spans="19:31">
      <c r="S446" s="50"/>
      <c r="T446" s="50"/>
      <c r="U446" s="50"/>
      <c r="V446" s="50"/>
      <c r="W446" s="50"/>
      <c r="X446" s="50"/>
      <c r="Y446" s="50"/>
      <c r="Z446" s="50"/>
      <c r="AA446" s="50"/>
      <c r="AB446" s="50"/>
      <c r="AC446" s="50"/>
      <c r="AD446" s="50"/>
      <c r="AE446" s="50"/>
    </row>
    <row r="447" spans="19:31">
      <c r="S447" s="50"/>
      <c r="T447" s="50"/>
      <c r="U447" s="50"/>
      <c r="V447" s="50"/>
      <c r="W447" s="50"/>
      <c r="X447" s="50"/>
      <c r="Y447" s="50"/>
      <c r="Z447" s="50"/>
      <c r="AA447" s="50"/>
      <c r="AB447" s="50"/>
      <c r="AC447" s="50"/>
      <c r="AD447" s="50"/>
      <c r="AE447" s="50"/>
    </row>
    <row r="448" spans="19:31">
      <c r="S448" s="50"/>
      <c r="T448" s="50"/>
      <c r="U448" s="50"/>
      <c r="V448" s="50"/>
      <c r="W448" s="50"/>
      <c r="X448" s="50"/>
      <c r="Y448" s="50"/>
      <c r="Z448" s="50"/>
      <c r="AA448" s="50"/>
      <c r="AB448" s="50"/>
      <c r="AC448" s="50"/>
      <c r="AD448" s="50"/>
      <c r="AE448" s="50"/>
    </row>
    <row r="449" spans="19:31">
      <c r="S449" s="50"/>
      <c r="T449" s="50"/>
      <c r="U449" s="50"/>
      <c r="V449" s="50"/>
      <c r="W449" s="50"/>
      <c r="X449" s="50"/>
      <c r="Y449" s="50"/>
      <c r="Z449" s="50"/>
      <c r="AA449" s="50"/>
      <c r="AB449" s="50"/>
      <c r="AC449" s="50"/>
      <c r="AD449" s="50"/>
      <c r="AE449" s="50"/>
    </row>
    <row r="450" spans="19:31">
      <c r="S450" s="50"/>
      <c r="T450" s="50"/>
      <c r="U450" s="50"/>
      <c r="V450" s="50"/>
      <c r="W450" s="50"/>
      <c r="X450" s="50"/>
      <c r="Y450" s="50"/>
      <c r="Z450" s="50"/>
      <c r="AA450" s="50"/>
      <c r="AB450" s="50"/>
      <c r="AC450" s="50"/>
      <c r="AD450" s="50"/>
      <c r="AE450" s="50"/>
    </row>
    <row r="451" spans="19:31">
      <c r="S451" s="50"/>
      <c r="T451" s="50"/>
      <c r="U451" s="50"/>
      <c r="V451" s="50"/>
      <c r="W451" s="50"/>
      <c r="X451" s="50"/>
      <c r="Y451" s="50"/>
      <c r="Z451" s="50"/>
      <c r="AA451" s="50"/>
      <c r="AB451" s="50"/>
      <c r="AC451" s="50"/>
      <c r="AD451" s="50"/>
      <c r="AE451" s="50"/>
    </row>
    <row r="452" spans="19:31">
      <c r="S452" s="50"/>
      <c r="T452" s="50"/>
      <c r="U452" s="50"/>
      <c r="V452" s="50"/>
      <c r="W452" s="50"/>
      <c r="X452" s="50"/>
      <c r="Y452" s="50"/>
      <c r="Z452" s="50"/>
      <c r="AA452" s="50"/>
      <c r="AB452" s="50"/>
      <c r="AC452" s="50"/>
      <c r="AD452" s="50"/>
      <c r="AE452" s="50"/>
    </row>
    <row r="453" spans="19:31">
      <c r="S453" s="50"/>
      <c r="T453" s="50"/>
      <c r="U453" s="50"/>
      <c r="V453" s="50"/>
      <c r="W453" s="50"/>
      <c r="X453" s="50"/>
      <c r="Y453" s="50"/>
      <c r="Z453" s="50"/>
      <c r="AA453" s="50"/>
      <c r="AB453" s="50"/>
      <c r="AC453" s="50"/>
      <c r="AD453" s="50"/>
      <c r="AE453" s="50"/>
    </row>
    <row r="454" spans="19:31">
      <c r="S454" s="50"/>
      <c r="T454" s="50"/>
      <c r="U454" s="50"/>
      <c r="V454" s="50"/>
      <c r="W454" s="50"/>
      <c r="X454" s="50"/>
      <c r="Y454" s="50"/>
      <c r="Z454" s="50"/>
      <c r="AA454" s="50"/>
      <c r="AB454" s="50"/>
      <c r="AC454" s="50"/>
      <c r="AD454" s="50"/>
      <c r="AE454" s="50"/>
    </row>
    <row r="455" spans="19:31">
      <c r="S455" s="50"/>
      <c r="T455" s="50"/>
      <c r="U455" s="50"/>
      <c r="V455" s="50"/>
      <c r="W455" s="50"/>
      <c r="X455" s="50"/>
      <c r="Y455" s="50"/>
      <c r="Z455" s="50"/>
      <c r="AA455" s="50"/>
      <c r="AB455" s="50"/>
      <c r="AC455" s="50"/>
      <c r="AD455" s="50"/>
      <c r="AE455" s="50"/>
    </row>
    <row r="456" spans="19:31">
      <c r="S456" s="50"/>
      <c r="T456" s="50"/>
      <c r="U456" s="50"/>
      <c r="V456" s="50"/>
      <c r="W456" s="50"/>
      <c r="X456" s="50"/>
      <c r="Y456" s="50"/>
      <c r="Z456" s="50"/>
      <c r="AA456" s="50"/>
      <c r="AB456" s="50"/>
      <c r="AC456" s="50"/>
      <c r="AD456" s="50"/>
      <c r="AE456" s="50"/>
    </row>
    <row r="457" spans="19:31">
      <c r="S457" s="50"/>
      <c r="T457" s="50"/>
      <c r="U457" s="50"/>
      <c r="V457" s="50"/>
      <c r="W457" s="50"/>
      <c r="X457" s="50"/>
      <c r="Y457" s="50"/>
      <c r="Z457" s="50"/>
      <c r="AA457" s="50"/>
      <c r="AB457" s="50"/>
      <c r="AC457" s="50"/>
      <c r="AD457" s="50"/>
      <c r="AE457" s="50"/>
    </row>
    <row r="458" spans="19:31">
      <c r="S458" s="50"/>
      <c r="T458" s="50"/>
      <c r="U458" s="50"/>
      <c r="V458" s="50"/>
      <c r="W458" s="50"/>
      <c r="X458" s="50"/>
      <c r="Y458" s="50"/>
      <c r="Z458" s="50"/>
      <c r="AA458" s="50"/>
      <c r="AB458" s="50"/>
      <c r="AC458" s="50"/>
      <c r="AD458" s="50"/>
      <c r="AE458" s="50"/>
    </row>
    <row r="459" spans="19:31">
      <c r="S459" s="50"/>
      <c r="T459" s="50"/>
      <c r="U459" s="50"/>
      <c r="V459" s="50"/>
      <c r="W459" s="50"/>
      <c r="X459" s="50"/>
      <c r="Y459" s="50"/>
      <c r="Z459" s="50"/>
      <c r="AA459" s="50"/>
      <c r="AB459" s="50"/>
      <c r="AC459" s="50"/>
      <c r="AD459" s="50"/>
      <c r="AE459" s="50"/>
    </row>
    <row r="460" spans="19:31">
      <c r="S460" s="50"/>
      <c r="T460" s="50"/>
      <c r="U460" s="50"/>
      <c r="V460" s="50"/>
      <c r="W460" s="50"/>
      <c r="X460" s="50"/>
      <c r="Y460" s="50"/>
      <c r="Z460" s="50"/>
      <c r="AA460" s="50"/>
      <c r="AB460" s="50"/>
      <c r="AC460" s="50"/>
      <c r="AD460" s="50"/>
      <c r="AE460" s="50"/>
    </row>
    <row r="461" spans="19:31">
      <c r="S461" s="50"/>
      <c r="T461" s="50"/>
      <c r="U461" s="50"/>
      <c r="V461" s="50"/>
      <c r="W461" s="50"/>
      <c r="X461" s="50"/>
      <c r="Y461" s="50"/>
      <c r="Z461" s="50"/>
      <c r="AA461" s="50"/>
      <c r="AB461" s="50"/>
      <c r="AC461" s="50"/>
      <c r="AD461" s="50"/>
      <c r="AE461" s="50"/>
    </row>
    <row r="462" spans="19:31">
      <c r="S462" s="50"/>
      <c r="T462" s="50"/>
      <c r="U462" s="50"/>
      <c r="V462" s="50"/>
      <c r="W462" s="50"/>
      <c r="X462" s="50"/>
      <c r="Y462" s="50"/>
      <c r="Z462" s="50"/>
      <c r="AA462" s="50"/>
      <c r="AB462" s="50"/>
      <c r="AC462" s="50"/>
      <c r="AD462" s="50"/>
      <c r="AE462" s="50"/>
    </row>
    <row r="463" spans="19:31">
      <c r="S463" s="50"/>
      <c r="T463" s="50"/>
      <c r="U463" s="50"/>
      <c r="V463" s="50"/>
      <c r="W463" s="50"/>
      <c r="X463" s="50"/>
      <c r="Y463" s="50"/>
      <c r="Z463" s="50"/>
      <c r="AA463" s="50"/>
      <c r="AB463" s="50"/>
      <c r="AC463" s="50"/>
      <c r="AD463" s="50"/>
      <c r="AE463" s="50"/>
    </row>
    <row r="464" spans="19:31">
      <c r="S464" s="50"/>
      <c r="T464" s="50"/>
      <c r="U464" s="50"/>
      <c r="V464" s="50"/>
      <c r="W464" s="50"/>
      <c r="X464" s="50"/>
      <c r="Y464" s="50"/>
      <c r="Z464" s="50"/>
      <c r="AA464" s="50"/>
      <c r="AB464" s="50"/>
      <c r="AC464" s="50"/>
      <c r="AD464" s="50"/>
      <c r="AE464" s="50"/>
    </row>
    <row r="465" spans="19:31">
      <c r="S465" s="50"/>
      <c r="T465" s="50"/>
      <c r="U465" s="50"/>
      <c r="V465" s="50"/>
      <c r="W465" s="50"/>
      <c r="X465" s="50"/>
      <c r="Y465" s="50"/>
      <c r="Z465" s="50"/>
      <c r="AA465" s="50"/>
      <c r="AB465" s="50"/>
      <c r="AC465" s="50"/>
      <c r="AD465" s="50"/>
      <c r="AE465" s="50"/>
    </row>
    <row r="466" spans="19:31">
      <c r="S466" s="50"/>
      <c r="T466" s="50"/>
      <c r="U466" s="50"/>
      <c r="V466" s="50"/>
      <c r="W466" s="50"/>
      <c r="X466" s="50"/>
      <c r="Y466" s="50"/>
      <c r="Z466" s="50"/>
      <c r="AA466" s="50"/>
      <c r="AB466" s="50"/>
      <c r="AC466" s="50"/>
      <c r="AD466" s="50"/>
      <c r="AE466" s="50"/>
    </row>
    <row r="467" spans="19:31">
      <c r="S467" s="50"/>
      <c r="T467" s="50"/>
      <c r="U467" s="50"/>
      <c r="V467" s="50"/>
      <c r="W467" s="50"/>
      <c r="X467" s="50"/>
      <c r="Y467" s="50"/>
      <c r="Z467" s="50"/>
      <c r="AA467" s="50"/>
      <c r="AB467" s="50"/>
      <c r="AC467" s="50"/>
      <c r="AD467" s="50"/>
      <c r="AE467" s="50"/>
    </row>
    <row r="468" spans="19:31">
      <c r="S468" s="50"/>
      <c r="T468" s="50"/>
      <c r="U468" s="50"/>
      <c r="V468" s="50"/>
      <c r="W468" s="50"/>
      <c r="X468" s="50"/>
      <c r="Y468" s="50"/>
      <c r="Z468" s="50"/>
      <c r="AA468" s="50"/>
      <c r="AB468" s="50"/>
      <c r="AC468" s="50"/>
      <c r="AD468" s="50"/>
      <c r="AE468" s="50"/>
    </row>
    <row r="469" spans="19:31">
      <c r="S469" s="50"/>
      <c r="T469" s="50"/>
      <c r="U469" s="50"/>
      <c r="V469" s="50"/>
      <c r="W469" s="50"/>
      <c r="X469" s="50"/>
      <c r="Y469" s="50"/>
      <c r="Z469" s="50"/>
      <c r="AA469" s="50"/>
      <c r="AB469" s="50"/>
      <c r="AC469" s="50"/>
      <c r="AD469" s="50"/>
      <c r="AE469" s="50"/>
    </row>
    <row r="470" spans="19:31">
      <c r="S470" s="50"/>
      <c r="T470" s="50"/>
      <c r="U470" s="50"/>
      <c r="V470" s="50"/>
      <c r="W470" s="50"/>
      <c r="X470" s="50"/>
      <c r="Y470" s="50"/>
      <c r="Z470" s="50"/>
      <c r="AA470" s="50"/>
      <c r="AB470" s="50"/>
      <c r="AC470" s="50"/>
      <c r="AD470" s="50"/>
      <c r="AE470" s="50"/>
    </row>
    <row r="471" spans="19:31">
      <c r="S471" s="50"/>
      <c r="T471" s="50"/>
      <c r="U471" s="50"/>
      <c r="V471" s="50"/>
      <c r="W471" s="50"/>
      <c r="X471" s="50"/>
      <c r="Y471" s="50"/>
      <c r="Z471" s="50"/>
      <c r="AA471" s="50"/>
      <c r="AB471" s="50"/>
      <c r="AC471" s="50"/>
      <c r="AD471" s="50"/>
      <c r="AE471" s="50"/>
    </row>
    <row r="472" spans="19:31">
      <c r="S472" s="50"/>
      <c r="T472" s="50"/>
      <c r="U472" s="50"/>
      <c r="V472" s="50"/>
      <c r="W472" s="50"/>
      <c r="X472" s="50"/>
      <c r="Y472" s="50"/>
      <c r="Z472" s="50"/>
      <c r="AA472" s="50"/>
      <c r="AB472" s="50"/>
      <c r="AC472" s="50"/>
      <c r="AD472" s="50"/>
      <c r="AE472" s="50"/>
    </row>
    <row r="473" spans="19:31">
      <c r="S473" s="50"/>
      <c r="T473" s="50"/>
      <c r="U473" s="50"/>
      <c r="V473" s="50"/>
      <c r="W473" s="50"/>
      <c r="X473" s="50"/>
      <c r="Y473" s="50"/>
      <c r="Z473" s="50"/>
      <c r="AA473" s="50"/>
      <c r="AB473" s="50"/>
      <c r="AC473" s="50"/>
      <c r="AD473" s="50"/>
      <c r="AE473" s="50"/>
    </row>
    <row r="474" spans="19:31">
      <c r="S474" s="50"/>
      <c r="T474" s="50"/>
      <c r="U474" s="50"/>
      <c r="V474" s="50"/>
      <c r="W474" s="50"/>
      <c r="X474" s="50"/>
      <c r="Y474" s="50"/>
      <c r="Z474" s="50"/>
      <c r="AA474" s="50"/>
      <c r="AB474" s="50"/>
      <c r="AC474" s="50"/>
      <c r="AD474" s="50"/>
      <c r="AE474" s="50"/>
    </row>
    <row r="475" spans="19:31">
      <c r="S475" s="50"/>
      <c r="T475" s="50"/>
      <c r="U475" s="50"/>
      <c r="V475" s="50"/>
      <c r="W475" s="50"/>
      <c r="X475" s="50"/>
      <c r="Y475" s="50"/>
      <c r="Z475" s="50"/>
      <c r="AA475" s="50"/>
      <c r="AB475" s="50"/>
      <c r="AC475" s="50"/>
      <c r="AD475" s="50"/>
      <c r="AE475" s="50"/>
    </row>
    <row r="476" spans="19:31">
      <c r="S476" s="50"/>
      <c r="T476" s="50"/>
      <c r="U476" s="50"/>
      <c r="V476" s="50"/>
      <c r="W476" s="50"/>
      <c r="X476" s="50"/>
      <c r="Y476" s="50"/>
      <c r="Z476" s="50"/>
      <c r="AA476" s="50"/>
      <c r="AB476" s="50"/>
      <c r="AC476" s="50"/>
      <c r="AD476" s="50"/>
      <c r="AE476" s="50"/>
    </row>
    <row r="477" spans="19:31">
      <c r="S477" s="50"/>
      <c r="T477" s="50"/>
      <c r="U477" s="50"/>
      <c r="V477" s="50"/>
      <c r="W477" s="50"/>
      <c r="X477" s="50"/>
      <c r="Y477" s="50"/>
      <c r="Z477" s="50"/>
      <c r="AA477" s="50"/>
      <c r="AB477" s="50"/>
      <c r="AC477" s="50"/>
      <c r="AD477" s="50"/>
      <c r="AE477" s="50"/>
    </row>
    <row r="478" spans="19:31">
      <c r="S478" s="50"/>
      <c r="T478" s="50"/>
      <c r="U478" s="50"/>
      <c r="V478" s="50"/>
      <c r="W478" s="50"/>
      <c r="X478" s="50"/>
      <c r="Y478" s="50"/>
      <c r="Z478" s="50"/>
      <c r="AA478" s="50"/>
      <c r="AB478" s="50"/>
      <c r="AC478" s="50"/>
      <c r="AD478" s="50"/>
      <c r="AE478" s="50"/>
    </row>
    <row r="479" spans="19:31">
      <c r="S479" s="50"/>
      <c r="T479" s="50"/>
      <c r="U479" s="50"/>
      <c r="V479" s="50"/>
      <c r="W479" s="50"/>
      <c r="X479" s="50"/>
      <c r="Y479" s="50"/>
      <c r="Z479" s="50"/>
      <c r="AA479" s="50"/>
      <c r="AB479" s="50"/>
      <c r="AC479" s="50"/>
      <c r="AD479" s="50"/>
      <c r="AE479" s="50"/>
    </row>
    <row r="480" spans="19:31">
      <c r="S480" s="50"/>
      <c r="T480" s="50"/>
      <c r="U480" s="50"/>
      <c r="V480" s="50"/>
      <c r="W480" s="50"/>
      <c r="X480" s="50"/>
      <c r="Y480" s="50"/>
      <c r="Z480" s="50"/>
      <c r="AA480" s="50"/>
      <c r="AB480" s="50"/>
      <c r="AC480" s="50"/>
      <c r="AD480" s="50"/>
      <c r="AE480" s="50"/>
    </row>
    <row r="481" spans="19:31">
      <c r="S481" s="50"/>
      <c r="T481" s="50"/>
      <c r="U481" s="50"/>
      <c r="V481" s="50"/>
      <c r="W481" s="50"/>
      <c r="X481" s="50"/>
      <c r="Y481" s="50"/>
      <c r="Z481" s="50"/>
      <c r="AA481" s="50"/>
      <c r="AB481" s="50"/>
      <c r="AC481" s="50"/>
      <c r="AD481" s="50"/>
      <c r="AE481" s="50"/>
    </row>
    <row r="482" spans="19:31">
      <c r="S482" s="50"/>
      <c r="T482" s="50"/>
      <c r="U482" s="50"/>
      <c r="V482" s="50"/>
      <c r="W482" s="50"/>
      <c r="X482" s="50"/>
      <c r="Y482" s="50"/>
      <c r="Z482" s="50"/>
      <c r="AA482" s="50"/>
      <c r="AB482" s="50"/>
      <c r="AC482" s="50"/>
      <c r="AD482" s="50"/>
      <c r="AE482" s="50"/>
    </row>
    <row r="483" spans="19:31">
      <c r="S483" s="50"/>
      <c r="T483" s="50"/>
      <c r="U483" s="50"/>
      <c r="V483" s="50"/>
      <c r="W483" s="50"/>
      <c r="X483" s="50"/>
      <c r="Y483" s="50"/>
      <c r="Z483" s="50"/>
      <c r="AA483" s="50"/>
      <c r="AB483" s="50"/>
      <c r="AC483" s="50"/>
      <c r="AD483" s="50"/>
      <c r="AE483" s="50"/>
    </row>
    <row r="484" spans="19:31">
      <c r="S484" s="50"/>
      <c r="T484" s="50"/>
      <c r="U484" s="50"/>
      <c r="V484" s="50"/>
      <c r="W484" s="50"/>
      <c r="X484" s="50"/>
      <c r="Y484" s="50"/>
      <c r="Z484" s="50"/>
      <c r="AA484" s="50"/>
      <c r="AB484" s="50"/>
      <c r="AC484" s="50"/>
      <c r="AD484" s="50"/>
      <c r="AE484" s="50"/>
    </row>
    <row r="485" spans="19:31">
      <c r="S485" s="50"/>
      <c r="T485" s="50"/>
      <c r="U485" s="50"/>
      <c r="V485" s="50"/>
      <c r="W485" s="50"/>
      <c r="X485" s="50"/>
      <c r="Y485" s="50"/>
      <c r="Z485" s="50"/>
      <c r="AA485" s="50"/>
      <c r="AB485" s="50"/>
      <c r="AC485" s="50"/>
      <c r="AD485" s="50"/>
      <c r="AE485" s="50"/>
    </row>
    <row r="486" spans="19:31">
      <c r="S486" s="50"/>
      <c r="T486" s="50"/>
      <c r="U486" s="50"/>
      <c r="V486" s="50"/>
      <c r="W486" s="50"/>
      <c r="X486" s="50"/>
      <c r="Y486" s="50"/>
      <c r="Z486" s="50"/>
      <c r="AA486" s="50"/>
      <c r="AB486" s="50"/>
      <c r="AC486" s="50"/>
      <c r="AD486" s="50"/>
      <c r="AE486" s="50"/>
    </row>
    <row r="487" spans="19:31">
      <c r="S487" s="50"/>
      <c r="T487" s="50"/>
      <c r="U487" s="50"/>
      <c r="V487" s="50"/>
      <c r="W487" s="50"/>
      <c r="X487" s="50"/>
      <c r="Y487" s="50"/>
      <c r="Z487" s="50"/>
      <c r="AA487" s="50"/>
      <c r="AB487" s="50"/>
      <c r="AC487" s="50"/>
      <c r="AD487" s="50"/>
      <c r="AE487" s="50"/>
    </row>
    <row r="488" spans="19:31">
      <c r="S488" s="50"/>
      <c r="T488" s="50"/>
      <c r="U488" s="50"/>
      <c r="V488" s="50"/>
      <c r="W488" s="50"/>
      <c r="X488" s="50"/>
      <c r="Y488" s="50"/>
      <c r="Z488" s="50"/>
      <c r="AA488" s="50"/>
      <c r="AB488" s="50"/>
      <c r="AC488" s="50"/>
      <c r="AD488" s="50"/>
      <c r="AE488" s="50"/>
    </row>
    <row r="489" spans="19:31">
      <c r="S489" s="50"/>
      <c r="T489" s="50"/>
      <c r="U489" s="50"/>
      <c r="V489" s="50"/>
      <c r="W489" s="50"/>
      <c r="X489" s="50"/>
      <c r="Y489" s="50"/>
      <c r="Z489" s="50"/>
      <c r="AA489" s="50"/>
      <c r="AB489" s="50"/>
      <c r="AC489" s="50"/>
      <c r="AD489" s="50"/>
      <c r="AE489" s="50"/>
    </row>
    <row r="490" spans="19:31">
      <c r="S490" s="50"/>
      <c r="T490" s="50"/>
      <c r="U490" s="50"/>
      <c r="V490" s="50"/>
      <c r="W490" s="50"/>
      <c r="X490" s="50"/>
      <c r="Y490" s="50"/>
      <c r="Z490" s="50"/>
      <c r="AA490" s="50"/>
      <c r="AB490" s="50"/>
      <c r="AC490" s="50"/>
      <c r="AD490" s="50"/>
      <c r="AE490" s="50"/>
    </row>
    <row r="491" spans="19:31">
      <c r="S491" s="50"/>
      <c r="T491" s="50"/>
      <c r="U491" s="50"/>
      <c r="V491" s="50"/>
      <c r="W491" s="50"/>
      <c r="X491" s="50"/>
      <c r="Y491" s="50"/>
      <c r="Z491" s="50"/>
      <c r="AA491" s="50"/>
      <c r="AB491" s="50"/>
      <c r="AC491" s="50"/>
      <c r="AD491" s="50"/>
      <c r="AE491" s="50"/>
    </row>
    <row r="492" spans="19:31">
      <c r="S492" s="50"/>
      <c r="T492" s="50"/>
      <c r="U492" s="50"/>
      <c r="V492" s="50"/>
      <c r="W492" s="50"/>
      <c r="X492" s="50"/>
      <c r="Y492" s="50"/>
      <c r="Z492" s="50"/>
      <c r="AA492" s="50"/>
      <c r="AB492" s="50"/>
      <c r="AC492" s="50"/>
      <c r="AD492" s="50"/>
      <c r="AE492" s="50"/>
    </row>
    <row r="493" spans="19:31">
      <c r="S493" s="50"/>
      <c r="T493" s="50"/>
      <c r="U493" s="50"/>
      <c r="V493" s="50"/>
      <c r="W493" s="50"/>
      <c r="X493" s="50"/>
      <c r="Y493" s="50"/>
      <c r="Z493" s="50"/>
      <c r="AA493" s="50"/>
      <c r="AB493" s="50"/>
      <c r="AC493" s="50"/>
      <c r="AD493" s="50"/>
      <c r="AE493" s="50"/>
    </row>
    <row r="494" spans="19:31">
      <c r="S494" s="50"/>
      <c r="T494" s="50"/>
      <c r="U494" s="50"/>
      <c r="V494" s="50"/>
      <c r="W494" s="50"/>
      <c r="X494" s="50"/>
      <c r="Y494" s="50"/>
      <c r="Z494" s="50"/>
      <c r="AA494" s="50"/>
      <c r="AB494" s="50"/>
      <c r="AC494" s="50"/>
      <c r="AD494" s="50"/>
      <c r="AE494" s="50"/>
    </row>
    <row r="495" spans="19:31">
      <c r="S495" s="50"/>
      <c r="T495" s="50"/>
      <c r="U495" s="50"/>
      <c r="V495" s="50"/>
      <c r="W495" s="50"/>
      <c r="X495" s="50"/>
      <c r="Y495" s="50"/>
      <c r="Z495" s="50"/>
      <c r="AA495" s="50"/>
      <c r="AB495" s="50"/>
      <c r="AC495" s="50"/>
      <c r="AD495" s="50"/>
      <c r="AE495" s="50"/>
    </row>
    <row r="496" spans="19:31">
      <c r="S496" s="50"/>
      <c r="T496" s="50"/>
      <c r="U496" s="50"/>
      <c r="V496" s="50"/>
      <c r="W496" s="50"/>
      <c r="X496" s="50"/>
      <c r="Y496" s="50"/>
      <c r="Z496" s="50"/>
      <c r="AA496" s="50"/>
      <c r="AB496" s="50"/>
      <c r="AC496" s="50"/>
      <c r="AD496" s="50"/>
      <c r="AE496" s="50"/>
    </row>
    <row r="497" spans="19:31">
      <c r="S497" s="50"/>
      <c r="T497" s="50"/>
      <c r="U497" s="50"/>
      <c r="V497" s="50"/>
      <c r="W497" s="50"/>
      <c r="X497" s="50"/>
      <c r="Y497" s="50"/>
      <c r="Z497" s="50"/>
      <c r="AA497" s="50"/>
      <c r="AB497" s="50"/>
      <c r="AC497" s="50"/>
      <c r="AD497" s="50"/>
      <c r="AE497" s="50"/>
    </row>
    <row r="498" spans="19:31">
      <c r="S498" s="50"/>
      <c r="T498" s="50"/>
      <c r="U498" s="50"/>
      <c r="V498" s="50"/>
      <c r="W498" s="50"/>
      <c r="X498" s="50"/>
      <c r="Y498" s="50"/>
      <c r="Z498" s="50"/>
      <c r="AA498" s="50"/>
      <c r="AB498" s="50"/>
      <c r="AC498" s="50"/>
      <c r="AD498" s="50"/>
      <c r="AE498" s="50"/>
    </row>
    <row r="499" spans="19:31">
      <c r="S499" s="50"/>
      <c r="T499" s="50"/>
      <c r="U499" s="50"/>
      <c r="V499" s="50"/>
      <c r="W499" s="50"/>
      <c r="X499" s="50"/>
      <c r="Y499" s="50"/>
      <c r="Z499" s="50"/>
      <c r="AA499" s="50"/>
      <c r="AB499" s="50"/>
      <c r="AC499" s="50"/>
      <c r="AD499" s="50"/>
      <c r="AE499" s="50"/>
    </row>
    <row r="500" spans="19:31">
      <c r="S500" s="50"/>
      <c r="T500" s="50"/>
      <c r="U500" s="50"/>
      <c r="V500" s="50"/>
      <c r="W500" s="50"/>
      <c r="X500" s="50"/>
      <c r="Y500" s="50"/>
      <c r="Z500" s="50"/>
      <c r="AA500" s="50"/>
      <c r="AB500" s="50"/>
      <c r="AC500" s="50"/>
      <c r="AD500" s="50"/>
      <c r="AE500" s="50"/>
    </row>
    <row r="501" spans="19:31">
      <c r="S501" s="50"/>
      <c r="T501" s="50"/>
      <c r="U501" s="50"/>
      <c r="V501" s="50"/>
      <c r="W501" s="50"/>
      <c r="X501" s="50"/>
      <c r="Y501" s="50"/>
      <c r="Z501" s="50"/>
      <c r="AA501" s="50"/>
      <c r="AB501" s="50"/>
      <c r="AC501" s="50"/>
      <c r="AD501" s="50"/>
      <c r="AE501" s="50"/>
    </row>
    <row r="502" spans="19:31">
      <c r="S502" s="50"/>
      <c r="T502" s="50"/>
      <c r="U502" s="50"/>
      <c r="V502" s="50"/>
      <c r="W502" s="50"/>
      <c r="X502" s="50"/>
      <c r="Y502" s="50"/>
      <c r="Z502" s="50"/>
      <c r="AA502" s="50"/>
      <c r="AB502" s="50"/>
      <c r="AC502" s="50"/>
      <c r="AD502" s="50"/>
      <c r="AE502" s="50"/>
    </row>
    <row r="503" spans="19:31">
      <c r="S503" s="50"/>
      <c r="T503" s="50"/>
      <c r="U503" s="50"/>
      <c r="V503" s="50"/>
      <c r="W503" s="50"/>
      <c r="X503" s="50"/>
      <c r="Y503" s="50"/>
      <c r="Z503" s="50"/>
      <c r="AA503" s="50"/>
      <c r="AB503" s="50"/>
      <c r="AC503" s="50"/>
      <c r="AD503" s="50"/>
      <c r="AE503" s="50"/>
    </row>
    <row r="504" spans="19:31">
      <c r="S504" s="50"/>
      <c r="T504" s="50"/>
      <c r="U504" s="50"/>
      <c r="V504" s="50"/>
      <c r="W504" s="50"/>
      <c r="X504" s="50"/>
      <c r="Y504" s="50"/>
      <c r="Z504" s="50"/>
      <c r="AA504" s="50"/>
      <c r="AB504" s="50"/>
      <c r="AC504" s="50"/>
      <c r="AD504" s="50"/>
      <c r="AE504" s="50"/>
    </row>
    <row r="505" spans="19:31">
      <c r="S505" s="50"/>
      <c r="T505" s="50"/>
      <c r="U505" s="50"/>
      <c r="V505" s="50"/>
      <c r="W505" s="50"/>
      <c r="X505" s="50"/>
      <c r="Y505" s="50"/>
      <c r="Z505" s="50"/>
      <c r="AA505" s="50"/>
      <c r="AB505" s="50"/>
      <c r="AC505" s="50"/>
      <c r="AD505" s="50"/>
      <c r="AE505" s="50"/>
    </row>
    <row r="506" spans="19:31">
      <c r="S506" s="50"/>
      <c r="T506" s="50"/>
      <c r="U506" s="50"/>
      <c r="V506" s="50"/>
      <c r="W506" s="50"/>
      <c r="X506" s="50"/>
      <c r="Y506" s="50"/>
      <c r="Z506" s="50"/>
      <c r="AA506" s="50"/>
      <c r="AB506" s="50"/>
      <c r="AC506" s="50"/>
      <c r="AD506" s="50"/>
      <c r="AE506" s="50"/>
    </row>
    <row r="507" spans="19:31">
      <c r="S507" s="50"/>
      <c r="T507" s="50"/>
      <c r="U507" s="50"/>
      <c r="V507" s="50"/>
      <c r="W507" s="50"/>
      <c r="X507" s="50"/>
      <c r="Y507" s="50"/>
      <c r="Z507" s="50"/>
      <c r="AA507" s="50"/>
      <c r="AB507" s="50"/>
      <c r="AC507" s="50"/>
      <c r="AD507" s="50"/>
      <c r="AE507" s="50"/>
    </row>
    <row r="508" spans="19:31">
      <c r="S508" s="50"/>
      <c r="T508" s="50"/>
      <c r="U508" s="50"/>
      <c r="V508" s="50"/>
      <c r="W508" s="50"/>
      <c r="X508" s="50"/>
      <c r="Y508" s="50"/>
      <c r="Z508" s="50"/>
      <c r="AA508" s="50"/>
      <c r="AB508" s="50"/>
      <c r="AC508" s="50"/>
      <c r="AD508" s="50"/>
      <c r="AE508" s="50"/>
    </row>
    <row r="509" spans="19:31">
      <c r="S509" s="50"/>
      <c r="T509" s="50"/>
      <c r="U509" s="50"/>
      <c r="V509" s="50"/>
      <c r="W509" s="50"/>
      <c r="X509" s="50"/>
      <c r="Y509" s="50"/>
      <c r="Z509" s="50"/>
      <c r="AA509" s="50"/>
      <c r="AB509" s="50"/>
      <c r="AC509" s="50"/>
      <c r="AD509" s="50"/>
      <c r="AE509" s="50"/>
    </row>
    <row r="510" spans="19:31">
      <c r="S510" s="50"/>
      <c r="T510" s="50"/>
      <c r="U510" s="50"/>
      <c r="V510" s="50"/>
      <c r="W510" s="50"/>
      <c r="X510" s="50"/>
      <c r="Y510" s="50"/>
      <c r="Z510" s="50"/>
      <c r="AA510" s="50"/>
      <c r="AB510" s="50"/>
      <c r="AC510" s="50"/>
      <c r="AD510" s="50"/>
      <c r="AE510" s="50"/>
    </row>
    <row r="511" spans="19:31">
      <c r="S511" s="50"/>
      <c r="T511" s="50"/>
      <c r="U511" s="50"/>
      <c r="V511" s="50"/>
      <c r="W511" s="50"/>
      <c r="X511" s="50"/>
      <c r="Y511" s="50"/>
      <c r="Z511" s="50"/>
      <c r="AA511" s="50"/>
      <c r="AB511" s="50"/>
      <c r="AC511" s="50"/>
      <c r="AD511" s="50"/>
      <c r="AE511" s="50"/>
    </row>
    <row r="512" spans="19:31">
      <c r="S512" s="50"/>
      <c r="T512" s="50"/>
      <c r="U512" s="50"/>
      <c r="V512" s="50"/>
      <c r="W512" s="50"/>
      <c r="X512" s="50"/>
      <c r="Y512" s="50"/>
      <c r="Z512" s="50"/>
      <c r="AA512" s="50"/>
      <c r="AB512" s="50"/>
      <c r="AC512" s="50"/>
      <c r="AD512" s="50"/>
      <c r="AE512" s="50"/>
    </row>
    <row r="513" spans="19:31">
      <c r="S513" s="50"/>
      <c r="T513" s="50"/>
      <c r="U513" s="50"/>
      <c r="V513" s="50"/>
      <c r="W513" s="50"/>
      <c r="X513" s="50"/>
      <c r="Y513" s="50"/>
      <c r="Z513" s="50"/>
      <c r="AA513" s="50"/>
      <c r="AB513" s="50"/>
      <c r="AC513" s="50"/>
      <c r="AD513" s="50"/>
      <c r="AE513" s="50"/>
    </row>
    <row r="514" spans="19:31">
      <c r="S514" s="50"/>
      <c r="T514" s="50"/>
      <c r="U514" s="50"/>
      <c r="V514" s="50"/>
      <c r="W514" s="50"/>
      <c r="X514" s="50"/>
      <c r="Y514" s="50"/>
      <c r="Z514" s="50"/>
      <c r="AA514" s="50"/>
      <c r="AB514" s="50"/>
      <c r="AC514" s="50"/>
      <c r="AD514" s="50"/>
      <c r="AE514" s="50"/>
    </row>
    <row r="515" spans="19:31">
      <c r="S515" s="50"/>
      <c r="T515" s="50"/>
      <c r="U515" s="50"/>
      <c r="V515" s="50"/>
      <c r="W515" s="50"/>
      <c r="X515" s="50"/>
      <c r="Y515" s="50"/>
      <c r="Z515" s="50"/>
      <c r="AA515" s="50"/>
      <c r="AB515" s="50"/>
      <c r="AC515" s="50"/>
      <c r="AD515" s="50"/>
      <c r="AE515" s="50"/>
    </row>
    <row r="516" spans="19:31">
      <c r="S516" s="50"/>
      <c r="T516" s="50"/>
      <c r="U516" s="50"/>
      <c r="V516" s="50"/>
      <c r="W516" s="50"/>
      <c r="X516" s="50"/>
      <c r="Y516" s="50"/>
      <c r="Z516" s="50"/>
      <c r="AA516" s="50"/>
      <c r="AB516" s="50"/>
      <c r="AC516" s="50"/>
      <c r="AD516" s="50"/>
      <c r="AE516" s="50"/>
    </row>
    <row r="517" spans="19:31">
      <c r="S517" s="50"/>
      <c r="T517" s="50"/>
      <c r="U517" s="50"/>
      <c r="V517" s="50"/>
      <c r="W517" s="50"/>
      <c r="X517" s="50"/>
      <c r="Y517" s="50"/>
      <c r="Z517" s="50"/>
      <c r="AA517" s="50"/>
      <c r="AB517" s="50"/>
      <c r="AC517" s="50"/>
      <c r="AD517" s="50"/>
      <c r="AE517" s="50"/>
    </row>
    <row r="518" spans="19:31">
      <c r="S518" s="50"/>
      <c r="T518" s="50"/>
      <c r="U518" s="50"/>
      <c r="V518" s="50"/>
      <c r="W518" s="50"/>
      <c r="X518" s="50"/>
      <c r="Y518" s="50"/>
      <c r="Z518" s="50"/>
      <c r="AA518" s="50"/>
      <c r="AB518" s="50"/>
      <c r="AC518" s="50"/>
      <c r="AD518" s="50"/>
      <c r="AE518" s="50"/>
    </row>
    <row r="519" spans="19:31">
      <c r="S519" s="50"/>
      <c r="T519" s="50"/>
      <c r="U519" s="50"/>
      <c r="V519" s="50"/>
      <c r="W519" s="50"/>
      <c r="X519" s="50"/>
      <c r="Y519" s="50"/>
      <c r="Z519" s="50"/>
      <c r="AA519" s="50"/>
      <c r="AB519" s="50"/>
      <c r="AC519" s="50"/>
      <c r="AD519" s="50"/>
      <c r="AE519" s="50"/>
    </row>
    <row r="520" spans="19:31">
      <c r="S520" s="50"/>
      <c r="T520" s="50"/>
      <c r="U520" s="50"/>
      <c r="V520" s="50"/>
      <c r="W520" s="50"/>
      <c r="X520" s="50"/>
      <c r="Y520" s="50"/>
      <c r="Z520" s="50"/>
      <c r="AA520" s="50"/>
      <c r="AB520" s="50"/>
      <c r="AC520" s="50"/>
      <c r="AD520" s="50"/>
      <c r="AE520" s="50"/>
    </row>
    <row r="521" spans="19:31">
      <c r="S521" s="50"/>
      <c r="T521" s="50"/>
      <c r="U521" s="50"/>
      <c r="V521" s="50"/>
      <c r="W521" s="50"/>
      <c r="X521" s="50"/>
      <c r="Y521" s="50"/>
      <c r="Z521" s="50"/>
      <c r="AA521" s="50"/>
      <c r="AB521" s="50"/>
      <c r="AC521" s="50"/>
      <c r="AD521" s="50"/>
      <c r="AE521" s="50"/>
    </row>
    <row r="522" spans="19:31">
      <c r="S522" s="50"/>
      <c r="T522" s="50"/>
      <c r="U522" s="50"/>
      <c r="V522" s="50"/>
      <c r="W522" s="50"/>
      <c r="X522" s="50"/>
      <c r="Y522" s="50"/>
      <c r="Z522" s="50"/>
      <c r="AA522" s="50"/>
      <c r="AB522" s="50"/>
      <c r="AC522" s="50"/>
      <c r="AD522" s="50"/>
      <c r="AE522" s="50"/>
    </row>
    <row r="523" spans="19:31">
      <c r="S523" s="50"/>
      <c r="T523" s="50"/>
      <c r="U523" s="50"/>
      <c r="V523" s="50"/>
      <c r="W523" s="50"/>
      <c r="X523" s="50"/>
      <c r="Y523" s="50"/>
      <c r="Z523" s="50"/>
      <c r="AA523" s="50"/>
      <c r="AB523" s="50"/>
      <c r="AC523" s="50"/>
      <c r="AD523" s="50"/>
      <c r="AE523" s="50"/>
    </row>
    <row r="524" spans="19:31">
      <c r="S524" s="50"/>
      <c r="T524" s="50"/>
      <c r="U524" s="50"/>
      <c r="V524" s="50"/>
      <c r="W524" s="50"/>
      <c r="X524" s="50"/>
      <c r="Y524" s="50"/>
      <c r="Z524" s="50"/>
      <c r="AA524" s="50"/>
      <c r="AB524" s="50"/>
      <c r="AC524" s="50"/>
      <c r="AD524" s="50"/>
      <c r="AE524" s="50"/>
    </row>
    <row r="525" spans="19:31">
      <c r="S525" s="50"/>
      <c r="T525" s="50"/>
      <c r="U525" s="50"/>
      <c r="V525" s="50"/>
      <c r="W525" s="50"/>
      <c r="X525" s="50"/>
      <c r="Y525" s="50"/>
      <c r="Z525" s="50"/>
      <c r="AA525" s="50"/>
      <c r="AB525" s="50"/>
      <c r="AC525" s="50"/>
      <c r="AD525" s="50"/>
      <c r="AE525" s="50"/>
    </row>
    <row r="526" spans="19:31">
      <c r="S526" s="50"/>
      <c r="T526" s="50"/>
      <c r="U526" s="50"/>
      <c r="V526" s="50"/>
      <c r="W526" s="50"/>
      <c r="X526" s="50"/>
      <c r="Y526" s="50"/>
      <c r="Z526" s="50"/>
      <c r="AA526" s="50"/>
      <c r="AB526" s="50"/>
      <c r="AC526" s="50"/>
      <c r="AD526" s="50"/>
      <c r="AE526" s="50"/>
    </row>
    <row r="527" spans="19:31">
      <c r="S527" s="50"/>
      <c r="T527" s="50"/>
      <c r="U527" s="50"/>
      <c r="V527" s="50"/>
      <c r="W527" s="50"/>
      <c r="X527" s="50"/>
      <c r="Y527" s="50"/>
      <c r="Z527" s="50"/>
      <c r="AA527" s="50"/>
      <c r="AB527" s="50"/>
      <c r="AC527" s="50"/>
      <c r="AD527" s="50"/>
      <c r="AE527" s="50"/>
    </row>
    <row r="528" spans="19:31">
      <c r="S528" s="50"/>
      <c r="T528" s="50"/>
      <c r="U528" s="50"/>
      <c r="V528" s="50"/>
      <c r="W528" s="50"/>
      <c r="X528" s="50"/>
      <c r="Y528" s="50"/>
      <c r="Z528" s="50"/>
      <c r="AA528" s="50"/>
      <c r="AB528" s="50"/>
      <c r="AC528" s="50"/>
      <c r="AD528" s="50"/>
      <c r="AE528" s="50"/>
    </row>
    <row r="529" spans="19:31">
      <c r="S529" s="50"/>
      <c r="T529" s="50"/>
      <c r="U529" s="50"/>
      <c r="V529" s="50"/>
      <c r="W529" s="50"/>
      <c r="X529" s="50"/>
      <c r="Y529" s="50"/>
      <c r="Z529" s="50"/>
      <c r="AA529" s="50"/>
      <c r="AB529" s="50"/>
      <c r="AC529" s="50"/>
      <c r="AD529" s="50"/>
      <c r="AE529" s="50"/>
    </row>
    <row r="530" spans="19:31">
      <c r="S530" s="50"/>
      <c r="T530" s="50"/>
      <c r="U530" s="50"/>
      <c r="V530" s="50"/>
      <c r="W530" s="50"/>
      <c r="X530" s="50"/>
      <c r="Y530" s="50"/>
      <c r="Z530" s="50"/>
      <c r="AA530" s="50"/>
      <c r="AB530" s="50"/>
      <c r="AC530" s="50"/>
      <c r="AD530" s="50"/>
      <c r="AE530" s="50"/>
    </row>
    <row r="531" spans="19:31">
      <c r="S531" s="50"/>
      <c r="T531" s="50"/>
      <c r="U531" s="50"/>
      <c r="V531" s="50"/>
      <c r="W531" s="50"/>
      <c r="X531" s="50"/>
      <c r="Y531" s="50"/>
      <c r="Z531" s="50"/>
      <c r="AA531" s="50"/>
      <c r="AB531" s="50"/>
      <c r="AC531" s="50"/>
      <c r="AD531" s="50"/>
      <c r="AE531" s="50"/>
    </row>
    <row r="532" spans="19:31">
      <c r="S532" s="50"/>
      <c r="T532" s="50"/>
      <c r="U532" s="50"/>
      <c r="V532" s="50"/>
      <c r="W532" s="50"/>
      <c r="X532" s="50"/>
      <c r="Y532" s="50"/>
      <c r="Z532" s="50"/>
      <c r="AA532" s="50"/>
      <c r="AB532" s="50"/>
      <c r="AC532" s="50"/>
      <c r="AD532" s="50"/>
      <c r="AE532" s="50"/>
    </row>
    <row r="533" spans="19:31">
      <c r="S533" s="50"/>
      <c r="T533" s="50"/>
      <c r="U533" s="50"/>
      <c r="V533" s="50"/>
      <c r="W533" s="50"/>
      <c r="X533" s="50"/>
      <c r="Y533" s="50"/>
      <c r="Z533" s="50"/>
      <c r="AA533" s="50"/>
      <c r="AB533" s="50"/>
      <c r="AC533" s="50"/>
      <c r="AD533" s="50"/>
      <c r="AE533" s="50"/>
    </row>
    <row r="534" spans="19:31">
      <c r="S534" s="50"/>
      <c r="T534" s="50"/>
      <c r="U534" s="50"/>
      <c r="V534" s="50"/>
      <c r="W534" s="50"/>
      <c r="X534" s="50"/>
      <c r="Y534" s="50"/>
      <c r="Z534" s="50"/>
      <c r="AA534" s="50"/>
      <c r="AB534" s="50"/>
      <c r="AC534" s="50"/>
      <c r="AD534" s="50"/>
      <c r="AE534" s="50"/>
    </row>
    <row r="535" spans="19:31">
      <c r="S535" s="50"/>
      <c r="T535" s="50"/>
      <c r="U535" s="50"/>
      <c r="V535" s="50"/>
      <c r="W535" s="50"/>
      <c r="X535" s="50"/>
      <c r="Y535" s="50"/>
      <c r="Z535" s="50"/>
      <c r="AA535" s="50"/>
      <c r="AB535" s="50"/>
      <c r="AC535" s="50"/>
      <c r="AD535" s="50"/>
      <c r="AE535" s="50"/>
    </row>
    <row r="536" spans="19:31">
      <c r="S536" s="50"/>
      <c r="T536" s="50"/>
      <c r="U536" s="50"/>
      <c r="V536" s="50"/>
      <c r="W536" s="50"/>
      <c r="X536" s="50"/>
      <c r="Y536" s="50"/>
      <c r="Z536" s="50"/>
      <c r="AA536" s="50"/>
      <c r="AB536" s="50"/>
      <c r="AC536" s="50"/>
      <c r="AD536" s="50"/>
      <c r="AE536" s="50"/>
    </row>
    <row r="537" spans="19:31">
      <c r="S537" s="50"/>
      <c r="T537" s="50"/>
      <c r="U537" s="50"/>
      <c r="V537" s="50"/>
      <c r="W537" s="50"/>
      <c r="X537" s="50"/>
      <c r="Y537" s="50"/>
      <c r="Z537" s="50"/>
      <c r="AA537" s="50"/>
      <c r="AB537" s="50"/>
      <c r="AC537" s="50"/>
      <c r="AD537" s="50"/>
      <c r="AE537" s="50"/>
    </row>
    <row r="538" spans="19:31">
      <c r="S538" s="50"/>
      <c r="T538" s="50"/>
      <c r="U538" s="50"/>
      <c r="V538" s="50"/>
      <c r="W538" s="50"/>
      <c r="X538" s="50"/>
      <c r="Y538" s="50"/>
      <c r="Z538" s="50"/>
      <c r="AA538" s="50"/>
      <c r="AB538" s="50"/>
      <c r="AC538" s="50"/>
      <c r="AD538" s="50"/>
      <c r="AE538" s="50"/>
    </row>
    <row r="539" spans="19:31">
      <c r="S539" s="50"/>
      <c r="T539" s="50"/>
      <c r="U539" s="50"/>
      <c r="V539" s="50"/>
      <c r="W539" s="50"/>
      <c r="X539" s="50"/>
      <c r="Y539" s="50"/>
      <c r="Z539" s="50"/>
      <c r="AA539" s="50"/>
      <c r="AB539" s="50"/>
      <c r="AC539" s="50"/>
      <c r="AD539" s="50"/>
      <c r="AE539" s="50"/>
    </row>
    <row r="540" spans="19:31">
      <c r="S540" s="50"/>
      <c r="T540" s="50"/>
      <c r="U540" s="50"/>
      <c r="V540" s="50"/>
      <c r="W540" s="50"/>
      <c r="X540" s="50"/>
      <c r="Y540" s="50"/>
      <c r="Z540" s="50"/>
      <c r="AA540" s="50"/>
      <c r="AB540" s="50"/>
      <c r="AC540" s="50"/>
      <c r="AD540" s="50"/>
      <c r="AE540" s="50"/>
    </row>
    <row r="541" spans="19:31">
      <c r="S541" s="50"/>
      <c r="T541" s="50"/>
      <c r="U541" s="50"/>
      <c r="V541" s="50"/>
      <c r="W541" s="50"/>
      <c r="X541" s="50"/>
      <c r="Y541" s="50"/>
      <c r="Z541" s="50"/>
      <c r="AA541" s="50"/>
      <c r="AB541" s="50"/>
      <c r="AC541" s="50"/>
      <c r="AD541" s="50"/>
      <c r="AE541" s="50"/>
    </row>
    <row r="542" spans="19:31">
      <c r="S542" s="50"/>
      <c r="T542" s="50"/>
      <c r="U542" s="50"/>
      <c r="V542" s="50"/>
      <c r="W542" s="50"/>
      <c r="X542" s="50"/>
      <c r="Y542" s="50"/>
      <c r="Z542" s="50"/>
      <c r="AA542" s="50"/>
      <c r="AB542" s="50"/>
      <c r="AC542" s="50"/>
      <c r="AD542" s="50"/>
      <c r="AE542" s="50"/>
    </row>
    <row r="543" spans="19:31">
      <c r="S543" s="50"/>
      <c r="T543" s="50"/>
      <c r="U543" s="50"/>
      <c r="V543" s="50"/>
      <c r="W543" s="50"/>
      <c r="X543" s="50"/>
      <c r="Y543" s="50"/>
      <c r="Z543" s="50"/>
      <c r="AA543" s="50"/>
      <c r="AB543" s="50"/>
      <c r="AC543" s="50"/>
      <c r="AD543" s="50"/>
      <c r="AE543" s="50"/>
    </row>
    <row r="544" spans="19:31">
      <c r="S544" s="50"/>
      <c r="T544" s="50"/>
      <c r="U544" s="50"/>
      <c r="V544" s="50"/>
      <c r="W544" s="50"/>
      <c r="X544" s="50"/>
      <c r="Y544" s="50"/>
      <c r="Z544" s="50"/>
      <c r="AA544" s="50"/>
      <c r="AB544" s="50"/>
      <c r="AC544" s="50"/>
      <c r="AD544" s="50"/>
      <c r="AE544" s="50"/>
    </row>
    <row r="545" spans="19:31">
      <c r="S545" s="50"/>
      <c r="T545" s="50"/>
      <c r="U545" s="50"/>
      <c r="V545" s="50"/>
      <c r="W545" s="50"/>
      <c r="X545" s="50"/>
      <c r="Y545" s="50"/>
      <c r="Z545" s="50"/>
      <c r="AA545" s="50"/>
      <c r="AB545" s="50"/>
      <c r="AC545" s="50"/>
      <c r="AD545" s="50"/>
      <c r="AE545" s="50"/>
    </row>
    <row r="546" spans="19:31">
      <c r="S546" s="50"/>
      <c r="T546" s="50"/>
      <c r="U546" s="50"/>
      <c r="V546" s="50"/>
      <c r="W546" s="50"/>
      <c r="X546" s="50"/>
      <c r="Y546" s="50"/>
      <c r="Z546" s="50"/>
      <c r="AA546" s="50"/>
      <c r="AB546" s="50"/>
      <c r="AC546" s="50"/>
      <c r="AD546" s="50"/>
      <c r="AE546" s="50"/>
    </row>
    <row r="547" spans="19:31">
      <c r="S547" s="50"/>
      <c r="T547" s="50"/>
      <c r="U547" s="50"/>
      <c r="V547" s="50"/>
      <c r="W547" s="50"/>
      <c r="X547" s="50"/>
      <c r="Y547" s="50"/>
      <c r="Z547" s="50"/>
      <c r="AA547" s="50"/>
      <c r="AB547" s="50"/>
      <c r="AC547" s="50"/>
      <c r="AD547" s="50"/>
      <c r="AE547" s="50"/>
    </row>
    <row r="548" spans="19:31">
      <c r="S548" s="50"/>
      <c r="T548" s="50"/>
      <c r="U548" s="50"/>
      <c r="V548" s="50"/>
      <c r="W548" s="50"/>
      <c r="X548" s="50"/>
      <c r="Y548" s="50"/>
      <c r="Z548" s="50"/>
      <c r="AA548" s="50"/>
      <c r="AB548" s="50"/>
      <c r="AC548" s="50"/>
      <c r="AD548" s="50"/>
      <c r="AE548" s="50"/>
    </row>
    <row r="549" spans="19:31">
      <c r="S549" s="50"/>
      <c r="T549" s="50"/>
      <c r="U549" s="50"/>
      <c r="V549" s="50"/>
      <c r="W549" s="50"/>
      <c r="X549" s="50"/>
      <c r="Y549" s="50"/>
      <c r="Z549" s="50"/>
      <c r="AA549" s="50"/>
      <c r="AB549" s="50"/>
      <c r="AC549" s="50"/>
      <c r="AD549" s="50"/>
      <c r="AE549" s="50"/>
    </row>
    <row r="550" spans="19:31">
      <c r="S550" s="50"/>
      <c r="T550" s="50"/>
      <c r="U550" s="50"/>
      <c r="V550" s="50"/>
      <c r="W550" s="50"/>
      <c r="X550" s="50"/>
      <c r="Y550" s="50"/>
      <c r="Z550" s="50"/>
      <c r="AA550" s="50"/>
      <c r="AB550" s="50"/>
      <c r="AC550" s="50"/>
      <c r="AD550" s="50"/>
      <c r="AE550" s="50"/>
    </row>
    <row r="551" spans="19:31">
      <c r="S551" s="50"/>
      <c r="T551" s="50"/>
      <c r="U551" s="50"/>
      <c r="V551" s="50"/>
      <c r="W551" s="50"/>
      <c r="X551" s="50"/>
      <c r="Y551" s="50"/>
      <c r="Z551" s="50"/>
      <c r="AA551" s="50"/>
      <c r="AB551" s="50"/>
      <c r="AC551" s="50"/>
      <c r="AD551" s="50"/>
      <c r="AE551" s="50"/>
    </row>
    <row r="552" spans="19:31">
      <c r="S552" s="50"/>
      <c r="T552" s="50"/>
      <c r="U552" s="50"/>
      <c r="V552" s="50"/>
      <c r="W552" s="50"/>
      <c r="X552" s="50"/>
      <c r="Y552" s="50"/>
      <c r="Z552" s="50"/>
      <c r="AA552" s="50"/>
      <c r="AB552" s="50"/>
      <c r="AC552" s="50"/>
      <c r="AD552" s="50"/>
      <c r="AE552" s="50"/>
    </row>
    <row r="553" spans="19:31">
      <c r="S553" s="50"/>
      <c r="T553" s="50"/>
      <c r="U553" s="50"/>
      <c r="V553" s="50"/>
      <c r="W553" s="50"/>
      <c r="X553" s="50"/>
      <c r="Y553" s="50"/>
      <c r="Z553" s="50"/>
      <c r="AA553" s="50"/>
      <c r="AB553" s="50"/>
      <c r="AC553" s="50"/>
      <c r="AD553" s="50"/>
      <c r="AE553" s="50"/>
    </row>
    <row r="554" spans="19:31">
      <c r="S554" s="50"/>
      <c r="T554" s="50"/>
      <c r="U554" s="50"/>
      <c r="V554" s="50"/>
      <c r="W554" s="50"/>
      <c r="X554" s="50"/>
      <c r="Y554" s="50"/>
      <c r="Z554" s="50"/>
      <c r="AA554" s="50"/>
      <c r="AB554" s="50"/>
      <c r="AC554" s="50"/>
      <c r="AD554" s="50"/>
      <c r="AE554" s="50"/>
    </row>
    <row r="555" spans="19:31">
      <c r="S555" s="50"/>
      <c r="T555" s="50"/>
      <c r="U555" s="50"/>
      <c r="V555" s="50"/>
      <c r="W555" s="50"/>
      <c r="X555" s="50"/>
      <c r="Y555" s="50"/>
      <c r="Z555" s="50"/>
      <c r="AA555" s="50"/>
      <c r="AB555" s="50"/>
      <c r="AC555" s="50"/>
      <c r="AD555" s="50"/>
      <c r="AE555" s="50"/>
    </row>
    <row r="556" spans="19:31">
      <c r="S556" s="50"/>
      <c r="T556" s="50"/>
      <c r="U556" s="50"/>
      <c r="V556" s="50"/>
      <c r="W556" s="50"/>
      <c r="X556" s="50"/>
      <c r="Y556" s="50"/>
      <c r="Z556" s="50"/>
      <c r="AA556" s="50"/>
      <c r="AB556" s="50"/>
      <c r="AC556" s="50"/>
      <c r="AD556" s="50"/>
      <c r="AE556" s="50"/>
    </row>
    <row r="557" spans="19:31">
      <c r="S557" s="50"/>
      <c r="T557" s="50"/>
      <c r="U557" s="50"/>
      <c r="V557" s="50"/>
      <c r="W557" s="50"/>
      <c r="X557" s="50"/>
      <c r="Y557" s="50"/>
      <c r="Z557" s="50"/>
      <c r="AA557" s="50"/>
      <c r="AB557" s="50"/>
      <c r="AC557" s="50"/>
      <c r="AD557" s="50"/>
      <c r="AE557" s="50"/>
    </row>
    <row r="558" spans="19:31">
      <c r="S558" s="50"/>
      <c r="T558" s="50"/>
      <c r="U558" s="50"/>
      <c r="V558" s="50"/>
      <c r="W558" s="50"/>
      <c r="X558" s="50"/>
      <c r="Y558" s="50"/>
      <c r="Z558" s="50"/>
      <c r="AA558" s="50"/>
      <c r="AB558" s="50"/>
      <c r="AC558" s="50"/>
      <c r="AD558" s="50"/>
      <c r="AE558" s="50"/>
    </row>
    <row r="559" spans="19:31">
      <c r="S559" s="50"/>
      <c r="T559" s="50"/>
      <c r="U559" s="50"/>
      <c r="V559" s="50"/>
      <c r="W559" s="50"/>
      <c r="X559" s="50"/>
      <c r="Y559" s="50"/>
      <c r="Z559" s="50"/>
      <c r="AA559" s="50"/>
      <c r="AB559" s="50"/>
      <c r="AC559" s="50"/>
      <c r="AD559" s="50"/>
      <c r="AE559" s="50"/>
    </row>
    <row r="560" spans="19:31">
      <c r="S560" s="50"/>
      <c r="T560" s="50"/>
      <c r="U560" s="50"/>
      <c r="V560" s="50"/>
      <c r="W560" s="50"/>
      <c r="X560" s="50"/>
      <c r="Y560" s="50"/>
      <c r="Z560" s="50"/>
      <c r="AA560" s="50"/>
      <c r="AB560" s="50"/>
      <c r="AC560" s="50"/>
      <c r="AD560" s="50"/>
      <c r="AE560" s="50"/>
    </row>
    <row r="561" spans="19:31">
      <c r="S561" s="50"/>
      <c r="T561" s="50"/>
      <c r="U561" s="50"/>
      <c r="V561" s="50"/>
      <c r="W561" s="50"/>
      <c r="X561" s="50"/>
      <c r="Y561" s="50"/>
      <c r="Z561" s="50"/>
      <c r="AA561" s="50"/>
      <c r="AB561" s="50"/>
      <c r="AC561" s="50"/>
      <c r="AD561" s="50"/>
      <c r="AE561" s="50"/>
    </row>
    <row r="562" spans="19:31">
      <c r="S562" s="50"/>
      <c r="T562" s="50"/>
      <c r="U562" s="50"/>
      <c r="V562" s="50"/>
      <c r="W562" s="50"/>
      <c r="X562" s="50"/>
      <c r="Y562" s="50"/>
      <c r="Z562" s="50"/>
      <c r="AA562" s="50"/>
      <c r="AB562" s="50"/>
      <c r="AC562" s="50"/>
      <c r="AD562" s="50"/>
      <c r="AE562" s="50"/>
    </row>
    <row r="563" spans="19:31">
      <c r="S563" s="50"/>
      <c r="T563" s="50"/>
      <c r="U563" s="50"/>
      <c r="V563" s="50"/>
      <c r="W563" s="50"/>
      <c r="X563" s="50"/>
      <c r="Y563" s="50"/>
      <c r="Z563" s="50"/>
      <c r="AA563" s="50"/>
      <c r="AB563" s="50"/>
      <c r="AC563" s="50"/>
      <c r="AD563" s="50"/>
      <c r="AE563" s="50"/>
    </row>
    <row r="564" spans="19:31">
      <c r="S564" s="50"/>
      <c r="T564" s="50"/>
      <c r="U564" s="50"/>
      <c r="V564" s="50"/>
      <c r="W564" s="50"/>
      <c r="X564" s="50"/>
      <c r="Y564" s="50"/>
      <c r="Z564" s="50"/>
      <c r="AA564" s="50"/>
      <c r="AB564" s="50"/>
      <c r="AC564" s="50"/>
      <c r="AD564" s="50"/>
      <c r="AE564" s="50"/>
    </row>
    <row r="565" spans="19:31">
      <c r="S565" s="50"/>
      <c r="T565" s="50"/>
      <c r="U565" s="50"/>
      <c r="V565" s="50"/>
      <c r="W565" s="50"/>
      <c r="X565" s="50"/>
      <c r="Y565" s="50"/>
      <c r="Z565" s="50"/>
      <c r="AA565" s="50"/>
      <c r="AB565" s="50"/>
      <c r="AC565" s="50"/>
      <c r="AD565" s="50"/>
      <c r="AE565" s="50"/>
    </row>
    <row r="566" spans="19:31">
      <c r="S566" s="50"/>
      <c r="T566" s="50"/>
      <c r="U566" s="50"/>
      <c r="V566" s="50"/>
      <c r="W566" s="50"/>
      <c r="X566" s="50"/>
      <c r="Y566" s="50"/>
      <c r="Z566" s="50"/>
      <c r="AA566" s="50"/>
      <c r="AB566" s="50"/>
      <c r="AC566" s="50"/>
      <c r="AD566" s="50"/>
      <c r="AE566" s="50"/>
    </row>
    <row r="567" spans="19:31">
      <c r="S567" s="50"/>
      <c r="T567" s="50"/>
      <c r="U567" s="50"/>
      <c r="V567" s="50"/>
      <c r="W567" s="50"/>
      <c r="X567" s="50"/>
      <c r="Y567" s="50"/>
      <c r="Z567" s="50"/>
      <c r="AA567" s="50"/>
      <c r="AB567" s="50"/>
      <c r="AC567" s="50"/>
      <c r="AD567" s="50"/>
      <c r="AE567" s="50"/>
    </row>
    <row r="568" spans="19:31">
      <c r="S568" s="50"/>
      <c r="T568" s="50"/>
      <c r="U568" s="50"/>
      <c r="V568" s="50"/>
      <c r="W568" s="50"/>
      <c r="X568" s="50"/>
      <c r="Y568" s="50"/>
      <c r="Z568" s="50"/>
      <c r="AA568" s="50"/>
      <c r="AB568" s="50"/>
      <c r="AC568" s="50"/>
      <c r="AD568" s="50"/>
      <c r="AE568" s="50"/>
    </row>
    <row r="569" spans="19:31">
      <c r="S569" s="50"/>
      <c r="T569" s="50"/>
      <c r="U569" s="50"/>
      <c r="V569" s="50"/>
      <c r="W569" s="50"/>
      <c r="X569" s="50"/>
      <c r="Y569" s="50"/>
      <c r="Z569" s="50"/>
      <c r="AA569" s="50"/>
      <c r="AB569" s="50"/>
      <c r="AC569" s="50"/>
      <c r="AD569" s="50"/>
      <c r="AE569" s="50"/>
    </row>
    <row r="570" spans="19:31">
      <c r="S570" s="50"/>
      <c r="T570" s="50"/>
      <c r="U570" s="50"/>
      <c r="V570" s="50"/>
      <c r="W570" s="50"/>
      <c r="X570" s="50"/>
      <c r="Y570" s="50"/>
      <c r="Z570" s="50"/>
      <c r="AA570" s="50"/>
      <c r="AB570" s="50"/>
      <c r="AC570" s="50"/>
      <c r="AD570" s="50"/>
      <c r="AE570" s="50"/>
    </row>
    <row r="571" spans="19:31">
      <c r="S571" s="50"/>
      <c r="T571" s="50"/>
      <c r="U571" s="50"/>
      <c r="V571" s="50"/>
      <c r="W571" s="50"/>
      <c r="X571" s="50"/>
      <c r="Y571" s="50"/>
      <c r="Z571" s="50"/>
      <c r="AA571" s="50"/>
      <c r="AB571" s="50"/>
      <c r="AC571" s="50"/>
      <c r="AD571" s="50"/>
      <c r="AE571" s="50"/>
    </row>
    <row r="572" spans="19:31">
      <c r="S572" s="50"/>
      <c r="T572" s="50"/>
      <c r="U572" s="50"/>
      <c r="V572" s="50"/>
      <c r="W572" s="50"/>
      <c r="X572" s="50"/>
      <c r="Y572" s="50"/>
      <c r="Z572" s="50"/>
      <c r="AA572" s="50"/>
      <c r="AB572" s="50"/>
      <c r="AC572" s="50"/>
      <c r="AD572" s="50"/>
      <c r="AE572" s="50"/>
    </row>
    <row r="573" spans="19:31">
      <c r="S573" s="50"/>
      <c r="T573" s="50"/>
      <c r="U573" s="50"/>
      <c r="V573" s="50"/>
      <c r="W573" s="50"/>
      <c r="X573" s="50"/>
      <c r="Y573" s="50"/>
      <c r="Z573" s="50"/>
      <c r="AA573" s="50"/>
      <c r="AB573" s="50"/>
      <c r="AC573" s="50"/>
      <c r="AD573" s="50"/>
      <c r="AE573" s="50"/>
    </row>
    <row r="574" spans="19:31">
      <c r="S574" s="50"/>
      <c r="T574" s="50"/>
      <c r="U574" s="50"/>
      <c r="V574" s="50"/>
      <c r="W574" s="50"/>
      <c r="X574" s="50"/>
      <c r="Y574" s="50"/>
      <c r="Z574" s="50"/>
      <c r="AA574" s="50"/>
      <c r="AB574" s="50"/>
      <c r="AC574" s="50"/>
      <c r="AD574" s="50"/>
      <c r="AE574" s="50"/>
    </row>
    <row r="575" spans="19:31">
      <c r="S575" s="50"/>
      <c r="T575" s="50"/>
      <c r="U575" s="50"/>
      <c r="V575" s="50"/>
      <c r="W575" s="50"/>
      <c r="X575" s="50"/>
      <c r="Y575" s="50"/>
      <c r="Z575" s="50"/>
      <c r="AA575" s="50"/>
      <c r="AB575" s="50"/>
      <c r="AC575" s="50"/>
      <c r="AD575" s="50"/>
      <c r="AE575" s="50"/>
    </row>
    <row r="576" spans="19:31">
      <c r="S576" s="50"/>
      <c r="T576" s="50"/>
      <c r="U576" s="50"/>
      <c r="V576" s="50"/>
      <c r="W576" s="50"/>
      <c r="X576" s="50"/>
      <c r="Y576" s="50"/>
      <c r="Z576" s="50"/>
      <c r="AA576" s="50"/>
      <c r="AB576" s="50"/>
      <c r="AC576" s="50"/>
      <c r="AD576" s="50"/>
      <c r="AE576" s="50"/>
    </row>
    <row r="577" spans="19:31">
      <c r="S577" s="50"/>
      <c r="T577" s="50"/>
      <c r="U577" s="50"/>
      <c r="V577" s="50"/>
      <c r="W577" s="50"/>
      <c r="X577" s="50"/>
      <c r="Y577" s="50"/>
      <c r="Z577" s="50"/>
      <c r="AA577" s="50"/>
      <c r="AB577" s="50"/>
      <c r="AC577" s="50"/>
      <c r="AD577" s="50"/>
      <c r="AE577" s="50"/>
    </row>
    <row r="578" spans="19:31">
      <c r="S578" s="50"/>
      <c r="T578" s="50"/>
      <c r="U578" s="50"/>
      <c r="V578" s="50"/>
      <c r="W578" s="50"/>
      <c r="X578" s="50"/>
      <c r="Y578" s="50"/>
      <c r="Z578" s="50"/>
      <c r="AA578" s="50"/>
      <c r="AB578" s="50"/>
      <c r="AC578" s="50"/>
      <c r="AD578" s="50"/>
      <c r="AE578" s="50"/>
    </row>
    <row r="579" spans="19:31">
      <c r="S579" s="50"/>
      <c r="T579" s="50"/>
      <c r="U579" s="50"/>
      <c r="V579" s="50"/>
      <c r="W579" s="50"/>
      <c r="X579" s="50"/>
      <c r="Y579" s="50"/>
      <c r="Z579" s="50"/>
      <c r="AA579" s="50"/>
      <c r="AB579" s="50"/>
      <c r="AC579" s="50"/>
      <c r="AD579" s="50"/>
      <c r="AE579" s="50"/>
    </row>
    <row r="580" spans="19:31">
      <c r="S580" s="50"/>
      <c r="T580" s="50"/>
      <c r="U580" s="50"/>
      <c r="V580" s="50"/>
      <c r="W580" s="50"/>
      <c r="X580" s="50"/>
      <c r="Y580" s="50"/>
      <c r="Z580" s="50"/>
      <c r="AA580" s="50"/>
      <c r="AB580" s="50"/>
      <c r="AC580" s="50"/>
      <c r="AD580" s="50"/>
      <c r="AE580" s="50"/>
    </row>
    <row r="581" spans="19:31">
      <c r="S581" s="50"/>
      <c r="T581" s="50"/>
      <c r="U581" s="50"/>
      <c r="V581" s="50"/>
      <c r="W581" s="50"/>
      <c r="X581" s="50"/>
      <c r="Y581" s="50"/>
      <c r="Z581" s="50"/>
      <c r="AA581" s="50"/>
      <c r="AB581" s="50"/>
      <c r="AC581" s="50"/>
      <c r="AD581" s="50"/>
      <c r="AE581" s="50"/>
    </row>
    <row r="582" spans="19:31">
      <c r="S582" s="50"/>
      <c r="T582" s="50"/>
      <c r="U582" s="50"/>
      <c r="V582" s="50"/>
      <c r="W582" s="50"/>
      <c r="X582" s="50"/>
      <c r="Y582" s="50"/>
      <c r="Z582" s="50"/>
      <c r="AA582" s="50"/>
      <c r="AB582" s="50"/>
      <c r="AC582" s="50"/>
      <c r="AD582" s="50"/>
      <c r="AE582" s="50"/>
    </row>
    <row r="583" spans="19:31">
      <c r="S583" s="50"/>
      <c r="T583" s="50"/>
      <c r="U583" s="50"/>
      <c r="V583" s="50"/>
      <c r="W583" s="50"/>
      <c r="X583" s="50"/>
      <c r="Y583" s="50"/>
      <c r="Z583" s="50"/>
      <c r="AA583" s="50"/>
      <c r="AB583" s="50"/>
      <c r="AC583" s="50"/>
      <c r="AD583" s="50"/>
      <c r="AE583" s="50"/>
    </row>
    <row r="584" spans="19:31">
      <c r="S584" s="50"/>
      <c r="T584" s="50"/>
      <c r="U584" s="50"/>
      <c r="V584" s="50"/>
      <c r="W584" s="50"/>
      <c r="X584" s="50"/>
      <c r="Y584" s="50"/>
      <c r="Z584" s="50"/>
      <c r="AA584" s="50"/>
      <c r="AB584" s="50"/>
      <c r="AC584" s="50"/>
      <c r="AD584" s="50"/>
      <c r="AE584" s="50"/>
    </row>
    <row r="585" spans="19:31">
      <c r="S585" s="50"/>
      <c r="T585" s="50"/>
      <c r="U585" s="50"/>
      <c r="V585" s="50"/>
      <c r="W585" s="50"/>
      <c r="X585" s="50"/>
      <c r="Y585" s="50"/>
      <c r="Z585" s="50"/>
      <c r="AA585" s="50"/>
      <c r="AB585" s="50"/>
      <c r="AC585" s="50"/>
      <c r="AD585" s="50"/>
      <c r="AE585" s="50"/>
    </row>
    <row r="586" spans="19:31">
      <c r="S586" s="50"/>
      <c r="T586" s="50"/>
      <c r="U586" s="50"/>
      <c r="V586" s="50"/>
      <c r="W586" s="50"/>
      <c r="X586" s="50"/>
      <c r="Y586" s="50"/>
      <c r="Z586" s="50"/>
      <c r="AA586" s="50"/>
      <c r="AB586" s="50"/>
      <c r="AC586" s="50"/>
      <c r="AD586" s="50"/>
      <c r="AE586" s="50"/>
    </row>
    <row r="587" spans="19:31">
      <c r="S587" s="50"/>
      <c r="T587" s="50"/>
      <c r="U587" s="50"/>
      <c r="V587" s="50"/>
      <c r="W587" s="50"/>
      <c r="X587" s="50"/>
      <c r="Y587" s="50"/>
      <c r="Z587" s="50"/>
      <c r="AA587" s="50"/>
      <c r="AB587" s="50"/>
      <c r="AC587" s="50"/>
      <c r="AD587" s="50"/>
      <c r="AE587" s="50"/>
    </row>
    <row r="588" spans="19:31">
      <c r="S588" s="50"/>
      <c r="T588" s="50"/>
      <c r="U588" s="50"/>
      <c r="V588" s="50"/>
      <c r="W588" s="50"/>
      <c r="X588" s="50"/>
      <c r="Y588" s="50"/>
      <c r="Z588" s="50"/>
      <c r="AA588" s="50"/>
      <c r="AB588" s="50"/>
      <c r="AC588" s="50"/>
      <c r="AD588" s="50"/>
      <c r="AE588" s="50"/>
    </row>
    <row r="589" spans="19:31">
      <c r="S589" s="50"/>
      <c r="T589" s="50"/>
      <c r="U589" s="50"/>
      <c r="V589" s="50"/>
      <c r="W589" s="50"/>
      <c r="X589" s="50"/>
      <c r="Y589" s="50"/>
      <c r="Z589" s="50"/>
      <c r="AA589" s="50"/>
      <c r="AB589" s="50"/>
      <c r="AC589" s="50"/>
      <c r="AD589" s="50"/>
      <c r="AE589" s="50"/>
    </row>
    <row r="590" spans="19:31">
      <c r="S590" s="50"/>
      <c r="T590" s="50"/>
      <c r="U590" s="50"/>
      <c r="V590" s="50"/>
      <c r="W590" s="50"/>
      <c r="X590" s="50"/>
      <c r="Y590" s="50"/>
      <c r="Z590" s="50"/>
      <c r="AA590" s="50"/>
      <c r="AB590" s="50"/>
      <c r="AC590" s="50"/>
      <c r="AD590" s="50"/>
      <c r="AE590" s="50"/>
    </row>
    <row r="591" spans="19:31">
      <c r="S591" s="50"/>
      <c r="T591" s="50"/>
      <c r="U591" s="50"/>
      <c r="V591" s="50"/>
      <c r="W591" s="50"/>
      <c r="X591" s="50"/>
      <c r="Y591" s="50"/>
      <c r="Z591" s="50"/>
      <c r="AA591" s="50"/>
      <c r="AB591" s="50"/>
      <c r="AC591" s="50"/>
      <c r="AD591" s="50"/>
      <c r="AE591" s="50"/>
    </row>
    <row r="592" spans="19:31">
      <c r="S592" s="50"/>
      <c r="T592" s="50"/>
      <c r="U592" s="50"/>
      <c r="V592" s="50"/>
      <c r="W592" s="50"/>
      <c r="X592" s="50"/>
      <c r="Y592" s="50"/>
      <c r="Z592" s="50"/>
      <c r="AA592" s="50"/>
      <c r="AB592" s="50"/>
      <c r="AC592" s="50"/>
      <c r="AD592" s="50"/>
      <c r="AE592" s="50"/>
    </row>
    <row r="593" spans="19:31">
      <c r="S593" s="50"/>
      <c r="T593" s="50"/>
      <c r="U593" s="50"/>
      <c r="V593" s="50"/>
      <c r="W593" s="50"/>
      <c r="X593" s="50"/>
      <c r="Y593" s="50"/>
      <c r="Z593" s="50"/>
      <c r="AA593" s="50"/>
      <c r="AB593" s="50"/>
      <c r="AC593" s="50"/>
      <c r="AD593" s="50"/>
      <c r="AE593" s="50"/>
    </row>
    <row r="594" spans="19:31">
      <c r="S594" s="50"/>
      <c r="T594" s="50"/>
      <c r="U594" s="50"/>
      <c r="V594" s="50"/>
      <c r="W594" s="50"/>
      <c r="X594" s="50"/>
      <c r="Y594" s="50"/>
      <c r="Z594" s="50"/>
      <c r="AA594" s="50"/>
      <c r="AB594" s="50"/>
      <c r="AC594" s="50"/>
      <c r="AD594" s="50"/>
      <c r="AE594" s="50"/>
    </row>
    <row r="595" spans="19:31">
      <c r="S595" s="50"/>
      <c r="T595" s="50"/>
      <c r="U595" s="50"/>
      <c r="V595" s="50"/>
      <c r="W595" s="50"/>
      <c r="X595" s="50"/>
      <c r="Y595" s="50"/>
      <c r="Z595" s="50"/>
      <c r="AA595" s="50"/>
      <c r="AB595" s="50"/>
      <c r="AC595" s="50"/>
      <c r="AD595" s="50"/>
      <c r="AE595" s="50"/>
    </row>
    <row r="596" spans="19:31">
      <c r="S596" s="50"/>
      <c r="T596" s="50"/>
      <c r="U596" s="50"/>
      <c r="V596" s="50"/>
      <c r="W596" s="50"/>
      <c r="X596" s="50"/>
      <c r="Y596" s="50"/>
      <c r="Z596" s="50"/>
      <c r="AA596" s="50"/>
      <c r="AB596" s="50"/>
      <c r="AC596" s="50"/>
      <c r="AD596" s="50"/>
      <c r="AE596" s="50"/>
    </row>
    <row r="597" spans="19:31">
      <c r="S597" s="50"/>
      <c r="T597" s="50"/>
      <c r="U597" s="50"/>
      <c r="V597" s="50"/>
      <c r="W597" s="50"/>
      <c r="X597" s="50"/>
      <c r="Y597" s="50"/>
      <c r="Z597" s="50"/>
      <c r="AA597" s="50"/>
      <c r="AB597" s="50"/>
      <c r="AC597" s="50"/>
      <c r="AD597" s="50"/>
      <c r="AE597" s="50"/>
    </row>
    <row r="598" spans="19:31">
      <c r="S598" s="50"/>
      <c r="T598" s="50"/>
      <c r="U598" s="50"/>
      <c r="V598" s="50"/>
      <c r="W598" s="50"/>
      <c r="X598" s="50"/>
      <c r="Y598" s="50"/>
      <c r="Z598" s="50"/>
      <c r="AA598" s="50"/>
      <c r="AB598" s="50"/>
      <c r="AC598" s="50"/>
      <c r="AD598" s="50"/>
      <c r="AE598" s="50"/>
    </row>
    <row r="599" spans="19:31">
      <c r="S599" s="50"/>
      <c r="T599" s="50"/>
      <c r="U599" s="50"/>
      <c r="V599" s="50"/>
      <c r="W599" s="50"/>
      <c r="X599" s="50"/>
      <c r="Y599" s="50"/>
      <c r="Z599" s="50"/>
      <c r="AA599" s="50"/>
      <c r="AB599" s="50"/>
      <c r="AC599" s="50"/>
      <c r="AD599" s="50"/>
      <c r="AE599" s="50"/>
    </row>
    <row r="600" spans="19:31">
      <c r="S600" s="50"/>
      <c r="T600" s="50"/>
      <c r="U600" s="50"/>
      <c r="V600" s="50"/>
      <c r="W600" s="50"/>
      <c r="X600" s="50"/>
      <c r="Y600" s="50"/>
      <c r="Z600" s="50"/>
      <c r="AA600" s="50"/>
      <c r="AB600" s="50"/>
      <c r="AC600" s="50"/>
      <c r="AD600" s="50"/>
      <c r="AE600" s="50"/>
    </row>
    <row r="601" spans="19:31">
      <c r="S601" s="50"/>
      <c r="T601" s="50"/>
      <c r="U601" s="50"/>
      <c r="V601" s="50"/>
      <c r="W601" s="50"/>
      <c r="X601" s="50"/>
      <c r="Y601" s="50"/>
      <c r="Z601" s="50"/>
      <c r="AA601" s="50"/>
      <c r="AB601" s="50"/>
      <c r="AC601" s="50"/>
      <c r="AD601" s="50"/>
      <c r="AE601" s="50"/>
    </row>
    <row r="602" spans="19:31">
      <c r="S602" s="50"/>
      <c r="T602" s="50"/>
      <c r="U602" s="50"/>
      <c r="V602" s="50"/>
      <c r="W602" s="50"/>
      <c r="X602" s="50"/>
      <c r="Y602" s="50"/>
      <c r="Z602" s="50"/>
      <c r="AA602" s="50"/>
      <c r="AB602" s="50"/>
      <c r="AC602" s="50"/>
      <c r="AD602" s="50"/>
      <c r="AE602" s="50"/>
    </row>
    <row r="603" spans="19:31">
      <c r="S603" s="50"/>
      <c r="T603" s="50"/>
      <c r="U603" s="50"/>
      <c r="V603" s="50"/>
      <c r="W603" s="50"/>
      <c r="X603" s="50"/>
      <c r="Y603" s="50"/>
      <c r="Z603" s="50"/>
      <c r="AA603" s="50"/>
      <c r="AB603" s="50"/>
      <c r="AC603" s="50"/>
      <c r="AD603" s="50"/>
      <c r="AE603" s="50"/>
    </row>
    <row r="604" spans="19:31">
      <c r="S604" s="50"/>
      <c r="T604" s="50"/>
      <c r="U604" s="50"/>
      <c r="V604" s="50"/>
      <c r="W604" s="50"/>
      <c r="X604" s="50"/>
      <c r="Y604" s="50"/>
      <c r="Z604" s="50"/>
      <c r="AA604" s="50"/>
      <c r="AB604" s="50"/>
      <c r="AC604" s="50"/>
      <c r="AD604" s="50"/>
      <c r="AE604" s="50"/>
    </row>
    <row r="605" spans="19:31">
      <c r="S605" s="50"/>
      <c r="T605" s="50"/>
      <c r="U605" s="50"/>
      <c r="V605" s="50"/>
      <c r="W605" s="50"/>
      <c r="X605" s="50"/>
      <c r="Y605" s="50"/>
      <c r="Z605" s="50"/>
      <c r="AA605" s="50"/>
      <c r="AB605" s="50"/>
      <c r="AC605" s="50"/>
      <c r="AD605" s="50"/>
      <c r="AE605" s="50"/>
    </row>
    <row r="606" spans="19:31">
      <c r="S606" s="50"/>
      <c r="T606" s="50"/>
      <c r="U606" s="50"/>
      <c r="V606" s="50"/>
      <c r="W606" s="50"/>
      <c r="X606" s="50"/>
      <c r="Y606" s="50"/>
      <c r="Z606" s="50"/>
      <c r="AA606" s="50"/>
      <c r="AB606" s="50"/>
      <c r="AC606" s="50"/>
      <c r="AD606" s="50"/>
      <c r="AE606" s="50"/>
    </row>
    <row r="607" spans="19:31">
      <c r="S607" s="50"/>
      <c r="T607" s="50"/>
      <c r="U607" s="50"/>
      <c r="V607" s="50"/>
      <c r="W607" s="50"/>
      <c r="X607" s="50"/>
      <c r="Y607" s="50"/>
      <c r="Z607" s="50"/>
      <c r="AA607" s="50"/>
      <c r="AB607" s="50"/>
      <c r="AC607" s="50"/>
      <c r="AD607" s="50"/>
      <c r="AE607" s="50"/>
    </row>
    <row r="608" spans="19:31">
      <c r="S608" s="50"/>
      <c r="T608" s="50"/>
      <c r="U608" s="50"/>
      <c r="V608" s="50"/>
      <c r="W608" s="50"/>
      <c r="X608" s="50"/>
      <c r="Y608" s="50"/>
      <c r="Z608" s="50"/>
      <c r="AA608" s="50"/>
      <c r="AB608" s="50"/>
      <c r="AC608" s="50"/>
      <c r="AD608" s="50"/>
      <c r="AE608" s="50"/>
    </row>
    <row r="609" spans="19:31">
      <c r="S609" s="50"/>
      <c r="T609" s="50"/>
      <c r="U609" s="50"/>
      <c r="V609" s="50"/>
      <c r="W609" s="50"/>
      <c r="X609" s="50"/>
      <c r="Y609" s="50"/>
      <c r="Z609" s="50"/>
      <c r="AA609" s="50"/>
      <c r="AB609" s="50"/>
      <c r="AC609" s="50"/>
      <c r="AD609" s="50"/>
      <c r="AE609" s="50"/>
    </row>
    <row r="610" spans="19:31">
      <c r="S610" s="50"/>
      <c r="T610" s="50"/>
      <c r="U610" s="50"/>
      <c r="V610" s="50"/>
      <c r="W610" s="50"/>
      <c r="X610" s="50"/>
      <c r="Y610" s="50"/>
      <c r="Z610" s="50"/>
      <c r="AA610" s="50"/>
      <c r="AB610" s="50"/>
      <c r="AC610" s="50"/>
      <c r="AD610" s="50"/>
      <c r="AE610" s="50"/>
    </row>
    <row r="611" spans="19:31">
      <c r="S611" s="50"/>
      <c r="T611" s="50"/>
      <c r="U611" s="50"/>
      <c r="V611" s="50"/>
      <c r="W611" s="50"/>
      <c r="X611" s="50"/>
      <c r="Y611" s="50"/>
      <c r="Z611" s="50"/>
      <c r="AA611" s="50"/>
      <c r="AB611" s="50"/>
      <c r="AC611" s="50"/>
      <c r="AD611" s="50"/>
      <c r="AE611" s="50"/>
    </row>
    <row r="612" spans="19:31">
      <c r="S612" s="50"/>
      <c r="T612" s="50"/>
      <c r="U612" s="50"/>
      <c r="V612" s="50"/>
      <c r="W612" s="50"/>
      <c r="X612" s="50"/>
      <c r="Y612" s="50"/>
      <c r="Z612" s="50"/>
      <c r="AA612" s="50"/>
      <c r="AB612" s="50"/>
      <c r="AC612" s="50"/>
      <c r="AD612" s="50"/>
      <c r="AE612" s="50"/>
    </row>
    <row r="613" spans="19:31">
      <c r="S613" s="50"/>
      <c r="T613" s="50"/>
      <c r="U613" s="50"/>
      <c r="V613" s="50"/>
      <c r="W613" s="50"/>
      <c r="X613" s="50"/>
      <c r="Y613" s="50"/>
      <c r="Z613" s="50"/>
      <c r="AA613" s="50"/>
      <c r="AB613" s="50"/>
      <c r="AC613" s="50"/>
      <c r="AD613" s="50"/>
      <c r="AE613" s="50"/>
    </row>
    <row r="614" spans="19:31">
      <c r="S614" s="50"/>
      <c r="T614" s="50"/>
      <c r="U614" s="50"/>
      <c r="V614" s="50"/>
      <c r="W614" s="50"/>
      <c r="X614" s="50"/>
      <c r="Y614" s="50"/>
      <c r="Z614" s="50"/>
      <c r="AA614" s="50"/>
      <c r="AB614" s="50"/>
      <c r="AC614" s="50"/>
      <c r="AD614" s="50"/>
      <c r="AE614" s="50"/>
    </row>
    <row r="615" spans="19:31">
      <c r="S615" s="50"/>
      <c r="T615" s="50"/>
      <c r="U615" s="50"/>
      <c r="V615" s="50"/>
      <c r="W615" s="50"/>
      <c r="X615" s="50"/>
      <c r="Y615" s="50"/>
      <c r="Z615" s="50"/>
      <c r="AA615" s="50"/>
      <c r="AB615" s="50"/>
      <c r="AC615" s="50"/>
      <c r="AD615" s="50"/>
      <c r="AE615" s="50"/>
    </row>
    <row r="616" spans="19:31">
      <c r="S616" s="50"/>
      <c r="T616" s="50"/>
      <c r="U616" s="50"/>
      <c r="V616" s="50"/>
      <c r="W616" s="50"/>
      <c r="X616" s="50"/>
      <c r="Y616" s="50"/>
      <c r="Z616" s="50"/>
      <c r="AA616" s="50"/>
      <c r="AB616" s="50"/>
      <c r="AC616" s="50"/>
      <c r="AD616" s="50"/>
      <c r="AE616" s="50"/>
    </row>
    <row r="617" spans="19:31">
      <c r="S617" s="50"/>
      <c r="T617" s="50"/>
      <c r="U617" s="50"/>
      <c r="V617" s="50"/>
      <c r="W617" s="50"/>
      <c r="X617" s="50"/>
      <c r="Y617" s="50"/>
      <c r="Z617" s="50"/>
      <c r="AA617" s="50"/>
      <c r="AB617" s="50"/>
      <c r="AC617" s="50"/>
      <c r="AD617" s="50"/>
      <c r="AE617" s="50"/>
    </row>
    <row r="618" spans="19:31">
      <c r="S618" s="50"/>
      <c r="T618" s="50"/>
      <c r="U618" s="50"/>
      <c r="V618" s="50"/>
      <c r="W618" s="50"/>
      <c r="X618" s="50"/>
      <c r="Y618" s="50"/>
      <c r="Z618" s="50"/>
      <c r="AA618" s="50"/>
      <c r="AB618" s="50"/>
      <c r="AC618" s="50"/>
      <c r="AD618" s="50"/>
      <c r="AE618" s="50"/>
    </row>
    <row r="619" spans="19:31">
      <c r="S619" s="50"/>
      <c r="T619" s="50"/>
      <c r="U619" s="50"/>
      <c r="V619" s="50"/>
      <c r="W619" s="50"/>
      <c r="X619" s="50"/>
      <c r="Y619" s="50"/>
      <c r="Z619" s="50"/>
      <c r="AA619" s="50"/>
      <c r="AB619" s="50"/>
      <c r="AC619" s="50"/>
      <c r="AD619" s="50"/>
      <c r="AE619" s="50"/>
    </row>
    <row r="620" spans="19:31">
      <c r="S620" s="50"/>
      <c r="T620" s="50"/>
      <c r="U620" s="50"/>
      <c r="V620" s="50"/>
      <c r="W620" s="50"/>
      <c r="X620" s="50"/>
      <c r="Y620" s="50"/>
      <c r="Z620" s="50"/>
      <c r="AA620" s="50"/>
      <c r="AB620" s="50"/>
      <c r="AC620" s="50"/>
      <c r="AD620" s="50"/>
      <c r="AE620" s="50"/>
    </row>
    <row r="621" spans="19:31">
      <c r="S621" s="50"/>
      <c r="T621" s="50"/>
      <c r="U621" s="50"/>
      <c r="V621" s="50"/>
      <c r="W621" s="50"/>
      <c r="X621" s="50"/>
      <c r="Y621" s="50"/>
      <c r="Z621" s="50"/>
      <c r="AA621" s="50"/>
      <c r="AB621" s="50"/>
      <c r="AC621" s="50"/>
      <c r="AD621" s="50"/>
      <c r="AE621" s="50"/>
    </row>
    <row r="622" spans="19:31">
      <c r="S622" s="50"/>
      <c r="T622" s="50"/>
      <c r="U622" s="50"/>
      <c r="V622" s="50"/>
      <c r="W622" s="50"/>
      <c r="X622" s="50"/>
      <c r="Y622" s="50"/>
      <c r="Z622" s="50"/>
      <c r="AA622" s="50"/>
      <c r="AB622" s="50"/>
      <c r="AC622" s="50"/>
      <c r="AD622" s="50"/>
      <c r="AE622" s="50"/>
    </row>
    <row r="623" spans="19:31">
      <c r="S623" s="50"/>
      <c r="T623" s="50"/>
      <c r="U623" s="50"/>
      <c r="V623" s="50"/>
      <c r="W623" s="50"/>
      <c r="X623" s="50"/>
      <c r="Y623" s="50"/>
      <c r="Z623" s="50"/>
      <c r="AA623" s="50"/>
      <c r="AB623" s="50"/>
      <c r="AC623" s="50"/>
      <c r="AD623" s="50"/>
      <c r="AE623" s="50"/>
    </row>
    <row r="624" spans="19:31">
      <c r="S624" s="50"/>
      <c r="T624" s="50"/>
      <c r="U624" s="50"/>
      <c r="V624" s="50"/>
      <c r="W624" s="50"/>
      <c r="X624" s="50"/>
      <c r="Y624" s="50"/>
      <c r="Z624" s="50"/>
      <c r="AA624" s="50"/>
      <c r="AB624" s="50"/>
      <c r="AC624" s="50"/>
      <c r="AD624" s="50"/>
      <c r="AE624" s="50"/>
    </row>
    <row r="625" spans="19:31">
      <c r="S625" s="50"/>
      <c r="T625" s="50"/>
      <c r="U625" s="50"/>
      <c r="V625" s="50"/>
      <c r="W625" s="50"/>
      <c r="X625" s="50"/>
      <c r="Y625" s="50"/>
      <c r="Z625" s="50"/>
      <c r="AA625" s="50"/>
      <c r="AB625" s="50"/>
      <c r="AC625" s="50"/>
      <c r="AD625" s="50"/>
      <c r="AE625" s="50"/>
    </row>
    <row r="626" spans="19:31">
      <c r="S626" s="50"/>
      <c r="T626" s="50"/>
      <c r="U626" s="50"/>
      <c r="V626" s="50"/>
      <c r="W626" s="50"/>
      <c r="X626" s="50"/>
      <c r="Y626" s="50"/>
      <c r="Z626" s="50"/>
      <c r="AA626" s="50"/>
      <c r="AB626" s="50"/>
      <c r="AC626" s="50"/>
      <c r="AD626" s="50"/>
      <c r="AE626" s="50"/>
    </row>
    <row r="627" spans="19:31">
      <c r="S627" s="50"/>
      <c r="T627" s="50"/>
      <c r="U627" s="50"/>
      <c r="V627" s="50"/>
      <c r="W627" s="50"/>
      <c r="X627" s="50"/>
      <c r="Y627" s="50"/>
      <c r="Z627" s="50"/>
      <c r="AA627" s="50"/>
      <c r="AB627" s="50"/>
      <c r="AC627" s="50"/>
      <c r="AD627" s="50"/>
      <c r="AE627" s="50"/>
    </row>
    <row r="628" spans="19:31">
      <c r="S628" s="50"/>
      <c r="T628" s="50"/>
      <c r="U628" s="50"/>
      <c r="V628" s="50"/>
      <c r="W628" s="50"/>
      <c r="X628" s="50"/>
      <c r="Y628" s="50"/>
      <c r="Z628" s="50"/>
      <c r="AA628" s="50"/>
      <c r="AB628" s="50"/>
      <c r="AC628" s="50"/>
      <c r="AD628" s="50"/>
      <c r="AE628" s="50"/>
    </row>
    <row r="629" spans="19:31">
      <c r="S629" s="50"/>
      <c r="T629" s="50"/>
      <c r="U629" s="50"/>
      <c r="V629" s="50"/>
      <c r="W629" s="50"/>
      <c r="X629" s="50"/>
      <c r="Y629" s="50"/>
      <c r="Z629" s="50"/>
      <c r="AA629" s="50"/>
      <c r="AB629" s="50"/>
      <c r="AC629" s="50"/>
      <c r="AD629" s="50"/>
      <c r="AE629" s="50"/>
    </row>
    <row r="630" spans="19:31">
      <c r="S630" s="50"/>
      <c r="T630" s="50"/>
      <c r="U630" s="50"/>
      <c r="V630" s="50"/>
      <c r="W630" s="50"/>
      <c r="X630" s="50"/>
      <c r="Y630" s="50"/>
      <c r="Z630" s="50"/>
      <c r="AA630" s="50"/>
      <c r="AB630" s="50"/>
      <c r="AC630" s="50"/>
      <c r="AD630" s="50"/>
      <c r="AE630" s="50"/>
    </row>
    <row r="631" spans="19:31">
      <c r="S631" s="50"/>
      <c r="T631" s="50"/>
      <c r="U631" s="50"/>
      <c r="V631" s="50"/>
      <c r="W631" s="50"/>
      <c r="X631" s="50"/>
      <c r="Y631" s="50"/>
      <c r="Z631" s="50"/>
      <c r="AA631" s="50"/>
      <c r="AB631" s="50"/>
      <c r="AC631" s="50"/>
      <c r="AD631" s="50"/>
      <c r="AE631" s="50"/>
    </row>
    <row r="632" spans="19:31">
      <c r="S632" s="50"/>
      <c r="T632" s="50"/>
      <c r="U632" s="50"/>
      <c r="V632" s="50"/>
      <c r="W632" s="50"/>
      <c r="X632" s="50"/>
      <c r="Y632" s="50"/>
      <c r="Z632" s="50"/>
      <c r="AA632" s="50"/>
      <c r="AB632" s="50"/>
      <c r="AC632" s="50"/>
      <c r="AD632" s="50"/>
      <c r="AE632" s="50"/>
    </row>
    <row r="633" spans="19:31">
      <c r="S633" s="50"/>
      <c r="T633" s="50"/>
      <c r="U633" s="50"/>
      <c r="V633" s="50"/>
      <c r="W633" s="50"/>
      <c r="X633" s="50"/>
      <c r="Y633" s="50"/>
      <c r="Z633" s="50"/>
      <c r="AA633" s="50"/>
      <c r="AB633" s="50"/>
      <c r="AC633" s="50"/>
      <c r="AD633" s="50"/>
      <c r="AE633" s="50"/>
    </row>
    <row r="634" spans="19:31">
      <c r="S634" s="50"/>
      <c r="T634" s="50"/>
      <c r="U634" s="50"/>
      <c r="V634" s="50"/>
      <c r="W634" s="50"/>
      <c r="X634" s="50"/>
      <c r="Y634" s="50"/>
      <c r="Z634" s="50"/>
      <c r="AA634" s="50"/>
      <c r="AB634" s="50"/>
      <c r="AC634" s="50"/>
      <c r="AD634" s="50"/>
      <c r="AE634" s="50"/>
    </row>
    <row r="635" spans="19:31">
      <c r="S635" s="50"/>
      <c r="T635" s="50"/>
      <c r="U635" s="50"/>
      <c r="V635" s="50"/>
      <c r="W635" s="50"/>
      <c r="X635" s="50"/>
      <c r="Y635" s="50"/>
      <c r="Z635" s="50"/>
      <c r="AA635" s="50"/>
      <c r="AB635" s="50"/>
      <c r="AC635" s="50"/>
      <c r="AD635" s="50"/>
      <c r="AE635" s="50"/>
    </row>
    <row r="636" spans="19:31">
      <c r="S636" s="50"/>
      <c r="T636" s="50"/>
      <c r="U636" s="50"/>
      <c r="V636" s="50"/>
      <c r="W636" s="50"/>
      <c r="X636" s="50"/>
      <c r="Y636" s="50"/>
      <c r="Z636" s="50"/>
      <c r="AA636" s="50"/>
      <c r="AB636" s="50"/>
      <c r="AC636" s="50"/>
      <c r="AD636" s="50"/>
      <c r="AE636" s="50"/>
    </row>
    <row r="637" spans="19:31">
      <c r="S637" s="50"/>
      <c r="T637" s="50"/>
      <c r="U637" s="50"/>
      <c r="V637" s="50"/>
      <c r="W637" s="50"/>
      <c r="X637" s="50"/>
      <c r="Y637" s="50"/>
      <c r="Z637" s="50"/>
      <c r="AA637" s="50"/>
      <c r="AB637" s="50"/>
      <c r="AC637" s="50"/>
      <c r="AD637" s="50"/>
      <c r="AE637" s="50"/>
    </row>
    <row r="638" spans="19:31">
      <c r="S638" s="50"/>
      <c r="T638" s="50"/>
      <c r="U638" s="50"/>
      <c r="V638" s="50"/>
      <c r="W638" s="50"/>
      <c r="X638" s="50"/>
      <c r="Y638" s="50"/>
      <c r="Z638" s="50"/>
      <c r="AA638" s="50"/>
      <c r="AB638" s="50"/>
      <c r="AC638" s="50"/>
      <c r="AD638" s="50"/>
      <c r="AE638" s="50"/>
    </row>
    <row r="639" spans="19:31">
      <c r="S639" s="50"/>
      <c r="T639" s="50"/>
      <c r="U639" s="50"/>
      <c r="V639" s="50"/>
      <c r="W639" s="50"/>
      <c r="X639" s="50"/>
      <c r="Y639" s="50"/>
      <c r="Z639" s="50"/>
      <c r="AA639" s="50"/>
      <c r="AB639" s="50"/>
      <c r="AC639" s="50"/>
      <c r="AD639" s="50"/>
      <c r="AE639" s="50"/>
    </row>
    <row r="640" spans="19:31">
      <c r="S640" s="50"/>
      <c r="T640" s="50"/>
      <c r="U640" s="50"/>
      <c r="V640" s="50"/>
      <c r="W640" s="50"/>
      <c r="X640" s="50"/>
      <c r="Y640" s="50"/>
      <c r="Z640" s="50"/>
      <c r="AA640" s="50"/>
      <c r="AB640" s="50"/>
      <c r="AC640" s="50"/>
      <c r="AD640" s="50"/>
      <c r="AE640" s="50"/>
    </row>
    <row r="641" spans="19:31">
      <c r="S641" s="50"/>
      <c r="T641" s="50"/>
      <c r="U641" s="50"/>
      <c r="V641" s="50"/>
      <c r="W641" s="50"/>
      <c r="X641" s="50"/>
      <c r="Y641" s="50"/>
      <c r="Z641" s="50"/>
      <c r="AA641" s="50"/>
      <c r="AB641" s="50"/>
      <c r="AC641" s="50"/>
      <c r="AD641" s="50"/>
      <c r="AE641" s="50"/>
    </row>
    <row r="642" spans="19:31">
      <c r="S642" s="50"/>
      <c r="T642" s="50"/>
      <c r="U642" s="50"/>
      <c r="V642" s="50"/>
      <c r="W642" s="50"/>
      <c r="X642" s="50"/>
      <c r="Y642" s="50"/>
      <c r="Z642" s="50"/>
      <c r="AA642" s="50"/>
      <c r="AB642" s="50"/>
      <c r="AC642" s="50"/>
      <c r="AD642" s="50"/>
      <c r="AE642" s="50"/>
    </row>
    <row r="643" spans="19:31">
      <c r="S643" s="50"/>
      <c r="T643" s="50"/>
      <c r="U643" s="50"/>
      <c r="V643" s="50"/>
      <c r="W643" s="50"/>
      <c r="X643" s="50"/>
      <c r="Y643" s="50"/>
      <c r="Z643" s="50"/>
      <c r="AA643" s="50"/>
      <c r="AB643" s="50"/>
      <c r="AC643" s="50"/>
      <c r="AD643" s="50"/>
      <c r="AE643" s="50"/>
    </row>
    <row r="644" spans="19:31">
      <c r="S644" s="50"/>
      <c r="T644" s="50"/>
      <c r="U644" s="50"/>
      <c r="V644" s="50"/>
      <c r="W644" s="50"/>
      <c r="X644" s="50"/>
      <c r="Y644" s="50"/>
      <c r="Z644" s="50"/>
      <c r="AA644" s="50"/>
      <c r="AB644" s="50"/>
      <c r="AC644" s="50"/>
      <c r="AD644" s="50"/>
      <c r="AE644" s="50"/>
    </row>
    <row r="645" spans="19:31">
      <c r="S645" s="50"/>
      <c r="T645" s="50"/>
      <c r="U645" s="50"/>
      <c r="V645" s="50"/>
      <c r="W645" s="50"/>
      <c r="X645" s="50"/>
      <c r="Y645" s="50"/>
      <c r="Z645" s="50"/>
      <c r="AA645" s="50"/>
      <c r="AB645" s="50"/>
      <c r="AC645" s="50"/>
      <c r="AD645" s="50"/>
      <c r="AE645" s="50"/>
    </row>
    <row r="646" spans="19:31">
      <c r="S646" s="50"/>
      <c r="T646" s="50"/>
      <c r="U646" s="50"/>
      <c r="V646" s="50"/>
      <c r="W646" s="50"/>
      <c r="X646" s="50"/>
      <c r="Y646" s="50"/>
      <c r="Z646" s="50"/>
      <c r="AA646" s="50"/>
      <c r="AB646" s="50"/>
      <c r="AC646" s="50"/>
      <c r="AD646" s="50"/>
      <c r="AE646" s="50"/>
    </row>
    <row r="647" spans="19:31">
      <c r="S647" s="50"/>
      <c r="T647" s="50"/>
      <c r="U647" s="50"/>
      <c r="V647" s="50"/>
      <c r="W647" s="50"/>
      <c r="X647" s="50"/>
      <c r="Y647" s="50"/>
      <c r="Z647" s="50"/>
      <c r="AA647" s="50"/>
      <c r="AB647" s="50"/>
      <c r="AC647" s="50"/>
      <c r="AD647" s="50"/>
      <c r="AE647" s="50"/>
    </row>
    <row r="648" spans="19:31">
      <c r="S648" s="50"/>
      <c r="T648" s="50"/>
      <c r="U648" s="50"/>
      <c r="V648" s="50"/>
      <c r="W648" s="50"/>
      <c r="X648" s="50"/>
      <c r="Y648" s="50"/>
      <c r="Z648" s="50"/>
      <c r="AA648" s="50"/>
      <c r="AB648" s="50"/>
      <c r="AC648" s="50"/>
      <c r="AD648" s="50"/>
      <c r="AE648" s="50"/>
    </row>
    <row r="649" spans="19:31">
      <c r="S649" s="50"/>
      <c r="T649" s="50"/>
      <c r="U649" s="50"/>
      <c r="V649" s="50"/>
      <c r="W649" s="50"/>
      <c r="X649" s="50"/>
      <c r="Y649" s="50"/>
      <c r="Z649" s="50"/>
      <c r="AA649" s="50"/>
      <c r="AB649" s="50"/>
      <c r="AC649" s="50"/>
      <c r="AD649" s="50"/>
      <c r="AE649" s="50"/>
    </row>
    <row r="650" spans="19:31">
      <c r="S650" s="50"/>
      <c r="T650" s="50"/>
      <c r="U650" s="50"/>
      <c r="V650" s="50"/>
      <c r="W650" s="50"/>
      <c r="X650" s="50"/>
      <c r="Y650" s="50"/>
      <c r="Z650" s="50"/>
      <c r="AA650" s="50"/>
      <c r="AB650" s="50"/>
      <c r="AC650" s="50"/>
      <c r="AD650" s="50"/>
      <c r="AE650" s="50"/>
    </row>
    <row r="651" spans="19:31">
      <c r="S651" s="50"/>
      <c r="T651" s="50"/>
      <c r="U651" s="50"/>
      <c r="V651" s="50"/>
      <c r="W651" s="50"/>
      <c r="X651" s="50"/>
      <c r="Y651" s="50"/>
      <c r="Z651" s="50"/>
      <c r="AA651" s="50"/>
      <c r="AB651" s="50"/>
      <c r="AC651" s="50"/>
      <c r="AD651" s="50"/>
      <c r="AE651" s="50"/>
    </row>
    <row r="652" spans="19:31">
      <c r="S652" s="50"/>
      <c r="T652" s="50"/>
      <c r="U652" s="50"/>
      <c r="V652" s="50"/>
      <c r="W652" s="50"/>
      <c r="X652" s="50"/>
      <c r="Y652" s="50"/>
      <c r="Z652" s="50"/>
      <c r="AA652" s="50"/>
      <c r="AB652" s="50"/>
      <c r="AC652" s="50"/>
      <c r="AD652" s="50"/>
      <c r="AE652" s="50"/>
    </row>
    <row r="653" spans="19:31">
      <c r="S653" s="50"/>
      <c r="T653" s="50"/>
      <c r="U653" s="50"/>
      <c r="V653" s="50"/>
      <c r="W653" s="50"/>
      <c r="X653" s="50"/>
      <c r="Y653" s="50"/>
      <c r="Z653" s="50"/>
      <c r="AA653" s="50"/>
      <c r="AB653" s="50"/>
      <c r="AC653" s="50"/>
      <c r="AD653" s="50"/>
      <c r="AE653" s="50"/>
    </row>
    <row r="654" spans="19:31">
      <c r="S654" s="50"/>
      <c r="T654" s="50"/>
      <c r="U654" s="50"/>
      <c r="V654" s="50"/>
      <c r="W654" s="50"/>
      <c r="X654" s="50"/>
      <c r="Y654" s="50"/>
      <c r="Z654" s="50"/>
      <c r="AA654" s="50"/>
      <c r="AB654" s="50"/>
      <c r="AC654" s="50"/>
      <c r="AD654" s="50"/>
      <c r="AE654" s="50"/>
    </row>
    <row r="655" spans="19:31">
      <c r="S655" s="50"/>
      <c r="T655" s="50"/>
      <c r="U655" s="50"/>
      <c r="V655" s="50"/>
      <c r="W655" s="50"/>
      <c r="X655" s="50"/>
      <c r="Y655" s="50"/>
      <c r="Z655" s="50"/>
      <c r="AA655" s="50"/>
      <c r="AB655" s="50"/>
      <c r="AC655" s="50"/>
      <c r="AD655" s="50"/>
      <c r="AE655" s="50"/>
    </row>
    <row r="656" spans="19:31">
      <c r="S656" s="50"/>
      <c r="T656" s="50"/>
      <c r="U656" s="50"/>
      <c r="V656" s="50"/>
      <c r="W656" s="50"/>
      <c r="X656" s="50"/>
      <c r="Y656" s="50"/>
      <c r="Z656" s="50"/>
      <c r="AA656" s="50"/>
      <c r="AB656" s="50"/>
      <c r="AC656" s="50"/>
      <c r="AD656" s="50"/>
      <c r="AE656" s="50"/>
    </row>
    <row r="657" spans="19:31">
      <c r="S657" s="50"/>
      <c r="T657" s="50"/>
      <c r="U657" s="50"/>
      <c r="V657" s="50"/>
      <c r="W657" s="50"/>
      <c r="X657" s="50"/>
      <c r="Y657" s="50"/>
      <c r="Z657" s="50"/>
      <c r="AA657" s="50"/>
      <c r="AB657" s="50"/>
      <c r="AC657" s="50"/>
      <c r="AD657" s="50"/>
      <c r="AE657" s="50"/>
    </row>
    <row r="658" spans="19:31">
      <c r="S658" s="50"/>
      <c r="T658" s="50"/>
      <c r="U658" s="50"/>
      <c r="V658" s="50"/>
      <c r="W658" s="50"/>
      <c r="X658" s="50"/>
      <c r="Y658" s="50"/>
      <c r="Z658" s="50"/>
      <c r="AA658" s="50"/>
      <c r="AB658" s="50"/>
      <c r="AC658" s="50"/>
      <c r="AD658" s="50"/>
      <c r="AE658" s="50"/>
    </row>
    <row r="659" spans="19:31">
      <c r="S659" s="50"/>
      <c r="T659" s="50"/>
      <c r="U659" s="50"/>
      <c r="V659" s="50"/>
      <c r="W659" s="50"/>
      <c r="X659" s="50"/>
      <c r="Y659" s="50"/>
      <c r="Z659" s="50"/>
      <c r="AA659" s="50"/>
      <c r="AB659" s="50"/>
      <c r="AC659" s="50"/>
      <c r="AD659" s="50"/>
      <c r="AE659" s="50"/>
    </row>
    <row r="660" spans="19:31">
      <c r="S660" s="50"/>
      <c r="T660" s="50"/>
      <c r="U660" s="50"/>
      <c r="V660" s="50"/>
      <c r="W660" s="50"/>
      <c r="X660" s="50"/>
      <c r="Y660" s="50"/>
      <c r="Z660" s="50"/>
      <c r="AA660" s="50"/>
      <c r="AB660" s="50"/>
      <c r="AC660" s="50"/>
      <c r="AD660" s="50"/>
      <c r="AE660" s="50"/>
    </row>
    <row r="661" spans="19:31">
      <c r="S661" s="50"/>
      <c r="T661" s="50"/>
      <c r="U661" s="50"/>
      <c r="V661" s="50"/>
      <c r="W661" s="50"/>
      <c r="X661" s="50"/>
      <c r="Y661" s="50"/>
      <c r="Z661" s="50"/>
      <c r="AA661" s="50"/>
      <c r="AB661" s="50"/>
      <c r="AC661" s="50"/>
      <c r="AD661" s="50"/>
      <c r="AE661" s="50"/>
    </row>
    <row r="662" spans="19:31">
      <c r="S662" s="50"/>
      <c r="T662" s="50"/>
      <c r="U662" s="50"/>
      <c r="V662" s="50"/>
      <c r="W662" s="50"/>
      <c r="X662" s="50"/>
      <c r="Y662" s="50"/>
      <c r="Z662" s="50"/>
      <c r="AA662" s="50"/>
      <c r="AB662" s="50"/>
      <c r="AC662" s="50"/>
      <c r="AD662" s="50"/>
      <c r="AE662" s="50"/>
    </row>
    <row r="663" spans="19:31">
      <c r="S663" s="50"/>
      <c r="T663" s="50"/>
      <c r="U663" s="50"/>
      <c r="V663" s="50"/>
      <c r="W663" s="50"/>
      <c r="X663" s="50"/>
      <c r="Y663" s="50"/>
      <c r="Z663" s="50"/>
      <c r="AA663" s="50"/>
      <c r="AB663" s="50"/>
      <c r="AC663" s="50"/>
      <c r="AD663" s="50"/>
      <c r="AE663" s="50"/>
    </row>
    <row r="664" spans="19:31">
      <c r="S664" s="50"/>
      <c r="T664" s="50"/>
      <c r="U664" s="50"/>
      <c r="V664" s="50"/>
      <c r="W664" s="50"/>
      <c r="X664" s="50"/>
      <c r="Y664" s="50"/>
      <c r="Z664" s="50"/>
      <c r="AA664" s="50"/>
      <c r="AB664" s="50"/>
      <c r="AC664" s="50"/>
      <c r="AD664" s="50"/>
      <c r="AE664" s="50"/>
    </row>
    <row r="665" spans="19:31">
      <c r="S665" s="50"/>
      <c r="T665" s="50"/>
      <c r="U665" s="50"/>
      <c r="V665" s="50"/>
      <c r="W665" s="50"/>
      <c r="X665" s="50"/>
      <c r="Y665" s="50"/>
      <c r="Z665" s="50"/>
      <c r="AA665" s="50"/>
      <c r="AB665" s="50"/>
      <c r="AC665" s="50"/>
      <c r="AD665" s="50"/>
      <c r="AE665" s="50"/>
    </row>
    <row r="666" spans="19:31">
      <c r="S666" s="50"/>
      <c r="T666" s="50"/>
      <c r="U666" s="50"/>
      <c r="V666" s="50"/>
      <c r="W666" s="50"/>
      <c r="X666" s="50"/>
      <c r="Y666" s="50"/>
      <c r="Z666" s="50"/>
      <c r="AA666" s="50"/>
      <c r="AB666" s="50"/>
      <c r="AC666" s="50"/>
      <c r="AD666" s="50"/>
      <c r="AE666" s="50"/>
    </row>
    <row r="667" spans="19:31">
      <c r="S667" s="50"/>
      <c r="T667" s="50"/>
      <c r="U667" s="50"/>
      <c r="V667" s="50"/>
      <c r="W667" s="50"/>
      <c r="X667" s="50"/>
      <c r="Y667" s="50"/>
      <c r="Z667" s="50"/>
      <c r="AA667" s="50"/>
      <c r="AB667" s="50"/>
      <c r="AC667" s="50"/>
      <c r="AD667" s="50"/>
      <c r="AE667" s="50"/>
    </row>
    <row r="668" spans="19:31">
      <c r="S668" s="50"/>
      <c r="T668" s="50"/>
      <c r="U668" s="50"/>
      <c r="V668" s="50"/>
      <c r="W668" s="50"/>
      <c r="X668" s="50"/>
      <c r="Y668" s="50"/>
      <c r="Z668" s="50"/>
      <c r="AA668" s="50"/>
      <c r="AB668" s="50"/>
      <c r="AC668" s="50"/>
      <c r="AD668" s="50"/>
      <c r="AE668" s="50"/>
    </row>
    <row r="669" spans="19:31">
      <c r="S669" s="50"/>
      <c r="T669" s="50"/>
      <c r="U669" s="50"/>
      <c r="V669" s="50"/>
      <c r="W669" s="50"/>
      <c r="X669" s="50"/>
      <c r="Y669" s="50"/>
      <c r="Z669" s="50"/>
      <c r="AA669" s="50"/>
      <c r="AB669" s="50"/>
      <c r="AC669" s="50"/>
      <c r="AD669" s="50"/>
      <c r="AE669" s="50"/>
    </row>
    <row r="670" spans="19:31">
      <c r="S670" s="50"/>
      <c r="T670" s="50"/>
      <c r="U670" s="50"/>
      <c r="V670" s="50"/>
      <c r="W670" s="50"/>
      <c r="X670" s="50"/>
      <c r="Y670" s="50"/>
      <c r="Z670" s="50"/>
      <c r="AA670" s="50"/>
      <c r="AB670" s="50"/>
      <c r="AC670" s="50"/>
      <c r="AD670" s="50"/>
      <c r="AE670" s="50"/>
    </row>
    <row r="671" spans="19:31">
      <c r="S671" s="50"/>
      <c r="T671" s="50"/>
      <c r="U671" s="50"/>
      <c r="V671" s="50"/>
      <c r="W671" s="50"/>
      <c r="X671" s="50"/>
      <c r="Y671" s="50"/>
      <c r="Z671" s="50"/>
      <c r="AA671" s="50"/>
      <c r="AB671" s="50"/>
      <c r="AC671" s="50"/>
      <c r="AD671" s="50"/>
      <c r="AE671" s="50"/>
    </row>
    <row r="672" spans="19:31">
      <c r="S672" s="50"/>
      <c r="T672" s="50"/>
      <c r="U672" s="50"/>
      <c r="V672" s="50"/>
      <c r="W672" s="50"/>
      <c r="X672" s="50"/>
      <c r="Y672" s="50"/>
      <c r="Z672" s="50"/>
      <c r="AA672" s="50"/>
      <c r="AB672" s="50"/>
      <c r="AC672" s="50"/>
      <c r="AD672" s="50"/>
      <c r="AE672" s="50"/>
    </row>
    <row r="673" spans="19:31">
      <c r="S673" s="50"/>
      <c r="T673" s="50"/>
      <c r="U673" s="50"/>
      <c r="V673" s="50"/>
      <c r="W673" s="50"/>
      <c r="X673" s="50"/>
      <c r="Y673" s="50"/>
      <c r="Z673" s="50"/>
      <c r="AA673" s="50"/>
      <c r="AB673" s="50"/>
      <c r="AC673" s="50"/>
      <c r="AD673" s="50"/>
      <c r="AE673" s="50"/>
    </row>
    <row r="674" spans="19:31">
      <c r="S674" s="50"/>
      <c r="T674" s="50"/>
      <c r="U674" s="50"/>
      <c r="V674" s="50"/>
      <c r="W674" s="50"/>
      <c r="X674" s="50"/>
      <c r="Y674" s="50"/>
      <c r="Z674" s="50"/>
      <c r="AA674" s="50"/>
      <c r="AB674" s="50"/>
      <c r="AC674" s="50"/>
      <c r="AD674" s="50"/>
      <c r="AE674" s="50"/>
    </row>
    <row r="675" spans="19:31">
      <c r="S675" s="50"/>
      <c r="T675" s="50"/>
      <c r="U675" s="50"/>
      <c r="V675" s="50"/>
      <c r="W675" s="50"/>
      <c r="X675" s="50"/>
      <c r="Y675" s="50"/>
      <c r="Z675" s="50"/>
      <c r="AA675" s="50"/>
      <c r="AB675" s="50"/>
      <c r="AC675" s="50"/>
      <c r="AD675" s="50"/>
      <c r="AE675" s="50"/>
    </row>
    <row r="676" spans="19:31">
      <c r="S676" s="50"/>
      <c r="T676" s="50"/>
      <c r="U676" s="50"/>
      <c r="V676" s="50"/>
      <c r="W676" s="50"/>
      <c r="X676" s="50"/>
      <c r="Y676" s="50"/>
      <c r="Z676" s="50"/>
      <c r="AA676" s="50"/>
      <c r="AB676" s="50"/>
      <c r="AC676" s="50"/>
      <c r="AD676" s="50"/>
      <c r="AE676" s="50"/>
    </row>
    <row r="677" spans="19:31">
      <c r="S677" s="50"/>
      <c r="T677" s="50"/>
      <c r="U677" s="50"/>
      <c r="V677" s="50"/>
      <c r="W677" s="50"/>
      <c r="X677" s="50"/>
      <c r="Y677" s="50"/>
      <c r="Z677" s="50"/>
      <c r="AA677" s="50"/>
      <c r="AB677" s="50"/>
      <c r="AC677" s="50"/>
      <c r="AD677" s="50"/>
      <c r="AE677" s="50"/>
    </row>
    <row r="678" spans="19:31">
      <c r="S678" s="50"/>
      <c r="T678" s="50"/>
      <c r="U678" s="50"/>
      <c r="V678" s="50"/>
      <c r="W678" s="50"/>
      <c r="X678" s="50"/>
      <c r="Y678" s="50"/>
      <c r="Z678" s="50"/>
      <c r="AA678" s="50"/>
      <c r="AB678" s="50"/>
      <c r="AC678" s="50"/>
      <c r="AD678" s="50"/>
      <c r="AE678" s="50"/>
    </row>
    <row r="679" spans="19:31">
      <c r="S679" s="50"/>
      <c r="T679" s="50"/>
      <c r="U679" s="50"/>
      <c r="V679" s="50"/>
      <c r="W679" s="50"/>
      <c r="X679" s="50"/>
      <c r="Y679" s="50"/>
      <c r="Z679" s="50"/>
      <c r="AA679" s="50"/>
      <c r="AB679" s="50"/>
      <c r="AC679" s="50"/>
      <c r="AD679" s="50"/>
      <c r="AE679" s="50"/>
    </row>
    <row r="680" spans="19:31">
      <c r="S680" s="50"/>
      <c r="T680" s="50"/>
      <c r="U680" s="50"/>
      <c r="V680" s="50"/>
      <c r="W680" s="50"/>
      <c r="X680" s="50"/>
      <c r="Y680" s="50"/>
      <c r="Z680" s="50"/>
      <c r="AA680" s="50"/>
      <c r="AB680" s="50"/>
      <c r="AC680" s="50"/>
      <c r="AD680" s="50"/>
      <c r="AE680" s="50"/>
    </row>
    <row r="681" spans="19:31">
      <c r="S681" s="50"/>
      <c r="T681" s="50"/>
      <c r="U681" s="50"/>
      <c r="V681" s="50"/>
      <c r="W681" s="50"/>
      <c r="X681" s="50"/>
      <c r="Y681" s="50"/>
      <c r="Z681" s="50"/>
      <c r="AA681" s="50"/>
      <c r="AB681" s="50"/>
      <c r="AC681" s="50"/>
      <c r="AD681" s="50"/>
      <c r="AE681" s="50"/>
    </row>
    <row r="682" spans="19:31">
      <c r="S682" s="50"/>
      <c r="T682" s="50"/>
      <c r="U682" s="50"/>
      <c r="V682" s="50"/>
      <c r="W682" s="50"/>
      <c r="X682" s="50"/>
      <c r="Y682" s="50"/>
      <c r="Z682" s="50"/>
      <c r="AA682" s="50"/>
      <c r="AB682" s="50"/>
      <c r="AC682" s="50"/>
      <c r="AD682" s="50"/>
      <c r="AE682" s="50"/>
    </row>
    <row r="683" spans="19:31">
      <c r="S683" s="50"/>
      <c r="T683" s="50"/>
      <c r="U683" s="50"/>
      <c r="V683" s="50"/>
      <c r="W683" s="50"/>
      <c r="X683" s="50"/>
      <c r="Y683" s="50"/>
      <c r="Z683" s="50"/>
      <c r="AA683" s="50"/>
      <c r="AB683" s="50"/>
      <c r="AC683" s="50"/>
      <c r="AD683" s="50"/>
      <c r="AE683" s="50"/>
    </row>
    <row r="684" spans="19:31">
      <c r="S684" s="50"/>
      <c r="T684" s="50"/>
      <c r="U684" s="50"/>
      <c r="V684" s="50"/>
      <c r="W684" s="50"/>
      <c r="X684" s="50"/>
      <c r="Y684" s="50"/>
      <c r="Z684" s="50"/>
      <c r="AA684" s="50"/>
      <c r="AB684" s="50"/>
      <c r="AC684" s="50"/>
      <c r="AD684" s="50"/>
      <c r="AE684" s="50"/>
    </row>
    <row r="685" spans="19:31">
      <c r="S685" s="50"/>
      <c r="T685" s="50"/>
      <c r="U685" s="50"/>
      <c r="V685" s="50"/>
      <c r="W685" s="50"/>
      <c r="X685" s="50"/>
      <c r="Y685" s="50"/>
      <c r="Z685" s="50"/>
      <c r="AA685" s="50"/>
      <c r="AB685" s="50"/>
      <c r="AC685" s="50"/>
      <c r="AD685" s="50"/>
      <c r="AE685" s="50"/>
    </row>
    <row r="686" spans="19:31">
      <c r="S686" s="50"/>
      <c r="T686" s="50"/>
      <c r="U686" s="50"/>
      <c r="V686" s="50"/>
      <c r="W686" s="50"/>
      <c r="X686" s="50"/>
      <c r="Y686" s="50"/>
      <c r="Z686" s="50"/>
      <c r="AA686" s="50"/>
      <c r="AB686" s="50"/>
      <c r="AC686" s="50"/>
      <c r="AD686" s="50"/>
      <c r="AE686" s="50"/>
    </row>
    <row r="687" spans="19:31">
      <c r="S687" s="50"/>
      <c r="T687" s="50"/>
      <c r="U687" s="50"/>
      <c r="V687" s="50"/>
      <c r="W687" s="50"/>
      <c r="X687" s="50"/>
      <c r="Y687" s="50"/>
      <c r="Z687" s="50"/>
      <c r="AA687" s="50"/>
      <c r="AB687" s="50"/>
      <c r="AC687" s="50"/>
      <c r="AD687" s="50"/>
      <c r="AE687" s="50"/>
    </row>
    <row r="688" spans="19:31">
      <c r="S688" s="50"/>
      <c r="T688" s="50"/>
      <c r="U688" s="50"/>
      <c r="V688" s="50"/>
      <c r="W688" s="50"/>
      <c r="X688" s="50"/>
      <c r="Y688" s="50"/>
      <c r="Z688" s="50"/>
      <c r="AA688" s="50"/>
      <c r="AB688" s="50"/>
      <c r="AC688" s="50"/>
      <c r="AD688" s="50"/>
      <c r="AE688" s="50"/>
    </row>
    <row r="689" spans="19:31">
      <c r="S689" s="50"/>
      <c r="T689" s="50"/>
      <c r="U689" s="50"/>
      <c r="V689" s="50"/>
      <c r="W689" s="50"/>
      <c r="X689" s="50"/>
      <c r="Y689" s="50"/>
      <c r="Z689" s="50"/>
      <c r="AA689" s="50"/>
      <c r="AB689" s="50"/>
      <c r="AC689" s="50"/>
      <c r="AD689" s="50"/>
      <c r="AE689" s="50"/>
    </row>
    <row r="690" spans="19:31">
      <c r="S690" s="50"/>
      <c r="T690" s="50"/>
      <c r="U690" s="50"/>
      <c r="V690" s="50"/>
      <c r="W690" s="50"/>
      <c r="X690" s="50"/>
      <c r="Y690" s="50"/>
      <c r="Z690" s="50"/>
      <c r="AA690" s="50"/>
      <c r="AB690" s="50"/>
      <c r="AC690" s="50"/>
      <c r="AD690" s="50"/>
      <c r="AE690" s="50"/>
    </row>
    <row r="691" spans="19:31">
      <c r="S691" s="50"/>
      <c r="T691" s="50"/>
      <c r="U691" s="50"/>
      <c r="V691" s="50"/>
      <c r="W691" s="50"/>
      <c r="X691" s="50"/>
      <c r="Y691" s="50"/>
      <c r="Z691" s="50"/>
      <c r="AA691" s="50"/>
      <c r="AB691" s="50"/>
      <c r="AC691" s="50"/>
      <c r="AD691" s="50"/>
      <c r="AE691" s="50"/>
    </row>
    <row r="692" spans="19:31">
      <c r="S692" s="50"/>
      <c r="T692" s="50"/>
      <c r="U692" s="50"/>
      <c r="V692" s="50"/>
      <c r="W692" s="50"/>
      <c r="X692" s="50"/>
      <c r="Y692" s="50"/>
      <c r="Z692" s="50"/>
      <c r="AA692" s="50"/>
      <c r="AB692" s="50"/>
      <c r="AC692" s="50"/>
      <c r="AD692" s="50"/>
      <c r="AE692" s="50"/>
    </row>
    <row r="693" spans="19:31">
      <c r="S693" s="50"/>
      <c r="T693" s="50"/>
      <c r="U693" s="50"/>
      <c r="V693" s="50"/>
      <c r="W693" s="50"/>
      <c r="X693" s="50"/>
      <c r="Y693" s="50"/>
      <c r="Z693" s="50"/>
      <c r="AA693" s="50"/>
      <c r="AB693" s="50"/>
      <c r="AC693" s="50"/>
      <c r="AD693" s="50"/>
      <c r="AE693" s="50"/>
    </row>
    <row r="694" spans="19:31">
      <c r="S694" s="50"/>
      <c r="T694" s="50"/>
      <c r="U694" s="50"/>
      <c r="V694" s="50"/>
      <c r="W694" s="50"/>
      <c r="X694" s="50"/>
      <c r="Y694" s="50"/>
      <c r="Z694" s="50"/>
      <c r="AA694" s="50"/>
      <c r="AB694" s="50"/>
      <c r="AC694" s="50"/>
      <c r="AD694" s="50"/>
      <c r="AE694" s="50"/>
    </row>
    <row r="695" spans="19:31">
      <c r="S695" s="50"/>
      <c r="T695" s="50"/>
      <c r="U695" s="50"/>
      <c r="V695" s="50"/>
      <c r="W695" s="50"/>
      <c r="X695" s="50"/>
      <c r="Y695" s="50"/>
      <c r="Z695" s="50"/>
      <c r="AA695" s="50"/>
      <c r="AB695" s="50"/>
      <c r="AC695" s="50"/>
      <c r="AD695" s="50"/>
      <c r="AE695" s="50"/>
    </row>
    <row r="696" spans="19:31">
      <c r="S696" s="50"/>
      <c r="T696" s="50"/>
      <c r="U696" s="50"/>
      <c r="V696" s="50"/>
      <c r="W696" s="50"/>
      <c r="X696" s="50"/>
      <c r="Y696" s="50"/>
      <c r="Z696" s="50"/>
      <c r="AA696" s="50"/>
      <c r="AB696" s="50"/>
      <c r="AC696" s="50"/>
      <c r="AD696" s="50"/>
      <c r="AE696" s="50"/>
    </row>
    <row r="697" spans="19:31">
      <c r="S697" s="50"/>
      <c r="T697" s="50"/>
      <c r="U697" s="50"/>
      <c r="V697" s="50"/>
      <c r="W697" s="50"/>
      <c r="X697" s="50"/>
      <c r="Y697" s="50"/>
      <c r="Z697" s="50"/>
      <c r="AA697" s="50"/>
      <c r="AB697" s="50"/>
      <c r="AC697" s="50"/>
      <c r="AD697" s="50"/>
      <c r="AE697" s="50"/>
    </row>
    <row r="698" spans="19:31">
      <c r="S698" s="50"/>
      <c r="T698" s="50"/>
      <c r="U698" s="50"/>
      <c r="V698" s="50"/>
      <c r="W698" s="50"/>
      <c r="X698" s="50"/>
      <c r="Y698" s="50"/>
      <c r="Z698" s="50"/>
      <c r="AA698" s="50"/>
      <c r="AB698" s="50"/>
      <c r="AC698" s="50"/>
      <c r="AD698" s="50"/>
      <c r="AE698" s="50"/>
    </row>
    <row r="699" spans="19:31">
      <c r="S699" s="50"/>
      <c r="T699" s="50"/>
      <c r="U699" s="50"/>
      <c r="V699" s="50"/>
      <c r="W699" s="50"/>
      <c r="X699" s="50"/>
      <c r="Y699" s="50"/>
      <c r="Z699" s="50"/>
      <c r="AA699" s="50"/>
      <c r="AB699" s="50"/>
      <c r="AC699" s="50"/>
      <c r="AD699" s="50"/>
      <c r="AE699" s="50"/>
    </row>
    <row r="700" spans="19:31">
      <c r="S700" s="50"/>
      <c r="T700" s="50"/>
      <c r="U700" s="50"/>
      <c r="V700" s="50"/>
      <c r="W700" s="50"/>
      <c r="X700" s="50"/>
      <c r="Y700" s="50"/>
      <c r="Z700" s="50"/>
      <c r="AA700" s="50"/>
      <c r="AB700" s="50"/>
      <c r="AC700" s="50"/>
      <c r="AD700" s="50"/>
      <c r="AE700" s="50"/>
    </row>
    <row r="701" spans="19:31">
      <c r="S701" s="50"/>
      <c r="T701" s="50"/>
      <c r="U701" s="50"/>
      <c r="V701" s="50"/>
      <c r="W701" s="50"/>
      <c r="X701" s="50"/>
      <c r="Y701" s="50"/>
      <c r="Z701" s="50"/>
      <c r="AA701" s="50"/>
      <c r="AB701" s="50"/>
      <c r="AC701" s="50"/>
      <c r="AD701" s="50"/>
      <c r="AE701" s="50"/>
    </row>
    <row r="702" spans="19:31">
      <c r="S702" s="50"/>
      <c r="T702" s="50"/>
      <c r="U702" s="50"/>
      <c r="V702" s="50"/>
      <c r="W702" s="50"/>
      <c r="X702" s="50"/>
      <c r="Y702" s="50"/>
      <c r="Z702" s="50"/>
      <c r="AA702" s="50"/>
      <c r="AB702" s="50"/>
      <c r="AC702" s="50"/>
      <c r="AD702" s="50"/>
      <c r="AE702" s="50"/>
    </row>
    <row r="703" spans="19:31">
      <c r="S703" s="50"/>
      <c r="T703" s="50"/>
      <c r="U703" s="50"/>
      <c r="V703" s="50"/>
      <c r="W703" s="50"/>
      <c r="X703" s="50"/>
      <c r="Y703" s="50"/>
      <c r="Z703" s="50"/>
      <c r="AA703" s="50"/>
      <c r="AB703" s="50"/>
      <c r="AC703" s="50"/>
      <c r="AD703" s="50"/>
      <c r="AE703" s="50"/>
    </row>
    <row r="704" spans="19:31">
      <c r="S704" s="50"/>
      <c r="T704" s="50"/>
      <c r="U704" s="50"/>
      <c r="V704" s="50"/>
      <c r="W704" s="50"/>
      <c r="X704" s="50"/>
      <c r="Y704" s="50"/>
      <c r="Z704" s="50"/>
      <c r="AA704" s="50"/>
      <c r="AB704" s="50"/>
      <c r="AC704" s="50"/>
      <c r="AD704" s="50"/>
      <c r="AE704" s="50"/>
    </row>
    <row r="705" spans="19:31">
      <c r="S705" s="50"/>
      <c r="T705" s="50"/>
      <c r="U705" s="50"/>
      <c r="V705" s="50"/>
      <c r="W705" s="50"/>
      <c r="X705" s="50"/>
      <c r="Y705" s="50"/>
      <c r="Z705" s="50"/>
      <c r="AA705" s="50"/>
      <c r="AB705" s="50"/>
      <c r="AC705" s="50"/>
      <c r="AD705" s="50"/>
      <c r="AE705" s="50"/>
    </row>
    <row r="706" spans="19:31">
      <c r="S706" s="50"/>
      <c r="T706" s="50"/>
      <c r="U706" s="50"/>
      <c r="V706" s="50"/>
      <c r="W706" s="50"/>
      <c r="X706" s="50"/>
      <c r="Y706" s="50"/>
      <c r="Z706" s="50"/>
      <c r="AA706" s="50"/>
      <c r="AB706" s="50"/>
      <c r="AC706" s="50"/>
      <c r="AD706" s="50"/>
      <c r="AE706" s="50"/>
    </row>
    <row r="707" spans="19:31">
      <c r="S707" s="50"/>
      <c r="T707" s="50"/>
      <c r="U707" s="50"/>
      <c r="V707" s="50"/>
      <c r="W707" s="50"/>
      <c r="X707" s="50"/>
      <c r="Y707" s="50"/>
      <c r="Z707" s="50"/>
      <c r="AA707" s="50"/>
      <c r="AB707" s="50"/>
      <c r="AC707" s="50"/>
      <c r="AD707" s="50"/>
      <c r="AE707" s="50"/>
    </row>
    <row r="708" spans="19:31">
      <c r="S708" s="50"/>
      <c r="T708" s="50"/>
      <c r="U708" s="50"/>
      <c r="V708" s="50"/>
      <c r="W708" s="50"/>
      <c r="X708" s="50"/>
      <c r="Y708" s="50"/>
      <c r="Z708" s="50"/>
      <c r="AA708" s="50"/>
      <c r="AB708" s="50"/>
      <c r="AC708" s="50"/>
      <c r="AD708" s="50"/>
      <c r="AE708" s="50"/>
    </row>
    <row r="709" spans="19:31">
      <c r="S709" s="50"/>
      <c r="T709" s="50"/>
      <c r="U709" s="50"/>
      <c r="V709" s="50"/>
      <c r="W709" s="50"/>
      <c r="X709" s="50"/>
      <c r="Y709" s="50"/>
      <c r="Z709" s="50"/>
      <c r="AA709" s="50"/>
      <c r="AB709" s="50"/>
      <c r="AC709" s="50"/>
      <c r="AD709" s="50"/>
      <c r="AE709" s="50"/>
    </row>
    <row r="710" spans="19:31">
      <c r="S710" s="50"/>
      <c r="T710" s="50"/>
      <c r="U710" s="50"/>
      <c r="V710" s="50"/>
      <c r="W710" s="50"/>
      <c r="X710" s="50"/>
      <c r="Y710" s="50"/>
      <c r="Z710" s="50"/>
      <c r="AA710" s="50"/>
      <c r="AB710" s="50"/>
      <c r="AC710" s="50"/>
      <c r="AD710" s="50"/>
      <c r="AE710" s="50"/>
    </row>
    <row r="711" spans="19:31">
      <c r="S711" s="50"/>
      <c r="T711" s="50"/>
      <c r="U711" s="50"/>
      <c r="V711" s="50"/>
      <c r="W711" s="50"/>
      <c r="X711" s="50"/>
      <c r="Y711" s="50"/>
      <c r="Z711" s="50"/>
      <c r="AA711" s="50"/>
      <c r="AB711" s="50"/>
      <c r="AC711" s="50"/>
      <c r="AD711" s="50"/>
      <c r="AE711" s="50"/>
    </row>
    <row r="712" spans="19:31">
      <c r="S712" s="50"/>
      <c r="T712" s="50"/>
      <c r="U712" s="50"/>
      <c r="V712" s="50"/>
      <c r="W712" s="50"/>
      <c r="X712" s="50"/>
      <c r="Y712" s="50"/>
      <c r="Z712" s="50"/>
      <c r="AA712" s="50"/>
      <c r="AB712" s="50"/>
      <c r="AC712" s="50"/>
      <c r="AD712" s="50"/>
      <c r="AE712" s="50"/>
    </row>
    <row r="713" spans="19:31">
      <c r="S713" s="50"/>
      <c r="T713" s="50"/>
      <c r="U713" s="50"/>
      <c r="V713" s="50"/>
      <c r="W713" s="50"/>
      <c r="X713" s="50"/>
      <c r="Y713" s="50"/>
      <c r="Z713" s="50"/>
      <c r="AA713" s="50"/>
      <c r="AB713" s="50"/>
      <c r="AC713" s="50"/>
      <c r="AD713" s="50"/>
      <c r="AE713" s="50"/>
    </row>
    <row r="714" spans="19:31">
      <c r="S714" s="50"/>
      <c r="T714" s="50"/>
      <c r="U714" s="50"/>
      <c r="V714" s="50"/>
      <c r="W714" s="50"/>
      <c r="X714" s="50"/>
      <c r="Y714" s="50"/>
      <c r="Z714" s="50"/>
      <c r="AA714" s="50"/>
      <c r="AB714" s="50"/>
      <c r="AC714" s="50"/>
      <c r="AD714" s="50"/>
      <c r="AE714" s="50"/>
    </row>
    <row r="715" spans="19:31">
      <c r="S715" s="50"/>
      <c r="T715" s="50"/>
      <c r="U715" s="50"/>
      <c r="V715" s="50"/>
      <c r="W715" s="50"/>
      <c r="X715" s="50"/>
      <c r="Y715" s="50"/>
      <c r="Z715" s="50"/>
      <c r="AA715" s="50"/>
      <c r="AB715" s="50"/>
      <c r="AC715" s="50"/>
      <c r="AD715" s="50"/>
      <c r="AE715" s="50"/>
    </row>
    <row r="716" spans="19:31">
      <c r="S716" s="50"/>
      <c r="T716" s="50"/>
      <c r="U716" s="50"/>
      <c r="V716" s="50"/>
      <c r="W716" s="50"/>
      <c r="X716" s="50"/>
      <c r="Y716" s="50"/>
      <c r="Z716" s="50"/>
      <c r="AA716" s="50"/>
      <c r="AB716" s="50"/>
      <c r="AC716" s="50"/>
      <c r="AD716" s="50"/>
      <c r="AE716" s="50"/>
    </row>
    <row r="717" spans="19:31">
      <c r="S717" s="50"/>
      <c r="T717" s="50"/>
      <c r="U717" s="50"/>
      <c r="V717" s="50"/>
      <c r="W717" s="50"/>
      <c r="X717" s="50"/>
      <c r="Y717" s="50"/>
      <c r="Z717" s="50"/>
      <c r="AA717" s="50"/>
      <c r="AB717" s="50"/>
      <c r="AC717" s="50"/>
      <c r="AD717" s="50"/>
      <c r="AE717" s="50"/>
    </row>
    <row r="718" spans="19:31">
      <c r="S718" s="50"/>
      <c r="T718" s="50"/>
      <c r="U718" s="50"/>
      <c r="V718" s="50"/>
      <c r="W718" s="50"/>
      <c r="X718" s="50"/>
      <c r="Y718" s="50"/>
      <c r="Z718" s="50"/>
      <c r="AA718" s="50"/>
      <c r="AB718" s="50"/>
      <c r="AC718" s="50"/>
      <c r="AD718" s="50"/>
      <c r="AE718" s="50"/>
    </row>
    <row r="719" spans="19:31">
      <c r="S719" s="50"/>
      <c r="T719" s="50"/>
      <c r="U719" s="50"/>
      <c r="V719" s="50"/>
      <c r="W719" s="50"/>
      <c r="X719" s="50"/>
      <c r="Y719" s="50"/>
      <c r="Z719" s="50"/>
      <c r="AA719" s="50"/>
      <c r="AB719" s="50"/>
      <c r="AC719" s="50"/>
      <c r="AD719" s="50"/>
      <c r="AE719" s="50"/>
    </row>
    <row r="720" spans="19:31">
      <c r="S720" s="50"/>
      <c r="T720" s="50"/>
      <c r="U720" s="50"/>
      <c r="V720" s="50"/>
      <c r="W720" s="50"/>
      <c r="X720" s="50"/>
      <c r="Y720" s="50"/>
      <c r="Z720" s="50"/>
      <c r="AA720" s="50"/>
      <c r="AB720" s="50"/>
      <c r="AC720" s="50"/>
      <c r="AD720" s="50"/>
      <c r="AE720" s="50"/>
    </row>
    <row r="721" spans="19:31">
      <c r="S721" s="50"/>
      <c r="T721" s="50"/>
      <c r="U721" s="50"/>
      <c r="V721" s="50"/>
      <c r="W721" s="50"/>
      <c r="X721" s="50"/>
      <c r="Y721" s="50"/>
      <c r="Z721" s="50"/>
      <c r="AA721" s="50"/>
      <c r="AB721" s="50"/>
      <c r="AC721" s="50"/>
      <c r="AD721" s="50"/>
      <c r="AE721" s="50"/>
    </row>
    <row r="722" spans="19:31">
      <c r="S722" s="50"/>
      <c r="T722" s="50"/>
      <c r="U722" s="50"/>
      <c r="V722" s="50"/>
      <c r="W722" s="50"/>
      <c r="X722" s="50"/>
      <c r="Y722" s="50"/>
      <c r="Z722" s="50"/>
      <c r="AA722" s="50"/>
      <c r="AB722" s="50"/>
      <c r="AC722" s="50"/>
      <c r="AD722" s="50"/>
      <c r="AE722" s="50"/>
    </row>
    <row r="723" spans="19:31">
      <c r="S723" s="50"/>
      <c r="T723" s="50"/>
      <c r="U723" s="50"/>
      <c r="V723" s="50"/>
      <c r="W723" s="50"/>
      <c r="X723" s="50"/>
      <c r="Y723" s="50"/>
      <c r="Z723" s="50"/>
      <c r="AA723" s="50"/>
      <c r="AB723" s="50"/>
      <c r="AC723" s="50"/>
      <c r="AD723" s="50"/>
      <c r="AE723" s="50"/>
    </row>
    <row r="724" spans="19:31">
      <c r="S724" s="50"/>
      <c r="T724" s="50"/>
      <c r="U724" s="50"/>
      <c r="V724" s="50"/>
      <c r="W724" s="50"/>
      <c r="X724" s="50"/>
      <c r="Y724" s="50"/>
      <c r="Z724" s="50"/>
      <c r="AA724" s="50"/>
      <c r="AB724" s="50"/>
      <c r="AC724" s="50"/>
      <c r="AD724" s="50"/>
      <c r="AE724" s="50"/>
    </row>
    <row r="725" spans="19:31">
      <c r="S725" s="50"/>
      <c r="T725" s="50"/>
      <c r="U725" s="50"/>
      <c r="V725" s="50"/>
      <c r="W725" s="50"/>
      <c r="X725" s="50"/>
      <c r="Y725" s="50"/>
      <c r="Z725" s="50"/>
      <c r="AA725" s="50"/>
      <c r="AB725" s="50"/>
      <c r="AC725" s="50"/>
      <c r="AD725" s="50"/>
      <c r="AE725" s="50"/>
    </row>
    <row r="726" spans="19:31">
      <c r="S726" s="50"/>
      <c r="T726" s="50"/>
      <c r="U726" s="50"/>
      <c r="V726" s="50"/>
      <c r="W726" s="50"/>
      <c r="X726" s="50"/>
      <c r="Y726" s="50"/>
      <c r="Z726" s="50"/>
      <c r="AA726" s="50"/>
      <c r="AB726" s="50"/>
      <c r="AC726" s="50"/>
      <c r="AD726" s="50"/>
      <c r="AE726" s="50"/>
    </row>
    <row r="727" spans="19:31">
      <c r="S727" s="50"/>
      <c r="T727" s="50"/>
      <c r="U727" s="50"/>
      <c r="V727" s="50"/>
      <c r="W727" s="50"/>
      <c r="X727" s="50"/>
      <c r="Y727" s="50"/>
      <c r="Z727" s="50"/>
      <c r="AA727" s="50"/>
      <c r="AB727" s="50"/>
      <c r="AC727" s="50"/>
      <c r="AD727" s="50"/>
      <c r="AE727" s="50"/>
    </row>
    <row r="728" spans="19:31">
      <c r="S728" s="50"/>
      <c r="T728" s="50"/>
      <c r="U728" s="50"/>
      <c r="V728" s="50"/>
      <c r="W728" s="50"/>
      <c r="X728" s="50"/>
      <c r="Y728" s="50"/>
      <c r="Z728" s="50"/>
      <c r="AA728" s="50"/>
      <c r="AB728" s="50"/>
      <c r="AC728" s="50"/>
      <c r="AD728" s="50"/>
      <c r="AE728" s="50"/>
    </row>
    <row r="729" spans="19:31">
      <c r="S729" s="50"/>
      <c r="T729" s="50"/>
      <c r="U729" s="50"/>
      <c r="V729" s="50"/>
      <c r="W729" s="50"/>
      <c r="X729" s="50"/>
      <c r="Y729" s="50"/>
      <c r="Z729" s="50"/>
      <c r="AA729" s="50"/>
      <c r="AB729" s="50"/>
      <c r="AC729" s="50"/>
      <c r="AD729" s="50"/>
      <c r="AE729" s="50"/>
    </row>
    <row r="730" spans="19:31">
      <c r="S730" s="50"/>
      <c r="T730" s="50"/>
      <c r="U730" s="50"/>
      <c r="V730" s="50"/>
      <c r="W730" s="50"/>
      <c r="X730" s="50"/>
      <c r="Y730" s="50"/>
      <c r="Z730" s="50"/>
      <c r="AA730" s="50"/>
      <c r="AB730" s="50"/>
      <c r="AC730" s="50"/>
      <c r="AD730" s="50"/>
      <c r="AE730" s="50"/>
    </row>
    <row r="731" spans="19:31">
      <c r="S731" s="50"/>
      <c r="T731" s="50"/>
      <c r="U731" s="50"/>
      <c r="V731" s="50"/>
      <c r="W731" s="50"/>
      <c r="X731" s="50"/>
      <c r="Y731" s="50"/>
      <c r="Z731" s="50"/>
      <c r="AA731" s="50"/>
      <c r="AB731" s="50"/>
      <c r="AC731" s="50"/>
      <c r="AD731" s="50"/>
      <c r="AE731" s="50"/>
    </row>
    <row r="732" spans="19:31">
      <c r="S732" s="50"/>
      <c r="T732" s="50"/>
      <c r="U732" s="50"/>
      <c r="V732" s="50"/>
      <c r="W732" s="50"/>
      <c r="X732" s="50"/>
      <c r="Y732" s="50"/>
      <c r="Z732" s="50"/>
      <c r="AA732" s="50"/>
      <c r="AB732" s="50"/>
      <c r="AC732" s="50"/>
      <c r="AD732" s="50"/>
      <c r="AE732" s="50"/>
    </row>
    <row r="733" spans="19:31">
      <c r="S733" s="50"/>
      <c r="T733" s="50"/>
      <c r="U733" s="50"/>
      <c r="V733" s="50"/>
      <c r="W733" s="50"/>
      <c r="X733" s="50"/>
      <c r="Y733" s="50"/>
      <c r="Z733" s="50"/>
      <c r="AA733" s="50"/>
      <c r="AB733" s="50"/>
      <c r="AC733" s="50"/>
      <c r="AD733" s="50"/>
      <c r="AE733" s="50"/>
    </row>
    <row r="734" spans="19:31">
      <c r="S734" s="50"/>
      <c r="T734" s="50"/>
      <c r="U734" s="50"/>
      <c r="V734" s="50"/>
      <c r="W734" s="50"/>
      <c r="X734" s="50"/>
      <c r="Y734" s="50"/>
      <c r="Z734" s="50"/>
      <c r="AA734" s="50"/>
      <c r="AB734" s="50"/>
      <c r="AC734" s="50"/>
      <c r="AD734" s="50"/>
      <c r="AE734" s="50"/>
    </row>
    <row r="735" spans="19:31">
      <c r="S735" s="50"/>
      <c r="T735" s="50"/>
      <c r="U735" s="50"/>
      <c r="V735" s="50"/>
      <c r="W735" s="50"/>
      <c r="X735" s="50"/>
      <c r="Y735" s="50"/>
      <c r="Z735" s="50"/>
      <c r="AA735" s="50"/>
      <c r="AB735" s="50"/>
      <c r="AC735" s="50"/>
      <c r="AD735" s="50"/>
      <c r="AE735" s="50"/>
    </row>
    <row r="736" spans="19:31">
      <c r="S736" s="50"/>
      <c r="T736" s="50"/>
      <c r="U736" s="50"/>
      <c r="V736" s="50"/>
      <c r="W736" s="50"/>
      <c r="X736" s="50"/>
      <c r="Y736" s="50"/>
      <c r="Z736" s="50"/>
      <c r="AA736" s="50"/>
      <c r="AB736" s="50"/>
      <c r="AC736" s="50"/>
      <c r="AD736" s="50"/>
      <c r="AE736" s="50"/>
    </row>
    <row r="737" spans="19:31">
      <c r="S737" s="50"/>
      <c r="T737" s="50"/>
      <c r="U737" s="50"/>
      <c r="V737" s="50"/>
      <c r="W737" s="50"/>
      <c r="X737" s="50"/>
      <c r="Y737" s="50"/>
      <c r="Z737" s="50"/>
      <c r="AA737" s="50"/>
      <c r="AB737" s="50"/>
      <c r="AC737" s="50"/>
      <c r="AD737" s="50"/>
      <c r="AE737" s="50"/>
    </row>
    <row r="738" spans="19:31">
      <c r="S738" s="50"/>
      <c r="T738" s="50"/>
      <c r="U738" s="50"/>
      <c r="V738" s="50"/>
      <c r="W738" s="50"/>
      <c r="X738" s="50"/>
      <c r="Y738" s="50"/>
      <c r="Z738" s="50"/>
      <c r="AA738" s="50"/>
      <c r="AB738" s="50"/>
      <c r="AC738" s="50"/>
      <c r="AD738" s="50"/>
      <c r="AE738" s="50"/>
    </row>
    <row r="739" spans="19:31">
      <c r="S739" s="50"/>
      <c r="T739" s="50"/>
      <c r="U739" s="50"/>
      <c r="V739" s="50"/>
      <c r="W739" s="50"/>
      <c r="X739" s="50"/>
      <c r="Y739" s="50"/>
      <c r="Z739" s="50"/>
      <c r="AA739" s="50"/>
      <c r="AB739" s="50"/>
      <c r="AC739" s="50"/>
      <c r="AD739" s="50"/>
      <c r="AE739" s="50"/>
    </row>
    <row r="740" spans="19:31">
      <c r="S740" s="50"/>
      <c r="T740" s="50"/>
      <c r="U740" s="50"/>
      <c r="V740" s="50"/>
      <c r="W740" s="50"/>
      <c r="X740" s="50"/>
      <c r="Y740" s="50"/>
      <c r="Z740" s="50"/>
      <c r="AA740" s="50"/>
      <c r="AB740" s="50"/>
      <c r="AC740" s="50"/>
      <c r="AD740" s="50"/>
      <c r="AE740" s="50"/>
    </row>
    <row r="741" spans="19:31">
      <c r="S741" s="50"/>
      <c r="T741" s="50"/>
      <c r="U741" s="50"/>
      <c r="V741" s="50"/>
      <c r="W741" s="50"/>
      <c r="X741" s="50"/>
      <c r="Y741" s="50"/>
      <c r="Z741" s="50"/>
      <c r="AA741" s="50"/>
      <c r="AB741" s="50"/>
      <c r="AC741" s="50"/>
      <c r="AD741" s="50"/>
      <c r="AE741" s="50"/>
    </row>
    <row r="742" spans="19:31">
      <c r="S742" s="50"/>
      <c r="T742" s="50"/>
      <c r="U742" s="50"/>
      <c r="V742" s="50"/>
      <c r="W742" s="50"/>
      <c r="X742" s="50"/>
      <c r="Y742" s="50"/>
      <c r="Z742" s="50"/>
      <c r="AA742" s="50"/>
      <c r="AB742" s="50"/>
      <c r="AC742" s="50"/>
      <c r="AD742" s="50"/>
      <c r="AE742" s="50"/>
    </row>
    <row r="743" spans="19:31">
      <c r="S743" s="50"/>
      <c r="T743" s="50"/>
      <c r="U743" s="50"/>
      <c r="V743" s="50"/>
      <c r="W743" s="50"/>
      <c r="X743" s="50"/>
      <c r="Y743" s="50"/>
      <c r="Z743" s="50"/>
      <c r="AA743" s="50"/>
      <c r="AB743" s="50"/>
      <c r="AC743" s="50"/>
      <c r="AD743" s="50"/>
      <c r="AE743" s="50"/>
    </row>
    <row r="744" spans="19:31">
      <c r="S744" s="50"/>
      <c r="T744" s="50"/>
      <c r="U744" s="50"/>
      <c r="V744" s="50"/>
      <c r="W744" s="50"/>
      <c r="X744" s="50"/>
      <c r="Y744" s="50"/>
      <c r="Z744" s="50"/>
      <c r="AA744" s="50"/>
      <c r="AB744" s="50"/>
      <c r="AC744" s="50"/>
      <c r="AD744" s="50"/>
      <c r="AE744" s="50"/>
    </row>
    <row r="745" spans="19:31">
      <c r="S745" s="50"/>
      <c r="T745" s="50"/>
      <c r="U745" s="50"/>
      <c r="V745" s="50"/>
      <c r="W745" s="50"/>
      <c r="X745" s="50"/>
      <c r="Y745" s="50"/>
      <c r="Z745" s="50"/>
      <c r="AA745" s="50"/>
      <c r="AB745" s="50"/>
      <c r="AC745" s="50"/>
      <c r="AD745" s="50"/>
      <c r="AE745" s="50"/>
    </row>
    <row r="746" spans="19:31">
      <c r="S746" s="50"/>
      <c r="T746" s="50"/>
      <c r="U746" s="50"/>
      <c r="V746" s="50"/>
      <c r="W746" s="50"/>
      <c r="X746" s="50"/>
      <c r="Y746" s="50"/>
      <c r="Z746" s="50"/>
      <c r="AA746" s="50"/>
      <c r="AB746" s="50"/>
      <c r="AC746" s="50"/>
      <c r="AD746" s="50"/>
      <c r="AE746" s="50"/>
    </row>
    <row r="747" spans="19:31">
      <c r="S747" s="50"/>
      <c r="T747" s="50"/>
      <c r="U747" s="50"/>
      <c r="V747" s="50"/>
      <c r="W747" s="50"/>
      <c r="X747" s="50"/>
      <c r="Y747" s="50"/>
      <c r="Z747" s="50"/>
      <c r="AA747" s="50"/>
      <c r="AB747" s="50"/>
      <c r="AC747" s="50"/>
      <c r="AD747" s="50"/>
      <c r="AE747" s="50"/>
    </row>
    <row r="748" spans="19:31">
      <c r="S748" s="50"/>
      <c r="T748" s="50"/>
      <c r="U748" s="50"/>
      <c r="V748" s="50"/>
      <c r="W748" s="50"/>
      <c r="X748" s="50"/>
      <c r="Y748" s="50"/>
      <c r="Z748" s="50"/>
      <c r="AA748" s="50"/>
      <c r="AB748" s="50"/>
      <c r="AC748" s="50"/>
      <c r="AD748" s="50"/>
      <c r="AE748" s="50"/>
    </row>
    <row r="749" spans="19:31">
      <c r="S749" s="50"/>
      <c r="T749" s="50"/>
      <c r="U749" s="50"/>
      <c r="V749" s="50"/>
      <c r="W749" s="50"/>
      <c r="X749" s="50"/>
      <c r="Y749" s="50"/>
      <c r="Z749" s="50"/>
      <c r="AA749" s="50"/>
      <c r="AB749" s="50"/>
      <c r="AC749" s="50"/>
      <c r="AD749" s="50"/>
      <c r="AE749" s="50"/>
    </row>
    <row r="750" spans="19:31">
      <c r="S750" s="50"/>
      <c r="T750" s="50"/>
      <c r="U750" s="50"/>
      <c r="V750" s="50"/>
      <c r="W750" s="50"/>
      <c r="X750" s="50"/>
      <c r="Y750" s="50"/>
      <c r="Z750" s="50"/>
      <c r="AA750" s="50"/>
      <c r="AB750" s="50"/>
      <c r="AC750" s="50"/>
      <c r="AD750" s="50"/>
      <c r="AE750" s="50"/>
    </row>
    <row r="751" spans="19:31">
      <c r="S751" s="50"/>
      <c r="T751" s="50"/>
      <c r="U751" s="50"/>
      <c r="V751" s="50"/>
      <c r="W751" s="50"/>
      <c r="X751" s="50"/>
      <c r="Y751" s="50"/>
      <c r="Z751" s="50"/>
      <c r="AA751" s="50"/>
      <c r="AB751" s="50"/>
      <c r="AC751" s="50"/>
      <c r="AD751" s="50"/>
      <c r="AE751" s="50"/>
    </row>
    <row r="752" spans="19:31">
      <c r="S752" s="50"/>
      <c r="T752" s="50"/>
      <c r="U752" s="50"/>
      <c r="V752" s="50"/>
      <c r="W752" s="50"/>
      <c r="X752" s="50"/>
      <c r="Y752" s="50"/>
      <c r="Z752" s="50"/>
      <c r="AA752" s="50"/>
      <c r="AB752" s="50"/>
      <c r="AC752" s="50"/>
      <c r="AD752" s="50"/>
      <c r="AE752" s="50"/>
    </row>
    <row r="753" spans="19:31">
      <c r="S753" s="50"/>
      <c r="T753" s="50"/>
      <c r="U753" s="50"/>
      <c r="V753" s="50"/>
      <c r="W753" s="50"/>
      <c r="X753" s="50"/>
      <c r="Y753" s="50"/>
      <c r="Z753" s="50"/>
      <c r="AA753" s="50"/>
      <c r="AB753" s="50"/>
      <c r="AC753" s="50"/>
      <c r="AD753" s="50"/>
      <c r="AE753" s="50"/>
    </row>
    <row r="754" spans="19:31">
      <c r="S754" s="50"/>
      <c r="T754" s="50"/>
      <c r="U754" s="50"/>
      <c r="V754" s="50"/>
      <c r="W754" s="50"/>
      <c r="X754" s="50"/>
      <c r="Y754" s="50"/>
      <c r="Z754" s="50"/>
      <c r="AA754" s="50"/>
      <c r="AB754" s="50"/>
      <c r="AC754" s="50"/>
      <c r="AD754" s="50"/>
      <c r="AE754" s="50"/>
    </row>
    <row r="755" spans="19:31">
      <c r="S755" s="50"/>
      <c r="T755" s="50"/>
      <c r="U755" s="50"/>
      <c r="V755" s="50"/>
      <c r="W755" s="50"/>
      <c r="X755" s="50"/>
      <c r="Y755" s="50"/>
      <c r="Z755" s="50"/>
      <c r="AA755" s="50"/>
      <c r="AB755" s="50"/>
      <c r="AC755" s="50"/>
      <c r="AD755" s="50"/>
      <c r="AE755" s="50"/>
    </row>
    <row r="756" spans="19:31">
      <c r="S756" s="50"/>
      <c r="T756" s="50"/>
      <c r="U756" s="50"/>
      <c r="V756" s="50"/>
      <c r="W756" s="50"/>
      <c r="X756" s="50"/>
      <c r="Y756" s="50"/>
      <c r="Z756" s="50"/>
      <c r="AA756" s="50"/>
      <c r="AB756" s="50"/>
      <c r="AC756" s="50"/>
      <c r="AD756" s="50"/>
      <c r="AE756" s="50"/>
    </row>
    <row r="757" spans="19:31">
      <c r="S757" s="50"/>
      <c r="T757" s="50"/>
      <c r="U757" s="50"/>
      <c r="V757" s="50"/>
      <c r="W757" s="50"/>
      <c r="X757" s="50"/>
      <c r="Y757" s="50"/>
      <c r="Z757" s="50"/>
      <c r="AA757" s="50"/>
      <c r="AB757" s="50"/>
      <c r="AC757" s="50"/>
      <c r="AD757" s="50"/>
      <c r="AE757" s="50"/>
    </row>
    <row r="758" spans="19:31">
      <c r="S758" s="50"/>
      <c r="T758" s="50"/>
      <c r="U758" s="50"/>
      <c r="V758" s="50"/>
      <c r="W758" s="50"/>
      <c r="X758" s="50"/>
      <c r="Y758" s="50"/>
      <c r="Z758" s="50"/>
      <c r="AA758" s="50"/>
      <c r="AB758" s="50"/>
      <c r="AC758" s="50"/>
      <c r="AD758" s="50"/>
      <c r="AE758" s="50"/>
    </row>
    <row r="759" spans="19:31">
      <c r="S759" s="50"/>
      <c r="T759" s="50"/>
      <c r="U759" s="50"/>
      <c r="V759" s="50"/>
      <c r="W759" s="50"/>
      <c r="X759" s="50"/>
      <c r="Y759" s="50"/>
      <c r="Z759" s="50"/>
      <c r="AA759" s="50"/>
      <c r="AB759" s="50"/>
      <c r="AC759" s="50"/>
      <c r="AD759" s="50"/>
      <c r="AE759" s="50"/>
    </row>
    <row r="760" spans="19:31">
      <c r="S760" s="50"/>
      <c r="T760" s="50"/>
      <c r="U760" s="50"/>
      <c r="V760" s="50"/>
      <c r="W760" s="50"/>
      <c r="X760" s="50"/>
      <c r="Y760" s="50"/>
      <c r="Z760" s="50"/>
      <c r="AA760" s="50"/>
      <c r="AB760" s="50"/>
      <c r="AC760" s="50"/>
      <c r="AD760" s="50"/>
      <c r="AE760" s="50"/>
    </row>
    <row r="761" spans="19:31">
      <c r="S761" s="50"/>
      <c r="T761" s="50"/>
      <c r="U761" s="50"/>
      <c r="V761" s="50"/>
      <c r="W761" s="50"/>
      <c r="X761" s="50"/>
      <c r="Y761" s="50"/>
      <c r="Z761" s="50"/>
      <c r="AA761" s="50"/>
      <c r="AB761" s="50"/>
      <c r="AC761" s="50"/>
      <c r="AD761" s="50"/>
      <c r="AE761" s="50"/>
    </row>
    <row r="762" spans="19:31">
      <c r="S762" s="50"/>
      <c r="T762" s="50"/>
      <c r="U762" s="50"/>
      <c r="V762" s="50"/>
      <c r="W762" s="50"/>
      <c r="X762" s="50"/>
      <c r="Y762" s="50"/>
      <c r="Z762" s="50"/>
      <c r="AA762" s="50"/>
      <c r="AB762" s="50"/>
      <c r="AC762" s="50"/>
      <c r="AD762" s="50"/>
      <c r="AE762" s="50"/>
    </row>
    <row r="763" spans="19:31">
      <c r="S763" s="50"/>
      <c r="T763" s="50"/>
      <c r="U763" s="50"/>
      <c r="V763" s="50"/>
      <c r="W763" s="50"/>
      <c r="X763" s="50"/>
      <c r="Y763" s="50"/>
      <c r="Z763" s="50"/>
      <c r="AA763" s="50"/>
      <c r="AB763" s="50"/>
      <c r="AC763" s="50"/>
      <c r="AD763" s="50"/>
      <c r="AE763" s="50"/>
    </row>
    <row r="764" spans="19:31">
      <c r="S764" s="50"/>
      <c r="T764" s="50"/>
      <c r="U764" s="50"/>
      <c r="V764" s="50"/>
      <c r="W764" s="50"/>
      <c r="X764" s="50"/>
      <c r="Y764" s="50"/>
      <c r="Z764" s="50"/>
      <c r="AA764" s="50"/>
      <c r="AB764" s="50"/>
      <c r="AC764" s="50"/>
      <c r="AD764" s="50"/>
      <c r="AE764" s="50"/>
    </row>
    <row r="765" spans="19:31">
      <c r="S765" s="50"/>
      <c r="T765" s="50"/>
      <c r="U765" s="50"/>
      <c r="V765" s="50"/>
      <c r="W765" s="50"/>
      <c r="X765" s="50"/>
      <c r="Y765" s="50"/>
      <c r="Z765" s="50"/>
      <c r="AA765" s="50"/>
      <c r="AB765" s="50"/>
      <c r="AC765" s="50"/>
      <c r="AD765" s="50"/>
      <c r="AE765" s="50"/>
    </row>
    <row r="766" spans="19:31">
      <c r="S766" s="50"/>
      <c r="T766" s="50"/>
      <c r="U766" s="50"/>
      <c r="V766" s="50"/>
      <c r="W766" s="50"/>
      <c r="X766" s="50"/>
      <c r="Y766" s="50"/>
      <c r="Z766" s="50"/>
      <c r="AA766" s="50"/>
      <c r="AB766" s="50"/>
      <c r="AC766" s="50"/>
      <c r="AD766" s="50"/>
      <c r="AE766" s="50"/>
    </row>
    <row r="767" spans="19:31">
      <c r="S767" s="50"/>
      <c r="T767" s="50"/>
      <c r="U767" s="50"/>
      <c r="V767" s="50"/>
      <c r="W767" s="50"/>
      <c r="X767" s="50"/>
      <c r="Y767" s="50"/>
      <c r="Z767" s="50"/>
      <c r="AA767" s="50"/>
      <c r="AB767" s="50"/>
      <c r="AC767" s="50"/>
      <c r="AD767" s="50"/>
      <c r="AE767" s="50"/>
    </row>
    <row r="768" spans="19:31">
      <c r="S768" s="50"/>
      <c r="T768" s="50"/>
      <c r="U768" s="50"/>
      <c r="V768" s="50"/>
      <c r="W768" s="50"/>
      <c r="X768" s="50"/>
      <c r="Y768" s="50"/>
      <c r="Z768" s="50"/>
      <c r="AA768" s="50"/>
      <c r="AB768" s="50"/>
      <c r="AC768" s="50"/>
      <c r="AD768" s="50"/>
      <c r="AE768" s="50"/>
    </row>
    <row r="769" spans="19:31">
      <c r="S769" s="50"/>
      <c r="T769" s="50"/>
      <c r="U769" s="50"/>
      <c r="V769" s="50"/>
      <c r="W769" s="50"/>
      <c r="X769" s="50"/>
      <c r="Y769" s="50"/>
      <c r="Z769" s="50"/>
      <c r="AA769" s="50"/>
      <c r="AB769" s="50"/>
      <c r="AC769" s="50"/>
      <c r="AD769" s="50"/>
      <c r="AE769" s="50"/>
    </row>
    <row r="770" spans="19:31">
      <c r="S770" s="50"/>
      <c r="T770" s="50"/>
      <c r="U770" s="50"/>
      <c r="V770" s="50"/>
      <c r="W770" s="50"/>
      <c r="X770" s="50"/>
      <c r="Y770" s="50"/>
      <c r="Z770" s="50"/>
      <c r="AA770" s="50"/>
      <c r="AB770" s="50"/>
      <c r="AC770" s="50"/>
      <c r="AD770" s="50"/>
      <c r="AE770" s="50"/>
    </row>
    <row r="771" spans="19:31">
      <c r="S771" s="50"/>
      <c r="T771" s="50"/>
      <c r="U771" s="50"/>
      <c r="V771" s="50"/>
      <c r="W771" s="50"/>
      <c r="X771" s="50"/>
      <c r="Y771" s="50"/>
      <c r="Z771" s="50"/>
      <c r="AA771" s="50"/>
      <c r="AB771" s="50"/>
      <c r="AC771" s="50"/>
      <c r="AD771" s="50"/>
      <c r="AE771" s="50"/>
    </row>
    <row r="772" spans="19:31">
      <c r="S772" s="50"/>
      <c r="T772" s="50"/>
      <c r="U772" s="50"/>
      <c r="V772" s="50"/>
      <c r="W772" s="50"/>
      <c r="X772" s="50"/>
      <c r="Y772" s="50"/>
      <c r="Z772" s="50"/>
      <c r="AA772" s="50"/>
      <c r="AB772" s="50"/>
      <c r="AC772" s="50"/>
      <c r="AD772" s="50"/>
      <c r="AE772" s="50"/>
    </row>
    <row r="773" spans="19:31">
      <c r="S773" s="50"/>
      <c r="T773" s="50"/>
      <c r="U773" s="50"/>
      <c r="V773" s="50"/>
      <c r="W773" s="50"/>
      <c r="X773" s="50"/>
      <c r="Y773" s="50"/>
      <c r="Z773" s="50"/>
      <c r="AA773" s="50"/>
      <c r="AB773" s="50"/>
      <c r="AC773" s="50"/>
      <c r="AD773" s="50"/>
      <c r="AE773" s="50"/>
    </row>
    <row r="774" spans="19:31">
      <c r="S774" s="50"/>
      <c r="T774" s="50"/>
      <c r="U774" s="50"/>
      <c r="V774" s="50"/>
      <c r="W774" s="50"/>
      <c r="X774" s="50"/>
      <c r="Y774" s="50"/>
      <c r="Z774" s="50"/>
      <c r="AA774" s="50"/>
      <c r="AB774" s="50"/>
      <c r="AC774" s="50"/>
      <c r="AD774" s="50"/>
      <c r="AE774" s="50"/>
    </row>
    <row r="775" spans="19:31">
      <c r="S775" s="50"/>
      <c r="T775" s="50"/>
      <c r="U775" s="50"/>
      <c r="V775" s="50"/>
      <c r="W775" s="50"/>
      <c r="X775" s="50"/>
      <c r="Y775" s="50"/>
      <c r="Z775" s="50"/>
      <c r="AA775" s="50"/>
      <c r="AB775" s="50"/>
      <c r="AC775" s="50"/>
      <c r="AD775" s="50"/>
      <c r="AE775" s="50"/>
    </row>
    <row r="776" spans="19:31">
      <c r="S776" s="50"/>
      <c r="T776" s="50"/>
      <c r="U776" s="50"/>
      <c r="V776" s="50"/>
      <c r="W776" s="50"/>
      <c r="X776" s="50"/>
      <c r="Y776" s="50"/>
      <c r="Z776" s="50"/>
      <c r="AA776" s="50"/>
      <c r="AB776" s="50"/>
      <c r="AC776" s="50"/>
      <c r="AD776" s="50"/>
      <c r="AE776" s="50"/>
    </row>
    <row r="777" spans="19:31">
      <c r="S777" s="50"/>
      <c r="T777" s="50"/>
      <c r="U777" s="50"/>
      <c r="V777" s="50"/>
      <c r="W777" s="50"/>
      <c r="X777" s="50"/>
      <c r="Y777" s="50"/>
      <c r="Z777" s="50"/>
      <c r="AA777" s="50"/>
      <c r="AB777" s="50"/>
      <c r="AC777" s="50"/>
      <c r="AD777" s="50"/>
      <c r="AE777" s="50"/>
    </row>
    <row r="778" spans="19:31">
      <c r="S778" s="50"/>
      <c r="T778" s="50"/>
      <c r="U778" s="50"/>
      <c r="V778" s="50"/>
      <c r="W778" s="50"/>
      <c r="X778" s="50"/>
      <c r="Y778" s="50"/>
      <c r="Z778" s="50"/>
      <c r="AA778" s="50"/>
      <c r="AB778" s="50"/>
      <c r="AC778" s="50"/>
      <c r="AD778" s="50"/>
      <c r="AE778" s="50"/>
    </row>
    <row r="779" spans="19:31">
      <c r="S779" s="50"/>
      <c r="T779" s="50"/>
      <c r="U779" s="50"/>
      <c r="V779" s="50"/>
      <c r="W779" s="50"/>
      <c r="X779" s="50"/>
      <c r="Y779" s="50"/>
      <c r="Z779" s="50"/>
      <c r="AA779" s="50"/>
      <c r="AB779" s="50"/>
      <c r="AC779" s="50"/>
      <c r="AD779" s="50"/>
      <c r="AE779" s="50"/>
    </row>
    <row r="780" spans="19:31">
      <c r="S780" s="50"/>
      <c r="T780" s="50"/>
      <c r="U780" s="50"/>
      <c r="V780" s="50"/>
      <c r="W780" s="50"/>
      <c r="X780" s="50"/>
      <c r="Y780" s="50"/>
      <c r="Z780" s="50"/>
      <c r="AA780" s="50"/>
      <c r="AB780" s="50"/>
      <c r="AC780" s="50"/>
      <c r="AD780" s="50"/>
      <c r="AE780" s="50"/>
    </row>
    <row r="781" spans="19:31">
      <c r="S781" s="50"/>
      <c r="T781" s="50"/>
      <c r="U781" s="50"/>
      <c r="V781" s="50"/>
      <c r="W781" s="50"/>
      <c r="X781" s="50"/>
      <c r="Y781" s="50"/>
      <c r="Z781" s="50"/>
      <c r="AA781" s="50"/>
      <c r="AB781" s="50"/>
      <c r="AC781" s="50"/>
      <c r="AD781" s="50"/>
      <c r="AE781" s="50"/>
    </row>
    <row r="782" spans="19:31">
      <c r="S782" s="50"/>
      <c r="T782" s="50"/>
      <c r="U782" s="50"/>
      <c r="V782" s="50"/>
      <c r="W782" s="50"/>
      <c r="X782" s="50"/>
      <c r="Y782" s="50"/>
      <c r="Z782" s="50"/>
      <c r="AA782" s="50"/>
      <c r="AB782" s="50"/>
      <c r="AC782" s="50"/>
      <c r="AD782" s="50"/>
      <c r="AE782" s="50"/>
    </row>
    <row r="783" spans="19:31">
      <c r="S783" s="50"/>
      <c r="T783" s="50"/>
      <c r="U783" s="50"/>
      <c r="V783" s="50"/>
      <c r="W783" s="50"/>
      <c r="X783" s="50"/>
      <c r="Y783" s="50"/>
      <c r="Z783" s="50"/>
      <c r="AA783" s="50"/>
      <c r="AB783" s="50"/>
      <c r="AC783" s="50"/>
      <c r="AD783" s="50"/>
      <c r="AE783" s="50"/>
    </row>
    <row r="784" spans="19:31">
      <c r="S784" s="50"/>
      <c r="T784" s="50"/>
      <c r="U784" s="50"/>
      <c r="V784" s="50"/>
      <c r="W784" s="50"/>
      <c r="X784" s="50"/>
      <c r="Y784" s="50"/>
      <c r="Z784" s="50"/>
      <c r="AA784" s="50"/>
      <c r="AB784" s="50"/>
      <c r="AC784" s="50"/>
      <c r="AD784" s="50"/>
      <c r="AE784" s="50"/>
    </row>
    <row r="785" spans="19:31">
      <c r="S785" s="50"/>
      <c r="T785" s="50"/>
      <c r="U785" s="50"/>
      <c r="V785" s="50"/>
      <c r="W785" s="50"/>
      <c r="X785" s="50"/>
      <c r="Y785" s="50"/>
      <c r="Z785" s="50"/>
      <c r="AA785" s="50"/>
      <c r="AB785" s="50"/>
      <c r="AC785" s="50"/>
      <c r="AD785" s="50"/>
      <c r="AE785" s="50"/>
    </row>
    <row r="786" spans="19:31">
      <c r="S786" s="50"/>
      <c r="T786" s="50"/>
      <c r="U786" s="50"/>
      <c r="V786" s="50"/>
      <c r="W786" s="50"/>
      <c r="X786" s="50"/>
      <c r="Y786" s="50"/>
      <c r="Z786" s="50"/>
      <c r="AA786" s="50"/>
      <c r="AB786" s="50"/>
      <c r="AC786" s="50"/>
      <c r="AD786" s="50"/>
      <c r="AE786" s="50"/>
    </row>
    <row r="787" spans="19:31">
      <c r="S787" s="50"/>
      <c r="T787" s="50"/>
      <c r="U787" s="50"/>
      <c r="V787" s="50"/>
      <c r="W787" s="50"/>
      <c r="X787" s="50"/>
      <c r="Y787" s="50"/>
      <c r="Z787" s="50"/>
      <c r="AA787" s="50"/>
      <c r="AB787" s="50"/>
      <c r="AC787" s="50"/>
      <c r="AD787" s="50"/>
      <c r="AE787" s="50"/>
    </row>
    <row r="788" spans="19:31">
      <c r="S788" s="50"/>
      <c r="T788" s="50"/>
      <c r="U788" s="50"/>
      <c r="V788" s="50"/>
      <c r="W788" s="50"/>
      <c r="X788" s="50"/>
      <c r="Y788" s="50"/>
      <c r="Z788" s="50"/>
      <c r="AA788" s="50"/>
      <c r="AB788" s="50"/>
      <c r="AC788" s="50"/>
      <c r="AD788" s="50"/>
      <c r="AE788" s="50"/>
    </row>
    <row r="789" spans="19:31">
      <c r="S789" s="50"/>
      <c r="T789" s="50"/>
      <c r="U789" s="50"/>
      <c r="V789" s="50"/>
      <c r="W789" s="50"/>
      <c r="X789" s="50"/>
      <c r="Y789" s="50"/>
      <c r="Z789" s="50"/>
      <c r="AA789" s="50"/>
      <c r="AB789" s="50"/>
      <c r="AC789" s="50"/>
      <c r="AD789" s="50"/>
      <c r="AE789" s="50"/>
    </row>
    <row r="790" spans="19:31">
      <c r="S790" s="50"/>
      <c r="T790" s="50"/>
      <c r="U790" s="50"/>
      <c r="V790" s="50"/>
      <c r="W790" s="50"/>
      <c r="X790" s="50"/>
      <c r="Y790" s="50"/>
      <c r="Z790" s="50"/>
      <c r="AA790" s="50"/>
      <c r="AB790" s="50"/>
      <c r="AC790" s="50"/>
      <c r="AD790" s="50"/>
      <c r="AE790" s="50"/>
    </row>
    <row r="791" spans="19:31">
      <c r="S791" s="50"/>
      <c r="T791" s="50"/>
      <c r="U791" s="50"/>
      <c r="V791" s="50"/>
      <c r="W791" s="50"/>
      <c r="X791" s="50"/>
      <c r="Y791" s="50"/>
      <c r="Z791" s="50"/>
      <c r="AA791" s="50"/>
      <c r="AB791" s="50"/>
      <c r="AC791" s="50"/>
      <c r="AD791" s="50"/>
      <c r="AE791" s="50"/>
    </row>
    <row r="792" spans="19:31">
      <c r="S792" s="50"/>
      <c r="T792" s="50"/>
      <c r="U792" s="50"/>
      <c r="V792" s="50"/>
      <c r="W792" s="50"/>
      <c r="X792" s="50"/>
      <c r="Y792" s="50"/>
      <c r="Z792" s="50"/>
      <c r="AA792" s="50"/>
      <c r="AB792" s="50"/>
      <c r="AC792" s="50"/>
      <c r="AD792" s="50"/>
      <c r="AE792" s="50"/>
    </row>
    <row r="793" spans="19:31">
      <c r="S793" s="50"/>
      <c r="T793" s="50"/>
      <c r="U793" s="50"/>
      <c r="V793" s="50"/>
      <c r="W793" s="50"/>
      <c r="X793" s="50"/>
      <c r="Y793" s="50"/>
      <c r="Z793" s="50"/>
      <c r="AA793" s="50"/>
      <c r="AB793" s="50"/>
      <c r="AC793" s="50"/>
      <c r="AD793" s="50"/>
      <c r="AE793" s="50"/>
    </row>
    <row r="794" spans="19:31">
      <c r="S794" s="50"/>
      <c r="T794" s="50"/>
      <c r="U794" s="50"/>
      <c r="V794" s="50"/>
      <c r="W794" s="50"/>
      <c r="X794" s="50"/>
      <c r="Y794" s="50"/>
      <c r="Z794" s="50"/>
      <c r="AA794" s="50"/>
      <c r="AB794" s="50"/>
      <c r="AC794" s="50"/>
      <c r="AD794" s="50"/>
      <c r="AE794" s="50"/>
    </row>
    <row r="795" spans="19:31">
      <c r="S795" s="50"/>
      <c r="T795" s="50"/>
      <c r="U795" s="50"/>
      <c r="V795" s="50"/>
      <c r="W795" s="50"/>
      <c r="X795" s="50"/>
      <c r="Y795" s="50"/>
      <c r="Z795" s="50"/>
      <c r="AA795" s="50"/>
      <c r="AB795" s="50"/>
      <c r="AC795" s="50"/>
      <c r="AD795" s="50"/>
      <c r="AE795" s="50"/>
    </row>
    <row r="796" spans="19:31">
      <c r="S796" s="50"/>
      <c r="T796" s="50"/>
      <c r="U796" s="50"/>
      <c r="V796" s="50"/>
      <c r="W796" s="50"/>
      <c r="X796" s="50"/>
      <c r="Y796" s="50"/>
      <c r="Z796" s="50"/>
      <c r="AA796" s="50"/>
      <c r="AB796" s="50"/>
      <c r="AC796" s="50"/>
      <c r="AD796" s="50"/>
      <c r="AE796" s="50"/>
    </row>
    <row r="797" spans="19:31">
      <c r="S797" s="50"/>
      <c r="T797" s="50"/>
      <c r="U797" s="50"/>
      <c r="V797" s="50"/>
      <c r="W797" s="50"/>
      <c r="X797" s="50"/>
      <c r="Y797" s="50"/>
      <c r="Z797" s="50"/>
      <c r="AA797" s="50"/>
      <c r="AB797" s="50"/>
      <c r="AC797" s="50"/>
      <c r="AD797" s="50"/>
      <c r="AE797" s="50"/>
    </row>
    <row r="798" spans="19:31">
      <c r="S798" s="50"/>
      <c r="T798" s="50"/>
      <c r="U798" s="50"/>
      <c r="V798" s="50"/>
      <c r="W798" s="50"/>
      <c r="X798" s="50"/>
      <c r="Y798" s="50"/>
      <c r="Z798" s="50"/>
      <c r="AA798" s="50"/>
      <c r="AB798" s="50"/>
      <c r="AC798" s="50"/>
      <c r="AD798" s="50"/>
      <c r="AE798" s="50"/>
    </row>
    <row r="799" spans="19:31">
      <c r="S799" s="50"/>
      <c r="T799" s="50"/>
      <c r="U799" s="50"/>
      <c r="V799" s="50"/>
      <c r="W799" s="50"/>
      <c r="X799" s="50"/>
      <c r="Y799" s="50"/>
      <c r="Z799" s="50"/>
      <c r="AA799" s="50"/>
      <c r="AB799" s="50"/>
      <c r="AC799" s="50"/>
      <c r="AD799" s="50"/>
      <c r="AE799" s="50"/>
    </row>
    <row r="800" spans="19:31">
      <c r="S800" s="50"/>
      <c r="T800" s="50"/>
      <c r="U800" s="50"/>
      <c r="V800" s="50"/>
      <c r="W800" s="50"/>
      <c r="X800" s="50"/>
      <c r="Y800" s="50"/>
      <c r="Z800" s="50"/>
      <c r="AA800" s="50"/>
      <c r="AB800" s="50"/>
      <c r="AC800" s="50"/>
      <c r="AD800" s="50"/>
      <c r="AE800" s="50"/>
    </row>
    <row r="801" spans="19:31">
      <c r="S801" s="50"/>
      <c r="T801" s="50"/>
      <c r="U801" s="50"/>
      <c r="V801" s="50"/>
      <c r="W801" s="50"/>
      <c r="X801" s="50"/>
      <c r="Y801" s="50"/>
      <c r="Z801" s="50"/>
      <c r="AA801" s="50"/>
      <c r="AB801" s="50"/>
      <c r="AC801" s="50"/>
      <c r="AD801" s="50"/>
      <c r="AE801" s="50"/>
    </row>
    <row r="802" spans="19:31">
      <c r="S802" s="50"/>
      <c r="T802" s="50"/>
      <c r="U802" s="50"/>
      <c r="V802" s="50"/>
      <c r="W802" s="50"/>
      <c r="X802" s="50"/>
      <c r="Y802" s="50"/>
      <c r="Z802" s="50"/>
      <c r="AA802" s="50"/>
      <c r="AB802" s="50"/>
      <c r="AC802" s="50"/>
      <c r="AD802" s="50"/>
      <c r="AE802" s="50"/>
    </row>
    <row r="803" spans="19:31">
      <c r="S803" s="50"/>
      <c r="T803" s="50"/>
      <c r="U803" s="50"/>
      <c r="V803" s="50"/>
      <c r="W803" s="50"/>
      <c r="X803" s="50"/>
      <c r="Y803" s="50"/>
      <c r="Z803" s="50"/>
      <c r="AA803" s="50"/>
      <c r="AB803" s="50"/>
      <c r="AC803" s="50"/>
      <c r="AD803" s="50"/>
      <c r="AE803" s="50"/>
    </row>
    <row r="804" spans="19:31">
      <c r="S804" s="50"/>
      <c r="T804" s="50"/>
      <c r="U804" s="50"/>
      <c r="V804" s="50"/>
      <c r="W804" s="50"/>
      <c r="X804" s="50"/>
      <c r="Y804" s="50"/>
      <c r="Z804" s="50"/>
      <c r="AA804" s="50"/>
      <c r="AB804" s="50"/>
      <c r="AC804" s="50"/>
      <c r="AD804" s="50"/>
      <c r="AE804" s="50"/>
    </row>
    <row r="805" spans="19:31">
      <c r="S805" s="50"/>
      <c r="T805" s="50"/>
      <c r="U805" s="50"/>
      <c r="V805" s="50"/>
      <c r="W805" s="50"/>
      <c r="X805" s="50"/>
      <c r="Y805" s="50"/>
      <c r="Z805" s="50"/>
      <c r="AA805" s="50"/>
      <c r="AB805" s="50"/>
      <c r="AC805" s="50"/>
      <c r="AD805" s="50"/>
      <c r="AE805" s="50"/>
    </row>
    <row r="806" spans="19:31">
      <c r="S806" s="50"/>
      <c r="T806" s="50"/>
      <c r="U806" s="50"/>
      <c r="V806" s="50"/>
      <c r="W806" s="50"/>
      <c r="X806" s="50"/>
      <c r="Y806" s="50"/>
      <c r="Z806" s="50"/>
      <c r="AA806" s="50"/>
      <c r="AB806" s="50"/>
      <c r="AC806" s="50"/>
      <c r="AD806" s="50"/>
      <c r="AE806" s="50"/>
    </row>
    <row r="807" spans="19:31">
      <c r="S807" s="50"/>
      <c r="T807" s="50"/>
      <c r="U807" s="50"/>
      <c r="V807" s="50"/>
      <c r="W807" s="50"/>
      <c r="X807" s="50"/>
      <c r="Y807" s="50"/>
      <c r="Z807" s="50"/>
      <c r="AA807" s="50"/>
      <c r="AB807" s="50"/>
      <c r="AC807" s="50"/>
      <c r="AD807" s="50"/>
      <c r="AE807" s="50"/>
    </row>
    <row r="808" spans="19:31">
      <c r="S808" s="50"/>
      <c r="T808" s="50"/>
      <c r="U808" s="50"/>
      <c r="V808" s="50"/>
      <c r="W808" s="50"/>
      <c r="X808" s="50"/>
      <c r="Y808" s="50"/>
      <c r="Z808" s="50"/>
      <c r="AA808" s="50"/>
      <c r="AB808" s="50"/>
      <c r="AC808" s="50"/>
      <c r="AD808" s="50"/>
      <c r="AE808" s="50"/>
    </row>
    <row r="809" spans="19:31">
      <c r="S809" s="50"/>
      <c r="T809" s="50"/>
      <c r="U809" s="50"/>
      <c r="V809" s="50"/>
      <c r="W809" s="50"/>
      <c r="X809" s="50"/>
      <c r="Y809" s="50"/>
      <c r="Z809" s="50"/>
      <c r="AA809" s="50"/>
      <c r="AB809" s="50"/>
      <c r="AC809" s="50"/>
      <c r="AD809" s="50"/>
      <c r="AE809" s="50"/>
    </row>
    <row r="810" spans="19:31">
      <c r="S810" s="50"/>
      <c r="T810" s="50"/>
      <c r="U810" s="50"/>
      <c r="V810" s="50"/>
      <c r="W810" s="50"/>
      <c r="X810" s="50"/>
      <c r="Y810" s="50"/>
      <c r="Z810" s="50"/>
      <c r="AA810" s="50"/>
      <c r="AB810" s="50"/>
      <c r="AC810" s="50"/>
      <c r="AD810" s="50"/>
      <c r="AE810" s="50"/>
    </row>
    <row r="811" spans="19:31">
      <c r="S811" s="50"/>
      <c r="T811" s="50"/>
      <c r="U811" s="50"/>
      <c r="V811" s="50"/>
      <c r="W811" s="50"/>
      <c r="X811" s="50"/>
      <c r="Y811" s="50"/>
      <c r="Z811" s="50"/>
      <c r="AA811" s="50"/>
      <c r="AB811" s="50"/>
      <c r="AC811" s="50"/>
      <c r="AD811" s="50"/>
      <c r="AE811" s="50"/>
    </row>
    <row r="812" spans="19:31">
      <c r="S812" s="50"/>
      <c r="T812" s="50"/>
      <c r="U812" s="50"/>
      <c r="V812" s="50"/>
      <c r="W812" s="50"/>
      <c r="X812" s="50"/>
      <c r="Y812" s="50"/>
      <c r="Z812" s="50"/>
      <c r="AA812" s="50"/>
      <c r="AB812" s="50"/>
      <c r="AC812" s="50"/>
      <c r="AD812" s="50"/>
      <c r="AE812" s="50"/>
    </row>
    <row r="813" spans="19:31">
      <c r="S813" s="50"/>
      <c r="T813" s="50"/>
      <c r="U813" s="50"/>
      <c r="V813" s="50"/>
      <c r="W813" s="50"/>
      <c r="X813" s="50"/>
      <c r="Y813" s="50"/>
      <c r="Z813" s="50"/>
      <c r="AA813" s="50"/>
      <c r="AB813" s="50"/>
      <c r="AC813" s="50"/>
      <c r="AD813" s="50"/>
      <c r="AE813" s="50"/>
    </row>
    <row r="814" spans="19:31">
      <c r="S814" s="50"/>
      <c r="T814" s="50"/>
      <c r="U814" s="50"/>
      <c r="V814" s="50"/>
      <c r="W814" s="50"/>
      <c r="X814" s="50"/>
      <c r="Y814" s="50"/>
      <c r="Z814" s="50"/>
      <c r="AA814" s="50"/>
      <c r="AB814" s="50"/>
      <c r="AC814" s="50"/>
      <c r="AD814" s="50"/>
      <c r="AE814" s="50"/>
    </row>
    <row r="815" spans="19:31">
      <c r="S815" s="50"/>
      <c r="T815" s="50"/>
      <c r="U815" s="50"/>
      <c r="V815" s="50"/>
      <c r="W815" s="50"/>
      <c r="X815" s="50"/>
      <c r="Y815" s="50"/>
      <c r="Z815" s="50"/>
      <c r="AA815" s="50"/>
      <c r="AB815" s="50"/>
      <c r="AC815" s="50"/>
      <c r="AD815" s="50"/>
      <c r="AE815" s="50"/>
    </row>
    <row r="816" spans="19:31">
      <c r="S816" s="50"/>
      <c r="T816" s="50"/>
      <c r="U816" s="50"/>
      <c r="V816" s="50"/>
      <c r="W816" s="50"/>
      <c r="X816" s="50"/>
      <c r="Y816" s="50"/>
      <c r="Z816" s="50"/>
      <c r="AA816" s="50"/>
      <c r="AB816" s="50"/>
      <c r="AC816" s="50"/>
      <c r="AD816" s="50"/>
      <c r="AE816" s="50"/>
    </row>
    <row r="817" spans="19:31">
      <c r="S817" s="50"/>
      <c r="T817" s="50"/>
      <c r="U817" s="50"/>
      <c r="V817" s="50"/>
      <c r="W817" s="50"/>
      <c r="X817" s="50"/>
      <c r="Y817" s="50"/>
      <c r="Z817" s="50"/>
      <c r="AA817" s="50"/>
      <c r="AB817" s="50"/>
      <c r="AC817" s="50"/>
      <c r="AD817" s="50"/>
      <c r="AE817" s="50"/>
    </row>
    <row r="818" spans="19:31">
      <c r="S818" s="50"/>
      <c r="T818" s="50"/>
      <c r="U818" s="50"/>
      <c r="V818" s="50"/>
      <c r="W818" s="50"/>
      <c r="X818" s="50"/>
      <c r="Y818" s="50"/>
      <c r="Z818" s="50"/>
      <c r="AA818" s="50"/>
      <c r="AB818" s="50"/>
      <c r="AC818" s="50"/>
      <c r="AD818" s="50"/>
      <c r="AE818" s="50"/>
    </row>
    <row r="819" spans="19:31">
      <c r="S819" s="50"/>
      <c r="T819" s="50"/>
      <c r="U819" s="50"/>
      <c r="V819" s="50"/>
      <c r="W819" s="50"/>
      <c r="X819" s="50"/>
      <c r="Y819" s="50"/>
      <c r="Z819" s="50"/>
      <c r="AA819" s="50"/>
      <c r="AB819" s="50"/>
      <c r="AC819" s="50"/>
      <c r="AD819" s="50"/>
      <c r="AE819" s="50"/>
    </row>
    <row r="820" spans="19:31">
      <c r="S820" s="50"/>
      <c r="T820" s="50"/>
      <c r="U820" s="50"/>
      <c r="V820" s="50"/>
      <c r="W820" s="50"/>
      <c r="X820" s="50"/>
      <c r="Y820" s="50"/>
      <c r="Z820" s="50"/>
      <c r="AA820" s="50"/>
      <c r="AB820" s="50"/>
      <c r="AC820" s="50"/>
      <c r="AD820" s="50"/>
      <c r="AE820" s="50"/>
    </row>
    <row r="821" spans="19:31">
      <c r="S821" s="50"/>
      <c r="T821" s="50"/>
      <c r="U821" s="50"/>
      <c r="V821" s="50"/>
      <c r="W821" s="50"/>
      <c r="X821" s="50"/>
      <c r="Y821" s="50"/>
      <c r="Z821" s="50"/>
      <c r="AA821" s="50"/>
      <c r="AB821" s="50"/>
      <c r="AC821" s="50"/>
      <c r="AD821" s="50"/>
      <c r="AE821" s="50"/>
    </row>
    <row r="822" spans="19:31">
      <c r="S822" s="50"/>
      <c r="T822" s="50"/>
      <c r="U822" s="50"/>
      <c r="V822" s="50"/>
      <c r="W822" s="50"/>
      <c r="X822" s="50"/>
      <c r="Y822" s="50"/>
      <c r="Z822" s="50"/>
      <c r="AA822" s="50"/>
      <c r="AB822" s="50"/>
      <c r="AC822" s="50"/>
      <c r="AD822" s="50"/>
      <c r="AE822" s="50"/>
    </row>
    <row r="823" spans="19:31">
      <c r="S823" s="50"/>
      <c r="T823" s="50"/>
      <c r="U823" s="50"/>
      <c r="V823" s="50"/>
      <c r="W823" s="50"/>
      <c r="X823" s="50"/>
      <c r="Y823" s="50"/>
      <c r="Z823" s="50"/>
      <c r="AA823" s="50"/>
      <c r="AB823" s="50"/>
      <c r="AC823" s="50"/>
      <c r="AD823" s="50"/>
      <c r="AE823" s="50"/>
    </row>
    <row r="824" spans="19:31">
      <c r="S824" s="50"/>
      <c r="T824" s="50"/>
      <c r="U824" s="50"/>
      <c r="V824" s="50"/>
      <c r="W824" s="50"/>
      <c r="X824" s="50"/>
      <c r="Y824" s="50"/>
      <c r="Z824" s="50"/>
      <c r="AA824" s="50"/>
      <c r="AB824" s="50"/>
      <c r="AC824" s="50"/>
      <c r="AD824" s="50"/>
      <c r="AE824" s="50"/>
    </row>
    <row r="825" spans="19:31">
      <c r="S825" s="50"/>
      <c r="T825" s="50"/>
      <c r="U825" s="50"/>
      <c r="V825" s="50"/>
      <c r="W825" s="50"/>
      <c r="X825" s="50"/>
      <c r="Y825" s="50"/>
      <c r="Z825" s="50"/>
      <c r="AA825" s="50"/>
      <c r="AB825" s="50"/>
      <c r="AC825" s="50"/>
      <c r="AD825" s="50"/>
      <c r="AE825" s="50"/>
    </row>
    <row r="826" spans="19:31">
      <c r="S826" s="50"/>
      <c r="T826" s="50"/>
      <c r="U826" s="50"/>
      <c r="V826" s="50"/>
      <c r="W826" s="50"/>
      <c r="X826" s="50"/>
      <c r="Y826" s="50"/>
      <c r="Z826" s="50"/>
      <c r="AA826" s="50"/>
      <c r="AB826" s="50"/>
      <c r="AC826" s="50"/>
      <c r="AD826" s="50"/>
      <c r="AE826" s="50"/>
    </row>
    <row r="827" spans="19:31">
      <c r="S827" s="50"/>
      <c r="T827" s="50"/>
      <c r="U827" s="50"/>
      <c r="V827" s="50"/>
      <c r="W827" s="50"/>
      <c r="X827" s="50"/>
      <c r="Y827" s="50"/>
      <c r="Z827" s="50"/>
      <c r="AA827" s="50"/>
      <c r="AB827" s="50"/>
      <c r="AC827" s="50"/>
      <c r="AD827" s="50"/>
      <c r="AE827" s="50"/>
    </row>
    <row r="828" spans="19:31">
      <c r="S828" s="50"/>
      <c r="T828" s="50"/>
      <c r="U828" s="50"/>
      <c r="V828" s="50"/>
      <c r="W828" s="50"/>
      <c r="X828" s="50"/>
      <c r="Y828" s="50"/>
      <c r="Z828" s="50"/>
      <c r="AA828" s="50"/>
      <c r="AB828" s="50"/>
      <c r="AC828" s="50"/>
      <c r="AD828" s="50"/>
      <c r="AE828" s="50"/>
    </row>
    <row r="829" spans="19:31">
      <c r="S829" s="50"/>
      <c r="T829" s="50"/>
      <c r="U829" s="50"/>
      <c r="V829" s="50"/>
      <c r="W829" s="50"/>
      <c r="X829" s="50"/>
      <c r="Y829" s="50"/>
      <c r="Z829" s="50"/>
      <c r="AA829" s="50"/>
      <c r="AB829" s="50"/>
      <c r="AC829" s="50"/>
      <c r="AD829" s="50"/>
      <c r="AE829" s="50"/>
    </row>
    <row r="830" spans="19:31">
      <c r="S830" s="50"/>
      <c r="T830" s="50"/>
      <c r="U830" s="50"/>
      <c r="V830" s="50"/>
      <c r="W830" s="50"/>
      <c r="X830" s="50"/>
      <c r="Y830" s="50"/>
      <c r="Z830" s="50"/>
      <c r="AA830" s="50"/>
      <c r="AB830" s="50"/>
      <c r="AC830" s="50"/>
      <c r="AD830" s="50"/>
      <c r="AE830" s="50"/>
    </row>
    <row r="831" spans="19:31">
      <c r="S831" s="50"/>
      <c r="T831" s="50"/>
      <c r="U831" s="50"/>
      <c r="V831" s="50"/>
      <c r="W831" s="50"/>
      <c r="X831" s="50"/>
      <c r="Y831" s="50"/>
      <c r="Z831" s="50"/>
      <c r="AA831" s="50"/>
      <c r="AB831" s="50"/>
      <c r="AC831" s="50"/>
      <c r="AD831" s="50"/>
      <c r="AE831" s="50"/>
    </row>
    <row r="832" spans="19:31">
      <c r="S832" s="50"/>
      <c r="T832" s="50"/>
      <c r="U832" s="50"/>
      <c r="V832" s="50"/>
      <c r="W832" s="50"/>
      <c r="X832" s="50"/>
      <c r="Y832" s="50"/>
      <c r="Z832" s="50"/>
      <c r="AA832" s="50"/>
      <c r="AB832" s="50"/>
      <c r="AC832" s="50"/>
      <c r="AD832" s="50"/>
      <c r="AE832" s="50"/>
    </row>
    <row r="833" spans="19:31">
      <c r="S833" s="50"/>
      <c r="T833" s="50"/>
      <c r="U833" s="50"/>
      <c r="V833" s="50"/>
      <c r="W833" s="50"/>
      <c r="X833" s="50"/>
      <c r="Y833" s="50"/>
      <c r="Z833" s="50"/>
      <c r="AA833" s="50"/>
      <c r="AB833" s="50"/>
      <c r="AC833" s="50"/>
      <c r="AD833" s="50"/>
      <c r="AE833" s="50"/>
    </row>
    <row r="834" spans="19:31">
      <c r="S834" s="50"/>
      <c r="T834" s="50"/>
      <c r="U834" s="50"/>
      <c r="V834" s="50"/>
      <c r="W834" s="50"/>
      <c r="X834" s="50"/>
      <c r="Y834" s="50"/>
      <c r="Z834" s="50"/>
      <c r="AA834" s="50"/>
      <c r="AB834" s="50"/>
      <c r="AC834" s="50"/>
      <c r="AD834" s="50"/>
      <c r="AE834" s="50"/>
    </row>
    <row r="835" spans="19:31">
      <c r="S835" s="50"/>
      <c r="T835" s="50"/>
      <c r="U835" s="50"/>
      <c r="V835" s="50"/>
      <c r="W835" s="50"/>
      <c r="X835" s="50"/>
      <c r="Y835" s="50"/>
      <c r="Z835" s="50"/>
      <c r="AA835" s="50"/>
      <c r="AB835" s="50"/>
      <c r="AC835" s="50"/>
      <c r="AD835" s="50"/>
      <c r="AE835" s="50"/>
    </row>
    <row r="836" spans="19:31">
      <c r="S836" s="50"/>
      <c r="T836" s="50"/>
      <c r="U836" s="50"/>
      <c r="V836" s="50"/>
      <c r="W836" s="50"/>
      <c r="X836" s="50"/>
      <c r="Y836" s="50"/>
      <c r="Z836" s="50"/>
      <c r="AA836" s="50"/>
      <c r="AB836" s="50"/>
      <c r="AC836" s="50"/>
      <c r="AD836" s="50"/>
      <c r="AE836" s="50"/>
    </row>
    <row r="837" spans="19:31">
      <c r="S837" s="50"/>
      <c r="T837" s="50"/>
      <c r="U837" s="50"/>
      <c r="V837" s="50"/>
      <c r="W837" s="50"/>
      <c r="X837" s="50"/>
      <c r="Y837" s="50"/>
      <c r="Z837" s="50"/>
      <c r="AA837" s="50"/>
      <c r="AB837" s="50"/>
      <c r="AC837" s="50"/>
      <c r="AD837" s="50"/>
      <c r="AE837" s="50"/>
    </row>
    <row r="838" spans="19:31">
      <c r="S838" s="50"/>
      <c r="T838" s="50"/>
      <c r="U838" s="50"/>
      <c r="V838" s="50"/>
      <c r="W838" s="50"/>
      <c r="X838" s="50"/>
      <c r="Y838" s="50"/>
      <c r="Z838" s="50"/>
      <c r="AA838" s="50"/>
      <c r="AB838" s="50"/>
      <c r="AC838" s="50"/>
      <c r="AD838" s="50"/>
      <c r="AE838" s="50"/>
    </row>
    <row r="839" spans="19:31">
      <c r="S839" s="50"/>
      <c r="T839" s="50"/>
      <c r="U839" s="50"/>
      <c r="V839" s="50"/>
      <c r="W839" s="50"/>
      <c r="X839" s="50"/>
      <c r="Y839" s="50"/>
      <c r="Z839" s="50"/>
      <c r="AA839" s="50"/>
      <c r="AB839" s="50"/>
      <c r="AC839" s="50"/>
      <c r="AD839" s="50"/>
      <c r="AE839" s="50"/>
    </row>
    <row r="840" spans="19:31">
      <c r="S840" s="50"/>
      <c r="T840" s="50"/>
      <c r="U840" s="50"/>
      <c r="V840" s="50"/>
      <c r="W840" s="50"/>
      <c r="X840" s="50"/>
      <c r="Y840" s="50"/>
      <c r="Z840" s="50"/>
      <c r="AA840" s="50"/>
      <c r="AB840" s="50"/>
      <c r="AC840" s="50"/>
      <c r="AD840" s="50"/>
      <c r="AE840" s="50"/>
    </row>
    <row r="841" spans="19:31">
      <c r="S841" s="50"/>
      <c r="T841" s="50"/>
      <c r="U841" s="50"/>
      <c r="V841" s="50"/>
      <c r="W841" s="50"/>
      <c r="X841" s="50"/>
      <c r="Y841" s="50"/>
      <c r="Z841" s="50"/>
      <c r="AA841" s="50"/>
      <c r="AB841" s="50"/>
      <c r="AC841" s="50"/>
      <c r="AD841" s="50"/>
      <c r="AE841" s="50"/>
    </row>
    <row r="842" spans="19:31">
      <c r="S842" s="50"/>
      <c r="T842" s="50"/>
      <c r="U842" s="50"/>
      <c r="V842" s="50"/>
      <c r="W842" s="50"/>
      <c r="X842" s="50"/>
      <c r="Y842" s="50"/>
      <c r="Z842" s="50"/>
      <c r="AA842" s="50"/>
      <c r="AB842" s="50"/>
      <c r="AC842" s="50"/>
      <c r="AD842" s="50"/>
      <c r="AE842" s="50"/>
    </row>
    <row r="843" spans="19:31">
      <c r="S843" s="50"/>
      <c r="T843" s="50"/>
      <c r="U843" s="50"/>
      <c r="V843" s="50"/>
      <c r="W843" s="50"/>
      <c r="X843" s="50"/>
      <c r="Y843" s="50"/>
      <c r="Z843" s="50"/>
      <c r="AA843" s="50"/>
      <c r="AB843" s="50"/>
      <c r="AC843" s="50"/>
      <c r="AD843" s="50"/>
      <c r="AE843" s="50"/>
    </row>
    <row r="844" spans="19:31">
      <c r="S844" s="50"/>
      <c r="T844" s="50"/>
      <c r="U844" s="50"/>
      <c r="V844" s="50"/>
      <c r="W844" s="50"/>
      <c r="X844" s="50"/>
      <c r="Y844" s="50"/>
      <c r="Z844" s="50"/>
      <c r="AA844" s="50"/>
      <c r="AB844" s="50"/>
      <c r="AC844" s="50"/>
      <c r="AD844" s="50"/>
      <c r="AE844" s="50"/>
    </row>
    <row r="845" spans="19:31">
      <c r="S845" s="50"/>
      <c r="T845" s="50"/>
      <c r="U845" s="50"/>
      <c r="V845" s="50"/>
      <c r="W845" s="50"/>
      <c r="X845" s="50"/>
      <c r="Y845" s="50"/>
      <c r="Z845" s="50"/>
      <c r="AA845" s="50"/>
      <c r="AB845" s="50"/>
      <c r="AC845" s="50"/>
      <c r="AD845" s="50"/>
      <c r="AE845" s="50"/>
    </row>
    <row r="846" spans="19:31">
      <c r="S846" s="50"/>
      <c r="T846" s="50"/>
      <c r="U846" s="50"/>
      <c r="V846" s="50"/>
      <c r="W846" s="50"/>
      <c r="X846" s="50"/>
      <c r="Y846" s="50"/>
      <c r="Z846" s="50"/>
      <c r="AA846" s="50"/>
      <c r="AB846" s="50"/>
      <c r="AC846" s="50"/>
      <c r="AD846" s="50"/>
      <c r="AE846" s="50"/>
    </row>
    <row r="847" spans="19:31">
      <c r="S847" s="50"/>
      <c r="T847" s="50"/>
      <c r="U847" s="50"/>
      <c r="V847" s="50"/>
      <c r="W847" s="50"/>
      <c r="X847" s="50"/>
      <c r="Y847" s="50"/>
      <c r="Z847" s="50"/>
      <c r="AA847" s="50"/>
      <c r="AB847" s="50"/>
      <c r="AC847" s="50"/>
      <c r="AD847" s="50"/>
      <c r="AE847" s="50"/>
    </row>
    <row r="848" spans="19:31">
      <c r="S848" s="50"/>
      <c r="T848" s="50"/>
      <c r="U848" s="50"/>
      <c r="V848" s="50"/>
      <c r="W848" s="50"/>
      <c r="X848" s="50"/>
      <c r="Y848" s="50"/>
      <c r="Z848" s="50"/>
      <c r="AA848" s="50"/>
      <c r="AB848" s="50"/>
      <c r="AC848" s="50"/>
      <c r="AD848" s="50"/>
      <c r="AE848" s="50"/>
    </row>
    <row r="849" spans="19:31">
      <c r="S849" s="50"/>
      <c r="T849" s="50"/>
      <c r="U849" s="50"/>
      <c r="V849" s="50"/>
      <c r="W849" s="50"/>
      <c r="X849" s="50"/>
      <c r="Y849" s="50"/>
      <c r="Z849" s="50"/>
      <c r="AA849" s="50"/>
      <c r="AB849" s="50"/>
      <c r="AC849" s="50"/>
      <c r="AD849" s="50"/>
      <c r="AE849" s="50"/>
    </row>
    <row r="850" spans="19:31">
      <c r="S850" s="50"/>
      <c r="T850" s="50"/>
      <c r="U850" s="50"/>
      <c r="V850" s="50"/>
      <c r="W850" s="50"/>
      <c r="X850" s="50"/>
      <c r="Y850" s="50"/>
      <c r="Z850" s="50"/>
      <c r="AA850" s="50"/>
      <c r="AB850" s="50"/>
      <c r="AC850" s="50"/>
      <c r="AD850" s="50"/>
      <c r="AE850" s="50"/>
    </row>
    <row r="851" spans="19:31">
      <c r="S851" s="50"/>
      <c r="T851" s="50"/>
      <c r="U851" s="50"/>
      <c r="V851" s="50"/>
      <c r="W851" s="50"/>
      <c r="X851" s="50"/>
      <c r="Y851" s="50"/>
      <c r="Z851" s="50"/>
      <c r="AA851" s="50"/>
      <c r="AB851" s="50"/>
      <c r="AC851" s="50"/>
      <c r="AD851" s="50"/>
      <c r="AE851" s="50"/>
    </row>
    <row r="852" spans="19:31">
      <c r="S852" s="50"/>
      <c r="T852" s="50"/>
      <c r="U852" s="50"/>
      <c r="V852" s="50"/>
      <c r="W852" s="50"/>
      <c r="X852" s="50"/>
      <c r="Y852" s="50"/>
      <c r="Z852" s="50"/>
      <c r="AA852" s="50"/>
      <c r="AB852" s="50"/>
      <c r="AC852" s="50"/>
      <c r="AD852" s="50"/>
      <c r="AE852" s="50"/>
    </row>
    <row r="853" spans="19:31">
      <c r="S853" s="50"/>
      <c r="T853" s="50"/>
      <c r="U853" s="50"/>
      <c r="V853" s="50"/>
      <c r="W853" s="50"/>
      <c r="X853" s="50"/>
      <c r="Y853" s="50"/>
      <c r="Z853" s="50"/>
      <c r="AA853" s="50"/>
      <c r="AB853" s="50"/>
      <c r="AC853" s="50"/>
      <c r="AD853" s="50"/>
      <c r="AE853" s="50"/>
    </row>
    <row r="854" spans="19:31">
      <c r="S854" s="50"/>
      <c r="T854" s="50"/>
      <c r="U854" s="50"/>
      <c r="V854" s="50"/>
      <c r="W854" s="50"/>
      <c r="X854" s="50"/>
      <c r="Y854" s="50"/>
      <c r="Z854" s="50"/>
      <c r="AA854" s="50"/>
      <c r="AB854" s="50"/>
      <c r="AC854" s="50"/>
      <c r="AD854" s="50"/>
      <c r="AE854" s="50"/>
    </row>
    <row r="855" spans="19:31">
      <c r="S855" s="50"/>
      <c r="T855" s="50"/>
      <c r="U855" s="50"/>
      <c r="V855" s="50"/>
      <c r="W855" s="50"/>
      <c r="X855" s="50"/>
      <c r="Y855" s="50"/>
      <c r="Z855" s="50"/>
      <c r="AA855" s="50"/>
      <c r="AB855" s="50"/>
      <c r="AC855" s="50"/>
      <c r="AD855" s="50"/>
      <c r="AE855" s="50"/>
    </row>
    <row r="856" spans="19:31">
      <c r="S856" s="50"/>
      <c r="T856" s="50"/>
      <c r="U856" s="50"/>
      <c r="V856" s="50"/>
      <c r="W856" s="50"/>
      <c r="X856" s="50"/>
      <c r="Y856" s="50"/>
      <c r="Z856" s="50"/>
      <c r="AA856" s="50"/>
      <c r="AB856" s="50"/>
      <c r="AC856" s="50"/>
      <c r="AD856" s="50"/>
      <c r="AE856" s="50"/>
    </row>
    <row r="857" spans="19:31">
      <c r="S857" s="50"/>
      <c r="T857" s="50"/>
      <c r="U857" s="50"/>
      <c r="V857" s="50"/>
      <c r="W857" s="50"/>
      <c r="X857" s="50"/>
      <c r="Y857" s="50"/>
      <c r="Z857" s="50"/>
      <c r="AA857" s="50"/>
      <c r="AB857" s="50"/>
      <c r="AC857" s="50"/>
      <c r="AD857" s="50"/>
      <c r="AE857" s="50"/>
    </row>
    <row r="858" spans="19:31">
      <c r="S858" s="50"/>
      <c r="T858" s="50"/>
      <c r="U858" s="50"/>
      <c r="V858" s="50"/>
      <c r="W858" s="50"/>
      <c r="X858" s="50"/>
      <c r="Y858" s="50"/>
      <c r="Z858" s="50"/>
      <c r="AA858" s="50"/>
      <c r="AB858" s="50"/>
      <c r="AC858" s="50"/>
      <c r="AD858" s="50"/>
      <c r="AE858" s="50"/>
    </row>
    <row r="859" spans="19:31">
      <c r="S859" s="50"/>
      <c r="T859" s="50"/>
      <c r="U859" s="50"/>
      <c r="V859" s="50"/>
      <c r="W859" s="50"/>
      <c r="X859" s="50"/>
      <c r="Y859" s="50"/>
      <c r="Z859" s="50"/>
      <c r="AA859" s="50"/>
      <c r="AB859" s="50"/>
      <c r="AC859" s="50"/>
      <c r="AD859" s="50"/>
      <c r="AE859" s="50"/>
    </row>
    <row r="860" spans="19:31">
      <c r="S860" s="50"/>
      <c r="T860" s="50"/>
      <c r="U860" s="50"/>
      <c r="V860" s="50"/>
      <c r="W860" s="50"/>
      <c r="X860" s="50"/>
      <c r="Y860" s="50"/>
      <c r="Z860" s="50"/>
      <c r="AA860" s="50"/>
      <c r="AB860" s="50"/>
      <c r="AC860" s="50"/>
      <c r="AD860" s="50"/>
      <c r="AE860" s="50"/>
    </row>
    <row r="861" spans="19:31">
      <c r="S861" s="50"/>
      <c r="T861" s="50"/>
      <c r="U861" s="50"/>
      <c r="V861" s="50"/>
      <c r="W861" s="50"/>
      <c r="X861" s="50"/>
      <c r="Y861" s="50"/>
      <c r="Z861" s="50"/>
      <c r="AA861" s="50"/>
      <c r="AB861" s="50"/>
      <c r="AC861" s="50"/>
      <c r="AD861" s="50"/>
      <c r="AE861" s="50"/>
    </row>
    <row r="862" spans="19:31">
      <c r="S862" s="50"/>
      <c r="T862" s="50"/>
      <c r="U862" s="50"/>
      <c r="V862" s="50"/>
      <c r="W862" s="50"/>
      <c r="X862" s="50"/>
      <c r="Y862" s="50"/>
      <c r="Z862" s="50"/>
      <c r="AA862" s="50"/>
      <c r="AB862" s="50"/>
      <c r="AC862" s="50"/>
      <c r="AD862" s="50"/>
      <c r="AE862" s="50"/>
    </row>
    <row r="863" spans="19:31">
      <c r="S863" s="50"/>
      <c r="T863" s="50"/>
      <c r="U863" s="50"/>
      <c r="V863" s="50"/>
      <c r="W863" s="50"/>
      <c r="X863" s="50"/>
      <c r="Y863" s="50"/>
      <c r="Z863" s="50"/>
      <c r="AA863" s="50"/>
      <c r="AB863" s="50"/>
      <c r="AC863" s="50"/>
      <c r="AD863" s="50"/>
      <c r="AE863" s="50"/>
    </row>
    <row r="864" spans="19:31">
      <c r="S864" s="50"/>
      <c r="T864" s="50"/>
      <c r="U864" s="50"/>
      <c r="V864" s="50"/>
      <c r="W864" s="50"/>
      <c r="X864" s="50"/>
      <c r="Y864" s="50"/>
      <c r="Z864" s="50"/>
      <c r="AA864" s="50"/>
      <c r="AB864" s="50"/>
      <c r="AC864" s="50"/>
      <c r="AD864" s="50"/>
      <c r="AE864" s="50"/>
    </row>
    <row r="865" spans="19:31">
      <c r="S865" s="50"/>
      <c r="T865" s="50"/>
      <c r="U865" s="50"/>
      <c r="V865" s="50"/>
      <c r="W865" s="50"/>
      <c r="X865" s="50"/>
      <c r="Y865" s="50"/>
      <c r="Z865" s="50"/>
      <c r="AA865" s="50"/>
      <c r="AB865" s="50"/>
      <c r="AC865" s="50"/>
      <c r="AD865" s="50"/>
      <c r="AE865" s="50"/>
    </row>
    <row r="866" spans="19:31">
      <c r="S866" s="50"/>
      <c r="T866" s="50"/>
      <c r="U866" s="50"/>
      <c r="V866" s="50"/>
      <c r="W866" s="50"/>
      <c r="X866" s="50"/>
      <c r="Y866" s="50"/>
      <c r="Z866" s="50"/>
      <c r="AA866" s="50"/>
      <c r="AB866" s="50"/>
      <c r="AC866" s="50"/>
      <c r="AD866" s="50"/>
      <c r="AE866" s="50"/>
    </row>
    <row r="867" spans="19:31">
      <c r="S867" s="50"/>
      <c r="T867" s="50"/>
      <c r="U867" s="50"/>
      <c r="V867" s="50"/>
      <c r="W867" s="50"/>
      <c r="X867" s="50"/>
      <c r="Y867" s="50"/>
      <c r="Z867" s="50"/>
      <c r="AA867" s="50"/>
      <c r="AB867" s="50"/>
      <c r="AC867" s="50"/>
      <c r="AD867" s="50"/>
      <c r="AE867" s="50"/>
    </row>
    <row r="868" spans="19:31">
      <c r="S868" s="50"/>
      <c r="T868" s="50"/>
      <c r="U868" s="50"/>
      <c r="V868" s="50"/>
      <c r="W868" s="50"/>
      <c r="X868" s="50"/>
      <c r="Y868" s="50"/>
      <c r="Z868" s="50"/>
      <c r="AA868" s="50"/>
      <c r="AB868" s="50"/>
      <c r="AC868" s="50"/>
      <c r="AD868" s="50"/>
      <c r="AE868" s="50"/>
    </row>
    <row r="869" spans="19:31">
      <c r="S869" s="50"/>
      <c r="T869" s="50"/>
      <c r="U869" s="50"/>
      <c r="V869" s="50"/>
      <c r="W869" s="50"/>
      <c r="X869" s="50"/>
      <c r="Y869" s="50"/>
      <c r="Z869" s="50"/>
      <c r="AA869" s="50"/>
      <c r="AB869" s="50"/>
      <c r="AC869" s="50"/>
      <c r="AD869" s="50"/>
      <c r="AE869" s="50"/>
    </row>
    <row r="870" spans="19:31">
      <c r="S870" s="50"/>
      <c r="T870" s="50"/>
      <c r="U870" s="50"/>
      <c r="V870" s="50"/>
      <c r="W870" s="50"/>
      <c r="X870" s="50"/>
      <c r="Y870" s="50"/>
      <c r="Z870" s="50"/>
      <c r="AA870" s="50"/>
      <c r="AB870" s="50"/>
      <c r="AC870" s="50"/>
      <c r="AD870" s="50"/>
      <c r="AE870" s="50"/>
    </row>
    <row r="871" spans="19:31">
      <c r="S871" s="50"/>
      <c r="T871" s="50"/>
      <c r="U871" s="50"/>
      <c r="V871" s="50"/>
      <c r="W871" s="50"/>
      <c r="X871" s="50"/>
      <c r="Y871" s="50"/>
      <c r="Z871" s="50"/>
      <c r="AA871" s="50"/>
      <c r="AB871" s="50"/>
      <c r="AC871" s="50"/>
      <c r="AD871" s="50"/>
      <c r="AE871" s="50"/>
    </row>
    <row r="872" spans="19:31">
      <c r="S872" s="50"/>
      <c r="T872" s="50"/>
      <c r="U872" s="50"/>
      <c r="V872" s="50"/>
      <c r="W872" s="50"/>
      <c r="X872" s="50"/>
      <c r="Y872" s="50"/>
      <c r="Z872" s="50"/>
      <c r="AA872" s="50"/>
      <c r="AB872" s="50"/>
      <c r="AC872" s="50"/>
      <c r="AD872" s="50"/>
      <c r="AE872" s="50"/>
    </row>
    <row r="873" spans="19:31">
      <c r="S873" s="50"/>
      <c r="T873" s="50"/>
      <c r="U873" s="50"/>
      <c r="V873" s="50"/>
      <c r="W873" s="50"/>
      <c r="X873" s="50"/>
      <c r="Y873" s="50"/>
      <c r="Z873" s="50"/>
      <c r="AA873" s="50"/>
      <c r="AB873" s="50"/>
      <c r="AC873" s="50"/>
      <c r="AD873" s="50"/>
      <c r="AE873" s="50"/>
    </row>
    <row r="874" spans="19:31">
      <c r="S874" s="50"/>
      <c r="T874" s="50"/>
      <c r="U874" s="50"/>
      <c r="V874" s="50"/>
      <c r="W874" s="50"/>
      <c r="X874" s="50"/>
      <c r="Y874" s="50"/>
      <c r="Z874" s="50"/>
      <c r="AA874" s="50"/>
      <c r="AB874" s="50"/>
      <c r="AC874" s="50"/>
      <c r="AD874" s="50"/>
      <c r="AE874" s="50"/>
    </row>
    <row r="875" spans="19:31">
      <c r="S875" s="50"/>
      <c r="T875" s="50"/>
      <c r="U875" s="50"/>
      <c r="V875" s="50"/>
      <c r="W875" s="50"/>
      <c r="X875" s="50"/>
      <c r="Y875" s="50"/>
      <c r="Z875" s="50"/>
      <c r="AA875" s="50"/>
      <c r="AB875" s="50"/>
      <c r="AC875" s="50"/>
      <c r="AD875" s="50"/>
      <c r="AE875" s="50"/>
    </row>
    <row r="876" spans="19:31">
      <c r="S876" s="50"/>
      <c r="T876" s="50"/>
      <c r="U876" s="50"/>
      <c r="V876" s="50"/>
      <c r="W876" s="50"/>
      <c r="X876" s="50"/>
      <c r="Y876" s="50"/>
      <c r="Z876" s="50"/>
      <c r="AA876" s="50"/>
      <c r="AB876" s="50"/>
      <c r="AC876" s="50"/>
      <c r="AD876" s="50"/>
      <c r="AE876" s="50"/>
    </row>
    <row r="877" spans="19:31">
      <c r="S877" s="50"/>
      <c r="T877" s="50"/>
      <c r="U877" s="50"/>
      <c r="V877" s="50"/>
      <c r="W877" s="50"/>
      <c r="X877" s="50"/>
      <c r="Y877" s="50"/>
      <c r="Z877" s="50"/>
      <c r="AA877" s="50"/>
      <c r="AB877" s="50"/>
      <c r="AC877" s="50"/>
      <c r="AD877" s="50"/>
      <c r="AE877" s="50"/>
    </row>
    <row r="878" spans="19:31">
      <c r="S878" s="50"/>
      <c r="T878" s="50"/>
      <c r="U878" s="50"/>
      <c r="V878" s="50"/>
      <c r="W878" s="50"/>
      <c r="X878" s="50"/>
      <c r="Y878" s="50"/>
      <c r="Z878" s="50"/>
      <c r="AA878" s="50"/>
      <c r="AB878" s="50"/>
      <c r="AC878" s="50"/>
      <c r="AD878" s="50"/>
      <c r="AE878" s="50"/>
    </row>
    <row r="879" spans="19:31">
      <c r="S879" s="50"/>
      <c r="T879" s="50"/>
      <c r="U879" s="50"/>
      <c r="V879" s="50"/>
      <c r="W879" s="50"/>
      <c r="X879" s="50"/>
      <c r="Y879" s="50"/>
      <c r="Z879" s="50"/>
      <c r="AA879" s="50"/>
      <c r="AB879" s="50"/>
      <c r="AC879" s="50"/>
      <c r="AD879" s="50"/>
      <c r="AE879" s="50"/>
    </row>
    <row r="880" spans="19:31">
      <c r="S880" s="50"/>
      <c r="T880" s="50"/>
      <c r="U880" s="50"/>
      <c r="V880" s="50"/>
      <c r="W880" s="50"/>
      <c r="X880" s="50"/>
      <c r="Y880" s="50"/>
      <c r="Z880" s="50"/>
      <c r="AA880" s="50"/>
      <c r="AB880" s="50"/>
      <c r="AC880" s="50"/>
      <c r="AD880" s="50"/>
      <c r="AE880" s="50"/>
    </row>
    <row r="881" spans="19:31">
      <c r="S881" s="50"/>
      <c r="T881" s="50"/>
      <c r="U881" s="50"/>
      <c r="V881" s="50"/>
      <c r="W881" s="50"/>
      <c r="X881" s="50"/>
      <c r="Y881" s="50"/>
      <c r="Z881" s="50"/>
      <c r="AA881" s="50"/>
      <c r="AB881" s="50"/>
      <c r="AC881" s="50"/>
      <c r="AD881" s="50"/>
      <c r="AE881" s="50"/>
    </row>
    <row r="882" spans="19:31">
      <c r="S882" s="50"/>
      <c r="T882" s="50"/>
      <c r="U882" s="50"/>
      <c r="V882" s="50"/>
      <c r="W882" s="50"/>
      <c r="X882" s="50"/>
      <c r="Y882" s="50"/>
      <c r="Z882" s="50"/>
      <c r="AA882" s="50"/>
      <c r="AB882" s="50"/>
      <c r="AC882" s="50"/>
      <c r="AD882" s="50"/>
      <c r="AE882" s="50"/>
    </row>
    <row r="883" spans="19:31">
      <c r="S883" s="50"/>
      <c r="T883" s="50"/>
      <c r="U883" s="50"/>
      <c r="V883" s="50"/>
      <c r="W883" s="50"/>
      <c r="X883" s="50"/>
      <c r="Y883" s="50"/>
      <c r="Z883" s="50"/>
      <c r="AA883" s="50"/>
      <c r="AB883" s="50"/>
      <c r="AC883" s="50"/>
      <c r="AD883" s="50"/>
      <c r="AE883" s="50"/>
    </row>
    <row r="884" spans="19:31">
      <c r="S884" s="50"/>
      <c r="T884" s="50"/>
      <c r="U884" s="50"/>
      <c r="V884" s="50"/>
      <c r="W884" s="50"/>
      <c r="X884" s="50"/>
      <c r="Y884" s="50"/>
      <c r="Z884" s="50"/>
      <c r="AA884" s="50"/>
      <c r="AB884" s="50"/>
      <c r="AC884" s="50"/>
      <c r="AD884" s="50"/>
      <c r="AE884" s="50"/>
    </row>
    <row r="885" spans="19:31">
      <c r="S885" s="50"/>
      <c r="T885" s="50"/>
      <c r="U885" s="50"/>
      <c r="V885" s="50"/>
      <c r="W885" s="50"/>
      <c r="X885" s="50"/>
      <c r="Y885" s="50"/>
      <c r="Z885" s="50"/>
      <c r="AA885" s="50"/>
      <c r="AB885" s="50"/>
      <c r="AC885" s="50"/>
      <c r="AD885" s="50"/>
      <c r="AE885" s="50"/>
    </row>
    <row r="886" spans="19:31">
      <c r="S886" s="50"/>
      <c r="T886" s="50"/>
      <c r="U886" s="50"/>
      <c r="V886" s="50"/>
      <c r="W886" s="50"/>
      <c r="X886" s="50"/>
      <c r="Y886" s="50"/>
      <c r="Z886" s="50"/>
      <c r="AA886" s="50"/>
      <c r="AB886" s="50"/>
      <c r="AC886" s="50"/>
      <c r="AD886" s="50"/>
      <c r="AE886" s="50"/>
    </row>
    <row r="887" spans="19:31">
      <c r="S887" s="50"/>
      <c r="T887" s="50"/>
      <c r="U887" s="50"/>
      <c r="V887" s="50"/>
      <c r="W887" s="50"/>
      <c r="X887" s="50"/>
      <c r="Y887" s="50"/>
      <c r="Z887" s="50"/>
      <c r="AA887" s="50"/>
      <c r="AB887" s="50"/>
      <c r="AC887" s="50"/>
      <c r="AD887" s="50"/>
      <c r="AE887" s="50"/>
    </row>
    <row r="888" spans="19:31">
      <c r="S888" s="50"/>
      <c r="T888" s="50"/>
      <c r="U888" s="50"/>
      <c r="V888" s="50"/>
      <c r="W888" s="50"/>
      <c r="X888" s="50"/>
      <c r="Y888" s="50"/>
      <c r="Z888" s="50"/>
      <c r="AA888" s="50"/>
      <c r="AB888" s="50"/>
      <c r="AC888" s="50"/>
      <c r="AD888" s="50"/>
      <c r="AE888" s="50"/>
    </row>
    <row r="889" spans="19:31">
      <c r="S889" s="50"/>
      <c r="T889" s="50"/>
      <c r="U889" s="50"/>
      <c r="V889" s="50"/>
      <c r="W889" s="50"/>
      <c r="X889" s="50"/>
      <c r="Y889" s="50"/>
      <c r="Z889" s="50"/>
      <c r="AA889" s="50"/>
      <c r="AB889" s="50"/>
      <c r="AC889" s="50"/>
      <c r="AD889" s="50"/>
      <c r="AE889" s="50"/>
    </row>
    <row r="890" spans="19:31">
      <c r="S890" s="50"/>
      <c r="T890" s="50"/>
      <c r="U890" s="50"/>
      <c r="V890" s="50"/>
      <c r="W890" s="50"/>
      <c r="X890" s="50"/>
      <c r="Y890" s="50"/>
      <c r="Z890" s="50"/>
      <c r="AA890" s="50"/>
      <c r="AB890" s="50"/>
      <c r="AC890" s="50"/>
      <c r="AD890" s="50"/>
      <c r="AE890" s="50"/>
    </row>
    <row r="891" spans="19:31">
      <c r="S891" s="50"/>
      <c r="T891" s="50"/>
      <c r="U891" s="50"/>
      <c r="V891" s="50"/>
      <c r="W891" s="50"/>
      <c r="X891" s="50"/>
      <c r="Y891" s="50"/>
      <c r="Z891" s="50"/>
      <c r="AA891" s="50"/>
      <c r="AB891" s="50"/>
      <c r="AC891" s="50"/>
      <c r="AD891" s="50"/>
      <c r="AE891" s="50"/>
    </row>
    <row r="892" spans="19:31">
      <c r="S892" s="50"/>
      <c r="T892" s="50"/>
      <c r="U892" s="50"/>
      <c r="V892" s="50"/>
      <c r="W892" s="50"/>
      <c r="X892" s="50"/>
      <c r="Y892" s="50"/>
      <c r="Z892" s="50"/>
      <c r="AA892" s="50"/>
      <c r="AB892" s="50"/>
      <c r="AC892" s="50"/>
      <c r="AD892" s="50"/>
      <c r="AE892" s="50"/>
    </row>
    <row r="893" spans="19:31">
      <c r="S893" s="50"/>
      <c r="T893" s="50"/>
      <c r="U893" s="50"/>
      <c r="V893" s="50"/>
      <c r="W893" s="50"/>
      <c r="X893" s="50"/>
      <c r="Y893" s="50"/>
      <c r="Z893" s="50"/>
      <c r="AA893" s="50"/>
      <c r="AB893" s="50"/>
      <c r="AC893" s="50"/>
      <c r="AD893" s="50"/>
      <c r="AE893" s="50"/>
    </row>
    <row r="894" spans="19:31">
      <c r="S894" s="50"/>
      <c r="T894" s="50"/>
      <c r="U894" s="50"/>
      <c r="V894" s="50"/>
      <c r="W894" s="50"/>
      <c r="X894" s="50"/>
      <c r="Y894" s="50"/>
      <c r="Z894" s="50"/>
      <c r="AA894" s="50"/>
      <c r="AB894" s="50"/>
      <c r="AC894" s="50"/>
      <c r="AD894" s="50"/>
      <c r="AE894" s="50"/>
    </row>
    <row r="895" spans="19:31">
      <c r="S895" s="50"/>
      <c r="T895" s="50"/>
      <c r="U895" s="50"/>
      <c r="V895" s="50"/>
      <c r="W895" s="50"/>
      <c r="X895" s="50"/>
      <c r="Y895" s="50"/>
      <c r="Z895" s="50"/>
      <c r="AA895" s="50"/>
      <c r="AB895" s="50"/>
      <c r="AC895" s="50"/>
      <c r="AD895" s="50"/>
      <c r="AE895" s="50"/>
    </row>
    <row r="896" spans="19:31">
      <c r="S896" s="50"/>
      <c r="T896" s="50"/>
      <c r="U896" s="50"/>
      <c r="V896" s="50"/>
      <c r="W896" s="50"/>
      <c r="X896" s="50"/>
      <c r="Y896" s="50"/>
      <c r="Z896" s="50"/>
      <c r="AA896" s="50"/>
      <c r="AB896" s="50"/>
      <c r="AC896" s="50"/>
      <c r="AD896" s="50"/>
      <c r="AE896" s="50"/>
    </row>
    <row r="897" spans="19:31">
      <c r="S897" s="50"/>
      <c r="T897" s="50"/>
      <c r="U897" s="50"/>
      <c r="V897" s="50"/>
      <c r="W897" s="50"/>
      <c r="X897" s="50"/>
      <c r="Y897" s="50"/>
      <c r="Z897" s="50"/>
      <c r="AA897" s="50"/>
      <c r="AB897" s="50"/>
      <c r="AC897" s="50"/>
      <c r="AD897" s="50"/>
      <c r="AE897" s="50"/>
    </row>
    <row r="898" spans="19:31">
      <c r="S898" s="50"/>
      <c r="T898" s="50"/>
      <c r="U898" s="50"/>
      <c r="V898" s="50"/>
      <c r="W898" s="50"/>
      <c r="X898" s="50"/>
      <c r="Y898" s="50"/>
      <c r="Z898" s="50"/>
      <c r="AA898" s="50"/>
      <c r="AB898" s="50"/>
      <c r="AC898" s="50"/>
      <c r="AD898" s="50"/>
      <c r="AE898" s="50"/>
    </row>
    <row r="899" spans="19:31">
      <c r="S899" s="50"/>
      <c r="T899" s="50"/>
      <c r="U899" s="50"/>
      <c r="V899" s="50"/>
      <c r="W899" s="50"/>
      <c r="X899" s="50"/>
      <c r="Y899" s="50"/>
      <c r="Z899" s="50"/>
      <c r="AA899" s="50"/>
      <c r="AB899" s="50"/>
      <c r="AC899" s="50"/>
      <c r="AD899" s="50"/>
      <c r="AE899" s="50"/>
    </row>
    <row r="900" spans="19:31">
      <c r="S900" s="50"/>
      <c r="T900" s="50"/>
      <c r="U900" s="50"/>
      <c r="V900" s="50"/>
      <c r="W900" s="50"/>
      <c r="X900" s="50"/>
      <c r="Y900" s="50"/>
      <c r="Z900" s="50"/>
      <c r="AA900" s="50"/>
      <c r="AB900" s="50"/>
      <c r="AC900" s="50"/>
      <c r="AD900" s="50"/>
      <c r="AE900" s="50"/>
    </row>
    <row r="901" spans="19:31">
      <c r="S901" s="50"/>
      <c r="T901" s="50"/>
      <c r="U901" s="50"/>
      <c r="V901" s="50"/>
      <c r="W901" s="50"/>
      <c r="X901" s="50"/>
      <c r="Y901" s="50"/>
      <c r="Z901" s="50"/>
      <c r="AA901" s="50"/>
      <c r="AB901" s="50"/>
      <c r="AC901" s="50"/>
      <c r="AD901" s="50"/>
      <c r="AE901" s="50"/>
    </row>
    <row r="902" spans="19:31">
      <c r="S902" s="50"/>
      <c r="T902" s="50"/>
      <c r="U902" s="50"/>
      <c r="V902" s="50"/>
      <c r="W902" s="50"/>
      <c r="X902" s="50"/>
      <c r="Y902" s="50"/>
      <c r="Z902" s="50"/>
      <c r="AA902" s="50"/>
      <c r="AB902" s="50"/>
      <c r="AC902" s="50"/>
      <c r="AD902" s="50"/>
      <c r="AE902" s="50"/>
    </row>
    <row r="903" spans="19:31">
      <c r="S903" s="50"/>
      <c r="T903" s="50"/>
      <c r="U903" s="50"/>
      <c r="V903" s="50"/>
      <c r="W903" s="50"/>
      <c r="X903" s="50"/>
      <c r="Y903" s="50"/>
      <c r="Z903" s="50"/>
      <c r="AA903" s="50"/>
      <c r="AB903" s="50"/>
      <c r="AC903" s="50"/>
      <c r="AD903" s="50"/>
      <c r="AE903" s="50"/>
    </row>
    <row r="904" spans="19:31">
      <c r="S904" s="50"/>
      <c r="T904" s="50"/>
      <c r="U904" s="50"/>
      <c r="V904" s="50"/>
      <c r="W904" s="50"/>
      <c r="X904" s="50"/>
      <c r="Y904" s="50"/>
      <c r="Z904" s="50"/>
      <c r="AA904" s="50"/>
      <c r="AB904" s="50"/>
      <c r="AC904" s="50"/>
      <c r="AD904" s="50"/>
      <c r="AE904" s="50"/>
    </row>
    <row r="905" spans="19:31">
      <c r="S905" s="50"/>
      <c r="T905" s="50"/>
      <c r="U905" s="50"/>
      <c r="V905" s="50"/>
      <c r="W905" s="50"/>
      <c r="X905" s="50"/>
      <c r="Y905" s="50"/>
      <c r="Z905" s="50"/>
      <c r="AA905" s="50"/>
      <c r="AB905" s="50"/>
      <c r="AC905" s="50"/>
      <c r="AD905" s="50"/>
      <c r="AE905" s="50"/>
    </row>
    <row r="906" spans="19:31">
      <c r="S906" s="50"/>
      <c r="T906" s="50"/>
      <c r="U906" s="50"/>
      <c r="V906" s="50"/>
      <c r="W906" s="50"/>
      <c r="X906" s="50"/>
      <c r="Y906" s="50"/>
      <c r="Z906" s="50"/>
      <c r="AA906" s="50"/>
      <c r="AB906" s="50"/>
      <c r="AC906" s="50"/>
      <c r="AD906" s="50"/>
      <c r="AE906" s="50"/>
    </row>
    <row r="907" spans="19:31">
      <c r="S907" s="50"/>
      <c r="T907" s="50"/>
      <c r="U907" s="50"/>
      <c r="V907" s="50"/>
      <c r="W907" s="50"/>
      <c r="X907" s="50"/>
      <c r="Y907" s="50"/>
      <c r="Z907" s="50"/>
      <c r="AA907" s="50"/>
      <c r="AB907" s="50"/>
      <c r="AC907" s="50"/>
      <c r="AD907" s="50"/>
      <c r="AE907" s="50"/>
    </row>
    <row r="908" spans="19:31">
      <c r="S908" s="50"/>
      <c r="T908" s="50"/>
      <c r="U908" s="50"/>
      <c r="V908" s="50"/>
      <c r="W908" s="50"/>
      <c r="X908" s="50"/>
      <c r="Y908" s="50"/>
      <c r="Z908" s="50"/>
      <c r="AA908" s="50"/>
      <c r="AB908" s="50"/>
      <c r="AC908" s="50"/>
      <c r="AD908" s="50"/>
      <c r="AE908" s="50"/>
    </row>
    <row r="909" spans="19:31">
      <c r="S909" s="50"/>
      <c r="T909" s="50"/>
      <c r="U909" s="50"/>
      <c r="V909" s="50"/>
      <c r="W909" s="50"/>
      <c r="X909" s="50"/>
      <c r="Y909" s="50"/>
      <c r="Z909" s="50"/>
      <c r="AA909" s="50"/>
      <c r="AB909" s="50"/>
      <c r="AC909" s="50"/>
      <c r="AD909" s="50"/>
      <c r="AE909" s="50"/>
    </row>
    <row r="910" spans="19:31">
      <c r="S910" s="50"/>
      <c r="T910" s="50"/>
      <c r="U910" s="50"/>
      <c r="V910" s="50"/>
      <c r="W910" s="50"/>
      <c r="X910" s="50"/>
      <c r="Y910" s="50"/>
      <c r="Z910" s="50"/>
      <c r="AA910" s="50"/>
      <c r="AB910" s="50"/>
      <c r="AC910" s="50"/>
      <c r="AD910" s="50"/>
      <c r="AE910" s="50"/>
    </row>
    <row r="911" spans="19:31">
      <c r="S911" s="50"/>
      <c r="T911" s="50"/>
      <c r="U911" s="50"/>
      <c r="V911" s="50"/>
      <c r="W911" s="50"/>
      <c r="X911" s="50"/>
      <c r="Y911" s="50"/>
      <c r="Z911" s="50"/>
      <c r="AA911" s="50"/>
      <c r="AB911" s="50"/>
      <c r="AC911" s="50"/>
      <c r="AD911" s="50"/>
      <c r="AE911" s="50"/>
    </row>
    <row r="912" spans="19:31">
      <c r="S912" s="50"/>
      <c r="T912" s="50"/>
      <c r="U912" s="50"/>
      <c r="V912" s="50"/>
      <c r="W912" s="50"/>
      <c r="X912" s="50"/>
      <c r="Y912" s="50"/>
      <c r="Z912" s="50"/>
      <c r="AA912" s="50"/>
      <c r="AB912" s="50"/>
      <c r="AC912" s="50"/>
      <c r="AD912" s="50"/>
      <c r="AE912" s="50"/>
    </row>
    <row r="913" spans="19:31">
      <c r="S913" s="50"/>
      <c r="T913" s="50"/>
      <c r="U913" s="50"/>
      <c r="V913" s="50"/>
      <c r="W913" s="50"/>
      <c r="X913" s="50"/>
      <c r="Y913" s="50"/>
      <c r="Z913" s="50"/>
      <c r="AA913" s="50"/>
      <c r="AB913" s="50"/>
      <c r="AC913" s="50"/>
      <c r="AD913" s="50"/>
      <c r="AE913" s="50"/>
    </row>
    <row r="914" spans="19:31">
      <c r="S914" s="50"/>
      <c r="T914" s="50"/>
      <c r="U914" s="50"/>
      <c r="V914" s="50"/>
      <c r="W914" s="50"/>
      <c r="X914" s="50"/>
      <c r="Y914" s="50"/>
      <c r="Z914" s="50"/>
      <c r="AA914" s="50"/>
      <c r="AB914" s="50"/>
      <c r="AC914" s="50"/>
      <c r="AD914" s="50"/>
      <c r="AE914" s="50"/>
    </row>
    <row r="915" spans="19:31">
      <c r="S915" s="50"/>
      <c r="T915" s="50"/>
      <c r="U915" s="50"/>
      <c r="V915" s="50"/>
      <c r="W915" s="50"/>
      <c r="X915" s="50"/>
      <c r="Y915" s="50"/>
      <c r="Z915" s="50"/>
      <c r="AA915" s="50"/>
      <c r="AB915" s="50"/>
      <c r="AC915" s="50"/>
      <c r="AD915" s="50"/>
      <c r="AE915" s="50"/>
    </row>
    <row r="916" spans="19:31">
      <c r="S916" s="50"/>
      <c r="T916" s="50"/>
      <c r="U916" s="50"/>
      <c r="V916" s="50"/>
      <c r="W916" s="50"/>
      <c r="X916" s="50"/>
      <c r="Y916" s="50"/>
      <c r="Z916" s="50"/>
      <c r="AA916" s="50"/>
      <c r="AB916" s="50"/>
      <c r="AC916" s="50"/>
      <c r="AD916" s="50"/>
      <c r="AE916" s="50"/>
    </row>
    <row r="917" spans="19:31">
      <c r="S917" s="50"/>
      <c r="T917" s="50"/>
      <c r="U917" s="50"/>
      <c r="V917" s="50"/>
      <c r="W917" s="50"/>
      <c r="X917" s="50"/>
      <c r="Y917" s="50"/>
      <c r="Z917" s="50"/>
      <c r="AA917" s="50"/>
      <c r="AB917" s="50"/>
      <c r="AC917" s="50"/>
      <c r="AD917" s="50"/>
      <c r="AE917" s="50"/>
    </row>
    <row r="918" spans="19:31">
      <c r="S918" s="50"/>
      <c r="T918" s="50"/>
      <c r="U918" s="50"/>
      <c r="V918" s="50"/>
      <c r="W918" s="50"/>
      <c r="X918" s="50"/>
      <c r="Y918" s="50"/>
      <c r="Z918" s="50"/>
      <c r="AA918" s="50"/>
      <c r="AB918" s="50"/>
      <c r="AC918" s="50"/>
      <c r="AD918" s="50"/>
      <c r="AE918" s="50"/>
    </row>
    <row r="919" spans="19:31">
      <c r="S919" s="50"/>
      <c r="T919" s="50"/>
      <c r="U919" s="50"/>
      <c r="V919" s="50"/>
      <c r="W919" s="50"/>
      <c r="X919" s="50"/>
      <c r="Y919" s="50"/>
      <c r="Z919" s="50"/>
      <c r="AA919" s="50"/>
      <c r="AB919" s="50"/>
      <c r="AC919" s="50"/>
      <c r="AD919" s="50"/>
      <c r="AE919" s="50"/>
    </row>
    <row r="920" spans="19:31">
      <c r="S920" s="50"/>
      <c r="T920" s="50"/>
      <c r="U920" s="50"/>
      <c r="V920" s="50"/>
      <c r="W920" s="50"/>
      <c r="X920" s="50"/>
      <c r="Y920" s="50"/>
      <c r="Z920" s="50"/>
      <c r="AA920" s="50"/>
      <c r="AB920" s="50"/>
      <c r="AC920" s="50"/>
      <c r="AD920" s="50"/>
      <c r="AE920" s="50"/>
    </row>
    <row r="921" spans="19:31">
      <c r="S921" s="50"/>
      <c r="T921" s="50"/>
      <c r="U921" s="50"/>
      <c r="V921" s="50"/>
      <c r="W921" s="50"/>
      <c r="X921" s="50"/>
      <c r="Y921" s="50"/>
      <c r="Z921" s="50"/>
      <c r="AA921" s="50"/>
      <c r="AB921" s="50"/>
      <c r="AC921" s="50"/>
      <c r="AD921" s="50"/>
      <c r="AE921" s="50"/>
    </row>
    <row r="922" spans="19:31">
      <c r="S922" s="50"/>
      <c r="T922" s="50"/>
      <c r="U922" s="50"/>
      <c r="V922" s="50"/>
      <c r="W922" s="50"/>
      <c r="X922" s="50"/>
      <c r="Y922" s="50"/>
      <c r="Z922" s="50"/>
      <c r="AA922" s="50"/>
      <c r="AB922" s="50"/>
      <c r="AC922" s="50"/>
      <c r="AD922" s="50"/>
      <c r="AE922" s="50"/>
    </row>
    <row r="923" spans="19:31">
      <c r="S923" s="50"/>
      <c r="T923" s="50"/>
      <c r="U923" s="50"/>
      <c r="V923" s="50"/>
      <c r="W923" s="50"/>
      <c r="X923" s="50"/>
      <c r="Y923" s="50"/>
      <c r="Z923" s="50"/>
      <c r="AA923" s="50"/>
      <c r="AB923" s="50"/>
      <c r="AC923" s="50"/>
      <c r="AD923" s="50"/>
      <c r="AE923" s="50"/>
    </row>
    <row r="924" spans="19:31">
      <c r="S924" s="50"/>
      <c r="T924" s="50"/>
      <c r="U924" s="50"/>
      <c r="V924" s="50"/>
      <c r="W924" s="50"/>
      <c r="X924" s="50"/>
      <c r="Y924" s="50"/>
      <c r="Z924" s="50"/>
      <c r="AA924" s="50"/>
      <c r="AB924" s="50"/>
      <c r="AC924" s="50"/>
      <c r="AD924" s="50"/>
      <c r="AE924" s="50"/>
    </row>
    <row r="925" spans="19:31">
      <c r="S925" s="50"/>
      <c r="T925" s="50"/>
      <c r="U925" s="50"/>
      <c r="V925" s="50"/>
      <c r="W925" s="50"/>
      <c r="X925" s="50"/>
      <c r="Y925" s="50"/>
      <c r="Z925" s="50"/>
      <c r="AA925" s="50"/>
      <c r="AB925" s="50"/>
      <c r="AC925" s="50"/>
      <c r="AD925" s="50"/>
      <c r="AE925" s="50"/>
    </row>
    <row r="926" spans="19:31">
      <c r="S926" s="50"/>
      <c r="T926" s="50"/>
      <c r="U926" s="50"/>
      <c r="V926" s="50"/>
      <c r="W926" s="50"/>
      <c r="X926" s="50"/>
      <c r="Y926" s="50"/>
      <c r="Z926" s="50"/>
      <c r="AA926" s="50"/>
      <c r="AB926" s="50"/>
      <c r="AC926" s="50"/>
      <c r="AD926" s="50"/>
      <c r="AE926" s="50"/>
    </row>
    <row r="927" spans="19:31">
      <c r="S927" s="50"/>
      <c r="T927" s="50"/>
      <c r="U927" s="50"/>
      <c r="V927" s="50"/>
      <c r="W927" s="50"/>
      <c r="X927" s="50"/>
      <c r="Y927" s="50"/>
      <c r="Z927" s="50"/>
      <c r="AA927" s="50"/>
      <c r="AB927" s="50"/>
      <c r="AC927" s="50"/>
      <c r="AD927" s="50"/>
      <c r="AE927" s="50"/>
    </row>
    <row r="928" spans="19:31">
      <c r="S928" s="50"/>
      <c r="T928" s="50"/>
      <c r="U928" s="50"/>
      <c r="V928" s="50"/>
      <c r="W928" s="50"/>
      <c r="X928" s="50"/>
      <c r="Y928" s="50"/>
      <c r="Z928" s="50"/>
      <c r="AA928" s="50"/>
      <c r="AB928" s="50"/>
      <c r="AC928" s="50"/>
      <c r="AD928" s="50"/>
      <c r="AE928" s="50"/>
    </row>
    <row r="929" spans="19:31">
      <c r="S929" s="50"/>
      <c r="T929" s="50"/>
      <c r="U929" s="50"/>
      <c r="V929" s="50"/>
      <c r="W929" s="50"/>
      <c r="X929" s="50"/>
      <c r="Y929" s="50"/>
      <c r="Z929" s="50"/>
      <c r="AA929" s="50"/>
      <c r="AB929" s="50"/>
      <c r="AC929" s="50"/>
      <c r="AD929" s="50"/>
      <c r="AE929" s="50"/>
    </row>
    <row r="930" spans="19:31">
      <c r="S930" s="50"/>
      <c r="T930" s="50"/>
      <c r="U930" s="50"/>
      <c r="V930" s="50"/>
      <c r="W930" s="50"/>
      <c r="X930" s="50"/>
      <c r="Y930" s="50"/>
      <c r="Z930" s="50"/>
      <c r="AA930" s="50"/>
      <c r="AB930" s="50"/>
      <c r="AC930" s="50"/>
      <c r="AD930" s="50"/>
      <c r="AE930" s="50"/>
    </row>
    <row r="931" spans="19:31">
      <c r="S931" s="50"/>
      <c r="T931" s="50"/>
      <c r="U931" s="50"/>
      <c r="V931" s="50"/>
      <c r="W931" s="50"/>
      <c r="X931" s="50"/>
      <c r="Y931" s="50"/>
      <c r="Z931" s="50"/>
      <c r="AA931" s="50"/>
      <c r="AB931" s="50"/>
      <c r="AC931" s="50"/>
      <c r="AD931" s="50"/>
      <c r="AE931" s="50"/>
    </row>
    <row r="932" spans="19:31">
      <c r="S932" s="50"/>
      <c r="T932" s="50"/>
      <c r="U932" s="50"/>
      <c r="V932" s="50"/>
      <c r="W932" s="50"/>
      <c r="X932" s="50"/>
      <c r="Y932" s="50"/>
      <c r="Z932" s="50"/>
      <c r="AA932" s="50"/>
      <c r="AB932" s="50"/>
      <c r="AC932" s="50"/>
      <c r="AD932" s="50"/>
      <c r="AE932" s="50"/>
    </row>
    <row r="933" spans="19:31">
      <c r="S933" s="50"/>
      <c r="T933" s="50"/>
      <c r="U933" s="50"/>
      <c r="V933" s="50"/>
      <c r="W933" s="50"/>
      <c r="X933" s="50"/>
      <c r="Y933" s="50"/>
      <c r="Z933" s="50"/>
      <c r="AA933" s="50"/>
      <c r="AB933" s="50"/>
      <c r="AC933" s="50"/>
      <c r="AD933" s="50"/>
      <c r="AE933" s="50"/>
    </row>
    <row r="934" spans="19:31">
      <c r="S934" s="50"/>
      <c r="T934" s="50"/>
      <c r="U934" s="50"/>
      <c r="V934" s="50"/>
      <c r="W934" s="50"/>
      <c r="X934" s="50"/>
      <c r="Y934" s="50"/>
      <c r="Z934" s="50"/>
      <c r="AA934" s="50"/>
      <c r="AB934" s="50"/>
      <c r="AC934" s="50"/>
      <c r="AD934" s="50"/>
      <c r="AE934" s="50"/>
    </row>
    <row r="935" spans="19:31">
      <c r="S935" s="50"/>
      <c r="T935" s="50"/>
      <c r="U935" s="50"/>
      <c r="V935" s="50"/>
      <c r="W935" s="50"/>
      <c r="X935" s="50"/>
      <c r="Y935" s="50"/>
      <c r="Z935" s="50"/>
      <c r="AA935" s="50"/>
      <c r="AB935" s="50"/>
      <c r="AC935" s="50"/>
      <c r="AD935" s="50"/>
      <c r="AE935" s="50"/>
    </row>
    <row r="936" spans="19:31">
      <c r="S936" s="50"/>
      <c r="T936" s="50"/>
      <c r="U936" s="50"/>
      <c r="V936" s="50"/>
      <c r="W936" s="50"/>
      <c r="X936" s="50"/>
      <c r="Y936" s="50"/>
      <c r="Z936" s="50"/>
      <c r="AA936" s="50"/>
      <c r="AB936" s="50"/>
      <c r="AC936" s="50"/>
      <c r="AD936" s="50"/>
      <c r="AE936" s="50"/>
    </row>
    <row r="937" spans="19:31">
      <c r="S937" s="50"/>
      <c r="T937" s="50"/>
      <c r="U937" s="50"/>
      <c r="V937" s="50"/>
      <c r="W937" s="50"/>
      <c r="X937" s="50"/>
      <c r="Y937" s="50"/>
      <c r="Z937" s="50"/>
      <c r="AA937" s="50"/>
      <c r="AB937" s="50"/>
      <c r="AC937" s="50"/>
      <c r="AD937" s="50"/>
      <c r="AE937" s="50"/>
    </row>
    <row r="938" spans="19:31">
      <c r="S938" s="50"/>
      <c r="T938" s="50"/>
      <c r="U938" s="50"/>
      <c r="V938" s="50"/>
      <c r="W938" s="50"/>
      <c r="X938" s="50"/>
      <c r="Y938" s="50"/>
      <c r="Z938" s="50"/>
      <c r="AA938" s="50"/>
      <c r="AB938" s="50"/>
      <c r="AC938" s="50"/>
      <c r="AD938" s="50"/>
      <c r="AE938" s="50"/>
    </row>
    <row r="939" spans="19:31">
      <c r="S939" s="50"/>
      <c r="T939" s="50"/>
      <c r="U939" s="50"/>
      <c r="V939" s="50"/>
      <c r="W939" s="50"/>
      <c r="X939" s="50"/>
      <c r="Y939" s="50"/>
      <c r="Z939" s="50"/>
      <c r="AA939" s="50"/>
      <c r="AB939" s="50"/>
      <c r="AC939" s="50"/>
      <c r="AD939" s="50"/>
      <c r="AE939" s="50"/>
    </row>
    <row r="940" spans="19:31">
      <c r="S940" s="50"/>
      <c r="T940" s="50"/>
      <c r="U940" s="50"/>
      <c r="V940" s="50"/>
      <c r="W940" s="50"/>
      <c r="X940" s="50"/>
      <c r="Y940" s="50"/>
      <c r="Z940" s="50"/>
      <c r="AA940" s="50"/>
      <c r="AB940" s="50"/>
      <c r="AC940" s="50"/>
      <c r="AD940" s="50"/>
      <c r="AE940" s="50"/>
    </row>
    <row r="941" spans="19:31">
      <c r="S941" s="50"/>
      <c r="T941" s="50"/>
      <c r="U941" s="50"/>
      <c r="V941" s="50"/>
      <c r="W941" s="50"/>
      <c r="X941" s="50"/>
      <c r="Y941" s="50"/>
      <c r="Z941" s="50"/>
      <c r="AA941" s="50"/>
      <c r="AB941" s="50"/>
      <c r="AC941" s="50"/>
      <c r="AD941" s="50"/>
      <c r="AE941" s="50"/>
    </row>
    <row r="942" spans="19:31">
      <c r="S942" s="50"/>
      <c r="T942" s="50"/>
      <c r="U942" s="50"/>
      <c r="V942" s="50"/>
      <c r="W942" s="50"/>
      <c r="X942" s="50"/>
      <c r="Y942" s="50"/>
      <c r="Z942" s="50"/>
      <c r="AA942" s="50"/>
      <c r="AB942" s="50"/>
      <c r="AC942" s="50"/>
      <c r="AD942" s="50"/>
      <c r="AE942" s="50"/>
    </row>
    <row r="943" spans="19:31">
      <c r="S943" s="50"/>
      <c r="T943" s="50"/>
      <c r="U943" s="50"/>
      <c r="V943" s="50"/>
      <c r="W943" s="50"/>
      <c r="X943" s="50"/>
      <c r="Y943" s="50"/>
      <c r="Z943" s="50"/>
      <c r="AA943" s="50"/>
      <c r="AB943" s="50"/>
      <c r="AC943" s="50"/>
      <c r="AD943" s="50"/>
      <c r="AE943" s="50"/>
    </row>
    <row r="944" spans="19:31">
      <c r="S944" s="50"/>
      <c r="T944" s="50"/>
      <c r="U944" s="50"/>
      <c r="V944" s="50"/>
      <c r="W944" s="50"/>
      <c r="X944" s="50"/>
      <c r="Y944" s="50"/>
      <c r="Z944" s="50"/>
      <c r="AA944" s="50"/>
      <c r="AB944" s="50"/>
      <c r="AC944" s="50"/>
      <c r="AD944" s="50"/>
      <c r="AE944" s="50"/>
    </row>
    <row r="945" spans="19:31">
      <c r="S945" s="50"/>
      <c r="T945" s="50"/>
      <c r="U945" s="50"/>
      <c r="V945" s="50"/>
      <c r="W945" s="50"/>
      <c r="X945" s="50"/>
      <c r="Y945" s="50"/>
      <c r="Z945" s="50"/>
      <c r="AA945" s="50"/>
      <c r="AB945" s="50"/>
      <c r="AC945" s="50"/>
      <c r="AD945" s="50"/>
      <c r="AE945" s="50"/>
    </row>
    <row r="946" spans="19:31">
      <c r="S946" s="50"/>
      <c r="T946" s="50"/>
      <c r="U946" s="50"/>
      <c r="V946" s="50"/>
      <c r="W946" s="50"/>
      <c r="X946" s="50"/>
      <c r="Y946" s="50"/>
      <c r="Z946" s="50"/>
      <c r="AA946" s="50"/>
      <c r="AB946" s="50"/>
      <c r="AC946" s="50"/>
      <c r="AD946" s="50"/>
      <c r="AE946" s="50"/>
    </row>
    <row r="947" spans="19:31">
      <c r="S947" s="50"/>
      <c r="T947" s="50"/>
      <c r="U947" s="50"/>
      <c r="V947" s="50"/>
      <c r="W947" s="50"/>
      <c r="X947" s="50"/>
      <c r="Y947" s="50"/>
      <c r="Z947" s="50"/>
      <c r="AA947" s="50"/>
      <c r="AB947" s="50"/>
      <c r="AC947" s="50"/>
      <c r="AD947" s="50"/>
      <c r="AE947" s="50"/>
    </row>
    <row r="948" spans="19:31">
      <c r="S948" s="50"/>
      <c r="T948" s="50"/>
      <c r="U948" s="50"/>
      <c r="V948" s="50"/>
      <c r="W948" s="50"/>
      <c r="X948" s="50"/>
      <c r="Y948" s="50"/>
      <c r="Z948" s="50"/>
      <c r="AA948" s="50"/>
      <c r="AB948" s="50"/>
      <c r="AC948" s="50"/>
      <c r="AD948" s="50"/>
      <c r="AE948" s="50"/>
    </row>
    <row r="949" spans="19:31">
      <c r="S949" s="50"/>
      <c r="T949" s="50"/>
      <c r="U949" s="50"/>
      <c r="V949" s="50"/>
      <c r="W949" s="50"/>
      <c r="X949" s="50"/>
      <c r="Y949" s="50"/>
      <c r="Z949" s="50"/>
      <c r="AA949" s="50"/>
      <c r="AB949" s="50"/>
      <c r="AC949" s="50"/>
      <c r="AD949" s="50"/>
      <c r="AE949" s="50"/>
    </row>
    <row r="950" spans="19:31">
      <c r="S950" s="50"/>
      <c r="T950" s="50"/>
      <c r="U950" s="50"/>
      <c r="V950" s="50"/>
      <c r="W950" s="50"/>
      <c r="X950" s="50"/>
      <c r="Y950" s="50"/>
      <c r="Z950" s="50"/>
      <c r="AA950" s="50"/>
      <c r="AB950" s="50"/>
      <c r="AC950" s="50"/>
      <c r="AD950" s="50"/>
      <c r="AE950" s="50"/>
    </row>
    <row r="951" spans="19:31">
      <c r="S951" s="50"/>
      <c r="T951" s="50"/>
      <c r="U951" s="50"/>
      <c r="V951" s="50"/>
      <c r="W951" s="50"/>
      <c r="X951" s="50"/>
      <c r="Y951" s="50"/>
      <c r="Z951" s="50"/>
      <c r="AA951" s="50"/>
      <c r="AB951" s="50"/>
      <c r="AC951" s="50"/>
      <c r="AD951" s="50"/>
      <c r="AE951" s="50"/>
    </row>
    <row r="952" spans="19:31">
      <c r="S952" s="50"/>
      <c r="T952" s="50"/>
      <c r="U952" s="50"/>
      <c r="V952" s="50"/>
      <c r="W952" s="50"/>
      <c r="X952" s="50"/>
      <c r="Y952" s="50"/>
      <c r="Z952" s="50"/>
      <c r="AA952" s="50"/>
      <c r="AB952" s="50"/>
      <c r="AC952" s="50"/>
      <c r="AD952" s="50"/>
      <c r="AE952" s="50"/>
    </row>
    <row r="953" spans="19:31">
      <c r="S953" s="50"/>
      <c r="T953" s="50"/>
      <c r="U953" s="50"/>
      <c r="V953" s="50"/>
      <c r="W953" s="50"/>
      <c r="X953" s="50"/>
      <c r="Y953" s="50"/>
      <c r="Z953" s="50"/>
      <c r="AA953" s="50"/>
      <c r="AB953" s="50"/>
      <c r="AC953" s="50"/>
      <c r="AD953" s="50"/>
      <c r="AE953" s="50"/>
    </row>
    <row r="954" spans="19:31">
      <c r="S954" s="50"/>
      <c r="T954" s="50"/>
      <c r="U954" s="50"/>
      <c r="V954" s="50"/>
      <c r="W954" s="50"/>
      <c r="X954" s="50"/>
      <c r="Y954" s="50"/>
      <c r="Z954" s="50"/>
      <c r="AA954" s="50"/>
      <c r="AB954" s="50"/>
      <c r="AC954" s="50"/>
      <c r="AD954" s="50"/>
      <c r="AE954" s="50"/>
    </row>
    <row r="955" spans="19:31">
      <c r="S955" s="50"/>
      <c r="T955" s="50"/>
      <c r="U955" s="50"/>
      <c r="V955" s="50"/>
      <c r="W955" s="50"/>
      <c r="X955" s="50"/>
      <c r="Y955" s="50"/>
      <c r="Z955" s="50"/>
      <c r="AA955" s="50"/>
      <c r="AB955" s="50"/>
      <c r="AC955" s="50"/>
      <c r="AD955" s="50"/>
      <c r="AE955" s="50"/>
    </row>
    <row r="956" spans="19:31">
      <c r="S956" s="50"/>
      <c r="T956" s="50"/>
      <c r="U956" s="50"/>
      <c r="V956" s="50"/>
      <c r="W956" s="50"/>
      <c r="X956" s="50"/>
      <c r="Y956" s="50"/>
      <c r="Z956" s="50"/>
      <c r="AA956" s="50"/>
      <c r="AB956" s="50"/>
      <c r="AC956" s="50"/>
      <c r="AD956" s="50"/>
      <c r="AE956" s="50"/>
    </row>
    <row r="957" spans="19:31">
      <c r="S957" s="50"/>
      <c r="T957" s="50"/>
      <c r="U957" s="50"/>
      <c r="V957" s="50"/>
      <c r="W957" s="50"/>
      <c r="X957" s="50"/>
      <c r="Y957" s="50"/>
      <c r="Z957" s="50"/>
      <c r="AA957" s="50"/>
      <c r="AB957" s="50"/>
      <c r="AC957" s="50"/>
      <c r="AD957" s="50"/>
      <c r="AE957" s="50"/>
    </row>
    <row r="958" spans="19:31">
      <c r="S958" s="50"/>
      <c r="T958" s="50"/>
      <c r="U958" s="50"/>
      <c r="V958" s="50"/>
      <c r="W958" s="50"/>
      <c r="X958" s="50"/>
      <c r="Y958" s="50"/>
      <c r="Z958" s="50"/>
      <c r="AA958" s="50"/>
      <c r="AB958" s="50"/>
      <c r="AC958" s="50"/>
      <c r="AD958" s="50"/>
      <c r="AE958" s="50"/>
    </row>
    <row r="959" spans="19:31">
      <c r="S959" s="50"/>
      <c r="T959" s="50"/>
      <c r="U959" s="50"/>
      <c r="V959" s="50"/>
      <c r="W959" s="50"/>
      <c r="X959" s="50"/>
      <c r="Y959" s="50"/>
      <c r="Z959" s="50"/>
      <c r="AA959" s="50"/>
      <c r="AB959" s="50"/>
      <c r="AC959" s="50"/>
      <c r="AD959" s="50"/>
      <c r="AE959" s="50"/>
    </row>
    <row r="960" spans="19:31">
      <c r="S960" s="50"/>
      <c r="T960" s="50"/>
      <c r="U960" s="50"/>
      <c r="V960" s="50"/>
      <c r="W960" s="50"/>
      <c r="X960" s="50"/>
      <c r="Y960" s="50"/>
      <c r="Z960" s="50"/>
      <c r="AA960" s="50"/>
      <c r="AB960" s="50"/>
      <c r="AC960" s="50"/>
      <c r="AD960" s="50"/>
      <c r="AE960" s="50"/>
    </row>
    <row r="961" spans="19:31">
      <c r="S961" s="50"/>
      <c r="T961" s="50"/>
      <c r="U961" s="50"/>
      <c r="V961" s="50"/>
      <c r="W961" s="50"/>
      <c r="X961" s="50"/>
      <c r="Y961" s="50"/>
      <c r="Z961" s="50"/>
      <c r="AA961" s="50"/>
      <c r="AB961" s="50"/>
      <c r="AC961" s="50"/>
      <c r="AD961" s="50"/>
      <c r="AE961" s="50"/>
    </row>
    <row r="962" spans="19:31">
      <c r="S962" s="50"/>
      <c r="T962" s="50"/>
      <c r="U962" s="50"/>
      <c r="V962" s="50"/>
      <c r="W962" s="50"/>
      <c r="X962" s="50"/>
      <c r="Y962" s="50"/>
      <c r="Z962" s="50"/>
      <c r="AA962" s="50"/>
      <c r="AB962" s="50"/>
      <c r="AC962" s="50"/>
      <c r="AD962" s="50"/>
      <c r="AE962" s="50"/>
    </row>
    <row r="963" spans="19:31">
      <c r="S963" s="50"/>
      <c r="T963" s="50"/>
      <c r="U963" s="50"/>
      <c r="V963" s="50"/>
      <c r="W963" s="50"/>
      <c r="X963" s="50"/>
      <c r="Y963" s="50"/>
      <c r="Z963" s="50"/>
      <c r="AA963" s="50"/>
      <c r="AB963" s="50"/>
      <c r="AC963" s="50"/>
      <c r="AD963" s="50"/>
      <c r="AE963" s="50"/>
    </row>
    <row r="964" spans="19:31">
      <c r="S964" s="50"/>
      <c r="T964" s="50"/>
      <c r="U964" s="50"/>
      <c r="V964" s="50"/>
      <c r="W964" s="50"/>
      <c r="X964" s="50"/>
      <c r="Y964" s="50"/>
      <c r="Z964" s="50"/>
      <c r="AA964" s="50"/>
      <c r="AB964" s="50"/>
      <c r="AC964" s="50"/>
      <c r="AD964" s="50"/>
      <c r="AE964" s="50"/>
    </row>
    <row r="965" spans="19:31">
      <c r="S965" s="50"/>
      <c r="T965" s="50"/>
      <c r="U965" s="50"/>
      <c r="V965" s="50"/>
      <c r="W965" s="50"/>
      <c r="X965" s="50"/>
      <c r="Y965" s="50"/>
      <c r="Z965" s="50"/>
      <c r="AA965" s="50"/>
      <c r="AB965" s="50"/>
      <c r="AC965" s="50"/>
      <c r="AD965" s="50"/>
      <c r="AE965" s="50"/>
    </row>
    <row r="966" spans="19:31">
      <c r="S966" s="50"/>
      <c r="T966" s="50"/>
      <c r="U966" s="50"/>
      <c r="V966" s="50"/>
      <c r="W966" s="50"/>
      <c r="X966" s="50"/>
      <c r="Y966" s="50"/>
      <c r="Z966" s="50"/>
      <c r="AA966" s="50"/>
      <c r="AB966" s="50"/>
      <c r="AC966" s="50"/>
      <c r="AD966" s="50"/>
      <c r="AE966" s="50"/>
    </row>
    <row r="967" spans="19:31">
      <c r="S967" s="50"/>
      <c r="T967" s="50"/>
      <c r="U967" s="50"/>
      <c r="V967" s="50"/>
      <c r="W967" s="50"/>
      <c r="X967" s="50"/>
      <c r="Y967" s="50"/>
      <c r="Z967" s="50"/>
      <c r="AA967" s="50"/>
      <c r="AB967" s="50"/>
      <c r="AC967" s="50"/>
      <c r="AD967" s="50"/>
      <c r="AE967" s="50"/>
    </row>
    <row r="968" spans="19:31">
      <c r="S968" s="50"/>
      <c r="T968" s="50"/>
      <c r="U968" s="50"/>
      <c r="V968" s="50"/>
      <c r="W968" s="50"/>
      <c r="X968" s="50"/>
      <c r="Y968" s="50"/>
      <c r="Z968" s="50"/>
      <c r="AA968" s="50"/>
      <c r="AB968" s="50"/>
      <c r="AC968" s="50"/>
      <c r="AD968" s="50"/>
      <c r="AE968" s="50"/>
    </row>
    <row r="969" spans="19:31">
      <c r="S969" s="50"/>
      <c r="T969" s="50"/>
      <c r="U969" s="50"/>
      <c r="V969" s="50"/>
      <c r="W969" s="50"/>
      <c r="X969" s="50"/>
      <c r="Y969" s="50"/>
      <c r="Z969" s="50"/>
      <c r="AA969" s="50"/>
      <c r="AB969" s="50"/>
      <c r="AC969" s="50"/>
      <c r="AD969" s="50"/>
      <c r="AE969" s="50"/>
    </row>
    <row r="970" spans="19:31">
      <c r="S970" s="50"/>
      <c r="T970" s="50"/>
      <c r="U970" s="50"/>
      <c r="V970" s="50"/>
      <c r="W970" s="50"/>
      <c r="X970" s="50"/>
      <c r="Y970" s="50"/>
      <c r="Z970" s="50"/>
      <c r="AA970" s="50"/>
      <c r="AB970" s="50"/>
      <c r="AC970" s="50"/>
      <c r="AD970" s="50"/>
      <c r="AE970" s="50"/>
    </row>
    <row r="971" spans="19:31">
      <c r="S971" s="50"/>
      <c r="T971" s="50"/>
      <c r="U971" s="50"/>
      <c r="V971" s="50"/>
      <c r="W971" s="50"/>
      <c r="X971" s="50"/>
      <c r="Y971" s="50"/>
      <c r="Z971" s="50"/>
      <c r="AA971" s="50"/>
      <c r="AB971" s="50"/>
      <c r="AC971" s="50"/>
      <c r="AD971" s="50"/>
      <c r="AE971" s="50"/>
    </row>
    <row r="972" spans="19:31">
      <c r="S972" s="50"/>
      <c r="T972" s="50"/>
      <c r="U972" s="50"/>
      <c r="V972" s="50"/>
      <c r="W972" s="50"/>
      <c r="X972" s="50"/>
      <c r="Y972" s="50"/>
      <c r="Z972" s="50"/>
      <c r="AA972" s="50"/>
      <c r="AB972" s="50"/>
      <c r="AC972" s="50"/>
      <c r="AD972" s="50"/>
      <c r="AE972" s="50"/>
    </row>
    <row r="973" spans="19:31">
      <c r="S973" s="50"/>
      <c r="T973" s="50"/>
      <c r="U973" s="50"/>
      <c r="V973" s="50"/>
      <c r="W973" s="50"/>
      <c r="X973" s="50"/>
      <c r="Y973" s="50"/>
      <c r="Z973" s="50"/>
      <c r="AA973" s="50"/>
      <c r="AB973" s="50"/>
      <c r="AC973" s="50"/>
      <c r="AD973" s="50"/>
      <c r="AE973" s="50"/>
    </row>
    <row r="974" spans="19:31">
      <c r="S974" s="50"/>
      <c r="T974" s="50"/>
      <c r="U974" s="50"/>
      <c r="V974" s="50"/>
      <c r="W974" s="50"/>
      <c r="X974" s="50"/>
      <c r="Y974" s="50"/>
      <c r="Z974" s="50"/>
      <c r="AA974" s="50"/>
      <c r="AB974" s="50"/>
      <c r="AC974" s="50"/>
      <c r="AD974" s="50"/>
      <c r="AE974" s="50"/>
    </row>
    <row r="975" spans="19:31">
      <c r="S975" s="50"/>
      <c r="T975" s="50"/>
      <c r="U975" s="50"/>
      <c r="V975" s="50"/>
      <c r="W975" s="50"/>
      <c r="X975" s="50"/>
      <c r="Y975" s="50"/>
      <c r="Z975" s="50"/>
      <c r="AA975" s="50"/>
      <c r="AB975" s="50"/>
      <c r="AC975" s="50"/>
      <c r="AD975" s="50"/>
      <c r="AE975" s="50"/>
    </row>
    <row r="976" spans="19:31">
      <c r="S976" s="50"/>
      <c r="T976" s="50"/>
      <c r="U976" s="50"/>
      <c r="V976" s="50"/>
      <c r="W976" s="50"/>
      <c r="X976" s="50"/>
      <c r="Y976" s="50"/>
      <c r="Z976" s="50"/>
      <c r="AA976" s="50"/>
      <c r="AB976" s="50"/>
      <c r="AC976" s="50"/>
      <c r="AD976" s="50"/>
      <c r="AE976" s="50"/>
    </row>
    <row r="977" spans="19:31">
      <c r="S977" s="50"/>
      <c r="T977" s="50"/>
      <c r="U977" s="50"/>
      <c r="V977" s="50"/>
      <c r="W977" s="50"/>
      <c r="X977" s="50"/>
      <c r="Y977" s="50"/>
      <c r="Z977" s="50"/>
      <c r="AA977" s="50"/>
      <c r="AB977" s="50"/>
      <c r="AC977" s="50"/>
      <c r="AD977" s="50"/>
      <c r="AE977" s="50"/>
    </row>
    <row r="978" spans="19:31">
      <c r="S978" s="50"/>
      <c r="T978" s="50"/>
      <c r="U978" s="50"/>
      <c r="V978" s="50"/>
      <c r="W978" s="50"/>
      <c r="X978" s="50"/>
      <c r="Y978" s="50"/>
      <c r="Z978" s="50"/>
      <c r="AA978" s="50"/>
      <c r="AB978" s="50"/>
      <c r="AC978" s="50"/>
      <c r="AD978" s="50"/>
      <c r="AE978" s="50"/>
    </row>
    <row r="979" spans="19:31">
      <c r="S979" s="50"/>
      <c r="T979" s="50"/>
      <c r="U979" s="50"/>
      <c r="V979" s="50"/>
      <c r="W979" s="50"/>
      <c r="X979" s="50"/>
      <c r="Y979" s="50"/>
      <c r="Z979" s="50"/>
      <c r="AA979" s="50"/>
      <c r="AB979" s="50"/>
      <c r="AC979" s="50"/>
      <c r="AD979" s="50"/>
      <c r="AE979" s="50"/>
    </row>
    <row r="980" spans="19:31">
      <c r="S980" s="50"/>
      <c r="T980" s="50"/>
      <c r="U980" s="50"/>
      <c r="V980" s="50"/>
      <c r="W980" s="50"/>
      <c r="X980" s="50"/>
      <c r="Y980" s="50"/>
      <c r="Z980" s="50"/>
      <c r="AA980" s="50"/>
      <c r="AB980" s="50"/>
      <c r="AC980" s="50"/>
      <c r="AD980" s="50"/>
      <c r="AE980" s="50"/>
    </row>
    <row r="981" spans="19:31">
      <c r="S981" s="50"/>
      <c r="T981" s="50"/>
      <c r="U981" s="50"/>
      <c r="V981" s="50"/>
      <c r="W981" s="50"/>
      <c r="X981" s="50"/>
      <c r="Y981" s="50"/>
      <c r="Z981" s="50"/>
      <c r="AA981" s="50"/>
      <c r="AB981" s="50"/>
      <c r="AC981" s="50"/>
      <c r="AD981" s="50"/>
      <c r="AE981" s="50"/>
    </row>
    <row r="982" spans="19:31">
      <c r="S982" s="50"/>
      <c r="T982" s="50"/>
      <c r="U982" s="50"/>
      <c r="V982" s="50"/>
      <c r="W982" s="50"/>
      <c r="X982" s="50"/>
      <c r="Y982" s="50"/>
      <c r="Z982" s="50"/>
      <c r="AA982" s="50"/>
      <c r="AB982" s="50"/>
      <c r="AC982" s="50"/>
      <c r="AD982" s="50"/>
      <c r="AE982" s="50"/>
    </row>
    <row r="983" spans="19:31">
      <c r="S983" s="50"/>
      <c r="T983" s="50"/>
      <c r="U983" s="50"/>
      <c r="V983" s="50"/>
      <c r="W983" s="50"/>
      <c r="X983" s="50"/>
      <c r="Y983" s="50"/>
      <c r="Z983" s="50"/>
      <c r="AA983" s="50"/>
      <c r="AB983" s="50"/>
      <c r="AC983" s="50"/>
      <c r="AD983" s="50"/>
      <c r="AE983" s="50"/>
    </row>
    <row r="984" spans="19:31">
      <c r="S984" s="50"/>
      <c r="T984" s="50"/>
      <c r="U984" s="50"/>
      <c r="V984" s="50"/>
      <c r="W984" s="50"/>
      <c r="X984" s="50"/>
      <c r="Y984" s="50"/>
      <c r="Z984" s="50"/>
      <c r="AA984" s="50"/>
      <c r="AB984" s="50"/>
      <c r="AC984" s="50"/>
      <c r="AD984" s="50"/>
      <c r="AE984" s="50"/>
    </row>
    <row r="985" spans="19:31">
      <c r="S985" s="50"/>
      <c r="T985" s="50"/>
      <c r="U985" s="50"/>
      <c r="V985" s="50"/>
      <c r="W985" s="50"/>
      <c r="X985" s="50"/>
      <c r="Y985" s="50"/>
      <c r="Z985" s="50"/>
      <c r="AA985" s="50"/>
      <c r="AB985" s="50"/>
      <c r="AC985" s="50"/>
      <c r="AD985" s="50"/>
      <c r="AE985" s="50"/>
    </row>
    <row r="986" spans="19:31">
      <c r="S986" s="50"/>
      <c r="T986" s="50"/>
      <c r="U986" s="50"/>
      <c r="V986" s="50"/>
      <c r="W986" s="50"/>
      <c r="X986" s="50"/>
      <c r="Y986" s="50"/>
      <c r="Z986" s="50"/>
      <c r="AA986" s="50"/>
      <c r="AB986" s="50"/>
      <c r="AC986" s="50"/>
      <c r="AD986" s="50"/>
      <c r="AE986" s="50"/>
    </row>
    <row r="987" spans="19:31">
      <c r="S987" s="50"/>
      <c r="T987" s="50"/>
      <c r="U987" s="50"/>
      <c r="V987" s="50"/>
      <c r="W987" s="50"/>
      <c r="X987" s="50"/>
      <c r="Y987" s="50"/>
      <c r="Z987" s="50"/>
      <c r="AA987" s="50"/>
      <c r="AB987" s="50"/>
      <c r="AC987" s="50"/>
      <c r="AD987" s="50"/>
      <c r="AE987" s="50"/>
    </row>
    <row r="988" spans="19:31">
      <c r="S988" s="50"/>
      <c r="T988" s="50"/>
      <c r="U988" s="50"/>
      <c r="V988" s="50"/>
      <c r="W988" s="50"/>
      <c r="X988" s="50"/>
      <c r="Y988" s="50"/>
      <c r="Z988" s="50"/>
      <c r="AA988" s="50"/>
      <c r="AB988" s="50"/>
      <c r="AC988" s="50"/>
      <c r="AD988" s="50"/>
      <c r="AE988" s="50"/>
    </row>
    <row r="989" spans="19:31">
      <c r="S989" s="50"/>
      <c r="T989" s="50"/>
      <c r="U989" s="50"/>
      <c r="V989" s="50"/>
      <c r="W989" s="50"/>
      <c r="X989" s="50"/>
      <c r="Y989" s="50"/>
      <c r="Z989" s="50"/>
      <c r="AA989" s="50"/>
      <c r="AB989" s="50"/>
      <c r="AC989" s="50"/>
      <c r="AD989" s="50"/>
      <c r="AE989" s="50"/>
    </row>
    <row r="990" spans="19:31">
      <c r="S990" s="50"/>
      <c r="T990" s="50"/>
      <c r="U990" s="50"/>
      <c r="V990" s="50"/>
      <c r="W990" s="50"/>
      <c r="X990" s="50"/>
      <c r="Y990" s="50"/>
      <c r="Z990" s="50"/>
      <c r="AA990" s="50"/>
      <c r="AB990" s="50"/>
      <c r="AC990" s="50"/>
      <c r="AD990" s="50"/>
      <c r="AE990" s="50"/>
    </row>
    <row r="991" spans="19:31">
      <c r="S991" s="50"/>
      <c r="T991" s="50"/>
      <c r="U991" s="50"/>
      <c r="V991" s="50"/>
      <c r="W991" s="50"/>
      <c r="X991" s="50"/>
      <c r="Y991" s="50"/>
      <c r="Z991" s="50"/>
      <c r="AA991" s="50"/>
      <c r="AB991" s="50"/>
      <c r="AC991" s="50"/>
      <c r="AD991" s="50"/>
      <c r="AE991" s="50"/>
    </row>
    <row r="992" spans="19:31">
      <c r="S992" s="50"/>
      <c r="T992" s="50"/>
      <c r="U992" s="50"/>
      <c r="V992" s="50"/>
      <c r="W992" s="50"/>
      <c r="X992" s="50"/>
      <c r="Y992" s="50"/>
      <c r="Z992" s="50"/>
      <c r="AA992" s="50"/>
      <c r="AB992" s="50"/>
      <c r="AC992" s="50"/>
      <c r="AD992" s="50"/>
      <c r="AE992" s="50"/>
    </row>
    <row r="993" spans="19:31">
      <c r="S993" s="50"/>
      <c r="T993" s="50"/>
      <c r="U993" s="50"/>
      <c r="V993" s="50"/>
      <c r="W993" s="50"/>
      <c r="X993" s="50"/>
      <c r="Y993" s="50"/>
      <c r="Z993" s="50"/>
      <c r="AA993" s="50"/>
      <c r="AB993" s="50"/>
      <c r="AC993" s="50"/>
      <c r="AD993" s="50"/>
      <c r="AE993" s="50"/>
    </row>
    <row r="994" spans="19:31">
      <c r="S994" s="50"/>
      <c r="T994" s="50"/>
      <c r="U994" s="50"/>
      <c r="V994" s="50"/>
      <c r="W994" s="50"/>
      <c r="X994" s="50"/>
      <c r="Y994" s="50"/>
      <c r="Z994" s="50"/>
      <c r="AA994" s="50"/>
      <c r="AB994" s="50"/>
      <c r="AC994" s="50"/>
      <c r="AD994" s="50"/>
      <c r="AE994" s="50"/>
    </row>
    <row r="995" spans="19:31">
      <c r="S995" s="50"/>
      <c r="T995" s="50"/>
      <c r="U995" s="50"/>
      <c r="V995" s="50"/>
      <c r="W995" s="50"/>
      <c r="X995" s="50"/>
      <c r="Y995" s="50"/>
      <c r="Z995" s="50"/>
      <c r="AA995" s="50"/>
      <c r="AB995" s="50"/>
      <c r="AC995" s="50"/>
      <c r="AD995" s="50"/>
      <c r="AE995" s="50"/>
    </row>
    <row r="996" spans="19:31">
      <c r="S996" s="50"/>
      <c r="T996" s="50"/>
      <c r="U996" s="50"/>
      <c r="V996" s="50"/>
      <c r="W996" s="50"/>
      <c r="X996" s="50"/>
      <c r="Y996" s="50"/>
      <c r="Z996" s="50"/>
      <c r="AA996" s="50"/>
      <c r="AB996" s="50"/>
      <c r="AC996" s="50"/>
      <c r="AD996" s="50"/>
      <c r="AE996" s="50"/>
    </row>
    <row r="997" spans="19:31">
      <c r="S997" s="50"/>
      <c r="T997" s="50"/>
      <c r="U997" s="50"/>
      <c r="V997" s="50"/>
      <c r="W997" s="50"/>
      <c r="X997" s="50"/>
      <c r="Y997" s="50"/>
      <c r="Z997" s="50"/>
      <c r="AA997" s="50"/>
      <c r="AB997" s="50"/>
      <c r="AC997" s="50"/>
      <c r="AD997" s="50"/>
      <c r="AE997" s="50"/>
    </row>
    <row r="998" spans="19:31">
      <c r="S998" s="50"/>
      <c r="T998" s="50"/>
      <c r="U998" s="50"/>
      <c r="V998" s="50"/>
      <c r="W998" s="50"/>
      <c r="X998" s="50"/>
      <c r="Y998" s="50"/>
      <c r="Z998" s="50"/>
      <c r="AA998" s="50"/>
      <c r="AB998" s="50"/>
      <c r="AC998" s="50"/>
      <c r="AD998" s="50"/>
      <c r="AE998" s="50"/>
    </row>
    <row r="999" spans="19:31">
      <c r="S999" s="50"/>
      <c r="T999" s="50"/>
      <c r="U999" s="50"/>
      <c r="V999" s="50"/>
      <c r="W999" s="50"/>
      <c r="X999" s="50"/>
      <c r="Y999" s="50"/>
      <c r="Z999" s="50"/>
      <c r="AA999" s="50"/>
      <c r="AB999" s="50"/>
      <c r="AC999" s="50"/>
      <c r="AD999" s="50"/>
      <c r="AE999" s="50"/>
    </row>
    <row r="1000" spans="19:31">
      <c r="S1000" s="50"/>
      <c r="T1000" s="50"/>
      <c r="U1000" s="50"/>
      <c r="V1000" s="50"/>
      <c r="W1000" s="50"/>
      <c r="X1000" s="50"/>
      <c r="Y1000" s="50"/>
      <c r="Z1000" s="50"/>
      <c r="AA1000" s="50"/>
      <c r="AB1000" s="50"/>
      <c r="AC1000" s="50"/>
      <c r="AD1000" s="50"/>
      <c r="AE1000" s="50"/>
    </row>
    <row r="1001" spans="19:31">
      <c r="S1001" s="50"/>
      <c r="T1001" s="50"/>
      <c r="U1001" s="50"/>
      <c r="V1001" s="50"/>
      <c r="W1001" s="50"/>
      <c r="X1001" s="50"/>
      <c r="Y1001" s="50"/>
      <c r="Z1001" s="50"/>
      <c r="AA1001" s="50"/>
      <c r="AB1001" s="50"/>
      <c r="AC1001" s="50"/>
      <c r="AD1001" s="50"/>
      <c r="AE1001" s="50"/>
    </row>
    <row r="1002" spans="19:31">
      <c r="S1002" s="50"/>
      <c r="T1002" s="50"/>
      <c r="U1002" s="50"/>
      <c r="V1002" s="50"/>
      <c r="W1002" s="50"/>
      <c r="X1002" s="50"/>
      <c r="Y1002" s="50"/>
      <c r="Z1002" s="50"/>
      <c r="AA1002" s="50"/>
      <c r="AB1002" s="50"/>
      <c r="AC1002" s="50"/>
      <c r="AD1002" s="50"/>
      <c r="AE1002" s="50"/>
    </row>
    <row r="1003" spans="19:31">
      <c r="S1003" s="50"/>
      <c r="T1003" s="50"/>
      <c r="U1003" s="50"/>
      <c r="V1003" s="50"/>
      <c r="W1003" s="50"/>
      <c r="X1003" s="50"/>
      <c r="Y1003" s="50"/>
      <c r="Z1003" s="50"/>
      <c r="AA1003" s="50"/>
      <c r="AB1003" s="50"/>
      <c r="AC1003" s="50"/>
      <c r="AD1003" s="50"/>
      <c r="AE1003" s="50"/>
    </row>
    <row r="1004" spans="19:31">
      <c r="S1004" s="50"/>
      <c r="T1004" s="50"/>
      <c r="U1004" s="50"/>
      <c r="V1004" s="50"/>
      <c r="W1004" s="50"/>
      <c r="X1004" s="50"/>
      <c r="Y1004" s="50"/>
      <c r="Z1004" s="50"/>
      <c r="AA1004" s="50"/>
      <c r="AB1004" s="50"/>
      <c r="AC1004" s="50"/>
      <c r="AD1004" s="50"/>
      <c r="AE1004" s="50"/>
    </row>
    <row r="1005" spans="19:31">
      <c r="S1005" s="50"/>
      <c r="T1005" s="50"/>
      <c r="U1005" s="50"/>
      <c r="V1005" s="50"/>
      <c r="W1005" s="50"/>
      <c r="X1005" s="50"/>
      <c r="Y1005" s="50"/>
      <c r="Z1005" s="50"/>
      <c r="AA1005" s="50"/>
      <c r="AB1005" s="50"/>
      <c r="AC1005" s="50"/>
      <c r="AD1005" s="50"/>
      <c r="AE1005" s="50"/>
    </row>
    <row r="1006" spans="19:31">
      <c r="S1006" s="50"/>
      <c r="T1006" s="50"/>
      <c r="U1006" s="50"/>
      <c r="V1006" s="50"/>
      <c r="W1006" s="50"/>
      <c r="X1006" s="50"/>
      <c r="Y1006" s="50"/>
      <c r="Z1006" s="50"/>
      <c r="AA1006" s="50"/>
      <c r="AB1006" s="50"/>
      <c r="AC1006" s="50"/>
      <c r="AD1006" s="50"/>
      <c r="AE1006" s="50"/>
    </row>
    <row r="1007" spans="19:31">
      <c r="S1007" s="50"/>
      <c r="T1007" s="50"/>
      <c r="U1007" s="50"/>
      <c r="V1007" s="50"/>
      <c r="W1007" s="50"/>
      <c r="X1007" s="50"/>
      <c r="Y1007" s="50"/>
      <c r="Z1007" s="50"/>
      <c r="AA1007" s="50"/>
      <c r="AB1007" s="50"/>
      <c r="AC1007" s="50"/>
      <c r="AD1007" s="50"/>
      <c r="AE1007" s="50"/>
    </row>
    <row r="1008" spans="19:31">
      <c r="S1008" s="50"/>
      <c r="T1008" s="50"/>
      <c r="U1008" s="50"/>
      <c r="V1008" s="50"/>
      <c r="W1008" s="50"/>
      <c r="X1008" s="50"/>
      <c r="Y1008" s="50"/>
      <c r="Z1008" s="50"/>
      <c r="AA1008" s="50"/>
      <c r="AB1008" s="50"/>
      <c r="AC1008" s="50"/>
      <c r="AD1008" s="50"/>
      <c r="AE1008" s="50"/>
    </row>
    <row r="1009" spans="19:31">
      <c r="S1009" s="50"/>
      <c r="T1009" s="50"/>
      <c r="U1009" s="50"/>
      <c r="V1009" s="50"/>
      <c r="W1009" s="50"/>
      <c r="X1009" s="50"/>
      <c r="Y1009" s="50"/>
      <c r="Z1009" s="50"/>
      <c r="AA1009" s="50"/>
      <c r="AB1009" s="50"/>
      <c r="AC1009" s="50"/>
      <c r="AD1009" s="50"/>
      <c r="AE1009" s="50"/>
    </row>
    <row r="1010" spans="19:31">
      <c r="S1010" s="50"/>
      <c r="T1010" s="50"/>
      <c r="U1010" s="50"/>
      <c r="V1010" s="50"/>
      <c r="W1010" s="50"/>
      <c r="X1010" s="50"/>
      <c r="Y1010" s="50"/>
      <c r="Z1010" s="50"/>
      <c r="AA1010" s="50"/>
      <c r="AB1010" s="50"/>
      <c r="AC1010" s="50"/>
      <c r="AD1010" s="50"/>
      <c r="AE1010" s="50"/>
    </row>
    <row r="1011" spans="19:31">
      <c r="S1011" s="50"/>
      <c r="T1011" s="50"/>
      <c r="U1011" s="50"/>
      <c r="V1011" s="50"/>
      <c r="W1011" s="50"/>
      <c r="X1011" s="50"/>
      <c r="Y1011" s="50"/>
      <c r="Z1011" s="50"/>
      <c r="AA1011" s="50"/>
      <c r="AB1011" s="50"/>
      <c r="AC1011" s="50"/>
      <c r="AD1011" s="50"/>
      <c r="AE1011" s="50"/>
    </row>
    <row r="1012" spans="19:31">
      <c r="S1012" s="50"/>
      <c r="T1012" s="50"/>
      <c r="U1012" s="50"/>
      <c r="V1012" s="50"/>
      <c r="W1012" s="50"/>
      <c r="X1012" s="50"/>
      <c r="Y1012" s="50"/>
      <c r="Z1012" s="50"/>
      <c r="AA1012" s="50"/>
      <c r="AB1012" s="50"/>
      <c r="AC1012" s="50"/>
      <c r="AD1012" s="50"/>
      <c r="AE1012" s="50"/>
    </row>
    <row r="1013" spans="19:31">
      <c r="S1013" s="50"/>
      <c r="T1013" s="50"/>
      <c r="U1013" s="50"/>
      <c r="V1013" s="50"/>
      <c r="W1013" s="50"/>
      <c r="X1013" s="50"/>
      <c r="Y1013" s="50"/>
      <c r="Z1013" s="50"/>
      <c r="AA1013" s="50"/>
      <c r="AB1013" s="50"/>
      <c r="AC1013" s="50"/>
      <c r="AD1013" s="50"/>
      <c r="AE1013" s="50"/>
    </row>
    <row r="1014" spans="19:31">
      <c r="S1014" s="50"/>
      <c r="T1014" s="50"/>
      <c r="U1014" s="50"/>
      <c r="V1014" s="50"/>
      <c r="W1014" s="50"/>
      <c r="X1014" s="50"/>
      <c r="Y1014" s="50"/>
      <c r="Z1014" s="50"/>
      <c r="AA1014" s="50"/>
      <c r="AB1014" s="50"/>
      <c r="AC1014" s="50"/>
      <c r="AD1014" s="50"/>
      <c r="AE1014" s="50"/>
    </row>
    <row r="1015" spans="19:31">
      <c r="S1015" s="50"/>
      <c r="T1015" s="50"/>
      <c r="U1015" s="50"/>
      <c r="V1015" s="50"/>
      <c r="W1015" s="50"/>
      <c r="X1015" s="50"/>
      <c r="Y1015" s="50"/>
      <c r="Z1015" s="50"/>
      <c r="AA1015" s="50"/>
      <c r="AB1015" s="50"/>
      <c r="AC1015" s="50"/>
      <c r="AD1015" s="50"/>
      <c r="AE1015" s="50"/>
    </row>
    <row r="1016" spans="19:31">
      <c r="S1016" s="50"/>
      <c r="T1016" s="50"/>
      <c r="U1016" s="50"/>
      <c r="V1016" s="50"/>
      <c r="W1016" s="50"/>
      <c r="X1016" s="50"/>
      <c r="Y1016" s="50"/>
      <c r="Z1016" s="50"/>
      <c r="AA1016" s="50"/>
      <c r="AB1016" s="50"/>
      <c r="AC1016" s="50"/>
      <c r="AD1016" s="50"/>
      <c r="AE1016" s="50"/>
    </row>
    <row r="1017" spans="19:31">
      <c r="S1017" s="50"/>
      <c r="T1017" s="50"/>
      <c r="U1017" s="50"/>
      <c r="V1017" s="50"/>
      <c r="W1017" s="50"/>
      <c r="X1017" s="50"/>
      <c r="Y1017" s="50"/>
      <c r="Z1017" s="50"/>
      <c r="AA1017" s="50"/>
      <c r="AB1017" s="50"/>
      <c r="AC1017" s="50"/>
      <c r="AD1017" s="50"/>
      <c r="AE1017" s="50"/>
    </row>
    <row r="1018" spans="19:31">
      <c r="S1018" s="50"/>
      <c r="T1018" s="50"/>
      <c r="U1018" s="50"/>
      <c r="V1018" s="50"/>
      <c r="W1018" s="50"/>
      <c r="X1018" s="50"/>
      <c r="Y1018" s="50"/>
      <c r="Z1018" s="50"/>
      <c r="AA1018" s="50"/>
      <c r="AB1018" s="50"/>
      <c r="AC1018" s="50"/>
      <c r="AD1018" s="50"/>
      <c r="AE1018" s="50"/>
    </row>
    <row r="1019" spans="19:31">
      <c r="S1019" s="50"/>
      <c r="T1019" s="50"/>
      <c r="U1019" s="50"/>
      <c r="V1019" s="50"/>
      <c r="W1019" s="50"/>
      <c r="X1019" s="50"/>
      <c r="Y1019" s="50"/>
      <c r="Z1019" s="50"/>
      <c r="AA1019" s="50"/>
      <c r="AB1019" s="50"/>
      <c r="AC1019" s="50"/>
      <c r="AD1019" s="50"/>
      <c r="AE1019" s="50"/>
    </row>
    <row r="1020" spans="19:31">
      <c r="S1020" s="50"/>
      <c r="T1020" s="50"/>
      <c r="U1020" s="50"/>
      <c r="V1020" s="50"/>
      <c r="W1020" s="50"/>
      <c r="X1020" s="50"/>
      <c r="Y1020" s="50"/>
      <c r="Z1020" s="50"/>
      <c r="AA1020" s="50"/>
      <c r="AB1020" s="50"/>
      <c r="AC1020" s="50"/>
      <c r="AD1020" s="50"/>
      <c r="AE1020" s="50"/>
    </row>
    <row r="1021" spans="19:31">
      <c r="S1021" s="50"/>
      <c r="T1021" s="50"/>
      <c r="U1021" s="50"/>
      <c r="V1021" s="50"/>
      <c r="W1021" s="50"/>
      <c r="X1021" s="50"/>
      <c r="Y1021" s="50"/>
      <c r="Z1021" s="50"/>
      <c r="AA1021" s="50"/>
      <c r="AB1021" s="50"/>
      <c r="AC1021" s="50"/>
      <c r="AD1021" s="50"/>
      <c r="AE1021" s="50"/>
    </row>
    <row r="1022" spans="19:31">
      <c r="S1022" s="50"/>
      <c r="T1022" s="50"/>
      <c r="U1022" s="50"/>
      <c r="V1022" s="50"/>
      <c r="W1022" s="50"/>
      <c r="X1022" s="50"/>
      <c r="Y1022" s="50"/>
      <c r="Z1022" s="50"/>
      <c r="AA1022" s="50"/>
      <c r="AB1022" s="50"/>
      <c r="AC1022" s="50"/>
      <c r="AD1022" s="50"/>
      <c r="AE1022" s="50"/>
    </row>
    <row r="1023" spans="19:31">
      <c r="S1023" s="50"/>
      <c r="T1023" s="50"/>
      <c r="U1023" s="50"/>
      <c r="V1023" s="50"/>
      <c r="W1023" s="50"/>
      <c r="X1023" s="50"/>
      <c r="Y1023" s="50"/>
      <c r="Z1023" s="50"/>
      <c r="AA1023" s="50"/>
      <c r="AB1023" s="50"/>
      <c r="AC1023" s="50"/>
      <c r="AD1023" s="50"/>
      <c r="AE1023" s="50"/>
    </row>
    <row r="1024" spans="19:31">
      <c r="S1024" s="50"/>
      <c r="T1024" s="50"/>
      <c r="U1024" s="50"/>
      <c r="V1024" s="50"/>
      <c r="W1024" s="50"/>
      <c r="X1024" s="50"/>
      <c r="Y1024" s="50"/>
      <c r="Z1024" s="50"/>
      <c r="AA1024" s="50"/>
      <c r="AB1024" s="50"/>
      <c r="AC1024" s="50"/>
      <c r="AD1024" s="50"/>
      <c r="AE1024" s="50"/>
    </row>
    <row r="1025" spans="19:31">
      <c r="S1025" s="50"/>
      <c r="T1025" s="50"/>
      <c r="U1025" s="50"/>
      <c r="V1025" s="50"/>
      <c r="W1025" s="50"/>
      <c r="X1025" s="50"/>
      <c r="Y1025" s="50"/>
      <c r="Z1025" s="50"/>
      <c r="AA1025" s="50"/>
      <c r="AB1025" s="50"/>
      <c r="AC1025" s="50"/>
      <c r="AD1025" s="50"/>
      <c r="AE1025" s="50"/>
    </row>
    <row r="1026" spans="19:31">
      <c r="S1026" s="50"/>
      <c r="T1026" s="50"/>
      <c r="U1026" s="50"/>
      <c r="V1026" s="50"/>
      <c r="W1026" s="50"/>
      <c r="X1026" s="50"/>
      <c r="Y1026" s="50"/>
      <c r="Z1026" s="50"/>
      <c r="AA1026" s="50"/>
      <c r="AB1026" s="50"/>
      <c r="AC1026" s="50"/>
      <c r="AD1026" s="50"/>
      <c r="AE1026" s="50"/>
    </row>
    <row r="1027" spans="19:31">
      <c r="S1027" s="50"/>
      <c r="T1027" s="50"/>
      <c r="U1027" s="50"/>
      <c r="V1027" s="50"/>
      <c r="W1027" s="50"/>
      <c r="X1027" s="50"/>
      <c r="Y1027" s="50"/>
      <c r="Z1027" s="50"/>
      <c r="AA1027" s="50"/>
      <c r="AB1027" s="50"/>
      <c r="AC1027" s="50"/>
      <c r="AD1027" s="50"/>
      <c r="AE1027" s="50"/>
    </row>
    <row r="1028" spans="19:31">
      <c r="S1028" s="50"/>
      <c r="T1028" s="50"/>
      <c r="U1028" s="50"/>
      <c r="V1028" s="50"/>
      <c r="W1028" s="50"/>
      <c r="X1028" s="50"/>
      <c r="Y1028" s="50"/>
      <c r="Z1028" s="50"/>
      <c r="AA1028" s="50"/>
      <c r="AB1028" s="50"/>
      <c r="AC1028" s="50"/>
      <c r="AD1028" s="50"/>
      <c r="AE1028" s="50"/>
    </row>
    <row r="1029" spans="19:31">
      <c r="S1029" s="50"/>
      <c r="T1029" s="50"/>
      <c r="U1029" s="50"/>
      <c r="V1029" s="50"/>
      <c r="W1029" s="50"/>
      <c r="X1029" s="50"/>
      <c r="Y1029" s="50"/>
      <c r="Z1029" s="50"/>
      <c r="AA1029" s="50"/>
      <c r="AB1029" s="50"/>
      <c r="AC1029" s="50"/>
      <c r="AD1029" s="50"/>
      <c r="AE1029" s="50"/>
    </row>
    <row r="1030" spans="19:31">
      <c r="S1030" s="50"/>
      <c r="T1030" s="50"/>
      <c r="U1030" s="50"/>
      <c r="V1030" s="50"/>
      <c r="W1030" s="50"/>
      <c r="X1030" s="50"/>
      <c r="Y1030" s="50"/>
      <c r="Z1030" s="50"/>
      <c r="AA1030" s="50"/>
      <c r="AB1030" s="50"/>
      <c r="AC1030" s="50"/>
      <c r="AD1030" s="50"/>
      <c r="AE1030" s="50"/>
    </row>
    <row r="1031" spans="19:31">
      <c r="S1031" s="50"/>
      <c r="T1031" s="50"/>
      <c r="U1031" s="50"/>
      <c r="V1031" s="50"/>
      <c r="W1031" s="50"/>
      <c r="X1031" s="50"/>
      <c r="Y1031" s="50"/>
      <c r="Z1031" s="50"/>
      <c r="AA1031" s="50"/>
      <c r="AB1031" s="50"/>
      <c r="AC1031" s="50"/>
      <c r="AD1031" s="50"/>
      <c r="AE1031" s="50"/>
    </row>
    <row r="1032" spans="19:31">
      <c r="S1032" s="50"/>
      <c r="T1032" s="50"/>
      <c r="U1032" s="50"/>
      <c r="V1032" s="50"/>
      <c r="W1032" s="50"/>
      <c r="X1032" s="50"/>
      <c r="Y1032" s="50"/>
      <c r="Z1032" s="50"/>
      <c r="AA1032" s="50"/>
      <c r="AB1032" s="50"/>
      <c r="AC1032" s="50"/>
      <c r="AD1032" s="50"/>
      <c r="AE1032" s="50"/>
    </row>
    <row r="1033" spans="19:31">
      <c r="S1033" s="50"/>
      <c r="T1033" s="50"/>
      <c r="U1033" s="50"/>
      <c r="V1033" s="50"/>
      <c r="W1033" s="50"/>
      <c r="X1033" s="50"/>
      <c r="Y1033" s="50"/>
      <c r="Z1033" s="50"/>
      <c r="AA1033" s="50"/>
      <c r="AB1033" s="50"/>
      <c r="AC1033" s="50"/>
      <c r="AD1033" s="50"/>
      <c r="AE1033" s="50"/>
    </row>
    <row r="1034" spans="19:31">
      <c r="S1034" s="50"/>
      <c r="T1034" s="50"/>
      <c r="U1034" s="50"/>
      <c r="V1034" s="50"/>
      <c r="W1034" s="50"/>
      <c r="X1034" s="50"/>
      <c r="Y1034" s="50"/>
      <c r="Z1034" s="50"/>
      <c r="AA1034" s="50"/>
      <c r="AB1034" s="50"/>
      <c r="AC1034" s="50"/>
      <c r="AD1034" s="50"/>
      <c r="AE1034" s="50"/>
    </row>
    <row r="1035" spans="19:31">
      <c r="S1035" s="50"/>
      <c r="T1035" s="50"/>
      <c r="U1035" s="50"/>
      <c r="V1035" s="50"/>
      <c r="W1035" s="50"/>
      <c r="X1035" s="50"/>
      <c r="Y1035" s="50"/>
      <c r="Z1035" s="50"/>
      <c r="AA1035" s="50"/>
      <c r="AB1035" s="50"/>
      <c r="AC1035" s="50"/>
      <c r="AD1035" s="50"/>
      <c r="AE1035" s="50"/>
    </row>
    <row r="1036" spans="19:31">
      <c r="S1036" s="50"/>
      <c r="T1036" s="50"/>
      <c r="U1036" s="50"/>
      <c r="V1036" s="50"/>
      <c r="W1036" s="50"/>
      <c r="X1036" s="50"/>
      <c r="Y1036" s="50"/>
      <c r="Z1036" s="50"/>
      <c r="AA1036" s="50"/>
      <c r="AB1036" s="50"/>
      <c r="AC1036" s="50"/>
      <c r="AD1036" s="50"/>
      <c r="AE1036" s="50"/>
    </row>
    <row r="1037" spans="19:31">
      <c r="S1037" s="50"/>
      <c r="T1037" s="50"/>
      <c r="U1037" s="50"/>
      <c r="V1037" s="50"/>
      <c r="W1037" s="50"/>
      <c r="X1037" s="50"/>
      <c r="Y1037" s="50"/>
      <c r="Z1037" s="50"/>
      <c r="AA1037" s="50"/>
      <c r="AB1037" s="50"/>
      <c r="AC1037" s="50"/>
      <c r="AD1037" s="50"/>
      <c r="AE1037" s="50"/>
    </row>
    <row r="1038" spans="19:31">
      <c r="S1038" s="50"/>
      <c r="T1038" s="50"/>
      <c r="U1038" s="50"/>
      <c r="V1038" s="50"/>
      <c r="W1038" s="50"/>
      <c r="X1038" s="50"/>
      <c r="Y1038" s="50"/>
      <c r="Z1038" s="50"/>
      <c r="AA1038" s="50"/>
      <c r="AB1038" s="50"/>
      <c r="AC1038" s="50"/>
      <c r="AD1038" s="50"/>
      <c r="AE1038" s="50"/>
    </row>
    <row r="1039" spans="19:31">
      <c r="S1039" s="50"/>
      <c r="T1039" s="50"/>
      <c r="U1039" s="50"/>
      <c r="V1039" s="50"/>
      <c r="W1039" s="50"/>
      <c r="X1039" s="50"/>
      <c r="Y1039" s="50"/>
      <c r="Z1039" s="50"/>
      <c r="AA1039" s="50"/>
      <c r="AB1039" s="50"/>
      <c r="AC1039" s="50"/>
      <c r="AD1039" s="50"/>
      <c r="AE1039" s="50"/>
    </row>
    <row r="1040" spans="19:31">
      <c r="S1040" s="50"/>
      <c r="T1040" s="50"/>
      <c r="U1040" s="50"/>
      <c r="V1040" s="50"/>
      <c r="W1040" s="50"/>
      <c r="X1040" s="50"/>
      <c r="Y1040" s="50"/>
      <c r="Z1040" s="50"/>
      <c r="AA1040" s="50"/>
      <c r="AB1040" s="50"/>
      <c r="AC1040" s="50"/>
      <c r="AD1040" s="50"/>
      <c r="AE1040" s="50"/>
    </row>
    <row r="1041" spans="19:31">
      <c r="S1041" s="50"/>
      <c r="T1041" s="50"/>
      <c r="U1041" s="50"/>
      <c r="V1041" s="50"/>
      <c r="W1041" s="50"/>
      <c r="X1041" s="50"/>
      <c r="Y1041" s="50"/>
      <c r="Z1041" s="50"/>
      <c r="AA1041" s="50"/>
      <c r="AB1041" s="50"/>
      <c r="AC1041" s="50"/>
      <c r="AD1041" s="50"/>
      <c r="AE1041" s="50"/>
    </row>
    <row r="1042" spans="19:31">
      <c r="S1042" s="50"/>
      <c r="T1042" s="50"/>
      <c r="U1042" s="50"/>
      <c r="V1042" s="50"/>
      <c r="W1042" s="50"/>
      <c r="X1042" s="50"/>
      <c r="Y1042" s="50"/>
      <c r="Z1042" s="50"/>
      <c r="AA1042" s="50"/>
      <c r="AB1042" s="50"/>
      <c r="AC1042" s="50"/>
      <c r="AD1042" s="50"/>
      <c r="AE1042" s="50"/>
    </row>
    <row r="1043" spans="19:31">
      <c r="S1043" s="50"/>
      <c r="T1043" s="50"/>
      <c r="U1043" s="50"/>
      <c r="V1043" s="50"/>
      <c r="W1043" s="50"/>
      <c r="X1043" s="50"/>
      <c r="Y1043" s="50"/>
      <c r="Z1043" s="50"/>
      <c r="AA1043" s="50"/>
      <c r="AB1043" s="50"/>
      <c r="AC1043" s="50"/>
      <c r="AD1043" s="50"/>
      <c r="AE1043" s="50"/>
    </row>
    <row r="1044" spans="19:31">
      <c r="S1044" s="50"/>
      <c r="T1044" s="50"/>
      <c r="U1044" s="50"/>
      <c r="V1044" s="50"/>
      <c r="W1044" s="50"/>
      <c r="X1044" s="50"/>
      <c r="Y1044" s="50"/>
      <c r="Z1044" s="50"/>
      <c r="AA1044" s="50"/>
      <c r="AB1044" s="50"/>
      <c r="AC1044" s="50"/>
      <c r="AD1044" s="50"/>
      <c r="AE1044" s="50"/>
    </row>
    <row r="1045" spans="19:31">
      <c r="S1045" s="50"/>
      <c r="T1045" s="50"/>
      <c r="U1045" s="50"/>
      <c r="V1045" s="50"/>
      <c r="W1045" s="50"/>
      <c r="X1045" s="50"/>
      <c r="Y1045" s="50"/>
      <c r="Z1045" s="50"/>
      <c r="AA1045" s="50"/>
      <c r="AB1045" s="50"/>
      <c r="AC1045" s="50"/>
      <c r="AD1045" s="50"/>
      <c r="AE1045" s="50"/>
    </row>
    <row r="1046" spans="19:31">
      <c r="S1046" s="50"/>
      <c r="T1046" s="50"/>
      <c r="U1046" s="50"/>
      <c r="V1046" s="50"/>
      <c r="W1046" s="50"/>
      <c r="X1046" s="50"/>
      <c r="Y1046" s="50"/>
      <c r="Z1046" s="50"/>
      <c r="AA1046" s="50"/>
      <c r="AB1046" s="50"/>
      <c r="AC1046" s="50"/>
      <c r="AD1046" s="50"/>
      <c r="AE1046" s="50"/>
    </row>
    <row r="1047" spans="19:31">
      <c r="S1047" s="50"/>
      <c r="T1047" s="50"/>
      <c r="U1047" s="50"/>
      <c r="V1047" s="50"/>
      <c r="W1047" s="50"/>
      <c r="X1047" s="50"/>
      <c r="Y1047" s="50"/>
      <c r="Z1047" s="50"/>
      <c r="AA1047" s="50"/>
      <c r="AB1047" s="50"/>
      <c r="AC1047" s="50"/>
      <c r="AD1047" s="50"/>
      <c r="AE1047" s="50"/>
    </row>
    <row r="1048" spans="19:31">
      <c r="S1048" s="50"/>
      <c r="T1048" s="50"/>
      <c r="U1048" s="50"/>
      <c r="V1048" s="50"/>
      <c r="W1048" s="50"/>
      <c r="X1048" s="50"/>
      <c r="Y1048" s="50"/>
      <c r="Z1048" s="50"/>
      <c r="AA1048" s="50"/>
      <c r="AB1048" s="50"/>
      <c r="AC1048" s="50"/>
      <c r="AD1048" s="50"/>
      <c r="AE1048" s="50"/>
    </row>
    <row r="1049" spans="19:31">
      <c r="S1049" s="50"/>
      <c r="T1049" s="50"/>
      <c r="U1049" s="50"/>
      <c r="V1049" s="50"/>
      <c r="W1049" s="50"/>
      <c r="X1049" s="50"/>
      <c r="Y1049" s="50"/>
      <c r="Z1049" s="50"/>
      <c r="AA1049" s="50"/>
      <c r="AB1049" s="50"/>
      <c r="AC1049" s="50"/>
      <c r="AD1049" s="50"/>
      <c r="AE1049" s="50"/>
    </row>
    <row r="1050" spans="19:31">
      <c r="S1050" s="50"/>
      <c r="T1050" s="50"/>
      <c r="U1050" s="50"/>
      <c r="V1050" s="50"/>
      <c r="W1050" s="50"/>
      <c r="X1050" s="50"/>
      <c r="Y1050" s="50"/>
      <c r="Z1050" s="50"/>
      <c r="AA1050" s="50"/>
      <c r="AB1050" s="50"/>
      <c r="AC1050" s="50"/>
      <c r="AD1050" s="50"/>
      <c r="AE1050" s="50"/>
    </row>
    <row r="1051" spans="19:31">
      <c r="S1051" s="50"/>
      <c r="T1051" s="50"/>
      <c r="U1051" s="50"/>
      <c r="V1051" s="50"/>
      <c r="W1051" s="50"/>
      <c r="X1051" s="50"/>
      <c r="Y1051" s="50"/>
      <c r="Z1051" s="50"/>
      <c r="AA1051" s="50"/>
      <c r="AB1051" s="50"/>
      <c r="AC1051" s="50"/>
      <c r="AD1051" s="50"/>
      <c r="AE1051" s="50"/>
    </row>
    <row r="1052" spans="19:31">
      <c r="S1052" s="50"/>
      <c r="T1052" s="50"/>
      <c r="U1052" s="50"/>
      <c r="V1052" s="50"/>
      <c r="W1052" s="50"/>
      <c r="X1052" s="50"/>
      <c r="Y1052" s="50"/>
      <c r="Z1052" s="50"/>
      <c r="AA1052" s="50"/>
      <c r="AB1052" s="50"/>
      <c r="AC1052" s="50"/>
      <c r="AD1052" s="50"/>
      <c r="AE1052" s="50"/>
    </row>
    <row r="1053" spans="19:31">
      <c r="S1053" s="50"/>
      <c r="T1053" s="50"/>
      <c r="U1053" s="50"/>
      <c r="V1053" s="50"/>
      <c r="W1053" s="50"/>
      <c r="X1053" s="50"/>
      <c r="Y1053" s="50"/>
      <c r="Z1053" s="50"/>
      <c r="AA1053" s="50"/>
      <c r="AB1053" s="50"/>
      <c r="AC1053" s="50"/>
      <c r="AD1053" s="50"/>
      <c r="AE1053" s="50"/>
    </row>
    <row r="1054" spans="19:31">
      <c r="S1054" s="50"/>
      <c r="T1054" s="50"/>
      <c r="U1054" s="50"/>
      <c r="V1054" s="50"/>
      <c r="W1054" s="50"/>
      <c r="X1054" s="50"/>
      <c r="Y1054" s="50"/>
      <c r="Z1054" s="50"/>
      <c r="AA1054" s="50"/>
      <c r="AB1054" s="50"/>
      <c r="AC1054" s="50"/>
      <c r="AD1054" s="50"/>
      <c r="AE1054" s="50"/>
    </row>
    <row r="1055" spans="19:31">
      <c r="S1055" s="50"/>
      <c r="T1055" s="50"/>
      <c r="U1055" s="50"/>
      <c r="V1055" s="50"/>
      <c r="W1055" s="50"/>
      <c r="X1055" s="50"/>
      <c r="Y1055" s="50"/>
      <c r="Z1055" s="50"/>
      <c r="AA1055" s="50"/>
      <c r="AB1055" s="50"/>
      <c r="AC1055" s="50"/>
      <c r="AD1055" s="50"/>
      <c r="AE1055" s="50"/>
    </row>
    <row r="1056" spans="19:31">
      <c r="S1056" s="50"/>
      <c r="T1056" s="50"/>
      <c r="U1056" s="50"/>
      <c r="V1056" s="50"/>
      <c r="W1056" s="50"/>
      <c r="X1056" s="50"/>
      <c r="Y1056" s="50"/>
      <c r="Z1056" s="50"/>
      <c r="AA1056" s="50"/>
      <c r="AB1056" s="50"/>
      <c r="AC1056" s="50"/>
      <c r="AD1056" s="50"/>
      <c r="AE1056" s="50"/>
    </row>
    <row r="1057" spans="19:31">
      <c r="S1057" s="50"/>
      <c r="T1057" s="50"/>
      <c r="U1057" s="50"/>
      <c r="V1057" s="50"/>
      <c r="W1057" s="50"/>
      <c r="X1057" s="50"/>
      <c r="Y1057" s="50"/>
      <c r="Z1057" s="50"/>
      <c r="AA1057" s="50"/>
      <c r="AB1057" s="50"/>
      <c r="AC1057" s="50"/>
      <c r="AD1057" s="50"/>
      <c r="AE1057" s="50"/>
    </row>
    <row r="1058" spans="19:31">
      <c r="S1058" s="50"/>
      <c r="T1058" s="50"/>
      <c r="U1058" s="50"/>
      <c r="V1058" s="50"/>
      <c r="W1058" s="50"/>
      <c r="X1058" s="50"/>
      <c r="Y1058" s="50"/>
      <c r="Z1058" s="50"/>
      <c r="AA1058" s="50"/>
      <c r="AB1058" s="50"/>
      <c r="AC1058" s="50"/>
      <c r="AD1058" s="50"/>
      <c r="AE1058" s="50"/>
    </row>
    <row r="1059" spans="19:31">
      <c r="S1059" s="50"/>
      <c r="T1059" s="50"/>
      <c r="U1059" s="50"/>
      <c r="V1059" s="50"/>
      <c r="W1059" s="50"/>
      <c r="X1059" s="50"/>
      <c r="Y1059" s="50"/>
      <c r="Z1059" s="50"/>
      <c r="AA1059" s="50"/>
      <c r="AB1059" s="50"/>
      <c r="AC1059" s="50"/>
      <c r="AD1059" s="50"/>
      <c r="AE1059" s="50"/>
    </row>
    <row r="1060" spans="19:31">
      <c r="S1060" s="50"/>
      <c r="T1060" s="50"/>
      <c r="U1060" s="50"/>
      <c r="V1060" s="50"/>
      <c r="W1060" s="50"/>
      <c r="X1060" s="50"/>
      <c r="Y1060" s="50"/>
      <c r="Z1060" s="50"/>
      <c r="AA1060" s="50"/>
      <c r="AB1060" s="50"/>
      <c r="AC1060" s="50"/>
      <c r="AD1060" s="50"/>
      <c r="AE1060" s="50"/>
    </row>
    <row r="1061" spans="19:31">
      <c r="S1061" s="50"/>
      <c r="T1061" s="50"/>
      <c r="U1061" s="50"/>
      <c r="V1061" s="50"/>
      <c r="W1061" s="50"/>
      <c r="X1061" s="50"/>
      <c r="Y1061" s="50"/>
      <c r="Z1061" s="50"/>
      <c r="AA1061" s="50"/>
      <c r="AB1061" s="50"/>
      <c r="AC1061" s="50"/>
      <c r="AD1061" s="50"/>
      <c r="AE1061" s="50"/>
    </row>
    <row r="1062" spans="19:31">
      <c r="S1062" s="50"/>
      <c r="T1062" s="50"/>
      <c r="U1062" s="50"/>
      <c r="V1062" s="50"/>
      <c r="W1062" s="50"/>
      <c r="X1062" s="50"/>
      <c r="Y1062" s="50"/>
      <c r="Z1062" s="50"/>
      <c r="AA1062" s="50"/>
      <c r="AB1062" s="50"/>
      <c r="AC1062" s="50"/>
      <c r="AD1062" s="50"/>
      <c r="AE1062" s="50"/>
    </row>
    <row r="1063" spans="19:31">
      <c r="S1063" s="50"/>
      <c r="T1063" s="50"/>
      <c r="U1063" s="50"/>
      <c r="V1063" s="50"/>
      <c r="W1063" s="50"/>
      <c r="X1063" s="50"/>
      <c r="Y1063" s="50"/>
      <c r="Z1063" s="50"/>
      <c r="AA1063" s="50"/>
      <c r="AB1063" s="50"/>
      <c r="AC1063" s="50"/>
      <c r="AD1063" s="50"/>
      <c r="AE1063" s="50"/>
    </row>
    <row r="1064" spans="19:31">
      <c r="S1064" s="50"/>
      <c r="T1064" s="50"/>
      <c r="U1064" s="50"/>
      <c r="V1064" s="50"/>
      <c r="W1064" s="50"/>
      <c r="X1064" s="50"/>
      <c r="Y1064" s="50"/>
      <c r="Z1064" s="50"/>
      <c r="AA1064" s="50"/>
      <c r="AB1064" s="50"/>
      <c r="AC1064" s="50"/>
      <c r="AD1064" s="50"/>
      <c r="AE1064" s="50"/>
    </row>
    <row r="1065" spans="19:31">
      <c r="S1065" s="50"/>
      <c r="T1065" s="50"/>
      <c r="U1065" s="50"/>
      <c r="V1065" s="50"/>
      <c r="W1065" s="50"/>
      <c r="X1065" s="50"/>
      <c r="Y1065" s="50"/>
      <c r="Z1065" s="50"/>
      <c r="AA1065" s="50"/>
      <c r="AB1065" s="50"/>
      <c r="AC1065" s="50"/>
      <c r="AD1065" s="50"/>
      <c r="AE1065" s="50"/>
    </row>
    <row r="1066" spans="19:31">
      <c r="S1066" s="50"/>
      <c r="T1066" s="50"/>
      <c r="U1066" s="50"/>
      <c r="V1066" s="50"/>
      <c r="W1066" s="50"/>
      <c r="X1066" s="50"/>
      <c r="Y1066" s="50"/>
      <c r="Z1066" s="50"/>
      <c r="AA1066" s="50"/>
      <c r="AB1066" s="50"/>
      <c r="AC1066" s="50"/>
      <c r="AD1066" s="50"/>
      <c r="AE1066" s="50"/>
    </row>
    <row r="1067" spans="19:31">
      <c r="S1067" s="50"/>
      <c r="T1067" s="50"/>
      <c r="U1067" s="50"/>
      <c r="V1067" s="50"/>
      <c r="W1067" s="50"/>
      <c r="X1067" s="50"/>
      <c r="Y1067" s="50"/>
      <c r="Z1067" s="50"/>
      <c r="AA1067" s="50"/>
      <c r="AB1067" s="50"/>
      <c r="AC1067" s="50"/>
      <c r="AD1067" s="50"/>
      <c r="AE1067" s="50"/>
    </row>
    <row r="1068" spans="19:31">
      <c r="S1068" s="50"/>
      <c r="T1068" s="50"/>
      <c r="U1068" s="50"/>
      <c r="V1068" s="50"/>
      <c r="W1068" s="50"/>
      <c r="X1068" s="50"/>
      <c r="Y1068" s="50"/>
      <c r="Z1068" s="50"/>
      <c r="AA1068" s="50"/>
      <c r="AB1068" s="50"/>
      <c r="AC1068" s="50"/>
      <c r="AD1068" s="50"/>
      <c r="AE1068" s="50"/>
    </row>
    <row r="1069" spans="19:31">
      <c r="S1069" s="50"/>
      <c r="T1069" s="50"/>
      <c r="U1069" s="50"/>
      <c r="V1069" s="50"/>
      <c r="W1069" s="50"/>
      <c r="X1069" s="50"/>
      <c r="Y1069" s="50"/>
      <c r="Z1069" s="50"/>
      <c r="AA1069" s="50"/>
      <c r="AB1069" s="50"/>
      <c r="AC1069" s="50"/>
      <c r="AD1069" s="50"/>
      <c r="AE1069" s="50"/>
    </row>
    <row r="1070" spans="19:31">
      <c r="S1070" s="50"/>
      <c r="T1070" s="50"/>
      <c r="U1070" s="50"/>
      <c r="V1070" s="50"/>
      <c r="W1070" s="50"/>
      <c r="X1070" s="50"/>
      <c r="Y1070" s="50"/>
      <c r="Z1070" s="50"/>
      <c r="AA1070" s="50"/>
      <c r="AB1070" s="50"/>
      <c r="AC1070" s="50"/>
      <c r="AD1070" s="50"/>
      <c r="AE1070" s="50"/>
    </row>
    <row r="1071" spans="19:31">
      <c r="S1071" s="50"/>
      <c r="T1071" s="50"/>
      <c r="U1071" s="50"/>
      <c r="V1071" s="50"/>
      <c r="W1071" s="50"/>
      <c r="X1071" s="50"/>
      <c r="Y1071" s="50"/>
      <c r="Z1071" s="50"/>
      <c r="AA1071" s="50"/>
      <c r="AB1071" s="50"/>
      <c r="AC1071" s="50"/>
      <c r="AD1071" s="50"/>
      <c r="AE1071" s="50"/>
    </row>
    <row r="1072" spans="19:31">
      <c r="S1072" s="50"/>
      <c r="T1072" s="50"/>
      <c r="U1072" s="50"/>
      <c r="V1072" s="50"/>
      <c r="W1072" s="50"/>
      <c r="X1072" s="50"/>
      <c r="Y1072" s="50"/>
      <c r="Z1072" s="50"/>
      <c r="AA1072" s="50"/>
      <c r="AB1072" s="50"/>
      <c r="AC1072" s="50"/>
      <c r="AD1072" s="50"/>
      <c r="AE1072" s="50"/>
    </row>
    <row r="1073" spans="19:31">
      <c r="S1073" s="50"/>
      <c r="T1073" s="50"/>
      <c r="U1073" s="50"/>
      <c r="V1073" s="50"/>
      <c r="W1073" s="50"/>
      <c r="X1073" s="50"/>
      <c r="Y1073" s="50"/>
      <c r="Z1073" s="50"/>
      <c r="AA1073" s="50"/>
      <c r="AB1073" s="50"/>
      <c r="AC1073" s="50"/>
      <c r="AD1073" s="50"/>
      <c r="AE1073" s="50"/>
    </row>
    <row r="1074" spans="19:31">
      <c r="S1074" s="50"/>
      <c r="T1074" s="50"/>
      <c r="U1074" s="50"/>
      <c r="V1074" s="50"/>
      <c r="W1074" s="50"/>
      <c r="X1074" s="50"/>
      <c r="Y1074" s="50"/>
      <c r="Z1074" s="50"/>
      <c r="AA1074" s="50"/>
      <c r="AB1074" s="50"/>
      <c r="AC1074" s="50"/>
      <c r="AD1074" s="50"/>
      <c r="AE1074" s="50"/>
    </row>
    <row r="1075" spans="19:31">
      <c r="S1075" s="50"/>
      <c r="T1075" s="50"/>
      <c r="U1075" s="50"/>
      <c r="V1075" s="50"/>
      <c r="W1075" s="50"/>
      <c r="X1075" s="50"/>
      <c r="Y1075" s="50"/>
      <c r="Z1075" s="50"/>
      <c r="AA1075" s="50"/>
      <c r="AB1075" s="50"/>
      <c r="AC1075" s="50"/>
      <c r="AD1075" s="50"/>
      <c r="AE1075" s="50"/>
    </row>
    <row r="1076" spans="19:31">
      <c r="S1076" s="50"/>
      <c r="T1076" s="50"/>
      <c r="U1076" s="50"/>
      <c r="V1076" s="50"/>
      <c r="W1076" s="50"/>
      <c r="X1076" s="50"/>
      <c r="Y1076" s="50"/>
      <c r="Z1076" s="50"/>
      <c r="AA1076" s="50"/>
      <c r="AB1076" s="50"/>
      <c r="AC1076" s="50"/>
      <c r="AD1076" s="50"/>
      <c r="AE1076" s="50"/>
    </row>
    <row r="1077" spans="19:31">
      <c r="S1077" s="50"/>
      <c r="T1077" s="50"/>
      <c r="U1077" s="50"/>
      <c r="V1077" s="50"/>
      <c r="W1077" s="50"/>
      <c r="X1077" s="50"/>
      <c r="Y1077" s="50"/>
      <c r="Z1077" s="50"/>
      <c r="AA1077" s="50"/>
      <c r="AB1077" s="50"/>
      <c r="AC1077" s="50"/>
      <c r="AD1077" s="50"/>
      <c r="AE1077" s="50"/>
    </row>
    <row r="1078" spans="19:31">
      <c r="S1078" s="50"/>
      <c r="T1078" s="50"/>
      <c r="U1078" s="50"/>
      <c r="V1078" s="50"/>
      <c r="W1078" s="50"/>
      <c r="X1078" s="50"/>
      <c r="Y1078" s="50"/>
      <c r="Z1078" s="50"/>
      <c r="AA1078" s="50"/>
      <c r="AB1078" s="50"/>
      <c r="AC1078" s="50"/>
      <c r="AD1078" s="50"/>
      <c r="AE1078" s="50"/>
    </row>
    <row r="1079" spans="19:31">
      <c r="S1079" s="50"/>
      <c r="T1079" s="50"/>
      <c r="U1079" s="50"/>
      <c r="V1079" s="50"/>
      <c r="W1079" s="50"/>
      <c r="X1079" s="50"/>
      <c r="Y1079" s="50"/>
      <c r="Z1079" s="50"/>
      <c r="AA1079" s="50"/>
      <c r="AB1079" s="50"/>
      <c r="AC1079" s="50"/>
      <c r="AD1079" s="50"/>
      <c r="AE1079" s="50"/>
    </row>
    <row r="1080" spans="19:31">
      <c r="S1080" s="50"/>
      <c r="T1080" s="50"/>
      <c r="U1080" s="50"/>
      <c r="V1080" s="50"/>
      <c r="W1080" s="50"/>
      <c r="X1080" s="50"/>
      <c r="Y1080" s="50"/>
      <c r="Z1080" s="50"/>
      <c r="AA1080" s="50"/>
      <c r="AB1080" s="50"/>
      <c r="AC1080" s="50"/>
      <c r="AD1080" s="50"/>
      <c r="AE1080" s="50"/>
    </row>
    <row r="1081" spans="19:31">
      <c r="S1081" s="50"/>
      <c r="T1081" s="50"/>
      <c r="U1081" s="50"/>
      <c r="V1081" s="50"/>
      <c r="W1081" s="50"/>
      <c r="X1081" s="50"/>
      <c r="Y1081" s="50"/>
      <c r="Z1081" s="50"/>
      <c r="AA1081" s="50"/>
      <c r="AB1081" s="50"/>
      <c r="AC1081" s="50"/>
      <c r="AD1081" s="50"/>
      <c r="AE1081" s="50"/>
    </row>
    <row r="1082" spans="19:31">
      <c r="S1082" s="50"/>
      <c r="T1082" s="50"/>
      <c r="U1082" s="50"/>
      <c r="V1082" s="50"/>
      <c r="W1082" s="50"/>
      <c r="X1082" s="50"/>
      <c r="Y1082" s="50"/>
      <c r="Z1082" s="50"/>
      <c r="AA1082" s="50"/>
      <c r="AB1082" s="50"/>
      <c r="AC1082" s="50"/>
      <c r="AD1082" s="50"/>
      <c r="AE1082" s="50"/>
    </row>
    <row r="1083" spans="19:31">
      <c r="S1083" s="50"/>
      <c r="T1083" s="50"/>
      <c r="U1083" s="50"/>
      <c r="V1083" s="50"/>
      <c r="W1083" s="50"/>
      <c r="X1083" s="50"/>
      <c r="Y1083" s="50"/>
      <c r="Z1083" s="50"/>
      <c r="AA1083" s="50"/>
      <c r="AB1083" s="50"/>
      <c r="AC1083" s="50"/>
      <c r="AD1083" s="50"/>
      <c r="AE1083" s="50"/>
    </row>
    <row r="1084" spans="19:31">
      <c r="S1084" s="50"/>
      <c r="T1084" s="50"/>
      <c r="U1084" s="50"/>
      <c r="V1084" s="50"/>
      <c r="W1084" s="50"/>
      <c r="X1084" s="50"/>
      <c r="Y1084" s="50"/>
      <c r="Z1084" s="50"/>
      <c r="AA1084" s="50"/>
      <c r="AB1084" s="50"/>
      <c r="AC1084" s="50"/>
      <c r="AD1084" s="50"/>
      <c r="AE1084" s="50"/>
    </row>
    <row r="1085" spans="19:31">
      <c r="S1085" s="50"/>
      <c r="T1085" s="50"/>
      <c r="U1085" s="50"/>
      <c r="V1085" s="50"/>
      <c r="W1085" s="50"/>
      <c r="X1085" s="50"/>
      <c r="Y1085" s="50"/>
      <c r="Z1085" s="50"/>
      <c r="AA1085" s="50"/>
      <c r="AB1085" s="50"/>
      <c r="AC1085" s="50"/>
      <c r="AD1085" s="50"/>
      <c r="AE1085" s="50"/>
    </row>
    <row r="1086" spans="19:31">
      <c r="S1086" s="50"/>
      <c r="T1086" s="50"/>
      <c r="U1086" s="50"/>
      <c r="V1086" s="50"/>
      <c r="W1086" s="50"/>
      <c r="X1086" s="50"/>
      <c r="Y1086" s="50"/>
      <c r="Z1086" s="50"/>
      <c r="AA1086" s="50"/>
      <c r="AB1086" s="50"/>
      <c r="AC1086" s="50"/>
      <c r="AD1086" s="50"/>
      <c r="AE1086" s="50"/>
    </row>
    <row r="1087" spans="19:31">
      <c r="S1087" s="50"/>
      <c r="T1087" s="50"/>
      <c r="U1087" s="50"/>
      <c r="V1087" s="50"/>
      <c r="W1087" s="50"/>
      <c r="X1087" s="50"/>
      <c r="Y1087" s="50"/>
      <c r="Z1087" s="50"/>
      <c r="AA1087" s="50"/>
      <c r="AB1087" s="50"/>
      <c r="AC1087" s="50"/>
      <c r="AD1087" s="50"/>
      <c r="AE1087" s="50"/>
    </row>
    <row r="1088" spans="19:31">
      <c r="S1088" s="50"/>
      <c r="T1088" s="50"/>
      <c r="U1088" s="50"/>
      <c r="V1088" s="50"/>
      <c r="W1088" s="50"/>
      <c r="X1088" s="50"/>
      <c r="Y1088" s="50"/>
      <c r="Z1088" s="50"/>
      <c r="AA1088" s="50"/>
      <c r="AB1088" s="50"/>
      <c r="AC1088" s="50"/>
      <c r="AD1088" s="50"/>
      <c r="AE1088" s="50"/>
    </row>
    <row r="1089" spans="19:31">
      <c r="S1089" s="50"/>
      <c r="T1089" s="50"/>
      <c r="U1089" s="50"/>
      <c r="V1089" s="50"/>
      <c r="W1089" s="50"/>
      <c r="X1089" s="50"/>
      <c r="Y1089" s="50"/>
      <c r="Z1089" s="50"/>
      <c r="AA1089" s="50"/>
      <c r="AB1089" s="50"/>
      <c r="AC1089" s="50"/>
      <c r="AD1089" s="50"/>
      <c r="AE1089" s="50"/>
    </row>
    <row r="1090" spans="19:31">
      <c r="S1090" s="50"/>
      <c r="T1090" s="50"/>
      <c r="U1090" s="50"/>
      <c r="V1090" s="50"/>
      <c r="W1090" s="50"/>
      <c r="X1090" s="50"/>
      <c r="Y1090" s="50"/>
      <c r="Z1090" s="50"/>
      <c r="AA1090" s="50"/>
      <c r="AB1090" s="50"/>
      <c r="AC1090" s="50"/>
      <c r="AD1090" s="50"/>
      <c r="AE1090" s="50"/>
    </row>
    <row r="1091" spans="19:31">
      <c r="S1091" s="50"/>
      <c r="T1091" s="50"/>
      <c r="U1091" s="50"/>
      <c r="V1091" s="50"/>
      <c r="W1091" s="50"/>
      <c r="X1091" s="50"/>
      <c r="Y1091" s="50"/>
      <c r="Z1091" s="50"/>
      <c r="AA1091" s="50"/>
      <c r="AB1091" s="50"/>
      <c r="AC1091" s="50"/>
      <c r="AD1091" s="50"/>
      <c r="AE1091" s="50"/>
    </row>
    <row r="1092" spans="19:31">
      <c r="S1092" s="50"/>
      <c r="T1092" s="50"/>
      <c r="U1092" s="50"/>
      <c r="V1092" s="50"/>
      <c r="W1092" s="50"/>
      <c r="X1092" s="50"/>
      <c r="Y1092" s="50"/>
      <c r="Z1092" s="50"/>
      <c r="AA1092" s="50"/>
      <c r="AB1092" s="50"/>
      <c r="AC1092" s="50"/>
      <c r="AD1092" s="50"/>
      <c r="AE1092" s="50"/>
    </row>
    <row r="1093" spans="19:31">
      <c r="S1093" s="50"/>
      <c r="T1093" s="50"/>
      <c r="U1093" s="50"/>
      <c r="V1093" s="50"/>
      <c r="W1093" s="50"/>
      <c r="X1093" s="50"/>
      <c r="Y1093" s="50"/>
      <c r="Z1093" s="50"/>
      <c r="AA1093" s="50"/>
      <c r="AB1093" s="50"/>
      <c r="AC1093" s="50"/>
      <c r="AD1093" s="50"/>
      <c r="AE1093" s="50"/>
    </row>
    <row r="1094" spans="19:31">
      <c r="S1094" s="50"/>
      <c r="T1094" s="50"/>
      <c r="U1094" s="50"/>
      <c r="V1094" s="50"/>
      <c r="W1094" s="50"/>
      <c r="X1094" s="50"/>
      <c r="Y1094" s="50"/>
      <c r="Z1094" s="50"/>
      <c r="AA1094" s="50"/>
      <c r="AB1094" s="50"/>
      <c r="AC1094" s="50"/>
      <c r="AD1094" s="50"/>
      <c r="AE1094" s="50"/>
    </row>
    <row r="1095" spans="19:31">
      <c r="S1095" s="50"/>
      <c r="T1095" s="50"/>
      <c r="U1095" s="50"/>
      <c r="V1095" s="50"/>
      <c r="W1095" s="50"/>
      <c r="X1095" s="50"/>
      <c r="Y1095" s="50"/>
      <c r="Z1095" s="50"/>
      <c r="AA1095" s="50"/>
      <c r="AB1095" s="50"/>
      <c r="AC1095" s="50"/>
      <c r="AD1095" s="50"/>
      <c r="AE1095" s="50"/>
    </row>
    <row r="1096" spans="19:31">
      <c r="S1096" s="50"/>
      <c r="T1096" s="50"/>
      <c r="U1096" s="50"/>
      <c r="V1096" s="50"/>
      <c r="W1096" s="50"/>
      <c r="X1096" s="50"/>
      <c r="Y1096" s="50"/>
      <c r="Z1096" s="50"/>
      <c r="AA1096" s="50"/>
      <c r="AB1096" s="50"/>
      <c r="AC1096" s="50"/>
      <c r="AD1096" s="50"/>
      <c r="AE1096" s="50"/>
    </row>
    <row r="1097" spans="19:31">
      <c r="S1097" s="50"/>
      <c r="T1097" s="50"/>
      <c r="U1097" s="50"/>
      <c r="V1097" s="50"/>
      <c r="W1097" s="50"/>
      <c r="X1097" s="50"/>
      <c r="Y1097" s="50"/>
      <c r="Z1097" s="50"/>
      <c r="AA1097" s="50"/>
      <c r="AB1097" s="50"/>
      <c r="AC1097" s="50"/>
      <c r="AD1097" s="50"/>
      <c r="AE1097" s="50"/>
    </row>
    <row r="1098" spans="19:31">
      <c r="S1098" s="50"/>
      <c r="T1098" s="50"/>
      <c r="U1098" s="50"/>
      <c r="V1098" s="50"/>
      <c r="W1098" s="50"/>
      <c r="X1098" s="50"/>
      <c r="Y1098" s="50"/>
      <c r="Z1098" s="50"/>
      <c r="AA1098" s="50"/>
      <c r="AB1098" s="50"/>
      <c r="AC1098" s="50"/>
      <c r="AD1098" s="50"/>
      <c r="AE1098" s="50"/>
    </row>
    <row r="1099" spans="19:31">
      <c r="S1099" s="50"/>
      <c r="T1099" s="50"/>
      <c r="U1099" s="50"/>
      <c r="V1099" s="50"/>
      <c r="W1099" s="50"/>
      <c r="X1099" s="50"/>
      <c r="Y1099" s="50"/>
      <c r="Z1099" s="50"/>
      <c r="AA1099" s="50"/>
      <c r="AB1099" s="50"/>
      <c r="AC1099" s="50"/>
      <c r="AD1099" s="50"/>
      <c r="AE1099" s="50"/>
    </row>
    <row r="1100" spans="19:31">
      <c r="S1100" s="50"/>
      <c r="T1100" s="50"/>
      <c r="U1100" s="50"/>
      <c r="V1100" s="50"/>
      <c r="W1100" s="50"/>
      <c r="X1100" s="50"/>
      <c r="Y1100" s="50"/>
      <c r="Z1100" s="50"/>
      <c r="AA1100" s="50"/>
      <c r="AB1100" s="50"/>
      <c r="AC1100" s="50"/>
      <c r="AD1100" s="50"/>
      <c r="AE1100" s="50"/>
    </row>
    <row r="1101" spans="19:31">
      <c r="S1101" s="50"/>
      <c r="T1101" s="50"/>
      <c r="U1101" s="50"/>
      <c r="V1101" s="50"/>
      <c r="W1101" s="50"/>
      <c r="X1101" s="50"/>
      <c r="Y1101" s="50"/>
      <c r="Z1101" s="50"/>
      <c r="AA1101" s="50"/>
      <c r="AB1101" s="50"/>
      <c r="AC1101" s="50"/>
      <c r="AD1101" s="50"/>
      <c r="AE1101" s="50"/>
    </row>
    <row r="1102" spans="19:31">
      <c r="S1102" s="50"/>
      <c r="T1102" s="50"/>
      <c r="U1102" s="50"/>
      <c r="V1102" s="50"/>
      <c r="W1102" s="50"/>
      <c r="X1102" s="50"/>
      <c r="Y1102" s="50"/>
      <c r="Z1102" s="50"/>
      <c r="AA1102" s="50"/>
      <c r="AB1102" s="50"/>
      <c r="AC1102" s="50"/>
      <c r="AD1102" s="50"/>
      <c r="AE1102" s="50"/>
    </row>
    <row r="1103" spans="19:31">
      <c r="S1103" s="50"/>
      <c r="T1103" s="50"/>
      <c r="U1103" s="50"/>
      <c r="V1103" s="50"/>
      <c r="W1103" s="50"/>
      <c r="X1103" s="50"/>
      <c r="Y1103" s="50"/>
      <c r="Z1103" s="50"/>
      <c r="AA1103" s="50"/>
      <c r="AB1103" s="50"/>
      <c r="AC1103" s="50"/>
      <c r="AD1103" s="50"/>
      <c r="AE1103" s="50"/>
    </row>
    <row r="1104" spans="19:31">
      <c r="S1104" s="50"/>
      <c r="T1104" s="50"/>
      <c r="U1104" s="50"/>
      <c r="V1104" s="50"/>
      <c r="W1104" s="50"/>
      <c r="X1104" s="50"/>
      <c r="Y1104" s="50"/>
      <c r="Z1104" s="50"/>
      <c r="AA1104" s="50"/>
      <c r="AB1104" s="50"/>
      <c r="AC1104" s="50"/>
      <c r="AD1104" s="50"/>
      <c r="AE1104" s="50"/>
    </row>
    <row r="1105" spans="19:31">
      <c r="S1105" s="50"/>
      <c r="T1105" s="50"/>
      <c r="U1105" s="50"/>
      <c r="V1105" s="50"/>
      <c r="W1105" s="50"/>
      <c r="X1105" s="50"/>
      <c r="Y1105" s="50"/>
      <c r="Z1105" s="50"/>
      <c r="AA1105" s="50"/>
      <c r="AB1105" s="50"/>
      <c r="AC1105" s="50"/>
      <c r="AD1105" s="50"/>
      <c r="AE1105" s="50"/>
    </row>
    <row r="1106" spans="19:31">
      <c r="S1106" s="50"/>
      <c r="T1106" s="50"/>
      <c r="U1106" s="50"/>
      <c r="V1106" s="50"/>
      <c r="W1106" s="50"/>
      <c r="X1106" s="50"/>
      <c r="Y1106" s="50"/>
      <c r="Z1106" s="50"/>
      <c r="AA1106" s="50"/>
      <c r="AB1106" s="50"/>
      <c r="AC1106" s="50"/>
      <c r="AD1106" s="50"/>
      <c r="AE1106" s="50"/>
    </row>
    <row r="1107" spans="19:31">
      <c r="S1107" s="50"/>
      <c r="T1107" s="50"/>
      <c r="U1107" s="50"/>
      <c r="V1107" s="50"/>
      <c r="W1107" s="50"/>
      <c r="X1107" s="50"/>
      <c r="Y1107" s="50"/>
      <c r="Z1107" s="50"/>
      <c r="AA1107" s="50"/>
      <c r="AB1107" s="50"/>
      <c r="AC1107" s="50"/>
      <c r="AD1107" s="50"/>
      <c r="AE1107" s="50"/>
    </row>
    <row r="1108" spans="19:31">
      <c r="S1108" s="50"/>
      <c r="T1108" s="50"/>
      <c r="U1108" s="50"/>
      <c r="V1108" s="50"/>
      <c r="W1108" s="50"/>
      <c r="X1108" s="50"/>
      <c r="Y1108" s="50"/>
      <c r="Z1108" s="50"/>
      <c r="AA1108" s="50"/>
      <c r="AB1108" s="50"/>
      <c r="AC1108" s="50"/>
      <c r="AD1108" s="50"/>
      <c r="AE1108" s="50"/>
    </row>
    <row r="1109" spans="19:31">
      <c r="S1109" s="50"/>
      <c r="T1109" s="50"/>
      <c r="U1109" s="50"/>
      <c r="V1109" s="50"/>
      <c r="W1109" s="50"/>
      <c r="X1109" s="50"/>
      <c r="Y1109" s="50"/>
      <c r="Z1109" s="50"/>
      <c r="AA1109" s="50"/>
      <c r="AB1109" s="50"/>
      <c r="AC1109" s="50"/>
      <c r="AD1109" s="50"/>
      <c r="AE1109" s="50"/>
    </row>
    <row r="1110" spans="19:31">
      <c r="S1110" s="50"/>
      <c r="T1110" s="50"/>
      <c r="U1110" s="50"/>
      <c r="V1110" s="50"/>
      <c r="W1110" s="50"/>
      <c r="X1110" s="50"/>
      <c r="Y1110" s="50"/>
      <c r="Z1110" s="50"/>
      <c r="AA1110" s="50"/>
      <c r="AB1110" s="50"/>
      <c r="AC1110" s="50"/>
      <c r="AD1110" s="50"/>
      <c r="AE1110" s="50"/>
    </row>
    <row r="1111" spans="19:31">
      <c r="S1111" s="50"/>
      <c r="T1111" s="50"/>
      <c r="U1111" s="50"/>
      <c r="V1111" s="50"/>
      <c r="W1111" s="50"/>
      <c r="X1111" s="50"/>
      <c r="Y1111" s="50"/>
      <c r="Z1111" s="50"/>
      <c r="AA1111" s="50"/>
      <c r="AB1111" s="50"/>
      <c r="AC1111" s="50"/>
      <c r="AD1111" s="50"/>
      <c r="AE1111" s="50"/>
    </row>
    <row r="1112" spans="19:31">
      <c r="S1112" s="50"/>
      <c r="T1112" s="50"/>
      <c r="U1112" s="50"/>
      <c r="V1112" s="50"/>
      <c r="W1112" s="50"/>
      <c r="X1112" s="50"/>
      <c r="Y1112" s="50"/>
      <c r="Z1112" s="50"/>
      <c r="AA1112" s="50"/>
      <c r="AB1112" s="50"/>
      <c r="AC1112" s="50"/>
      <c r="AD1112" s="50"/>
      <c r="AE1112" s="50"/>
    </row>
    <row r="1113" spans="19:31">
      <c r="S1113" s="50"/>
      <c r="T1113" s="50"/>
      <c r="U1113" s="50"/>
      <c r="V1113" s="50"/>
      <c r="W1113" s="50"/>
      <c r="X1113" s="50"/>
      <c r="Y1113" s="50"/>
      <c r="Z1113" s="50"/>
      <c r="AA1113" s="50"/>
      <c r="AB1113" s="50"/>
      <c r="AC1113" s="50"/>
      <c r="AD1113" s="50"/>
      <c r="AE1113" s="50"/>
    </row>
    <row r="1114" spans="19:31">
      <c r="S1114" s="50"/>
      <c r="T1114" s="50"/>
      <c r="U1114" s="50"/>
      <c r="V1114" s="50"/>
      <c r="W1114" s="50"/>
      <c r="X1114" s="50"/>
      <c r="Y1114" s="50"/>
      <c r="Z1114" s="50"/>
      <c r="AA1114" s="50"/>
      <c r="AB1114" s="50"/>
      <c r="AC1114" s="50"/>
      <c r="AD1114" s="50"/>
      <c r="AE1114" s="50"/>
    </row>
    <row r="1115" spans="19:31">
      <c r="S1115" s="50"/>
      <c r="T1115" s="50"/>
      <c r="U1115" s="50"/>
      <c r="V1115" s="50"/>
      <c r="W1115" s="50"/>
      <c r="X1115" s="50"/>
      <c r="Y1115" s="50"/>
      <c r="Z1115" s="50"/>
      <c r="AA1115" s="50"/>
      <c r="AB1115" s="50"/>
      <c r="AC1115" s="50"/>
      <c r="AD1115" s="50"/>
      <c r="AE1115" s="50"/>
    </row>
    <row r="1116" spans="19:31">
      <c r="S1116" s="50"/>
      <c r="T1116" s="50"/>
      <c r="U1116" s="50"/>
      <c r="V1116" s="50"/>
      <c r="W1116" s="50"/>
      <c r="X1116" s="50"/>
      <c r="Y1116" s="50"/>
      <c r="Z1116" s="50"/>
      <c r="AA1116" s="50"/>
      <c r="AB1116" s="50"/>
      <c r="AC1116" s="50"/>
      <c r="AD1116" s="50"/>
      <c r="AE1116" s="50"/>
    </row>
    <row r="1117" spans="19:31">
      <c r="S1117" s="50"/>
      <c r="T1117" s="50"/>
      <c r="U1117" s="50"/>
      <c r="V1117" s="50"/>
      <c r="W1117" s="50"/>
      <c r="X1117" s="50"/>
      <c r="Y1117" s="50"/>
      <c r="Z1117" s="50"/>
      <c r="AA1117" s="50"/>
      <c r="AB1117" s="50"/>
      <c r="AC1117" s="50"/>
      <c r="AD1117" s="50"/>
      <c r="AE1117" s="50"/>
    </row>
    <row r="1118" spans="19:31">
      <c r="S1118" s="50"/>
      <c r="T1118" s="50"/>
      <c r="U1118" s="50"/>
      <c r="V1118" s="50"/>
      <c r="W1118" s="50"/>
      <c r="X1118" s="50"/>
      <c r="Y1118" s="50"/>
      <c r="Z1118" s="50"/>
      <c r="AA1118" s="50"/>
      <c r="AB1118" s="50"/>
      <c r="AC1118" s="50"/>
      <c r="AD1118" s="50"/>
      <c r="AE1118" s="50"/>
    </row>
    <row r="1119" spans="19:31">
      <c r="S1119" s="50"/>
      <c r="T1119" s="50"/>
      <c r="U1119" s="50"/>
      <c r="V1119" s="50"/>
      <c r="W1119" s="50"/>
      <c r="X1119" s="50"/>
      <c r="Y1119" s="50"/>
      <c r="Z1119" s="50"/>
      <c r="AA1119" s="50"/>
      <c r="AB1119" s="50"/>
      <c r="AC1119" s="50"/>
      <c r="AD1119" s="50"/>
      <c r="AE1119" s="50"/>
    </row>
    <row r="1120" spans="19:31">
      <c r="S1120" s="50"/>
      <c r="T1120" s="50"/>
      <c r="U1120" s="50"/>
      <c r="V1120" s="50"/>
      <c r="W1120" s="50"/>
      <c r="X1120" s="50"/>
      <c r="Y1120" s="50"/>
      <c r="Z1120" s="50"/>
      <c r="AA1120" s="50"/>
      <c r="AB1120" s="50"/>
      <c r="AC1120" s="50"/>
      <c r="AD1120" s="50"/>
      <c r="AE1120" s="50"/>
    </row>
    <row r="1121" spans="19:31">
      <c r="S1121" s="50"/>
      <c r="T1121" s="50"/>
      <c r="U1121" s="50"/>
      <c r="V1121" s="50"/>
      <c r="W1121" s="50"/>
      <c r="X1121" s="50"/>
      <c r="Y1121" s="50"/>
      <c r="Z1121" s="50"/>
      <c r="AA1121" s="50"/>
      <c r="AB1121" s="50"/>
      <c r="AC1121" s="50"/>
      <c r="AD1121" s="50"/>
      <c r="AE1121" s="50"/>
    </row>
    <row r="1122" spans="19:31">
      <c r="S1122" s="50"/>
      <c r="T1122" s="50"/>
      <c r="U1122" s="50"/>
      <c r="V1122" s="50"/>
      <c r="W1122" s="50"/>
      <c r="X1122" s="50"/>
      <c r="Y1122" s="50"/>
      <c r="Z1122" s="50"/>
      <c r="AA1122" s="50"/>
      <c r="AB1122" s="50"/>
      <c r="AC1122" s="50"/>
      <c r="AD1122" s="50"/>
      <c r="AE1122" s="50"/>
    </row>
    <row r="1123" spans="19:31">
      <c r="S1123" s="50"/>
      <c r="T1123" s="50"/>
      <c r="U1123" s="50"/>
      <c r="V1123" s="50"/>
      <c r="W1123" s="50"/>
      <c r="X1123" s="50"/>
      <c r="Y1123" s="50"/>
      <c r="Z1123" s="50"/>
      <c r="AA1123" s="50"/>
      <c r="AB1123" s="50"/>
      <c r="AC1123" s="50"/>
      <c r="AD1123" s="50"/>
      <c r="AE1123" s="50"/>
    </row>
    <row r="1124" spans="19:31">
      <c r="S1124" s="50"/>
      <c r="T1124" s="50"/>
      <c r="U1124" s="50"/>
      <c r="V1124" s="50"/>
      <c r="W1124" s="50"/>
      <c r="X1124" s="50"/>
      <c r="Y1124" s="50"/>
      <c r="Z1124" s="50"/>
      <c r="AA1124" s="50"/>
      <c r="AB1124" s="50"/>
      <c r="AC1124" s="50"/>
      <c r="AD1124" s="50"/>
      <c r="AE1124" s="50"/>
    </row>
    <row r="1125" spans="19:31">
      <c r="S1125" s="50"/>
      <c r="T1125" s="50"/>
      <c r="U1125" s="50"/>
      <c r="V1125" s="50"/>
      <c r="W1125" s="50"/>
      <c r="X1125" s="50"/>
      <c r="Y1125" s="50"/>
      <c r="Z1125" s="50"/>
      <c r="AA1125" s="50"/>
      <c r="AB1125" s="50"/>
      <c r="AC1125" s="50"/>
      <c r="AD1125" s="50"/>
      <c r="AE1125" s="50"/>
    </row>
    <row r="1126" spans="19:31">
      <c r="S1126" s="50"/>
      <c r="T1126" s="50"/>
      <c r="U1126" s="50"/>
      <c r="V1126" s="50"/>
      <c r="W1126" s="50"/>
      <c r="X1126" s="50"/>
      <c r="Y1126" s="50"/>
      <c r="Z1126" s="50"/>
      <c r="AA1126" s="50"/>
      <c r="AB1126" s="50"/>
      <c r="AC1126" s="50"/>
      <c r="AD1126" s="50"/>
      <c r="AE1126" s="50"/>
    </row>
    <row r="1127" spans="19:31">
      <c r="S1127" s="50"/>
      <c r="T1127" s="50"/>
      <c r="U1127" s="50"/>
      <c r="V1127" s="50"/>
      <c r="W1127" s="50"/>
      <c r="X1127" s="50"/>
      <c r="Y1127" s="50"/>
      <c r="Z1127" s="50"/>
      <c r="AA1127" s="50"/>
      <c r="AB1127" s="50"/>
      <c r="AC1127" s="50"/>
      <c r="AD1127" s="50"/>
      <c r="AE1127" s="50"/>
    </row>
    <row r="1128" spans="19:31">
      <c r="S1128" s="50"/>
      <c r="T1128" s="50"/>
      <c r="U1128" s="50"/>
      <c r="V1128" s="50"/>
      <c r="W1128" s="50"/>
      <c r="X1128" s="50"/>
      <c r="Y1128" s="50"/>
      <c r="Z1128" s="50"/>
      <c r="AA1128" s="50"/>
      <c r="AB1128" s="50"/>
      <c r="AC1128" s="50"/>
      <c r="AD1128" s="50"/>
      <c r="AE1128" s="50"/>
    </row>
    <row r="1129" spans="19:31">
      <c r="S1129" s="50"/>
      <c r="T1129" s="50"/>
      <c r="U1129" s="50"/>
      <c r="V1129" s="50"/>
      <c r="W1129" s="50"/>
      <c r="X1129" s="50"/>
      <c r="Y1129" s="50"/>
      <c r="Z1129" s="50"/>
      <c r="AA1129" s="50"/>
      <c r="AB1129" s="50"/>
      <c r="AC1129" s="50"/>
      <c r="AD1129" s="50"/>
      <c r="AE1129" s="50"/>
    </row>
    <row r="1130" spans="19:31">
      <c r="S1130" s="50"/>
      <c r="T1130" s="50"/>
      <c r="U1130" s="50"/>
      <c r="V1130" s="50"/>
      <c r="W1130" s="50"/>
      <c r="X1130" s="50"/>
      <c r="Y1130" s="50"/>
      <c r="Z1130" s="50"/>
      <c r="AA1130" s="50"/>
      <c r="AB1130" s="50"/>
      <c r="AC1130" s="50"/>
      <c r="AD1130" s="50"/>
      <c r="AE1130" s="50"/>
    </row>
    <row r="1131" spans="19:31">
      <c r="S1131" s="50"/>
      <c r="T1131" s="50"/>
      <c r="U1131" s="50"/>
      <c r="V1131" s="50"/>
      <c r="W1131" s="50"/>
      <c r="X1131" s="50"/>
      <c r="Y1131" s="50"/>
      <c r="Z1131" s="50"/>
      <c r="AA1131" s="50"/>
      <c r="AB1131" s="50"/>
      <c r="AC1131" s="50"/>
      <c r="AD1131" s="50"/>
      <c r="AE1131" s="50"/>
    </row>
    <row r="1132" spans="19:31">
      <c r="S1132" s="50"/>
      <c r="T1132" s="50"/>
      <c r="U1132" s="50"/>
      <c r="V1132" s="50"/>
      <c r="W1132" s="50"/>
      <c r="X1132" s="50"/>
      <c r="Y1132" s="50"/>
      <c r="Z1132" s="50"/>
      <c r="AA1132" s="50"/>
      <c r="AB1132" s="50"/>
      <c r="AC1132" s="50"/>
      <c r="AD1132" s="50"/>
      <c r="AE1132" s="50"/>
    </row>
    <row r="1133" spans="19:31">
      <c r="S1133" s="50"/>
      <c r="T1133" s="50"/>
      <c r="U1133" s="50"/>
      <c r="V1133" s="50"/>
      <c r="W1133" s="50"/>
      <c r="X1133" s="50"/>
      <c r="Y1133" s="50"/>
      <c r="Z1133" s="50"/>
      <c r="AA1133" s="50"/>
      <c r="AB1133" s="50"/>
      <c r="AC1133" s="50"/>
      <c r="AD1133" s="50"/>
      <c r="AE1133" s="50"/>
    </row>
    <row r="1134" spans="19:31">
      <c r="S1134" s="50"/>
      <c r="T1134" s="50"/>
      <c r="U1134" s="50"/>
      <c r="V1134" s="50"/>
      <c r="W1134" s="50"/>
      <c r="X1134" s="50"/>
      <c r="Y1134" s="50"/>
      <c r="Z1134" s="50"/>
      <c r="AA1134" s="50"/>
      <c r="AB1134" s="50"/>
      <c r="AC1134" s="50"/>
      <c r="AD1134" s="50"/>
      <c r="AE1134" s="50"/>
    </row>
    <row r="1135" spans="19:31">
      <c r="S1135" s="50"/>
      <c r="T1135" s="50"/>
      <c r="U1135" s="50"/>
      <c r="V1135" s="50"/>
      <c r="W1135" s="50"/>
      <c r="X1135" s="50"/>
      <c r="Y1135" s="50"/>
      <c r="Z1135" s="50"/>
      <c r="AA1135" s="50"/>
      <c r="AB1135" s="50"/>
      <c r="AC1135" s="50"/>
      <c r="AD1135" s="50"/>
      <c r="AE1135" s="50"/>
    </row>
    <row r="1136" spans="19:31">
      <c r="S1136" s="50"/>
      <c r="T1136" s="50"/>
      <c r="U1136" s="50"/>
      <c r="V1136" s="50"/>
      <c r="W1136" s="50"/>
      <c r="X1136" s="50"/>
      <c r="Y1136" s="50"/>
      <c r="Z1136" s="50"/>
      <c r="AA1136" s="50"/>
      <c r="AB1136" s="50"/>
      <c r="AC1136" s="50"/>
      <c r="AD1136" s="50"/>
      <c r="AE1136" s="50"/>
    </row>
    <row r="1137" spans="19:31">
      <c r="S1137" s="50"/>
      <c r="T1137" s="50"/>
      <c r="U1137" s="50"/>
      <c r="V1137" s="50"/>
      <c r="W1137" s="50"/>
      <c r="X1137" s="50"/>
      <c r="Y1137" s="50"/>
      <c r="Z1137" s="50"/>
      <c r="AA1137" s="50"/>
      <c r="AB1137" s="50"/>
      <c r="AC1137" s="50"/>
      <c r="AD1137" s="50"/>
      <c r="AE1137" s="50"/>
    </row>
    <row r="1138" spans="19:31">
      <c r="S1138" s="50"/>
      <c r="T1138" s="50"/>
      <c r="U1138" s="50"/>
      <c r="V1138" s="50"/>
      <c r="W1138" s="50"/>
      <c r="X1138" s="50"/>
      <c r="Y1138" s="50"/>
      <c r="Z1138" s="50"/>
      <c r="AA1138" s="50"/>
      <c r="AB1138" s="50"/>
      <c r="AC1138" s="50"/>
      <c r="AD1138" s="50"/>
      <c r="AE1138" s="50"/>
    </row>
    <row r="1139" spans="19:31">
      <c r="S1139" s="50"/>
      <c r="T1139" s="50"/>
      <c r="U1139" s="50"/>
      <c r="V1139" s="50"/>
      <c r="W1139" s="50"/>
      <c r="X1139" s="50"/>
      <c r="Y1139" s="50"/>
      <c r="Z1139" s="50"/>
      <c r="AA1139" s="50"/>
      <c r="AB1139" s="50"/>
      <c r="AC1139" s="50"/>
      <c r="AD1139" s="50"/>
      <c r="AE1139" s="50"/>
    </row>
    <row r="1140" spans="19:31">
      <c r="S1140" s="50"/>
      <c r="T1140" s="50"/>
      <c r="U1140" s="50"/>
      <c r="V1140" s="50"/>
      <c r="W1140" s="50"/>
      <c r="X1140" s="50"/>
      <c r="Y1140" s="50"/>
      <c r="Z1140" s="50"/>
      <c r="AA1140" s="50"/>
      <c r="AB1140" s="50"/>
      <c r="AC1140" s="50"/>
      <c r="AD1140" s="50"/>
      <c r="AE1140" s="50"/>
    </row>
    <row r="1141" spans="19:31">
      <c r="S1141" s="50"/>
      <c r="T1141" s="50"/>
      <c r="U1141" s="50"/>
      <c r="V1141" s="50"/>
      <c r="W1141" s="50"/>
      <c r="X1141" s="50"/>
      <c r="Y1141" s="50"/>
      <c r="Z1141" s="50"/>
      <c r="AA1141" s="50"/>
      <c r="AB1141" s="50"/>
      <c r="AC1141" s="50"/>
      <c r="AD1141" s="50"/>
      <c r="AE1141" s="50"/>
    </row>
    <row r="1142" spans="19:31">
      <c r="S1142" s="50"/>
      <c r="T1142" s="50"/>
      <c r="U1142" s="50"/>
      <c r="V1142" s="50"/>
      <c r="W1142" s="50"/>
      <c r="X1142" s="50"/>
      <c r="Y1142" s="50"/>
      <c r="Z1142" s="50"/>
      <c r="AA1142" s="50"/>
      <c r="AB1142" s="50"/>
      <c r="AC1142" s="50"/>
      <c r="AD1142" s="50"/>
      <c r="AE1142" s="50"/>
    </row>
    <row r="1143" spans="19:31">
      <c r="S1143" s="50"/>
      <c r="T1143" s="50"/>
      <c r="U1143" s="50"/>
      <c r="V1143" s="50"/>
      <c r="W1143" s="50"/>
      <c r="X1143" s="50"/>
      <c r="Y1143" s="50"/>
      <c r="Z1143" s="50"/>
      <c r="AA1143" s="50"/>
      <c r="AB1143" s="50"/>
      <c r="AC1143" s="50"/>
      <c r="AD1143" s="50"/>
      <c r="AE1143" s="50"/>
    </row>
    <row r="1144" spans="19:31">
      <c r="S1144" s="50"/>
      <c r="T1144" s="50"/>
      <c r="U1144" s="50"/>
      <c r="V1144" s="50"/>
      <c r="W1144" s="50"/>
      <c r="X1144" s="50"/>
      <c r="Y1144" s="50"/>
      <c r="Z1144" s="50"/>
      <c r="AA1144" s="50"/>
      <c r="AB1144" s="50"/>
      <c r="AC1144" s="50"/>
      <c r="AD1144" s="50"/>
      <c r="AE1144" s="50"/>
    </row>
    <row r="1145" spans="19:31">
      <c r="S1145" s="50"/>
      <c r="T1145" s="50"/>
      <c r="U1145" s="50"/>
      <c r="V1145" s="50"/>
      <c r="W1145" s="50"/>
      <c r="X1145" s="50"/>
      <c r="Y1145" s="50"/>
      <c r="Z1145" s="50"/>
      <c r="AA1145" s="50"/>
      <c r="AB1145" s="50"/>
      <c r="AC1145" s="50"/>
      <c r="AD1145" s="50"/>
      <c r="AE1145" s="50"/>
    </row>
    <row r="1146" spans="19:31">
      <c r="S1146" s="50"/>
      <c r="T1146" s="50"/>
      <c r="U1146" s="50"/>
      <c r="V1146" s="50"/>
      <c r="W1146" s="50"/>
      <c r="X1146" s="50"/>
      <c r="Y1146" s="50"/>
      <c r="Z1146" s="50"/>
      <c r="AA1146" s="50"/>
      <c r="AB1146" s="50"/>
      <c r="AC1146" s="50"/>
      <c r="AD1146" s="50"/>
      <c r="AE1146" s="50"/>
    </row>
    <row r="1147" spans="19:31">
      <c r="S1147" s="50"/>
      <c r="T1147" s="50"/>
      <c r="U1147" s="50"/>
      <c r="V1147" s="50"/>
      <c r="W1147" s="50"/>
      <c r="X1147" s="50"/>
      <c r="Y1147" s="50"/>
      <c r="Z1147" s="50"/>
      <c r="AA1147" s="50"/>
      <c r="AB1147" s="50"/>
      <c r="AC1147" s="50"/>
      <c r="AD1147" s="50"/>
      <c r="AE1147" s="50"/>
    </row>
    <row r="1148" spans="19:31">
      <c r="S1148" s="50"/>
      <c r="T1148" s="50"/>
      <c r="U1148" s="50"/>
      <c r="V1148" s="50"/>
      <c r="W1148" s="50"/>
      <c r="X1148" s="50"/>
      <c r="Y1148" s="50"/>
      <c r="Z1148" s="50"/>
      <c r="AA1148" s="50"/>
      <c r="AB1148" s="50"/>
      <c r="AC1148" s="50"/>
      <c r="AD1148" s="50"/>
      <c r="AE1148" s="50"/>
    </row>
    <row r="1149" spans="19:31">
      <c r="S1149" s="50"/>
      <c r="T1149" s="50"/>
      <c r="U1149" s="50"/>
      <c r="V1149" s="50"/>
      <c r="W1149" s="50"/>
      <c r="X1149" s="50"/>
      <c r="Y1149" s="50"/>
      <c r="Z1149" s="50"/>
      <c r="AA1149" s="50"/>
      <c r="AB1149" s="50"/>
      <c r="AC1149" s="50"/>
      <c r="AD1149" s="50"/>
      <c r="AE1149" s="50"/>
    </row>
    <row r="1150" spans="19:31">
      <c r="S1150" s="50"/>
      <c r="T1150" s="50"/>
      <c r="U1150" s="50"/>
      <c r="V1150" s="50"/>
      <c r="W1150" s="50"/>
      <c r="X1150" s="50"/>
      <c r="Y1150" s="50"/>
      <c r="Z1150" s="50"/>
      <c r="AA1150" s="50"/>
      <c r="AB1150" s="50"/>
      <c r="AC1150" s="50"/>
      <c r="AD1150" s="50"/>
      <c r="AE1150" s="50"/>
    </row>
    <row r="1151" spans="19:31">
      <c r="S1151" s="50"/>
      <c r="T1151" s="50"/>
      <c r="U1151" s="50"/>
      <c r="V1151" s="50"/>
      <c r="W1151" s="50"/>
      <c r="X1151" s="50"/>
      <c r="Y1151" s="50"/>
      <c r="Z1151" s="50"/>
      <c r="AA1151" s="50"/>
      <c r="AB1151" s="50"/>
      <c r="AC1151" s="50"/>
      <c r="AD1151" s="50"/>
      <c r="AE1151" s="50"/>
    </row>
    <row r="1152" spans="19:31">
      <c r="S1152" s="50"/>
      <c r="T1152" s="50"/>
      <c r="U1152" s="50"/>
      <c r="V1152" s="50"/>
      <c r="W1152" s="50"/>
      <c r="X1152" s="50"/>
      <c r="Y1152" s="50"/>
      <c r="Z1152" s="50"/>
      <c r="AA1152" s="50"/>
      <c r="AB1152" s="50"/>
      <c r="AC1152" s="50"/>
      <c r="AD1152" s="50"/>
      <c r="AE1152" s="50"/>
    </row>
    <row r="1153" spans="19:31">
      <c r="S1153" s="50"/>
      <c r="T1153" s="50"/>
      <c r="U1153" s="50"/>
      <c r="V1153" s="50"/>
      <c r="W1153" s="50"/>
      <c r="X1153" s="50"/>
      <c r="Y1153" s="50"/>
      <c r="Z1153" s="50"/>
      <c r="AA1153" s="50"/>
      <c r="AB1153" s="50"/>
      <c r="AC1153" s="50"/>
      <c r="AD1153" s="50"/>
      <c r="AE1153" s="50"/>
    </row>
    <row r="1154" spans="19:31">
      <c r="S1154" s="50"/>
      <c r="T1154" s="50"/>
      <c r="U1154" s="50"/>
      <c r="V1154" s="50"/>
      <c r="W1154" s="50"/>
      <c r="X1154" s="50"/>
      <c r="Y1154" s="50"/>
      <c r="Z1154" s="50"/>
      <c r="AA1154" s="50"/>
      <c r="AB1154" s="50"/>
      <c r="AC1154" s="50"/>
      <c r="AD1154" s="50"/>
      <c r="AE1154" s="50"/>
    </row>
    <row r="1155" spans="19:31">
      <c r="S1155" s="50"/>
      <c r="T1155" s="50"/>
      <c r="U1155" s="50"/>
      <c r="V1155" s="50"/>
      <c r="W1155" s="50"/>
      <c r="X1155" s="50"/>
      <c r="Y1155" s="50"/>
      <c r="Z1155" s="50"/>
      <c r="AA1155" s="50"/>
      <c r="AB1155" s="50"/>
      <c r="AC1155" s="50"/>
      <c r="AD1155" s="50"/>
      <c r="AE1155" s="50"/>
    </row>
    <row r="1156" spans="19:31">
      <c r="S1156" s="50"/>
      <c r="T1156" s="50"/>
      <c r="U1156" s="50"/>
      <c r="V1156" s="50"/>
      <c r="W1156" s="50"/>
      <c r="X1156" s="50"/>
      <c r="Y1156" s="50"/>
      <c r="Z1156" s="50"/>
      <c r="AA1156" s="50"/>
      <c r="AB1156" s="50"/>
      <c r="AC1156" s="50"/>
      <c r="AD1156" s="50"/>
      <c r="AE1156" s="50"/>
    </row>
    <row r="1157" spans="19:31">
      <c r="S1157" s="50"/>
      <c r="T1157" s="50"/>
      <c r="U1157" s="50"/>
      <c r="V1157" s="50"/>
      <c r="W1157" s="50"/>
      <c r="X1157" s="50"/>
      <c r="Y1157" s="50"/>
      <c r="Z1157" s="50"/>
      <c r="AA1157" s="50"/>
      <c r="AB1157" s="50"/>
      <c r="AC1157" s="50"/>
      <c r="AD1157" s="50"/>
      <c r="AE1157" s="50"/>
    </row>
    <row r="1158" spans="19:31">
      <c r="S1158" s="50"/>
      <c r="T1158" s="50"/>
      <c r="U1158" s="50"/>
      <c r="V1158" s="50"/>
      <c r="W1158" s="50"/>
      <c r="X1158" s="50"/>
      <c r="Y1158" s="50"/>
      <c r="Z1158" s="50"/>
      <c r="AA1158" s="50"/>
      <c r="AB1158" s="50"/>
      <c r="AC1158" s="50"/>
      <c r="AD1158" s="50"/>
      <c r="AE1158" s="50"/>
    </row>
    <row r="1159" spans="19:31">
      <c r="S1159" s="50"/>
      <c r="T1159" s="50"/>
      <c r="U1159" s="50"/>
      <c r="V1159" s="50"/>
      <c r="W1159" s="50"/>
      <c r="X1159" s="50"/>
      <c r="Y1159" s="50"/>
      <c r="Z1159" s="50"/>
      <c r="AA1159" s="50"/>
      <c r="AB1159" s="50"/>
      <c r="AC1159" s="50"/>
      <c r="AD1159" s="50"/>
      <c r="AE1159" s="50"/>
    </row>
    <row r="1160" spans="19:31">
      <c r="S1160" s="50"/>
      <c r="T1160" s="50"/>
      <c r="U1160" s="50"/>
      <c r="V1160" s="50"/>
      <c r="W1160" s="50"/>
      <c r="X1160" s="50"/>
      <c r="Y1160" s="50"/>
      <c r="Z1160" s="50"/>
      <c r="AA1160" s="50"/>
      <c r="AB1160" s="50"/>
      <c r="AC1160" s="50"/>
      <c r="AD1160" s="50"/>
      <c r="AE1160" s="50"/>
    </row>
    <row r="1161" spans="19:31">
      <c r="S1161" s="50"/>
      <c r="T1161" s="50"/>
      <c r="U1161" s="50"/>
      <c r="V1161" s="50"/>
      <c r="W1161" s="50"/>
      <c r="X1161" s="50"/>
      <c r="Y1161" s="50"/>
      <c r="Z1161" s="50"/>
      <c r="AA1161" s="50"/>
      <c r="AB1161" s="50"/>
      <c r="AC1161" s="50"/>
      <c r="AD1161" s="50"/>
      <c r="AE1161" s="50"/>
    </row>
    <row r="1162" spans="19:31">
      <c r="S1162" s="50"/>
      <c r="T1162" s="50"/>
      <c r="U1162" s="50"/>
      <c r="V1162" s="50"/>
      <c r="W1162" s="50"/>
      <c r="X1162" s="50"/>
      <c r="Y1162" s="50"/>
      <c r="Z1162" s="50"/>
      <c r="AA1162" s="50"/>
      <c r="AB1162" s="50"/>
      <c r="AC1162" s="50"/>
      <c r="AD1162" s="50"/>
      <c r="AE1162" s="50"/>
    </row>
    <row r="1163" spans="19:31">
      <c r="S1163" s="50"/>
      <c r="T1163" s="50"/>
      <c r="U1163" s="50"/>
      <c r="V1163" s="50"/>
      <c r="W1163" s="50"/>
      <c r="X1163" s="50"/>
      <c r="Y1163" s="50"/>
      <c r="Z1163" s="50"/>
      <c r="AA1163" s="50"/>
      <c r="AB1163" s="50"/>
      <c r="AC1163" s="50"/>
      <c r="AD1163" s="50"/>
      <c r="AE1163" s="50"/>
    </row>
    <row r="1164" spans="19:31">
      <c r="S1164" s="50"/>
      <c r="T1164" s="50"/>
      <c r="U1164" s="50"/>
      <c r="V1164" s="50"/>
      <c r="W1164" s="50"/>
      <c r="X1164" s="50"/>
      <c r="Y1164" s="50"/>
      <c r="Z1164" s="50"/>
      <c r="AA1164" s="50"/>
      <c r="AB1164" s="50"/>
      <c r="AC1164" s="50"/>
      <c r="AD1164" s="50"/>
      <c r="AE1164" s="50"/>
    </row>
    <row r="1165" spans="19:31">
      <c r="S1165" s="50"/>
      <c r="T1165" s="50"/>
      <c r="U1165" s="50"/>
      <c r="V1165" s="50"/>
      <c r="W1165" s="50"/>
      <c r="X1165" s="50"/>
      <c r="Y1165" s="50"/>
      <c r="Z1165" s="50"/>
      <c r="AA1165" s="50"/>
      <c r="AB1165" s="50"/>
      <c r="AC1165" s="50"/>
      <c r="AD1165" s="50"/>
      <c r="AE1165" s="50"/>
    </row>
    <row r="1166" spans="19:31">
      <c r="S1166" s="50"/>
      <c r="T1166" s="50"/>
      <c r="U1166" s="50"/>
      <c r="V1166" s="50"/>
      <c r="W1166" s="50"/>
      <c r="X1166" s="50"/>
      <c r="Y1166" s="50"/>
      <c r="Z1166" s="50"/>
      <c r="AA1166" s="50"/>
      <c r="AB1166" s="50"/>
      <c r="AC1166" s="50"/>
      <c r="AD1166" s="50"/>
      <c r="AE1166" s="50"/>
    </row>
    <row r="1167" spans="19:31">
      <c r="S1167" s="50"/>
      <c r="T1167" s="50"/>
      <c r="U1167" s="50"/>
      <c r="V1167" s="50"/>
      <c r="W1167" s="50"/>
      <c r="X1167" s="50"/>
      <c r="Y1167" s="50"/>
      <c r="Z1167" s="50"/>
      <c r="AA1167" s="50"/>
      <c r="AB1167" s="50"/>
      <c r="AC1167" s="50"/>
      <c r="AD1167" s="50"/>
      <c r="AE1167" s="50"/>
    </row>
    <row r="1168" spans="19:31">
      <c r="S1168" s="50"/>
      <c r="T1168" s="50"/>
      <c r="U1168" s="50"/>
      <c r="V1168" s="50"/>
      <c r="W1168" s="50"/>
      <c r="X1168" s="50"/>
      <c r="Y1168" s="50"/>
      <c r="Z1168" s="50"/>
      <c r="AA1168" s="50"/>
      <c r="AB1168" s="50"/>
      <c r="AC1168" s="50"/>
      <c r="AD1168" s="50"/>
      <c r="AE1168" s="50"/>
    </row>
    <row r="1169" spans="19:31">
      <c r="S1169" s="50"/>
      <c r="T1169" s="50"/>
      <c r="U1169" s="50"/>
      <c r="V1169" s="50"/>
      <c r="W1169" s="50"/>
      <c r="X1169" s="50"/>
      <c r="Y1169" s="50"/>
      <c r="Z1169" s="50"/>
      <c r="AA1169" s="50"/>
      <c r="AB1169" s="50"/>
      <c r="AC1169" s="50"/>
      <c r="AD1169" s="50"/>
      <c r="AE1169" s="50"/>
    </row>
    <row r="1170" spans="19:31">
      <c r="S1170" s="50"/>
      <c r="T1170" s="50"/>
      <c r="U1170" s="50"/>
      <c r="V1170" s="50"/>
      <c r="W1170" s="50"/>
      <c r="X1170" s="50"/>
      <c r="Y1170" s="50"/>
      <c r="Z1170" s="50"/>
      <c r="AA1170" s="50"/>
      <c r="AB1170" s="50"/>
      <c r="AC1170" s="50"/>
      <c r="AD1170" s="50"/>
      <c r="AE1170" s="50"/>
    </row>
    <row r="1171" spans="19:31">
      <c r="S1171" s="50"/>
      <c r="T1171" s="50"/>
      <c r="U1171" s="50"/>
      <c r="V1171" s="50"/>
      <c r="W1171" s="50"/>
      <c r="X1171" s="50"/>
      <c r="Y1171" s="50"/>
      <c r="Z1171" s="50"/>
      <c r="AA1171" s="50"/>
      <c r="AB1171" s="50"/>
      <c r="AC1171" s="50"/>
      <c r="AD1171" s="50"/>
      <c r="AE1171" s="50"/>
    </row>
    <row r="1172" spans="19:31">
      <c r="S1172" s="50"/>
      <c r="T1172" s="50"/>
      <c r="U1172" s="50"/>
      <c r="V1172" s="50"/>
      <c r="W1172" s="50"/>
      <c r="X1172" s="50"/>
      <c r="Y1172" s="50"/>
      <c r="Z1172" s="50"/>
      <c r="AA1172" s="50"/>
      <c r="AB1172" s="50"/>
      <c r="AC1172" s="50"/>
      <c r="AD1172" s="50"/>
      <c r="AE1172" s="50"/>
    </row>
    <row r="1173" spans="19:31">
      <c r="S1173" s="50"/>
      <c r="T1173" s="50"/>
      <c r="U1173" s="50"/>
      <c r="V1173" s="50"/>
      <c r="W1173" s="50"/>
      <c r="X1173" s="50"/>
      <c r="Y1173" s="50"/>
      <c r="Z1173" s="50"/>
      <c r="AA1173" s="50"/>
      <c r="AB1173" s="50"/>
      <c r="AC1173" s="50"/>
      <c r="AD1173" s="50"/>
      <c r="AE1173" s="50"/>
    </row>
    <row r="1174" spans="19:31">
      <c r="S1174" s="50"/>
      <c r="T1174" s="50"/>
      <c r="U1174" s="50"/>
      <c r="V1174" s="50"/>
      <c r="W1174" s="50"/>
      <c r="X1174" s="50"/>
      <c r="Y1174" s="50"/>
      <c r="Z1174" s="50"/>
      <c r="AA1174" s="50"/>
      <c r="AB1174" s="50"/>
      <c r="AC1174" s="50"/>
      <c r="AD1174" s="50"/>
      <c r="AE1174" s="50"/>
    </row>
    <row r="1175" spans="19:31">
      <c r="S1175" s="50"/>
      <c r="T1175" s="50"/>
      <c r="U1175" s="50"/>
      <c r="V1175" s="50"/>
      <c r="W1175" s="50"/>
      <c r="X1175" s="50"/>
      <c r="Y1175" s="50"/>
      <c r="Z1175" s="50"/>
      <c r="AA1175" s="50"/>
      <c r="AB1175" s="50"/>
      <c r="AC1175" s="50"/>
      <c r="AD1175" s="50"/>
      <c r="AE1175" s="50"/>
    </row>
    <row r="1176" spans="19:31">
      <c r="S1176" s="50"/>
      <c r="T1176" s="50"/>
      <c r="U1176" s="50"/>
      <c r="V1176" s="50"/>
      <c r="W1176" s="50"/>
      <c r="X1176" s="50"/>
      <c r="Y1176" s="50"/>
      <c r="Z1176" s="50"/>
      <c r="AA1176" s="50"/>
      <c r="AB1176" s="50"/>
      <c r="AC1176" s="50"/>
      <c r="AD1176" s="50"/>
      <c r="AE1176" s="50"/>
    </row>
    <row r="1177" spans="19:31">
      <c r="S1177" s="50"/>
      <c r="T1177" s="50"/>
      <c r="U1177" s="50"/>
      <c r="V1177" s="50"/>
      <c r="W1177" s="50"/>
      <c r="X1177" s="50"/>
      <c r="Y1177" s="50"/>
      <c r="Z1177" s="50"/>
      <c r="AA1177" s="50"/>
      <c r="AB1177" s="50"/>
      <c r="AC1177" s="50"/>
      <c r="AD1177" s="50"/>
      <c r="AE1177" s="50"/>
    </row>
    <row r="1178" spans="19:31">
      <c r="S1178" s="50"/>
      <c r="T1178" s="50"/>
      <c r="U1178" s="50"/>
      <c r="V1178" s="50"/>
      <c r="W1178" s="50"/>
      <c r="X1178" s="50"/>
      <c r="Y1178" s="50"/>
      <c r="Z1178" s="50"/>
      <c r="AA1178" s="50"/>
      <c r="AB1178" s="50"/>
      <c r="AC1178" s="50"/>
      <c r="AD1178" s="50"/>
      <c r="AE1178" s="50"/>
    </row>
    <row r="1179" spans="19:31">
      <c r="S1179" s="50"/>
      <c r="T1179" s="50"/>
      <c r="U1179" s="50"/>
      <c r="V1179" s="50"/>
      <c r="W1179" s="50"/>
      <c r="X1179" s="50"/>
      <c r="Y1179" s="50"/>
      <c r="Z1179" s="50"/>
      <c r="AA1179" s="50"/>
      <c r="AB1179" s="50"/>
      <c r="AC1179" s="50"/>
      <c r="AD1179" s="50"/>
      <c r="AE1179" s="50"/>
    </row>
    <row r="1180" spans="19:31">
      <c r="S1180" s="50"/>
      <c r="T1180" s="50"/>
      <c r="U1180" s="50"/>
      <c r="V1180" s="50"/>
      <c r="W1180" s="50"/>
      <c r="X1180" s="50"/>
      <c r="Y1180" s="50"/>
      <c r="Z1180" s="50"/>
      <c r="AA1180" s="50"/>
      <c r="AB1180" s="50"/>
      <c r="AC1180" s="50"/>
      <c r="AD1180" s="50"/>
      <c r="AE1180" s="50"/>
    </row>
    <row r="1181" spans="19:31">
      <c r="S1181" s="50"/>
      <c r="T1181" s="50"/>
      <c r="U1181" s="50"/>
      <c r="V1181" s="50"/>
      <c r="W1181" s="50"/>
      <c r="X1181" s="50"/>
      <c r="Y1181" s="50"/>
      <c r="Z1181" s="50"/>
      <c r="AA1181" s="50"/>
      <c r="AB1181" s="50"/>
      <c r="AC1181" s="50"/>
      <c r="AD1181" s="50"/>
      <c r="AE1181" s="50"/>
    </row>
    <row r="1182" spans="19:31">
      <c r="S1182" s="50"/>
      <c r="T1182" s="50"/>
      <c r="U1182" s="50"/>
      <c r="V1182" s="50"/>
      <c r="W1182" s="50"/>
      <c r="X1182" s="50"/>
      <c r="Y1182" s="50"/>
      <c r="Z1182" s="50"/>
      <c r="AA1182" s="50"/>
      <c r="AB1182" s="50"/>
      <c r="AC1182" s="50"/>
      <c r="AD1182" s="50"/>
      <c r="AE1182" s="50"/>
    </row>
    <row r="1183" spans="19:31">
      <c r="S1183" s="50"/>
      <c r="T1183" s="50"/>
      <c r="U1183" s="50"/>
      <c r="V1183" s="50"/>
      <c r="W1183" s="50"/>
      <c r="X1183" s="50"/>
      <c r="Y1183" s="50"/>
      <c r="Z1183" s="50"/>
      <c r="AA1183" s="50"/>
      <c r="AB1183" s="50"/>
      <c r="AC1183" s="50"/>
      <c r="AD1183" s="50"/>
      <c r="AE1183" s="50"/>
    </row>
    <row r="1184" spans="19:31">
      <c r="S1184" s="50"/>
      <c r="T1184" s="50"/>
      <c r="U1184" s="50"/>
      <c r="V1184" s="50"/>
      <c r="W1184" s="50"/>
      <c r="X1184" s="50"/>
      <c r="Y1184" s="50"/>
      <c r="Z1184" s="50"/>
      <c r="AA1184" s="50"/>
      <c r="AB1184" s="50"/>
      <c r="AC1184" s="50"/>
      <c r="AD1184" s="50"/>
      <c r="AE1184" s="50"/>
    </row>
    <row r="1185" spans="19:31">
      <c r="S1185" s="50"/>
      <c r="T1185" s="50"/>
      <c r="U1185" s="50"/>
      <c r="V1185" s="50"/>
      <c r="W1185" s="50"/>
      <c r="X1185" s="50"/>
      <c r="Y1185" s="50"/>
      <c r="Z1185" s="50"/>
      <c r="AA1185" s="50"/>
      <c r="AB1185" s="50"/>
      <c r="AC1185" s="50"/>
      <c r="AD1185" s="50"/>
      <c r="AE1185" s="50"/>
    </row>
    <row r="1186" spans="19:31">
      <c r="S1186" s="50"/>
      <c r="T1186" s="50"/>
      <c r="U1186" s="50"/>
      <c r="V1186" s="50"/>
      <c r="W1186" s="50"/>
      <c r="X1186" s="50"/>
      <c r="Y1186" s="50"/>
      <c r="Z1186" s="50"/>
      <c r="AA1186" s="50"/>
      <c r="AB1186" s="50"/>
      <c r="AC1186" s="50"/>
      <c r="AD1186" s="50"/>
      <c r="AE1186" s="50"/>
    </row>
    <row r="1187" spans="19:31">
      <c r="S1187" s="50"/>
      <c r="T1187" s="50"/>
      <c r="U1187" s="50"/>
      <c r="V1187" s="50"/>
      <c r="W1187" s="50"/>
      <c r="X1187" s="50"/>
      <c r="Y1187" s="50"/>
      <c r="Z1187" s="50"/>
      <c r="AA1187" s="50"/>
      <c r="AB1187" s="50"/>
      <c r="AC1187" s="50"/>
      <c r="AD1187" s="50"/>
      <c r="AE1187" s="50"/>
    </row>
    <row r="1188" spans="19:31">
      <c r="S1188" s="50"/>
      <c r="T1188" s="50"/>
      <c r="U1188" s="50"/>
      <c r="V1188" s="50"/>
      <c r="W1188" s="50"/>
      <c r="X1188" s="50"/>
      <c r="Y1188" s="50"/>
      <c r="Z1188" s="50"/>
      <c r="AA1188" s="50"/>
      <c r="AB1188" s="50"/>
      <c r="AC1188" s="50"/>
      <c r="AD1188" s="50"/>
      <c r="AE1188" s="50"/>
    </row>
    <row r="1189" spans="19:31">
      <c r="S1189" s="50"/>
      <c r="T1189" s="50"/>
      <c r="U1189" s="50"/>
      <c r="V1189" s="50"/>
      <c r="W1189" s="50"/>
      <c r="X1189" s="50"/>
      <c r="Y1189" s="50"/>
      <c r="Z1189" s="50"/>
      <c r="AA1189" s="50"/>
      <c r="AB1189" s="50"/>
      <c r="AC1189" s="50"/>
      <c r="AD1189" s="50"/>
      <c r="AE1189" s="50"/>
    </row>
    <row r="1190" spans="19:31">
      <c r="S1190" s="50"/>
      <c r="T1190" s="50"/>
      <c r="U1190" s="50"/>
      <c r="V1190" s="50"/>
      <c r="W1190" s="50"/>
      <c r="X1190" s="50"/>
      <c r="Y1190" s="50"/>
      <c r="Z1190" s="50"/>
      <c r="AA1190" s="50"/>
      <c r="AB1190" s="50"/>
      <c r="AC1190" s="50"/>
      <c r="AD1190" s="50"/>
      <c r="AE1190" s="50"/>
    </row>
    <row r="1191" spans="19:31">
      <c r="S1191" s="50"/>
      <c r="T1191" s="50"/>
      <c r="U1191" s="50"/>
      <c r="V1191" s="50"/>
      <c r="W1191" s="50"/>
      <c r="X1191" s="50"/>
      <c r="Y1191" s="50"/>
      <c r="Z1191" s="50"/>
      <c r="AA1191" s="50"/>
      <c r="AB1191" s="50"/>
      <c r="AC1191" s="50"/>
      <c r="AD1191" s="50"/>
      <c r="AE1191" s="50"/>
    </row>
    <row r="1192" spans="19:31">
      <c r="S1192" s="50"/>
      <c r="T1192" s="50"/>
      <c r="U1192" s="50"/>
      <c r="V1192" s="50"/>
      <c r="W1192" s="50"/>
      <c r="X1192" s="50"/>
      <c r="Y1192" s="50"/>
      <c r="Z1192" s="50"/>
      <c r="AA1192" s="50"/>
      <c r="AB1192" s="50"/>
      <c r="AC1192" s="50"/>
      <c r="AD1192" s="50"/>
      <c r="AE1192" s="50"/>
    </row>
    <row r="1193" spans="19:31">
      <c r="S1193" s="50"/>
      <c r="T1193" s="50"/>
      <c r="U1193" s="50"/>
      <c r="V1193" s="50"/>
      <c r="W1193" s="50"/>
      <c r="X1193" s="50"/>
      <c r="Y1193" s="50"/>
      <c r="Z1193" s="50"/>
      <c r="AA1193" s="50"/>
      <c r="AB1193" s="50"/>
      <c r="AC1193" s="50"/>
      <c r="AD1193" s="50"/>
      <c r="AE1193" s="50"/>
    </row>
    <row r="1194" spans="19:31">
      <c r="S1194" s="50"/>
      <c r="T1194" s="50"/>
      <c r="U1194" s="50"/>
      <c r="V1194" s="50"/>
      <c r="W1194" s="50"/>
      <c r="X1194" s="50"/>
      <c r="Y1194" s="50"/>
      <c r="Z1194" s="50"/>
      <c r="AA1194" s="50"/>
      <c r="AB1194" s="50"/>
      <c r="AC1194" s="50"/>
      <c r="AD1194" s="50"/>
      <c r="AE1194" s="50"/>
    </row>
    <row r="1195" spans="19:31">
      <c r="S1195" s="50"/>
      <c r="T1195" s="50"/>
      <c r="U1195" s="50"/>
      <c r="V1195" s="50"/>
      <c r="W1195" s="50"/>
      <c r="X1195" s="50"/>
      <c r="Y1195" s="50"/>
      <c r="Z1195" s="50"/>
      <c r="AA1195" s="50"/>
      <c r="AB1195" s="50"/>
      <c r="AC1195" s="50"/>
      <c r="AD1195" s="50"/>
      <c r="AE1195" s="50"/>
    </row>
    <row r="1196" spans="19:31">
      <c r="S1196" s="50"/>
      <c r="T1196" s="50"/>
      <c r="U1196" s="50"/>
      <c r="V1196" s="50"/>
      <c r="W1196" s="50"/>
      <c r="X1196" s="50"/>
      <c r="Y1196" s="50"/>
      <c r="Z1196" s="50"/>
      <c r="AA1196" s="50"/>
      <c r="AB1196" s="50"/>
      <c r="AC1196" s="50"/>
      <c r="AD1196" s="50"/>
      <c r="AE1196" s="50"/>
    </row>
    <row r="1197" spans="19:31">
      <c r="S1197" s="50"/>
      <c r="T1197" s="50"/>
      <c r="U1197" s="50"/>
      <c r="V1197" s="50"/>
      <c r="W1197" s="50"/>
      <c r="X1197" s="50"/>
      <c r="Y1197" s="50"/>
      <c r="Z1197" s="50"/>
      <c r="AA1197" s="50"/>
      <c r="AB1197" s="50"/>
      <c r="AC1197" s="50"/>
      <c r="AD1197" s="50"/>
      <c r="AE1197" s="50"/>
    </row>
    <row r="1198" spans="19:31">
      <c r="S1198" s="50"/>
      <c r="T1198" s="50"/>
      <c r="U1198" s="50"/>
      <c r="V1198" s="50"/>
      <c r="W1198" s="50"/>
      <c r="X1198" s="50"/>
      <c r="Y1198" s="50"/>
      <c r="Z1198" s="50"/>
      <c r="AA1198" s="50"/>
      <c r="AB1198" s="50"/>
      <c r="AC1198" s="50"/>
      <c r="AD1198" s="50"/>
      <c r="AE1198" s="50"/>
    </row>
    <row r="1199" spans="19:31">
      <c r="S1199" s="50"/>
      <c r="T1199" s="50"/>
      <c r="U1199" s="50"/>
      <c r="V1199" s="50"/>
      <c r="W1199" s="50"/>
      <c r="X1199" s="50"/>
      <c r="Y1199" s="50"/>
      <c r="Z1199" s="50"/>
      <c r="AA1199" s="50"/>
      <c r="AB1199" s="50"/>
      <c r="AC1199" s="50"/>
      <c r="AD1199" s="50"/>
      <c r="AE1199" s="50"/>
    </row>
    <row r="1200" spans="19:31">
      <c r="S1200" s="50"/>
      <c r="T1200" s="50"/>
      <c r="U1200" s="50"/>
      <c r="V1200" s="50"/>
      <c r="W1200" s="50"/>
      <c r="X1200" s="50"/>
      <c r="Y1200" s="50"/>
      <c r="Z1200" s="50"/>
      <c r="AA1200" s="50"/>
      <c r="AB1200" s="50"/>
      <c r="AC1200" s="50"/>
      <c r="AD1200" s="50"/>
      <c r="AE1200" s="50"/>
    </row>
    <row r="1201" spans="19:31">
      <c r="S1201" s="50"/>
      <c r="T1201" s="50"/>
      <c r="U1201" s="50"/>
      <c r="V1201" s="50"/>
      <c r="W1201" s="50"/>
      <c r="X1201" s="50"/>
      <c r="Y1201" s="50"/>
      <c r="Z1201" s="50"/>
      <c r="AA1201" s="50"/>
      <c r="AB1201" s="50"/>
      <c r="AC1201" s="50"/>
      <c r="AD1201" s="50"/>
      <c r="AE1201" s="50"/>
    </row>
    <row r="1202" spans="19:31">
      <c r="S1202" s="50"/>
      <c r="T1202" s="50"/>
      <c r="U1202" s="50"/>
      <c r="V1202" s="50"/>
      <c r="W1202" s="50"/>
      <c r="X1202" s="50"/>
      <c r="Y1202" s="50"/>
      <c r="Z1202" s="50"/>
      <c r="AA1202" s="50"/>
      <c r="AB1202" s="50"/>
      <c r="AC1202" s="50"/>
      <c r="AD1202" s="50"/>
      <c r="AE1202" s="50"/>
    </row>
    <row r="1203" spans="19:31">
      <c r="S1203" s="50"/>
      <c r="T1203" s="50"/>
      <c r="U1203" s="50"/>
      <c r="V1203" s="50"/>
      <c r="W1203" s="50"/>
      <c r="X1203" s="50"/>
      <c r="Y1203" s="50"/>
      <c r="Z1203" s="50"/>
      <c r="AA1203" s="50"/>
      <c r="AB1203" s="50"/>
      <c r="AC1203" s="50"/>
      <c r="AD1203" s="50"/>
      <c r="AE1203" s="50"/>
    </row>
    <row r="1204" spans="19:31">
      <c r="S1204" s="50"/>
      <c r="T1204" s="50"/>
      <c r="U1204" s="50"/>
      <c r="V1204" s="50"/>
      <c r="W1204" s="50"/>
      <c r="X1204" s="50"/>
      <c r="Y1204" s="50"/>
      <c r="Z1204" s="50"/>
      <c r="AA1204" s="50"/>
      <c r="AB1204" s="50"/>
      <c r="AC1204" s="50"/>
      <c r="AD1204" s="50"/>
      <c r="AE1204" s="50"/>
    </row>
    <row r="1205" spans="19:31">
      <c r="S1205" s="50"/>
      <c r="T1205" s="50"/>
      <c r="U1205" s="50"/>
      <c r="V1205" s="50"/>
      <c r="W1205" s="50"/>
      <c r="X1205" s="50"/>
      <c r="Y1205" s="50"/>
      <c r="Z1205" s="50"/>
      <c r="AA1205" s="50"/>
      <c r="AB1205" s="50"/>
      <c r="AC1205" s="50"/>
      <c r="AD1205" s="50"/>
      <c r="AE1205" s="50"/>
    </row>
    <row r="1206" spans="19:31">
      <c r="S1206" s="50"/>
      <c r="T1206" s="50"/>
      <c r="U1206" s="50"/>
      <c r="V1206" s="50"/>
      <c r="W1206" s="50"/>
      <c r="X1206" s="50"/>
      <c r="Y1206" s="50"/>
      <c r="Z1206" s="50"/>
      <c r="AA1206" s="50"/>
      <c r="AB1206" s="50"/>
      <c r="AC1206" s="50"/>
      <c r="AD1206" s="50"/>
      <c r="AE1206" s="50"/>
    </row>
    <row r="1207" spans="19:31">
      <c r="S1207" s="50"/>
      <c r="T1207" s="50"/>
      <c r="U1207" s="50"/>
      <c r="V1207" s="50"/>
      <c r="W1207" s="50"/>
      <c r="X1207" s="50"/>
      <c r="Y1207" s="50"/>
      <c r="Z1207" s="50"/>
      <c r="AA1207" s="50"/>
      <c r="AB1207" s="50"/>
      <c r="AC1207" s="50"/>
      <c r="AD1207" s="50"/>
      <c r="AE1207" s="50"/>
    </row>
    <row r="1208" spans="19:31">
      <c r="S1208" s="50"/>
      <c r="T1208" s="50"/>
      <c r="U1208" s="50"/>
      <c r="V1208" s="50"/>
      <c r="W1208" s="50"/>
      <c r="X1208" s="50"/>
      <c r="Y1208" s="50"/>
      <c r="Z1208" s="50"/>
      <c r="AA1208" s="50"/>
      <c r="AB1208" s="50"/>
      <c r="AC1208" s="50"/>
      <c r="AD1208" s="50"/>
      <c r="AE1208" s="50"/>
    </row>
    <row r="1209" spans="19:31">
      <c r="S1209" s="50"/>
      <c r="T1209" s="50"/>
      <c r="U1209" s="50"/>
      <c r="V1209" s="50"/>
      <c r="W1209" s="50"/>
      <c r="X1209" s="50"/>
      <c r="Y1209" s="50"/>
      <c r="Z1209" s="50"/>
      <c r="AA1209" s="50"/>
      <c r="AB1209" s="50"/>
      <c r="AC1209" s="50"/>
      <c r="AD1209" s="50"/>
      <c r="AE1209" s="50"/>
    </row>
    <row r="1210" spans="19:31">
      <c r="S1210" s="50"/>
      <c r="T1210" s="50"/>
      <c r="U1210" s="50"/>
      <c r="V1210" s="50"/>
      <c r="W1210" s="50"/>
      <c r="X1210" s="50"/>
      <c r="Y1210" s="50"/>
      <c r="Z1210" s="50"/>
      <c r="AA1210" s="50"/>
      <c r="AB1210" s="50"/>
      <c r="AC1210" s="50"/>
      <c r="AD1210" s="50"/>
      <c r="AE1210" s="50"/>
    </row>
    <row r="1211" spans="19:31">
      <c r="S1211" s="50"/>
      <c r="T1211" s="50"/>
      <c r="U1211" s="50"/>
      <c r="V1211" s="50"/>
      <c r="W1211" s="50"/>
      <c r="X1211" s="50"/>
      <c r="Y1211" s="50"/>
      <c r="Z1211" s="50"/>
      <c r="AA1211" s="50"/>
      <c r="AB1211" s="50"/>
      <c r="AC1211" s="50"/>
      <c r="AD1211" s="50"/>
      <c r="AE1211" s="50"/>
    </row>
    <row r="1212" spans="19:31">
      <c r="S1212" s="50"/>
      <c r="T1212" s="50"/>
      <c r="U1212" s="50"/>
      <c r="V1212" s="50"/>
      <c r="W1212" s="50"/>
      <c r="X1212" s="50"/>
      <c r="Y1212" s="50"/>
      <c r="Z1212" s="50"/>
      <c r="AA1212" s="50"/>
      <c r="AB1212" s="50"/>
      <c r="AC1212" s="50"/>
      <c r="AD1212" s="50"/>
      <c r="AE1212" s="50"/>
    </row>
    <row r="1213" spans="19:31">
      <c r="S1213" s="50"/>
      <c r="T1213" s="50"/>
      <c r="U1213" s="50"/>
      <c r="V1213" s="50"/>
      <c r="W1213" s="50"/>
      <c r="X1213" s="50"/>
      <c r="Y1213" s="50"/>
      <c r="Z1213" s="50"/>
      <c r="AA1213" s="50"/>
      <c r="AB1213" s="50"/>
      <c r="AC1213" s="50"/>
      <c r="AD1213" s="50"/>
      <c r="AE1213" s="50"/>
    </row>
    <row r="1214" spans="19:31">
      <c r="S1214" s="50"/>
      <c r="T1214" s="50"/>
      <c r="U1214" s="50"/>
      <c r="V1214" s="50"/>
      <c r="W1214" s="50"/>
      <c r="X1214" s="50"/>
      <c r="Y1214" s="50"/>
      <c r="Z1214" s="50"/>
      <c r="AA1214" s="50"/>
      <c r="AB1214" s="50"/>
      <c r="AC1214" s="50"/>
      <c r="AD1214" s="50"/>
      <c r="AE1214" s="50"/>
    </row>
    <row r="1215" spans="19:31">
      <c r="S1215" s="50"/>
      <c r="T1215" s="50"/>
      <c r="U1215" s="50"/>
      <c r="V1215" s="50"/>
      <c r="W1215" s="50"/>
      <c r="X1215" s="50"/>
      <c r="Y1215" s="50"/>
      <c r="Z1215" s="50"/>
      <c r="AA1215" s="50"/>
      <c r="AB1215" s="50"/>
      <c r="AC1215" s="50"/>
      <c r="AD1215" s="50"/>
      <c r="AE1215" s="50"/>
    </row>
    <row r="1216" spans="19:31">
      <c r="S1216" s="50"/>
      <c r="T1216" s="50"/>
      <c r="U1216" s="50"/>
      <c r="V1216" s="50"/>
      <c r="W1216" s="50"/>
      <c r="X1216" s="50"/>
      <c r="Y1216" s="50"/>
      <c r="Z1216" s="50"/>
      <c r="AA1216" s="50"/>
      <c r="AB1216" s="50"/>
      <c r="AC1216" s="50"/>
      <c r="AD1216" s="50"/>
      <c r="AE1216" s="50"/>
    </row>
    <row r="1217" spans="19:31">
      <c r="S1217" s="50"/>
      <c r="T1217" s="50"/>
      <c r="U1217" s="50"/>
      <c r="V1217" s="50"/>
      <c r="W1217" s="50"/>
      <c r="X1217" s="50"/>
      <c r="Y1217" s="50"/>
      <c r="Z1217" s="50"/>
      <c r="AA1217" s="50"/>
      <c r="AB1217" s="50"/>
      <c r="AC1217" s="50"/>
      <c r="AD1217" s="50"/>
      <c r="AE1217" s="50"/>
    </row>
    <row r="1218" spans="19:31">
      <c r="S1218" s="50"/>
      <c r="T1218" s="50"/>
      <c r="U1218" s="50"/>
      <c r="V1218" s="50"/>
      <c r="W1218" s="50"/>
      <c r="X1218" s="50"/>
      <c r="Y1218" s="50"/>
      <c r="Z1218" s="50"/>
      <c r="AA1218" s="50"/>
      <c r="AB1218" s="50"/>
      <c r="AC1218" s="50"/>
      <c r="AD1218" s="50"/>
      <c r="AE1218" s="50"/>
    </row>
    <row r="1219" spans="19:31">
      <c r="S1219" s="50"/>
      <c r="T1219" s="50"/>
      <c r="U1219" s="50"/>
      <c r="V1219" s="50"/>
      <c r="W1219" s="50"/>
      <c r="X1219" s="50"/>
      <c r="Y1219" s="50"/>
      <c r="Z1219" s="50"/>
      <c r="AA1219" s="50"/>
      <c r="AB1219" s="50"/>
      <c r="AC1219" s="50"/>
      <c r="AD1219" s="50"/>
      <c r="AE1219" s="50"/>
    </row>
    <row r="1220" spans="19:31">
      <c r="S1220" s="50"/>
      <c r="T1220" s="50"/>
      <c r="U1220" s="50"/>
      <c r="V1220" s="50"/>
      <c r="W1220" s="50"/>
      <c r="X1220" s="50"/>
      <c r="Y1220" s="50"/>
      <c r="Z1220" s="50"/>
      <c r="AA1220" s="50"/>
      <c r="AB1220" s="50"/>
      <c r="AC1220" s="50"/>
      <c r="AD1220" s="50"/>
      <c r="AE1220" s="50"/>
    </row>
    <row r="1221" spans="19:31">
      <c r="S1221" s="50"/>
      <c r="T1221" s="50"/>
      <c r="U1221" s="50"/>
      <c r="V1221" s="50"/>
      <c r="W1221" s="50"/>
      <c r="X1221" s="50"/>
      <c r="Y1221" s="50"/>
      <c r="Z1221" s="50"/>
      <c r="AA1221" s="50"/>
      <c r="AB1221" s="50"/>
      <c r="AC1221" s="50"/>
      <c r="AD1221" s="50"/>
      <c r="AE1221" s="50"/>
    </row>
    <row r="1222" spans="19:31">
      <c r="S1222" s="50"/>
      <c r="T1222" s="50"/>
      <c r="U1222" s="50"/>
      <c r="V1222" s="50"/>
      <c r="W1222" s="50"/>
      <c r="X1222" s="50"/>
      <c r="Y1222" s="50"/>
      <c r="Z1222" s="50"/>
      <c r="AA1222" s="50"/>
      <c r="AB1222" s="50"/>
      <c r="AC1222" s="50"/>
      <c r="AD1222" s="50"/>
      <c r="AE1222" s="50"/>
    </row>
    <row r="1223" spans="19:31">
      <c r="S1223" s="50"/>
      <c r="T1223" s="50"/>
      <c r="U1223" s="50"/>
      <c r="V1223" s="50"/>
      <c r="W1223" s="50"/>
      <c r="X1223" s="50"/>
      <c r="Y1223" s="50"/>
      <c r="Z1223" s="50"/>
      <c r="AA1223" s="50"/>
      <c r="AB1223" s="50"/>
      <c r="AC1223" s="50"/>
      <c r="AD1223" s="50"/>
      <c r="AE1223" s="50"/>
    </row>
    <row r="1224" spans="19:31">
      <c r="S1224" s="50"/>
      <c r="T1224" s="50"/>
      <c r="U1224" s="50"/>
      <c r="V1224" s="50"/>
      <c r="W1224" s="50"/>
      <c r="X1224" s="50"/>
      <c r="Y1224" s="50"/>
      <c r="Z1224" s="50"/>
      <c r="AA1224" s="50"/>
      <c r="AB1224" s="50"/>
      <c r="AC1224" s="50"/>
      <c r="AD1224" s="50"/>
      <c r="AE1224" s="50"/>
    </row>
    <row r="1225" spans="19:31">
      <c r="S1225" s="50"/>
      <c r="T1225" s="50"/>
      <c r="U1225" s="50"/>
      <c r="V1225" s="50"/>
      <c r="W1225" s="50"/>
      <c r="X1225" s="50"/>
      <c r="Y1225" s="50"/>
      <c r="Z1225" s="50"/>
      <c r="AA1225" s="50"/>
      <c r="AB1225" s="50"/>
      <c r="AC1225" s="50"/>
      <c r="AD1225" s="50"/>
      <c r="AE1225" s="50"/>
    </row>
    <row r="1226" spans="19:31">
      <c r="S1226" s="50"/>
      <c r="T1226" s="50"/>
      <c r="U1226" s="50"/>
      <c r="V1226" s="50"/>
      <c r="W1226" s="50"/>
      <c r="X1226" s="50"/>
      <c r="Y1226" s="50"/>
      <c r="Z1226" s="50"/>
      <c r="AA1226" s="50"/>
      <c r="AB1226" s="50"/>
      <c r="AC1226" s="50"/>
      <c r="AD1226" s="50"/>
      <c r="AE1226" s="50"/>
    </row>
    <row r="1227" spans="19:31">
      <c r="S1227" s="50"/>
      <c r="T1227" s="50"/>
      <c r="U1227" s="50"/>
      <c r="V1227" s="50"/>
      <c r="W1227" s="50"/>
      <c r="X1227" s="50"/>
      <c r="Y1227" s="50"/>
      <c r="Z1227" s="50"/>
      <c r="AA1227" s="50"/>
      <c r="AB1227" s="50"/>
      <c r="AC1227" s="50"/>
      <c r="AD1227" s="50"/>
      <c r="AE1227" s="50"/>
    </row>
    <row r="1228" spans="19:31">
      <c r="S1228" s="50"/>
      <c r="T1228" s="50"/>
      <c r="U1228" s="50"/>
      <c r="V1228" s="50"/>
      <c r="W1228" s="50"/>
      <c r="X1228" s="50"/>
      <c r="Y1228" s="50"/>
      <c r="Z1228" s="50"/>
      <c r="AA1228" s="50"/>
      <c r="AB1228" s="50"/>
      <c r="AC1228" s="50"/>
      <c r="AD1228" s="50"/>
      <c r="AE1228" s="50"/>
    </row>
    <row r="1229" spans="19:31">
      <c r="S1229" s="50"/>
      <c r="T1229" s="50"/>
      <c r="U1229" s="50"/>
      <c r="V1229" s="50"/>
      <c r="W1229" s="50"/>
      <c r="X1229" s="50"/>
      <c r="Y1229" s="50"/>
      <c r="Z1229" s="50"/>
      <c r="AA1229" s="50"/>
      <c r="AB1229" s="50"/>
      <c r="AC1229" s="50"/>
      <c r="AD1229" s="50"/>
      <c r="AE1229" s="50"/>
    </row>
    <row r="1230" spans="19:31">
      <c r="S1230" s="50"/>
      <c r="T1230" s="50"/>
      <c r="U1230" s="50"/>
      <c r="V1230" s="50"/>
      <c r="W1230" s="50"/>
      <c r="X1230" s="50"/>
      <c r="Y1230" s="50"/>
      <c r="Z1230" s="50"/>
      <c r="AA1230" s="50"/>
      <c r="AB1230" s="50"/>
      <c r="AC1230" s="50"/>
      <c r="AD1230" s="50"/>
      <c r="AE1230" s="50"/>
    </row>
    <row r="1231" spans="19:31">
      <c r="S1231" s="50"/>
      <c r="T1231" s="50"/>
      <c r="U1231" s="50"/>
      <c r="V1231" s="50"/>
      <c r="W1231" s="50"/>
      <c r="X1231" s="50"/>
      <c r="Y1231" s="50"/>
      <c r="Z1231" s="50"/>
      <c r="AA1231" s="50"/>
      <c r="AB1231" s="50"/>
      <c r="AC1231" s="50"/>
      <c r="AD1231" s="50"/>
      <c r="AE1231" s="50"/>
    </row>
    <row r="1232" spans="19:31">
      <c r="S1232" s="50"/>
      <c r="T1232" s="50"/>
      <c r="U1232" s="50"/>
      <c r="V1232" s="50"/>
      <c r="W1232" s="50"/>
      <c r="X1232" s="50"/>
      <c r="Y1232" s="50"/>
      <c r="Z1232" s="50"/>
      <c r="AA1232" s="50"/>
      <c r="AB1232" s="50"/>
      <c r="AC1232" s="50"/>
      <c r="AD1232" s="50"/>
      <c r="AE1232" s="50"/>
    </row>
    <row r="1233" spans="19:31">
      <c r="S1233" s="50"/>
      <c r="T1233" s="50"/>
      <c r="U1233" s="50"/>
      <c r="V1233" s="50"/>
      <c r="W1233" s="50"/>
      <c r="X1233" s="50"/>
      <c r="Y1233" s="50"/>
      <c r="Z1233" s="50"/>
      <c r="AA1233" s="50"/>
      <c r="AB1233" s="50"/>
      <c r="AC1233" s="50"/>
      <c r="AD1233" s="50"/>
      <c r="AE1233" s="50"/>
    </row>
    <row r="1234" spans="19:31">
      <c r="S1234" s="50"/>
      <c r="T1234" s="50"/>
      <c r="U1234" s="50"/>
      <c r="V1234" s="50"/>
      <c r="W1234" s="50"/>
      <c r="X1234" s="50"/>
      <c r="Y1234" s="50"/>
      <c r="Z1234" s="50"/>
      <c r="AA1234" s="50"/>
      <c r="AB1234" s="50"/>
      <c r="AC1234" s="50"/>
      <c r="AD1234" s="50"/>
      <c r="AE1234" s="50"/>
    </row>
    <row r="1235" spans="19:31">
      <c r="S1235" s="50"/>
      <c r="T1235" s="50"/>
      <c r="U1235" s="50"/>
      <c r="V1235" s="50"/>
      <c r="W1235" s="50"/>
      <c r="X1235" s="50"/>
      <c r="Y1235" s="50"/>
      <c r="Z1235" s="50"/>
      <c r="AA1235" s="50"/>
      <c r="AB1235" s="50"/>
      <c r="AC1235" s="50"/>
      <c r="AD1235" s="50"/>
      <c r="AE1235" s="50"/>
    </row>
    <row r="1236" spans="19:31">
      <c r="S1236" s="50"/>
      <c r="T1236" s="50"/>
      <c r="U1236" s="50"/>
      <c r="V1236" s="50"/>
      <c r="W1236" s="50"/>
      <c r="X1236" s="50"/>
      <c r="Y1236" s="50"/>
      <c r="Z1236" s="50"/>
      <c r="AA1236" s="50"/>
      <c r="AB1236" s="50"/>
      <c r="AC1236" s="50"/>
      <c r="AD1236" s="50"/>
      <c r="AE1236" s="50"/>
    </row>
    <row r="1237" spans="19:31">
      <c r="S1237" s="50"/>
      <c r="T1237" s="50"/>
      <c r="U1237" s="50"/>
      <c r="V1237" s="50"/>
      <c r="W1237" s="50"/>
      <c r="X1237" s="50"/>
      <c r="Y1237" s="50"/>
      <c r="Z1237" s="50"/>
      <c r="AA1237" s="50"/>
      <c r="AB1237" s="50"/>
      <c r="AC1237" s="50"/>
      <c r="AD1237" s="50"/>
      <c r="AE1237" s="50"/>
    </row>
    <row r="1238" spans="19:31">
      <c r="S1238" s="50"/>
      <c r="T1238" s="50"/>
      <c r="U1238" s="50"/>
      <c r="V1238" s="50"/>
      <c r="W1238" s="50"/>
      <c r="X1238" s="50"/>
      <c r="Y1238" s="50"/>
      <c r="Z1238" s="50"/>
      <c r="AA1238" s="50"/>
      <c r="AB1238" s="50"/>
      <c r="AC1238" s="50"/>
      <c r="AD1238" s="50"/>
      <c r="AE1238" s="50"/>
    </row>
    <row r="1239" spans="19:31">
      <c r="S1239" s="50"/>
      <c r="T1239" s="50"/>
      <c r="U1239" s="50"/>
      <c r="V1239" s="50"/>
      <c r="W1239" s="50"/>
      <c r="X1239" s="50"/>
      <c r="Y1239" s="50"/>
      <c r="Z1239" s="50"/>
      <c r="AA1239" s="50"/>
      <c r="AB1239" s="50"/>
      <c r="AC1239" s="50"/>
      <c r="AD1239" s="50"/>
      <c r="AE1239" s="50"/>
    </row>
    <row r="1240" spans="19:31">
      <c r="S1240" s="50"/>
      <c r="T1240" s="50"/>
      <c r="U1240" s="50"/>
      <c r="V1240" s="50"/>
      <c r="W1240" s="50"/>
      <c r="X1240" s="50"/>
      <c r="Y1240" s="50"/>
      <c r="Z1240" s="50"/>
      <c r="AA1240" s="50"/>
      <c r="AB1240" s="50"/>
      <c r="AC1240" s="50"/>
      <c r="AD1240" s="50"/>
      <c r="AE1240" s="50"/>
    </row>
    <row r="1241" spans="19:31">
      <c r="S1241" s="50"/>
      <c r="T1241" s="50"/>
      <c r="U1241" s="50"/>
      <c r="V1241" s="50"/>
      <c r="W1241" s="50"/>
      <c r="X1241" s="50"/>
      <c r="Y1241" s="50"/>
      <c r="Z1241" s="50"/>
      <c r="AA1241" s="50"/>
      <c r="AB1241" s="50"/>
      <c r="AC1241" s="50"/>
      <c r="AD1241" s="50"/>
      <c r="AE1241" s="50"/>
    </row>
    <row r="1242" spans="19:31">
      <c r="S1242" s="50"/>
      <c r="T1242" s="50"/>
      <c r="U1242" s="50"/>
      <c r="V1242" s="50"/>
      <c r="W1242" s="50"/>
      <c r="X1242" s="50"/>
      <c r="Y1242" s="50"/>
      <c r="Z1242" s="50"/>
      <c r="AA1242" s="50"/>
      <c r="AB1242" s="50"/>
      <c r="AC1242" s="50"/>
      <c r="AD1242" s="50"/>
      <c r="AE1242" s="50"/>
    </row>
    <row r="1243" spans="19:31">
      <c r="S1243" s="50"/>
      <c r="T1243" s="50"/>
      <c r="U1243" s="50"/>
      <c r="V1243" s="50"/>
      <c r="W1243" s="50"/>
      <c r="X1243" s="50"/>
      <c r="Y1243" s="50"/>
      <c r="Z1243" s="50"/>
      <c r="AA1243" s="50"/>
      <c r="AB1243" s="50"/>
      <c r="AC1243" s="50"/>
      <c r="AD1243" s="50"/>
      <c r="AE1243" s="50"/>
    </row>
    <row r="1244" spans="19:31">
      <c r="S1244" s="50"/>
      <c r="T1244" s="50"/>
      <c r="U1244" s="50"/>
      <c r="V1244" s="50"/>
      <c r="W1244" s="50"/>
      <c r="X1244" s="50"/>
      <c r="Y1244" s="50"/>
      <c r="Z1244" s="50"/>
      <c r="AA1244" s="50"/>
      <c r="AB1244" s="50"/>
      <c r="AC1244" s="50"/>
      <c r="AD1244" s="50"/>
      <c r="AE1244" s="50"/>
    </row>
    <row r="1245" spans="19:31">
      <c r="S1245" s="50"/>
      <c r="T1245" s="50"/>
      <c r="U1245" s="50"/>
      <c r="V1245" s="50"/>
      <c r="W1245" s="50"/>
      <c r="X1245" s="50"/>
      <c r="Y1245" s="50"/>
      <c r="Z1245" s="50"/>
      <c r="AA1245" s="50"/>
      <c r="AB1245" s="50"/>
      <c r="AC1245" s="50"/>
      <c r="AD1245" s="50"/>
      <c r="AE1245" s="50"/>
    </row>
    <row r="1246" spans="19:31">
      <c r="S1246" s="50"/>
      <c r="T1246" s="50"/>
      <c r="U1246" s="50"/>
      <c r="V1246" s="50"/>
      <c r="W1246" s="50"/>
      <c r="X1246" s="50"/>
      <c r="Y1246" s="50"/>
      <c r="Z1246" s="50"/>
      <c r="AA1246" s="50"/>
      <c r="AB1246" s="50"/>
      <c r="AC1246" s="50"/>
      <c r="AD1246" s="50"/>
      <c r="AE1246" s="50"/>
    </row>
    <row r="1247" spans="19:31">
      <c r="S1247" s="50"/>
      <c r="T1247" s="50"/>
      <c r="U1247" s="50"/>
      <c r="V1247" s="50"/>
      <c r="W1247" s="50"/>
      <c r="X1247" s="50"/>
      <c r="Y1247" s="50"/>
      <c r="Z1247" s="50"/>
      <c r="AA1247" s="50"/>
      <c r="AB1247" s="50"/>
      <c r="AC1247" s="50"/>
      <c r="AD1247" s="50"/>
      <c r="AE1247" s="50"/>
    </row>
    <row r="1248" spans="19:31">
      <c r="S1248" s="50"/>
      <c r="T1248" s="50"/>
      <c r="U1248" s="50"/>
      <c r="V1248" s="50"/>
      <c r="W1248" s="50"/>
      <c r="X1248" s="50"/>
      <c r="Y1248" s="50"/>
      <c r="Z1248" s="50"/>
      <c r="AA1248" s="50"/>
      <c r="AB1248" s="50"/>
      <c r="AC1248" s="50"/>
      <c r="AD1248" s="50"/>
      <c r="AE1248" s="50"/>
    </row>
    <row r="1249" spans="19:31">
      <c r="S1249" s="50"/>
      <c r="T1249" s="50"/>
      <c r="U1249" s="50"/>
      <c r="V1249" s="50"/>
      <c r="W1249" s="50"/>
      <c r="X1249" s="50"/>
      <c r="Y1249" s="50"/>
      <c r="Z1249" s="50"/>
      <c r="AA1249" s="50"/>
      <c r="AB1249" s="50"/>
      <c r="AC1249" s="50"/>
      <c r="AD1249" s="50"/>
      <c r="AE1249" s="50"/>
    </row>
    <row r="1250" spans="19:31">
      <c r="S1250" s="50"/>
      <c r="T1250" s="50"/>
      <c r="U1250" s="50"/>
      <c r="V1250" s="50"/>
      <c r="W1250" s="50"/>
      <c r="X1250" s="50"/>
      <c r="Y1250" s="50"/>
      <c r="Z1250" s="50"/>
      <c r="AA1250" s="50"/>
      <c r="AB1250" s="50"/>
      <c r="AC1250" s="50"/>
      <c r="AD1250" s="50"/>
      <c r="AE1250" s="50"/>
    </row>
    <row r="1251" spans="19:31">
      <c r="S1251" s="50"/>
      <c r="T1251" s="50"/>
      <c r="U1251" s="50"/>
      <c r="V1251" s="50"/>
      <c r="W1251" s="50"/>
      <c r="X1251" s="50"/>
      <c r="Y1251" s="50"/>
      <c r="Z1251" s="50"/>
      <c r="AA1251" s="50"/>
      <c r="AB1251" s="50"/>
      <c r="AC1251" s="50"/>
      <c r="AD1251" s="50"/>
      <c r="AE1251" s="50"/>
    </row>
    <row r="1252" spans="19:31">
      <c r="S1252" s="50"/>
      <c r="T1252" s="50"/>
      <c r="U1252" s="50"/>
      <c r="V1252" s="50"/>
      <c r="W1252" s="50"/>
      <c r="X1252" s="50"/>
      <c r="Y1252" s="50"/>
      <c r="Z1252" s="50"/>
      <c r="AA1252" s="50"/>
      <c r="AB1252" s="50"/>
      <c r="AC1252" s="50"/>
      <c r="AD1252" s="50"/>
      <c r="AE1252" s="50"/>
    </row>
    <row r="1253" spans="19:31">
      <c r="S1253" s="50"/>
      <c r="T1253" s="50"/>
      <c r="U1253" s="50"/>
      <c r="V1253" s="50"/>
      <c r="W1253" s="50"/>
      <c r="X1253" s="50"/>
      <c r="Y1253" s="50"/>
      <c r="Z1253" s="50"/>
      <c r="AA1253" s="50"/>
      <c r="AB1253" s="50"/>
      <c r="AC1253" s="50"/>
      <c r="AD1253" s="50"/>
      <c r="AE1253" s="50"/>
    </row>
    <row r="1254" spans="19:31">
      <c r="S1254" s="50"/>
      <c r="T1254" s="50"/>
      <c r="U1254" s="50"/>
      <c r="V1254" s="50"/>
      <c r="W1254" s="50"/>
      <c r="X1254" s="50"/>
      <c r="Y1254" s="50"/>
      <c r="Z1254" s="50"/>
      <c r="AA1254" s="50"/>
      <c r="AB1254" s="50"/>
      <c r="AC1254" s="50"/>
      <c r="AD1254" s="50"/>
      <c r="AE1254" s="50"/>
    </row>
    <row r="1255" spans="19:31">
      <c r="S1255" s="50"/>
      <c r="T1255" s="50"/>
      <c r="U1255" s="50"/>
      <c r="V1255" s="50"/>
      <c r="W1255" s="50"/>
      <c r="X1255" s="50"/>
      <c r="Y1255" s="50"/>
      <c r="Z1255" s="50"/>
      <c r="AA1255" s="50"/>
      <c r="AB1255" s="50"/>
      <c r="AC1255" s="50"/>
      <c r="AD1255" s="50"/>
      <c r="AE1255" s="50"/>
    </row>
    <row r="1256" spans="19:31">
      <c r="S1256" s="50"/>
      <c r="T1256" s="50"/>
      <c r="U1256" s="50"/>
      <c r="V1256" s="50"/>
      <c r="W1256" s="50"/>
      <c r="X1256" s="50"/>
      <c r="Y1256" s="50"/>
      <c r="Z1256" s="50"/>
      <c r="AA1256" s="50"/>
      <c r="AB1256" s="50"/>
      <c r="AC1256" s="50"/>
      <c r="AD1256" s="50"/>
      <c r="AE1256" s="50"/>
    </row>
    <row r="1257" spans="19:31">
      <c r="S1257" s="50"/>
      <c r="T1257" s="50"/>
      <c r="U1257" s="50"/>
      <c r="V1257" s="50"/>
      <c r="W1257" s="50"/>
      <c r="X1257" s="50"/>
      <c r="Y1257" s="50"/>
      <c r="Z1257" s="50"/>
      <c r="AA1257" s="50"/>
      <c r="AB1257" s="50"/>
      <c r="AC1257" s="50"/>
      <c r="AD1257" s="50"/>
      <c r="AE1257" s="50"/>
    </row>
    <row r="1258" spans="19:31">
      <c r="S1258" s="50"/>
      <c r="T1258" s="50"/>
      <c r="U1258" s="50"/>
      <c r="V1258" s="50"/>
      <c r="W1258" s="50"/>
      <c r="X1258" s="50"/>
      <c r="Y1258" s="50"/>
      <c r="Z1258" s="50"/>
      <c r="AA1258" s="50"/>
      <c r="AB1258" s="50"/>
      <c r="AC1258" s="50"/>
      <c r="AD1258" s="50"/>
      <c r="AE1258" s="50"/>
    </row>
    <row r="1259" spans="19:31">
      <c r="S1259" s="50"/>
      <c r="T1259" s="50"/>
      <c r="U1259" s="50"/>
      <c r="V1259" s="50"/>
      <c r="W1259" s="50"/>
      <c r="X1259" s="50"/>
      <c r="Y1259" s="50"/>
      <c r="Z1259" s="50"/>
      <c r="AA1259" s="50"/>
      <c r="AB1259" s="50"/>
      <c r="AC1259" s="50"/>
      <c r="AD1259" s="50"/>
      <c r="AE1259" s="50"/>
    </row>
    <row r="1260" spans="19:31">
      <c r="S1260" s="50"/>
      <c r="T1260" s="50"/>
      <c r="U1260" s="50"/>
      <c r="V1260" s="50"/>
      <c r="W1260" s="50"/>
      <c r="X1260" s="50"/>
      <c r="Y1260" s="50"/>
      <c r="Z1260" s="50"/>
      <c r="AA1260" s="50"/>
      <c r="AB1260" s="50"/>
      <c r="AC1260" s="50"/>
      <c r="AD1260" s="50"/>
      <c r="AE1260" s="50"/>
    </row>
    <row r="1261" spans="19:31">
      <c r="S1261" s="50"/>
      <c r="T1261" s="50"/>
      <c r="U1261" s="50"/>
      <c r="V1261" s="50"/>
      <c r="W1261" s="50"/>
      <c r="X1261" s="50"/>
      <c r="Y1261" s="50"/>
      <c r="Z1261" s="50"/>
      <c r="AA1261" s="50"/>
      <c r="AB1261" s="50"/>
      <c r="AC1261" s="50"/>
      <c r="AD1261" s="50"/>
      <c r="AE1261" s="50"/>
    </row>
    <row r="1262" spans="19:31">
      <c r="S1262" s="50"/>
      <c r="T1262" s="50"/>
      <c r="U1262" s="50"/>
      <c r="V1262" s="50"/>
      <c r="W1262" s="50"/>
      <c r="X1262" s="50"/>
      <c r="Y1262" s="50"/>
      <c r="Z1262" s="50"/>
      <c r="AA1262" s="50"/>
      <c r="AB1262" s="50"/>
      <c r="AC1262" s="50"/>
      <c r="AD1262" s="50"/>
      <c r="AE1262" s="50"/>
    </row>
    <row r="1263" spans="19:31">
      <c r="S1263" s="50"/>
      <c r="T1263" s="50"/>
      <c r="U1263" s="50"/>
      <c r="V1263" s="50"/>
      <c r="W1263" s="50"/>
      <c r="X1263" s="50"/>
      <c r="Y1263" s="50"/>
      <c r="Z1263" s="50"/>
      <c r="AA1263" s="50"/>
      <c r="AB1263" s="50"/>
      <c r="AC1263" s="50"/>
      <c r="AD1263" s="50"/>
      <c r="AE1263" s="50"/>
    </row>
    <row r="1264" spans="19:31">
      <c r="S1264" s="50"/>
      <c r="T1264" s="50"/>
      <c r="U1264" s="50"/>
      <c r="V1264" s="50"/>
      <c r="W1264" s="50"/>
      <c r="X1264" s="50"/>
      <c r="Y1264" s="50"/>
      <c r="Z1264" s="50"/>
      <c r="AA1264" s="50"/>
      <c r="AB1264" s="50"/>
      <c r="AC1264" s="50"/>
      <c r="AD1264" s="50"/>
      <c r="AE1264" s="50"/>
    </row>
    <row r="1265" spans="19:31">
      <c r="S1265" s="50"/>
      <c r="T1265" s="50"/>
      <c r="U1265" s="50"/>
      <c r="V1265" s="50"/>
      <c r="W1265" s="50"/>
      <c r="X1265" s="50"/>
      <c r="Y1265" s="50"/>
      <c r="Z1265" s="50"/>
      <c r="AA1265" s="50"/>
      <c r="AB1265" s="50"/>
      <c r="AC1265" s="50"/>
      <c r="AD1265" s="50"/>
      <c r="AE1265" s="50"/>
    </row>
    <row r="1266" spans="19:31">
      <c r="S1266" s="50"/>
      <c r="T1266" s="50"/>
      <c r="U1266" s="50"/>
      <c r="V1266" s="50"/>
      <c r="W1266" s="50"/>
      <c r="X1266" s="50"/>
      <c r="Y1266" s="50"/>
      <c r="Z1266" s="50"/>
      <c r="AA1266" s="50"/>
      <c r="AB1266" s="50"/>
      <c r="AC1266" s="50"/>
      <c r="AD1266" s="50"/>
      <c r="AE1266" s="50"/>
    </row>
    <row r="1267" spans="19:31">
      <c r="S1267" s="50"/>
      <c r="T1267" s="50"/>
      <c r="U1267" s="50"/>
      <c r="V1267" s="50"/>
      <c r="W1267" s="50"/>
      <c r="X1267" s="50"/>
      <c r="Y1267" s="50"/>
      <c r="Z1267" s="50"/>
      <c r="AA1267" s="50"/>
      <c r="AB1267" s="50"/>
      <c r="AC1267" s="50"/>
      <c r="AD1267" s="50"/>
      <c r="AE1267" s="50"/>
    </row>
    <row r="1268" spans="19:31">
      <c r="S1268" s="50"/>
      <c r="T1268" s="50"/>
      <c r="U1268" s="50"/>
      <c r="V1268" s="50"/>
      <c r="W1268" s="50"/>
      <c r="X1268" s="50"/>
      <c r="Y1268" s="50"/>
      <c r="Z1268" s="50"/>
      <c r="AA1268" s="50"/>
      <c r="AB1268" s="50"/>
      <c r="AC1268" s="50"/>
      <c r="AD1268" s="50"/>
      <c r="AE1268" s="50"/>
    </row>
    <row r="1269" spans="19:31">
      <c r="S1269" s="50"/>
      <c r="T1269" s="50"/>
      <c r="U1269" s="50"/>
      <c r="V1269" s="50"/>
      <c r="W1269" s="50"/>
      <c r="X1269" s="50"/>
      <c r="Y1269" s="50"/>
      <c r="Z1269" s="50"/>
      <c r="AA1269" s="50"/>
      <c r="AB1269" s="50"/>
      <c r="AC1269" s="50"/>
      <c r="AD1269" s="50"/>
      <c r="AE1269" s="50"/>
    </row>
    <row r="1270" spans="19:31">
      <c r="S1270" s="50"/>
      <c r="T1270" s="50"/>
      <c r="U1270" s="50"/>
      <c r="V1270" s="50"/>
      <c r="W1270" s="50"/>
      <c r="X1270" s="50"/>
      <c r="Y1270" s="50"/>
      <c r="Z1270" s="50"/>
      <c r="AA1270" s="50"/>
      <c r="AB1270" s="50"/>
      <c r="AC1270" s="50"/>
      <c r="AD1270" s="50"/>
      <c r="AE1270" s="50"/>
    </row>
    <row r="1271" spans="19:31">
      <c r="S1271" s="50"/>
      <c r="T1271" s="50"/>
      <c r="U1271" s="50"/>
      <c r="V1271" s="50"/>
      <c r="W1271" s="50"/>
      <c r="X1271" s="50"/>
      <c r="Y1271" s="50"/>
      <c r="Z1271" s="50"/>
      <c r="AA1271" s="50"/>
      <c r="AB1271" s="50"/>
      <c r="AC1271" s="50"/>
      <c r="AD1271" s="50"/>
      <c r="AE1271" s="50"/>
    </row>
    <row r="1272" spans="19:31">
      <c r="S1272" s="50"/>
      <c r="T1272" s="50"/>
      <c r="U1272" s="50"/>
      <c r="V1272" s="50"/>
      <c r="W1272" s="50"/>
      <c r="X1272" s="50"/>
      <c r="Y1272" s="50"/>
      <c r="Z1272" s="50"/>
      <c r="AA1272" s="50"/>
      <c r="AB1272" s="50"/>
      <c r="AC1272" s="50"/>
      <c r="AD1272" s="50"/>
      <c r="AE1272" s="50"/>
    </row>
    <row r="1273" spans="19:31">
      <c r="S1273" s="50"/>
      <c r="T1273" s="50"/>
      <c r="U1273" s="50"/>
      <c r="V1273" s="50"/>
      <c r="W1273" s="50"/>
      <c r="X1273" s="50"/>
      <c r="Y1273" s="50"/>
      <c r="Z1273" s="50"/>
      <c r="AA1273" s="50"/>
      <c r="AB1273" s="50"/>
      <c r="AC1273" s="50"/>
      <c r="AD1273" s="50"/>
      <c r="AE1273" s="50"/>
    </row>
    <row r="1274" spans="19:31">
      <c r="S1274" s="50"/>
      <c r="T1274" s="50"/>
      <c r="U1274" s="50"/>
      <c r="V1274" s="50"/>
      <c r="W1274" s="50"/>
      <c r="X1274" s="50"/>
      <c r="Y1274" s="50"/>
      <c r="Z1274" s="50"/>
      <c r="AA1274" s="50"/>
      <c r="AB1274" s="50"/>
      <c r="AC1274" s="50"/>
      <c r="AD1274" s="50"/>
      <c r="AE1274" s="50"/>
    </row>
    <row r="1275" spans="19:31">
      <c r="S1275" s="50"/>
      <c r="T1275" s="50"/>
      <c r="U1275" s="50"/>
      <c r="V1275" s="50"/>
      <c r="W1275" s="50"/>
      <c r="X1275" s="50"/>
      <c r="Y1275" s="50"/>
      <c r="Z1275" s="50"/>
      <c r="AA1275" s="50"/>
      <c r="AB1275" s="50"/>
      <c r="AC1275" s="50"/>
      <c r="AD1275" s="50"/>
      <c r="AE1275" s="50"/>
    </row>
    <row r="1276" spans="19:31">
      <c r="S1276" s="50"/>
      <c r="T1276" s="50"/>
      <c r="U1276" s="50"/>
      <c r="V1276" s="50"/>
      <c r="W1276" s="50"/>
      <c r="X1276" s="50"/>
      <c r="Y1276" s="50"/>
      <c r="Z1276" s="50"/>
      <c r="AA1276" s="50"/>
      <c r="AB1276" s="50"/>
      <c r="AC1276" s="50"/>
      <c r="AD1276" s="50"/>
      <c r="AE1276" s="50"/>
    </row>
    <row r="1277" spans="19:31">
      <c r="S1277" s="50"/>
      <c r="T1277" s="50"/>
      <c r="U1277" s="50"/>
      <c r="V1277" s="50"/>
      <c r="W1277" s="50"/>
      <c r="X1277" s="50"/>
      <c r="Y1277" s="50"/>
      <c r="Z1277" s="50"/>
      <c r="AA1277" s="50"/>
      <c r="AB1277" s="50"/>
      <c r="AC1277" s="50"/>
      <c r="AD1277" s="50"/>
      <c r="AE1277" s="50"/>
    </row>
    <row r="1278" spans="19:31">
      <c r="S1278" s="50"/>
      <c r="T1278" s="50"/>
      <c r="U1278" s="50"/>
      <c r="V1278" s="50"/>
      <c r="W1278" s="50"/>
      <c r="X1278" s="50"/>
      <c r="Y1278" s="50"/>
      <c r="Z1278" s="50"/>
      <c r="AA1278" s="50"/>
      <c r="AB1278" s="50"/>
      <c r="AC1278" s="50"/>
      <c r="AD1278" s="50"/>
      <c r="AE1278" s="50"/>
    </row>
    <row r="1279" spans="19:31">
      <c r="S1279" s="50"/>
      <c r="T1279" s="50"/>
      <c r="U1279" s="50"/>
      <c r="V1279" s="50"/>
      <c r="W1279" s="50"/>
      <c r="X1279" s="50"/>
      <c r="Y1279" s="50"/>
      <c r="Z1279" s="50"/>
      <c r="AA1279" s="50"/>
      <c r="AB1279" s="50"/>
      <c r="AC1279" s="50"/>
      <c r="AD1279" s="50"/>
      <c r="AE1279" s="50"/>
    </row>
    <row r="1280" spans="19:31">
      <c r="S1280" s="50"/>
      <c r="T1280" s="50"/>
      <c r="U1280" s="50"/>
      <c r="V1280" s="50"/>
      <c r="W1280" s="50"/>
      <c r="X1280" s="50"/>
      <c r="Y1280" s="50"/>
      <c r="Z1280" s="50"/>
      <c r="AA1280" s="50"/>
      <c r="AB1280" s="50"/>
      <c r="AC1280" s="50"/>
      <c r="AD1280" s="50"/>
      <c r="AE1280" s="50"/>
    </row>
    <row r="1281" spans="19:31">
      <c r="S1281" s="50"/>
      <c r="T1281" s="50"/>
      <c r="U1281" s="50"/>
      <c r="V1281" s="50"/>
      <c r="W1281" s="50"/>
      <c r="X1281" s="50"/>
      <c r="Y1281" s="50"/>
      <c r="Z1281" s="50"/>
      <c r="AA1281" s="50"/>
      <c r="AB1281" s="50"/>
      <c r="AC1281" s="50"/>
      <c r="AD1281" s="50"/>
      <c r="AE1281" s="50"/>
    </row>
    <row r="1282" spans="19:31">
      <c r="S1282" s="50"/>
      <c r="T1282" s="50"/>
      <c r="U1282" s="50"/>
      <c r="V1282" s="50"/>
      <c r="W1282" s="50"/>
      <c r="X1282" s="50"/>
      <c r="Y1282" s="50"/>
      <c r="Z1282" s="50"/>
      <c r="AA1282" s="50"/>
      <c r="AB1282" s="50"/>
      <c r="AC1282" s="50"/>
      <c r="AD1282" s="50"/>
      <c r="AE1282" s="50"/>
    </row>
    <row r="1283" spans="19:31">
      <c r="S1283" s="50"/>
      <c r="T1283" s="50"/>
      <c r="U1283" s="50"/>
      <c r="V1283" s="50"/>
      <c r="W1283" s="50"/>
      <c r="X1283" s="50"/>
      <c r="Y1283" s="50"/>
      <c r="Z1283" s="50"/>
      <c r="AA1283" s="50"/>
      <c r="AB1283" s="50"/>
      <c r="AC1283" s="50"/>
      <c r="AD1283" s="50"/>
      <c r="AE1283" s="50"/>
    </row>
    <row r="1284" spans="19:31">
      <c r="S1284" s="50"/>
      <c r="T1284" s="50"/>
      <c r="U1284" s="50"/>
      <c r="V1284" s="50"/>
      <c r="W1284" s="50"/>
      <c r="X1284" s="50"/>
      <c r="Y1284" s="50"/>
      <c r="Z1284" s="50"/>
      <c r="AA1284" s="50"/>
      <c r="AB1284" s="50"/>
      <c r="AC1284" s="50"/>
      <c r="AD1284" s="50"/>
      <c r="AE1284" s="50"/>
    </row>
    <row r="1285" spans="19:31">
      <c r="S1285" s="50"/>
      <c r="T1285" s="50"/>
      <c r="U1285" s="50"/>
      <c r="V1285" s="50"/>
      <c r="W1285" s="50"/>
      <c r="X1285" s="50"/>
      <c r="Y1285" s="50"/>
      <c r="Z1285" s="50"/>
      <c r="AA1285" s="50"/>
      <c r="AB1285" s="50"/>
      <c r="AC1285" s="50"/>
      <c r="AD1285" s="50"/>
      <c r="AE1285" s="50"/>
    </row>
    <row r="1286" spans="19:31">
      <c r="S1286" s="50"/>
      <c r="T1286" s="50"/>
      <c r="U1286" s="50"/>
      <c r="V1286" s="50"/>
      <c r="W1286" s="50"/>
      <c r="X1286" s="50"/>
      <c r="Y1286" s="50"/>
      <c r="Z1286" s="50"/>
      <c r="AA1286" s="50"/>
      <c r="AB1286" s="50"/>
      <c r="AC1286" s="50"/>
      <c r="AD1286" s="50"/>
      <c r="AE1286" s="50"/>
    </row>
    <row r="1287" spans="19:31">
      <c r="S1287" s="50"/>
      <c r="T1287" s="50"/>
      <c r="U1287" s="50"/>
      <c r="V1287" s="50"/>
      <c r="W1287" s="50"/>
      <c r="X1287" s="50"/>
      <c r="Y1287" s="50"/>
      <c r="Z1287" s="50"/>
      <c r="AA1287" s="50"/>
      <c r="AB1287" s="50"/>
      <c r="AC1287" s="50"/>
      <c r="AD1287" s="50"/>
      <c r="AE1287" s="50"/>
    </row>
    <row r="1288" spans="19:31">
      <c r="S1288" s="50"/>
      <c r="T1288" s="50"/>
      <c r="U1288" s="50"/>
      <c r="V1288" s="50"/>
      <c r="W1288" s="50"/>
      <c r="X1288" s="50"/>
      <c r="Y1288" s="50"/>
      <c r="Z1288" s="50"/>
      <c r="AA1288" s="50"/>
      <c r="AB1288" s="50"/>
      <c r="AC1288" s="50"/>
      <c r="AD1288" s="50"/>
      <c r="AE1288" s="50"/>
    </row>
    <row r="1289" spans="19:31">
      <c r="S1289" s="50"/>
      <c r="T1289" s="50"/>
      <c r="U1289" s="50"/>
      <c r="V1289" s="50"/>
      <c r="W1289" s="50"/>
      <c r="X1289" s="50"/>
      <c r="Y1289" s="50"/>
      <c r="Z1289" s="50"/>
      <c r="AA1289" s="50"/>
      <c r="AB1289" s="50"/>
      <c r="AC1289" s="50"/>
      <c r="AD1289" s="50"/>
      <c r="AE1289" s="50"/>
    </row>
    <row r="1290" spans="19:31">
      <c r="S1290" s="50"/>
      <c r="T1290" s="50"/>
      <c r="U1290" s="50"/>
      <c r="V1290" s="50"/>
      <c r="W1290" s="50"/>
      <c r="X1290" s="50"/>
      <c r="Y1290" s="50"/>
      <c r="Z1290" s="50"/>
      <c r="AA1290" s="50"/>
      <c r="AB1290" s="50"/>
      <c r="AC1290" s="50"/>
      <c r="AD1290" s="50"/>
      <c r="AE1290" s="50"/>
    </row>
    <row r="1291" spans="19:31">
      <c r="S1291" s="50"/>
      <c r="T1291" s="50"/>
      <c r="U1291" s="50"/>
      <c r="V1291" s="50"/>
      <c r="W1291" s="50"/>
      <c r="X1291" s="50"/>
      <c r="Y1291" s="50"/>
      <c r="Z1291" s="50"/>
      <c r="AA1291" s="50"/>
      <c r="AB1291" s="50"/>
      <c r="AC1291" s="50"/>
      <c r="AD1291" s="50"/>
      <c r="AE1291" s="50"/>
    </row>
    <row r="1292" spans="19:31">
      <c r="S1292" s="50"/>
      <c r="T1292" s="50"/>
      <c r="U1292" s="50"/>
      <c r="V1292" s="50"/>
      <c r="W1292" s="50"/>
      <c r="X1292" s="50"/>
      <c r="Y1292" s="50"/>
      <c r="Z1292" s="50"/>
      <c r="AA1292" s="50"/>
      <c r="AB1292" s="50"/>
      <c r="AC1292" s="50"/>
      <c r="AD1292" s="50"/>
      <c r="AE1292" s="50"/>
    </row>
    <row r="1293" spans="19:31">
      <c r="S1293" s="50"/>
      <c r="T1293" s="50"/>
      <c r="U1293" s="50"/>
      <c r="V1293" s="50"/>
      <c r="W1293" s="50"/>
      <c r="X1293" s="50"/>
      <c r="Y1293" s="50"/>
      <c r="Z1293" s="50"/>
      <c r="AA1293" s="50"/>
      <c r="AB1293" s="50"/>
      <c r="AC1293" s="50"/>
      <c r="AD1293" s="50"/>
      <c r="AE1293" s="50"/>
    </row>
    <row r="1294" spans="19:31">
      <c r="S1294" s="50"/>
      <c r="T1294" s="50"/>
      <c r="U1294" s="50"/>
      <c r="V1294" s="50"/>
      <c r="W1294" s="50"/>
      <c r="X1294" s="50"/>
      <c r="Y1294" s="50"/>
      <c r="Z1294" s="50"/>
      <c r="AA1294" s="50"/>
      <c r="AB1294" s="50"/>
      <c r="AC1294" s="50"/>
      <c r="AD1294" s="50"/>
      <c r="AE1294" s="50"/>
    </row>
    <row r="1295" spans="19:31">
      <c r="S1295" s="50"/>
      <c r="T1295" s="50"/>
      <c r="U1295" s="50"/>
      <c r="V1295" s="50"/>
      <c r="W1295" s="50"/>
      <c r="X1295" s="50"/>
      <c r="Y1295" s="50"/>
      <c r="Z1295" s="50"/>
      <c r="AA1295" s="50"/>
      <c r="AB1295" s="50"/>
      <c r="AC1295" s="50"/>
      <c r="AD1295" s="50"/>
      <c r="AE1295" s="50"/>
    </row>
    <row r="1296" spans="19:31">
      <c r="S1296" s="50"/>
      <c r="T1296" s="50"/>
      <c r="U1296" s="50"/>
      <c r="V1296" s="50"/>
      <c r="W1296" s="50"/>
      <c r="X1296" s="50"/>
      <c r="Y1296" s="50"/>
      <c r="Z1296" s="50"/>
      <c r="AA1296" s="50"/>
      <c r="AB1296" s="50"/>
      <c r="AC1296" s="50"/>
      <c r="AD1296" s="50"/>
      <c r="AE1296" s="50"/>
    </row>
    <row r="1297" spans="19:31">
      <c r="S1297" s="50"/>
      <c r="T1297" s="50"/>
      <c r="U1297" s="50"/>
      <c r="V1297" s="50"/>
      <c r="W1297" s="50"/>
      <c r="X1297" s="50"/>
      <c r="Y1297" s="50"/>
      <c r="Z1297" s="50"/>
      <c r="AA1297" s="50"/>
      <c r="AB1297" s="50"/>
      <c r="AC1297" s="50"/>
      <c r="AD1297" s="50"/>
      <c r="AE1297" s="50"/>
    </row>
    <row r="1298" spans="19:31">
      <c r="S1298" s="50"/>
      <c r="T1298" s="50"/>
      <c r="U1298" s="50"/>
      <c r="V1298" s="50"/>
      <c r="W1298" s="50"/>
      <c r="X1298" s="50"/>
      <c r="Y1298" s="50"/>
      <c r="Z1298" s="50"/>
      <c r="AA1298" s="50"/>
      <c r="AB1298" s="50"/>
      <c r="AC1298" s="50"/>
      <c r="AD1298" s="50"/>
      <c r="AE1298" s="50"/>
    </row>
    <row r="1299" spans="19:31">
      <c r="S1299" s="50"/>
      <c r="T1299" s="50"/>
      <c r="U1299" s="50"/>
      <c r="V1299" s="50"/>
      <c r="W1299" s="50"/>
      <c r="X1299" s="50"/>
      <c r="Y1299" s="50"/>
      <c r="Z1299" s="50"/>
      <c r="AA1299" s="50"/>
      <c r="AB1299" s="50"/>
      <c r="AC1299" s="50"/>
      <c r="AD1299" s="50"/>
      <c r="AE1299" s="50"/>
    </row>
    <row r="1300" spans="19:31">
      <c r="S1300" s="50"/>
      <c r="T1300" s="50"/>
      <c r="U1300" s="50"/>
      <c r="V1300" s="50"/>
      <c r="W1300" s="50"/>
      <c r="X1300" s="50"/>
      <c r="Y1300" s="50"/>
      <c r="Z1300" s="50"/>
      <c r="AA1300" s="50"/>
      <c r="AB1300" s="50"/>
      <c r="AC1300" s="50"/>
      <c r="AD1300" s="50"/>
      <c r="AE1300" s="50"/>
    </row>
    <row r="1301" spans="19:31">
      <c r="S1301" s="50"/>
      <c r="T1301" s="50"/>
      <c r="U1301" s="50"/>
      <c r="V1301" s="50"/>
      <c r="W1301" s="50"/>
      <c r="X1301" s="50"/>
      <c r="Y1301" s="50"/>
      <c r="Z1301" s="50"/>
      <c r="AA1301" s="50"/>
      <c r="AB1301" s="50"/>
      <c r="AC1301" s="50"/>
      <c r="AD1301" s="50"/>
      <c r="AE1301" s="50"/>
    </row>
    <row r="1302" spans="19:31">
      <c r="S1302" s="50"/>
      <c r="T1302" s="50"/>
      <c r="U1302" s="50"/>
      <c r="V1302" s="50"/>
      <c r="W1302" s="50"/>
      <c r="X1302" s="50"/>
      <c r="Y1302" s="50"/>
      <c r="Z1302" s="50"/>
      <c r="AA1302" s="50"/>
      <c r="AB1302" s="50"/>
      <c r="AC1302" s="50"/>
      <c r="AD1302" s="50"/>
      <c r="AE1302" s="50"/>
    </row>
    <row r="1303" spans="19:31">
      <c r="S1303" s="50"/>
      <c r="T1303" s="50"/>
      <c r="U1303" s="50"/>
      <c r="V1303" s="50"/>
      <c r="W1303" s="50"/>
      <c r="X1303" s="50"/>
      <c r="Y1303" s="50"/>
      <c r="Z1303" s="50"/>
      <c r="AA1303" s="50"/>
      <c r="AB1303" s="50"/>
      <c r="AC1303" s="50"/>
      <c r="AD1303" s="50"/>
      <c r="AE1303" s="50"/>
    </row>
    <row r="1304" spans="19:31">
      <c r="S1304" s="50"/>
      <c r="T1304" s="50"/>
      <c r="U1304" s="50"/>
      <c r="V1304" s="50"/>
      <c r="W1304" s="50"/>
      <c r="X1304" s="50"/>
      <c r="Y1304" s="50"/>
      <c r="Z1304" s="50"/>
      <c r="AA1304" s="50"/>
      <c r="AB1304" s="50"/>
      <c r="AC1304" s="50"/>
      <c r="AD1304" s="50"/>
      <c r="AE1304" s="50"/>
    </row>
    <row r="1305" spans="19:31">
      <c r="S1305" s="50"/>
      <c r="T1305" s="50"/>
      <c r="U1305" s="50"/>
      <c r="V1305" s="50"/>
      <c r="W1305" s="50"/>
      <c r="X1305" s="50"/>
      <c r="Y1305" s="50"/>
      <c r="Z1305" s="50"/>
      <c r="AA1305" s="50"/>
      <c r="AB1305" s="50"/>
      <c r="AC1305" s="50"/>
      <c r="AD1305" s="50"/>
      <c r="AE1305" s="50"/>
    </row>
    <row r="1306" spans="19:31">
      <c r="S1306" s="50"/>
      <c r="T1306" s="50"/>
      <c r="U1306" s="50"/>
      <c r="V1306" s="50"/>
      <c r="W1306" s="50"/>
      <c r="X1306" s="50"/>
      <c r="Y1306" s="50"/>
      <c r="Z1306" s="50"/>
      <c r="AA1306" s="50"/>
      <c r="AB1306" s="50"/>
      <c r="AC1306" s="50"/>
      <c r="AD1306" s="50"/>
      <c r="AE1306" s="50"/>
    </row>
    <row r="1307" spans="19:31">
      <c r="S1307" s="50"/>
      <c r="T1307" s="50"/>
      <c r="U1307" s="50"/>
      <c r="V1307" s="50"/>
      <c r="W1307" s="50"/>
      <c r="X1307" s="50"/>
      <c r="Y1307" s="50"/>
      <c r="Z1307" s="50"/>
      <c r="AA1307" s="50"/>
      <c r="AB1307" s="50"/>
      <c r="AC1307" s="50"/>
      <c r="AD1307" s="50"/>
      <c r="AE1307" s="50"/>
    </row>
    <row r="1308" spans="19:31">
      <c r="S1308" s="50"/>
      <c r="T1308" s="50"/>
      <c r="U1308" s="50"/>
      <c r="V1308" s="50"/>
      <c r="W1308" s="50"/>
      <c r="X1308" s="50"/>
      <c r="Y1308" s="50"/>
      <c r="Z1308" s="50"/>
      <c r="AA1308" s="50"/>
      <c r="AB1308" s="50"/>
      <c r="AC1308" s="50"/>
      <c r="AD1308" s="50"/>
      <c r="AE1308" s="50"/>
    </row>
    <row r="1309" spans="19:31">
      <c r="S1309" s="50"/>
      <c r="T1309" s="50"/>
      <c r="U1309" s="50"/>
      <c r="V1309" s="50"/>
      <c r="W1309" s="50"/>
      <c r="X1309" s="50"/>
      <c r="Y1309" s="50"/>
      <c r="Z1309" s="50"/>
      <c r="AA1309" s="50"/>
      <c r="AB1309" s="50"/>
      <c r="AC1309" s="50"/>
      <c r="AD1309" s="50"/>
      <c r="AE1309" s="50"/>
    </row>
    <row r="1310" spans="19:31">
      <c r="S1310" s="50"/>
      <c r="T1310" s="50"/>
      <c r="U1310" s="50"/>
      <c r="V1310" s="50"/>
      <c r="W1310" s="50"/>
      <c r="X1310" s="50"/>
      <c r="Y1310" s="50"/>
      <c r="Z1310" s="50"/>
      <c r="AA1310" s="50"/>
      <c r="AB1310" s="50"/>
      <c r="AC1310" s="50"/>
      <c r="AD1310" s="50"/>
      <c r="AE1310" s="50"/>
    </row>
    <row r="1311" spans="19:31">
      <c r="S1311" s="50"/>
      <c r="T1311" s="50"/>
      <c r="U1311" s="50"/>
      <c r="V1311" s="50"/>
      <c r="W1311" s="50"/>
      <c r="X1311" s="50"/>
      <c r="Y1311" s="50"/>
      <c r="Z1311" s="50"/>
      <c r="AA1311" s="50"/>
      <c r="AB1311" s="50"/>
      <c r="AC1311" s="50"/>
      <c r="AD1311" s="50"/>
      <c r="AE1311" s="50"/>
    </row>
    <row r="1312" spans="19:31">
      <c r="S1312" s="50"/>
      <c r="T1312" s="50"/>
      <c r="U1312" s="50"/>
      <c r="V1312" s="50"/>
      <c r="W1312" s="50"/>
      <c r="X1312" s="50"/>
      <c r="Y1312" s="50"/>
      <c r="Z1312" s="50"/>
      <c r="AA1312" s="50"/>
      <c r="AB1312" s="50"/>
      <c r="AC1312" s="50"/>
      <c r="AD1312" s="50"/>
      <c r="AE1312" s="50"/>
    </row>
    <row r="1313" spans="19:31">
      <c r="S1313" s="50"/>
      <c r="T1313" s="50"/>
      <c r="U1313" s="50"/>
      <c r="V1313" s="50"/>
      <c r="W1313" s="50"/>
      <c r="X1313" s="50"/>
      <c r="Y1313" s="50"/>
      <c r="Z1313" s="50"/>
      <c r="AA1313" s="50"/>
      <c r="AB1313" s="50"/>
      <c r="AC1313" s="50"/>
      <c r="AD1313" s="50"/>
      <c r="AE1313" s="50"/>
    </row>
    <row r="1314" spans="19:31">
      <c r="S1314" s="50"/>
      <c r="T1314" s="50"/>
      <c r="U1314" s="50"/>
      <c r="V1314" s="50"/>
      <c r="W1314" s="50"/>
      <c r="X1314" s="50"/>
      <c r="Y1314" s="50"/>
      <c r="Z1314" s="50"/>
      <c r="AA1314" s="50"/>
      <c r="AB1314" s="50"/>
      <c r="AC1314" s="50"/>
      <c r="AD1314" s="50"/>
      <c r="AE1314" s="50"/>
    </row>
    <row r="1315" spans="19:31">
      <c r="S1315" s="50"/>
      <c r="T1315" s="50"/>
      <c r="U1315" s="50"/>
      <c r="V1315" s="50"/>
      <c r="W1315" s="50"/>
      <c r="X1315" s="50"/>
      <c r="Y1315" s="50"/>
      <c r="Z1315" s="50"/>
      <c r="AA1315" s="50"/>
      <c r="AB1315" s="50"/>
      <c r="AC1315" s="50"/>
      <c r="AD1315" s="50"/>
      <c r="AE1315" s="50"/>
    </row>
    <row r="1316" spans="19:31">
      <c r="S1316" s="50"/>
      <c r="T1316" s="50"/>
      <c r="U1316" s="50"/>
      <c r="V1316" s="50"/>
      <c r="W1316" s="50"/>
      <c r="X1316" s="50"/>
      <c r="Y1316" s="50"/>
      <c r="Z1316" s="50"/>
      <c r="AA1316" s="50"/>
      <c r="AB1316" s="50"/>
      <c r="AC1316" s="50"/>
      <c r="AD1316" s="50"/>
      <c r="AE1316" s="50"/>
    </row>
    <row r="1317" spans="19:31">
      <c r="S1317" s="50"/>
      <c r="T1317" s="50"/>
      <c r="U1317" s="50"/>
      <c r="V1317" s="50"/>
      <c r="W1317" s="50"/>
      <c r="X1317" s="50"/>
      <c r="Y1317" s="50"/>
      <c r="Z1317" s="50"/>
      <c r="AA1317" s="50"/>
      <c r="AB1317" s="50"/>
      <c r="AC1317" s="50"/>
      <c r="AD1317" s="50"/>
      <c r="AE1317" s="50"/>
    </row>
    <row r="1318" spans="19:31">
      <c r="S1318" s="50"/>
      <c r="T1318" s="50"/>
      <c r="U1318" s="50"/>
      <c r="V1318" s="50"/>
      <c r="W1318" s="50"/>
      <c r="X1318" s="50"/>
      <c r="Y1318" s="50"/>
      <c r="Z1318" s="50"/>
      <c r="AA1318" s="50"/>
      <c r="AB1318" s="50"/>
      <c r="AC1318" s="50"/>
      <c r="AD1318" s="50"/>
      <c r="AE1318" s="50"/>
    </row>
    <row r="1319" spans="19:31">
      <c r="S1319" s="50"/>
      <c r="T1319" s="50"/>
      <c r="U1319" s="50"/>
      <c r="V1319" s="50"/>
      <c r="W1319" s="50"/>
      <c r="X1319" s="50"/>
      <c r="Y1319" s="50"/>
      <c r="Z1319" s="50"/>
      <c r="AA1319" s="50"/>
      <c r="AB1319" s="50"/>
      <c r="AC1319" s="50"/>
      <c r="AD1319" s="50"/>
      <c r="AE1319" s="50"/>
    </row>
    <row r="1320" spans="19:31">
      <c r="S1320" s="50"/>
      <c r="T1320" s="50"/>
      <c r="U1320" s="50"/>
      <c r="V1320" s="50"/>
      <c r="W1320" s="50"/>
      <c r="X1320" s="50"/>
      <c r="Y1320" s="50"/>
      <c r="Z1320" s="50"/>
      <c r="AA1320" s="50"/>
      <c r="AB1320" s="50"/>
      <c r="AC1320" s="50"/>
      <c r="AD1320" s="50"/>
      <c r="AE1320" s="50"/>
    </row>
    <row r="1321" spans="19:31">
      <c r="S1321" s="50"/>
      <c r="T1321" s="50"/>
      <c r="U1321" s="50"/>
      <c r="V1321" s="50"/>
      <c r="W1321" s="50"/>
      <c r="X1321" s="50"/>
      <c r="Y1321" s="50"/>
      <c r="Z1321" s="50"/>
      <c r="AA1321" s="50"/>
      <c r="AB1321" s="50"/>
      <c r="AC1321" s="50"/>
      <c r="AD1321" s="50"/>
      <c r="AE1321" s="50"/>
    </row>
    <row r="1322" spans="19:31">
      <c r="S1322" s="50"/>
      <c r="T1322" s="50"/>
      <c r="U1322" s="50"/>
      <c r="V1322" s="50"/>
      <c r="W1322" s="50"/>
      <c r="X1322" s="50"/>
      <c r="Y1322" s="50"/>
      <c r="Z1322" s="50"/>
      <c r="AA1322" s="50"/>
      <c r="AB1322" s="50"/>
      <c r="AC1322" s="50"/>
      <c r="AD1322" s="50"/>
      <c r="AE1322" s="50"/>
    </row>
    <row r="1323" spans="19:31">
      <c r="S1323" s="50"/>
      <c r="T1323" s="50"/>
      <c r="U1323" s="50"/>
      <c r="V1323" s="50"/>
      <c r="W1323" s="50"/>
      <c r="X1323" s="50"/>
      <c r="Y1323" s="50"/>
      <c r="Z1323" s="50"/>
      <c r="AA1323" s="50"/>
      <c r="AB1323" s="50"/>
      <c r="AC1323" s="50"/>
      <c r="AD1323" s="50"/>
      <c r="AE1323" s="50"/>
    </row>
    <row r="1324" spans="19:31">
      <c r="S1324" s="50"/>
      <c r="T1324" s="50"/>
      <c r="U1324" s="50"/>
      <c r="V1324" s="50"/>
      <c r="W1324" s="50"/>
      <c r="X1324" s="50"/>
      <c r="Y1324" s="50"/>
      <c r="Z1324" s="50"/>
      <c r="AA1324" s="50"/>
      <c r="AB1324" s="50"/>
      <c r="AC1324" s="50"/>
      <c r="AD1324" s="50"/>
      <c r="AE1324" s="50"/>
    </row>
    <row r="1325" spans="19:31">
      <c r="S1325" s="50"/>
      <c r="T1325" s="50"/>
      <c r="U1325" s="50"/>
      <c r="V1325" s="50"/>
      <c r="W1325" s="50"/>
      <c r="X1325" s="50"/>
      <c r="Y1325" s="50"/>
      <c r="Z1325" s="50"/>
      <c r="AA1325" s="50"/>
      <c r="AB1325" s="50"/>
      <c r="AC1325" s="50"/>
      <c r="AD1325" s="50"/>
      <c r="AE1325" s="50"/>
    </row>
    <row r="1326" spans="19:31">
      <c r="S1326" s="50"/>
      <c r="T1326" s="50"/>
      <c r="U1326" s="50"/>
      <c r="V1326" s="50"/>
      <c r="W1326" s="50"/>
      <c r="X1326" s="50"/>
      <c r="Y1326" s="50"/>
      <c r="Z1326" s="50"/>
      <c r="AA1326" s="50"/>
      <c r="AB1326" s="50"/>
      <c r="AC1326" s="50"/>
      <c r="AD1326" s="50"/>
      <c r="AE1326" s="50"/>
    </row>
    <row r="1327" spans="19:31">
      <c r="S1327" s="50"/>
      <c r="T1327" s="50"/>
      <c r="U1327" s="50"/>
      <c r="V1327" s="50"/>
      <c r="W1327" s="50"/>
      <c r="X1327" s="50"/>
      <c r="Y1327" s="50"/>
      <c r="Z1327" s="50"/>
      <c r="AA1327" s="50"/>
      <c r="AB1327" s="50"/>
      <c r="AC1327" s="50"/>
      <c r="AD1327" s="50"/>
      <c r="AE1327" s="50"/>
    </row>
    <row r="1328" spans="19:31">
      <c r="S1328" s="50"/>
      <c r="T1328" s="50"/>
      <c r="U1328" s="50"/>
      <c r="V1328" s="50"/>
      <c r="W1328" s="50"/>
      <c r="X1328" s="50"/>
      <c r="Y1328" s="50"/>
      <c r="Z1328" s="50"/>
      <c r="AA1328" s="50"/>
      <c r="AB1328" s="50"/>
      <c r="AC1328" s="50"/>
      <c r="AD1328" s="50"/>
      <c r="AE1328" s="50"/>
    </row>
    <row r="1329" spans="19:31">
      <c r="S1329" s="50"/>
      <c r="T1329" s="50"/>
      <c r="U1329" s="50"/>
      <c r="V1329" s="50"/>
      <c r="W1329" s="50"/>
      <c r="X1329" s="50"/>
      <c r="Y1329" s="50"/>
      <c r="Z1329" s="50"/>
      <c r="AA1329" s="50"/>
      <c r="AB1329" s="50"/>
      <c r="AC1329" s="50"/>
      <c r="AD1329" s="50"/>
      <c r="AE1329" s="50"/>
    </row>
    <row r="1330" spans="19:31">
      <c r="S1330" s="50"/>
      <c r="T1330" s="50"/>
      <c r="U1330" s="50"/>
      <c r="V1330" s="50"/>
      <c r="W1330" s="50"/>
      <c r="X1330" s="50"/>
      <c r="Y1330" s="50"/>
      <c r="Z1330" s="50"/>
      <c r="AA1330" s="50"/>
      <c r="AB1330" s="50"/>
      <c r="AC1330" s="50"/>
      <c r="AD1330" s="50"/>
      <c r="AE1330" s="50"/>
    </row>
    <row r="1331" spans="19:31">
      <c r="S1331" s="50"/>
      <c r="T1331" s="50"/>
      <c r="U1331" s="50"/>
      <c r="V1331" s="50"/>
      <c r="W1331" s="50"/>
      <c r="X1331" s="50"/>
      <c r="Y1331" s="50"/>
      <c r="Z1331" s="50"/>
      <c r="AA1331" s="50"/>
      <c r="AB1331" s="50"/>
      <c r="AC1331" s="50"/>
      <c r="AD1331" s="50"/>
      <c r="AE1331" s="50"/>
    </row>
    <row r="1332" spans="19:31">
      <c r="S1332" s="50"/>
      <c r="T1332" s="50"/>
      <c r="U1332" s="50"/>
      <c r="V1332" s="50"/>
      <c r="W1332" s="50"/>
      <c r="X1332" s="50"/>
      <c r="Y1332" s="50"/>
      <c r="Z1332" s="50"/>
      <c r="AA1332" s="50"/>
      <c r="AB1332" s="50"/>
      <c r="AC1332" s="50"/>
      <c r="AD1332" s="50"/>
      <c r="AE1332" s="50"/>
    </row>
    <row r="1333" spans="19:31">
      <c r="S1333" s="50"/>
      <c r="T1333" s="50"/>
      <c r="U1333" s="50"/>
      <c r="V1333" s="50"/>
      <c r="W1333" s="50"/>
      <c r="X1333" s="50"/>
      <c r="Y1333" s="50"/>
      <c r="Z1333" s="50"/>
      <c r="AA1333" s="50"/>
      <c r="AB1333" s="50"/>
      <c r="AC1333" s="50"/>
      <c r="AD1333" s="50"/>
      <c r="AE1333" s="50"/>
    </row>
    <row r="1334" spans="19:31">
      <c r="S1334" s="50"/>
      <c r="T1334" s="50"/>
      <c r="U1334" s="50"/>
      <c r="V1334" s="50"/>
      <c r="W1334" s="50"/>
      <c r="X1334" s="50"/>
      <c r="Y1334" s="50"/>
      <c r="Z1334" s="50"/>
      <c r="AA1334" s="50"/>
      <c r="AB1334" s="50"/>
      <c r="AC1334" s="50"/>
      <c r="AD1334" s="50"/>
      <c r="AE1334" s="50"/>
    </row>
    <row r="1335" spans="19:31">
      <c r="S1335" s="50"/>
      <c r="T1335" s="50"/>
      <c r="U1335" s="50"/>
      <c r="V1335" s="50"/>
      <c r="W1335" s="50"/>
      <c r="X1335" s="50"/>
      <c r="Y1335" s="50"/>
      <c r="Z1335" s="50"/>
      <c r="AA1335" s="50"/>
      <c r="AB1335" s="50"/>
      <c r="AC1335" s="50"/>
      <c r="AD1335" s="50"/>
      <c r="AE1335" s="50"/>
    </row>
    <row r="1336" spans="19:31">
      <c r="S1336" s="50"/>
      <c r="T1336" s="50"/>
      <c r="U1336" s="50"/>
      <c r="V1336" s="50"/>
      <c r="W1336" s="50"/>
      <c r="X1336" s="50"/>
      <c r="Y1336" s="50"/>
      <c r="Z1336" s="50"/>
      <c r="AA1336" s="50"/>
      <c r="AB1336" s="50"/>
      <c r="AC1336" s="50"/>
      <c r="AD1336" s="50"/>
      <c r="AE1336" s="50"/>
    </row>
    <row r="1337" spans="19:31">
      <c r="S1337" s="50"/>
      <c r="T1337" s="50"/>
      <c r="U1337" s="50"/>
      <c r="V1337" s="50"/>
      <c r="W1337" s="50"/>
      <c r="X1337" s="50"/>
      <c r="Y1337" s="50"/>
      <c r="Z1337" s="50"/>
      <c r="AA1337" s="50"/>
      <c r="AB1337" s="50"/>
      <c r="AC1337" s="50"/>
      <c r="AD1337" s="50"/>
      <c r="AE1337" s="50"/>
    </row>
    <row r="1338" spans="19:31">
      <c r="S1338" s="50"/>
      <c r="T1338" s="50"/>
      <c r="U1338" s="50"/>
      <c r="V1338" s="50"/>
      <c r="W1338" s="50"/>
      <c r="X1338" s="50"/>
      <c r="Y1338" s="50"/>
      <c r="Z1338" s="50"/>
      <c r="AA1338" s="50"/>
      <c r="AB1338" s="50"/>
      <c r="AC1338" s="50"/>
      <c r="AD1338" s="50"/>
      <c r="AE1338" s="50"/>
    </row>
    <row r="1339" spans="19:31">
      <c r="S1339" s="50"/>
      <c r="T1339" s="50"/>
      <c r="U1339" s="50"/>
      <c r="V1339" s="50"/>
      <c r="W1339" s="50"/>
      <c r="X1339" s="50"/>
      <c r="Y1339" s="50"/>
      <c r="Z1339" s="50"/>
      <c r="AA1339" s="50"/>
      <c r="AB1339" s="50"/>
      <c r="AC1339" s="50"/>
      <c r="AD1339" s="50"/>
      <c r="AE1339" s="50"/>
    </row>
    <row r="1340" spans="19:31">
      <c r="S1340" s="50"/>
      <c r="T1340" s="50"/>
      <c r="U1340" s="50"/>
      <c r="V1340" s="50"/>
      <c r="W1340" s="50"/>
      <c r="X1340" s="50"/>
      <c r="Y1340" s="50"/>
      <c r="Z1340" s="50"/>
      <c r="AA1340" s="50"/>
      <c r="AB1340" s="50"/>
      <c r="AC1340" s="50"/>
      <c r="AD1340" s="50"/>
      <c r="AE1340" s="50"/>
    </row>
    <row r="1341" spans="19:31">
      <c r="S1341" s="50"/>
      <c r="T1341" s="50"/>
      <c r="U1341" s="50"/>
      <c r="V1341" s="50"/>
      <c r="W1341" s="50"/>
      <c r="X1341" s="50"/>
      <c r="Y1341" s="50"/>
      <c r="Z1341" s="50"/>
      <c r="AA1341" s="50"/>
      <c r="AB1341" s="50"/>
      <c r="AC1341" s="50"/>
      <c r="AD1341" s="50"/>
      <c r="AE1341" s="50"/>
    </row>
    <row r="1342" spans="19:31">
      <c r="S1342" s="50"/>
      <c r="T1342" s="50"/>
      <c r="U1342" s="50"/>
      <c r="V1342" s="50"/>
      <c r="W1342" s="50"/>
      <c r="X1342" s="50"/>
      <c r="Y1342" s="50"/>
      <c r="Z1342" s="50"/>
      <c r="AA1342" s="50"/>
      <c r="AB1342" s="50"/>
      <c r="AC1342" s="50"/>
      <c r="AD1342" s="50"/>
      <c r="AE1342" s="50"/>
    </row>
    <row r="1343" spans="19:31">
      <c r="S1343" s="50"/>
      <c r="T1343" s="50"/>
      <c r="U1343" s="50"/>
      <c r="V1343" s="50"/>
      <c r="W1343" s="50"/>
      <c r="X1343" s="50"/>
      <c r="Y1343" s="50"/>
      <c r="Z1343" s="50"/>
      <c r="AA1343" s="50"/>
      <c r="AB1343" s="50"/>
      <c r="AC1343" s="50"/>
      <c r="AD1343" s="50"/>
      <c r="AE1343" s="50"/>
    </row>
    <row r="1344" spans="19:31">
      <c r="S1344" s="50"/>
      <c r="T1344" s="50"/>
      <c r="U1344" s="50"/>
      <c r="V1344" s="50"/>
      <c r="W1344" s="50"/>
      <c r="X1344" s="50"/>
      <c r="Y1344" s="50"/>
      <c r="Z1344" s="50"/>
      <c r="AA1344" s="50"/>
      <c r="AB1344" s="50"/>
      <c r="AC1344" s="50"/>
      <c r="AD1344" s="50"/>
      <c r="AE1344" s="50"/>
    </row>
    <row r="1345" spans="19:31">
      <c r="S1345" s="50"/>
      <c r="T1345" s="50"/>
      <c r="U1345" s="50"/>
      <c r="V1345" s="50"/>
      <c r="W1345" s="50"/>
      <c r="X1345" s="50"/>
      <c r="Y1345" s="50"/>
      <c r="Z1345" s="50"/>
      <c r="AA1345" s="50"/>
      <c r="AB1345" s="50"/>
      <c r="AC1345" s="50"/>
      <c r="AD1345" s="50"/>
      <c r="AE1345" s="50"/>
    </row>
    <row r="1346" spans="19:31">
      <c r="S1346" s="50"/>
      <c r="T1346" s="50"/>
      <c r="U1346" s="50"/>
      <c r="V1346" s="50"/>
      <c r="W1346" s="50"/>
      <c r="X1346" s="50"/>
      <c r="Y1346" s="50"/>
      <c r="Z1346" s="50"/>
      <c r="AA1346" s="50"/>
      <c r="AB1346" s="50"/>
      <c r="AC1346" s="50"/>
      <c r="AD1346" s="50"/>
      <c r="AE1346" s="50"/>
    </row>
    <row r="1347" spans="19:31">
      <c r="S1347" s="50"/>
      <c r="T1347" s="50"/>
      <c r="U1347" s="50"/>
      <c r="V1347" s="50"/>
      <c r="W1347" s="50"/>
      <c r="X1347" s="50"/>
      <c r="Y1347" s="50"/>
      <c r="Z1347" s="50"/>
      <c r="AA1347" s="50"/>
      <c r="AB1347" s="50"/>
      <c r="AC1347" s="50"/>
      <c r="AD1347" s="50"/>
      <c r="AE1347" s="50"/>
    </row>
    <row r="1348" spans="19:31">
      <c r="S1348" s="50"/>
      <c r="T1348" s="50"/>
      <c r="U1348" s="50"/>
      <c r="V1348" s="50"/>
      <c r="W1348" s="50"/>
      <c r="X1348" s="50"/>
      <c r="Y1348" s="50"/>
      <c r="Z1348" s="50"/>
      <c r="AA1348" s="50"/>
      <c r="AB1348" s="50"/>
      <c r="AC1348" s="50"/>
      <c r="AD1348" s="50"/>
      <c r="AE1348" s="50"/>
    </row>
    <row r="1349" spans="19:31">
      <c r="S1349" s="50"/>
      <c r="T1349" s="50"/>
      <c r="U1349" s="50"/>
      <c r="V1349" s="50"/>
      <c r="W1349" s="50"/>
      <c r="X1349" s="50"/>
      <c r="Y1349" s="50"/>
      <c r="Z1349" s="50"/>
      <c r="AA1349" s="50"/>
      <c r="AB1349" s="50"/>
      <c r="AC1349" s="50"/>
      <c r="AD1349" s="50"/>
      <c r="AE1349" s="50"/>
    </row>
    <row r="1350" spans="19:31">
      <c r="S1350" s="50"/>
      <c r="T1350" s="50"/>
      <c r="U1350" s="50"/>
      <c r="V1350" s="50"/>
      <c r="W1350" s="50"/>
      <c r="X1350" s="50"/>
      <c r="Y1350" s="50"/>
      <c r="Z1350" s="50"/>
      <c r="AA1350" s="50"/>
      <c r="AB1350" s="50"/>
      <c r="AC1350" s="50"/>
      <c r="AD1350" s="50"/>
      <c r="AE1350" s="50"/>
    </row>
    <row r="1351" spans="19:31">
      <c r="S1351" s="50"/>
      <c r="T1351" s="50"/>
      <c r="U1351" s="50"/>
      <c r="V1351" s="50"/>
      <c r="W1351" s="50"/>
      <c r="X1351" s="50"/>
      <c r="Y1351" s="50"/>
      <c r="Z1351" s="50"/>
      <c r="AA1351" s="50"/>
      <c r="AB1351" s="50"/>
      <c r="AC1351" s="50"/>
      <c r="AD1351" s="50"/>
      <c r="AE1351" s="50"/>
    </row>
    <row r="1352" spans="19:31">
      <c r="S1352" s="50"/>
      <c r="T1352" s="50"/>
      <c r="U1352" s="50"/>
      <c r="V1352" s="50"/>
      <c r="W1352" s="50"/>
      <c r="X1352" s="50"/>
      <c r="Y1352" s="50"/>
      <c r="Z1352" s="50"/>
      <c r="AA1352" s="50"/>
      <c r="AB1352" s="50"/>
      <c r="AC1352" s="50"/>
      <c r="AD1352" s="50"/>
      <c r="AE1352" s="50"/>
    </row>
    <row r="1353" spans="19:31">
      <c r="S1353" s="50"/>
      <c r="T1353" s="50"/>
      <c r="U1353" s="50"/>
      <c r="V1353" s="50"/>
      <c r="W1353" s="50"/>
      <c r="X1353" s="50"/>
      <c r="Y1353" s="50"/>
      <c r="Z1353" s="50"/>
      <c r="AA1353" s="50"/>
      <c r="AB1353" s="50"/>
      <c r="AC1353" s="50"/>
      <c r="AD1353" s="50"/>
      <c r="AE1353" s="50"/>
    </row>
    <row r="1354" spans="19:31">
      <c r="S1354" s="50"/>
      <c r="T1354" s="50"/>
      <c r="U1354" s="50"/>
      <c r="V1354" s="50"/>
      <c r="W1354" s="50"/>
      <c r="X1354" s="50"/>
      <c r="Y1354" s="50"/>
      <c r="Z1354" s="50"/>
      <c r="AA1354" s="50"/>
      <c r="AB1354" s="50"/>
      <c r="AC1354" s="50"/>
      <c r="AD1354" s="50"/>
      <c r="AE1354" s="50"/>
    </row>
    <row r="1355" spans="19:31">
      <c r="S1355" s="50"/>
      <c r="T1355" s="50"/>
      <c r="U1355" s="50"/>
      <c r="V1355" s="50"/>
      <c r="W1355" s="50"/>
      <c r="X1355" s="50"/>
      <c r="Y1355" s="50"/>
      <c r="Z1355" s="50"/>
      <c r="AA1355" s="50"/>
      <c r="AB1355" s="50"/>
      <c r="AC1355" s="50"/>
      <c r="AD1355" s="50"/>
      <c r="AE1355" s="50"/>
    </row>
    <row r="1356" spans="19:31">
      <c r="S1356" s="50"/>
      <c r="T1356" s="50"/>
      <c r="U1356" s="50"/>
      <c r="V1356" s="50"/>
      <c r="W1356" s="50"/>
      <c r="X1356" s="50"/>
      <c r="Y1356" s="50"/>
      <c r="Z1356" s="50"/>
      <c r="AA1356" s="50"/>
      <c r="AB1356" s="50"/>
      <c r="AC1356" s="50"/>
      <c r="AD1356" s="50"/>
      <c r="AE1356" s="50"/>
    </row>
    <row r="1357" spans="19:31">
      <c r="S1357" s="50"/>
      <c r="T1357" s="50"/>
      <c r="U1357" s="50"/>
      <c r="V1357" s="50"/>
      <c r="W1357" s="50"/>
      <c r="X1357" s="50"/>
      <c r="Y1357" s="50"/>
      <c r="Z1357" s="50"/>
      <c r="AA1357" s="50"/>
      <c r="AB1357" s="50"/>
      <c r="AC1357" s="50"/>
      <c r="AD1357" s="50"/>
      <c r="AE1357" s="50"/>
    </row>
    <row r="1358" spans="19:31">
      <c r="S1358" s="50"/>
      <c r="T1358" s="50"/>
      <c r="U1358" s="50"/>
      <c r="V1358" s="50"/>
      <c r="W1358" s="50"/>
      <c r="X1358" s="50"/>
      <c r="Y1358" s="50"/>
      <c r="Z1358" s="50"/>
      <c r="AA1358" s="50"/>
      <c r="AB1358" s="50"/>
      <c r="AC1358" s="50"/>
      <c r="AD1358" s="50"/>
      <c r="AE1358" s="50"/>
    </row>
    <row r="1359" spans="19:31">
      <c r="S1359" s="50"/>
      <c r="T1359" s="50"/>
      <c r="U1359" s="50"/>
      <c r="V1359" s="50"/>
      <c r="W1359" s="50"/>
      <c r="X1359" s="50"/>
      <c r="Y1359" s="50"/>
      <c r="Z1359" s="50"/>
      <c r="AA1359" s="50"/>
      <c r="AB1359" s="50"/>
      <c r="AC1359" s="50"/>
      <c r="AD1359" s="50"/>
      <c r="AE1359" s="50"/>
    </row>
    <row r="1360" spans="19:31">
      <c r="S1360" s="50"/>
      <c r="T1360" s="50"/>
      <c r="U1360" s="50"/>
      <c r="V1360" s="50"/>
      <c r="W1360" s="50"/>
      <c r="X1360" s="50"/>
      <c r="Y1360" s="50"/>
      <c r="Z1360" s="50"/>
      <c r="AA1360" s="50"/>
      <c r="AB1360" s="50"/>
      <c r="AC1360" s="50"/>
      <c r="AD1360" s="50"/>
      <c r="AE1360" s="50"/>
    </row>
    <row r="1361" spans="19:31">
      <c r="S1361" s="50"/>
      <c r="T1361" s="50"/>
      <c r="U1361" s="50"/>
      <c r="V1361" s="50"/>
      <c r="W1361" s="50"/>
      <c r="X1361" s="50"/>
      <c r="Y1361" s="50"/>
      <c r="Z1361" s="50"/>
      <c r="AA1361" s="50"/>
      <c r="AB1361" s="50"/>
      <c r="AC1361" s="50"/>
      <c r="AD1361" s="50"/>
      <c r="AE1361" s="50"/>
    </row>
    <row r="1362" spans="19:31">
      <c r="S1362" s="50"/>
      <c r="T1362" s="50"/>
      <c r="U1362" s="50"/>
      <c r="V1362" s="50"/>
      <c r="W1362" s="50"/>
      <c r="X1362" s="50"/>
      <c r="Y1362" s="50"/>
      <c r="Z1362" s="50"/>
      <c r="AA1362" s="50"/>
      <c r="AB1362" s="50"/>
      <c r="AC1362" s="50"/>
      <c r="AD1362" s="50"/>
      <c r="AE1362" s="50"/>
    </row>
    <row r="1363" spans="19:31">
      <c r="S1363" s="50"/>
      <c r="T1363" s="50"/>
      <c r="U1363" s="50"/>
      <c r="V1363" s="50"/>
      <c r="W1363" s="50"/>
      <c r="X1363" s="50"/>
      <c r="Y1363" s="50"/>
      <c r="Z1363" s="50"/>
      <c r="AA1363" s="50"/>
      <c r="AB1363" s="50"/>
      <c r="AC1363" s="50"/>
      <c r="AD1363" s="50"/>
      <c r="AE1363" s="50"/>
    </row>
    <row r="1364" spans="19:31">
      <c r="S1364" s="50"/>
      <c r="T1364" s="50"/>
      <c r="U1364" s="50"/>
      <c r="V1364" s="50"/>
      <c r="W1364" s="50"/>
      <c r="X1364" s="50"/>
      <c r="Y1364" s="50"/>
      <c r="Z1364" s="50"/>
      <c r="AA1364" s="50"/>
      <c r="AB1364" s="50"/>
      <c r="AC1364" s="50"/>
      <c r="AD1364" s="50"/>
      <c r="AE1364" s="50"/>
    </row>
    <row r="1365" spans="19:31">
      <c r="S1365" s="50"/>
      <c r="T1365" s="50"/>
      <c r="U1365" s="50"/>
      <c r="V1365" s="50"/>
      <c r="W1365" s="50"/>
      <c r="X1365" s="50"/>
      <c r="Y1365" s="50"/>
      <c r="Z1365" s="50"/>
      <c r="AA1365" s="50"/>
      <c r="AB1365" s="50"/>
      <c r="AC1365" s="50"/>
      <c r="AD1365" s="50"/>
      <c r="AE1365" s="50"/>
    </row>
    <row r="1366" spans="19:31">
      <c r="S1366" s="50"/>
      <c r="T1366" s="50"/>
      <c r="U1366" s="50"/>
      <c r="V1366" s="50"/>
      <c r="W1366" s="50"/>
      <c r="X1366" s="50"/>
      <c r="Y1366" s="50"/>
      <c r="Z1366" s="50"/>
      <c r="AA1366" s="50"/>
      <c r="AB1366" s="50"/>
      <c r="AC1366" s="50"/>
      <c r="AD1366" s="50"/>
      <c r="AE1366" s="50"/>
    </row>
    <row r="1367" spans="19:31">
      <c r="S1367" s="50"/>
      <c r="T1367" s="50"/>
      <c r="U1367" s="50"/>
      <c r="V1367" s="50"/>
      <c r="W1367" s="50"/>
      <c r="X1367" s="50"/>
      <c r="Y1367" s="50"/>
      <c r="Z1367" s="50"/>
      <c r="AA1367" s="50"/>
      <c r="AB1367" s="50"/>
      <c r="AC1367" s="50"/>
      <c r="AD1367" s="50"/>
      <c r="AE1367" s="50"/>
    </row>
    <row r="1368" spans="19:31">
      <c r="S1368" s="50"/>
      <c r="T1368" s="50"/>
      <c r="U1368" s="50"/>
      <c r="V1368" s="50"/>
      <c r="W1368" s="50"/>
      <c r="X1368" s="50"/>
      <c r="Y1368" s="50"/>
      <c r="Z1368" s="50"/>
      <c r="AA1368" s="50"/>
      <c r="AB1368" s="50"/>
      <c r="AC1368" s="50"/>
      <c r="AD1368" s="50"/>
      <c r="AE1368" s="50"/>
    </row>
    <row r="1369" spans="19:31">
      <c r="S1369" s="50"/>
      <c r="T1369" s="50"/>
      <c r="U1369" s="50"/>
      <c r="V1369" s="50"/>
      <c r="W1369" s="50"/>
      <c r="X1369" s="50"/>
      <c r="Y1369" s="50"/>
      <c r="Z1369" s="50"/>
      <c r="AA1369" s="50"/>
      <c r="AB1369" s="50"/>
      <c r="AC1369" s="50"/>
      <c r="AD1369" s="50"/>
      <c r="AE1369" s="50"/>
    </row>
    <row r="1370" spans="19:31">
      <c r="S1370" s="50"/>
      <c r="T1370" s="50"/>
      <c r="U1370" s="50"/>
      <c r="V1370" s="50"/>
      <c r="W1370" s="50"/>
      <c r="X1370" s="50"/>
      <c r="Y1370" s="50"/>
      <c r="Z1370" s="50"/>
      <c r="AA1370" s="50"/>
      <c r="AB1370" s="50"/>
      <c r="AC1370" s="50"/>
      <c r="AD1370" s="50"/>
      <c r="AE1370" s="50"/>
    </row>
    <row r="1371" spans="19:31">
      <c r="S1371" s="50"/>
      <c r="T1371" s="50"/>
      <c r="U1371" s="50"/>
      <c r="V1371" s="50"/>
      <c r="W1371" s="50"/>
      <c r="X1371" s="50"/>
      <c r="Y1371" s="50"/>
      <c r="Z1371" s="50"/>
      <c r="AA1371" s="50"/>
      <c r="AB1371" s="50"/>
      <c r="AC1371" s="50"/>
      <c r="AD1371" s="50"/>
      <c r="AE1371" s="50"/>
    </row>
    <row r="1372" spans="19:31">
      <c r="S1372" s="50"/>
      <c r="T1372" s="50"/>
      <c r="U1372" s="50"/>
      <c r="V1372" s="50"/>
      <c r="W1372" s="50"/>
      <c r="X1372" s="50"/>
      <c r="Y1372" s="50"/>
      <c r="Z1372" s="50"/>
      <c r="AA1372" s="50"/>
      <c r="AB1372" s="50"/>
      <c r="AC1372" s="50"/>
      <c r="AD1372" s="50"/>
      <c r="AE1372" s="50"/>
    </row>
    <row r="1373" spans="19:31">
      <c r="S1373" s="50"/>
      <c r="T1373" s="50"/>
      <c r="U1373" s="50"/>
      <c r="V1373" s="50"/>
      <c r="W1373" s="50"/>
      <c r="X1373" s="50"/>
      <c r="Y1373" s="50"/>
      <c r="Z1373" s="50"/>
      <c r="AA1373" s="50"/>
      <c r="AB1373" s="50"/>
      <c r="AC1373" s="50"/>
      <c r="AD1373" s="50"/>
      <c r="AE1373" s="50"/>
    </row>
    <row r="1374" spans="19:31">
      <c r="S1374" s="50"/>
      <c r="T1374" s="50"/>
      <c r="U1374" s="50"/>
      <c r="V1374" s="50"/>
      <c r="W1374" s="50"/>
      <c r="X1374" s="50"/>
      <c r="Y1374" s="50"/>
      <c r="Z1374" s="50"/>
      <c r="AA1374" s="50"/>
      <c r="AB1374" s="50"/>
      <c r="AC1374" s="50"/>
      <c r="AD1374" s="50"/>
      <c r="AE1374" s="50"/>
    </row>
    <row r="1375" spans="19:31">
      <c r="S1375" s="50"/>
      <c r="T1375" s="50"/>
      <c r="U1375" s="50"/>
      <c r="V1375" s="50"/>
      <c r="W1375" s="50"/>
      <c r="X1375" s="50"/>
      <c r="Y1375" s="50"/>
      <c r="Z1375" s="50"/>
      <c r="AA1375" s="50"/>
      <c r="AB1375" s="50"/>
      <c r="AC1375" s="50"/>
      <c r="AD1375" s="50"/>
      <c r="AE1375" s="50"/>
    </row>
    <row r="1376" spans="19:31">
      <c r="S1376" s="50"/>
      <c r="T1376" s="50"/>
      <c r="U1376" s="50"/>
      <c r="V1376" s="50"/>
      <c r="W1376" s="50"/>
      <c r="X1376" s="50"/>
      <c r="Y1376" s="50"/>
      <c r="Z1376" s="50"/>
      <c r="AA1376" s="50"/>
      <c r="AB1376" s="50"/>
      <c r="AC1376" s="50"/>
      <c r="AD1376" s="50"/>
      <c r="AE1376" s="50"/>
    </row>
    <row r="1377" spans="19:31">
      <c r="S1377" s="50"/>
      <c r="T1377" s="50"/>
      <c r="U1377" s="50"/>
      <c r="V1377" s="50"/>
      <c r="W1377" s="50"/>
      <c r="X1377" s="50"/>
      <c r="Y1377" s="50"/>
      <c r="Z1377" s="50"/>
      <c r="AA1377" s="50"/>
      <c r="AB1377" s="50"/>
      <c r="AC1377" s="50"/>
      <c r="AD1377" s="50"/>
      <c r="AE1377" s="50"/>
    </row>
    <row r="1378" spans="19:31">
      <c r="S1378" s="50"/>
      <c r="T1378" s="50"/>
      <c r="U1378" s="50"/>
      <c r="V1378" s="50"/>
      <c r="W1378" s="50"/>
      <c r="X1378" s="50"/>
      <c r="Y1378" s="50"/>
      <c r="Z1378" s="50"/>
      <c r="AA1378" s="50"/>
      <c r="AB1378" s="50"/>
      <c r="AC1378" s="50"/>
      <c r="AD1378" s="50"/>
      <c r="AE1378" s="50"/>
    </row>
    <row r="1379" spans="19:31">
      <c r="S1379" s="50"/>
      <c r="T1379" s="50"/>
      <c r="U1379" s="50"/>
      <c r="V1379" s="50"/>
      <c r="W1379" s="50"/>
      <c r="X1379" s="50"/>
      <c r="Y1379" s="50"/>
      <c r="Z1379" s="50"/>
      <c r="AA1379" s="50"/>
      <c r="AB1379" s="50"/>
      <c r="AC1379" s="50"/>
      <c r="AD1379" s="50"/>
      <c r="AE1379" s="50"/>
    </row>
    <row r="1380" spans="19:31">
      <c r="S1380" s="50"/>
      <c r="T1380" s="50"/>
      <c r="U1380" s="50"/>
      <c r="V1380" s="50"/>
      <c r="W1380" s="50"/>
      <c r="X1380" s="50"/>
      <c r="Y1380" s="50"/>
      <c r="Z1380" s="50"/>
      <c r="AA1380" s="50"/>
      <c r="AB1380" s="50"/>
      <c r="AC1380" s="50"/>
      <c r="AD1380" s="50"/>
      <c r="AE1380" s="50"/>
    </row>
    <row r="1381" spans="19:31">
      <c r="S1381" s="50"/>
      <c r="T1381" s="50"/>
      <c r="U1381" s="50"/>
      <c r="V1381" s="50"/>
      <c r="W1381" s="50"/>
      <c r="X1381" s="50"/>
      <c r="Y1381" s="50"/>
      <c r="Z1381" s="50"/>
      <c r="AA1381" s="50"/>
      <c r="AB1381" s="50"/>
      <c r="AC1381" s="50"/>
      <c r="AD1381" s="50"/>
      <c r="AE1381" s="50"/>
    </row>
    <row r="1382" spans="19:31">
      <c r="S1382" s="50"/>
      <c r="T1382" s="50"/>
      <c r="U1382" s="50"/>
      <c r="V1382" s="50"/>
      <c r="W1382" s="50"/>
      <c r="X1382" s="50"/>
      <c r="Y1382" s="50"/>
      <c r="Z1382" s="50"/>
      <c r="AA1382" s="50"/>
      <c r="AB1382" s="50"/>
      <c r="AC1382" s="50"/>
      <c r="AD1382" s="50"/>
      <c r="AE1382" s="50"/>
    </row>
    <row r="1383" spans="19:31">
      <c r="S1383" s="50"/>
      <c r="T1383" s="50"/>
      <c r="U1383" s="50"/>
      <c r="V1383" s="50"/>
      <c r="W1383" s="50"/>
      <c r="X1383" s="50"/>
      <c r="Y1383" s="50"/>
      <c r="Z1383" s="50"/>
      <c r="AA1383" s="50"/>
      <c r="AB1383" s="50"/>
      <c r="AC1383" s="50"/>
      <c r="AD1383" s="50"/>
      <c r="AE1383" s="50"/>
    </row>
    <row r="1384" spans="19:31">
      <c r="S1384" s="50"/>
      <c r="T1384" s="50"/>
      <c r="U1384" s="50"/>
      <c r="V1384" s="50"/>
      <c r="W1384" s="50"/>
      <c r="X1384" s="50"/>
      <c r="Y1384" s="50"/>
      <c r="Z1384" s="50"/>
      <c r="AA1384" s="50"/>
      <c r="AB1384" s="50"/>
      <c r="AC1384" s="50"/>
      <c r="AD1384" s="50"/>
      <c r="AE1384" s="50"/>
    </row>
    <row r="1385" spans="19:31">
      <c r="S1385" s="50"/>
      <c r="T1385" s="50"/>
      <c r="U1385" s="50"/>
      <c r="V1385" s="50"/>
      <c r="W1385" s="50"/>
      <c r="X1385" s="50"/>
      <c r="Y1385" s="50"/>
      <c r="Z1385" s="50"/>
      <c r="AA1385" s="50"/>
      <c r="AB1385" s="50"/>
      <c r="AC1385" s="50"/>
      <c r="AD1385" s="50"/>
      <c r="AE1385" s="50"/>
    </row>
    <row r="1386" spans="19:31">
      <c r="S1386" s="50"/>
      <c r="T1386" s="50"/>
      <c r="U1386" s="50"/>
      <c r="V1386" s="50"/>
      <c r="W1386" s="50"/>
      <c r="X1386" s="50"/>
      <c r="Y1386" s="50"/>
      <c r="Z1386" s="50"/>
      <c r="AA1386" s="50"/>
      <c r="AB1386" s="50"/>
      <c r="AC1386" s="50"/>
      <c r="AD1386" s="50"/>
      <c r="AE1386" s="50"/>
    </row>
    <row r="1387" spans="19:31">
      <c r="S1387" s="50"/>
      <c r="T1387" s="50"/>
      <c r="U1387" s="50"/>
      <c r="V1387" s="50"/>
      <c r="W1387" s="50"/>
      <c r="X1387" s="50"/>
      <c r="Y1387" s="50"/>
      <c r="Z1387" s="50"/>
      <c r="AA1387" s="50"/>
      <c r="AB1387" s="50"/>
      <c r="AC1387" s="50"/>
      <c r="AD1387" s="50"/>
      <c r="AE1387" s="50"/>
    </row>
    <row r="1388" spans="19:31">
      <c r="S1388" s="50"/>
      <c r="T1388" s="50"/>
      <c r="U1388" s="50"/>
      <c r="V1388" s="50"/>
      <c r="W1388" s="50"/>
      <c r="X1388" s="50"/>
      <c r="Y1388" s="50"/>
      <c r="Z1388" s="50"/>
      <c r="AA1388" s="50"/>
      <c r="AB1388" s="50"/>
      <c r="AC1388" s="50"/>
      <c r="AD1388" s="50"/>
      <c r="AE1388" s="50"/>
    </row>
    <row r="1389" spans="19:31">
      <c r="S1389" s="50"/>
      <c r="T1389" s="50"/>
      <c r="U1389" s="50"/>
      <c r="V1389" s="50"/>
      <c r="W1389" s="50"/>
      <c r="X1389" s="50"/>
      <c r="Y1389" s="50"/>
      <c r="Z1389" s="50"/>
      <c r="AA1389" s="50"/>
      <c r="AB1389" s="50"/>
      <c r="AC1389" s="50"/>
      <c r="AD1389" s="50"/>
      <c r="AE1389" s="50"/>
    </row>
    <row r="1390" spans="19:31">
      <c r="S1390" s="50"/>
      <c r="T1390" s="50"/>
      <c r="U1390" s="50"/>
      <c r="V1390" s="50"/>
      <c r="W1390" s="50"/>
      <c r="X1390" s="50"/>
      <c r="Y1390" s="50"/>
      <c r="Z1390" s="50"/>
      <c r="AA1390" s="50"/>
      <c r="AB1390" s="50"/>
      <c r="AC1390" s="50"/>
      <c r="AD1390" s="50"/>
      <c r="AE1390" s="50"/>
    </row>
    <row r="1391" spans="19:31">
      <c r="S1391" s="50"/>
      <c r="T1391" s="50"/>
      <c r="U1391" s="50"/>
      <c r="V1391" s="50"/>
      <c r="W1391" s="50"/>
      <c r="X1391" s="50"/>
      <c r="Y1391" s="50"/>
      <c r="Z1391" s="50"/>
      <c r="AA1391" s="50"/>
      <c r="AB1391" s="50"/>
      <c r="AC1391" s="50"/>
      <c r="AD1391" s="50"/>
      <c r="AE1391" s="50"/>
    </row>
    <row r="1392" spans="19:31">
      <c r="S1392" s="50"/>
      <c r="T1392" s="50"/>
      <c r="U1392" s="50"/>
      <c r="V1392" s="50"/>
      <c r="W1392" s="50"/>
      <c r="X1392" s="50"/>
      <c r="Y1392" s="50"/>
      <c r="Z1392" s="50"/>
      <c r="AA1392" s="50"/>
      <c r="AB1392" s="50"/>
      <c r="AC1392" s="50"/>
      <c r="AD1392" s="50"/>
      <c r="AE1392" s="50"/>
    </row>
    <row r="1393" spans="19:31">
      <c r="S1393" s="50"/>
      <c r="T1393" s="50"/>
      <c r="U1393" s="50"/>
      <c r="V1393" s="50"/>
      <c r="W1393" s="50"/>
      <c r="X1393" s="50"/>
      <c r="Y1393" s="50"/>
      <c r="Z1393" s="50"/>
      <c r="AA1393" s="50"/>
      <c r="AB1393" s="50"/>
      <c r="AC1393" s="50"/>
      <c r="AD1393" s="50"/>
      <c r="AE1393" s="50"/>
    </row>
    <row r="1394" spans="19:31">
      <c r="S1394" s="50"/>
      <c r="T1394" s="50"/>
      <c r="U1394" s="50"/>
      <c r="V1394" s="50"/>
      <c r="W1394" s="50"/>
      <c r="X1394" s="50"/>
      <c r="Y1394" s="50"/>
      <c r="Z1394" s="50"/>
      <c r="AA1394" s="50"/>
      <c r="AB1394" s="50"/>
      <c r="AC1394" s="50"/>
      <c r="AD1394" s="50"/>
      <c r="AE1394" s="50"/>
    </row>
    <row r="1395" spans="19:31">
      <c r="S1395" s="50"/>
      <c r="T1395" s="50"/>
      <c r="U1395" s="50"/>
      <c r="V1395" s="50"/>
      <c r="W1395" s="50"/>
      <c r="X1395" s="50"/>
      <c r="Y1395" s="50"/>
      <c r="Z1395" s="50"/>
      <c r="AA1395" s="50"/>
      <c r="AB1395" s="50"/>
      <c r="AC1395" s="50"/>
      <c r="AD1395" s="50"/>
      <c r="AE1395" s="50"/>
    </row>
    <row r="1396" spans="19:31">
      <c r="S1396" s="50"/>
      <c r="T1396" s="50"/>
      <c r="U1396" s="50"/>
      <c r="V1396" s="50"/>
      <c r="W1396" s="50"/>
      <c r="X1396" s="50"/>
      <c r="Y1396" s="50"/>
      <c r="Z1396" s="50"/>
      <c r="AA1396" s="50"/>
      <c r="AB1396" s="50"/>
      <c r="AC1396" s="50"/>
      <c r="AD1396" s="50"/>
      <c r="AE1396" s="50"/>
    </row>
    <row r="1397" spans="19:31">
      <c r="S1397" s="50"/>
      <c r="T1397" s="50"/>
      <c r="U1397" s="50"/>
      <c r="V1397" s="50"/>
      <c r="W1397" s="50"/>
      <c r="X1397" s="50"/>
      <c r="Y1397" s="50"/>
      <c r="Z1397" s="50"/>
      <c r="AA1397" s="50"/>
      <c r="AB1397" s="50"/>
      <c r="AC1397" s="50"/>
      <c r="AD1397" s="50"/>
      <c r="AE1397" s="50"/>
    </row>
    <row r="1398" spans="19:31">
      <c r="S1398" s="50"/>
      <c r="T1398" s="50"/>
      <c r="U1398" s="50"/>
      <c r="V1398" s="50"/>
      <c r="W1398" s="50"/>
      <c r="X1398" s="50"/>
      <c r="Y1398" s="50"/>
      <c r="Z1398" s="50"/>
      <c r="AA1398" s="50"/>
      <c r="AB1398" s="50"/>
      <c r="AC1398" s="50"/>
      <c r="AD1398" s="50"/>
      <c r="AE1398" s="50"/>
    </row>
    <row r="1399" spans="19:31">
      <c r="S1399" s="50"/>
      <c r="T1399" s="50"/>
      <c r="U1399" s="50"/>
      <c r="V1399" s="50"/>
      <c r="W1399" s="50"/>
      <c r="X1399" s="50"/>
      <c r="Y1399" s="50"/>
      <c r="Z1399" s="50"/>
      <c r="AA1399" s="50"/>
      <c r="AB1399" s="50"/>
      <c r="AC1399" s="50"/>
      <c r="AD1399" s="50"/>
      <c r="AE1399" s="50"/>
    </row>
    <row r="1400" spans="19:31">
      <c r="S1400" s="50"/>
      <c r="T1400" s="50"/>
      <c r="U1400" s="50"/>
      <c r="V1400" s="50"/>
      <c r="W1400" s="50"/>
      <c r="X1400" s="50"/>
      <c r="Y1400" s="50"/>
      <c r="Z1400" s="50"/>
      <c r="AA1400" s="50"/>
      <c r="AB1400" s="50"/>
      <c r="AC1400" s="50"/>
      <c r="AD1400" s="50"/>
      <c r="AE1400" s="50"/>
    </row>
    <row r="1401" spans="19:31">
      <c r="S1401" s="50"/>
      <c r="T1401" s="50"/>
      <c r="U1401" s="50"/>
      <c r="V1401" s="50"/>
      <c r="W1401" s="50"/>
      <c r="X1401" s="50"/>
      <c r="Y1401" s="50"/>
      <c r="Z1401" s="50"/>
      <c r="AA1401" s="50"/>
      <c r="AB1401" s="50"/>
      <c r="AC1401" s="50"/>
      <c r="AD1401" s="50"/>
      <c r="AE1401" s="50"/>
    </row>
    <row r="1402" spans="19:31">
      <c r="S1402" s="50"/>
      <c r="T1402" s="50"/>
      <c r="U1402" s="50"/>
      <c r="V1402" s="50"/>
      <c r="W1402" s="50"/>
      <c r="X1402" s="50"/>
      <c r="Y1402" s="50"/>
      <c r="Z1402" s="50"/>
      <c r="AA1402" s="50"/>
      <c r="AB1402" s="50"/>
      <c r="AC1402" s="50"/>
      <c r="AD1402" s="50"/>
      <c r="AE1402" s="50"/>
    </row>
    <row r="1403" spans="19:31">
      <c r="S1403" s="50"/>
      <c r="T1403" s="50"/>
      <c r="U1403" s="50"/>
      <c r="V1403" s="50"/>
      <c r="W1403" s="50"/>
      <c r="X1403" s="50"/>
      <c r="Y1403" s="50"/>
      <c r="Z1403" s="50"/>
      <c r="AA1403" s="50"/>
      <c r="AB1403" s="50"/>
      <c r="AC1403" s="50"/>
      <c r="AD1403" s="50"/>
      <c r="AE1403" s="50"/>
    </row>
    <row r="1404" spans="19:31">
      <c r="S1404" s="50"/>
      <c r="T1404" s="50"/>
      <c r="U1404" s="50"/>
      <c r="V1404" s="50"/>
      <c r="W1404" s="50"/>
      <c r="X1404" s="50"/>
      <c r="Y1404" s="50"/>
      <c r="Z1404" s="50"/>
      <c r="AA1404" s="50"/>
      <c r="AB1404" s="50"/>
      <c r="AC1404" s="50"/>
      <c r="AD1404" s="50"/>
      <c r="AE1404" s="50"/>
    </row>
    <row r="1405" spans="19:31">
      <c r="S1405" s="50"/>
      <c r="T1405" s="50"/>
      <c r="U1405" s="50"/>
      <c r="V1405" s="50"/>
      <c r="W1405" s="50"/>
      <c r="X1405" s="50"/>
      <c r="Y1405" s="50"/>
      <c r="Z1405" s="50"/>
      <c r="AA1405" s="50"/>
      <c r="AB1405" s="50"/>
      <c r="AC1405" s="50"/>
      <c r="AD1405" s="50"/>
      <c r="AE1405" s="50"/>
    </row>
    <row r="1406" spans="19:31">
      <c r="S1406" s="50"/>
      <c r="T1406" s="50"/>
      <c r="U1406" s="50"/>
      <c r="V1406" s="50"/>
      <c r="W1406" s="50"/>
      <c r="X1406" s="50"/>
      <c r="Y1406" s="50"/>
      <c r="Z1406" s="50"/>
      <c r="AA1406" s="50"/>
      <c r="AB1406" s="50"/>
      <c r="AC1406" s="50"/>
      <c r="AD1406" s="50"/>
      <c r="AE1406" s="50"/>
    </row>
    <row r="1407" spans="19:31">
      <c r="S1407" s="50"/>
      <c r="T1407" s="50"/>
      <c r="U1407" s="50"/>
      <c r="V1407" s="50"/>
      <c r="W1407" s="50"/>
      <c r="X1407" s="50"/>
      <c r="Y1407" s="50"/>
      <c r="Z1407" s="50"/>
      <c r="AA1407" s="50"/>
      <c r="AB1407" s="50"/>
      <c r="AC1407" s="50"/>
      <c r="AD1407" s="50"/>
      <c r="AE1407" s="50"/>
    </row>
    <row r="1408" spans="19:31">
      <c r="S1408" s="50"/>
      <c r="T1408" s="50"/>
      <c r="U1408" s="50"/>
      <c r="V1408" s="50"/>
      <c r="W1408" s="50"/>
      <c r="X1408" s="50"/>
      <c r="Y1408" s="50"/>
      <c r="Z1408" s="50"/>
      <c r="AA1408" s="50"/>
      <c r="AB1408" s="50"/>
      <c r="AC1408" s="50"/>
      <c r="AD1408" s="50"/>
      <c r="AE1408" s="50"/>
    </row>
    <row r="1409" spans="19:31">
      <c r="S1409" s="50"/>
      <c r="T1409" s="50"/>
      <c r="U1409" s="50"/>
      <c r="V1409" s="50"/>
      <c r="W1409" s="50"/>
      <c r="X1409" s="50"/>
      <c r="Y1409" s="50"/>
      <c r="Z1409" s="50"/>
      <c r="AA1409" s="50"/>
      <c r="AB1409" s="50"/>
      <c r="AC1409" s="50"/>
      <c r="AD1409" s="50"/>
      <c r="AE1409" s="50"/>
    </row>
    <row r="1410" spans="19:31">
      <c r="S1410" s="50"/>
      <c r="T1410" s="50"/>
      <c r="U1410" s="50"/>
      <c r="V1410" s="50"/>
      <c r="W1410" s="50"/>
      <c r="X1410" s="50"/>
      <c r="Y1410" s="50"/>
      <c r="Z1410" s="50"/>
      <c r="AA1410" s="50"/>
      <c r="AB1410" s="50"/>
      <c r="AC1410" s="50"/>
      <c r="AD1410" s="50"/>
      <c r="AE1410" s="50"/>
    </row>
    <row r="1411" spans="19:31">
      <c r="S1411" s="50"/>
      <c r="T1411" s="50"/>
      <c r="U1411" s="50"/>
      <c r="V1411" s="50"/>
      <c r="W1411" s="50"/>
      <c r="X1411" s="50"/>
      <c r="Y1411" s="50"/>
      <c r="Z1411" s="50"/>
      <c r="AA1411" s="50"/>
      <c r="AB1411" s="50"/>
      <c r="AC1411" s="50"/>
      <c r="AD1411" s="50"/>
      <c r="AE1411" s="50"/>
    </row>
    <row r="1412" spans="19:31">
      <c r="S1412" s="50"/>
      <c r="T1412" s="50"/>
      <c r="U1412" s="50"/>
      <c r="V1412" s="50"/>
      <c r="W1412" s="50"/>
      <c r="X1412" s="50"/>
      <c r="Y1412" s="50"/>
      <c r="Z1412" s="50"/>
      <c r="AA1412" s="50"/>
      <c r="AB1412" s="50"/>
      <c r="AC1412" s="50"/>
      <c r="AD1412" s="50"/>
      <c r="AE1412" s="50"/>
    </row>
    <row r="1413" spans="19:31">
      <c r="S1413" s="50"/>
      <c r="T1413" s="50"/>
      <c r="U1413" s="50"/>
      <c r="V1413" s="50"/>
      <c r="W1413" s="50"/>
      <c r="X1413" s="50"/>
      <c r="Y1413" s="50"/>
      <c r="Z1413" s="50"/>
      <c r="AA1413" s="50"/>
      <c r="AB1413" s="50"/>
      <c r="AC1413" s="50"/>
      <c r="AD1413" s="50"/>
      <c r="AE1413" s="50"/>
    </row>
    <row r="1414" spans="19:31">
      <c r="S1414" s="50"/>
      <c r="T1414" s="50"/>
      <c r="U1414" s="50"/>
      <c r="V1414" s="50"/>
      <c r="W1414" s="50"/>
      <c r="X1414" s="50"/>
      <c r="Y1414" s="50"/>
      <c r="Z1414" s="50"/>
      <c r="AA1414" s="50"/>
      <c r="AB1414" s="50"/>
      <c r="AC1414" s="50"/>
      <c r="AD1414" s="50"/>
      <c r="AE1414" s="50"/>
    </row>
    <row r="1415" spans="19:31">
      <c r="S1415" s="50"/>
      <c r="T1415" s="50"/>
      <c r="U1415" s="50"/>
      <c r="V1415" s="50"/>
      <c r="W1415" s="50"/>
      <c r="X1415" s="50"/>
      <c r="Y1415" s="50"/>
      <c r="Z1415" s="50"/>
      <c r="AA1415" s="50"/>
      <c r="AB1415" s="50"/>
      <c r="AC1415" s="50"/>
      <c r="AD1415" s="50"/>
      <c r="AE1415" s="50"/>
    </row>
    <row r="1416" spans="19:31">
      <c r="S1416" s="50"/>
      <c r="T1416" s="50"/>
      <c r="U1416" s="50"/>
      <c r="V1416" s="50"/>
      <c r="W1416" s="50"/>
      <c r="X1416" s="50"/>
      <c r="Y1416" s="50"/>
      <c r="Z1416" s="50"/>
      <c r="AA1416" s="50"/>
      <c r="AB1416" s="50"/>
      <c r="AC1416" s="50"/>
      <c r="AD1416" s="50"/>
      <c r="AE1416" s="50"/>
    </row>
    <row r="1417" spans="19:31">
      <c r="S1417" s="50"/>
      <c r="T1417" s="50"/>
      <c r="U1417" s="50"/>
      <c r="V1417" s="50"/>
      <c r="W1417" s="50"/>
      <c r="X1417" s="50"/>
      <c r="Y1417" s="50"/>
      <c r="Z1417" s="50"/>
      <c r="AA1417" s="50"/>
      <c r="AB1417" s="50"/>
      <c r="AC1417" s="50"/>
      <c r="AD1417" s="50"/>
      <c r="AE1417" s="50"/>
    </row>
    <row r="1418" spans="19:31">
      <c r="S1418" s="50"/>
      <c r="T1418" s="50"/>
      <c r="U1418" s="50"/>
      <c r="V1418" s="50"/>
      <c r="W1418" s="50"/>
      <c r="X1418" s="50"/>
      <c r="Y1418" s="50"/>
      <c r="Z1418" s="50"/>
      <c r="AA1418" s="50"/>
      <c r="AB1418" s="50"/>
      <c r="AC1418" s="50"/>
      <c r="AD1418" s="50"/>
      <c r="AE1418" s="50"/>
    </row>
    <row r="1419" spans="19:31">
      <c r="S1419" s="50"/>
      <c r="T1419" s="50"/>
      <c r="U1419" s="50"/>
      <c r="V1419" s="50"/>
      <c r="W1419" s="50"/>
      <c r="X1419" s="50"/>
      <c r="Y1419" s="50"/>
      <c r="Z1419" s="50"/>
      <c r="AA1419" s="50"/>
      <c r="AB1419" s="50"/>
      <c r="AC1419" s="50"/>
      <c r="AD1419" s="50"/>
      <c r="AE1419" s="50"/>
    </row>
    <row r="1420" spans="19:31">
      <c r="S1420" s="50"/>
      <c r="T1420" s="50"/>
      <c r="U1420" s="50"/>
      <c r="V1420" s="50"/>
      <c r="W1420" s="50"/>
      <c r="X1420" s="50"/>
      <c r="Y1420" s="50"/>
      <c r="Z1420" s="50"/>
      <c r="AA1420" s="50"/>
      <c r="AB1420" s="50"/>
      <c r="AC1420" s="50"/>
      <c r="AD1420" s="50"/>
      <c r="AE1420" s="50"/>
    </row>
    <row r="1421" spans="19:31">
      <c r="S1421" s="50"/>
      <c r="T1421" s="50"/>
      <c r="U1421" s="50"/>
      <c r="V1421" s="50"/>
      <c r="W1421" s="50"/>
      <c r="X1421" s="50"/>
      <c r="Y1421" s="50"/>
      <c r="Z1421" s="50"/>
      <c r="AA1421" s="50"/>
      <c r="AB1421" s="50"/>
      <c r="AC1421" s="50"/>
      <c r="AD1421" s="50"/>
      <c r="AE1421" s="50"/>
    </row>
    <row r="1422" spans="19:31">
      <c r="S1422" s="50"/>
      <c r="T1422" s="50"/>
      <c r="U1422" s="50"/>
      <c r="V1422" s="50"/>
      <c r="W1422" s="50"/>
      <c r="X1422" s="50"/>
      <c r="Y1422" s="50"/>
      <c r="Z1422" s="50"/>
      <c r="AA1422" s="50"/>
      <c r="AB1422" s="50"/>
      <c r="AC1422" s="50"/>
      <c r="AD1422" s="50"/>
      <c r="AE1422" s="50"/>
    </row>
    <row r="1423" spans="19:31">
      <c r="S1423" s="50"/>
      <c r="T1423" s="50"/>
      <c r="U1423" s="50"/>
      <c r="V1423" s="50"/>
      <c r="W1423" s="50"/>
      <c r="X1423" s="50"/>
      <c r="Y1423" s="50"/>
      <c r="Z1423" s="50"/>
      <c r="AA1423" s="50"/>
      <c r="AB1423" s="50"/>
      <c r="AC1423" s="50"/>
      <c r="AD1423" s="50"/>
      <c r="AE1423" s="50"/>
    </row>
    <row r="1424" spans="19:31">
      <c r="S1424" s="50"/>
      <c r="T1424" s="50"/>
      <c r="U1424" s="50"/>
      <c r="V1424" s="50"/>
      <c r="W1424" s="50"/>
      <c r="X1424" s="50"/>
      <c r="Y1424" s="50"/>
      <c r="Z1424" s="50"/>
      <c r="AA1424" s="50"/>
      <c r="AB1424" s="50"/>
      <c r="AC1424" s="50"/>
      <c r="AD1424" s="50"/>
      <c r="AE1424" s="50"/>
    </row>
    <row r="1425" spans="19:31">
      <c r="S1425" s="50"/>
      <c r="T1425" s="50"/>
      <c r="U1425" s="50"/>
      <c r="V1425" s="50"/>
      <c r="W1425" s="50"/>
      <c r="X1425" s="50"/>
      <c r="Y1425" s="50"/>
      <c r="Z1425" s="50"/>
      <c r="AA1425" s="50"/>
      <c r="AB1425" s="50"/>
      <c r="AC1425" s="50"/>
      <c r="AD1425" s="50"/>
      <c r="AE1425" s="50"/>
    </row>
    <row r="1426" spans="19:31">
      <c r="S1426" s="50"/>
      <c r="T1426" s="50"/>
      <c r="U1426" s="50"/>
      <c r="V1426" s="50"/>
      <c r="W1426" s="50"/>
      <c r="X1426" s="50"/>
      <c r="Y1426" s="50"/>
      <c r="Z1426" s="50"/>
      <c r="AA1426" s="50"/>
      <c r="AB1426" s="50"/>
      <c r="AC1426" s="50"/>
      <c r="AD1426" s="50"/>
      <c r="AE1426" s="50"/>
    </row>
    <row r="1427" spans="19:31">
      <c r="S1427" s="50"/>
      <c r="T1427" s="50"/>
      <c r="U1427" s="50"/>
      <c r="V1427" s="50"/>
      <c r="W1427" s="50"/>
      <c r="X1427" s="50"/>
      <c r="Y1427" s="50"/>
      <c r="Z1427" s="50"/>
      <c r="AA1427" s="50"/>
      <c r="AB1427" s="50"/>
      <c r="AC1427" s="50"/>
      <c r="AD1427" s="50"/>
      <c r="AE1427" s="50"/>
    </row>
    <row r="1428" spans="19:31">
      <c r="S1428" s="50"/>
      <c r="T1428" s="50"/>
      <c r="U1428" s="50"/>
      <c r="V1428" s="50"/>
      <c r="W1428" s="50"/>
      <c r="X1428" s="50"/>
      <c r="Y1428" s="50"/>
      <c r="Z1428" s="50"/>
      <c r="AA1428" s="50"/>
      <c r="AB1428" s="50"/>
      <c r="AC1428" s="50"/>
      <c r="AD1428" s="50"/>
      <c r="AE1428" s="50"/>
    </row>
    <row r="1429" spans="19:31">
      <c r="S1429" s="50"/>
      <c r="T1429" s="50"/>
      <c r="U1429" s="50"/>
      <c r="V1429" s="50"/>
      <c r="W1429" s="50"/>
      <c r="X1429" s="50"/>
      <c r="Y1429" s="50"/>
      <c r="Z1429" s="50"/>
      <c r="AA1429" s="50"/>
      <c r="AB1429" s="50"/>
      <c r="AC1429" s="50"/>
      <c r="AD1429" s="50"/>
      <c r="AE1429" s="50"/>
    </row>
    <row r="1430" spans="19:31">
      <c r="S1430" s="50"/>
      <c r="T1430" s="50"/>
      <c r="U1430" s="50"/>
      <c r="V1430" s="50"/>
      <c r="W1430" s="50"/>
      <c r="X1430" s="50"/>
      <c r="Y1430" s="50"/>
      <c r="Z1430" s="50"/>
      <c r="AA1430" s="50"/>
      <c r="AB1430" s="50"/>
      <c r="AC1430" s="50"/>
      <c r="AD1430" s="50"/>
      <c r="AE1430" s="50"/>
    </row>
    <row r="1431" spans="19:31">
      <c r="S1431" s="50"/>
      <c r="T1431" s="50"/>
      <c r="U1431" s="50"/>
      <c r="V1431" s="50"/>
      <c r="W1431" s="50"/>
      <c r="X1431" s="50"/>
      <c r="Y1431" s="50"/>
      <c r="Z1431" s="50"/>
      <c r="AA1431" s="50"/>
      <c r="AB1431" s="50"/>
      <c r="AC1431" s="50"/>
      <c r="AD1431" s="50"/>
      <c r="AE1431" s="50"/>
    </row>
    <row r="1432" spans="19:31">
      <c r="S1432" s="50"/>
      <c r="T1432" s="50"/>
      <c r="U1432" s="50"/>
      <c r="V1432" s="50"/>
      <c r="W1432" s="50"/>
      <c r="X1432" s="50"/>
      <c r="Y1432" s="50"/>
      <c r="Z1432" s="50"/>
      <c r="AA1432" s="50"/>
      <c r="AB1432" s="50"/>
      <c r="AC1432" s="50"/>
      <c r="AD1432" s="50"/>
      <c r="AE1432" s="50"/>
    </row>
    <row r="1433" spans="19:31">
      <c r="S1433" s="50"/>
      <c r="T1433" s="50"/>
      <c r="U1433" s="50"/>
      <c r="V1433" s="50"/>
      <c r="W1433" s="50"/>
      <c r="X1433" s="50"/>
      <c r="Y1433" s="50"/>
      <c r="Z1433" s="50"/>
      <c r="AA1433" s="50"/>
      <c r="AB1433" s="50"/>
      <c r="AC1433" s="50"/>
      <c r="AD1433" s="50"/>
      <c r="AE1433" s="50"/>
    </row>
    <row r="1434" spans="19:31">
      <c r="S1434" s="50"/>
      <c r="T1434" s="50"/>
      <c r="U1434" s="50"/>
      <c r="V1434" s="50"/>
      <c r="W1434" s="50"/>
      <c r="X1434" s="50"/>
      <c r="Y1434" s="50"/>
      <c r="Z1434" s="50"/>
      <c r="AA1434" s="50"/>
      <c r="AB1434" s="50"/>
      <c r="AC1434" s="50"/>
      <c r="AD1434" s="50"/>
      <c r="AE1434" s="50"/>
    </row>
    <row r="1435" spans="19:31">
      <c r="S1435" s="50"/>
      <c r="T1435" s="50"/>
      <c r="U1435" s="50"/>
      <c r="V1435" s="50"/>
      <c r="W1435" s="50"/>
      <c r="X1435" s="50"/>
      <c r="Y1435" s="50"/>
      <c r="Z1435" s="50"/>
      <c r="AA1435" s="50"/>
      <c r="AB1435" s="50"/>
      <c r="AC1435" s="50"/>
      <c r="AD1435" s="50"/>
      <c r="AE1435" s="50"/>
    </row>
    <row r="1436" spans="19:31">
      <c r="S1436" s="50"/>
      <c r="T1436" s="50"/>
      <c r="U1436" s="50"/>
      <c r="V1436" s="50"/>
      <c r="W1436" s="50"/>
      <c r="X1436" s="50"/>
      <c r="Y1436" s="50"/>
      <c r="Z1436" s="50"/>
      <c r="AA1436" s="50"/>
      <c r="AB1436" s="50"/>
      <c r="AC1436" s="50"/>
      <c r="AD1436" s="50"/>
      <c r="AE1436" s="50"/>
    </row>
    <row r="1437" spans="19:31">
      <c r="S1437" s="50"/>
      <c r="T1437" s="50"/>
      <c r="U1437" s="50"/>
      <c r="V1437" s="50"/>
      <c r="W1437" s="50"/>
      <c r="X1437" s="50"/>
      <c r="Y1437" s="50"/>
      <c r="Z1437" s="50"/>
      <c r="AA1437" s="50"/>
      <c r="AB1437" s="50"/>
      <c r="AC1437" s="50"/>
      <c r="AD1437" s="50"/>
      <c r="AE1437" s="50"/>
    </row>
    <row r="1438" spans="19:31">
      <c r="S1438" s="50"/>
      <c r="T1438" s="50"/>
      <c r="U1438" s="50"/>
      <c r="V1438" s="50"/>
      <c r="W1438" s="50"/>
      <c r="X1438" s="50"/>
      <c r="Y1438" s="50"/>
      <c r="Z1438" s="50"/>
      <c r="AA1438" s="50"/>
      <c r="AB1438" s="50"/>
      <c r="AC1438" s="50"/>
      <c r="AD1438" s="50"/>
      <c r="AE1438" s="50"/>
    </row>
    <row r="1439" spans="19:31">
      <c r="S1439" s="50"/>
      <c r="T1439" s="50"/>
      <c r="U1439" s="50"/>
      <c r="V1439" s="50"/>
      <c r="W1439" s="50"/>
      <c r="X1439" s="50"/>
      <c r="Y1439" s="50"/>
      <c r="Z1439" s="50"/>
      <c r="AA1439" s="50"/>
      <c r="AB1439" s="50"/>
      <c r="AC1439" s="50"/>
      <c r="AD1439" s="50"/>
      <c r="AE1439" s="50"/>
    </row>
    <row r="1440" spans="19:31">
      <c r="S1440" s="50"/>
      <c r="T1440" s="50"/>
      <c r="U1440" s="50"/>
      <c r="V1440" s="50"/>
      <c r="W1440" s="50"/>
      <c r="X1440" s="50"/>
      <c r="Y1440" s="50"/>
      <c r="Z1440" s="50"/>
      <c r="AA1440" s="50"/>
      <c r="AB1440" s="50"/>
      <c r="AC1440" s="50"/>
      <c r="AD1440" s="50"/>
      <c r="AE1440" s="50"/>
    </row>
    <row r="1441" spans="19:31">
      <c r="S1441" s="50"/>
      <c r="T1441" s="50"/>
      <c r="U1441" s="50"/>
      <c r="V1441" s="50"/>
      <c r="W1441" s="50"/>
      <c r="X1441" s="50"/>
      <c r="Y1441" s="50"/>
      <c r="Z1441" s="50"/>
      <c r="AA1441" s="50"/>
      <c r="AB1441" s="50"/>
      <c r="AC1441" s="50"/>
      <c r="AD1441" s="50"/>
      <c r="AE1441" s="50"/>
    </row>
    <row r="1442" spans="19:31">
      <c r="S1442" s="50"/>
      <c r="T1442" s="50"/>
      <c r="U1442" s="50"/>
      <c r="V1442" s="50"/>
      <c r="W1442" s="50"/>
      <c r="X1442" s="50"/>
      <c r="Y1442" s="50"/>
      <c r="Z1442" s="50"/>
      <c r="AA1442" s="50"/>
      <c r="AB1442" s="50"/>
      <c r="AC1442" s="50"/>
      <c r="AD1442" s="50"/>
      <c r="AE1442" s="50"/>
    </row>
    <row r="1443" spans="19:31">
      <c r="S1443" s="50"/>
      <c r="T1443" s="50"/>
      <c r="U1443" s="50"/>
      <c r="V1443" s="50"/>
      <c r="W1443" s="50"/>
      <c r="X1443" s="50"/>
      <c r="Y1443" s="50"/>
      <c r="Z1443" s="50"/>
      <c r="AA1443" s="50"/>
      <c r="AB1443" s="50"/>
      <c r="AC1443" s="50"/>
      <c r="AD1443" s="50"/>
      <c r="AE1443" s="50"/>
    </row>
    <row r="1444" spans="19:31">
      <c r="S1444" s="50"/>
      <c r="T1444" s="50"/>
      <c r="U1444" s="50"/>
      <c r="V1444" s="50"/>
      <c r="W1444" s="50"/>
      <c r="X1444" s="50"/>
      <c r="Y1444" s="50"/>
      <c r="Z1444" s="50"/>
      <c r="AA1444" s="50"/>
      <c r="AB1444" s="50"/>
      <c r="AC1444" s="50"/>
      <c r="AD1444" s="50"/>
      <c r="AE1444" s="50"/>
    </row>
    <row r="1445" spans="19:31">
      <c r="S1445" s="50"/>
      <c r="T1445" s="50"/>
      <c r="U1445" s="50"/>
      <c r="V1445" s="50"/>
      <c r="W1445" s="50"/>
      <c r="X1445" s="50"/>
      <c r="Y1445" s="50"/>
      <c r="Z1445" s="50"/>
      <c r="AA1445" s="50"/>
      <c r="AB1445" s="50"/>
      <c r="AC1445" s="50"/>
      <c r="AD1445" s="50"/>
      <c r="AE1445" s="50"/>
    </row>
    <row r="1446" spans="19:31">
      <c r="S1446" s="50"/>
      <c r="T1446" s="50"/>
      <c r="U1446" s="50"/>
      <c r="V1446" s="50"/>
      <c r="W1446" s="50"/>
      <c r="X1446" s="50"/>
      <c r="Y1446" s="50"/>
      <c r="Z1446" s="50"/>
      <c r="AA1446" s="50"/>
      <c r="AB1446" s="50"/>
      <c r="AC1446" s="50"/>
      <c r="AD1446" s="50"/>
      <c r="AE1446" s="50"/>
    </row>
    <row r="1447" spans="19:31">
      <c r="S1447" s="50"/>
      <c r="T1447" s="50"/>
      <c r="U1447" s="50"/>
      <c r="V1447" s="50"/>
      <c r="W1447" s="50"/>
      <c r="X1447" s="50"/>
      <c r="Y1447" s="50"/>
      <c r="Z1447" s="50"/>
      <c r="AA1447" s="50"/>
      <c r="AB1447" s="50"/>
      <c r="AC1447" s="50"/>
      <c r="AD1447" s="50"/>
      <c r="AE1447" s="50"/>
    </row>
    <row r="1448" spans="19:31">
      <c r="S1448" s="50"/>
      <c r="T1448" s="50"/>
      <c r="U1448" s="50"/>
      <c r="V1448" s="50"/>
      <c r="W1448" s="50"/>
      <c r="X1448" s="50"/>
      <c r="Y1448" s="50"/>
      <c r="Z1448" s="50"/>
      <c r="AA1448" s="50"/>
      <c r="AB1448" s="50"/>
      <c r="AC1448" s="50"/>
      <c r="AD1448" s="50"/>
      <c r="AE1448" s="50"/>
    </row>
    <row r="1449" spans="19:31">
      <c r="S1449" s="50"/>
      <c r="T1449" s="50"/>
      <c r="U1449" s="50"/>
      <c r="V1449" s="50"/>
      <c r="W1449" s="50"/>
      <c r="X1449" s="50"/>
      <c r="Y1449" s="50"/>
      <c r="Z1449" s="50"/>
      <c r="AA1449" s="50"/>
      <c r="AB1449" s="50"/>
      <c r="AC1449" s="50"/>
      <c r="AD1449" s="50"/>
      <c r="AE1449" s="50"/>
    </row>
    <row r="1450" spans="19:31">
      <c r="S1450" s="50"/>
      <c r="T1450" s="50"/>
      <c r="U1450" s="50"/>
      <c r="V1450" s="50"/>
      <c r="W1450" s="50"/>
      <c r="X1450" s="50"/>
      <c r="Y1450" s="50"/>
      <c r="Z1450" s="50"/>
      <c r="AA1450" s="50"/>
      <c r="AB1450" s="50"/>
      <c r="AC1450" s="50"/>
      <c r="AD1450" s="50"/>
      <c r="AE1450" s="50"/>
    </row>
    <row r="1451" spans="19:31">
      <c r="S1451" s="50"/>
      <c r="T1451" s="50"/>
      <c r="U1451" s="50"/>
      <c r="V1451" s="50"/>
      <c r="W1451" s="50"/>
      <c r="X1451" s="50"/>
      <c r="Y1451" s="50"/>
      <c r="Z1451" s="50"/>
      <c r="AA1451" s="50"/>
      <c r="AB1451" s="50"/>
      <c r="AC1451" s="50"/>
      <c r="AD1451" s="50"/>
      <c r="AE1451" s="50"/>
    </row>
    <row r="1452" spans="19:31">
      <c r="S1452" s="50"/>
      <c r="T1452" s="50"/>
      <c r="U1452" s="50"/>
      <c r="V1452" s="50"/>
      <c r="W1452" s="50"/>
      <c r="X1452" s="50"/>
      <c r="Y1452" s="50"/>
      <c r="Z1452" s="50"/>
      <c r="AA1452" s="50"/>
      <c r="AB1452" s="50"/>
      <c r="AC1452" s="50"/>
      <c r="AD1452" s="50"/>
      <c r="AE1452" s="50"/>
    </row>
    <row r="1453" spans="19:31">
      <c r="S1453" s="50"/>
      <c r="T1453" s="50"/>
      <c r="U1453" s="50"/>
      <c r="V1453" s="50"/>
      <c r="W1453" s="50"/>
      <c r="X1453" s="50"/>
      <c r="Y1453" s="50"/>
      <c r="Z1453" s="50"/>
      <c r="AA1453" s="50"/>
      <c r="AB1453" s="50"/>
      <c r="AC1453" s="50"/>
      <c r="AD1453" s="50"/>
      <c r="AE1453" s="50"/>
    </row>
    <row r="1454" spans="19:31">
      <c r="S1454" s="50"/>
      <c r="T1454" s="50"/>
      <c r="U1454" s="50"/>
      <c r="V1454" s="50"/>
      <c r="W1454" s="50"/>
      <c r="X1454" s="50"/>
      <c r="Y1454" s="50"/>
      <c r="Z1454" s="50"/>
      <c r="AA1454" s="50"/>
      <c r="AB1454" s="50"/>
      <c r="AC1454" s="50"/>
      <c r="AD1454" s="50"/>
      <c r="AE1454" s="50"/>
    </row>
    <row r="1455" spans="19:31">
      <c r="S1455" s="50"/>
      <c r="T1455" s="50"/>
      <c r="U1455" s="50"/>
      <c r="V1455" s="50"/>
      <c r="W1455" s="50"/>
      <c r="X1455" s="50"/>
      <c r="Y1455" s="50"/>
      <c r="Z1455" s="50"/>
      <c r="AA1455" s="50"/>
      <c r="AB1455" s="50"/>
      <c r="AC1455" s="50"/>
      <c r="AD1455" s="50"/>
      <c r="AE1455" s="50"/>
    </row>
    <row r="1456" spans="19:31">
      <c r="S1456" s="50"/>
      <c r="T1456" s="50"/>
      <c r="U1456" s="50"/>
      <c r="V1456" s="50"/>
      <c r="W1456" s="50"/>
      <c r="X1456" s="50"/>
      <c r="Y1456" s="50"/>
      <c r="Z1456" s="50"/>
      <c r="AA1456" s="50"/>
      <c r="AB1456" s="50"/>
      <c r="AC1456" s="50"/>
      <c r="AD1456" s="50"/>
      <c r="AE1456" s="50"/>
    </row>
    <row r="1457" spans="19:31">
      <c r="S1457" s="50"/>
      <c r="T1457" s="50"/>
      <c r="U1457" s="50"/>
      <c r="V1457" s="50"/>
      <c r="W1457" s="50"/>
      <c r="X1457" s="50"/>
      <c r="Y1457" s="50"/>
      <c r="Z1457" s="50"/>
      <c r="AA1457" s="50"/>
      <c r="AB1457" s="50"/>
      <c r="AC1457" s="50"/>
      <c r="AD1457" s="50"/>
      <c r="AE1457" s="50"/>
    </row>
    <row r="1458" spans="19:31">
      <c r="S1458" s="50"/>
      <c r="T1458" s="50"/>
      <c r="U1458" s="50"/>
      <c r="V1458" s="50"/>
      <c r="W1458" s="50"/>
      <c r="X1458" s="50"/>
      <c r="Y1458" s="50"/>
      <c r="Z1458" s="50"/>
      <c r="AA1458" s="50"/>
      <c r="AB1458" s="50"/>
      <c r="AC1458" s="50"/>
      <c r="AD1458" s="50"/>
      <c r="AE1458" s="50"/>
    </row>
    <row r="1459" spans="19:31">
      <c r="S1459" s="50"/>
      <c r="T1459" s="50"/>
      <c r="U1459" s="50"/>
      <c r="V1459" s="50"/>
      <c r="W1459" s="50"/>
      <c r="X1459" s="50"/>
      <c r="Y1459" s="50"/>
      <c r="Z1459" s="50"/>
      <c r="AA1459" s="50"/>
      <c r="AB1459" s="50"/>
      <c r="AC1459" s="50"/>
      <c r="AD1459" s="50"/>
      <c r="AE1459" s="50"/>
    </row>
    <row r="1460" spans="19:31">
      <c r="S1460" s="50"/>
      <c r="T1460" s="50"/>
      <c r="U1460" s="50"/>
      <c r="V1460" s="50"/>
      <c r="W1460" s="50"/>
      <c r="X1460" s="50"/>
      <c r="Y1460" s="50"/>
      <c r="Z1460" s="50"/>
      <c r="AA1460" s="50"/>
      <c r="AB1460" s="50"/>
      <c r="AC1460" s="50"/>
      <c r="AD1460" s="50"/>
      <c r="AE1460" s="50"/>
    </row>
    <row r="1461" spans="19:31">
      <c r="S1461" s="50"/>
      <c r="T1461" s="50"/>
      <c r="U1461" s="50"/>
      <c r="V1461" s="50"/>
      <c r="W1461" s="50"/>
      <c r="X1461" s="50"/>
      <c r="Y1461" s="50"/>
      <c r="Z1461" s="50"/>
      <c r="AA1461" s="50"/>
      <c r="AB1461" s="50"/>
      <c r="AC1461" s="50"/>
      <c r="AD1461" s="50"/>
      <c r="AE1461" s="50"/>
    </row>
    <row r="1462" spans="19:31">
      <c r="S1462" s="50"/>
      <c r="T1462" s="50"/>
      <c r="U1462" s="50"/>
      <c r="V1462" s="50"/>
      <c r="W1462" s="50"/>
      <c r="X1462" s="50"/>
      <c r="Y1462" s="50"/>
      <c r="Z1462" s="50"/>
      <c r="AA1462" s="50"/>
      <c r="AB1462" s="50"/>
      <c r="AC1462" s="50"/>
      <c r="AD1462" s="50"/>
      <c r="AE1462" s="50"/>
    </row>
    <row r="1463" spans="19:31">
      <c r="S1463" s="50"/>
      <c r="T1463" s="50"/>
      <c r="U1463" s="50"/>
      <c r="V1463" s="50"/>
      <c r="W1463" s="50"/>
      <c r="X1463" s="50"/>
      <c r="Y1463" s="50"/>
      <c r="Z1463" s="50"/>
      <c r="AA1463" s="50"/>
      <c r="AB1463" s="50"/>
      <c r="AC1463" s="50"/>
      <c r="AD1463" s="50"/>
      <c r="AE1463" s="50"/>
    </row>
    <row r="1464" spans="19:31">
      <c r="S1464" s="50"/>
      <c r="T1464" s="50"/>
      <c r="U1464" s="50"/>
      <c r="V1464" s="50"/>
      <c r="W1464" s="50"/>
      <c r="X1464" s="50"/>
      <c r="Y1464" s="50"/>
      <c r="Z1464" s="50"/>
      <c r="AA1464" s="50"/>
      <c r="AB1464" s="50"/>
      <c r="AC1464" s="50"/>
      <c r="AD1464" s="50"/>
      <c r="AE1464" s="50"/>
    </row>
    <row r="1465" spans="19:31">
      <c r="S1465" s="50"/>
      <c r="T1465" s="50"/>
      <c r="U1465" s="50"/>
      <c r="V1465" s="50"/>
      <c r="W1465" s="50"/>
      <c r="X1465" s="50"/>
      <c r="Y1465" s="50"/>
      <c r="Z1465" s="50"/>
      <c r="AA1465" s="50"/>
      <c r="AB1465" s="50"/>
      <c r="AC1465" s="50"/>
      <c r="AD1465" s="50"/>
      <c r="AE1465" s="50"/>
    </row>
    <row r="1466" spans="19:31">
      <c r="S1466" s="50"/>
      <c r="T1466" s="50"/>
      <c r="U1466" s="50"/>
      <c r="V1466" s="50"/>
      <c r="W1466" s="50"/>
      <c r="X1466" s="50"/>
      <c r="Y1466" s="50"/>
      <c r="Z1466" s="50"/>
      <c r="AA1466" s="50"/>
      <c r="AB1466" s="50"/>
      <c r="AC1466" s="50"/>
      <c r="AD1466" s="50"/>
      <c r="AE1466" s="50"/>
    </row>
    <row r="1467" spans="19:31">
      <c r="S1467" s="50"/>
      <c r="T1467" s="50"/>
      <c r="U1467" s="50"/>
      <c r="V1467" s="50"/>
      <c r="W1467" s="50"/>
      <c r="X1467" s="50"/>
      <c r="Y1467" s="50"/>
      <c r="Z1467" s="50"/>
      <c r="AA1467" s="50"/>
      <c r="AB1467" s="50"/>
      <c r="AC1467" s="50"/>
      <c r="AD1467" s="50"/>
      <c r="AE1467" s="50"/>
    </row>
    <row r="1468" spans="19:31">
      <c r="S1468" s="50"/>
      <c r="T1468" s="50"/>
      <c r="U1468" s="50"/>
      <c r="V1468" s="50"/>
      <c r="W1468" s="50"/>
      <c r="X1468" s="50"/>
      <c r="Y1468" s="50"/>
      <c r="Z1468" s="50"/>
      <c r="AA1468" s="50"/>
      <c r="AB1468" s="50"/>
      <c r="AC1468" s="50"/>
      <c r="AD1468" s="50"/>
      <c r="AE1468" s="50"/>
    </row>
    <row r="1469" spans="19:31">
      <c r="S1469" s="50"/>
      <c r="T1469" s="50"/>
      <c r="U1469" s="50"/>
      <c r="V1469" s="50"/>
      <c r="W1469" s="50"/>
      <c r="X1469" s="50"/>
      <c r="Y1469" s="50"/>
      <c r="Z1469" s="50"/>
      <c r="AA1469" s="50"/>
      <c r="AB1469" s="50"/>
      <c r="AC1469" s="50"/>
      <c r="AD1469" s="50"/>
      <c r="AE1469" s="50"/>
    </row>
    <row r="1470" spans="19:31">
      <c r="S1470" s="50"/>
      <c r="T1470" s="50"/>
      <c r="U1470" s="50"/>
      <c r="V1470" s="50"/>
      <c r="W1470" s="50"/>
      <c r="X1470" s="50"/>
      <c r="Y1470" s="50"/>
      <c r="Z1470" s="50"/>
      <c r="AA1470" s="50"/>
      <c r="AB1470" s="50"/>
      <c r="AC1470" s="50"/>
      <c r="AD1470" s="50"/>
      <c r="AE1470" s="50"/>
    </row>
    <row r="1471" spans="19:31">
      <c r="S1471" s="50"/>
      <c r="T1471" s="50"/>
      <c r="U1471" s="50"/>
      <c r="V1471" s="50"/>
      <c r="W1471" s="50"/>
      <c r="X1471" s="50"/>
      <c r="Y1471" s="50"/>
      <c r="Z1471" s="50"/>
      <c r="AA1471" s="50"/>
      <c r="AB1471" s="50"/>
      <c r="AC1471" s="50"/>
      <c r="AD1471" s="50"/>
      <c r="AE1471" s="50"/>
    </row>
    <row r="1472" spans="19:31">
      <c r="S1472" s="50"/>
      <c r="T1472" s="50"/>
      <c r="U1472" s="50"/>
      <c r="V1472" s="50"/>
      <c r="W1472" s="50"/>
      <c r="X1472" s="50"/>
      <c r="Y1472" s="50"/>
      <c r="Z1472" s="50"/>
      <c r="AA1472" s="50"/>
      <c r="AB1472" s="50"/>
      <c r="AC1472" s="50"/>
      <c r="AD1472" s="50"/>
      <c r="AE1472" s="50"/>
    </row>
    <row r="1473" spans="19:31">
      <c r="S1473" s="50"/>
      <c r="T1473" s="50"/>
      <c r="U1473" s="50"/>
      <c r="V1473" s="50"/>
      <c r="W1473" s="50"/>
      <c r="X1473" s="50"/>
      <c r="Y1473" s="50"/>
      <c r="Z1473" s="50"/>
      <c r="AA1473" s="50"/>
      <c r="AB1473" s="50"/>
      <c r="AC1473" s="50"/>
      <c r="AD1473" s="50"/>
      <c r="AE1473" s="50"/>
    </row>
    <row r="1474" spans="19:31">
      <c r="S1474" s="50"/>
      <c r="T1474" s="50"/>
      <c r="U1474" s="50"/>
      <c r="V1474" s="50"/>
      <c r="W1474" s="50"/>
      <c r="X1474" s="50"/>
      <c r="Y1474" s="50"/>
      <c r="Z1474" s="50"/>
      <c r="AA1474" s="50"/>
      <c r="AB1474" s="50"/>
      <c r="AC1474" s="50"/>
      <c r="AD1474" s="50"/>
      <c r="AE1474" s="50"/>
    </row>
    <row r="1475" spans="19:31">
      <c r="S1475" s="50"/>
      <c r="T1475" s="50"/>
      <c r="U1475" s="50"/>
      <c r="V1475" s="50"/>
      <c r="W1475" s="50"/>
      <c r="X1475" s="50"/>
      <c r="Y1475" s="50"/>
      <c r="Z1475" s="50"/>
      <c r="AA1475" s="50"/>
      <c r="AB1475" s="50"/>
      <c r="AC1475" s="50"/>
      <c r="AD1475" s="50"/>
      <c r="AE1475" s="50"/>
    </row>
    <row r="1476" spans="19:31">
      <c r="S1476" s="50"/>
      <c r="T1476" s="50"/>
      <c r="U1476" s="50"/>
      <c r="V1476" s="50"/>
      <c r="W1476" s="50"/>
      <c r="X1476" s="50"/>
      <c r="Y1476" s="50"/>
      <c r="Z1476" s="50"/>
      <c r="AA1476" s="50"/>
      <c r="AB1476" s="50"/>
      <c r="AC1476" s="50"/>
      <c r="AD1476" s="50"/>
      <c r="AE1476" s="50"/>
    </row>
    <row r="1477" spans="19:31">
      <c r="S1477" s="50"/>
      <c r="T1477" s="50"/>
      <c r="U1477" s="50"/>
      <c r="V1477" s="50"/>
      <c r="W1477" s="50"/>
      <c r="X1477" s="50"/>
      <c r="Y1477" s="50"/>
      <c r="Z1477" s="50"/>
      <c r="AA1477" s="50"/>
      <c r="AB1477" s="50"/>
      <c r="AC1477" s="50"/>
      <c r="AD1477" s="50"/>
      <c r="AE1477" s="50"/>
    </row>
    <row r="1478" spans="19:31">
      <c r="S1478" s="50"/>
      <c r="T1478" s="50"/>
      <c r="U1478" s="50"/>
      <c r="V1478" s="50"/>
      <c r="W1478" s="50"/>
      <c r="X1478" s="50"/>
      <c r="Y1478" s="50"/>
      <c r="Z1478" s="50"/>
      <c r="AA1478" s="50"/>
      <c r="AB1478" s="50"/>
      <c r="AC1478" s="50"/>
      <c r="AD1478" s="50"/>
      <c r="AE1478" s="50"/>
    </row>
    <row r="1479" spans="19:31">
      <c r="S1479" s="50"/>
      <c r="T1479" s="50"/>
      <c r="U1479" s="50"/>
      <c r="V1479" s="50"/>
      <c r="W1479" s="50"/>
      <c r="X1479" s="50"/>
      <c r="Y1479" s="50"/>
      <c r="Z1479" s="50"/>
      <c r="AA1479" s="50"/>
      <c r="AB1479" s="50"/>
      <c r="AC1479" s="50"/>
      <c r="AD1479" s="50"/>
      <c r="AE1479" s="50"/>
    </row>
    <row r="1480" spans="19:31">
      <c r="S1480" s="50"/>
      <c r="T1480" s="50"/>
      <c r="U1480" s="50"/>
      <c r="V1480" s="50"/>
      <c r="W1480" s="50"/>
      <c r="X1480" s="50"/>
      <c r="Y1480" s="50"/>
      <c r="Z1480" s="50"/>
      <c r="AA1480" s="50"/>
      <c r="AB1480" s="50"/>
      <c r="AC1480" s="50"/>
      <c r="AD1480" s="50"/>
      <c r="AE1480" s="50"/>
    </row>
    <row r="1481" spans="19:31">
      <c r="S1481" s="50"/>
      <c r="T1481" s="50"/>
      <c r="U1481" s="50"/>
      <c r="V1481" s="50"/>
      <c r="W1481" s="50"/>
      <c r="X1481" s="50"/>
      <c r="Y1481" s="50"/>
      <c r="Z1481" s="50"/>
      <c r="AA1481" s="50"/>
      <c r="AB1481" s="50"/>
      <c r="AC1481" s="50"/>
      <c r="AD1481" s="50"/>
      <c r="AE1481" s="50"/>
    </row>
    <row r="1482" spans="19:31">
      <c r="S1482" s="50"/>
      <c r="T1482" s="50"/>
      <c r="U1482" s="50"/>
      <c r="V1482" s="50"/>
      <c r="W1482" s="50"/>
      <c r="X1482" s="50"/>
      <c r="Y1482" s="50"/>
      <c r="Z1482" s="50"/>
      <c r="AA1482" s="50"/>
      <c r="AB1482" s="50"/>
      <c r="AC1482" s="50"/>
      <c r="AD1482" s="50"/>
      <c r="AE1482" s="50"/>
    </row>
    <row r="1483" spans="19:31">
      <c r="S1483" s="50"/>
      <c r="T1483" s="50"/>
      <c r="U1483" s="50"/>
      <c r="V1483" s="50"/>
      <c r="W1483" s="50"/>
      <c r="X1483" s="50"/>
      <c r="Y1483" s="50"/>
      <c r="Z1483" s="50"/>
      <c r="AA1483" s="50"/>
      <c r="AB1483" s="50"/>
      <c r="AC1483" s="50"/>
      <c r="AD1483" s="50"/>
      <c r="AE1483" s="50"/>
    </row>
    <row r="1484" spans="19:31">
      <c r="S1484" s="50"/>
      <c r="T1484" s="50"/>
      <c r="U1484" s="50"/>
      <c r="V1484" s="50"/>
      <c r="W1484" s="50"/>
      <c r="X1484" s="50"/>
      <c r="Y1484" s="50"/>
      <c r="Z1484" s="50"/>
      <c r="AA1484" s="50"/>
      <c r="AB1484" s="50"/>
      <c r="AC1484" s="50"/>
      <c r="AD1484" s="50"/>
      <c r="AE1484" s="50"/>
    </row>
    <row r="1485" spans="19:31">
      <c r="S1485" s="50"/>
      <c r="T1485" s="50"/>
      <c r="U1485" s="50"/>
      <c r="V1485" s="50"/>
      <c r="W1485" s="50"/>
      <c r="X1485" s="50"/>
      <c r="Y1485" s="50"/>
      <c r="Z1485" s="50"/>
      <c r="AA1485" s="50"/>
      <c r="AB1485" s="50"/>
      <c r="AC1485" s="50"/>
      <c r="AD1485" s="50"/>
      <c r="AE1485" s="50"/>
    </row>
    <row r="1486" spans="19:31">
      <c r="S1486" s="50"/>
      <c r="T1486" s="50"/>
      <c r="U1486" s="50"/>
      <c r="V1486" s="50"/>
      <c r="W1486" s="50"/>
      <c r="X1486" s="50"/>
      <c r="Y1486" s="50"/>
      <c r="Z1486" s="50"/>
      <c r="AA1486" s="50"/>
      <c r="AB1486" s="50"/>
      <c r="AC1486" s="50"/>
      <c r="AD1486" s="50"/>
      <c r="AE1486" s="50"/>
    </row>
    <row r="1487" spans="19:31">
      <c r="S1487" s="50"/>
      <c r="T1487" s="50"/>
      <c r="U1487" s="50"/>
      <c r="V1487" s="50"/>
      <c r="W1487" s="50"/>
      <c r="X1487" s="50"/>
      <c r="Y1487" s="50"/>
      <c r="Z1487" s="50"/>
      <c r="AA1487" s="50"/>
      <c r="AB1487" s="50"/>
      <c r="AC1487" s="50"/>
      <c r="AD1487" s="50"/>
      <c r="AE1487" s="50"/>
    </row>
    <row r="1488" spans="19:31">
      <c r="S1488" s="50"/>
      <c r="T1488" s="50"/>
      <c r="U1488" s="50"/>
      <c r="V1488" s="50"/>
      <c r="W1488" s="50"/>
      <c r="X1488" s="50"/>
      <c r="Y1488" s="50"/>
      <c r="Z1488" s="50"/>
      <c r="AA1488" s="50"/>
      <c r="AB1488" s="50"/>
      <c r="AC1488" s="50"/>
      <c r="AD1488" s="50"/>
      <c r="AE1488" s="50"/>
    </row>
    <row r="1489" spans="19:31">
      <c r="S1489" s="50"/>
      <c r="T1489" s="50"/>
      <c r="U1489" s="50"/>
      <c r="V1489" s="50"/>
      <c r="W1489" s="50"/>
      <c r="X1489" s="50"/>
      <c r="Y1489" s="50"/>
      <c r="Z1489" s="50"/>
      <c r="AA1489" s="50"/>
      <c r="AB1489" s="50"/>
      <c r="AC1489" s="50"/>
      <c r="AD1489" s="50"/>
      <c r="AE1489" s="50"/>
    </row>
    <row r="1490" spans="19:31">
      <c r="S1490" s="50"/>
      <c r="T1490" s="50"/>
      <c r="U1490" s="50"/>
      <c r="V1490" s="50"/>
      <c r="W1490" s="50"/>
      <c r="X1490" s="50"/>
      <c r="Y1490" s="50"/>
      <c r="Z1490" s="50"/>
      <c r="AA1490" s="50"/>
      <c r="AB1490" s="50"/>
      <c r="AC1490" s="50"/>
      <c r="AD1490" s="50"/>
      <c r="AE1490" s="50"/>
    </row>
    <row r="1491" spans="19:31">
      <c r="S1491" s="50"/>
      <c r="T1491" s="50"/>
      <c r="U1491" s="50"/>
      <c r="V1491" s="50"/>
      <c r="W1491" s="50"/>
      <c r="X1491" s="50"/>
      <c r="Y1491" s="50"/>
      <c r="Z1491" s="50"/>
      <c r="AA1491" s="50"/>
      <c r="AB1491" s="50"/>
      <c r="AC1491" s="50"/>
      <c r="AD1491" s="50"/>
      <c r="AE1491" s="50"/>
    </row>
    <row r="1492" spans="19:31">
      <c r="S1492" s="50"/>
      <c r="T1492" s="50"/>
      <c r="U1492" s="50"/>
      <c r="V1492" s="50"/>
      <c r="W1492" s="50"/>
      <c r="X1492" s="50"/>
      <c r="Y1492" s="50"/>
      <c r="Z1492" s="50"/>
      <c r="AA1492" s="50"/>
      <c r="AB1492" s="50"/>
      <c r="AC1492" s="50"/>
      <c r="AD1492" s="50"/>
      <c r="AE1492" s="50"/>
    </row>
    <row r="1493" spans="19:31">
      <c r="S1493" s="50"/>
      <c r="T1493" s="50"/>
      <c r="U1493" s="50"/>
      <c r="V1493" s="50"/>
      <c r="W1493" s="50"/>
      <c r="X1493" s="50"/>
      <c r="Y1493" s="50"/>
      <c r="Z1493" s="50"/>
      <c r="AA1493" s="50"/>
      <c r="AB1493" s="50"/>
      <c r="AC1493" s="50"/>
      <c r="AD1493" s="50"/>
      <c r="AE1493" s="50"/>
    </row>
    <row r="1494" spans="19:31">
      <c r="S1494" s="50"/>
      <c r="T1494" s="50"/>
      <c r="U1494" s="50"/>
      <c r="V1494" s="50"/>
      <c r="W1494" s="50"/>
      <c r="X1494" s="50"/>
      <c r="Y1494" s="50"/>
      <c r="Z1494" s="50"/>
      <c r="AA1494" s="50"/>
      <c r="AB1494" s="50"/>
      <c r="AC1494" s="50"/>
      <c r="AD1494" s="50"/>
      <c r="AE1494" s="50"/>
    </row>
    <row r="1495" spans="19:31">
      <c r="S1495" s="50"/>
      <c r="T1495" s="50"/>
      <c r="U1495" s="50"/>
      <c r="V1495" s="50"/>
      <c r="W1495" s="50"/>
      <c r="X1495" s="50"/>
      <c r="Y1495" s="50"/>
      <c r="Z1495" s="50"/>
      <c r="AA1495" s="50"/>
      <c r="AB1495" s="50"/>
      <c r="AC1495" s="50"/>
      <c r="AD1495" s="50"/>
      <c r="AE1495" s="50"/>
    </row>
    <row r="1496" spans="19:31">
      <c r="S1496" s="50"/>
      <c r="T1496" s="50"/>
      <c r="U1496" s="50"/>
      <c r="V1496" s="50"/>
      <c r="W1496" s="50"/>
      <c r="X1496" s="50"/>
      <c r="Y1496" s="50"/>
      <c r="Z1496" s="50"/>
      <c r="AA1496" s="50"/>
      <c r="AB1496" s="50"/>
      <c r="AC1496" s="50"/>
      <c r="AD1496" s="50"/>
      <c r="AE1496" s="50"/>
    </row>
    <row r="1497" spans="19:31">
      <c r="S1497" s="50"/>
      <c r="T1497" s="50"/>
      <c r="U1497" s="50"/>
      <c r="V1497" s="50"/>
      <c r="W1497" s="50"/>
      <c r="X1497" s="50"/>
      <c r="Y1497" s="50"/>
      <c r="Z1497" s="50"/>
      <c r="AA1497" s="50"/>
      <c r="AB1497" s="50"/>
      <c r="AC1497" s="50"/>
      <c r="AD1497" s="50"/>
      <c r="AE1497" s="50"/>
    </row>
    <row r="1498" spans="19:31">
      <c r="S1498" s="50"/>
      <c r="T1498" s="50"/>
      <c r="U1498" s="50"/>
      <c r="V1498" s="50"/>
      <c r="W1498" s="50"/>
      <c r="X1498" s="50"/>
      <c r="Y1498" s="50"/>
      <c r="Z1498" s="50"/>
      <c r="AA1498" s="50"/>
      <c r="AB1498" s="50"/>
      <c r="AC1498" s="50"/>
      <c r="AD1498" s="50"/>
      <c r="AE1498" s="50"/>
    </row>
    <row r="1499" spans="19:31">
      <c r="S1499" s="50"/>
      <c r="T1499" s="50"/>
      <c r="U1499" s="50"/>
      <c r="V1499" s="50"/>
      <c r="W1499" s="50"/>
      <c r="X1499" s="50"/>
      <c r="Y1499" s="50"/>
      <c r="Z1499" s="50"/>
      <c r="AA1499" s="50"/>
      <c r="AB1499" s="50"/>
      <c r="AC1499" s="50"/>
      <c r="AD1499" s="50"/>
      <c r="AE1499" s="50"/>
    </row>
    <row r="1500" spans="19:31">
      <c r="S1500" s="50"/>
      <c r="T1500" s="50"/>
      <c r="U1500" s="50"/>
      <c r="V1500" s="50"/>
      <c r="W1500" s="50"/>
      <c r="X1500" s="50"/>
      <c r="Y1500" s="50"/>
      <c r="Z1500" s="50"/>
      <c r="AA1500" s="50"/>
      <c r="AB1500" s="50"/>
      <c r="AC1500" s="50"/>
      <c r="AD1500" s="50"/>
      <c r="AE1500" s="50"/>
    </row>
    <row r="1501" spans="19:31">
      <c r="S1501" s="50"/>
      <c r="T1501" s="50"/>
      <c r="U1501" s="50"/>
      <c r="V1501" s="50"/>
      <c r="W1501" s="50"/>
      <c r="X1501" s="50"/>
      <c r="Y1501" s="50"/>
      <c r="Z1501" s="50"/>
      <c r="AA1501" s="50"/>
      <c r="AB1501" s="50"/>
      <c r="AC1501" s="50"/>
      <c r="AD1501" s="50"/>
      <c r="AE1501" s="50"/>
    </row>
    <row r="1502" spans="19:31">
      <c r="S1502" s="50"/>
      <c r="T1502" s="50"/>
      <c r="U1502" s="50"/>
      <c r="V1502" s="50"/>
      <c r="W1502" s="50"/>
      <c r="X1502" s="50"/>
      <c r="Y1502" s="50"/>
      <c r="Z1502" s="50"/>
      <c r="AA1502" s="50"/>
      <c r="AB1502" s="50"/>
      <c r="AC1502" s="50"/>
      <c r="AD1502" s="50"/>
      <c r="AE1502" s="50"/>
    </row>
    <row r="1503" spans="19:31">
      <c r="S1503" s="50"/>
      <c r="T1503" s="50"/>
      <c r="U1503" s="50"/>
      <c r="V1503" s="50"/>
      <c r="W1503" s="50"/>
      <c r="X1503" s="50"/>
      <c r="Y1503" s="50"/>
      <c r="Z1503" s="50"/>
      <c r="AA1503" s="50"/>
      <c r="AB1503" s="50"/>
      <c r="AC1503" s="50"/>
      <c r="AD1503" s="50"/>
      <c r="AE1503" s="50"/>
    </row>
    <row r="1504" spans="19:31">
      <c r="S1504" s="50"/>
      <c r="T1504" s="50"/>
      <c r="U1504" s="50"/>
      <c r="V1504" s="50"/>
      <c r="W1504" s="50"/>
      <c r="X1504" s="50"/>
      <c r="Y1504" s="50"/>
      <c r="Z1504" s="50"/>
      <c r="AA1504" s="50"/>
      <c r="AB1504" s="50"/>
      <c r="AC1504" s="50"/>
      <c r="AD1504" s="50"/>
      <c r="AE1504" s="50"/>
    </row>
    <row r="1505" spans="19:31">
      <c r="S1505" s="50"/>
      <c r="T1505" s="50"/>
      <c r="U1505" s="50"/>
      <c r="V1505" s="50"/>
      <c r="W1505" s="50"/>
      <c r="X1505" s="50"/>
      <c r="Y1505" s="50"/>
      <c r="Z1505" s="50"/>
      <c r="AA1505" s="50"/>
      <c r="AB1505" s="50"/>
      <c r="AC1505" s="50"/>
      <c r="AD1505" s="50"/>
      <c r="AE1505" s="50"/>
    </row>
    <row r="1506" spans="19:31">
      <c r="S1506" s="50"/>
      <c r="T1506" s="50"/>
      <c r="U1506" s="50"/>
      <c r="V1506" s="50"/>
      <c r="W1506" s="50"/>
      <c r="X1506" s="50"/>
      <c r="Y1506" s="50"/>
      <c r="Z1506" s="50"/>
      <c r="AA1506" s="50"/>
      <c r="AB1506" s="50"/>
      <c r="AC1506" s="50"/>
      <c r="AD1506" s="50"/>
      <c r="AE1506" s="50"/>
    </row>
    <row r="1507" spans="19:31">
      <c r="S1507" s="50"/>
      <c r="T1507" s="50"/>
      <c r="U1507" s="50"/>
      <c r="V1507" s="50"/>
      <c r="W1507" s="50"/>
      <c r="X1507" s="50"/>
      <c r="Y1507" s="50"/>
      <c r="Z1507" s="50"/>
      <c r="AA1507" s="50"/>
      <c r="AB1507" s="50"/>
      <c r="AC1507" s="50"/>
      <c r="AD1507" s="50"/>
      <c r="AE1507" s="50"/>
    </row>
    <row r="1508" spans="19:31">
      <c r="S1508" s="50"/>
      <c r="T1508" s="50"/>
      <c r="U1508" s="50"/>
      <c r="V1508" s="50"/>
      <c r="W1508" s="50"/>
      <c r="X1508" s="50"/>
      <c r="Y1508" s="50"/>
      <c r="Z1508" s="50"/>
      <c r="AA1508" s="50"/>
      <c r="AB1508" s="50"/>
      <c r="AC1508" s="50"/>
      <c r="AD1508" s="50"/>
      <c r="AE1508" s="50"/>
    </row>
    <row r="1509" spans="19:31">
      <c r="S1509" s="50"/>
      <c r="T1509" s="50"/>
      <c r="U1509" s="50"/>
      <c r="V1509" s="50"/>
      <c r="W1509" s="50"/>
      <c r="X1509" s="50"/>
      <c r="Y1509" s="50"/>
      <c r="Z1509" s="50"/>
      <c r="AA1509" s="50"/>
      <c r="AB1509" s="50"/>
      <c r="AC1509" s="50"/>
      <c r="AD1509" s="50"/>
      <c r="AE1509" s="50"/>
    </row>
    <row r="1510" spans="19:31">
      <c r="S1510" s="50"/>
      <c r="T1510" s="50"/>
      <c r="U1510" s="50"/>
      <c r="V1510" s="50"/>
      <c r="W1510" s="50"/>
      <c r="X1510" s="50"/>
      <c r="Y1510" s="50"/>
      <c r="Z1510" s="50"/>
      <c r="AA1510" s="50"/>
      <c r="AB1510" s="50"/>
      <c r="AC1510" s="50"/>
      <c r="AD1510" s="50"/>
      <c r="AE1510" s="50"/>
    </row>
    <row r="1511" spans="19:31">
      <c r="S1511" s="50"/>
      <c r="T1511" s="50"/>
      <c r="U1511" s="50"/>
      <c r="V1511" s="50"/>
      <c r="W1511" s="50"/>
      <c r="X1511" s="50"/>
      <c r="Y1511" s="50"/>
      <c r="Z1511" s="50"/>
      <c r="AA1511" s="50"/>
      <c r="AB1511" s="50"/>
      <c r="AC1511" s="50"/>
      <c r="AD1511" s="50"/>
      <c r="AE1511" s="50"/>
    </row>
    <row r="1512" spans="19:31">
      <c r="S1512" s="50"/>
      <c r="T1512" s="50"/>
      <c r="U1512" s="50"/>
      <c r="V1512" s="50"/>
      <c r="W1512" s="50"/>
      <c r="X1512" s="50"/>
      <c r="Y1512" s="50"/>
      <c r="Z1512" s="50"/>
      <c r="AA1512" s="50"/>
      <c r="AB1512" s="50"/>
      <c r="AC1512" s="50"/>
      <c r="AD1512" s="50"/>
      <c r="AE1512" s="50"/>
    </row>
    <row r="1513" spans="19:31">
      <c r="S1513" s="50"/>
      <c r="T1513" s="50"/>
      <c r="U1513" s="50"/>
      <c r="V1513" s="50"/>
      <c r="W1513" s="50"/>
      <c r="X1513" s="50"/>
      <c r="Y1513" s="50"/>
      <c r="Z1513" s="50"/>
      <c r="AA1513" s="50"/>
      <c r="AB1513" s="50"/>
      <c r="AC1513" s="50"/>
      <c r="AD1513" s="50"/>
      <c r="AE1513" s="50"/>
    </row>
    <row r="1514" spans="19:31">
      <c r="S1514" s="50"/>
      <c r="T1514" s="50"/>
      <c r="U1514" s="50"/>
      <c r="V1514" s="50"/>
      <c r="W1514" s="50"/>
      <c r="X1514" s="50"/>
      <c r="Y1514" s="50"/>
      <c r="Z1514" s="50"/>
      <c r="AA1514" s="50"/>
      <c r="AB1514" s="50"/>
      <c r="AC1514" s="50"/>
      <c r="AD1514" s="50"/>
      <c r="AE1514" s="50"/>
    </row>
    <row r="1515" spans="19:31">
      <c r="S1515" s="50"/>
      <c r="T1515" s="50"/>
      <c r="U1515" s="50"/>
      <c r="V1515" s="50"/>
      <c r="W1515" s="50"/>
      <c r="X1515" s="50"/>
      <c r="Y1515" s="50"/>
      <c r="Z1515" s="50"/>
      <c r="AA1515" s="50"/>
      <c r="AB1515" s="50"/>
      <c r="AC1515" s="50"/>
      <c r="AD1515" s="50"/>
      <c r="AE1515" s="50"/>
    </row>
    <row r="1516" spans="19:31">
      <c r="S1516" s="50"/>
      <c r="T1516" s="50"/>
      <c r="U1516" s="50"/>
      <c r="V1516" s="50"/>
      <c r="W1516" s="50"/>
      <c r="X1516" s="50"/>
      <c r="Y1516" s="50"/>
      <c r="Z1516" s="50"/>
      <c r="AA1516" s="50"/>
      <c r="AB1516" s="50"/>
      <c r="AC1516" s="50"/>
      <c r="AD1516" s="50"/>
      <c r="AE1516" s="50"/>
    </row>
    <row r="1517" spans="19:31">
      <c r="S1517" s="50"/>
      <c r="T1517" s="50"/>
      <c r="U1517" s="50"/>
      <c r="V1517" s="50"/>
      <c r="W1517" s="50"/>
      <c r="X1517" s="50"/>
      <c r="Y1517" s="50"/>
      <c r="Z1517" s="50"/>
      <c r="AA1517" s="50"/>
      <c r="AB1517" s="50"/>
      <c r="AC1517" s="50"/>
      <c r="AD1517" s="50"/>
      <c r="AE1517" s="50"/>
    </row>
    <row r="1518" spans="19:31">
      <c r="S1518" s="50"/>
      <c r="T1518" s="50"/>
      <c r="U1518" s="50"/>
      <c r="V1518" s="50"/>
      <c r="W1518" s="50"/>
      <c r="X1518" s="50"/>
      <c r="Y1518" s="50"/>
      <c r="Z1518" s="50"/>
      <c r="AA1518" s="50"/>
      <c r="AB1518" s="50"/>
      <c r="AC1518" s="50"/>
      <c r="AD1518" s="50"/>
      <c r="AE1518" s="50"/>
    </row>
    <row r="1519" spans="19:31">
      <c r="S1519" s="50"/>
      <c r="T1519" s="50"/>
      <c r="U1519" s="50"/>
      <c r="V1519" s="50"/>
      <c r="W1519" s="50"/>
      <c r="X1519" s="50"/>
      <c r="Y1519" s="50"/>
      <c r="Z1519" s="50"/>
      <c r="AA1519" s="50"/>
      <c r="AB1519" s="50"/>
      <c r="AC1519" s="50"/>
      <c r="AD1519" s="50"/>
      <c r="AE1519" s="50"/>
    </row>
    <row r="1520" spans="19:31">
      <c r="S1520" s="50"/>
      <c r="T1520" s="50"/>
      <c r="U1520" s="50"/>
      <c r="V1520" s="50"/>
      <c r="W1520" s="50"/>
      <c r="X1520" s="50"/>
      <c r="Y1520" s="50"/>
      <c r="Z1520" s="50"/>
      <c r="AA1520" s="50"/>
      <c r="AB1520" s="50"/>
      <c r="AC1520" s="50"/>
      <c r="AD1520" s="50"/>
      <c r="AE1520" s="50"/>
    </row>
    <row r="1521" spans="19:31">
      <c r="S1521" s="50"/>
      <c r="T1521" s="50"/>
      <c r="U1521" s="50"/>
      <c r="V1521" s="50"/>
      <c r="W1521" s="50"/>
      <c r="X1521" s="50"/>
      <c r="Y1521" s="50"/>
      <c r="Z1521" s="50"/>
      <c r="AA1521" s="50"/>
      <c r="AB1521" s="50"/>
      <c r="AC1521" s="50"/>
      <c r="AD1521" s="50"/>
      <c r="AE1521" s="50"/>
    </row>
    <row r="1522" spans="19:31">
      <c r="S1522" s="50"/>
      <c r="T1522" s="50"/>
      <c r="U1522" s="50"/>
      <c r="V1522" s="50"/>
      <c r="W1522" s="50"/>
      <c r="X1522" s="50"/>
      <c r="Y1522" s="50"/>
      <c r="Z1522" s="50"/>
      <c r="AA1522" s="50"/>
      <c r="AB1522" s="50"/>
      <c r="AC1522" s="50"/>
      <c r="AD1522" s="50"/>
      <c r="AE1522" s="50"/>
    </row>
    <row r="1523" spans="19:31">
      <c r="S1523" s="50"/>
      <c r="T1523" s="50"/>
      <c r="U1523" s="50"/>
      <c r="V1523" s="50"/>
      <c r="W1523" s="50"/>
      <c r="X1523" s="50"/>
      <c r="Y1523" s="50"/>
      <c r="Z1523" s="50"/>
      <c r="AA1523" s="50"/>
      <c r="AB1523" s="50"/>
      <c r="AC1523" s="50"/>
      <c r="AD1523" s="50"/>
      <c r="AE1523" s="50"/>
    </row>
    <row r="1524" spans="19:31">
      <c r="S1524" s="50"/>
      <c r="T1524" s="50"/>
      <c r="U1524" s="50"/>
      <c r="V1524" s="50"/>
      <c r="W1524" s="50"/>
      <c r="X1524" s="50"/>
      <c r="Y1524" s="50"/>
      <c r="Z1524" s="50"/>
      <c r="AA1524" s="50"/>
      <c r="AB1524" s="50"/>
      <c r="AC1524" s="50"/>
      <c r="AD1524" s="50"/>
      <c r="AE1524" s="50"/>
    </row>
    <row r="1525" spans="19:31">
      <c r="S1525" s="50"/>
      <c r="T1525" s="50"/>
      <c r="U1525" s="50"/>
      <c r="V1525" s="50"/>
      <c r="W1525" s="50"/>
      <c r="X1525" s="50"/>
      <c r="Y1525" s="50"/>
      <c r="Z1525" s="50"/>
      <c r="AA1525" s="50"/>
      <c r="AB1525" s="50"/>
      <c r="AC1525" s="50"/>
      <c r="AD1525" s="50"/>
      <c r="AE1525" s="50"/>
    </row>
    <row r="1526" spans="19:31">
      <c r="S1526" s="50"/>
      <c r="T1526" s="50"/>
      <c r="U1526" s="50"/>
      <c r="V1526" s="50"/>
      <c r="W1526" s="50"/>
      <c r="X1526" s="50"/>
      <c r="Y1526" s="50"/>
      <c r="Z1526" s="50"/>
      <c r="AA1526" s="50"/>
      <c r="AB1526" s="50"/>
      <c r="AC1526" s="50"/>
      <c r="AD1526" s="50"/>
      <c r="AE1526" s="50"/>
    </row>
    <row r="1527" spans="19:31">
      <c r="S1527" s="50"/>
      <c r="T1527" s="50"/>
      <c r="U1527" s="50"/>
      <c r="V1527" s="50"/>
      <c r="W1527" s="50"/>
      <c r="X1527" s="50"/>
      <c r="Y1527" s="50"/>
      <c r="Z1527" s="50"/>
      <c r="AA1527" s="50"/>
      <c r="AB1527" s="50"/>
      <c r="AC1527" s="50"/>
      <c r="AD1527" s="50"/>
      <c r="AE1527" s="50"/>
    </row>
    <row r="1528" spans="19:31">
      <c r="S1528" s="50"/>
      <c r="T1528" s="50"/>
      <c r="U1528" s="50"/>
      <c r="V1528" s="50"/>
      <c r="W1528" s="50"/>
      <c r="X1528" s="50"/>
      <c r="Y1528" s="50"/>
      <c r="Z1528" s="50"/>
      <c r="AA1528" s="50"/>
      <c r="AB1528" s="50"/>
      <c r="AC1528" s="50"/>
      <c r="AD1528" s="50"/>
      <c r="AE1528" s="50"/>
    </row>
    <row r="1529" spans="19:31">
      <c r="S1529" s="50"/>
      <c r="T1529" s="50"/>
      <c r="U1529" s="50"/>
      <c r="V1529" s="50"/>
      <c r="W1529" s="50"/>
      <c r="X1529" s="50"/>
      <c r="Y1529" s="50"/>
      <c r="Z1529" s="50"/>
      <c r="AA1529" s="50"/>
      <c r="AB1529" s="50"/>
      <c r="AC1529" s="50"/>
      <c r="AD1529" s="50"/>
      <c r="AE1529" s="50"/>
    </row>
    <row r="1530" spans="19:31">
      <c r="S1530" s="50"/>
      <c r="T1530" s="50"/>
      <c r="U1530" s="50"/>
      <c r="V1530" s="50"/>
      <c r="W1530" s="50"/>
      <c r="X1530" s="50"/>
      <c r="Y1530" s="50"/>
      <c r="Z1530" s="50"/>
      <c r="AA1530" s="50"/>
      <c r="AB1530" s="50"/>
      <c r="AC1530" s="50"/>
      <c r="AD1530" s="50"/>
      <c r="AE1530" s="50"/>
    </row>
    <row r="1531" spans="19:31">
      <c r="S1531" s="50"/>
      <c r="T1531" s="50"/>
      <c r="U1531" s="50"/>
      <c r="V1531" s="50"/>
      <c r="W1531" s="50"/>
      <c r="X1531" s="50"/>
      <c r="Y1531" s="50"/>
      <c r="Z1531" s="50"/>
      <c r="AA1531" s="50"/>
      <c r="AB1531" s="50"/>
      <c r="AC1531" s="50"/>
      <c r="AD1531" s="50"/>
      <c r="AE1531" s="50"/>
    </row>
    <row r="1532" spans="19:31">
      <c r="S1532" s="50"/>
      <c r="T1532" s="50"/>
      <c r="U1532" s="50"/>
      <c r="V1532" s="50"/>
      <c r="W1532" s="50"/>
      <c r="X1532" s="50"/>
      <c r="Y1532" s="50"/>
      <c r="Z1532" s="50"/>
      <c r="AA1532" s="50"/>
      <c r="AB1532" s="50"/>
      <c r="AC1532" s="50"/>
      <c r="AD1532" s="50"/>
      <c r="AE1532" s="50"/>
    </row>
    <row r="1533" spans="19:31">
      <c r="S1533" s="50"/>
      <c r="T1533" s="50"/>
      <c r="U1533" s="50"/>
      <c r="V1533" s="50"/>
      <c r="W1533" s="50"/>
      <c r="X1533" s="50"/>
      <c r="Y1533" s="50"/>
      <c r="Z1533" s="50"/>
      <c r="AA1533" s="50"/>
      <c r="AB1533" s="50"/>
      <c r="AC1533" s="50"/>
      <c r="AD1533" s="50"/>
      <c r="AE1533" s="50"/>
    </row>
    <row r="1534" spans="19:31">
      <c r="S1534" s="50"/>
      <c r="T1534" s="50"/>
      <c r="U1534" s="50"/>
      <c r="V1534" s="50"/>
      <c r="W1534" s="50"/>
      <c r="X1534" s="50"/>
      <c r="Y1534" s="50"/>
      <c r="Z1534" s="50"/>
      <c r="AA1534" s="50"/>
      <c r="AB1534" s="50"/>
      <c r="AC1534" s="50"/>
      <c r="AD1534" s="50"/>
      <c r="AE1534" s="50"/>
    </row>
    <row r="1535" spans="19:31">
      <c r="S1535" s="50"/>
      <c r="T1535" s="50"/>
      <c r="U1535" s="50"/>
      <c r="V1535" s="50"/>
      <c r="W1535" s="50"/>
      <c r="X1535" s="50"/>
      <c r="Y1535" s="50"/>
      <c r="Z1535" s="50"/>
      <c r="AA1535" s="50"/>
      <c r="AB1535" s="50"/>
      <c r="AC1535" s="50"/>
      <c r="AD1535" s="50"/>
      <c r="AE1535" s="50"/>
    </row>
    <row r="1536" spans="19:31">
      <c r="S1536" s="50"/>
      <c r="T1536" s="50"/>
      <c r="U1536" s="50"/>
      <c r="V1536" s="50"/>
      <c r="W1536" s="50"/>
      <c r="X1536" s="50"/>
      <c r="Y1536" s="50"/>
      <c r="Z1536" s="50"/>
      <c r="AA1536" s="50"/>
      <c r="AB1536" s="50"/>
      <c r="AC1536" s="50"/>
      <c r="AD1536" s="50"/>
      <c r="AE1536" s="50"/>
    </row>
    <row r="1537" spans="19:31">
      <c r="S1537" s="50"/>
      <c r="T1537" s="50"/>
      <c r="U1537" s="50"/>
      <c r="V1537" s="50"/>
      <c r="W1537" s="50"/>
      <c r="X1537" s="50"/>
      <c r="Y1537" s="50"/>
      <c r="Z1537" s="50"/>
      <c r="AA1537" s="50"/>
      <c r="AB1537" s="50"/>
      <c r="AC1537" s="50"/>
      <c r="AD1537" s="50"/>
      <c r="AE1537" s="50"/>
    </row>
    <row r="1538" spans="19:31">
      <c r="S1538" s="50"/>
      <c r="T1538" s="50"/>
      <c r="U1538" s="50"/>
      <c r="V1538" s="50"/>
      <c r="W1538" s="50"/>
      <c r="X1538" s="50"/>
      <c r="Y1538" s="50"/>
      <c r="Z1538" s="50"/>
      <c r="AA1538" s="50"/>
      <c r="AB1538" s="50"/>
      <c r="AC1538" s="50"/>
      <c r="AD1538" s="50"/>
      <c r="AE1538" s="50"/>
    </row>
    <row r="1539" spans="19:31">
      <c r="S1539" s="50"/>
      <c r="T1539" s="50"/>
      <c r="U1539" s="50"/>
      <c r="V1539" s="50"/>
      <c r="W1539" s="50"/>
      <c r="X1539" s="50"/>
      <c r="Y1539" s="50"/>
      <c r="Z1539" s="50"/>
      <c r="AA1539" s="50"/>
      <c r="AB1539" s="50"/>
      <c r="AC1539" s="50"/>
      <c r="AD1539" s="50"/>
      <c r="AE1539" s="50"/>
    </row>
    <row r="1540" spans="19:31">
      <c r="S1540" s="50"/>
      <c r="T1540" s="50"/>
      <c r="U1540" s="50"/>
      <c r="V1540" s="50"/>
      <c r="W1540" s="50"/>
      <c r="X1540" s="50"/>
      <c r="Y1540" s="50"/>
      <c r="Z1540" s="50"/>
      <c r="AA1540" s="50"/>
      <c r="AB1540" s="50"/>
      <c r="AC1540" s="50"/>
      <c r="AD1540" s="50"/>
      <c r="AE1540" s="50"/>
    </row>
    <row r="1541" spans="19:31">
      <c r="S1541" s="50"/>
      <c r="T1541" s="50"/>
      <c r="U1541" s="50"/>
      <c r="V1541" s="50"/>
      <c r="W1541" s="50"/>
      <c r="X1541" s="50"/>
      <c r="Y1541" s="50"/>
      <c r="Z1541" s="50"/>
      <c r="AA1541" s="50"/>
      <c r="AB1541" s="50"/>
      <c r="AC1541" s="50"/>
      <c r="AD1541" s="50"/>
      <c r="AE1541" s="50"/>
    </row>
    <row r="1542" spans="19:31">
      <c r="S1542" s="50"/>
      <c r="T1542" s="50"/>
      <c r="U1542" s="50"/>
      <c r="V1542" s="50"/>
      <c r="W1542" s="50"/>
      <c r="X1542" s="50"/>
      <c r="Y1542" s="50"/>
      <c r="Z1542" s="50"/>
      <c r="AA1542" s="50"/>
      <c r="AB1542" s="50"/>
      <c r="AC1542" s="50"/>
      <c r="AD1542" s="50"/>
      <c r="AE1542" s="50"/>
    </row>
    <row r="1543" spans="19:31">
      <c r="S1543" s="50"/>
      <c r="T1543" s="50"/>
      <c r="U1543" s="50"/>
      <c r="V1543" s="50"/>
      <c r="W1543" s="50"/>
      <c r="X1543" s="50"/>
      <c r="Y1543" s="50"/>
      <c r="Z1543" s="50"/>
      <c r="AA1543" s="50"/>
      <c r="AB1543" s="50"/>
      <c r="AC1543" s="50"/>
      <c r="AD1543" s="50"/>
      <c r="AE1543" s="50"/>
    </row>
    <row r="1544" spans="19:31">
      <c r="S1544" s="50"/>
      <c r="T1544" s="50"/>
      <c r="U1544" s="50"/>
      <c r="V1544" s="50"/>
      <c r="W1544" s="50"/>
      <c r="X1544" s="50"/>
      <c r="Y1544" s="50"/>
      <c r="Z1544" s="50"/>
      <c r="AA1544" s="50"/>
      <c r="AB1544" s="50"/>
      <c r="AC1544" s="50"/>
      <c r="AD1544" s="50"/>
      <c r="AE1544" s="50"/>
    </row>
    <row r="1545" spans="19:31">
      <c r="S1545" s="50"/>
      <c r="T1545" s="50"/>
      <c r="U1545" s="50"/>
      <c r="V1545" s="50"/>
      <c r="W1545" s="50"/>
      <c r="X1545" s="50"/>
      <c r="Y1545" s="50"/>
      <c r="Z1545" s="50"/>
      <c r="AA1545" s="50"/>
      <c r="AB1545" s="50"/>
      <c r="AC1545" s="50"/>
      <c r="AD1545" s="50"/>
      <c r="AE1545" s="50"/>
    </row>
    <row r="1546" spans="19:31">
      <c r="S1546" s="50"/>
      <c r="T1546" s="50"/>
      <c r="U1546" s="50"/>
      <c r="V1546" s="50"/>
      <c r="W1546" s="50"/>
      <c r="X1546" s="50"/>
      <c r="Y1546" s="50"/>
      <c r="Z1546" s="50"/>
      <c r="AA1546" s="50"/>
      <c r="AB1546" s="50"/>
      <c r="AC1546" s="50"/>
      <c r="AD1546" s="50"/>
      <c r="AE1546" s="50"/>
    </row>
    <row r="1547" spans="19:31">
      <c r="S1547" s="50"/>
      <c r="T1547" s="50"/>
      <c r="U1547" s="50"/>
      <c r="V1547" s="50"/>
      <c r="W1547" s="50"/>
      <c r="X1547" s="50"/>
      <c r="Y1547" s="50"/>
      <c r="Z1547" s="50"/>
      <c r="AA1547" s="50"/>
      <c r="AB1547" s="50"/>
      <c r="AC1547" s="50"/>
      <c r="AD1547" s="50"/>
      <c r="AE1547" s="50"/>
    </row>
    <row r="1548" spans="19:31">
      <c r="S1548" s="50"/>
      <c r="T1548" s="50"/>
      <c r="U1548" s="50"/>
      <c r="V1548" s="50"/>
      <c r="W1548" s="50"/>
      <c r="X1548" s="50"/>
      <c r="Y1548" s="50"/>
      <c r="Z1548" s="50"/>
      <c r="AA1548" s="50"/>
      <c r="AB1548" s="50"/>
      <c r="AC1548" s="50"/>
      <c r="AD1548" s="50"/>
      <c r="AE1548" s="50"/>
    </row>
    <row r="1549" spans="19:31">
      <c r="S1549" s="50"/>
      <c r="T1549" s="50"/>
      <c r="U1549" s="50"/>
      <c r="V1549" s="50"/>
      <c r="W1549" s="50"/>
      <c r="X1549" s="50"/>
      <c r="Y1549" s="50"/>
      <c r="Z1549" s="50"/>
      <c r="AA1549" s="50"/>
      <c r="AB1549" s="50"/>
      <c r="AC1549" s="50"/>
      <c r="AD1549" s="50"/>
      <c r="AE1549" s="50"/>
    </row>
    <row r="1550" spans="19:31">
      <c r="S1550" s="50"/>
      <c r="T1550" s="50"/>
      <c r="U1550" s="50"/>
      <c r="V1550" s="50"/>
      <c r="W1550" s="50"/>
      <c r="X1550" s="50"/>
      <c r="Y1550" s="50"/>
      <c r="Z1550" s="50"/>
      <c r="AA1550" s="50"/>
      <c r="AB1550" s="50"/>
      <c r="AC1550" s="50"/>
      <c r="AD1550" s="50"/>
      <c r="AE1550" s="50"/>
    </row>
    <row r="1551" spans="19:31">
      <c r="S1551" s="50"/>
      <c r="T1551" s="50"/>
      <c r="U1551" s="50"/>
      <c r="V1551" s="50"/>
      <c r="W1551" s="50"/>
      <c r="X1551" s="50"/>
      <c r="Y1551" s="50"/>
      <c r="Z1551" s="50"/>
      <c r="AA1551" s="50"/>
      <c r="AB1551" s="50"/>
      <c r="AC1551" s="50"/>
      <c r="AD1551" s="50"/>
      <c r="AE1551" s="50"/>
    </row>
    <row r="1552" spans="19:31">
      <c r="S1552" s="50"/>
      <c r="T1552" s="50"/>
      <c r="U1552" s="50"/>
      <c r="V1552" s="50"/>
      <c r="W1552" s="50"/>
      <c r="X1552" s="50"/>
      <c r="Y1552" s="50"/>
      <c r="Z1552" s="50"/>
      <c r="AA1552" s="50"/>
      <c r="AB1552" s="50"/>
      <c r="AC1552" s="50"/>
      <c r="AD1552" s="50"/>
      <c r="AE1552" s="50"/>
    </row>
    <row r="1553" spans="19:31">
      <c r="S1553" s="50"/>
      <c r="T1553" s="50"/>
      <c r="U1553" s="50"/>
      <c r="V1553" s="50"/>
      <c r="W1553" s="50"/>
      <c r="X1553" s="50"/>
      <c r="Y1553" s="50"/>
      <c r="Z1553" s="50"/>
      <c r="AA1553" s="50"/>
      <c r="AB1553" s="50"/>
      <c r="AC1553" s="50"/>
      <c r="AD1553" s="50"/>
      <c r="AE1553" s="50"/>
    </row>
    <row r="1554" spans="19:31">
      <c r="S1554" s="50"/>
      <c r="T1554" s="50"/>
      <c r="U1554" s="50"/>
      <c r="V1554" s="50"/>
      <c r="W1554" s="50"/>
      <c r="X1554" s="50"/>
      <c r="Y1554" s="50"/>
      <c r="Z1554" s="50"/>
      <c r="AA1554" s="50"/>
      <c r="AB1554" s="50"/>
      <c r="AC1554" s="50"/>
      <c r="AD1554" s="50"/>
      <c r="AE1554" s="50"/>
    </row>
    <row r="1555" spans="19:31">
      <c r="S1555" s="50"/>
      <c r="T1555" s="50"/>
      <c r="U1555" s="50"/>
      <c r="V1555" s="50"/>
      <c r="W1555" s="50"/>
      <c r="X1555" s="50"/>
      <c r="Y1555" s="50"/>
      <c r="Z1555" s="50"/>
      <c r="AA1555" s="50"/>
      <c r="AB1555" s="50"/>
      <c r="AC1555" s="50"/>
      <c r="AD1555" s="50"/>
      <c r="AE1555" s="50"/>
    </row>
    <row r="1556" spans="19:31">
      <c r="S1556" s="50"/>
      <c r="T1556" s="50"/>
      <c r="U1556" s="50"/>
      <c r="V1556" s="50"/>
      <c r="W1556" s="50"/>
      <c r="X1556" s="50"/>
      <c r="Y1556" s="50"/>
      <c r="Z1556" s="50"/>
      <c r="AA1556" s="50"/>
      <c r="AB1556" s="50"/>
      <c r="AC1556" s="50"/>
      <c r="AD1556" s="50"/>
      <c r="AE1556" s="50"/>
    </row>
    <row r="1557" spans="19:31">
      <c r="S1557" s="50"/>
      <c r="T1557" s="50"/>
      <c r="U1557" s="50"/>
      <c r="V1557" s="50"/>
      <c r="W1557" s="50"/>
      <c r="X1557" s="50"/>
      <c r="Y1557" s="50"/>
      <c r="Z1557" s="50"/>
      <c r="AA1557" s="50"/>
      <c r="AB1557" s="50"/>
      <c r="AC1557" s="50"/>
      <c r="AD1557" s="50"/>
      <c r="AE1557" s="50"/>
    </row>
    <row r="1558" spans="19:31">
      <c r="S1558" s="50"/>
      <c r="T1558" s="50"/>
      <c r="U1558" s="50"/>
      <c r="V1558" s="50"/>
      <c r="W1558" s="50"/>
      <c r="X1558" s="50"/>
      <c r="Y1558" s="50"/>
      <c r="Z1558" s="50"/>
      <c r="AA1558" s="50"/>
      <c r="AB1558" s="50"/>
      <c r="AC1558" s="50"/>
      <c r="AD1558" s="50"/>
      <c r="AE1558" s="50"/>
    </row>
    <row r="1559" spans="19:31">
      <c r="S1559" s="50"/>
      <c r="T1559" s="50"/>
      <c r="U1559" s="50"/>
      <c r="V1559" s="50"/>
      <c r="W1559" s="50"/>
      <c r="X1559" s="50"/>
      <c r="Y1559" s="50"/>
      <c r="Z1559" s="50"/>
      <c r="AA1559" s="50"/>
      <c r="AB1559" s="50"/>
      <c r="AC1559" s="50"/>
      <c r="AD1559" s="50"/>
      <c r="AE1559" s="50"/>
    </row>
    <row r="1560" spans="19:31">
      <c r="S1560" s="50"/>
      <c r="T1560" s="50"/>
      <c r="U1560" s="50"/>
      <c r="V1560" s="50"/>
      <c r="W1560" s="50"/>
      <c r="X1560" s="50"/>
      <c r="Y1560" s="50"/>
      <c r="Z1560" s="50"/>
      <c r="AA1560" s="50"/>
      <c r="AB1560" s="50"/>
      <c r="AC1560" s="50"/>
      <c r="AD1560" s="50"/>
      <c r="AE1560" s="50"/>
    </row>
    <row r="1561" spans="19:31">
      <c r="S1561" s="50"/>
      <c r="T1561" s="50"/>
      <c r="U1561" s="50"/>
      <c r="V1561" s="50"/>
      <c r="W1561" s="50"/>
      <c r="X1561" s="50"/>
      <c r="Y1561" s="50"/>
      <c r="Z1561" s="50"/>
      <c r="AA1561" s="50"/>
      <c r="AB1561" s="50"/>
      <c r="AC1561" s="50"/>
      <c r="AD1561" s="50"/>
      <c r="AE1561" s="50"/>
    </row>
    <row r="1562" spans="19:31">
      <c r="S1562" s="50"/>
      <c r="T1562" s="50"/>
      <c r="U1562" s="50"/>
      <c r="V1562" s="50"/>
      <c r="W1562" s="50"/>
      <c r="X1562" s="50"/>
      <c r="Y1562" s="50"/>
      <c r="Z1562" s="50"/>
      <c r="AA1562" s="50"/>
      <c r="AB1562" s="50"/>
      <c r="AC1562" s="50"/>
      <c r="AD1562" s="50"/>
      <c r="AE1562" s="50"/>
    </row>
    <row r="1563" spans="19:31">
      <c r="S1563" s="50"/>
      <c r="T1563" s="50"/>
      <c r="U1563" s="50"/>
      <c r="V1563" s="50"/>
      <c r="W1563" s="50"/>
      <c r="X1563" s="50"/>
      <c r="Y1563" s="50"/>
      <c r="Z1563" s="50"/>
      <c r="AA1563" s="50"/>
      <c r="AB1563" s="50"/>
      <c r="AC1563" s="50"/>
      <c r="AD1563" s="50"/>
      <c r="AE1563" s="50"/>
    </row>
    <row r="1564" spans="19:31">
      <c r="S1564" s="50"/>
      <c r="T1564" s="50"/>
      <c r="U1564" s="50"/>
      <c r="V1564" s="50"/>
      <c r="W1564" s="50"/>
      <c r="X1564" s="50"/>
      <c r="Y1564" s="50"/>
      <c r="Z1564" s="50"/>
      <c r="AA1564" s="50"/>
      <c r="AB1564" s="50"/>
      <c r="AC1564" s="50"/>
      <c r="AD1564" s="50"/>
      <c r="AE1564" s="50"/>
    </row>
    <row r="1565" spans="19:31">
      <c r="S1565" s="50"/>
      <c r="T1565" s="50"/>
      <c r="U1565" s="50"/>
      <c r="V1565" s="50"/>
      <c r="W1565" s="50"/>
      <c r="X1565" s="50"/>
      <c r="Y1565" s="50"/>
      <c r="Z1565" s="50"/>
      <c r="AA1565" s="50"/>
      <c r="AB1565" s="50"/>
      <c r="AC1565" s="50"/>
      <c r="AD1565" s="50"/>
      <c r="AE1565" s="50"/>
    </row>
    <row r="1566" spans="19:31">
      <c r="S1566" s="50"/>
      <c r="T1566" s="50"/>
      <c r="U1566" s="50"/>
      <c r="V1566" s="50"/>
      <c r="W1566" s="50"/>
      <c r="X1566" s="50"/>
      <c r="Y1566" s="50"/>
      <c r="Z1566" s="50"/>
      <c r="AA1566" s="50"/>
      <c r="AB1566" s="50"/>
      <c r="AC1566" s="50"/>
      <c r="AD1566" s="50"/>
      <c r="AE1566" s="50"/>
    </row>
    <row r="1567" spans="19:31">
      <c r="S1567" s="50"/>
      <c r="T1567" s="50"/>
      <c r="U1567" s="50"/>
      <c r="V1567" s="50"/>
      <c r="W1567" s="50"/>
      <c r="X1567" s="50"/>
      <c r="Y1567" s="50"/>
      <c r="Z1567" s="50"/>
      <c r="AA1567" s="50"/>
      <c r="AB1567" s="50"/>
      <c r="AC1567" s="50"/>
      <c r="AD1567" s="50"/>
      <c r="AE1567" s="50"/>
    </row>
    <row r="1568" spans="19:31">
      <c r="S1568" s="50"/>
      <c r="T1568" s="50"/>
      <c r="U1568" s="50"/>
      <c r="V1568" s="50"/>
      <c r="W1568" s="50"/>
      <c r="X1568" s="50"/>
      <c r="Y1568" s="50"/>
      <c r="Z1568" s="50"/>
      <c r="AA1568" s="50"/>
      <c r="AB1568" s="50"/>
      <c r="AC1568" s="50"/>
      <c r="AD1568" s="50"/>
      <c r="AE1568" s="50"/>
    </row>
    <row r="1569" spans="19:31">
      <c r="S1569" s="50"/>
      <c r="T1569" s="50"/>
      <c r="U1569" s="50"/>
      <c r="V1569" s="50"/>
      <c r="W1569" s="50"/>
      <c r="X1569" s="50"/>
      <c r="Y1569" s="50"/>
      <c r="Z1569" s="50"/>
      <c r="AA1569" s="50"/>
      <c r="AB1569" s="50"/>
      <c r="AC1569" s="50"/>
      <c r="AD1569" s="50"/>
      <c r="AE1569" s="50"/>
    </row>
    <row r="1570" spans="19:31">
      <c r="S1570" s="50"/>
      <c r="T1570" s="50"/>
      <c r="U1570" s="50"/>
      <c r="V1570" s="50"/>
      <c r="W1570" s="50"/>
      <c r="X1570" s="50"/>
      <c r="Y1570" s="50"/>
      <c r="Z1570" s="50"/>
      <c r="AA1570" s="50"/>
      <c r="AB1570" s="50"/>
      <c r="AC1570" s="50"/>
      <c r="AD1570" s="50"/>
      <c r="AE1570" s="50"/>
    </row>
    <row r="1571" spans="19:31">
      <c r="S1571" s="50"/>
      <c r="T1571" s="50"/>
      <c r="U1571" s="50"/>
      <c r="V1571" s="50"/>
      <c r="W1571" s="50"/>
      <c r="X1571" s="50"/>
      <c r="Y1571" s="50"/>
      <c r="Z1571" s="50"/>
      <c r="AA1571" s="50"/>
      <c r="AB1571" s="50"/>
      <c r="AC1571" s="50"/>
      <c r="AD1571" s="50"/>
      <c r="AE1571" s="50"/>
    </row>
    <row r="1572" spans="19:31">
      <c r="S1572" s="50"/>
      <c r="T1572" s="50"/>
      <c r="U1572" s="50"/>
      <c r="V1572" s="50"/>
      <c r="W1572" s="50"/>
      <c r="X1572" s="50"/>
      <c r="Y1572" s="50"/>
      <c r="Z1572" s="50"/>
      <c r="AA1572" s="50"/>
      <c r="AB1572" s="50"/>
      <c r="AC1572" s="50"/>
      <c r="AD1572" s="50"/>
      <c r="AE1572" s="50"/>
    </row>
    <row r="1573" spans="19:31">
      <c r="S1573" s="50"/>
      <c r="T1573" s="50"/>
      <c r="U1573" s="50"/>
      <c r="V1573" s="50"/>
      <c r="W1573" s="50"/>
      <c r="X1573" s="50"/>
      <c r="Y1573" s="50"/>
      <c r="Z1573" s="50"/>
      <c r="AA1573" s="50"/>
      <c r="AB1573" s="50"/>
      <c r="AC1573" s="50"/>
      <c r="AD1573" s="50"/>
      <c r="AE1573" s="50"/>
    </row>
    <row r="1574" spans="19:31">
      <c r="S1574" s="50"/>
      <c r="T1574" s="50"/>
      <c r="U1574" s="50"/>
      <c r="V1574" s="50"/>
      <c r="W1574" s="50"/>
      <c r="X1574" s="50"/>
      <c r="Y1574" s="50"/>
      <c r="Z1574" s="50"/>
      <c r="AA1574" s="50"/>
      <c r="AB1574" s="50"/>
      <c r="AC1574" s="50"/>
      <c r="AD1574" s="50"/>
      <c r="AE1574" s="50"/>
    </row>
    <row r="1575" spans="19:31">
      <c r="S1575" s="50"/>
      <c r="T1575" s="50"/>
      <c r="U1575" s="50"/>
      <c r="V1575" s="50"/>
      <c r="W1575" s="50"/>
      <c r="X1575" s="50"/>
      <c r="Y1575" s="50"/>
      <c r="Z1575" s="50"/>
      <c r="AA1575" s="50"/>
      <c r="AB1575" s="50"/>
      <c r="AC1575" s="50"/>
      <c r="AD1575" s="50"/>
      <c r="AE1575" s="50"/>
    </row>
    <row r="1576" spans="19:31">
      <c r="S1576" s="50"/>
      <c r="T1576" s="50"/>
      <c r="U1576" s="50"/>
      <c r="V1576" s="50"/>
      <c r="W1576" s="50"/>
      <c r="X1576" s="50"/>
      <c r="Y1576" s="50"/>
      <c r="Z1576" s="50"/>
      <c r="AA1576" s="50"/>
      <c r="AB1576" s="50"/>
      <c r="AC1576" s="50"/>
      <c r="AD1576" s="50"/>
      <c r="AE1576" s="50"/>
    </row>
    <row r="1577" spans="19:31">
      <c r="S1577" s="50"/>
      <c r="T1577" s="50"/>
      <c r="U1577" s="50"/>
      <c r="V1577" s="50"/>
      <c r="W1577" s="50"/>
      <c r="X1577" s="50"/>
      <c r="Y1577" s="50"/>
      <c r="Z1577" s="50"/>
      <c r="AA1577" s="50"/>
      <c r="AB1577" s="50"/>
      <c r="AC1577" s="50"/>
      <c r="AD1577" s="50"/>
      <c r="AE1577" s="50"/>
    </row>
    <row r="1578" spans="19:31">
      <c r="S1578" s="50"/>
      <c r="T1578" s="50"/>
      <c r="U1578" s="50"/>
      <c r="V1578" s="50"/>
      <c r="W1578" s="50"/>
      <c r="X1578" s="50"/>
      <c r="Y1578" s="50"/>
      <c r="Z1578" s="50"/>
      <c r="AA1578" s="50"/>
      <c r="AB1578" s="50"/>
      <c r="AC1578" s="50"/>
      <c r="AD1578" s="50"/>
      <c r="AE1578" s="50"/>
    </row>
    <row r="1579" spans="19:31">
      <c r="S1579" s="50"/>
      <c r="T1579" s="50"/>
      <c r="U1579" s="50"/>
      <c r="V1579" s="50"/>
      <c r="W1579" s="50"/>
      <c r="X1579" s="50"/>
      <c r="Y1579" s="50"/>
      <c r="Z1579" s="50"/>
      <c r="AA1579" s="50"/>
      <c r="AB1579" s="50"/>
      <c r="AC1579" s="50"/>
      <c r="AD1579" s="50"/>
      <c r="AE1579" s="50"/>
    </row>
    <row r="1580" spans="19:31">
      <c r="S1580" s="50"/>
      <c r="T1580" s="50"/>
      <c r="U1580" s="50"/>
      <c r="V1580" s="50"/>
      <c r="W1580" s="50"/>
      <c r="X1580" s="50"/>
      <c r="Y1580" s="50"/>
      <c r="Z1580" s="50"/>
      <c r="AA1580" s="50"/>
      <c r="AB1580" s="50"/>
      <c r="AC1580" s="50"/>
      <c r="AD1580" s="50"/>
      <c r="AE1580" s="50"/>
    </row>
    <row r="1581" spans="19:31">
      <c r="S1581" s="50"/>
      <c r="T1581" s="50"/>
      <c r="U1581" s="50"/>
      <c r="V1581" s="50"/>
      <c r="W1581" s="50"/>
      <c r="X1581" s="50"/>
      <c r="Y1581" s="50"/>
      <c r="Z1581" s="50"/>
      <c r="AA1581" s="50"/>
      <c r="AB1581" s="50"/>
      <c r="AC1581" s="50"/>
      <c r="AD1581" s="50"/>
      <c r="AE1581" s="50"/>
    </row>
    <row r="1582" spans="19:31">
      <c r="S1582" s="50"/>
      <c r="T1582" s="50"/>
      <c r="U1582" s="50"/>
      <c r="V1582" s="50"/>
      <c r="W1582" s="50"/>
      <c r="X1582" s="50"/>
      <c r="Y1582" s="50"/>
      <c r="Z1582" s="50"/>
      <c r="AA1582" s="50"/>
      <c r="AB1582" s="50"/>
      <c r="AC1582" s="50"/>
      <c r="AD1582" s="50"/>
      <c r="AE1582" s="50"/>
    </row>
    <row r="1583" spans="19:31">
      <c r="S1583" s="50"/>
      <c r="T1583" s="50"/>
      <c r="U1583" s="50"/>
      <c r="V1583" s="50"/>
      <c r="W1583" s="50"/>
      <c r="X1583" s="50"/>
      <c r="Y1583" s="50"/>
      <c r="Z1583" s="50"/>
      <c r="AA1583" s="50"/>
      <c r="AB1583" s="50"/>
      <c r="AC1583" s="50"/>
      <c r="AD1583" s="50"/>
      <c r="AE1583" s="50"/>
    </row>
    <row r="1584" spans="19:31">
      <c r="S1584" s="50"/>
      <c r="T1584" s="50"/>
      <c r="U1584" s="50"/>
      <c r="V1584" s="50"/>
      <c r="W1584" s="50"/>
      <c r="X1584" s="50"/>
      <c r="Y1584" s="50"/>
      <c r="Z1584" s="50"/>
      <c r="AA1584" s="50"/>
      <c r="AB1584" s="50"/>
      <c r="AC1584" s="50"/>
      <c r="AD1584" s="50"/>
      <c r="AE1584" s="50"/>
    </row>
    <row r="1585" spans="19:31">
      <c r="S1585" s="50"/>
      <c r="T1585" s="50"/>
      <c r="U1585" s="50"/>
      <c r="V1585" s="50"/>
      <c r="W1585" s="50"/>
      <c r="X1585" s="50"/>
      <c r="Y1585" s="50"/>
      <c r="Z1585" s="50"/>
      <c r="AA1585" s="50"/>
      <c r="AB1585" s="50"/>
      <c r="AC1585" s="50"/>
      <c r="AD1585" s="50"/>
      <c r="AE1585" s="50"/>
    </row>
    <row r="1586" spans="19:31">
      <c r="S1586" s="50"/>
      <c r="T1586" s="50"/>
      <c r="U1586" s="50"/>
      <c r="V1586" s="50"/>
      <c r="W1586" s="50"/>
      <c r="X1586" s="50"/>
      <c r="Y1586" s="50"/>
      <c r="Z1586" s="50"/>
      <c r="AA1586" s="50"/>
      <c r="AB1586" s="50"/>
      <c r="AC1586" s="50"/>
      <c r="AD1586" s="50"/>
      <c r="AE1586" s="50"/>
    </row>
    <row r="1587" spans="19:31">
      <c r="S1587" s="50"/>
      <c r="T1587" s="50"/>
      <c r="U1587" s="50"/>
      <c r="V1587" s="50"/>
      <c r="W1587" s="50"/>
      <c r="X1587" s="50"/>
      <c r="Y1587" s="50"/>
      <c r="Z1587" s="50"/>
      <c r="AA1587" s="50"/>
      <c r="AB1587" s="50"/>
      <c r="AC1587" s="50"/>
      <c r="AD1587" s="50"/>
      <c r="AE1587" s="50"/>
    </row>
    <row r="1588" spans="19:31">
      <c r="S1588" s="50"/>
      <c r="T1588" s="50"/>
      <c r="U1588" s="50"/>
      <c r="V1588" s="50"/>
      <c r="W1588" s="50"/>
      <c r="X1588" s="50"/>
      <c r="Y1588" s="50"/>
      <c r="Z1588" s="50"/>
      <c r="AA1588" s="50"/>
      <c r="AB1588" s="50"/>
      <c r="AC1588" s="50"/>
      <c r="AD1588" s="50"/>
      <c r="AE1588" s="50"/>
    </row>
    <row r="1589" spans="19:31">
      <c r="S1589" s="50"/>
      <c r="T1589" s="50"/>
      <c r="U1589" s="50"/>
      <c r="V1589" s="50"/>
      <c r="W1589" s="50"/>
      <c r="X1589" s="50"/>
      <c r="Y1589" s="50"/>
      <c r="Z1589" s="50"/>
      <c r="AA1589" s="50"/>
      <c r="AB1589" s="50"/>
      <c r="AC1589" s="50"/>
      <c r="AD1589" s="50"/>
      <c r="AE1589" s="50"/>
    </row>
    <row r="1590" spans="19:31">
      <c r="S1590" s="50"/>
      <c r="T1590" s="50"/>
      <c r="U1590" s="50"/>
      <c r="V1590" s="50"/>
      <c r="W1590" s="50"/>
      <c r="X1590" s="50"/>
      <c r="Y1590" s="50"/>
      <c r="Z1590" s="50"/>
      <c r="AA1590" s="50"/>
      <c r="AB1590" s="50"/>
      <c r="AC1590" s="50"/>
      <c r="AD1590" s="50"/>
      <c r="AE1590" s="50"/>
    </row>
    <row r="1591" spans="19:31">
      <c r="S1591" s="50"/>
      <c r="T1591" s="50"/>
      <c r="U1591" s="50"/>
      <c r="V1591" s="50"/>
      <c r="W1591" s="50"/>
      <c r="X1591" s="50"/>
      <c r="Y1591" s="50"/>
      <c r="Z1591" s="50"/>
      <c r="AA1591" s="50"/>
      <c r="AB1591" s="50"/>
      <c r="AC1591" s="50"/>
      <c r="AD1591" s="50"/>
      <c r="AE1591" s="50"/>
    </row>
    <row r="1592" spans="19:31">
      <c r="S1592" s="50"/>
      <c r="T1592" s="50"/>
      <c r="U1592" s="50"/>
      <c r="V1592" s="50"/>
      <c r="W1592" s="50"/>
      <c r="X1592" s="50"/>
      <c r="Y1592" s="50"/>
      <c r="Z1592" s="50"/>
      <c r="AA1592" s="50"/>
      <c r="AB1592" s="50"/>
      <c r="AC1592" s="50"/>
      <c r="AD1592" s="50"/>
      <c r="AE1592" s="50"/>
    </row>
    <row r="1593" spans="19:31">
      <c r="S1593" s="50"/>
      <c r="T1593" s="50"/>
      <c r="U1593" s="50"/>
      <c r="V1593" s="50"/>
      <c r="W1593" s="50"/>
      <c r="X1593" s="50"/>
      <c r="Y1593" s="50"/>
      <c r="Z1593" s="50"/>
      <c r="AA1593" s="50"/>
      <c r="AB1593" s="50"/>
      <c r="AC1593" s="50"/>
      <c r="AD1593" s="50"/>
      <c r="AE1593" s="50"/>
    </row>
    <row r="1594" spans="19:31">
      <c r="S1594" s="50"/>
      <c r="T1594" s="50"/>
      <c r="U1594" s="50"/>
      <c r="V1594" s="50"/>
      <c r="W1594" s="50"/>
      <c r="X1594" s="50"/>
      <c r="Y1594" s="50"/>
      <c r="Z1594" s="50"/>
      <c r="AA1594" s="50"/>
      <c r="AB1594" s="50"/>
      <c r="AC1594" s="50"/>
      <c r="AD1594" s="50"/>
      <c r="AE1594" s="50"/>
    </row>
    <row r="1595" spans="19:31">
      <c r="S1595" s="50"/>
      <c r="T1595" s="50"/>
      <c r="U1595" s="50"/>
      <c r="V1595" s="50"/>
      <c r="W1595" s="50"/>
      <c r="X1595" s="50"/>
      <c r="Y1595" s="50"/>
      <c r="Z1595" s="50"/>
      <c r="AA1595" s="50"/>
      <c r="AB1595" s="50"/>
      <c r="AC1595" s="50"/>
      <c r="AD1595" s="50"/>
      <c r="AE1595" s="50"/>
    </row>
    <row r="1596" spans="19:31">
      <c r="S1596" s="50"/>
      <c r="T1596" s="50"/>
      <c r="U1596" s="50"/>
      <c r="V1596" s="50"/>
      <c r="W1596" s="50"/>
      <c r="X1596" s="50"/>
      <c r="Y1596" s="50"/>
      <c r="Z1596" s="50"/>
      <c r="AA1596" s="50"/>
      <c r="AB1596" s="50"/>
      <c r="AC1596" s="50"/>
      <c r="AD1596" s="50"/>
      <c r="AE1596" s="50"/>
    </row>
    <row r="1597" spans="19:31">
      <c r="S1597" s="50"/>
      <c r="T1597" s="50"/>
      <c r="U1597" s="50"/>
      <c r="V1597" s="50"/>
      <c r="W1597" s="50"/>
      <c r="X1597" s="50"/>
      <c r="Y1597" s="50"/>
      <c r="Z1597" s="50"/>
      <c r="AA1597" s="50"/>
      <c r="AB1597" s="50"/>
      <c r="AC1597" s="50"/>
      <c r="AD1597" s="50"/>
      <c r="AE1597" s="50"/>
    </row>
    <row r="1598" spans="19:31">
      <c r="S1598" s="50"/>
      <c r="T1598" s="50"/>
      <c r="U1598" s="50"/>
      <c r="V1598" s="50"/>
      <c r="W1598" s="50"/>
      <c r="X1598" s="50"/>
      <c r="Y1598" s="50"/>
      <c r="Z1598" s="50"/>
      <c r="AA1598" s="50"/>
      <c r="AB1598" s="50"/>
      <c r="AC1598" s="50"/>
      <c r="AD1598" s="50"/>
      <c r="AE1598" s="50"/>
    </row>
    <row r="1599" spans="19:31">
      <c r="S1599" s="50"/>
      <c r="T1599" s="50"/>
      <c r="U1599" s="50"/>
      <c r="V1599" s="50"/>
      <c r="W1599" s="50"/>
      <c r="X1599" s="50"/>
      <c r="Y1599" s="50"/>
      <c r="Z1599" s="50"/>
      <c r="AA1599" s="50"/>
      <c r="AB1599" s="50"/>
      <c r="AC1599" s="50"/>
      <c r="AD1599" s="50"/>
      <c r="AE1599" s="50"/>
    </row>
    <row r="1600" spans="19:31">
      <c r="S1600" s="50"/>
      <c r="T1600" s="50"/>
      <c r="U1600" s="50"/>
      <c r="V1600" s="50"/>
      <c r="W1600" s="50"/>
      <c r="X1600" s="50"/>
      <c r="Y1600" s="50"/>
      <c r="Z1600" s="50"/>
      <c r="AA1600" s="50"/>
      <c r="AB1600" s="50"/>
      <c r="AC1600" s="50"/>
      <c r="AD1600" s="50"/>
      <c r="AE1600" s="50"/>
    </row>
    <row r="1601" spans="19:31">
      <c r="S1601" s="50"/>
      <c r="T1601" s="50"/>
      <c r="U1601" s="50"/>
      <c r="V1601" s="50"/>
      <c r="W1601" s="50"/>
      <c r="X1601" s="50"/>
      <c r="Y1601" s="50"/>
      <c r="Z1601" s="50"/>
      <c r="AA1601" s="50"/>
      <c r="AB1601" s="50"/>
      <c r="AC1601" s="50"/>
      <c r="AD1601" s="50"/>
      <c r="AE1601" s="50"/>
    </row>
    <row r="1602" spans="19:31">
      <c r="S1602" s="50"/>
      <c r="T1602" s="50"/>
      <c r="U1602" s="50"/>
      <c r="V1602" s="50"/>
      <c r="W1602" s="50"/>
      <c r="X1602" s="50"/>
      <c r="Y1602" s="50"/>
      <c r="Z1602" s="50"/>
      <c r="AA1602" s="50"/>
      <c r="AB1602" s="50"/>
      <c r="AC1602" s="50"/>
      <c r="AD1602" s="50"/>
      <c r="AE1602" s="50"/>
    </row>
    <row r="1603" spans="19:31">
      <c r="S1603" s="50"/>
      <c r="T1603" s="50"/>
      <c r="U1603" s="50"/>
      <c r="V1603" s="50"/>
      <c r="W1603" s="50"/>
      <c r="X1603" s="50"/>
      <c r="Y1603" s="50"/>
      <c r="Z1603" s="50"/>
      <c r="AA1603" s="50"/>
      <c r="AB1603" s="50"/>
      <c r="AC1603" s="50"/>
      <c r="AD1603" s="50"/>
      <c r="AE1603" s="50"/>
    </row>
    <row r="1604" spans="19:31">
      <c r="S1604" s="50"/>
      <c r="T1604" s="50"/>
      <c r="U1604" s="50"/>
      <c r="V1604" s="50"/>
      <c r="W1604" s="50"/>
      <c r="X1604" s="50"/>
      <c r="Y1604" s="50"/>
      <c r="Z1604" s="50"/>
      <c r="AA1604" s="50"/>
      <c r="AB1604" s="50"/>
      <c r="AC1604" s="50"/>
      <c r="AD1604" s="50"/>
      <c r="AE1604" s="50"/>
    </row>
    <row r="1605" spans="19:31">
      <c r="S1605" s="50"/>
      <c r="T1605" s="50"/>
      <c r="U1605" s="50"/>
      <c r="V1605" s="50"/>
      <c r="W1605" s="50"/>
      <c r="X1605" s="50"/>
      <c r="Y1605" s="50"/>
      <c r="Z1605" s="50"/>
      <c r="AA1605" s="50"/>
      <c r="AB1605" s="50"/>
      <c r="AC1605" s="50"/>
      <c r="AD1605" s="50"/>
      <c r="AE1605" s="50"/>
    </row>
    <row r="1606" spans="19:31">
      <c r="S1606" s="50"/>
      <c r="T1606" s="50"/>
      <c r="U1606" s="50"/>
      <c r="V1606" s="50"/>
      <c r="W1606" s="50"/>
      <c r="X1606" s="50"/>
      <c r="Y1606" s="50"/>
      <c r="Z1606" s="50"/>
      <c r="AA1606" s="50"/>
      <c r="AB1606" s="50"/>
      <c r="AC1606" s="50"/>
      <c r="AD1606" s="50"/>
      <c r="AE1606" s="50"/>
    </row>
    <row r="1607" spans="19:31">
      <c r="S1607" s="50"/>
      <c r="T1607" s="50"/>
      <c r="U1607" s="50"/>
      <c r="V1607" s="50"/>
      <c r="W1607" s="50"/>
      <c r="X1607" s="50"/>
      <c r="Y1607" s="50"/>
      <c r="Z1607" s="50"/>
      <c r="AA1607" s="50"/>
      <c r="AB1607" s="50"/>
      <c r="AC1607" s="50"/>
      <c r="AD1607" s="50"/>
      <c r="AE1607" s="50"/>
    </row>
    <row r="1608" spans="19:31">
      <c r="S1608" s="50"/>
      <c r="T1608" s="50"/>
      <c r="U1608" s="50"/>
      <c r="V1608" s="50"/>
      <c r="W1608" s="50"/>
      <c r="X1608" s="50"/>
      <c r="Y1608" s="50"/>
      <c r="Z1608" s="50"/>
      <c r="AA1608" s="50"/>
      <c r="AB1608" s="50"/>
      <c r="AC1608" s="50"/>
      <c r="AD1608" s="50"/>
      <c r="AE1608" s="50"/>
    </row>
    <row r="1609" spans="19:31">
      <c r="S1609" s="50"/>
      <c r="T1609" s="50"/>
      <c r="U1609" s="50"/>
      <c r="V1609" s="50"/>
      <c r="W1609" s="50"/>
      <c r="X1609" s="50"/>
      <c r="Y1609" s="50"/>
      <c r="Z1609" s="50"/>
      <c r="AA1609" s="50"/>
      <c r="AB1609" s="50"/>
      <c r="AC1609" s="50"/>
      <c r="AD1609" s="50"/>
      <c r="AE1609" s="50"/>
    </row>
    <row r="1610" spans="19:31">
      <c r="S1610" s="50"/>
      <c r="T1610" s="50"/>
      <c r="U1610" s="50"/>
      <c r="V1610" s="50"/>
      <c r="W1610" s="50"/>
      <c r="X1610" s="50"/>
      <c r="Y1610" s="50"/>
      <c r="Z1610" s="50"/>
      <c r="AA1610" s="50"/>
      <c r="AB1610" s="50"/>
      <c r="AC1610" s="50"/>
      <c r="AD1610" s="50"/>
      <c r="AE1610" s="50"/>
    </row>
    <row r="1611" spans="19:31">
      <c r="S1611" s="50"/>
      <c r="T1611" s="50"/>
      <c r="U1611" s="50"/>
      <c r="V1611" s="50"/>
      <c r="W1611" s="50"/>
      <c r="X1611" s="50"/>
      <c r="Y1611" s="50"/>
      <c r="Z1611" s="50"/>
      <c r="AA1611" s="50"/>
      <c r="AB1611" s="50"/>
      <c r="AC1611" s="50"/>
      <c r="AD1611" s="50"/>
      <c r="AE1611" s="50"/>
    </row>
    <row r="1612" spans="19:31">
      <c r="S1612" s="50"/>
      <c r="T1612" s="50"/>
      <c r="U1612" s="50"/>
      <c r="V1612" s="50"/>
      <c r="W1612" s="50"/>
      <c r="X1612" s="50"/>
      <c r="Y1612" s="50"/>
      <c r="Z1612" s="50"/>
      <c r="AA1612" s="50"/>
      <c r="AB1612" s="50"/>
      <c r="AC1612" s="50"/>
      <c r="AD1612" s="50"/>
      <c r="AE1612" s="50"/>
    </row>
    <row r="1613" spans="19:31">
      <c r="S1613" s="50"/>
      <c r="T1613" s="50"/>
      <c r="U1613" s="50"/>
      <c r="V1613" s="50"/>
      <c r="W1613" s="50"/>
      <c r="X1613" s="50"/>
      <c r="Y1613" s="50"/>
      <c r="Z1613" s="50"/>
      <c r="AA1613" s="50"/>
      <c r="AB1613" s="50"/>
      <c r="AC1613" s="50"/>
      <c r="AD1613" s="50"/>
      <c r="AE1613" s="50"/>
    </row>
    <row r="1614" spans="19:31">
      <c r="S1614" s="50"/>
      <c r="T1614" s="50"/>
      <c r="U1614" s="50"/>
      <c r="V1614" s="50"/>
      <c r="W1614" s="50"/>
      <c r="X1614" s="50"/>
      <c r="Y1614" s="50"/>
      <c r="Z1614" s="50"/>
      <c r="AA1614" s="50"/>
      <c r="AB1614" s="50"/>
      <c r="AC1614" s="50"/>
      <c r="AD1614" s="50"/>
      <c r="AE1614" s="50"/>
    </row>
    <row r="1615" spans="19:31">
      <c r="S1615" s="50"/>
      <c r="T1615" s="50"/>
      <c r="U1615" s="50"/>
      <c r="V1615" s="50"/>
      <c r="W1615" s="50"/>
      <c r="X1615" s="50"/>
      <c r="Y1615" s="50"/>
      <c r="Z1615" s="50"/>
      <c r="AA1615" s="50"/>
      <c r="AB1615" s="50"/>
      <c r="AC1615" s="50"/>
      <c r="AD1615" s="50"/>
      <c r="AE1615" s="50"/>
    </row>
    <row r="1616" spans="19:31">
      <c r="S1616" s="50"/>
      <c r="T1616" s="50"/>
      <c r="U1616" s="50"/>
      <c r="V1616" s="50"/>
      <c r="W1616" s="50"/>
      <c r="X1616" s="50"/>
      <c r="Y1616" s="50"/>
      <c r="Z1616" s="50"/>
      <c r="AA1616" s="50"/>
      <c r="AB1616" s="50"/>
      <c r="AC1616" s="50"/>
      <c r="AD1616" s="50"/>
      <c r="AE1616" s="50"/>
    </row>
    <row r="1617" spans="19:31">
      <c r="S1617" s="50"/>
      <c r="T1617" s="50"/>
      <c r="U1617" s="50"/>
      <c r="V1617" s="50"/>
      <c r="W1617" s="50"/>
      <c r="X1617" s="50"/>
      <c r="Y1617" s="50"/>
      <c r="Z1617" s="50"/>
      <c r="AA1617" s="50"/>
      <c r="AB1617" s="50"/>
      <c r="AC1617" s="50"/>
      <c r="AD1617" s="50"/>
      <c r="AE1617" s="50"/>
    </row>
    <row r="1618" spans="19:31">
      <c r="S1618" s="50"/>
      <c r="T1618" s="50"/>
      <c r="U1618" s="50"/>
      <c r="V1618" s="50"/>
      <c r="W1618" s="50"/>
      <c r="X1618" s="50"/>
      <c r="Y1618" s="50"/>
      <c r="Z1618" s="50"/>
      <c r="AA1618" s="50"/>
      <c r="AB1618" s="50"/>
      <c r="AC1618" s="50"/>
      <c r="AD1618" s="50"/>
      <c r="AE1618" s="50"/>
    </row>
    <row r="1619" spans="19:31">
      <c r="S1619" s="50"/>
      <c r="T1619" s="50"/>
      <c r="U1619" s="50"/>
      <c r="V1619" s="50"/>
      <c r="W1619" s="50"/>
      <c r="X1619" s="50"/>
      <c r="Y1619" s="50"/>
      <c r="Z1619" s="50"/>
      <c r="AA1619" s="50"/>
      <c r="AB1619" s="50"/>
      <c r="AC1619" s="50"/>
      <c r="AD1619" s="50"/>
      <c r="AE1619" s="50"/>
    </row>
    <row r="1620" spans="19:31">
      <c r="S1620" s="50"/>
      <c r="T1620" s="50"/>
      <c r="U1620" s="50"/>
      <c r="V1620" s="50"/>
      <c r="W1620" s="50"/>
      <c r="X1620" s="50"/>
      <c r="Y1620" s="50"/>
      <c r="Z1620" s="50"/>
      <c r="AA1620" s="50"/>
      <c r="AB1620" s="50"/>
      <c r="AC1620" s="50"/>
      <c r="AD1620" s="50"/>
      <c r="AE1620" s="50"/>
    </row>
    <row r="1621" spans="19:31">
      <c r="S1621" s="50"/>
      <c r="T1621" s="50"/>
      <c r="U1621" s="50"/>
      <c r="V1621" s="50"/>
      <c r="W1621" s="50"/>
      <c r="X1621" s="50"/>
      <c r="Y1621" s="50"/>
      <c r="Z1621" s="50"/>
      <c r="AA1621" s="50"/>
      <c r="AB1621" s="50"/>
      <c r="AC1621" s="50"/>
      <c r="AD1621" s="50"/>
      <c r="AE1621" s="50"/>
    </row>
    <row r="1622" spans="19:31">
      <c r="S1622" s="50"/>
      <c r="T1622" s="50"/>
      <c r="U1622" s="50"/>
      <c r="V1622" s="50"/>
      <c r="W1622" s="50"/>
      <c r="X1622" s="50"/>
      <c r="Y1622" s="50"/>
      <c r="Z1622" s="50"/>
      <c r="AA1622" s="50"/>
      <c r="AB1622" s="50"/>
      <c r="AC1622" s="50"/>
      <c r="AD1622" s="50"/>
      <c r="AE1622" s="50"/>
    </row>
    <row r="1623" spans="19:31">
      <c r="S1623" s="50"/>
      <c r="T1623" s="50"/>
      <c r="U1623" s="50"/>
      <c r="V1623" s="50"/>
      <c r="W1623" s="50"/>
      <c r="X1623" s="50"/>
      <c r="Y1623" s="50"/>
      <c r="Z1623" s="50"/>
      <c r="AA1623" s="50"/>
      <c r="AB1623" s="50"/>
      <c r="AC1623" s="50"/>
      <c r="AD1623" s="50"/>
      <c r="AE1623" s="50"/>
    </row>
    <row r="1624" spans="19:31">
      <c r="S1624" s="50"/>
      <c r="T1624" s="50"/>
      <c r="U1624" s="50"/>
      <c r="V1624" s="50"/>
      <c r="W1624" s="50"/>
      <c r="X1624" s="50"/>
      <c r="Y1624" s="50"/>
      <c r="Z1624" s="50"/>
      <c r="AA1624" s="50"/>
      <c r="AB1624" s="50"/>
      <c r="AC1624" s="50"/>
      <c r="AD1624" s="50"/>
      <c r="AE1624" s="50"/>
    </row>
    <row r="1625" spans="19:31">
      <c r="S1625" s="50"/>
      <c r="T1625" s="50"/>
      <c r="U1625" s="50"/>
      <c r="V1625" s="50"/>
      <c r="W1625" s="50"/>
      <c r="X1625" s="50"/>
      <c r="Y1625" s="50"/>
      <c r="Z1625" s="50"/>
      <c r="AA1625" s="50"/>
      <c r="AB1625" s="50"/>
      <c r="AC1625" s="50"/>
      <c r="AD1625" s="50"/>
      <c r="AE1625" s="50"/>
    </row>
    <row r="1626" spans="19:31">
      <c r="S1626" s="50"/>
      <c r="T1626" s="50"/>
      <c r="U1626" s="50"/>
      <c r="V1626" s="50"/>
      <c r="W1626" s="50"/>
      <c r="X1626" s="50"/>
      <c r="Y1626" s="50"/>
      <c r="Z1626" s="50"/>
      <c r="AA1626" s="50"/>
      <c r="AB1626" s="50"/>
      <c r="AC1626" s="50"/>
      <c r="AD1626" s="50"/>
      <c r="AE1626" s="50"/>
    </row>
    <row r="1627" spans="19:31">
      <c r="S1627" s="50"/>
      <c r="T1627" s="50"/>
      <c r="U1627" s="50"/>
      <c r="V1627" s="50"/>
      <c r="W1627" s="50"/>
      <c r="X1627" s="50"/>
      <c r="Y1627" s="50"/>
      <c r="Z1627" s="50"/>
      <c r="AA1627" s="50"/>
      <c r="AB1627" s="50"/>
      <c r="AC1627" s="50"/>
      <c r="AD1627" s="50"/>
      <c r="AE1627" s="50"/>
    </row>
    <row r="1628" spans="19:31">
      <c r="S1628" s="50"/>
      <c r="T1628" s="50"/>
      <c r="U1628" s="50"/>
      <c r="V1628" s="50"/>
      <c r="W1628" s="50"/>
      <c r="X1628" s="50"/>
      <c r="Y1628" s="50"/>
      <c r="Z1628" s="50"/>
      <c r="AA1628" s="50"/>
      <c r="AB1628" s="50"/>
      <c r="AC1628" s="50"/>
      <c r="AD1628" s="50"/>
      <c r="AE1628" s="50"/>
    </row>
    <row r="1629" spans="19:31">
      <c r="S1629" s="50"/>
      <c r="T1629" s="50"/>
      <c r="U1629" s="50"/>
      <c r="V1629" s="50"/>
      <c r="W1629" s="50"/>
      <c r="X1629" s="50"/>
      <c r="Y1629" s="50"/>
      <c r="Z1629" s="50"/>
      <c r="AA1629" s="50"/>
      <c r="AB1629" s="50"/>
      <c r="AC1629" s="50"/>
      <c r="AD1629" s="50"/>
      <c r="AE1629" s="50"/>
    </row>
    <row r="1630" spans="19:31">
      <c r="S1630" s="50"/>
      <c r="T1630" s="50"/>
      <c r="U1630" s="50"/>
      <c r="V1630" s="50"/>
      <c r="W1630" s="50"/>
      <c r="X1630" s="50"/>
      <c r="Y1630" s="50"/>
      <c r="Z1630" s="50"/>
      <c r="AA1630" s="50"/>
      <c r="AB1630" s="50"/>
      <c r="AC1630" s="50"/>
      <c r="AD1630" s="50"/>
      <c r="AE1630" s="50"/>
    </row>
    <row r="1631" spans="19:31">
      <c r="S1631" s="50"/>
      <c r="T1631" s="50"/>
      <c r="U1631" s="50"/>
      <c r="V1631" s="50"/>
      <c r="W1631" s="50"/>
      <c r="X1631" s="50"/>
      <c r="Y1631" s="50"/>
      <c r="Z1631" s="50"/>
      <c r="AA1631" s="50"/>
      <c r="AB1631" s="50"/>
      <c r="AC1631" s="50"/>
      <c r="AD1631" s="50"/>
      <c r="AE1631" s="50"/>
    </row>
    <row r="1632" spans="19:31">
      <c r="S1632" s="50"/>
      <c r="T1632" s="50"/>
      <c r="U1632" s="50"/>
      <c r="V1632" s="50"/>
      <c r="W1632" s="50"/>
      <c r="X1632" s="50"/>
      <c r="Y1632" s="50"/>
      <c r="Z1632" s="50"/>
      <c r="AA1632" s="50"/>
      <c r="AB1632" s="50"/>
      <c r="AC1632" s="50"/>
      <c r="AD1632" s="50"/>
      <c r="AE1632" s="50"/>
    </row>
    <row r="1633" spans="19:31">
      <c r="S1633" s="50"/>
      <c r="T1633" s="50"/>
      <c r="U1633" s="50"/>
      <c r="V1633" s="50"/>
      <c r="W1633" s="50"/>
      <c r="X1633" s="50"/>
      <c r="Y1633" s="50"/>
      <c r="Z1633" s="50"/>
      <c r="AA1633" s="50"/>
      <c r="AB1633" s="50"/>
      <c r="AC1633" s="50"/>
      <c r="AD1633" s="50"/>
      <c r="AE1633" s="50"/>
    </row>
    <row r="1634" spans="19:31">
      <c r="S1634" s="50"/>
      <c r="T1634" s="50"/>
      <c r="U1634" s="50"/>
      <c r="V1634" s="50"/>
      <c r="W1634" s="50"/>
      <c r="X1634" s="50"/>
      <c r="Y1634" s="50"/>
      <c r="Z1634" s="50"/>
      <c r="AA1634" s="50"/>
      <c r="AB1634" s="50"/>
      <c r="AC1634" s="50"/>
      <c r="AD1634" s="50"/>
      <c r="AE1634" s="50"/>
    </row>
    <row r="1635" spans="19:31">
      <c r="S1635" s="50"/>
      <c r="T1635" s="50"/>
      <c r="U1635" s="50"/>
      <c r="V1635" s="50"/>
      <c r="W1635" s="50"/>
      <c r="X1635" s="50"/>
      <c r="Y1635" s="50"/>
      <c r="Z1635" s="50"/>
      <c r="AA1635" s="50"/>
      <c r="AB1635" s="50"/>
      <c r="AC1635" s="50"/>
      <c r="AD1635" s="50"/>
      <c r="AE1635" s="50"/>
    </row>
    <row r="1636" spans="19:31">
      <c r="S1636" s="50"/>
      <c r="T1636" s="50"/>
      <c r="U1636" s="50"/>
      <c r="V1636" s="50"/>
      <c r="W1636" s="50"/>
      <c r="X1636" s="50"/>
      <c r="Y1636" s="50"/>
      <c r="Z1636" s="50"/>
      <c r="AA1636" s="50"/>
      <c r="AB1636" s="50"/>
      <c r="AC1636" s="50"/>
      <c r="AD1636" s="50"/>
      <c r="AE1636" s="50"/>
    </row>
    <row r="1637" spans="19:31">
      <c r="S1637" s="50"/>
      <c r="T1637" s="50"/>
      <c r="U1637" s="50"/>
      <c r="V1637" s="50"/>
      <c r="W1637" s="50"/>
      <c r="X1637" s="50"/>
      <c r="Y1637" s="50"/>
      <c r="Z1637" s="50"/>
      <c r="AA1637" s="50"/>
      <c r="AB1637" s="50"/>
      <c r="AC1637" s="50"/>
      <c r="AD1637" s="50"/>
      <c r="AE1637" s="50"/>
    </row>
    <row r="1638" spans="19:31">
      <c r="S1638" s="50"/>
      <c r="T1638" s="50"/>
      <c r="U1638" s="50"/>
      <c r="V1638" s="50"/>
      <c r="W1638" s="50"/>
      <c r="X1638" s="50"/>
      <c r="Y1638" s="50"/>
      <c r="Z1638" s="50"/>
      <c r="AA1638" s="50"/>
      <c r="AB1638" s="50"/>
      <c r="AC1638" s="50"/>
      <c r="AD1638" s="50"/>
      <c r="AE1638" s="50"/>
    </row>
    <row r="1639" spans="19:31">
      <c r="S1639" s="50"/>
      <c r="T1639" s="50"/>
      <c r="U1639" s="50"/>
      <c r="V1639" s="50"/>
      <c r="W1639" s="50"/>
      <c r="X1639" s="50"/>
      <c r="Y1639" s="50"/>
      <c r="Z1639" s="50"/>
      <c r="AA1639" s="50"/>
      <c r="AB1639" s="50"/>
      <c r="AC1639" s="50"/>
      <c r="AD1639" s="50"/>
      <c r="AE1639" s="50"/>
    </row>
    <row r="1640" spans="19:31">
      <c r="S1640" s="50"/>
      <c r="T1640" s="50"/>
      <c r="U1640" s="50"/>
      <c r="V1640" s="50"/>
      <c r="W1640" s="50"/>
      <c r="X1640" s="50"/>
      <c r="Y1640" s="50"/>
      <c r="Z1640" s="50"/>
      <c r="AA1640" s="50"/>
      <c r="AB1640" s="50"/>
      <c r="AC1640" s="50"/>
      <c r="AD1640" s="50"/>
      <c r="AE1640" s="50"/>
    </row>
    <row r="1641" spans="19:31">
      <c r="S1641" s="50"/>
      <c r="T1641" s="50"/>
      <c r="U1641" s="50"/>
      <c r="V1641" s="50"/>
      <c r="W1641" s="50"/>
      <c r="X1641" s="50"/>
      <c r="Y1641" s="50"/>
      <c r="Z1641" s="50"/>
      <c r="AA1641" s="50"/>
      <c r="AB1641" s="50"/>
      <c r="AC1641" s="50"/>
      <c r="AD1641" s="50"/>
      <c r="AE1641" s="50"/>
    </row>
    <row r="1642" spans="19:31">
      <c r="S1642" s="50"/>
      <c r="T1642" s="50"/>
      <c r="U1642" s="50"/>
      <c r="V1642" s="50"/>
      <c r="W1642" s="50"/>
      <c r="X1642" s="50"/>
      <c r="Y1642" s="50"/>
      <c r="Z1642" s="50"/>
      <c r="AA1642" s="50"/>
      <c r="AB1642" s="50"/>
      <c r="AC1642" s="50"/>
      <c r="AD1642" s="50"/>
      <c r="AE1642" s="50"/>
    </row>
    <row r="1643" spans="19:31">
      <c r="S1643" s="50"/>
      <c r="T1643" s="50"/>
      <c r="U1643" s="50"/>
      <c r="V1643" s="50"/>
      <c r="W1643" s="50"/>
      <c r="X1643" s="50"/>
      <c r="Y1643" s="50"/>
      <c r="Z1643" s="50"/>
      <c r="AA1643" s="50"/>
      <c r="AB1643" s="50"/>
      <c r="AC1643" s="50"/>
      <c r="AD1643" s="50"/>
      <c r="AE1643" s="50"/>
    </row>
    <row r="1644" spans="19:31">
      <c r="S1644" s="50"/>
      <c r="T1644" s="50"/>
      <c r="U1644" s="50"/>
      <c r="V1644" s="50"/>
      <c r="W1644" s="50"/>
      <c r="X1644" s="50"/>
      <c r="Y1644" s="50"/>
      <c r="Z1644" s="50"/>
      <c r="AA1644" s="50"/>
      <c r="AB1644" s="50"/>
      <c r="AC1644" s="50"/>
      <c r="AD1644" s="50"/>
      <c r="AE1644" s="50"/>
    </row>
    <row r="1645" spans="19:31">
      <c r="S1645" s="50"/>
      <c r="T1645" s="50"/>
      <c r="U1645" s="50"/>
      <c r="V1645" s="50"/>
      <c r="W1645" s="50"/>
      <c r="X1645" s="50"/>
      <c r="Y1645" s="50"/>
      <c r="Z1645" s="50"/>
      <c r="AA1645" s="50"/>
      <c r="AB1645" s="50"/>
      <c r="AC1645" s="50"/>
      <c r="AD1645" s="50"/>
      <c r="AE1645" s="50"/>
    </row>
    <row r="1646" spans="19:31">
      <c r="S1646" s="50"/>
      <c r="T1646" s="50"/>
      <c r="U1646" s="50"/>
      <c r="V1646" s="50"/>
      <c r="W1646" s="50"/>
      <c r="X1646" s="50"/>
      <c r="Y1646" s="50"/>
      <c r="Z1646" s="50"/>
      <c r="AA1646" s="50"/>
      <c r="AB1646" s="50"/>
      <c r="AC1646" s="50"/>
      <c r="AD1646" s="50"/>
      <c r="AE1646" s="50"/>
    </row>
    <row r="1647" spans="19:31">
      <c r="S1647" s="50"/>
      <c r="T1647" s="50"/>
      <c r="U1647" s="50"/>
      <c r="V1647" s="50"/>
      <c r="W1647" s="50"/>
      <c r="X1647" s="50"/>
      <c r="Y1647" s="50"/>
      <c r="Z1647" s="50"/>
      <c r="AA1647" s="50"/>
      <c r="AB1647" s="50"/>
      <c r="AC1647" s="50"/>
      <c r="AD1647" s="50"/>
      <c r="AE1647" s="50"/>
    </row>
    <row r="1648" spans="19:31">
      <c r="S1648" s="50"/>
      <c r="T1648" s="50"/>
      <c r="U1648" s="50"/>
      <c r="V1648" s="50"/>
      <c r="W1648" s="50"/>
      <c r="X1648" s="50"/>
      <c r="Y1648" s="50"/>
      <c r="Z1648" s="50"/>
      <c r="AA1648" s="50"/>
      <c r="AB1648" s="50"/>
      <c r="AC1648" s="50"/>
      <c r="AD1648" s="50"/>
      <c r="AE1648" s="50"/>
    </row>
    <row r="1649" spans="19:31">
      <c r="S1649" s="50"/>
      <c r="T1649" s="50"/>
      <c r="U1649" s="50"/>
      <c r="V1649" s="50"/>
      <c r="W1649" s="50"/>
      <c r="X1649" s="50"/>
      <c r="Y1649" s="50"/>
      <c r="Z1649" s="50"/>
      <c r="AA1649" s="50"/>
      <c r="AB1649" s="50"/>
      <c r="AC1649" s="50"/>
      <c r="AD1649" s="50"/>
      <c r="AE1649" s="50"/>
    </row>
    <row r="1650" spans="19:31">
      <c r="S1650" s="50"/>
      <c r="T1650" s="50"/>
      <c r="U1650" s="50"/>
      <c r="V1650" s="50"/>
      <c r="W1650" s="50"/>
      <c r="X1650" s="50"/>
      <c r="Y1650" s="50"/>
      <c r="Z1650" s="50"/>
      <c r="AA1650" s="50"/>
      <c r="AB1650" s="50"/>
      <c r="AC1650" s="50"/>
      <c r="AD1650" s="50"/>
      <c r="AE1650" s="50"/>
    </row>
    <row r="1651" spans="19:31">
      <c r="S1651" s="50"/>
      <c r="T1651" s="50"/>
      <c r="U1651" s="50"/>
      <c r="V1651" s="50"/>
      <c r="W1651" s="50"/>
      <c r="X1651" s="50"/>
      <c r="Y1651" s="50"/>
      <c r="Z1651" s="50"/>
      <c r="AA1651" s="50"/>
      <c r="AB1651" s="50"/>
      <c r="AC1651" s="50"/>
      <c r="AD1651" s="50"/>
      <c r="AE1651" s="50"/>
    </row>
    <row r="1652" spans="19:31">
      <c r="S1652" s="50"/>
      <c r="T1652" s="50"/>
      <c r="U1652" s="50"/>
      <c r="V1652" s="50"/>
      <c r="W1652" s="50"/>
      <c r="X1652" s="50"/>
      <c r="Y1652" s="50"/>
      <c r="Z1652" s="50"/>
      <c r="AA1652" s="50"/>
      <c r="AB1652" s="50"/>
      <c r="AC1652" s="50"/>
      <c r="AD1652" s="50"/>
      <c r="AE1652" s="50"/>
    </row>
    <row r="1653" spans="19:31">
      <c r="S1653" s="50"/>
      <c r="T1653" s="50"/>
      <c r="U1653" s="50"/>
      <c r="V1653" s="50"/>
      <c r="W1653" s="50"/>
      <c r="X1653" s="50"/>
      <c r="Y1653" s="50"/>
      <c r="Z1653" s="50"/>
      <c r="AA1653" s="50"/>
      <c r="AB1653" s="50"/>
      <c r="AC1653" s="50"/>
      <c r="AD1653" s="50"/>
      <c r="AE1653" s="50"/>
    </row>
    <row r="1654" spans="19:31">
      <c r="S1654" s="50"/>
      <c r="T1654" s="50"/>
      <c r="U1654" s="50"/>
      <c r="V1654" s="50"/>
      <c r="W1654" s="50"/>
      <c r="X1654" s="50"/>
      <c r="Y1654" s="50"/>
      <c r="Z1654" s="50"/>
      <c r="AA1654" s="50"/>
      <c r="AB1654" s="50"/>
      <c r="AC1654" s="50"/>
      <c r="AD1654" s="50"/>
      <c r="AE1654" s="50"/>
    </row>
    <row r="1655" spans="19:31">
      <c r="S1655" s="50"/>
      <c r="T1655" s="50"/>
      <c r="U1655" s="50"/>
      <c r="V1655" s="50"/>
      <c r="W1655" s="50"/>
      <c r="X1655" s="50"/>
      <c r="Y1655" s="50"/>
      <c r="Z1655" s="50"/>
      <c r="AA1655" s="50"/>
      <c r="AB1655" s="50"/>
      <c r="AC1655" s="50"/>
      <c r="AD1655" s="50"/>
      <c r="AE1655" s="50"/>
    </row>
    <row r="1656" spans="19:31">
      <c r="S1656" s="50"/>
      <c r="T1656" s="50"/>
      <c r="U1656" s="50"/>
      <c r="V1656" s="50"/>
      <c r="W1656" s="50"/>
      <c r="X1656" s="50"/>
      <c r="Y1656" s="50"/>
      <c r="Z1656" s="50"/>
      <c r="AA1656" s="50"/>
      <c r="AB1656" s="50"/>
      <c r="AC1656" s="50"/>
      <c r="AD1656" s="50"/>
      <c r="AE1656" s="50"/>
    </row>
    <row r="1657" spans="19:31">
      <c r="S1657" s="50"/>
      <c r="T1657" s="50"/>
      <c r="U1657" s="50"/>
      <c r="V1657" s="50"/>
      <c r="W1657" s="50"/>
      <c r="X1657" s="50"/>
      <c r="Y1657" s="50"/>
      <c r="Z1657" s="50"/>
      <c r="AA1657" s="50"/>
      <c r="AB1657" s="50"/>
      <c r="AC1657" s="50"/>
      <c r="AD1657" s="50"/>
      <c r="AE1657" s="50"/>
    </row>
    <row r="1658" spans="19:31">
      <c r="S1658" s="50"/>
      <c r="T1658" s="50"/>
      <c r="U1658" s="50"/>
      <c r="V1658" s="50"/>
      <c r="W1658" s="50"/>
      <c r="X1658" s="50"/>
      <c r="Y1658" s="50"/>
      <c r="Z1658" s="50"/>
      <c r="AA1658" s="50"/>
      <c r="AB1658" s="50"/>
      <c r="AC1658" s="50"/>
      <c r="AD1658" s="50"/>
      <c r="AE1658" s="50"/>
    </row>
    <row r="1659" spans="19:31">
      <c r="S1659" s="50"/>
      <c r="T1659" s="50"/>
      <c r="U1659" s="50"/>
      <c r="V1659" s="50"/>
      <c r="W1659" s="50"/>
      <c r="X1659" s="50"/>
      <c r="Y1659" s="50"/>
      <c r="Z1659" s="50"/>
      <c r="AA1659" s="50"/>
      <c r="AB1659" s="50"/>
      <c r="AC1659" s="50"/>
      <c r="AD1659" s="50"/>
      <c r="AE1659" s="50"/>
    </row>
    <row r="1660" spans="19:31">
      <c r="S1660" s="50"/>
      <c r="T1660" s="50"/>
      <c r="U1660" s="50"/>
      <c r="V1660" s="50"/>
      <c r="W1660" s="50"/>
      <c r="X1660" s="50"/>
      <c r="Y1660" s="50"/>
      <c r="Z1660" s="50"/>
      <c r="AA1660" s="50"/>
      <c r="AB1660" s="50"/>
      <c r="AC1660" s="50"/>
      <c r="AD1660" s="50"/>
      <c r="AE1660" s="50"/>
    </row>
    <row r="1661" spans="19:31">
      <c r="S1661" s="50"/>
      <c r="T1661" s="50"/>
      <c r="U1661" s="50"/>
      <c r="V1661" s="50"/>
      <c r="W1661" s="50"/>
      <c r="X1661" s="50"/>
      <c r="Y1661" s="50"/>
      <c r="Z1661" s="50"/>
      <c r="AA1661" s="50"/>
      <c r="AB1661" s="50"/>
      <c r="AC1661" s="50"/>
      <c r="AD1661" s="50"/>
      <c r="AE1661" s="50"/>
    </row>
    <row r="1662" spans="19:31">
      <c r="S1662" s="50"/>
      <c r="T1662" s="50"/>
      <c r="U1662" s="50"/>
      <c r="V1662" s="50"/>
      <c r="W1662" s="50"/>
      <c r="X1662" s="50"/>
      <c r="Y1662" s="50"/>
      <c r="Z1662" s="50"/>
      <c r="AA1662" s="50"/>
      <c r="AB1662" s="50"/>
      <c r="AC1662" s="50"/>
      <c r="AD1662" s="50"/>
      <c r="AE1662" s="50"/>
    </row>
    <row r="1663" spans="19:31">
      <c r="S1663" s="50"/>
      <c r="T1663" s="50"/>
      <c r="U1663" s="50"/>
      <c r="V1663" s="50"/>
      <c r="W1663" s="50"/>
      <c r="X1663" s="50"/>
      <c r="Y1663" s="50"/>
      <c r="Z1663" s="50"/>
      <c r="AA1663" s="50"/>
      <c r="AB1663" s="50"/>
      <c r="AC1663" s="50"/>
      <c r="AD1663" s="50"/>
      <c r="AE1663" s="50"/>
    </row>
    <row r="1664" spans="19:31">
      <c r="S1664" s="50"/>
      <c r="T1664" s="50"/>
      <c r="U1664" s="50"/>
      <c r="V1664" s="50"/>
      <c r="W1664" s="50"/>
      <c r="X1664" s="50"/>
      <c r="Y1664" s="50"/>
      <c r="Z1664" s="50"/>
      <c r="AA1664" s="50"/>
      <c r="AB1664" s="50"/>
      <c r="AC1664" s="50"/>
      <c r="AD1664" s="50"/>
      <c r="AE1664" s="50"/>
    </row>
    <row r="1665" spans="19:31">
      <c r="S1665" s="50"/>
      <c r="T1665" s="50"/>
      <c r="U1665" s="50"/>
      <c r="V1665" s="50"/>
      <c r="W1665" s="50"/>
      <c r="X1665" s="50"/>
      <c r="Y1665" s="50"/>
      <c r="Z1665" s="50"/>
      <c r="AA1665" s="50"/>
      <c r="AB1665" s="50"/>
      <c r="AC1665" s="50"/>
      <c r="AD1665" s="50"/>
      <c r="AE1665" s="50"/>
    </row>
    <row r="1666" spans="19:31">
      <c r="S1666" s="50"/>
      <c r="T1666" s="50"/>
      <c r="U1666" s="50"/>
      <c r="V1666" s="50"/>
      <c r="W1666" s="50"/>
      <c r="X1666" s="50"/>
      <c r="Y1666" s="50"/>
      <c r="Z1666" s="50"/>
      <c r="AA1666" s="50"/>
      <c r="AB1666" s="50"/>
      <c r="AC1666" s="50"/>
      <c r="AD1666" s="50"/>
      <c r="AE1666" s="50"/>
    </row>
    <row r="1667" spans="19:31">
      <c r="S1667" s="50"/>
      <c r="T1667" s="50"/>
      <c r="U1667" s="50"/>
      <c r="V1667" s="50"/>
      <c r="W1667" s="50"/>
      <c r="X1667" s="50"/>
      <c r="Y1667" s="50"/>
      <c r="Z1667" s="50"/>
      <c r="AA1667" s="50"/>
      <c r="AB1667" s="50"/>
      <c r="AC1667" s="50"/>
      <c r="AD1667" s="50"/>
      <c r="AE1667" s="50"/>
    </row>
    <row r="1668" spans="19:31">
      <c r="S1668" s="50"/>
      <c r="T1668" s="50"/>
      <c r="U1668" s="50"/>
      <c r="V1668" s="50"/>
      <c r="W1668" s="50"/>
      <c r="X1668" s="50"/>
      <c r="Y1668" s="50"/>
      <c r="Z1668" s="50"/>
      <c r="AA1668" s="50"/>
      <c r="AB1668" s="50"/>
      <c r="AC1668" s="50"/>
      <c r="AD1668" s="50"/>
      <c r="AE1668" s="50"/>
    </row>
    <row r="1669" spans="19:31">
      <c r="S1669" s="50"/>
      <c r="T1669" s="50"/>
      <c r="U1669" s="50"/>
      <c r="V1669" s="50"/>
      <c r="W1669" s="50"/>
      <c r="X1669" s="50"/>
      <c r="Y1669" s="50"/>
      <c r="Z1669" s="50"/>
      <c r="AA1669" s="50"/>
      <c r="AB1669" s="50"/>
      <c r="AC1669" s="50"/>
      <c r="AD1669" s="50"/>
      <c r="AE1669" s="50"/>
    </row>
    <row r="1670" spans="19:31">
      <c r="S1670" s="50"/>
      <c r="T1670" s="50"/>
      <c r="U1670" s="50"/>
      <c r="V1670" s="50"/>
      <c r="W1670" s="50"/>
      <c r="X1670" s="50"/>
      <c r="Y1670" s="50"/>
      <c r="Z1670" s="50"/>
      <c r="AA1670" s="50"/>
      <c r="AB1670" s="50"/>
      <c r="AC1670" s="50"/>
      <c r="AD1670" s="50"/>
      <c r="AE1670" s="50"/>
    </row>
    <row r="1671" spans="19:31">
      <c r="S1671" s="50"/>
      <c r="T1671" s="50"/>
      <c r="U1671" s="50"/>
      <c r="V1671" s="50"/>
      <c r="W1671" s="50"/>
      <c r="X1671" s="50"/>
      <c r="Y1671" s="50"/>
      <c r="Z1671" s="50"/>
      <c r="AA1671" s="50"/>
      <c r="AB1671" s="50"/>
      <c r="AC1671" s="50"/>
      <c r="AD1671" s="50"/>
      <c r="AE1671" s="50"/>
    </row>
    <row r="1672" spans="19:31">
      <c r="S1672" s="50"/>
      <c r="T1672" s="50"/>
      <c r="U1672" s="50"/>
      <c r="V1672" s="50"/>
      <c r="W1672" s="50"/>
      <c r="X1672" s="50"/>
      <c r="Y1672" s="50"/>
      <c r="Z1672" s="50"/>
      <c r="AA1672" s="50"/>
      <c r="AB1672" s="50"/>
      <c r="AC1672" s="50"/>
      <c r="AD1672" s="50"/>
      <c r="AE1672" s="50"/>
    </row>
    <row r="1673" spans="19:31">
      <c r="S1673" s="50"/>
      <c r="T1673" s="50"/>
      <c r="U1673" s="50"/>
      <c r="V1673" s="50"/>
      <c r="W1673" s="50"/>
      <c r="X1673" s="50"/>
      <c r="Y1673" s="50"/>
      <c r="Z1673" s="50"/>
      <c r="AA1673" s="50"/>
      <c r="AB1673" s="50"/>
      <c r="AC1673" s="50"/>
      <c r="AD1673" s="50"/>
      <c r="AE1673" s="50"/>
    </row>
    <row r="1674" spans="19:31">
      <c r="S1674" s="50"/>
      <c r="T1674" s="50"/>
      <c r="U1674" s="50"/>
      <c r="V1674" s="50"/>
      <c r="W1674" s="50"/>
      <c r="X1674" s="50"/>
      <c r="Y1674" s="50"/>
      <c r="Z1674" s="50"/>
      <c r="AA1674" s="50"/>
      <c r="AB1674" s="50"/>
      <c r="AC1674" s="50"/>
      <c r="AD1674" s="50"/>
      <c r="AE1674" s="50"/>
    </row>
    <row r="1675" spans="19:31">
      <c r="S1675" s="50"/>
      <c r="T1675" s="50"/>
      <c r="U1675" s="50"/>
      <c r="V1675" s="50"/>
      <c r="W1675" s="50"/>
      <c r="X1675" s="50"/>
      <c r="Y1675" s="50"/>
      <c r="Z1675" s="50"/>
      <c r="AA1675" s="50"/>
      <c r="AB1675" s="50"/>
      <c r="AC1675" s="50"/>
      <c r="AD1675" s="50"/>
      <c r="AE1675" s="50"/>
    </row>
    <row r="1676" spans="19:31">
      <c r="S1676" s="50"/>
      <c r="T1676" s="50"/>
      <c r="U1676" s="50"/>
      <c r="V1676" s="50"/>
      <c r="W1676" s="50"/>
      <c r="X1676" s="50"/>
      <c r="Y1676" s="50"/>
      <c r="Z1676" s="50"/>
      <c r="AA1676" s="50"/>
      <c r="AB1676" s="50"/>
      <c r="AC1676" s="50"/>
      <c r="AD1676" s="50"/>
      <c r="AE1676" s="50"/>
    </row>
    <row r="1677" spans="19:31">
      <c r="S1677" s="50"/>
      <c r="T1677" s="50"/>
      <c r="U1677" s="50"/>
      <c r="V1677" s="50"/>
      <c r="W1677" s="50"/>
      <c r="X1677" s="50"/>
      <c r="Y1677" s="50"/>
      <c r="Z1677" s="50"/>
      <c r="AA1677" s="50"/>
      <c r="AB1677" s="50"/>
      <c r="AC1677" s="50"/>
      <c r="AD1677" s="50"/>
      <c r="AE1677" s="50"/>
    </row>
    <row r="1678" spans="19:31">
      <c r="S1678" s="50"/>
      <c r="T1678" s="50"/>
      <c r="U1678" s="50"/>
      <c r="V1678" s="50"/>
      <c r="W1678" s="50"/>
      <c r="X1678" s="50"/>
      <c r="Y1678" s="50"/>
      <c r="Z1678" s="50"/>
      <c r="AA1678" s="50"/>
      <c r="AB1678" s="50"/>
      <c r="AC1678" s="50"/>
      <c r="AD1678" s="50"/>
      <c r="AE1678" s="50"/>
    </row>
    <row r="1679" spans="19:31">
      <c r="S1679" s="50"/>
      <c r="T1679" s="50"/>
      <c r="U1679" s="50"/>
      <c r="V1679" s="50"/>
      <c r="W1679" s="50"/>
      <c r="X1679" s="50"/>
      <c r="Y1679" s="50"/>
      <c r="Z1679" s="50"/>
      <c r="AA1679" s="50"/>
      <c r="AB1679" s="50"/>
      <c r="AC1679" s="50"/>
      <c r="AD1679" s="50"/>
      <c r="AE1679" s="50"/>
    </row>
    <row r="1680" spans="19:31">
      <c r="S1680" s="50"/>
      <c r="T1680" s="50"/>
      <c r="U1680" s="50"/>
      <c r="V1680" s="50"/>
      <c r="W1680" s="50"/>
      <c r="X1680" s="50"/>
      <c r="Y1680" s="50"/>
      <c r="Z1680" s="50"/>
      <c r="AA1680" s="50"/>
      <c r="AB1680" s="50"/>
      <c r="AC1680" s="50"/>
      <c r="AD1680" s="50"/>
      <c r="AE1680" s="50"/>
    </row>
    <row r="1681" spans="19:31">
      <c r="S1681" s="50"/>
      <c r="T1681" s="50"/>
      <c r="U1681" s="50"/>
      <c r="V1681" s="50"/>
      <c r="W1681" s="50"/>
      <c r="X1681" s="50"/>
      <c r="Y1681" s="50"/>
      <c r="Z1681" s="50"/>
      <c r="AA1681" s="50"/>
      <c r="AB1681" s="50"/>
      <c r="AC1681" s="50"/>
      <c r="AD1681" s="50"/>
      <c r="AE1681" s="50"/>
    </row>
    <row r="1682" spans="19:31">
      <c r="S1682" s="50"/>
      <c r="T1682" s="50"/>
      <c r="U1682" s="50"/>
      <c r="V1682" s="50"/>
      <c r="W1682" s="50"/>
      <c r="X1682" s="50"/>
      <c r="Y1682" s="50"/>
      <c r="Z1682" s="50"/>
      <c r="AA1682" s="50"/>
      <c r="AB1682" s="50"/>
      <c r="AC1682" s="50"/>
      <c r="AD1682" s="50"/>
      <c r="AE1682" s="50"/>
    </row>
    <row r="1683" spans="19:31">
      <c r="S1683" s="50"/>
      <c r="T1683" s="50"/>
      <c r="U1683" s="50"/>
      <c r="V1683" s="50"/>
      <c r="W1683" s="50"/>
      <c r="X1683" s="50"/>
      <c r="Y1683" s="50"/>
      <c r="Z1683" s="50"/>
      <c r="AA1683" s="50"/>
      <c r="AB1683" s="50"/>
      <c r="AC1683" s="50"/>
      <c r="AD1683" s="50"/>
      <c r="AE1683" s="50"/>
    </row>
    <row r="1684" spans="19:31">
      <c r="S1684" s="50"/>
      <c r="T1684" s="50"/>
      <c r="U1684" s="50"/>
      <c r="V1684" s="50"/>
      <c r="W1684" s="50"/>
      <c r="X1684" s="50"/>
      <c r="Y1684" s="50"/>
      <c r="Z1684" s="50"/>
      <c r="AA1684" s="50"/>
      <c r="AB1684" s="50"/>
      <c r="AC1684" s="50"/>
      <c r="AD1684" s="50"/>
      <c r="AE1684" s="50"/>
    </row>
    <row r="1685" spans="19:31">
      <c r="S1685" s="50"/>
      <c r="T1685" s="50"/>
      <c r="U1685" s="50"/>
      <c r="V1685" s="50"/>
      <c r="W1685" s="50"/>
      <c r="X1685" s="50"/>
      <c r="Y1685" s="50"/>
      <c r="Z1685" s="50"/>
      <c r="AA1685" s="50"/>
      <c r="AB1685" s="50"/>
      <c r="AC1685" s="50"/>
      <c r="AD1685" s="50"/>
      <c r="AE1685" s="50"/>
    </row>
    <row r="1686" spans="19:31">
      <c r="S1686" s="50"/>
      <c r="T1686" s="50"/>
      <c r="U1686" s="50"/>
      <c r="V1686" s="50"/>
      <c r="W1686" s="50"/>
      <c r="X1686" s="50"/>
      <c r="Y1686" s="50"/>
      <c r="Z1686" s="50"/>
      <c r="AA1686" s="50"/>
      <c r="AB1686" s="50"/>
      <c r="AC1686" s="50"/>
      <c r="AD1686" s="50"/>
      <c r="AE1686" s="50"/>
    </row>
    <row r="1687" spans="19:31">
      <c r="S1687" s="50"/>
      <c r="T1687" s="50"/>
      <c r="U1687" s="50"/>
      <c r="V1687" s="50"/>
      <c r="W1687" s="50"/>
      <c r="X1687" s="50"/>
      <c r="Y1687" s="50"/>
      <c r="Z1687" s="50"/>
      <c r="AA1687" s="50"/>
      <c r="AB1687" s="50"/>
      <c r="AC1687" s="50"/>
      <c r="AD1687" s="50"/>
      <c r="AE1687" s="50"/>
    </row>
    <row r="1688" spans="19:31">
      <c r="S1688" s="50"/>
      <c r="T1688" s="50"/>
      <c r="U1688" s="50"/>
      <c r="V1688" s="50"/>
      <c r="W1688" s="50"/>
      <c r="X1688" s="50"/>
      <c r="Y1688" s="50"/>
      <c r="Z1688" s="50"/>
      <c r="AA1688" s="50"/>
      <c r="AB1688" s="50"/>
      <c r="AC1688" s="50"/>
      <c r="AD1688" s="50"/>
      <c r="AE1688" s="50"/>
    </row>
    <row r="1689" spans="19:31">
      <c r="S1689" s="50"/>
      <c r="T1689" s="50"/>
      <c r="U1689" s="50"/>
      <c r="V1689" s="50"/>
      <c r="W1689" s="50"/>
      <c r="X1689" s="50"/>
      <c r="Y1689" s="50"/>
      <c r="Z1689" s="50"/>
      <c r="AA1689" s="50"/>
      <c r="AB1689" s="50"/>
      <c r="AC1689" s="50"/>
      <c r="AD1689" s="50"/>
      <c r="AE1689" s="50"/>
    </row>
    <row r="1690" spans="19:31">
      <c r="S1690" s="50"/>
      <c r="T1690" s="50"/>
      <c r="U1690" s="50"/>
      <c r="V1690" s="50"/>
      <c r="W1690" s="50"/>
      <c r="X1690" s="50"/>
      <c r="Y1690" s="50"/>
      <c r="Z1690" s="50"/>
      <c r="AA1690" s="50"/>
      <c r="AB1690" s="50"/>
      <c r="AC1690" s="50"/>
      <c r="AD1690" s="50"/>
      <c r="AE1690" s="50"/>
    </row>
    <row r="1691" spans="19:31">
      <c r="S1691" s="50"/>
      <c r="T1691" s="50"/>
      <c r="U1691" s="50"/>
      <c r="V1691" s="50"/>
      <c r="W1691" s="50"/>
      <c r="X1691" s="50"/>
      <c r="Y1691" s="50"/>
      <c r="Z1691" s="50"/>
      <c r="AA1691" s="50"/>
      <c r="AB1691" s="50"/>
      <c r="AC1691" s="50"/>
      <c r="AD1691" s="50"/>
      <c r="AE1691" s="50"/>
    </row>
    <row r="1692" spans="19:31">
      <c r="S1692" s="50"/>
      <c r="T1692" s="50"/>
      <c r="U1692" s="50"/>
      <c r="V1692" s="50"/>
      <c r="W1692" s="50"/>
      <c r="X1692" s="50"/>
      <c r="Y1692" s="50"/>
      <c r="Z1692" s="50"/>
      <c r="AA1692" s="50"/>
      <c r="AB1692" s="50"/>
      <c r="AC1692" s="50"/>
      <c r="AD1692" s="50"/>
      <c r="AE1692" s="50"/>
    </row>
    <row r="1693" spans="19:31">
      <c r="S1693" s="50"/>
      <c r="T1693" s="50"/>
      <c r="U1693" s="50"/>
      <c r="V1693" s="50"/>
      <c r="W1693" s="50"/>
      <c r="X1693" s="50"/>
      <c r="Y1693" s="50"/>
      <c r="Z1693" s="50"/>
      <c r="AA1693" s="50"/>
      <c r="AB1693" s="50"/>
      <c r="AC1693" s="50"/>
      <c r="AD1693" s="50"/>
      <c r="AE1693" s="50"/>
    </row>
    <row r="1694" spans="19:31">
      <c r="S1694" s="50"/>
      <c r="T1694" s="50"/>
      <c r="U1694" s="50"/>
      <c r="V1694" s="50"/>
      <c r="W1694" s="50"/>
      <c r="X1694" s="50"/>
      <c r="Y1694" s="50"/>
      <c r="Z1694" s="50"/>
      <c r="AA1694" s="50"/>
      <c r="AB1694" s="50"/>
      <c r="AC1694" s="50"/>
      <c r="AD1694" s="50"/>
      <c r="AE1694" s="50"/>
    </row>
    <row r="1695" spans="19:31">
      <c r="S1695" s="50"/>
      <c r="T1695" s="50"/>
      <c r="U1695" s="50"/>
      <c r="V1695" s="50"/>
      <c r="W1695" s="50"/>
      <c r="X1695" s="50"/>
      <c r="Y1695" s="50"/>
      <c r="Z1695" s="50"/>
      <c r="AA1695" s="50"/>
      <c r="AB1695" s="50"/>
      <c r="AC1695" s="50"/>
      <c r="AD1695" s="50"/>
      <c r="AE1695" s="50"/>
    </row>
    <row r="1696" spans="19:31">
      <c r="S1696" s="50"/>
      <c r="T1696" s="50"/>
      <c r="U1696" s="50"/>
      <c r="V1696" s="50"/>
      <c r="W1696" s="50"/>
      <c r="X1696" s="50"/>
      <c r="Y1696" s="50"/>
      <c r="Z1696" s="50"/>
      <c r="AA1696" s="50"/>
      <c r="AB1696" s="50"/>
      <c r="AC1696" s="50"/>
      <c r="AD1696" s="50"/>
      <c r="AE1696" s="50"/>
    </row>
    <row r="1697" spans="19:31">
      <c r="S1697" s="50"/>
      <c r="T1697" s="50"/>
      <c r="U1697" s="50"/>
      <c r="V1697" s="50"/>
      <c r="W1697" s="50"/>
      <c r="X1697" s="50"/>
      <c r="Y1697" s="50"/>
      <c r="Z1697" s="50"/>
      <c r="AA1697" s="50"/>
      <c r="AB1697" s="50"/>
      <c r="AC1697" s="50"/>
      <c r="AD1697" s="50"/>
      <c r="AE1697" s="50"/>
    </row>
    <row r="1698" spans="19:31">
      <c r="S1698" s="50"/>
      <c r="T1698" s="50"/>
      <c r="U1698" s="50"/>
      <c r="V1698" s="50"/>
      <c r="W1698" s="50"/>
      <c r="X1698" s="50"/>
      <c r="Y1698" s="50"/>
      <c r="Z1698" s="50"/>
      <c r="AA1698" s="50"/>
      <c r="AB1698" s="50"/>
      <c r="AC1698" s="50"/>
      <c r="AD1698" s="50"/>
      <c r="AE1698" s="50"/>
    </row>
    <row r="1699" spans="19:31">
      <c r="S1699" s="50"/>
      <c r="T1699" s="50"/>
      <c r="U1699" s="50"/>
      <c r="V1699" s="50"/>
      <c r="W1699" s="50"/>
      <c r="X1699" s="50"/>
      <c r="Y1699" s="50"/>
      <c r="Z1699" s="50"/>
      <c r="AA1699" s="50"/>
      <c r="AB1699" s="50"/>
      <c r="AC1699" s="50"/>
      <c r="AD1699" s="50"/>
      <c r="AE1699" s="50"/>
    </row>
    <row r="1700" spans="19:31">
      <c r="S1700" s="50"/>
      <c r="T1700" s="50"/>
      <c r="U1700" s="50"/>
      <c r="V1700" s="50"/>
      <c r="W1700" s="50"/>
      <c r="X1700" s="50"/>
      <c r="Y1700" s="50"/>
      <c r="Z1700" s="50"/>
      <c r="AA1700" s="50"/>
      <c r="AB1700" s="50"/>
      <c r="AC1700" s="50"/>
      <c r="AD1700" s="50"/>
      <c r="AE1700" s="50"/>
    </row>
    <row r="1701" spans="19:31">
      <c r="S1701" s="50"/>
      <c r="T1701" s="50"/>
      <c r="U1701" s="50"/>
      <c r="V1701" s="50"/>
      <c r="W1701" s="50"/>
      <c r="X1701" s="50"/>
      <c r="Y1701" s="50"/>
      <c r="Z1701" s="50"/>
      <c r="AA1701" s="50"/>
      <c r="AB1701" s="50"/>
      <c r="AC1701" s="50"/>
      <c r="AD1701" s="50"/>
      <c r="AE1701" s="50"/>
    </row>
    <row r="1702" spans="19:31">
      <c r="S1702" s="50"/>
      <c r="T1702" s="50"/>
      <c r="U1702" s="50"/>
      <c r="V1702" s="50"/>
      <c r="W1702" s="50"/>
      <c r="X1702" s="50"/>
      <c r="Y1702" s="50"/>
      <c r="Z1702" s="50"/>
      <c r="AA1702" s="50"/>
      <c r="AB1702" s="50"/>
      <c r="AC1702" s="50"/>
      <c r="AD1702" s="50"/>
      <c r="AE1702" s="50"/>
    </row>
    <row r="1703" spans="19:31">
      <c r="S1703" s="50"/>
      <c r="T1703" s="50"/>
      <c r="U1703" s="50"/>
      <c r="V1703" s="50"/>
      <c r="W1703" s="50"/>
      <c r="X1703" s="50"/>
      <c r="Y1703" s="50"/>
      <c r="Z1703" s="50"/>
      <c r="AA1703" s="50"/>
      <c r="AB1703" s="50"/>
      <c r="AC1703" s="50"/>
      <c r="AD1703" s="50"/>
      <c r="AE1703" s="50"/>
    </row>
    <row r="1704" spans="19:31">
      <c r="S1704" s="50"/>
      <c r="T1704" s="50"/>
      <c r="U1704" s="50"/>
      <c r="V1704" s="50"/>
      <c r="W1704" s="50"/>
      <c r="X1704" s="50"/>
      <c r="Y1704" s="50"/>
      <c r="Z1704" s="50"/>
      <c r="AA1704" s="50"/>
      <c r="AB1704" s="50"/>
      <c r="AC1704" s="50"/>
      <c r="AD1704" s="50"/>
      <c r="AE1704" s="50"/>
    </row>
    <row r="1705" spans="19:31">
      <c r="S1705" s="50"/>
      <c r="T1705" s="50"/>
      <c r="U1705" s="50"/>
      <c r="V1705" s="50"/>
      <c r="W1705" s="50"/>
      <c r="X1705" s="50"/>
      <c r="Y1705" s="50"/>
      <c r="Z1705" s="50"/>
      <c r="AA1705" s="50"/>
      <c r="AB1705" s="50"/>
      <c r="AC1705" s="50"/>
      <c r="AD1705" s="50"/>
      <c r="AE1705" s="50"/>
    </row>
    <row r="1706" spans="19:31">
      <c r="S1706" s="50"/>
      <c r="T1706" s="50"/>
      <c r="U1706" s="50"/>
      <c r="V1706" s="50"/>
      <c r="W1706" s="50"/>
      <c r="X1706" s="50"/>
      <c r="Y1706" s="50"/>
      <c r="Z1706" s="50"/>
      <c r="AA1706" s="50"/>
      <c r="AB1706" s="50"/>
      <c r="AC1706" s="50"/>
      <c r="AD1706" s="50"/>
      <c r="AE1706" s="50"/>
    </row>
    <row r="1707" spans="19:31">
      <c r="S1707" s="50"/>
      <c r="T1707" s="50"/>
      <c r="U1707" s="50"/>
      <c r="V1707" s="50"/>
      <c r="W1707" s="50"/>
      <c r="X1707" s="50"/>
      <c r="Y1707" s="50"/>
      <c r="Z1707" s="50"/>
      <c r="AA1707" s="50"/>
      <c r="AB1707" s="50"/>
      <c r="AC1707" s="50"/>
      <c r="AD1707" s="50"/>
      <c r="AE1707" s="50"/>
    </row>
    <row r="1708" spans="19:31">
      <c r="S1708" s="50"/>
      <c r="T1708" s="50"/>
      <c r="U1708" s="50"/>
      <c r="V1708" s="50"/>
      <c r="W1708" s="50"/>
      <c r="X1708" s="50"/>
      <c r="Y1708" s="50"/>
      <c r="Z1708" s="50"/>
      <c r="AA1708" s="50"/>
      <c r="AB1708" s="50"/>
      <c r="AC1708" s="50"/>
      <c r="AD1708" s="50"/>
      <c r="AE1708" s="50"/>
    </row>
    <row r="1709" spans="19:31">
      <c r="S1709" s="50"/>
      <c r="T1709" s="50"/>
      <c r="U1709" s="50"/>
      <c r="V1709" s="50"/>
      <c r="W1709" s="50"/>
      <c r="X1709" s="50"/>
      <c r="Y1709" s="50"/>
      <c r="Z1709" s="50"/>
      <c r="AA1709" s="50"/>
      <c r="AB1709" s="50"/>
      <c r="AC1709" s="50"/>
      <c r="AD1709" s="50"/>
      <c r="AE1709" s="50"/>
    </row>
    <row r="1710" spans="19:31">
      <c r="S1710" s="50"/>
      <c r="T1710" s="50"/>
      <c r="U1710" s="50"/>
      <c r="V1710" s="50"/>
      <c r="W1710" s="50"/>
      <c r="X1710" s="50"/>
      <c r="Y1710" s="50"/>
      <c r="Z1710" s="50"/>
      <c r="AA1710" s="50"/>
      <c r="AB1710" s="50"/>
      <c r="AC1710" s="50"/>
      <c r="AD1710" s="50"/>
      <c r="AE1710" s="50"/>
    </row>
    <row r="1711" spans="19:31">
      <c r="S1711" s="50"/>
      <c r="T1711" s="50"/>
      <c r="U1711" s="50"/>
      <c r="V1711" s="50"/>
      <c r="W1711" s="50"/>
      <c r="X1711" s="50"/>
      <c r="Y1711" s="50"/>
      <c r="Z1711" s="50"/>
      <c r="AA1711" s="50"/>
      <c r="AB1711" s="50"/>
      <c r="AC1711" s="50"/>
      <c r="AD1711" s="50"/>
      <c r="AE1711" s="50"/>
    </row>
    <row r="1712" spans="19:31">
      <c r="S1712" s="50"/>
      <c r="T1712" s="50"/>
      <c r="U1712" s="50"/>
      <c r="V1712" s="50"/>
      <c r="W1712" s="50"/>
      <c r="X1712" s="50"/>
      <c r="Y1712" s="50"/>
      <c r="Z1712" s="50"/>
      <c r="AA1712" s="50"/>
      <c r="AB1712" s="50"/>
      <c r="AC1712" s="50"/>
      <c r="AD1712" s="50"/>
      <c r="AE1712" s="50"/>
    </row>
    <row r="1713" spans="19:31">
      <c r="S1713" s="50"/>
      <c r="T1713" s="50"/>
      <c r="U1713" s="50"/>
      <c r="V1713" s="50"/>
      <c r="W1713" s="50"/>
      <c r="X1713" s="50"/>
      <c r="Y1713" s="50"/>
      <c r="Z1713" s="50"/>
      <c r="AA1713" s="50"/>
      <c r="AB1713" s="50"/>
      <c r="AC1713" s="50"/>
      <c r="AD1713" s="50"/>
      <c r="AE1713" s="50"/>
    </row>
    <row r="1714" spans="19:31">
      <c r="S1714" s="50"/>
      <c r="T1714" s="50"/>
      <c r="U1714" s="50"/>
      <c r="V1714" s="50"/>
      <c r="W1714" s="50"/>
      <c r="X1714" s="50"/>
      <c r="Y1714" s="50"/>
      <c r="Z1714" s="50"/>
      <c r="AA1714" s="50"/>
      <c r="AB1714" s="50"/>
      <c r="AC1714" s="50"/>
      <c r="AD1714" s="50"/>
      <c r="AE1714" s="50"/>
    </row>
    <row r="1715" spans="19:31">
      <c r="S1715" s="50"/>
      <c r="T1715" s="50"/>
      <c r="U1715" s="50"/>
      <c r="V1715" s="50"/>
      <c r="W1715" s="50"/>
      <c r="X1715" s="50"/>
      <c r="Y1715" s="50"/>
      <c r="Z1715" s="50"/>
      <c r="AA1715" s="50"/>
      <c r="AB1715" s="50"/>
      <c r="AC1715" s="50"/>
      <c r="AD1715" s="50"/>
      <c r="AE1715" s="50"/>
    </row>
    <row r="1716" spans="19:31">
      <c r="S1716" s="50"/>
      <c r="T1716" s="50"/>
      <c r="U1716" s="50"/>
      <c r="V1716" s="50"/>
      <c r="W1716" s="50"/>
      <c r="X1716" s="50"/>
      <c r="Y1716" s="50"/>
      <c r="Z1716" s="50"/>
      <c r="AA1716" s="50"/>
      <c r="AB1716" s="50"/>
      <c r="AC1716" s="50"/>
      <c r="AD1716" s="50"/>
      <c r="AE1716" s="50"/>
    </row>
    <row r="1717" spans="19:31">
      <c r="S1717" s="50"/>
      <c r="T1717" s="50"/>
      <c r="U1717" s="50"/>
      <c r="V1717" s="50"/>
      <c r="W1717" s="50"/>
      <c r="X1717" s="50"/>
      <c r="Y1717" s="50"/>
      <c r="Z1717" s="50"/>
      <c r="AA1717" s="50"/>
      <c r="AB1717" s="50"/>
      <c r="AC1717" s="50"/>
      <c r="AD1717" s="50"/>
      <c r="AE1717" s="50"/>
    </row>
    <row r="1718" spans="19:31">
      <c r="S1718" s="50"/>
      <c r="T1718" s="50"/>
      <c r="U1718" s="50"/>
      <c r="V1718" s="50"/>
      <c r="W1718" s="50"/>
      <c r="X1718" s="50"/>
      <c r="Y1718" s="50"/>
      <c r="Z1718" s="50"/>
      <c r="AA1718" s="50"/>
      <c r="AB1718" s="50"/>
      <c r="AC1718" s="50"/>
      <c r="AD1718" s="50"/>
      <c r="AE1718" s="50"/>
    </row>
    <row r="1719" spans="19:31">
      <c r="S1719" s="50"/>
      <c r="T1719" s="50"/>
      <c r="U1719" s="50"/>
      <c r="V1719" s="50"/>
      <c r="W1719" s="50"/>
      <c r="X1719" s="50"/>
      <c r="Y1719" s="50"/>
      <c r="Z1719" s="50"/>
      <c r="AA1719" s="50"/>
      <c r="AB1719" s="50"/>
      <c r="AC1719" s="50"/>
      <c r="AD1719" s="50"/>
      <c r="AE1719" s="50"/>
    </row>
    <row r="1720" spans="19:31">
      <c r="S1720" s="50"/>
      <c r="T1720" s="50"/>
      <c r="U1720" s="50"/>
      <c r="V1720" s="50"/>
      <c r="W1720" s="50"/>
      <c r="X1720" s="50"/>
      <c r="Y1720" s="50"/>
      <c r="Z1720" s="50"/>
      <c r="AA1720" s="50"/>
      <c r="AB1720" s="50"/>
      <c r="AC1720" s="50"/>
      <c r="AD1720" s="50"/>
      <c r="AE1720" s="50"/>
    </row>
    <row r="1721" spans="19:31">
      <c r="S1721" s="50"/>
      <c r="T1721" s="50"/>
      <c r="U1721" s="50"/>
      <c r="V1721" s="50"/>
      <c r="W1721" s="50"/>
      <c r="X1721" s="50"/>
      <c r="Y1721" s="50"/>
      <c r="Z1721" s="50"/>
      <c r="AA1721" s="50"/>
      <c r="AB1721" s="50"/>
      <c r="AC1721" s="50"/>
      <c r="AD1721" s="50"/>
      <c r="AE1721" s="50"/>
    </row>
    <row r="1722" spans="19:31">
      <c r="S1722" s="50"/>
      <c r="T1722" s="50"/>
      <c r="U1722" s="50"/>
      <c r="V1722" s="50"/>
      <c r="W1722" s="50"/>
      <c r="X1722" s="50"/>
      <c r="Y1722" s="50"/>
      <c r="Z1722" s="50"/>
      <c r="AA1722" s="50"/>
      <c r="AB1722" s="50"/>
      <c r="AC1722" s="50"/>
      <c r="AD1722" s="50"/>
      <c r="AE1722" s="50"/>
    </row>
    <row r="1723" spans="19:31">
      <c r="S1723" s="50"/>
      <c r="T1723" s="50"/>
      <c r="U1723" s="50"/>
      <c r="V1723" s="50"/>
      <c r="W1723" s="50"/>
      <c r="X1723" s="50"/>
      <c r="Y1723" s="50"/>
      <c r="Z1723" s="50"/>
      <c r="AA1723" s="50"/>
      <c r="AB1723" s="50"/>
      <c r="AC1723" s="50"/>
      <c r="AD1723" s="50"/>
      <c r="AE1723" s="50"/>
    </row>
    <row r="1724" spans="19:31">
      <c r="S1724" s="50"/>
      <c r="T1724" s="50"/>
      <c r="U1724" s="50"/>
      <c r="V1724" s="50"/>
      <c r="W1724" s="50"/>
      <c r="X1724" s="50"/>
      <c r="Y1724" s="50"/>
      <c r="Z1724" s="50"/>
      <c r="AA1724" s="50"/>
      <c r="AB1724" s="50"/>
      <c r="AC1724" s="50"/>
      <c r="AD1724" s="50"/>
      <c r="AE1724" s="50"/>
    </row>
    <row r="1725" spans="19:31">
      <c r="S1725" s="50"/>
      <c r="T1725" s="50"/>
      <c r="U1725" s="50"/>
      <c r="V1725" s="50"/>
      <c r="W1725" s="50"/>
      <c r="X1725" s="50"/>
      <c r="Y1725" s="50"/>
      <c r="Z1725" s="50"/>
      <c r="AA1725" s="50"/>
      <c r="AB1725" s="50"/>
      <c r="AC1725" s="50"/>
      <c r="AD1725" s="50"/>
      <c r="AE1725" s="50"/>
    </row>
    <row r="1726" spans="19:31">
      <c r="S1726" s="50"/>
      <c r="T1726" s="50"/>
      <c r="U1726" s="50"/>
      <c r="V1726" s="50"/>
      <c r="W1726" s="50"/>
      <c r="X1726" s="50"/>
      <c r="Y1726" s="50"/>
      <c r="Z1726" s="50"/>
      <c r="AA1726" s="50"/>
      <c r="AB1726" s="50"/>
      <c r="AC1726" s="50"/>
      <c r="AD1726" s="50"/>
      <c r="AE1726" s="50"/>
    </row>
    <row r="1727" spans="19:31">
      <c r="S1727" s="50"/>
      <c r="T1727" s="50"/>
      <c r="U1727" s="50"/>
      <c r="V1727" s="50"/>
      <c r="W1727" s="50"/>
      <c r="X1727" s="50"/>
      <c r="Y1727" s="50"/>
      <c r="Z1727" s="50"/>
      <c r="AA1727" s="50"/>
      <c r="AB1727" s="50"/>
      <c r="AC1727" s="50"/>
      <c r="AD1727" s="50"/>
      <c r="AE1727" s="50"/>
    </row>
    <row r="1728" spans="19:31">
      <c r="S1728" s="50"/>
      <c r="T1728" s="50"/>
      <c r="U1728" s="50"/>
      <c r="V1728" s="50"/>
      <c r="W1728" s="50"/>
      <c r="X1728" s="50"/>
      <c r="Y1728" s="50"/>
      <c r="Z1728" s="50"/>
      <c r="AA1728" s="50"/>
      <c r="AB1728" s="50"/>
      <c r="AC1728" s="50"/>
      <c r="AD1728" s="50"/>
      <c r="AE1728" s="50"/>
    </row>
    <row r="1729" spans="19:31">
      <c r="S1729" s="50"/>
      <c r="T1729" s="50"/>
      <c r="U1729" s="50"/>
      <c r="V1729" s="50"/>
      <c r="W1729" s="50"/>
      <c r="X1729" s="50"/>
      <c r="Y1729" s="50"/>
      <c r="Z1729" s="50"/>
      <c r="AA1729" s="50"/>
      <c r="AB1729" s="50"/>
      <c r="AC1729" s="50"/>
      <c r="AD1729" s="50"/>
      <c r="AE1729" s="50"/>
    </row>
    <row r="1730" spans="19:31">
      <c r="S1730" s="50"/>
      <c r="T1730" s="50"/>
      <c r="U1730" s="50"/>
      <c r="V1730" s="50"/>
      <c r="W1730" s="50"/>
      <c r="X1730" s="50"/>
      <c r="Y1730" s="50"/>
      <c r="Z1730" s="50"/>
      <c r="AA1730" s="50"/>
      <c r="AB1730" s="50"/>
      <c r="AC1730" s="50"/>
      <c r="AD1730" s="50"/>
      <c r="AE1730" s="50"/>
    </row>
    <row r="1731" spans="19:31">
      <c r="S1731" s="50"/>
      <c r="T1731" s="50"/>
      <c r="U1731" s="50"/>
      <c r="V1731" s="50"/>
      <c r="W1731" s="50"/>
      <c r="X1731" s="50"/>
      <c r="Y1731" s="50"/>
      <c r="Z1731" s="50"/>
      <c r="AA1731" s="50"/>
      <c r="AB1731" s="50"/>
      <c r="AC1731" s="50"/>
      <c r="AD1731" s="50"/>
      <c r="AE1731" s="50"/>
    </row>
    <row r="1732" spans="19:31">
      <c r="S1732" s="50"/>
      <c r="T1732" s="50"/>
      <c r="U1732" s="50"/>
      <c r="V1732" s="50"/>
      <c r="W1732" s="50"/>
      <c r="X1732" s="50"/>
      <c r="Y1732" s="50"/>
      <c r="Z1732" s="50"/>
      <c r="AA1732" s="50"/>
      <c r="AB1732" s="50"/>
      <c r="AC1732" s="50"/>
      <c r="AD1732" s="50"/>
      <c r="AE1732" s="50"/>
    </row>
    <row r="1733" spans="19:31">
      <c r="S1733" s="50"/>
      <c r="T1733" s="50"/>
      <c r="U1733" s="50"/>
      <c r="V1733" s="50"/>
      <c r="W1733" s="50"/>
      <c r="X1733" s="50"/>
      <c r="Y1733" s="50"/>
      <c r="Z1733" s="50"/>
      <c r="AA1733" s="50"/>
      <c r="AB1733" s="50"/>
      <c r="AC1733" s="50"/>
      <c r="AD1733" s="50"/>
      <c r="AE1733" s="50"/>
    </row>
    <row r="1734" spans="19:31">
      <c r="S1734" s="50"/>
      <c r="T1734" s="50"/>
      <c r="U1734" s="50"/>
      <c r="V1734" s="50"/>
      <c r="W1734" s="50"/>
      <c r="X1734" s="50"/>
      <c r="Y1734" s="50"/>
      <c r="Z1734" s="50"/>
      <c r="AA1734" s="50"/>
      <c r="AB1734" s="50"/>
      <c r="AC1734" s="50"/>
      <c r="AD1734" s="50"/>
      <c r="AE1734" s="50"/>
    </row>
    <row r="1735" spans="19:31">
      <c r="S1735" s="50"/>
      <c r="T1735" s="50"/>
      <c r="U1735" s="50"/>
      <c r="V1735" s="50"/>
      <c r="W1735" s="50"/>
      <c r="X1735" s="50"/>
      <c r="Y1735" s="50"/>
      <c r="Z1735" s="50"/>
      <c r="AA1735" s="50"/>
      <c r="AB1735" s="50"/>
      <c r="AC1735" s="50"/>
      <c r="AD1735" s="50"/>
      <c r="AE1735" s="50"/>
    </row>
    <row r="1736" spans="19:31">
      <c r="S1736" s="50"/>
      <c r="T1736" s="50"/>
      <c r="U1736" s="50"/>
      <c r="V1736" s="50"/>
      <c r="W1736" s="50"/>
      <c r="X1736" s="50"/>
      <c r="Y1736" s="50"/>
      <c r="Z1736" s="50"/>
      <c r="AA1736" s="50"/>
      <c r="AB1736" s="50"/>
      <c r="AC1736" s="50"/>
      <c r="AD1736" s="50"/>
      <c r="AE1736" s="50"/>
    </row>
    <row r="1737" spans="19:31">
      <c r="S1737" s="50"/>
      <c r="T1737" s="50"/>
      <c r="U1737" s="50"/>
      <c r="V1737" s="50"/>
      <c r="W1737" s="50"/>
      <c r="X1737" s="50"/>
      <c r="Y1737" s="50"/>
      <c r="Z1737" s="50"/>
      <c r="AA1737" s="50"/>
      <c r="AB1737" s="50"/>
      <c r="AC1737" s="50"/>
      <c r="AD1737" s="50"/>
      <c r="AE1737" s="50"/>
    </row>
    <row r="1738" spans="19:31">
      <c r="S1738" s="50"/>
      <c r="T1738" s="50"/>
      <c r="U1738" s="50"/>
      <c r="V1738" s="50"/>
      <c r="W1738" s="50"/>
      <c r="X1738" s="50"/>
      <c r="Y1738" s="50"/>
      <c r="Z1738" s="50"/>
      <c r="AA1738" s="50"/>
      <c r="AB1738" s="50"/>
      <c r="AC1738" s="50"/>
      <c r="AD1738" s="50"/>
      <c r="AE1738" s="50"/>
    </row>
    <row r="1739" spans="19:31">
      <c r="S1739" s="50"/>
      <c r="T1739" s="50"/>
      <c r="U1739" s="50"/>
      <c r="V1739" s="50"/>
      <c r="W1739" s="50"/>
      <c r="X1739" s="50"/>
      <c r="Y1739" s="50"/>
      <c r="Z1739" s="50"/>
      <c r="AA1739" s="50"/>
      <c r="AB1739" s="50"/>
      <c r="AC1739" s="50"/>
      <c r="AD1739" s="50"/>
      <c r="AE1739" s="50"/>
    </row>
    <row r="1740" spans="19:31">
      <c r="S1740" s="50"/>
      <c r="T1740" s="50"/>
      <c r="U1740" s="50"/>
      <c r="V1740" s="50"/>
      <c r="W1740" s="50"/>
      <c r="X1740" s="50"/>
      <c r="Y1740" s="50"/>
      <c r="Z1740" s="50"/>
      <c r="AA1740" s="50"/>
      <c r="AB1740" s="50"/>
      <c r="AC1740" s="50"/>
      <c r="AD1740" s="50"/>
      <c r="AE1740" s="50"/>
    </row>
    <row r="1741" spans="19:31">
      <c r="S1741" s="50"/>
      <c r="T1741" s="50"/>
      <c r="U1741" s="50"/>
      <c r="V1741" s="50"/>
      <c r="W1741" s="50"/>
      <c r="X1741" s="50"/>
      <c r="Y1741" s="50"/>
      <c r="Z1741" s="50"/>
      <c r="AA1741" s="50"/>
      <c r="AB1741" s="50"/>
      <c r="AC1741" s="50"/>
      <c r="AD1741" s="50"/>
      <c r="AE1741" s="50"/>
    </row>
    <row r="1742" spans="19:31">
      <c r="S1742" s="50"/>
      <c r="T1742" s="50"/>
      <c r="U1742" s="50"/>
      <c r="V1742" s="50"/>
      <c r="W1742" s="50"/>
      <c r="X1742" s="50"/>
      <c r="Y1742" s="50"/>
      <c r="Z1742" s="50"/>
      <c r="AA1742" s="50"/>
      <c r="AB1742" s="50"/>
      <c r="AC1742" s="50"/>
      <c r="AD1742" s="50"/>
      <c r="AE1742" s="50"/>
    </row>
    <row r="1743" spans="19:31">
      <c r="S1743" s="50"/>
      <c r="T1743" s="50"/>
      <c r="U1743" s="50"/>
      <c r="V1743" s="50"/>
      <c r="W1743" s="50"/>
      <c r="X1743" s="50"/>
      <c r="Y1743" s="50"/>
      <c r="Z1743" s="50"/>
      <c r="AA1743" s="50"/>
      <c r="AB1743" s="50"/>
      <c r="AC1743" s="50"/>
      <c r="AD1743" s="50"/>
      <c r="AE1743" s="50"/>
    </row>
    <row r="1744" spans="19:31">
      <c r="S1744" s="50"/>
      <c r="T1744" s="50"/>
      <c r="U1744" s="50"/>
      <c r="V1744" s="50"/>
      <c r="W1744" s="50"/>
      <c r="X1744" s="50"/>
      <c r="Y1744" s="50"/>
      <c r="Z1744" s="50"/>
      <c r="AA1744" s="50"/>
      <c r="AB1744" s="50"/>
      <c r="AC1744" s="50"/>
      <c r="AD1744" s="50"/>
      <c r="AE1744" s="50"/>
    </row>
    <row r="1745" spans="19:31">
      <c r="S1745" s="50"/>
      <c r="T1745" s="50"/>
      <c r="U1745" s="50"/>
      <c r="V1745" s="50"/>
      <c r="W1745" s="50"/>
      <c r="X1745" s="50"/>
      <c r="Y1745" s="50"/>
      <c r="Z1745" s="50"/>
      <c r="AA1745" s="50"/>
      <c r="AB1745" s="50"/>
      <c r="AC1745" s="50"/>
      <c r="AD1745" s="50"/>
      <c r="AE1745" s="50"/>
    </row>
    <row r="1746" spans="19:31">
      <c r="S1746" s="50"/>
      <c r="T1746" s="50"/>
      <c r="U1746" s="50"/>
      <c r="V1746" s="50"/>
      <c r="W1746" s="50"/>
      <c r="X1746" s="50"/>
      <c r="Y1746" s="50"/>
      <c r="Z1746" s="50"/>
      <c r="AA1746" s="50"/>
      <c r="AB1746" s="50"/>
      <c r="AC1746" s="50"/>
      <c r="AD1746" s="50"/>
      <c r="AE1746" s="50"/>
    </row>
    <row r="1747" spans="19:31">
      <c r="S1747" s="50"/>
      <c r="T1747" s="50"/>
      <c r="U1747" s="50"/>
      <c r="V1747" s="50"/>
      <c r="W1747" s="50"/>
      <c r="X1747" s="50"/>
      <c r="Y1747" s="50"/>
      <c r="Z1747" s="50"/>
      <c r="AA1747" s="50"/>
      <c r="AB1747" s="50"/>
      <c r="AC1747" s="50"/>
      <c r="AD1747" s="50"/>
      <c r="AE1747" s="50"/>
    </row>
    <row r="1748" spans="19:31">
      <c r="S1748" s="50"/>
      <c r="T1748" s="50"/>
      <c r="U1748" s="50"/>
      <c r="V1748" s="50"/>
      <c r="W1748" s="50"/>
      <c r="X1748" s="50"/>
      <c r="Y1748" s="50"/>
      <c r="Z1748" s="50"/>
      <c r="AA1748" s="50"/>
      <c r="AB1748" s="50"/>
      <c r="AC1748" s="50"/>
      <c r="AD1748" s="50"/>
      <c r="AE1748" s="50"/>
    </row>
    <row r="1749" spans="19:31">
      <c r="S1749" s="50"/>
      <c r="T1749" s="50"/>
      <c r="U1749" s="50"/>
      <c r="V1749" s="50"/>
      <c r="W1749" s="50"/>
      <c r="X1749" s="50"/>
      <c r="Y1749" s="50"/>
      <c r="Z1749" s="50"/>
      <c r="AA1749" s="50"/>
      <c r="AB1749" s="50"/>
      <c r="AC1749" s="50"/>
      <c r="AD1749" s="50"/>
      <c r="AE1749" s="50"/>
    </row>
    <row r="1750" spans="19:31">
      <c r="S1750" s="50"/>
      <c r="T1750" s="50"/>
      <c r="U1750" s="50"/>
      <c r="V1750" s="50"/>
      <c r="W1750" s="50"/>
      <c r="X1750" s="50"/>
      <c r="Y1750" s="50"/>
      <c r="Z1750" s="50"/>
      <c r="AA1750" s="50"/>
      <c r="AB1750" s="50"/>
      <c r="AC1750" s="50"/>
      <c r="AD1750" s="50"/>
      <c r="AE1750" s="50"/>
    </row>
    <row r="1751" spans="19:31">
      <c r="S1751" s="50"/>
      <c r="T1751" s="50"/>
      <c r="U1751" s="50"/>
      <c r="V1751" s="50"/>
      <c r="W1751" s="50"/>
      <c r="X1751" s="50"/>
      <c r="Y1751" s="50"/>
      <c r="Z1751" s="50"/>
      <c r="AA1751" s="50"/>
      <c r="AB1751" s="50"/>
      <c r="AC1751" s="50"/>
      <c r="AD1751" s="50"/>
      <c r="AE1751" s="50"/>
    </row>
    <row r="1752" spans="19:31">
      <c r="S1752" s="50"/>
      <c r="T1752" s="50"/>
      <c r="U1752" s="50"/>
      <c r="V1752" s="50"/>
      <c r="W1752" s="50"/>
      <c r="X1752" s="50"/>
      <c r="Y1752" s="50"/>
      <c r="Z1752" s="50"/>
      <c r="AA1752" s="50"/>
      <c r="AB1752" s="50"/>
      <c r="AC1752" s="50"/>
      <c r="AD1752" s="50"/>
      <c r="AE1752" s="50"/>
    </row>
    <row r="1753" spans="19:31">
      <c r="S1753" s="50"/>
      <c r="T1753" s="50"/>
      <c r="U1753" s="50"/>
      <c r="V1753" s="50"/>
      <c r="W1753" s="50"/>
      <c r="X1753" s="50"/>
      <c r="Y1753" s="50"/>
      <c r="Z1753" s="50"/>
      <c r="AA1753" s="50"/>
      <c r="AB1753" s="50"/>
      <c r="AC1753" s="50"/>
      <c r="AD1753" s="50"/>
      <c r="AE1753" s="50"/>
    </row>
    <row r="1754" spans="19:31">
      <c r="S1754" s="50"/>
      <c r="T1754" s="50"/>
      <c r="U1754" s="50"/>
      <c r="V1754" s="50"/>
      <c r="W1754" s="50"/>
      <c r="X1754" s="50"/>
      <c r="Y1754" s="50"/>
      <c r="Z1754" s="50"/>
      <c r="AA1754" s="50"/>
      <c r="AB1754" s="50"/>
      <c r="AC1754" s="50"/>
      <c r="AD1754" s="50"/>
      <c r="AE1754" s="50"/>
    </row>
    <row r="1755" spans="19:31">
      <c r="S1755" s="50"/>
      <c r="T1755" s="50"/>
      <c r="U1755" s="50"/>
      <c r="V1755" s="50"/>
      <c r="W1755" s="50"/>
      <c r="X1755" s="50"/>
      <c r="Y1755" s="50"/>
      <c r="Z1755" s="50"/>
      <c r="AA1755" s="50"/>
      <c r="AB1755" s="50"/>
      <c r="AC1755" s="50"/>
      <c r="AD1755" s="50"/>
      <c r="AE1755" s="50"/>
    </row>
    <row r="1756" spans="19:31">
      <c r="S1756" s="50"/>
      <c r="T1756" s="50"/>
      <c r="U1756" s="50"/>
      <c r="V1756" s="50"/>
      <c r="W1756" s="50"/>
      <c r="X1756" s="50"/>
      <c r="Y1756" s="50"/>
      <c r="Z1756" s="50"/>
      <c r="AA1756" s="50"/>
      <c r="AB1756" s="50"/>
      <c r="AC1756" s="50"/>
      <c r="AD1756" s="50"/>
      <c r="AE1756" s="50"/>
    </row>
    <row r="1757" spans="19:31">
      <c r="S1757" s="50"/>
      <c r="T1757" s="50"/>
      <c r="U1757" s="50"/>
      <c r="V1757" s="50"/>
      <c r="W1757" s="50"/>
      <c r="X1757" s="50"/>
      <c r="Y1757" s="50"/>
      <c r="Z1757" s="50"/>
      <c r="AA1757" s="50"/>
      <c r="AB1757" s="50"/>
      <c r="AC1757" s="50"/>
      <c r="AD1757" s="50"/>
      <c r="AE1757" s="50"/>
    </row>
    <row r="1758" spans="19:31">
      <c r="S1758" s="50"/>
      <c r="T1758" s="50"/>
      <c r="U1758" s="50"/>
      <c r="V1758" s="50"/>
      <c r="W1758" s="50"/>
      <c r="X1758" s="50"/>
      <c r="Y1758" s="50"/>
      <c r="Z1758" s="50"/>
      <c r="AA1758" s="50"/>
      <c r="AB1758" s="50"/>
      <c r="AC1758" s="50"/>
      <c r="AD1758" s="50"/>
      <c r="AE1758" s="50"/>
    </row>
    <row r="1759" spans="19:31">
      <c r="S1759" s="50"/>
      <c r="T1759" s="50"/>
      <c r="U1759" s="50"/>
      <c r="V1759" s="50"/>
      <c r="W1759" s="50"/>
      <c r="X1759" s="50"/>
      <c r="Y1759" s="50"/>
      <c r="Z1759" s="50"/>
      <c r="AA1759" s="50"/>
      <c r="AB1759" s="50"/>
      <c r="AC1759" s="50"/>
      <c r="AD1759" s="50"/>
      <c r="AE1759" s="50"/>
    </row>
    <row r="1760" spans="19:31">
      <c r="S1760" s="50"/>
      <c r="T1760" s="50"/>
      <c r="U1760" s="50"/>
      <c r="V1760" s="50"/>
      <c r="W1760" s="50"/>
      <c r="X1760" s="50"/>
      <c r="Y1760" s="50"/>
      <c r="Z1760" s="50"/>
      <c r="AA1760" s="50"/>
      <c r="AB1760" s="50"/>
      <c r="AC1760" s="50"/>
      <c r="AD1760" s="50"/>
      <c r="AE1760" s="50"/>
    </row>
    <row r="1761" spans="19:31">
      <c r="S1761" s="50"/>
      <c r="T1761" s="50"/>
      <c r="U1761" s="50"/>
      <c r="V1761" s="50"/>
      <c r="W1761" s="50"/>
      <c r="X1761" s="50"/>
      <c r="Y1761" s="50"/>
      <c r="Z1761" s="50"/>
      <c r="AA1761" s="50"/>
      <c r="AB1761" s="50"/>
      <c r="AC1761" s="50"/>
      <c r="AD1761" s="50"/>
      <c r="AE1761" s="50"/>
    </row>
    <row r="1762" spans="19:31">
      <c r="S1762" s="50"/>
      <c r="T1762" s="50"/>
      <c r="U1762" s="50"/>
      <c r="V1762" s="50"/>
      <c r="W1762" s="50"/>
      <c r="X1762" s="50"/>
      <c r="Y1762" s="50"/>
      <c r="Z1762" s="50"/>
      <c r="AA1762" s="50"/>
      <c r="AB1762" s="50"/>
      <c r="AC1762" s="50"/>
      <c r="AD1762" s="50"/>
      <c r="AE1762" s="50"/>
    </row>
    <row r="1763" spans="19:31">
      <c r="S1763" s="50"/>
      <c r="T1763" s="50"/>
      <c r="U1763" s="50"/>
      <c r="V1763" s="50"/>
      <c r="W1763" s="50"/>
      <c r="X1763" s="50"/>
      <c r="Y1763" s="50"/>
      <c r="Z1763" s="50"/>
      <c r="AA1763" s="50"/>
      <c r="AB1763" s="50"/>
      <c r="AC1763" s="50"/>
      <c r="AD1763" s="50"/>
      <c r="AE1763" s="50"/>
    </row>
    <row r="1764" spans="19:31">
      <c r="S1764" s="50"/>
      <c r="T1764" s="50"/>
      <c r="U1764" s="50"/>
      <c r="V1764" s="50"/>
      <c r="W1764" s="50"/>
      <c r="X1764" s="50"/>
      <c r="Y1764" s="50"/>
      <c r="Z1764" s="50"/>
      <c r="AA1764" s="50"/>
      <c r="AB1764" s="50"/>
      <c r="AC1764" s="50"/>
      <c r="AD1764" s="50"/>
      <c r="AE1764" s="50"/>
    </row>
    <row r="1765" spans="19:31">
      <c r="S1765" s="50"/>
      <c r="T1765" s="50"/>
      <c r="U1765" s="50"/>
      <c r="V1765" s="50"/>
      <c r="W1765" s="50"/>
      <c r="X1765" s="50"/>
      <c r="Y1765" s="50"/>
      <c r="Z1765" s="50"/>
      <c r="AA1765" s="50"/>
      <c r="AB1765" s="50"/>
      <c r="AC1765" s="50"/>
      <c r="AD1765" s="50"/>
      <c r="AE1765" s="50"/>
    </row>
    <row r="1766" spans="19:31">
      <c r="S1766" s="50"/>
      <c r="T1766" s="50"/>
      <c r="U1766" s="50"/>
      <c r="V1766" s="50"/>
      <c r="W1766" s="50"/>
      <c r="X1766" s="50"/>
      <c r="Y1766" s="50"/>
      <c r="Z1766" s="50"/>
      <c r="AA1766" s="50"/>
      <c r="AB1766" s="50"/>
      <c r="AC1766" s="50"/>
      <c r="AD1766" s="50"/>
      <c r="AE1766" s="50"/>
    </row>
    <row r="1767" spans="19:31">
      <c r="S1767" s="50"/>
      <c r="T1767" s="50"/>
      <c r="U1767" s="50"/>
      <c r="V1767" s="50"/>
      <c r="W1767" s="50"/>
      <c r="X1767" s="50"/>
      <c r="Y1767" s="50"/>
      <c r="Z1767" s="50"/>
      <c r="AA1767" s="50"/>
      <c r="AB1767" s="50"/>
      <c r="AC1767" s="50"/>
      <c r="AD1767" s="50"/>
      <c r="AE1767" s="50"/>
    </row>
    <row r="1768" spans="19:31">
      <c r="S1768" s="50"/>
      <c r="T1768" s="50"/>
      <c r="U1768" s="50"/>
      <c r="V1768" s="50"/>
      <c r="W1768" s="50"/>
      <c r="X1768" s="50"/>
      <c r="Y1768" s="50"/>
      <c r="Z1768" s="50"/>
      <c r="AA1768" s="50"/>
      <c r="AB1768" s="50"/>
      <c r="AC1768" s="50"/>
      <c r="AD1768" s="50"/>
      <c r="AE1768" s="50"/>
    </row>
    <row r="1769" spans="19:31">
      <c r="S1769" s="50"/>
      <c r="T1769" s="50"/>
      <c r="U1769" s="50"/>
      <c r="V1769" s="50"/>
      <c r="W1769" s="50"/>
      <c r="X1769" s="50"/>
      <c r="Y1769" s="50"/>
      <c r="Z1769" s="50"/>
      <c r="AA1769" s="50"/>
      <c r="AB1769" s="50"/>
      <c r="AC1769" s="50"/>
      <c r="AD1769" s="50"/>
      <c r="AE1769" s="50"/>
    </row>
    <row r="1770" spans="19:31">
      <c r="S1770" s="50"/>
      <c r="T1770" s="50"/>
      <c r="U1770" s="50"/>
      <c r="V1770" s="50"/>
      <c r="W1770" s="50"/>
      <c r="X1770" s="50"/>
      <c r="Y1770" s="50"/>
      <c r="Z1770" s="50"/>
      <c r="AA1770" s="50"/>
      <c r="AB1770" s="50"/>
      <c r="AC1770" s="50"/>
      <c r="AD1770" s="50"/>
      <c r="AE1770" s="50"/>
    </row>
    <row r="1771" spans="19:31">
      <c r="S1771" s="50"/>
      <c r="T1771" s="50"/>
      <c r="U1771" s="50"/>
      <c r="V1771" s="50"/>
      <c r="W1771" s="50"/>
      <c r="X1771" s="50"/>
      <c r="Y1771" s="50"/>
      <c r="Z1771" s="50"/>
      <c r="AA1771" s="50"/>
      <c r="AB1771" s="50"/>
      <c r="AC1771" s="50"/>
      <c r="AD1771" s="50"/>
      <c r="AE1771" s="50"/>
    </row>
    <row r="1772" spans="19:31">
      <c r="S1772" s="50"/>
      <c r="T1772" s="50"/>
      <c r="U1772" s="50"/>
      <c r="V1772" s="50"/>
      <c r="W1772" s="50"/>
      <c r="X1772" s="50"/>
      <c r="Y1772" s="50"/>
      <c r="Z1772" s="50"/>
      <c r="AA1772" s="50"/>
      <c r="AB1772" s="50"/>
      <c r="AC1772" s="50"/>
      <c r="AD1772" s="50"/>
      <c r="AE1772" s="50"/>
    </row>
    <row r="1773" spans="19:31">
      <c r="S1773" s="50"/>
      <c r="T1773" s="50"/>
      <c r="U1773" s="50"/>
      <c r="V1773" s="50"/>
      <c r="W1773" s="50"/>
      <c r="X1773" s="50"/>
      <c r="Y1773" s="50"/>
      <c r="Z1773" s="50"/>
      <c r="AA1773" s="50"/>
      <c r="AB1773" s="50"/>
      <c r="AC1773" s="50"/>
      <c r="AD1773" s="50"/>
      <c r="AE1773" s="50"/>
    </row>
    <row r="1774" spans="19:31">
      <c r="S1774" s="50"/>
      <c r="T1774" s="50"/>
      <c r="U1774" s="50"/>
      <c r="V1774" s="50"/>
      <c r="W1774" s="50"/>
      <c r="X1774" s="50"/>
      <c r="Y1774" s="50"/>
      <c r="Z1774" s="50"/>
      <c r="AA1774" s="50"/>
      <c r="AB1774" s="50"/>
      <c r="AC1774" s="50"/>
      <c r="AD1774" s="50"/>
      <c r="AE1774" s="50"/>
    </row>
    <row r="1775" spans="19:31">
      <c r="S1775" s="50"/>
      <c r="T1775" s="50"/>
      <c r="U1775" s="50"/>
      <c r="V1775" s="50"/>
      <c r="W1775" s="50"/>
      <c r="X1775" s="50"/>
      <c r="Y1775" s="50"/>
      <c r="Z1775" s="50"/>
      <c r="AA1775" s="50"/>
      <c r="AB1775" s="50"/>
      <c r="AC1775" s="50"/>
      <c r="AD1775" s="50"/>
      <c r="AE1775" s="50"/>
    </row>
    <row r="1776" spans="19:31">
      <c r="S1776" s="50"/>
      <c r="T1776" s="50"/>
      <c r="U1776" s="50"/>
      <c r="V1776" s="50"/>
      <c r="W1776" s="50"/>
      <c r="X1776" s="50"/>
      <c r="Y1776" s="50"/>
      <c r="Z1776" s="50"/>
      <c r="AA1776" s="50"/>
      <c r="AB1776" s="50"/>
      <c r="AC1776" s="50"/>
      <c r="AD1776" s="50"/>
      <c r="AE1776" s="50"/>
    </row>
    <row r="1777" spans="19:31">
      <c r="S1777" s="50"/>
      <c r="T1777" s="50"/>
      <c r="U1777" s="50"/>
      <c r="V1777" s="50"/>
      <c r="W1777" s="50"/>
      <c r="X1777" s="50"/>
      <c r="Y1777" s="50"/>
      <c r="Z1777" s="50"/>
      <c r="AA1777" s="50"/>
      <c r="AB1777" s="50"/>
      <c r="AC1777" s="50"/>
      <c r="AD1777" s="50"/>
      <c r="AE1777" s="50"/>
    </row>
    <row r="1778" spans="19:31">
      <c r="S1778" s="50"/>
      <c r="T1778" s="50"/>
      <c r="U1778" s="50"/>
      <c r="V1778" s="50"/>
      <c r="W1778" s="50"/>
      <c r="X1778" s="50"/>
      <c r="Y1778" s="50"/>
      <c r="Z1778" s="50"/>
      <c r="AA1778" s="50"/>
      <c r="AB1778" s="50"/>
      <c r="AC1778" s="50"/>
      <c r="AD1778" s="50"/>
      <c r="AE1778" s="50"/>
    </row>
    <row r="1779" spans="19:31">
      <c r="S1779" s="50"/>
      <c r="T1779" s="50"/>
      <c r="U1779" s="50"/>
      <c r="V1779" s="50"/>
      <c r="W1779" s="50"/>
      <c r="X1779" s="50"/>
      <c r="Y1779" s="50"/>
      <c r="Z1779" s="50"/>
      <c r="AA1779" s="50"/>
      <c r="AB1779" s="50"/>
      <c r="AC1779" s="50"/>
      <c r="AD1779" s="50"/>
      <c r="AE1779" s="50"/>
    </row>
    <row r="1780" spans="19:31">
      <c r="S1780" s="50"/>
      <c r="T1780" s="50"/>
      <c r="U1780" s="50"/>
      <c r="V1780" s="50"/>
      <c r="W1780" s="50"/>
      <c r="X1780" s="50"/>
      <c r="Y1780" s="50"/>
      <c r="Z1780" s="50"/>
      <c r="AA1780" s="50"/>
      <c r="AB1780" s="50"/>
      <c r="AC1780" s="50"/>
      <c r="AD1780" s="50"/>
      <c r="AE1780" s="50"/>
    </row>
    <row r="1781" spans="19:31">
      <c r="S1781" s="50"/>
      <c r="T1781" s="50"/>
      <c r="U1781" s="50"/>
      <c r="V1781" s="50"/>
      <c r="W1781" s="50"/>
      <c r="X1781" s="50"/>
      <c r="Y1781" s="50"/>
      <c r="Z1781" s="50"/>
      <c r="AA1781" s="50"/>
      <c r="AB1781" s="50"/>
      <c r="AC1781" s="50"/>
      <c r="AD1781" s="50"/>
      <c r="AE1781" s="50"/>
    </row>
    <row r="1782" spans="19:31">
      <c r="S1782" s="50"/>
      <c r="T1782" s="50"/>
      <c r="U1782" s="50"/>
      <c r="V1782" s="50"/>
      <c r="W1782" s="50"/>
      <c r="X1782" s="50"/>
      <c r="Y1782" s="50"/>
      <c r="Z1782" s="50"/>
      <c r="AA1782" s="50"/>
      <c r="AB1782" s="50"/>
      <c r="AC1782" s="50"/>
      <c r="AD1782" s="50"/>
      <c r="AE1782" s="50"/>
    </row>
    <row r="1783" spans="19:31">
      <c r="S1783" s="50"/>
      <c r="T1783" s="50"/>
      <c r="U1783" s="50"/>
      <c r="V1783" s="50"/>
      <c r="W1783" s="50"/>
      <c r="X1783" s="50"/>
      <c r="Y1783" s="50"/>
      <c r="Z1783" s="50"/>
      <c r="AA1783" s="50"/>
      <c r="AB1783" s="50"/>
      <c r="AC1783" s="50"/>
      <c r="AD1783" s="50"/>
      <c r="AE1783" s="50"/>
    </row>
    <row r="1784" spans="19:31">
      <c r="S1784" s="50"/>
      <c r="T1784" s="50"/>
      <c r="U1784" s="50"/>
      <c r="V1784" s="50"/>
      <c r="W1784" s="50"/>
      <c r="X1784" s="50"/>
      <c r="Y1784" s="50"/>
      <c r="Z1784" s="50"/>
      <c r="AA1784" s="50"/>
      <c r="AB1784" s="50"/>
      <c r="AC1784" s="50"/>
      <c r="AD1784" s="50"/>
      <c r="AE1784" s="50"/>
    </row>
    <row r="1785" spans="19:31">
      <c r="S1785" s="50"/>
      <c r="T1785" s="50"/>
      <c r="U1785" s="50"/>
      <c r="V1785" s="50"/>
      <c r="W1785" s="50"/>
      <c r="X1785" s="50"/>
      <c r="Y1785" s="50"/>
      <c r="Z1785" s="50"/>
      <c r="AA1785" s="50"/>
      <c r="AB1785" s="50"/>
      <c r="AC1785" s="50"/>
      <c r="AD1785" s="50"/>
      <c r="AE1785" s="50"/>
    </row>
    <row r="1786" spans="19:31">
      <c r="S1786" s="50"/>
      <c r="T1786" s="50"/>
      <c r="U1786" s="50"/>
      <c r="V1786" s="50"/>
      <c r="W1786" s="50"/>
      <c r="X1786" s="50"/>
      <c r="Y1786" s="50"/>
      <c r="Z1786" s="50"/>
      <c r="AA1786" s="50"/>
      <c r="AB1786" s="50"/>
      <c r="AC1786" s="50"/>
      <c r="AD1786" s="50"/>
      <c r="AE1786" s="50"/>
    </row>
    <row r="1787" spans="19:31">
      <c r="S1787" s="50"/>
      <c r="T1787" s="50"/>
      <c r="U1787" s="50"/>
      <c r="V1787" s="50"/>
      <c r="W1787" s="50"/>
      <c r="X1787" s="50"/>
      <c r="Y1787" s="50"/>
      <c r="Z1787" s="50"/>
      <c r="AA1787" s="50"/>
      <c r="AB1787" s="50"/>
      <c r="AC1787" s="50"/>
      <c r="AD1787" s="50"/>
      <c r="AE1787" s="50"/>
    </row>
    <row r="1788" spans="19:31">
      <c r="S1788" s="50"/>
      <c r="T1788" s="50"/>
      <c r="U1788" s="50"/>
      <c r="V1788" s="50"/>
      <c r="W1788" s="50"/>
      <c r="X1788" s="50"/>
      <c r="Y1788" s="50"/>
      <c r="Z1788" s="50"/>
      <c r="AA1788" s="50"/>
      <c r="AB1788" s="50"/>
      <c r="AC1788" s="50"/>
      <c r="AD1788" s="50"/>
      <c r="AE1788" s="50"/>
    </row>
    <row r="1789" spans="19:31">
      <c r="S1789" s="50"/>
      <c r="T1789" s="50"/>
      <c r="U1789" s="50"/>
      <c r="V1789" s="50"/>
      <c r="W1789" s="50"/>
      <c r="X1789" s="50"/>
      <c r="Y1789" s="50"/>
      <c r="Z1789" s="50"/>
      <c r="AA1789" s="50"/>
      <c r="AB1789" s="50"/>
      <c r="AC1789" s="50"/>
      <c r="AD1789" s="50"/>
      <c r="AE1789" s="50"/>
    </row>
    <row r="1790" spans="19:31">
      <c r="S1790" s="50"/>
      <c r="T1790" s="50"/>
      <c r="U1790" s="50"/>
      <c r="V1790" s="50"/>
      <c r="W1790" s="50"/>
      <c r="X1790" s="50"/>
      <c r="Y1790" s="50"/>
      <c r="Z1790" s="50"/>
      <c r="AA1790" s="50"/>
      <c r="AB1790" s="50"/>
      <c r="AC1790" s="50"/>
      <c r="AD1790" s="50"/>
      <c r="AE1790" s="50"/>
    </row>
    <row r="1791" spans="19:31">
      <c r="S1791" s="50"/>
      <c r="T1791" s="50"/>
      <c r="U1791" s="50"/>
      <c r="V1791" s="50"/>
      <c r="W1791" s="50"/>
      <c r="X1791" s="50"/>
      <c r="Y1791" s="50"/>
      <c r="Z1791" s="50"/>
      <c r="AA1791" s="50"/>
      <c r="AB1791" s="50"/>
      <c r="AC1791" s="50"/>
      <c r="AD1791" s="50"/>
      <c r="AE1791" s="50"/>
    </row>
    <row r="1792" spans="19:31">
      <c r="S1792" s="50"/>
      <c r="T1792" s="50"/>
      <c r="U1792" s="50"/>
      <c r="V1792" s="50"/>
      <c r="W1792" s="50"/>
      <c r="X1792" s="50"/>
      <c r="Y1792" s="50"/>
      <c r="Z1792" s="50"/>
      <c r="AA1792" s="50"/>
      <c r="AB1792" s="50"/>
      <c r="AC1792" s="50"/>
      <c r="AD1792" s="50"/>
      <c r="AE1792" s="50"/>
    </row>
    <row r="1793" spans="19:31">
      <c r="S1793" s="50"/>
      <c r="T1793" s="50"/>
      <c r="U1793" s="50"/>
      <c r="V1793" s="50"/>
      <c r="W1793" s="50"/>
      <c r="X1793" s="50"/>
      <c r="Y1793" s="50"/>
      <c r="Z1793" s="50"/>
      <c r="AA1793" s="50"/>
      <c r="AB1793" s="50"/>
      <c r="AC1793" s="50"/>
      <c r="AD1793" s="50"/>
      <c r="AE1793" s="50"/>
    </row>
    <row r="1794" spans="19:31">
      <c r="S1794" s="50"/>
      <c r="T1794" s="50"/>
      <c r="U1794" s="50"/>
      <c r="V1794" s="50"/>
      <c r="W1794" s="50"/>
      <c r="X1794" s="50"/>
      <c r="Y1794" s="50"/>
      <c r="Z1794" s="50"/>
      <c r="AA1794" s="50"/>
      <c r="AB1794" s="50"/>
      <c r="AC1794" s="50"/>
      <c r="AD1794" s="50"/>
      <c r="AE1794" s="50"/>
    </row>
    <row r="1795" spans="19:31">
      <c r="S1795" s="50"/>
      <c r="T1795" s="50"/>
      <c r="U1795" s="50"/>
      <c r="V1795" s="50"/>
      <c r="W1795" s="50"/>
      <c r="X1795" s="50"/>
      <c r="Y1795" s="50"/>
      <c r="Z1795" s="50"/>
      <c r="AA1795" s="50"/>
      <c r="AB1795" s="50"/>
      <c r="AC1795" s="50"/>
      <c r="AD1795" s="50"/>
      <c r="AE1795" s="50"/>
    </row>
    <row r="1796" spans="19:31">
      <c r="S1796" s="50"/>
      <c r="T1796" s="50"/>
      <c r="U1796" s="50"/>
      <c r="V1796" s="50"/>
      <c r="W1796" s="50"/>
      <c r="X1796" s="50"/>
      <c r="Y1796" s="50"/>
      <c r="Z1796" s="50"/>
      <c r="AA1796" s="50"/>
      <c r="AB1796" s="50"/>
      <c r="AC1796" s="50"/>
      <c r="AD1796" s="50"/>
      <c r="AE1796" s="50"/>
    </row>
    <row r="1797" spans="19:31">
      <c r="S1797" s="50"/>
      <c r="T1797" s="50"/>
      <c r="U1797" s="50"/>
      <c r="V1797" s="50"/>
      <c r="W1797" s="50"/>
      <c r="X1797" s="50"/>
      <c r="Y1797" s="50"/>
      <c r="Z1797" s="50"/>
      <c r="AA1797" s="50"/>
      <c r="AB1797" s="50"/>
      <c r="AC1797" s="50"/>
      <c r="AD1797" s="50"/>
      <c r="AE1797" s="50"/>
    </row>
    <row r="1798" spans="19:31">
      <c r="S1798" s="50"/>
      <c r="T1798" s="50"/>
      <c r="U1798" s="50"/>
      <c r="V1798" s="50"/>
      <c r="W1798" s="50"/>
      <c r="X1798" s="50"/>
      <c r="Y1798" s="50"/>
      <c r="Z1798" s="50"/>
      <c r="AA1798" s="50"/>
      <c r="AB1798" s="50"/>
      <c r="AC1798" s="50"/>
      <c r="AD1798" s="50"/>
      <c r="AE1798" s="50"/>
    </row>
    <row r="1799" spans="19:31">
      <c r="S1799" s="50"/>
      <c r="T1799" s="50"/>
      <c r="U1799" s="50"/>
      <c r="V1799" s="50"/>
      <c r="W1799" s="50"/>
      <c r="X1799" s="50"/>
      <c r="Y1799" s="50"/>
      <c r="Z1799" s="50"/>
      <c r="AA1799" s="50"/>
      <c r="AB1799" s="50"/>
      <c r="AC1799" s="50"/>
      <c r="AD1799" s="50"/>
      <c r="AE1799" s="50"/>
    </row>
    <row r="1800" spans="19:31">
      <c r="S1800" s="50"/>
      <c r="T1800" s="50"/>
      <c r="U1800" s="50"/>
      <c r="V1800" s="50"/>
      <c r="W1800" s="50"/>
      <c r="X1800" s="50"/>
      <c r="Y1800" s="50"/>
      <c r="Z1800" s="50"/>
      <c r="AA1800" s="50"/>
      <c r="AB1800" s="50"/>
      <c r="AC1800" s="50"/>
      <c r="AD1800" s="50"/>
      <c r="AE1800" s="50"/>
    </row>
    <row r="1801" spans="19:31">
      <c r="S1801" s="50"/>
      <c r="T1801" s="50"/>
      <c r="U1801" s="50"/>
      <c r="V1801" s="50"/>
      <c r="W1801" s="50"/>
      <c r="X1801" s="50"/>
      <c r="Y1801" s="50"/>
      <c r="Z1801" s="50"/>
      <c r="AA1801" s="50"/>
      <c r="AB1801" s="50"/>
      <c r="AC1801" s="50"/>
      <c r="AD1801" s="50"/>
      <c r="AE1801" s="50"/>
    </row>
    <row r="1802" spans="19:31">
      <c r="S1802" s="50"/>
      <c r="T1802" s="50"/>
      <c r="U1802" s="50"/>
      <c r="V1802" s="50"/>
      <c r="W1802" s="50"/>
      <c r="X1802" s="50"/>
      <c r="Y1802" s="50"/>
      <c r="Z1802" s="50"/>
      <c r="AA1802" s="50"/>
      <c r="AB1802" s="50"/>
      <c r="AC1802" s="50"/>
      <c r="AD1802" s="50"/>
      <c r="AE1802" s="50"/>
    </row>
    <row r="1803" spans="19:31">
      <c r="S1803" s="50"/>
      <c r="T1803" s="50"/>
      <c r="U1803" s="50"/>
      <c r="V1803" s="50"/>
      <c r="W1803" s="50"/>
      <c r="X1803" s="50"/>
      <c r="Y1803" s="50"/>
      <c r="Z1803" s="50"/>
      <c r="AA1803" s="50"/>
      <c r="AB1803" s="50"/>
      <c r="AC1803" s="50"/>
      <c r="AD1803" s="50"/>
      <c r="AE1803" s="50"/>
    </row>
    <row r="1804" spans="19:31">
      <c r="S1804" s="50"/>
      <c r="T1804" s="50"/>
      <c r="U1804" s="50"/>
      <c r="V1804" s="50"/>
      <c r="W1804" s="50"/>
      <c r="X1804" s="50"/>
      <c r="Y1804" s="50"/>
      <c r="Z1804" s="50"/>
      <c r="AA1804" s="50"/>
      <c r="AB1804" s="50"/>
      <c r="AC1804" s="50"/>
      <c r="AD1804" s="50"/>
      <c r="AE1804" s="50"/>
    </row>
    <row r="1805" spans="19:31">
      <c r="S1805" s="50"/>
      <c r="T1805" s="50"/>
      <c r="U1805" s="50"/>
      <c r="V1805" s="50"/>
      <c r="W1805" s="50"/>
      <c r="X1805" s="50"/>
      <c r="Y1805" s="50"/>
      <c r="Z1805" s="50"/>
      <c r="AA1805" s="50"/>
      <c r="AB1805" s="50"/>
      <c r="AC1805" s="50"/>
      <c r="AD1805" s="50"/>
      <c r="AE1805" s="50"/>
    </row>
    <row r="1806" spans="19:31">
      <c r="S1806" s="50"/>
      <c r="T1806" s="50"/>
      <c r="U1806" s="50"/>
      <c r="V1806" s="50"/>
      <c r="W1806" s="50"/>
      <c r="X1806" s="50"/>
      <c r="Y1806" s="50"/>
      <c r="Z1806" s="50"/>
      <c r="AA1806" s="50"/>
      <c r="AB1806" s="50"/>
      <c r="AC1806" s="50"/>
      <c r="AD1806" s="50"/>
      <c r="AE1806" s="50"/>
    </row>
    <row r="1807" spans="19:31">
      <c r="S1807" s="50"/>
      <c r="T1807" s="50"/>
      <c r="U1807" s="50"/>
      <c r="V1807" s="50"/>
      <c r="W1807" s="50"/>
      <c r="X1807" s="50"/>
      <c r="Y1807" s="50"/>
      <c r="Z1807" s="50"/>
      <c r="AA1807" s="50"/>
      <c r="AB1807" s="50"/>
      <c r="AC1807" s="50"/>
      <c r="AD1807" s="50"/>
      <c r="AE1807" s="50"/>
    </row>
    <row r="1808" spans="19:31">
      <c r="S1808" s="50"/>
      <c r="T1808" s="50"/>
      <c r="U1808" s="50"/>
      <c r="V1808" s="50"/>
      <c r="W1808" s="50"/>
      <c r="X1808" s="50"/>
      <c r="Y1808" s="50"/>
      <c r="Z1808" s="50"/>
      <c r="AA1808" s="50"/>
      <c r="AB1808" s="50"/>
      <c r="AC1808" s="50"/>
      <c r="AD1808" s="50"/>
      <c r="AE1808" s="50"/>
    </row>
    <row r="1809" spans="19:31">
      <c r="S1809" s="50"/>
      <c r="T1809" s="50"/>
      <c r="U1809" s="50"/>
      <c r="V1809" s="50"/>
      <c r="W1809" s="50"/>
      <c r="X1809" s="50"/>
      <c r="Y1809" s="50"/>
      <c r="Z1809" s="50"/>
      <c r="AA1809" s="50"/>
      <c r="AB1809" s="50"/>
      <c r="AC1809" s="50"/>
      <c r="AD1809" s="50"/>
      <c r="AE1809" s="50"/>
    </row>
    <row r="1810" spans="19:31">
      <c r="S1810" s="50"/>
      <c r="T1810" s="50"/>
      <c r="U1810" s="50"/>
      <c r="V1810" s="50"/>
      <c r="W1810" s="50"/>
      <c r="X1810" s="50"/>
      <c r="Y1810" s="50"/>
      <c r="Z1810" s="50"/>
      <c r="AA1810" s="50"/>
      <c r="AB1810" s="50"/>
      <c r="AC1810" s="50"/>
      <c r="AD1810" s="50"/>
      <c r="AE1810" s="50"/>
    </row>
    <row r="1811" spans="19:31">
      <c r="S1811" s="50"/>
      <c r="T1811" s="50"/>
      <c r="U1811" s="50"/>
      <c r="V1811" s="50"/>
      <c r="W1811" s="50"/>
      <c r="X1811" s="50"/>
      <c r="Y1811" s="50"/>
      <c r="Z1811" s="50"/>
      <c r="AA1811" s="50"/>
      <c r="AB1811" s="50"/>
      <c r="AC1811" s="50"/>
      <c r="AD1811" s="50"/>
      <c r="AE1811" s="50"/>
    </row>
    <row r="1812" spans="19:31">
      <c r="S1812" s="50"/>
      <c r="T1812" s="50"/>
      <c r="U1812" s="50"/>
      <c r="V1812" s="50"/>
      <c r="W1812" s="50"/>
      <c r="X1812" s="50"/>
      <c r="Y1812" s="50"/>
      <c r="Z1812" s="50"/>
      <c r="AA1812" s="50"/>
      <c r="AB1812" s="50"/>
      <c r="AC1812" s="50"/>
      <c r="AD1812" s="50"/>
      <c r="AE1812" s="50"/>
    </row>
    <row r="1813" spans="19:31">
      <c r="S1813" s="50"/>
      <c r="T1813" s="50"/>
      <c r="U1813" s="50"/>
      <c r="V1813" s="50"/>
      <c r="W1813" s="50"/>
      <c r="X1813" s="50"/>
      <c r="Y1813" s="50"/>
      <c r="Z1813" s="50"/>
      <c r="AA1813" s="50"/>
      <c r="AB1813" s="50"/>
      <c r="AC1813" s="50"/>
      <c r="AD1813" s="50"/>
      <c r="AE1813" s="50"/>
    </row>
    <row r="1814" spans="19:31">
      <c r="S1814" s="50"/>
      <c r="T1814" s="50"/>
      <c r="U1814" s="50"/>
      <c r="V1814" s="50"/>
      <c r="W1814" s="50"/>
      <c r="X1814" s="50"/>
      <c r="Y1814" s="50"/>
      <c r="Z1814" s="50"/>
      <c r="AA1814" s="50"/>
      <c r="AB1814" s="50"/>
      <c r="AC1814" s="50"/>
      <c r="AD1814" s="50"/>
      <c r="AE1814" s="50"/>
    </row>
    <row r="1815" spans="19:31">
      <c r="S1815" s="50"/>
      <c r="T1815" s="50"/>
      <c r="U1815" s="50"/>
      <c r="V1815" s="50"/>
      <c r="W1815" s="50"/>
      <c r="X1815" s="50"/>
      <c r="Y1815" s="50"/>
      <c r="Z1815" s="50"/>
      <c r="AA1815" s="50"/>
      <c r="AB1815" s="50"/>
      <c r="AC1815" s="50"/>
      <c r="AD1815" s="50"/>
      <c r="AE1815" s="50"/>
    </row>
    <row r="1816" spans="19:31">
      <c r="S1816" s="50"/>
      <c r="T1816" s="50"/>
      <c r="U1816" s="50"/>
      <c r="V1816" s="50"/>
      <c r="W1816" s="50"/>
      <c r="X1816" s="50"/>
      <c r="Y1816" s="50"/>
      <c r="Z1816" s="50"/>
      <c r="AA1816" s="50"/>
      <c r="AB1816" s="50"/>
      <c r="AC1816" s="50"/>
      <c r="AD1816" s="50"/>
      <c r="AE1816" s="50"/>
    </row>
    <row r="1817" spans="19:31">
      <c r="S1817" s="50"/>
      <c r="T1817" s="50"/>
      <c r="U1817" s="50"/>
      <c r="V1817" s="50"/>
      <c r="W1817" s="50"/>
      <c r="X1817" s="50"/>
      <c r="Y1817" s="50"/>
      <c r="Z1817" s="50"/>
      <c r="AA1817" s="50"/>
      <c r="AB1817" s="50"/>
      <c r="AC1817" s="50"/>
      <c r="AD1817" s="50"/>
      <c r="AE1817" s="50"/>
    </row>
    <row r="1818" spans="19:31">
      <c r="S1818" s="50"/>
      <c r="T1818" s="50"/>
      <c r="U1818" s="50"/>
      <c r="V1818" s="50"/>
      <c r="W1818" s="50"/>
      <c r="X1818" s="50"/>
      <c r="Y1818" s="50"/>
      <c r="Z1818" s="50"/>
      <c r="AA1818" s="50"/>
      <c r="AB1818" s="50"/>
      <c r="AC1818" s="50"/>
      <c r="AD1818" s="50"/>
      <c r="AE1818" s="50"/>
    </row>
    <row r="1819" spans="19:31">
      <c r="S1819" s="50"/>
      <c r="T1819" s="50"/>
      <c r="U1819" s="50"/>
      <c r="V1819" s="50"/>
      <c r="W1819" s="50"/>
      <c r="X1819" s="50"/>
      <c r="Y1819" s="50"/>
      <c r="Z1819" s="50"/>
      <c r="AA1819" s="50"/>
      <c r="AB1819" s="50"/>
      <c r="AC1819" s="50"/>
      <c r="AD1819" s="50"/>
      <c r="AE1819" s="50"/>
    </row>
  </sheetData>
  <mergeCells count="892">
    <mergeCell ref="A1:D3"/>
    <mergeCell ref="E1:AZ1"/>
    <mergeCell ref="E2:AZ2"/>
    <mergeCell ref="E3:AE3"/>
    <mergeCell ref="AF3:AZ3"/>
    <mergeCell ref="A4:D4"/>
    <mergeCell ref="E4:AZ4"/>
    <mergeCell ref="G8:T8"/>
    <mergeCell ref="U8:AG8"/>
    <mergeCell ref="AH8:AL8"/>
    <mergeCell ref="AM8:AN8"/>
    <mergeCell ref="AO8:AY8"/>
    <mergeCell ref="AZ8:AZ9"/>
    <mergeCell ref="A5:D5"/>
    <mergeCell ref="E5:AZ5"/>
    <mergeCell ref="A6:D6"/>
    <mergeCell ref="E6:AZ6"/>
    <mergeCell ref="A7:AZ7"/>
    <mergeCell ref="A8:A9"/>
    <mergeCell ref="B8:B9"/>
    <mergeCell ref="C8:C9"/>
    <mergeCell ref="D8:D9"/>
    <mergeCell ref="E8:E9"/>
    <mergeCell ref="AV10:AV15"/>
    <mergeCell ref="AW10:AW15"/>
    <mergeCell ref="AX10:AX15"/>
    <mergeCell ref="AY10:AY15"/>
    <mergeCell ref="AZ10:AZ15"/>
    <mergeCell ref="C16:C21"/>
    <mergeCell ref="AG16:AG21"/>
    <mergeCell ref="AH16:AH21"/>
    <mergeCell ref="AI16:AI21"/>
    <mergeCell ref="AJ16:AJ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C10:C15"/>
    <mergeCell ref="AG10:AG15"/>
    <mergeCell ref="AW16:AW21"/>
    <mergeCell ref="AX16:AX21"/>
    <mergeCell ref="AY16:AY21"/>
    <mergeCell ref="AZ16:AZ21"/>
    <mergeCell ref="C22:C27"/>
    <mergeCell ref="AG22:AG27"/>
    <mergeCell ref="AH22:AH27"/>
    <mergeCell ref="AI22:AI27"/>
    <mergeCell ref="AJ22:AJ27"/>
    <mergeCell ref="AK22:AK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X22:AX27"/>
    <mergeCell ref="AY22:AY27"/>
    <mergeCell ref="AZ22:AZ27"/>
    <mergeCell ref="C28:C33"/>
    <mergeCell ref="AG28:AG33"/>
    <mergeCell ref="AH28:AH33"/>
    <mergeCell ref="AI28:AI33"/>
    <mergeCell ref="AJ28:AJ33"/>
    <mergeCell ref="AK28:AK33"/>
    <mergeCell ref="AL28:AL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Y28:AY33"/>
    <mergeCell ref="AZ28:AZ33"/>
    <mergeCell ref="AT28:AT33"/>
    <mergeCell ref="AU28:AU33"/>
    <mergeCell ref="C34:C39"/>
    <mergeCell ref="AG34:AG39"/>
    <mergeCell ref="AH34:AH39"/>
    <mergeCell ref="AI34:AI39"/>
    <mergeCell ref="AJ34:AJ39"/>
    <mergeCell ref="AK34:AK39"/>
    <mergeCell ref="AL34:AL39"/>
    <mergeCell ref="AM34:AM39"/>
    <mergeCell ref="AS28:AS33"/>
    <mergeCell ref="AV28:AV33"/>
    <mergeCell ref="AW28:AW33"/>
    <mergeCell ref="AX28:AX33"/>
    <mergeCell ref="AM28:AM33"/>
    <mergeCell ref="AN28:AN33"/>
    <mergeCell ref="AO28:AO33"/>
    <mergeCell ref="AP28:AP33"/>
    <mergeCell ref="AQ28:AQ33"/>
    <mergeCell ref="AR28:AR33"/>
    <mergeCell ref="AZ34:AZ39"/>
    <mergeCell ref="C40:C45"/>
    <mergeCell ref="AG40:AG45"/>
    <mergeCell ref="AH40:AH45"/>
    <mergeCell ref="AI40:AI45"/>
    <mergeCell ref="AJ40:AJ45"/>
    <mergeCell ref="AK40:AK45"/>
    <mergeCell ref="AL40:AL45"/>
    <mergeCell ref="AM40:AM45"/>
    <mergeCell ref="AN40:AN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U40:AU45"/>
    <mergeCell ref="AV40:AV45"/>
    <mergeCell ref="AW40:AW45"/>
    <mergeCell ref="AX40:AX45"/>
    <mergeCell ref="AY40:AY45"/>
    <mergeCell ref="AZ40:AZ45"/>
    <mergeCell ref="AO40:AO45"/>
    <mergeCell ref="AP40:AP45"/>
    <mergeCell ref="AQ40:AQ45"/>
    <mergeCell ref="AR40:AR45"/>
    <mergeCell ref="AS40:AS45"/>
    <mergeCell ref="AT40:AT45"/>
    <mergeCell ref="AV46:AV51"/>
    <mergeCell ref="AW46:AW51"/>
    <mergeCell ref="AX46:AX51"/>
    <mergeCell ref="AY46:AY51"/>
    <mergeCell ref="AZ46:AZ51"/>
    <mergeCell ref="C52:C57"/>
    <mergeCell ref="AG52:AG57"/>
    <mergeCell ref="AH52:AH57"/>
    <mergeCell ref="AI52:AI57"/>
    <mergeCell ref="AJ52:AJ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C46:C51"/>
    <mergeCell ref="AG46:AG51"/>
    <mergeCell ref="AW52:AW57"/>
    <mergeCell ref="AX52:AX57"/>
    <mergeCell ref="AY52:AY57"/>
    <mergeCell ref="AZ52:AZ57"/>
    <mergeCell ref="C58:C63"/>
    <mergeCell ref="AG58:AG63"/>
    <mergeCell ref="AH58:AH63"/>
    <mergeCell ref="AI58:AI63"/>
    <mergeCell ref="AJ58:AJ63"/>
    <mergeCell ref="AK58:AK63"/>
    <mergeCell ref="AQ52:AQ57"/>
    <mergeCell ref="AR52:AR57"/>
    <mergeCell ref="AS52:AS57"/>
    <mergeCell ref="AT52:AT57"/>
    <mergeCell ref="AU52:AU57"/>
    <mergeCell ref="AV52:AV57"/>
    <mergeCell ref="AK52:AK57"/>
    <mergeCell ref="AL52:AL57"/>
    <mergeCell ref="AM52:AM57"/>
    <mergeCell ref="AN52:AN57"/>
    <mergeCell ref="AO52:AO57"/>
    <mergeCell ref="AP52:AP57"/>
    <mergeCell ref="AX58:AX63"/>
    <mergeCell ref="AY58:AY63"/>
    <mergeCell ref="AZ58:AZ63"/>
    <mergeCell ref="C64:C69"/>
    <mergeCell ref="AG64:AG69"/>
    <mergeCell ref="AH64:AH69"/>
    <mergeCell ref="AI64:AI69"/>
    <mergeCell ref="AJ64:AJ69"/>
    <mergeCell ref="AK64:AK69"/>
    <mergeCell ref="AL64:AL69"/>
    <mergeCell ref="AR58:AR63"/>
    <mergeCell ref="AS58:AS63"/>
    <mergeCell ref="AT58:AT63"/>
    <mergeCell ref="AU58:AU63"/>
    <mergeCell ref="AV58:AV63"/>
    <mergeCell ref="AW58:AW63"/>
    <mergeCell ref="AL58:AL63"/>
    <mergeCell ref="AM58:AM63"/>
    <mergeCell ref="AN58:AN63"/>
    <mergeCell ref="AO58:AO63"/>
    <mergeCell ref="AP58:AP63"/>
    <mergeCell ref="AQ58:AQ63"/>
    <mergeCell ref="AY64:AY69"/>
    <mergeCell ref="AZ64:AZ69"/>
    <mergeCell ref="AT64:AT69"/>
    <mergeCell ref="AU64:AU69"/>
    <mergeCell ref="C70:C75"/>
    <mergeCell ref="AG70:AG75"/>
    <mergeCell ref="AH70:AH75"/>
    <mergeCell ref="AI70:AI75"/>
    <mergeCell ref="AJ70:AJ75"/>
    <mergeCell ref="AK70:AK75"/>
    <mergeCell ref="AL70:AL75"/>
    <mergeCell ref="AM70:AM75"/>
    <mergeCell ref="AS64:AS69"/>
    <mergeCell ref="AV64:AV69"/>
    <mergeCell ref="AW64:AW69"/>
    <mergeCell ref="AX64:AX69"/>
    <mergeCell ref="AM64:AM69"/>
    <mergeCell ref="AN64:AN69"/>
    <mergeCell ref="AO64:AO69"/>
    <mergeCell ref="AP64:AP69"/>
    <mergeCell ref="AQ64:AQ69"/>
    <mergeCell ref="AR64:AR69"/>
    <mergeCell ref="AZ70:AZ75"/>
    <mergeCell ref="C76:C81"/>
    <mergeCell ref="AG76:AG81"/>
    <mergeCell ref="AH76:AH81"/>
    <mergeCell ref="AI76:AI81"/>
    <mergeCell ref="AJ76:AJ81"/>
    <mergeCell ref="AK76:AK81"/>
    <mergeCell ref="AL76:AL81"/>
    <mergeCell ref="AM76:AM81"/>
    <mergeCell ref="AN76:AN81"/>
    <mergeCell ref="AT70:AT75"/>
    <mergeCell ref="AU70:AU75"/>
    <mergeCell ref="AV70:AV75"/>
    <mergeCell ref="AW70:AW75"/>
    <mergeCell ref="AX70:AX75"/>
    <mergeCell ref="AY70:AY75"/>
    <mergeCell ref="AN70:AN75"/>
    <mergeCell ref="AO70:AO75"/>
    <mergeCell ref="AP70:AP75"/>
    <mergeCell ref="AQ70:AQ75"/>
    <mergeCell ref="AR70:AR75"/>
    <mergeCell ref="AS70:AS75"/>
    <mergeCell ref="AW76:AW81"/>
    <mergeCell ref="AX76:AX81"/>
    <mergeCell ref="AY76:AY81"/>
    <mergeCell ref="AZ76:AZ81"/>
    <mergeCell ref="AO76:AO81"/>
    <mergeCell ref="AP76:AP81"/>
    <mergeCell ref="AQ76:AQ81"/>
    <mergeCell ref="AR76:AR81"/>
    <mergeCell ref="AS76:AS81"/>
    <mergeCell ref="AT76:AT81"/>
    <mergeCell ref="AQ82:AQ87"/>
    <mergeCell ref="AX82:AX87"/>
    <mergeCell ref="AY82:AY87"/>
    <mergeCell ref="AZ82:AZ87"/>
    <mergeCell ref="AW82:AW87"/>
    <mergeCell ref="C82:C87"/>
    <mergeCell ref="AG82:AG87"/>
    <mergeCell ref="AH82:AH87"/>
    <mergeCell ref="AI82:AI87"/>
    <mergeCell ref="AJ82:AJ87"/>
    <mergeCell ref="AK82:AK87"/>
    <mergeCell ref="AU76:AU81"/>
    <mergeCell ref="AV76:AV81"/>
    <mergeCell ref="AP88:AP93"/>
    <mergeCell ref="AQ88:AQ93"/>
    <mergeCell ref="AR88:AR93"/>
    <mergeCell ref="C88:C93"/>
    <mergeCell ref="AG88:AG93"/>
    <mergeCell ref="AH88:AH93"/>
    <mergeCell ref="AI88:AI93"/>
    <mergeCell ref="AJ88:AJ93"/>
    <mergeCell ref="AK88:AK93"/>
    <mergeCell ref="AL88:AL93"/>
    <mergeCell ref="AR82:AR87"/>
    <mergeCell ref="AS82:AS87"/>
    <mergeCell ref="AT82:AT87"/>
    <mergeCell ref="AU82:AU87"/>
    <mergeCell ref="AV82:AV87"/>
    <mergeCell ref="AL82:AL87"/>
    <mergeCell ref="AM82:AM87"/>
    <mergeCell ref="AN82:AN87"/>
    <mergeCell ref="AO82:AO87"/>
    <mergeCell ref="AP82:AP87"/>
    <mergeCell ref="AO94:AO99"/>
    <mergeCell ref="AP94:AP99"/>
    <mergeCell ref="AQ94:AQ99"/>
    <mergeCell ref="AR94:AR99"/>
    <mergeCell ref="AS94:AS99"/>
    <mergeCell ref="AY88:AY93"/>
    <mergeCell ref="AZ88:AZ93"/>
    <mergeCell ref="C94:C99"/>
    <mergeCell ref="AG94:AG99"/>
    <mergeCell ref="AH94:AH99"/>
    <mergeCell ref="AI94:AI99"/>
    <mergeCell ref="AJ94:AJ99"/>
    <mergeCell ref="AK94:AK99"/>
    <mergeCell ref="AL94:AL99"/>
    <mergeCell ref="AM94:AM99"/>
    <mergeCell ref="AS88:AS93"/>
    <mergeCell ref="AT88:AT93"/>
    <mergeCell ref="AU88:AU93"/>
    <mergeCell ref="AV88:AV93"/>
    <mergeCell ref="AW88:AW93"/>
    <mergeCell ref="AX88:AX93"/>
    <mergeCell ref="AM88:AM93"/>
    <mergeCell ref="AN88:AN93"/>
    <mergeCell ref="AO88:AO93"/>
    <mergeCell ref="AZ100:AZ105"/>
    <mergeCell ref="AO100:AO105"/>
    <mergeCell ref="AP100:AP105"/>
    <mergeCell ref="AQ100:AQ105"/>
    <mergeCell ref="AR100:AR105"/>
    <mergeCell ref="AS100:AS105"/>
    <mergeCell ref="AT100:AT105"/>
    <mergeCell ref="AZ94:AZ99"/>
    <mergeCell ref="C100:C105"/>
    <mergeCell ref="AG100:AG105"/>
    <mergeCell ref="AH100:AH105"/>
    <mergeCell ref="AI100:AI105"/>
    <mergeCell ref="AJ100:AJ105"/>
    <mergeCell ref="AK100:AK105"/>
    <mergeCell ref="AL100:AL105"/>
    <mergeCell ref="AM100:AM105"/>
    <mergeCell ref="AN100:AN105"/>
    <mergeCell ref="AT94:AT99"/>
    <mergeCell ref="AU94:AU99"/>
    <mergeCell ref="AV94:AV99"/>
    <mergeCell ref="AW94:AW99"/>
    <mergeCell ref="AX94:AX99"/>
    <mergeCell ref="AY94:AY99"/>
    <mergeCell ref="AN94:AN99"/>
    <mergeCell ref="AH106:AH111"/>
    <mergeCell ref="AI106:AI111"/>
    <mergeCell ref="AJ106:AJ111"/>
    <mergeCell ref="AK106:AK111"/>
    <mergeCell ref="AU100:AU105"/>
    <mergeCell ref="AV100:AV105"/>
    <mergeCell ref="AW100:AW105"/>
    <mergeCell ref="AX100:AX105"/>
    <mergeCell ref="AY100:AY105"/>
    <mergeCell ref="AX106:AX111"/>
    <mergeCell ref="AY106:AY111"/>
    <mergeCell ref="AZ106:AZ111"/>
    <mergeCell ref="C112:C117"/>
    <mergeCell ref="AG112:AG117"/>
    <mergeCell ref="AH112:AH117"/>
    <mergeCell ref="AI112:AI117"/>
    <mergeCell ref="AJ112:AJ117"/>
    <mergeCell ref="AK112:AK117"/>
    <mergeCell ref="AL112:AL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C106:C111"/>
    <mergeCell ref="AG106:AG111"/>
    <mergeCell ref="AY112:AY117"/>
    <mergeCell ref="AZ112:AZ117"/>
    <mergeCell ref="C118:C123"/>
    <mergeCell ref="AG118:AG123"/>
    <mergeCell ref="AH118:AH123"/>
    <mergeCell ref="AI118:AI123"/>
    <mergeCell ref="AJ118:AJ123"/>
    <mergeCell ref="AK118:AK123"/>
    <mergeCell ref="AL118:AL123"/>
    <mergeCell ref="AM118:AM123"/>
    <mergeCell ref="AS112:AS117"/>
    <mergeCell ref="AT112:AT117"/>
    <mergeCell ref="AU112:AU117"/>
    <mergeCell ref="AV112:AV117"/>
    <mergeCell ref="AW112:AW117"/>
    <mergeCell ref="AX112:AX117"/>
    <mergeCell ref="AM112:AM117"/>
    <mergeCell ref="AN112:AN117"/>
    <mergeCell ref="AO112:AO117"/>
    <mergeCell ref="AP112:AP117"/>
    <mergeCell ref="AQ112:AQ117"/>
    <mergeCell ref="AR112:AR117"/>
    <mergeCell ref="AZ118:AZ123"/>
    <mergeCell ref="C124:C127"/>
    <mergeCell ref="AH124:AH127"/>
    <mergeCell ref="AI124:AI127"/>
    <mergeCell ref="AJ124:AJ127"/>
    <mergeCell ref="AK124:AK127"/>
    <mergeCell ref="AL124:AL127"/>
    <mergeCell ref="AM124:AM127"/>
    <mergeCell ref="AN124:AN127"/>
    <mergeCell ref="AO124:AO127"/>
    <mergeCell ref="AT118:AT123"/>
    <mergeCell ref="AU118:AU123"/>
    <mergeCell ref="AV118:AV123"/>
    <mergeCell ref="AW118:AW123"/>
    <mergeCell ref="AX118:AX123"/>
    <mergeCell ref="AY118:AY123"/>
    <mergeCell ref="AN118:AN123"/>
    <mergeCell ref="AO118:AO123"/>
    <mergeCell ref="AP118:AP123"/>
    <mergeCell ref="AQ118:AQ123"/>
    <mergeCell ref="AR118:AR123"/>
    <mergeCell ref="AS118:AS123"/>
    <mergeCell ref="AV124:AV127"/>
    <mergeCell ref="AW124:AW127"/>
    <mergeCell ref="AX124:AX127"/>
    <mergeCell ref="AY124:AY127"/>
    <mergeCell ref="AZ124:AZ127"/>
    <mergeCell ref="A128:A245"/>
    <mergeCell ref="B128:B245"/>
    <mergeCell ref="C128:C133"/>
    <mergeCell ref="AH128:AH133"/>
    <mergeCell ref="AI128:AI133"/>
    <mergeCell ref="AP124:AP127"/>
    <mergeCell ref="AQ124:AQ127"/>
    <mergeCell ref="AR124:AR127"/>
    <mergeCell ref="AS124:AS127"/>
    <mergeCell ref="AT124:AT127"/>
    <mergeCell ref="AU124:AU127"/>
    <mergeCell ref="A10:A127"/>
    <mergeCell ref="B10:B127"/>
    <mergeCell ref="AH10:AH15"/>
    <mergeCell ref="AI10:AI15"/>
    <mergeCell ref="AH46:AH51"/>
    <mergeCell ref="AI46:AI51"/>
    <mergeCell ref="AV128:AV133"/>
    <mergeCell ref="AW128:AW133"/>
    <mergeCell ref="AX128:AX133"/>
    <mergeCell ref="AY128:AY133"/>
    <mergeCell ref="AZ128:AZ133"/>
    <mergeCell ref="C134:C139"/>
    <mergeCell ref="AH134:AH139"/>
    <mergeCell ref="AI134:AI139"/>
    <mergeCell ref="AJ134:AJ139"/>
    <mergeCell ref="AK134:AK139"/>
    <mergeCell ref="AP128:AP133"/>
    <mergeCell ref="AQ128:AQ133"/>
    <mergeCell ref="AR128:AR133"/>
    <mergeCell ref="AS128:AS133"/>
    <mergeCell ref="AT128:AT133"/>
    <mergeCell ref="AU128:AU133"/>
    <mergeCell ref="AJ128:AJ133"/>
    <mergeCell ref="AK128:AK133"/>
    <mergeCell ref="AL128:AL133"/>
    <mergeCell ref="AM128:AM133"/>
    <mergeCell ref="AN128:AN133"/>
    <mergeCell ref="AO128:AO133"/>
    <mergeCell ref="AX134:AX139"/>
    <mergeCell ref="AY134:AY139"/>
    <mergeCell ref="AZ134:AZ139"/>
    <mergeCell ref="AT134:AT139"/>
    <mergeCell ref="AU134:AU139"/>
    <mergeCell ref="AV134:AV139"/>
    <mergeCell ref="C140:C145"/>
    <mergeCell ref="AH140:AH145"/>
    <mergeCell ref="AI140:AI145"/>
    <mergeCell ref="AJ140:AJ145"/>
    <mergeCell ref="AK140:AK145"/>
    <mergeCell ref="AL140:AL145"/>
    <mergeCell ref="AM140:AM145"/>
    <mergeCell ref="AR134:AR139"/>
    <mergeCell ref="AS134:AS139"/>
    <mergeCell ref="AO140:AO145"/>
    <mergeCell ref="AP140:AP145"/>
    <mergeCell ref="AQ140:AQ145"/>
    <mergeCell ref="AR140:AR145"/>
    <mergeCell ref="AS140:AS145"/>
    <mergeCell ref="AW134:AW139"/>
    <mergeCell ref="AL134:AL139"/>
    <mergeCell ref="AM134:AM139"/>
    <mergeCell ref="AN134:AN139"/>
    <mergeCell ref="AO134:AO139"/>
    <mergeCell ref="AP134:AP139"/>
    <mergeCell ref="AQ134:AQ139"/>
    <mergeCell ref="AZ140:AZ145"/>
    <mergeCell ref="C146:C151"/>
    <mergeCell ref="AH146:AH151"/>
    <mergeCell ref="AI146:AI151"/>
    <mergeCell ref="AJ146:AJ151"/>
    <mergeCell ref="AK146:AK151"/>
    <mergeCell ref="AL146:AL151"/>
    <mergeCell ref="AM146:AM151"/>
    <mergeCell ref="AN146:AN151"/>
    <mergeCell ref="AO146:AO151"/>
    <mergeCell ref="AT140:AT145"/>
    <mergeCell ref="AU140:AU145"/>
    <mergeCell ref="AV140:AV145"/>
    <mergeCell ref="AW140:AW145"/>
    <mergeCell ref="AX140:AX145"/>
    <mergeCell ref="AY140:AY145"/>
    <mergeCell ref="AN140:AN145"/>
    <mergeCell ref="AV146:AV151"/>
    <mergeCell ref="AW146:AW151"/>
    <mergeCell ref="AX146:AX151"/>
    <mergeCell ref="AY146:AY151"/>
    <mergeCell ref="AZ146:AZ151"/>
    <mergeCell ref="C152:C157"/>
    <mergeCell ref="AH152:AH157"/>
    <mergeCell ref="AI152:AI157"/>
    <mergeCell ref="AJ152:AJ157"/>
    <mergeCell ref="AK152:AK157"/>
    <mergeCell ref="AP146:AP151"/>
    <mergeCell ref="AQ146:AQ151"/>
    <mergeCell ref="AR146:AR151"/>
    <mergeCell ref="AS146:AS151"/>
    <mergeCell ref="AT146:AT151"/>
    <mergeCell ref="AU146:AU151"/>
    <mergeCell ref="AX152:AX157"/>
    <mergeCell ref="AY152:AY157"/>
    <mergeCell ref="AZ152:AZ157"/>
    <mergeCell ref="AT152:AT157"/>
    <mergeCell ref="AU152:AU157"/>
    <mergeCell ref="AV152:AV157"/>
    <mergeCell ref="AW152:AW157"/>
    <mergeCell ref="C158:C163"/>
    <mergeCell ref="AH158:AH163"/>
    <mergeCell ref="AI158:AI163"/>
    <mergeCell ref="AJ158:AJ163"/>
    <mergeCell ref="AK158:AK163"/>
    <mergeCell ref="AL158:AL163"/>
    <mergeCell ref="AM158:AM163"/>
    <mergeCell ref="AR152:AR157"/>
    <mergeCell ref="AS152:AS157"/>
    <mergeCell ref="AL152:AL157"/>
    <mergeCell ref="AM152:AM157"/>
    <mergeCell ref="AN152:AN157"/>
    <mergeCell ref="AO152:AO157"/>
    <mergeCell ref="AP152:AP157"/>
    <mergeCell ref="AQ152:AQ157"/>
    <mergeCell ref="AZ158:AZ163"/>
    <mergeCell ref="C164:C169"/>
    <mergeCell ref="AH164:AH169"/>
    <mergeCell ref="AI164:AI169"/>
    <mergeCell ref="AJ164:AJ169"/>
    <mergeCell ref="AK164:AK169"/>
    <mergeCell ref="AL164:AL169"/>
    <mergeCell ref="AM164:AM169"/>
    <mergeCell ref="AN164:AN169"/>
    <mergeCell ref="AO164:AO169"/>
    <mergeCell ref="AT158:AT163"/>
    <mergeCell ref="AU158:AU163"/>
    <mergeCell ref="AV158:AV163"/>
    <mergeCell ref="AW158:AW163"/>
    <mergeCell ref="AX158:AX163"/>
    <mergeCell ref="AY158:AY163"/>
    <mergeCell ref="AN158:AN163"/>
    <mergeCell ref="AO158:AO163"/>
    <mergeCell ref="AP158:AP163"/>
    <mergeCell ref="AQ158:AQ163"/>
    <mergeCell ref="AR158:AR163"/>
    <mergeCell ref="AS158:AS163"/>
    <mergeCell ref="AV164:AV169"/>
    <mergeCell ref="AW164:AW169"/>
    <mergeCell ref="AX164:AX169"/>
    <mergeCell ref="AY164:AY169"/>
    <mergeCell ref="AZ164:AZ169"/>
    <mergeCell ref="C170:C175"/>
    <mergeCell ref="AH170:AH175"/>
    <mergeCell ref="AI170:AI175"/>
    <mergeCell ref="AJ170:AJ175"/>
    <mergeCell ref="AK170:AK175"/>
    <mergeCell ref="AP164:AP169"/>
    <mergeCell ref="AQ164:AQ169"/>
    <mergeCell ref="AR164:AR169"/>
    <mergeCell ref="AS164:AS169"/>
    <mergeCell ref="AT164:AT169"/>
    <mergeCell ref="AU164:AU169"/>
    <mergeCell ref="AX170:AX175"/>
    <mergeCell ref="AY170:AY175"/>
    <mergeCell ref="AZ170:AZ175"/>
    <mergeCell ref="AT170:AT175"/>
    <mergeCell ref="AU170:AU175"/>
    <mergeCell ref="AV170:AV175"/>
    <mergeCell ref="AW170:AW175"/>
    <mergeCell ref="C176:C181"/>
    <mergeCell ref="AH176:AH181"/>
    <mergeCell ref="AI176:AI181"/>
    <mergeCell ref="AJ176:AJ181"/>
    <mergeCell ref="AK176:AK181"/>
    <mergeCell ref="AL176:AL181"/>
    <mergeCell ref="AM176:AM181"/>
    <mergeCell ref="AR170:AR175"/>
    <mergeCell ref="AS170:AS175"/>
    <mergeCell ref="AL170:AL175"/>
    <mergeCell ref="AM170:AM175"/>
    <mergeCell ref="AN170:AN175"/>
    <mergeCell ref="AO170:AO175"/>
    <mergeCell ref="AP170:AP175"/>
    <mergeCell ref="AQ170:AQ175"/>
    <mergeCell ref="AZ176:AZ181"/>
    <mergeCell ref="C182:C187"/>
    <mergeCell ref="AH182:AH187"/>
    <mergeCell ref="AI182:AI187"/>
    <mergeCell ref="AJ182:AJ187"/>
    <mergeCell ref="AK182:AK187"/>
    <mergeCell ref="AL182:AL187"/>
    <mergeCell ref="AM182:AM187"/>
    <mergeCell ref="AN182:AN187"/>
    <mergeCell ref="AO182:AO187"/>
    <mergeCell ref="AT176:AT181"/>
    <mergeCell ref="AU176:AU181"/>
    <mergeCell ref="AV176:AV181"/>
    <mergeCell ref="AW176:AW181"/>
    <mergeCell ref="AX176:AX181"/>
    <mergeCell ref="AY176:AY181"/>
    <mergeCell ref="AN176:AN181"/>
    <mergeCell ref="AO176:AO181"/>
    <mergeCell ref="AP176:AP181"/>
    <mergeCell ref="AQ176:AQ181"/>
    <mergeCell ref="AR176:AR181"/>
    <mergeCell ref="AS176:AS181"/>
    <mergeCell ref="AV182:AV187"/>
    <mergeCell ref="AW182:AW187"/>
    <mergeCell ref="AX182:AX187"/>
    <mergeCell ref="AY182:AY187"/>
    <mergeCell ref="AZ182:AZ187"/>
    <mergeCell ref="C188:C193"/>
    <mergeCell ref="AH188:AH193"/>
    <mergeCell ref="AI188:AI193"/>
    <mergeCell ref="AJ188:AJ193"/>
    <mergeCell ref="AK188:AK193"/>
    <mergeCell ref="AP182:AP187"/>
    <mergeCell ref="AQ182:AQ187"/>
    <mergeCell ref="AR182:AR187"/>
    <mergeCell ref="AS182:AS187"/>
    <mergeCell ref="AT182:AT187"/>
    <mergeCell ref="AU182:AU187"/>
    <mergeCell ref="AX188:AX193"/>
    <mergeCell ref="AY188:AY193"/>
    <mergeCell ref="AZ188:AZ193"/>
    <mergeCell ref="AT188:AT193"/>
    <mergeCell ref="AU188:AU193"/>
    <mergeCell ref="AV188:AV193"/>
    <mergeCell ref="AW188:AW193"/>
    <mergeCell ref="C194:C199"/>
    <mergeCell ref="AH194:AH199"/>
    <mergeCell ref="AI194:AI199"/>
    <mergeCell ref="AJ194:AJ199"/>
    <mergeCell ref="AK194:AK199"/>
    <mergeCell ref="AL194:AL199"/>
    <mergeCell ref="AM194:AM199"/>
    <mergeCell ref="AR188:AR193"/>
    <mergeCell ref="AS188:AS193"/>
    <mergeCell ref="AL188:AL193"/>
    <mergeCell ref="AM188:AM193"/>
    <mergeCell ref="AN188:AN193"/>
    <mergeCell ref="AO188:AO193"/>
    <mergeCell ref="AP188:AP193"/>
    <mergeCell ref="AQ188:AQ193"/>
    <mergeCell ref="AZ194:AZ199"/>
    <mergeCell ref="C200:C205"/>
    <mergeCell ref="AH200:AH205"/>
    <mergeCell ref="AI200:AI205"/>
    <mergeCell ref="AJ200:AJ205"/>
    <mergeCell ref="AK200:AK205"/>
    <mergeCell ref="AL200:AL205"/>
    <mergeCell ref="AM200:AM205"/>
    <mergeCell ref="AN200:AN205"/>
    <mergeCell ref="AO200:AO205"/>
    <mergeCell ref="AT194:AT199"/>
    <mergeCell ref="AU194:AU199"/>
    <mergeCell ref="AV194:AV199"/>
    <mergeCell ref="AW194:AW199"/>
    <mergeCell ref="AX194:AX199"/>
    <mergeCell ref="AY194:AY199"/>
    <mergeCell ref="AN194:AN199"/>
    <mergeCell ref="AO194:AO199"/>
    <mergeCell ref="AP194:AP199"/>
    <mergeCell ref="AQ194:AQ199"/>
    <mergeCell ref="AR194:AR199"/>
    <mergeCell ref="AS194:AS199"/>
    <mergeCell ref="AV200:AV205"/>
    <mergeCell ref="AW200:AW205"/>
    <mergeCell ref="AX200:AX205"/>
    <mergeCell ref="AY200:AY205"/>
    <mergeCell ref="AZ200:AZ205"/>
    <mergeCell ref="C206:C211"/>
    <mergeCell ref="AH206:AH211"/>
    <mergeCell ref="AI206:AI211"/>
    <mergeCell ref="AJ206:AJ211"/>
    <mergeCell ref="AK206:AK211"/>
    <mergeCell ref="AP200:AP205"/>
    <mergeCell ref="AQ200:AQ205"/>
    <mergeCell ref="AR200:AR205"/>
    <mergeCell ref="AS200:AS205"/>
    <mergeCell ref="AT200:AT205"/>
    <mergeCell ref="AU200:AU205"/>
    <mergeCell ref="AX206:AX211"/>
    <mergeCell ref="AY206:AY211"/>
    <mergeCell ref="AZ206:AZ211"/>
    <mergeCell ref="AT206:AT211"/>
    <mergeCell ref="AU206:AU211"/>
    <mergeCell ref="AV206:AV211"/>
    <mergeCell ref="AW206:AW211"/>
    <mergeCell ref="C212:C217"/>
    <mergeCell ref="AH212:AH217"/>
    <mergeCell ref="AI212:AI217"/>
    <mergeCell ref="AJ212:AJ217"/>
    <mergeCell ref="AK212:AK217"/>
    <mergeCell ref="AL212:AL217"/>
    <mergeCell ref="AM212:AM217"/>
    <mergeCell ref="AR206:AR211"/>
    <mergeCell ref="AS206:AS211"/>
    <mergeCell ref="AL206:AL211"/>
    <mergeCell ref="AM206:AM211"/>
    <mergeCell ref="AN206:AN211"/>
    <mergeCell ref="AO206:AO211"/>
    <mergeCell ref="AP206:AP211"/>
    <mergeCell ref="AQ206:AQ211"/>
    <mergeCell ref="AZ212:AZ217"/>
    <mergeCell ref="C218:C223"/>
    <mergeCell ref="AH218:AH223"/>
    <mergeCell ref="AI218:AI223"/>
    <mergeCell ref="AJ218:AJ223"/>
    <mergeCell ref="AK218:AK223"/>
    <mergeCell ref="AL218:AL223"/>
    <mergeCell ref="AM218:AM223"/>
    <mergeCell ref="AN218:AN223"/>
    <mergeCell ref="AO218:AO223"/>
    <mergeCell ref="AT212:AT217"/>
    <mergeCell ref="AU212:AU217"/>
    <mergeCell ref="AV212:AV217"/>
    <mergeCell ref="AW212:AW217"/>
    <mergeCell ref="AX212:AX217"/>
    <mergeCell ref="AY212:AY217"/>
    <mergeCell ref="AN212:AN217"/>
    <mergeCell ref="AO212:AO217"/>
    <mergeCell ref="AP212:AP217"/>
    <mergeCell ref="AQ212:AQ217"/>
    <mergeCell ref="AR212:AR217"/>
    <mergeCell ref="AS212:AS217"/>
    <mergeCell ref="AV218:AV223"/>
    <mergeCell ref="AW218:AW223"/>
    <mergeCell ref="AX218:AX223"/>
    <mergeCell ref="AY218:AY223"/>
    <mergeCell ref="AZ218:AZ223"/>
    <mergeCell ref="C224:C229"/>
    <mergeCell ref="AH224:AH229"/>
    <mergeCell ref="AI224:AI229"/>
    <mergeCell ref="AJ224:AJ229"/>
    <mergeCell ref="AK224:AK229"/>
    <mergeCell ref="AP218:AP223"/>
    <mergeCell ref="AQ218:AQ223"/>
    <mergeCell ref="AR218:AR223"/>
    <mergeCell ref="AS218:AS223"/>
    <mergeCell ref="AT218:AT223"/>
    <mergeCell ref="AU218:AU223"/>
    <mergeCell ref="AX224:AX229"/>
    <mergeCell ref="AY224:AY229"/>
    <mergeCell ref="AZ224:AZ229"/>
    <mergeCell ref="AT224:AT229"/>
    <mergeCell ref="AU224:AU229"/>
    <mergeCell ref="AV224:AV229"/>
    <mergeCell ref="AW224:AW229"/>
    <mergeCell ref="C230:C235"/>
    <mergeCell ref="AH230:AH235"/>
    <mergeCell ref="AI230:AI235"/>
    <mergeCell ref="AJ230:AJ235"/>
    <mergeCell ref="AK230:AK235"/>
    <mergeCell ref="AL230:AL235"/>
    <mergeCell ref="AM230:AM235"/>
    <mergeCell ref="AR224:AR229"/>
    <mergeCell ref="AS224:AS229"/>
    <mergeCell ref="AL224:AL229"/>
    <mergeCell ref="AM224:AM229"/>
    <mergeCell ref="AN224:AN229"/>
    <mergeCell ref="AO224:AO229"/>
    <mergeCell ref="AP224:AP229"/>
    <mergeCell ref="AQ224:AQ229"/>
    <mergeCell ref="AZ230:AZ235"/>
    <mergeCell ref="C236:C241"/>
    <mergeCell ref="AH236:AH241"/>
    <mergeCell ref="AI236:AI241"/>
    <mergeCell ref="AJ236:AJ241"/>
    <mergeCell ref="AK236:AK241"/>
    <mergeCell ref="AL236:AL241"/>
    <mergeCell ref="AM236:AM241"/>
    <mergeCell ref="AN236:AN241"/>
    <mergeCell ref="AO236:AO241"/>
    <mergeCell ref="AT230:AT235"/>
    <mergeCell ref="AU230:AU235"/>
    <mergeCell ref="AV230:AV235"/>
    <mergeCell ref="AW230:AW235"/>
    <mergeCell ref="AX230:AX235"/>
    <mergeCell ref="AY230:AY235"/>
    <mergeCell ref="AN230:AN235"/>
    <mergeCell ref="AO230:AO235"/>
    <mergeCell ref="AP230:AP235"/>
    <mergeCell ref="AQ230:AQ235"/>
    <mergeCell ref="AR230:AR235"/>
    <mergeCell ref="AS230:AS235"/>
    <mergeCell ref="AV236:AV241"/>
    <mergeCell ref="AW236:AW241"/>
    <mergeCell ref="AX236:AX241"/>
    <mergeCell ref="AY236:AY241"/>
    <mergeCell ref="AZ236:AZ241"/>
    <mergeCell ref="C242:C245"/>
    <mergeCell ref="AH242:AH245"/>
    <mergeCell ref="AI242:AI245"/>
    <mergeCell ref="AJ242:AJ245"/>
    <mergeCell ref="AK242:AK245"/>
    <mergeCell ref="AP236:AP241"/>
    <mergeCell ref="AQ236:AQ241"/>
    <mergeCell ref="AR236:AR241"/>
    <mergeCell ref="AS236:AS241"/>
    <mergeCell ref="AT236:AT241"/>
    <mergeCell ref="AU236:AU241"/>
    <mergeCell ref="AX242:AX245"/>
    <mergeCell ref="AY242:AY245"/>
    <mergeCell ref="AZ242:AZ245"/>
    <mergeCell ref="AT242:AT245"/>
    <mergeCell ref="AU242:AU245"/>
    <mergeCell ref="AV242:AV245"/>
    <mergeCell ref="AW242:AW245"/>
    <mergeCell ref="A246:A251"/>
    <mergeCell ref="B246:B251"/>
    <mergeCell ref="C246:C251"/>
    <mergeCell ref="AH246:AH251"/>
    <mergeCell ref="AI246:AI251"/>
    <mergeCell ref="AJ246:AJ251"/>
    <mergeCell ref="AK246:AK251"/>
    <mergeCell ref="AR242:AR245"/>
    <mergeCell ref="AS242:AS245"/>
    <mergeCell ref="AL242:AL245"/>
    <mergeCell ref="AM242:AM245"/>
    <mergeCell ref="AN242:AN245"/>
    <mergeCell ref="AO242:AO245"/>
    <mergeCell ref="AP242:AP245"/>
    <mergeCell ref="AQ242:AQ245"/>
    <mergeCell ref="AX246:AX251"/>
    <mergeCell ref="AY246:AY251"/>
    <mergeCell ref="AZ246:AZ251"/>
    <mergeCell ref="A252:C254"/>
    <mergeCell ref="AH252:AH254"/>
    <mergeCell ref="AI252:AI254"/>
    <mergeCell ref="AJ252:AJ254"/>
    <mergeCell ref="AK252:AK254"/>
    <mergeCell ref="AL252:AL254"/>
    <mergeCell ref="AM252:AM254"/>
    <mergeCell ref="AR246:AR251"/>
    <mergeCell ref="AS246:AS251"/>
    <mergeCell ref="AT246:AT251"/>
    <mergeCell ref="AU246:AU251"/>
    <mergeCell ref="AV246:AV251"/>
    <mergeCell ref="AW246:AW251"/>
    <mergeCell ref="AL246:AL251"/>
    <mergeCell ref="AM246:AM251"/>
    <mergeCell ref="AN246:AN251"/>
    <mergeCell ref="AO246:AO251"/>
    <mergeCell ref="AP246:AP251"/>
    <mergeCell ref="AQ246:AQ251"/>
    <mergeCell ref="AZ252:AZ254"/>
    <mergeCell ref="AY252:AY254"/>
    <mergeCell ref="B257:D257"/>
    <mergeCell ref="E257:S257"/>
    <mergeCell ref="B258:D258"/>
    <mergeCell ref="E258:S258"/>
    <mergeCell ref="AT252:AT254"/>
    <mergeCell ref="AU252:AU254"/>
    <mergeCell ref="AV252:AV254"/>
    <mergeCell ref="AW252:AW254"/>
    <mergeCell ref="AX252:AX254"/>
    <mergeCell ref="AN252:AN254"/>
    <mergeCell ref="AO252:AO254"/>
    <mergeCell ref="AP252:AP254"/>
    <mergeCell ref="AQ252:AQ254"/>
    <mergeCell ref="AR252:AR254"/>
    <mergeCell ref="AS252:AS25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1AA2-1BBA-42CB-9F38-5032E2985E83}">
  <sheetPr>
    <outlinePr summaryBelow="0" summaryRight="0"/>
  </sheetPr>
  <dimension ref="A1:G874"/>
  <sheetViews>
    <sheetView showGridLines="0" zoomScale="85" zoomScaleNormal="85" workbookViewId="0">
      <pane xSplit="2" ySplit="1" topLeftCell="C2" activePane="bottomRight" state="frozen"/>
      <selection pane="topRight" activeCell="B1" sqref="B1"/>
      <selection pane="bottomLeft" activeCell="A5" sqref="A5"/>
      <selection pane="bottomRight" activeCell="G19" sqref="G19"/>
    </sheetView>
  </sheetViews>
  <sheetFormatPr baseColWidth="10" defaultColWidth="14.42578125" defaultRowHeight="15" customHeight="1"/>
  <cols>
    <col min="1" max="1" width="37.5703125" style="257" customWidth="1"/>
    <col min="2" max="2" width="54.140625" style="257" customWidth="1"/>
    <col min="3" max="3" width="17.7109375" style="257" customWidth="1"/>
    <col min="4" max="4" width="14.42578125" style="257"/>
    <col min="5" max="5" width="18.5703125" style="257" bestFit="1" customWidth="1"/>
    <col min="6" max="7" width="20" style="257" bestFit="1" customWidth="1"/>
    <col min="8" max="16384" width="14.42578125" style="257"/>
  </cols>
  <sheetData>
    <row r="1" spans="1:7" s="256" customFormat="1" ht="85.5" customHeight="1" thickBot="1">
      <c r="A1" s="255" t="s">
        <v>339</v>
      </c>
      <c r="B1" s="255" t="s">
        <v>318</v>
      </c>
      <c r="C1" s="255" t="s">
        <v>214</v>
      </c>
      <c r="E1" s="349">
        <f>+INVERSIÓN!DW23</f>
        <v>10000000</v>
      </c>
      <c r="F1" s="350">
        <f>+INVERSIÓN!DX23</f>
        <v>192696000</v>
      </c>
      <c r="G1" s="349">
        <f>+INVERSIÓN!DY23</f>
        <v>192696000</v>
      </c>
    </row>
    <row r="2" spans="1:7" ht="27.75" customHeight="1" thickTop="1" thickBot="1">
      <c r="A2" s="263" t="s">
        <v>232</v>
      </c>
      <c r="B2" s="281" t="s">
        <v>324</v>
      </c>
      <c r="C2" s="281">
        <v>176</v>
      </c>
      <c r="D2" s="348">
        <f t="shared" ref="D2:D19" si="0">+C2/$C$20</f>
        <v>0.24376731301939059</v>
      </c>
      <c r="E2" s="351">
        <f t="shared" ref="E2:E19" si="1">+ROUND($E$1*D2,0)</f>
        <v>2437673</v>
      </c>
      <c r="F2" s="351">
        <f t="shared" ref="F2:F19" si="2">+ROUND($F$1*D2,0)</f>
        <v>46972986</v>
      </c>
      <c r="G2" s="351">
        <f t="shared" ref="G2:G10" si="3">+ROUND($G$1*D2,0)</f>
        <v>46972986</v>
      </c>
    </row>
    <row r="3" spans="1:7" ht="27.75" customHeight="1" thickTop="1" thickBot="1">
      <c r="A3" s="264" t="s">
        <v>233</v>
      </c>
      <c r="B3" s="258" t="s">
        <v>333</v>
      </c>
      <c r="C3" s="258">
        <v>57</v>
      </c>
      <c r="D3" s="348">
        <f t="shared" si="0"/>
        <v>7.8947368421052627E-2</v>
      </c>
      <c r="E3" s="351">
        <f t="shared" si="1"/>
        <v>789474</v>
      </c>
      <c r="F3" s="351">
        <f t="shared" si="2"/>
        <v>15212842</v>
      </c>
      <c r="G3" s="351">
        <f t="shared" si="3"/>
        <v>15212842</v>
      </c>
    </row>
    <row r="4" spans="1:7" ht="27.75" customHeight="1" thickTop="1" thickBot="1">
      <c r="A4" s="265" t="s">
        <v>234</v>
      </c>
      <c r="B4" s="292" t="s">
        <v>320</v>
      </c>
      <c r="C4" s="292">
        <v>59</v>
      </c>
      <c r="D4" s="348">
        <f t="shared" si="0"/>
        <v>8.1717451523545703E-2</v>
      </c>
      <c r="E4" s="351">
        <f t="shared" si="1"/>
        <v>817175</v>
      </c>
      <c r="F4" s="351">
        <f t="shared" si="2"/>
        <v>15746626</v>
      </c>
      <c r="G4" s="351">
        <f t="shared" si="3"/>
        <v>15746626</v>
      </c>
    </row>
    <row r="5" spans="1:7" ht="27.75" customHeight="1" thickTop="1" thickBot="1">
      <c r="A5" s="266" t="s">
        <v>235</v>
      </c>
      <c r="B5" s="259" t="s">
        <v>334</v>
      </c>
      <c r="C5" s="259">
        <v>6</v>
      </c>
      <c r="D5" s="348">
        <f t="shared" si="0"/>
        <v>8.3102493074792248E-3</v>
      </c>
      <c r="E5" s="351">
        <f t="shared" si="1"/>
        <v>83102</v>
      </c>
      <c r="F5" s="351">
        <f t="shared" si="2"/>
        <v>1601352</v>
      </c>
      <c r="G5" s="351">
        <f t="shared" si="3"/>
        <v>1601352</v>
      </c>
    </row>
    <row r="6" spans="1:7" ht="27.75" customHeight="1" thickTop="1" thickBot="1">
      <c r="A6" s="267" t="s">
        <v>236</v>
      </c>
      <c r="B6" s="282" t="s">
        <v>328</v>
      </c>
      <c r="C6" s="282">
        <v>33</v>
      </c>
      <c r="D6" s="348">
        <f t="shared" si="0"/>
        <v>4.5706371191135735E-2</v>
      </c>
      <c r="E6" s="351">
        <f t="shared" si="1"/>
        <v>457064</v>
      </c>
      <c r="F6" s="351">
        <f t="shared" si="2"/>
        <v>8807435</v>
      </c>
      <c r="G6" s="351">
        <f t="shared" si="3"/>
        <v>8807435</v>
      </c>
    </row>
    <row r="7" spans="1:7" ht="27.75" customHeight="1" thickTop="1" thickBot="1">
      <c r="A7" s="268" t="s">
        <v>238</v>
      </c>
      <c r="B7" s="287" t="s">
        <v>329</v>
      </c>
      <c r="C7" s="287">
        <v>24</v>
      </c>
      <c r="D7" s="348">
        <f t="shared" si="0"/>
        <v>3.3240997229916899E-2</v>
      </c>
      <c r="E7" s="351">
        <f t="shared" si="1"/>
        <v>332410</v>
      </c>
      <c r="F7" s="351">
        <f t="shared" si="2"/>
        <v>6405407</v>
      </c>
      <c r="G7" s="351">
        <f t="shared" si="3"/>
        <v>6405407</v>
      </c>
    </row>
    <row r="8" spans="1:7" ht="27.75" customHeight="1" thickTop="1" thickBot="1">
      <c r="A8" s="269" t="s">
        <v>239</v>
      </c>
      <c r="B8" s="290" t="s">
        <v>327</v>
      </c>
      <c r="C8" s="290">
        <v>4</v>
      </c>
      <c r="D8" s="348">
        <f t="shared" si="0"/>
        <v>5.5401662049861496E-3</v>
      </c>
      <c r="E8" s="351">
        <f t="shared" si="1"/>
        <v>55402</v>
      </c>
      <c r="F8" s="351">
        <f t="shared" si="2"/>
        <v>1067568</v>
      </c>
      <c r="G8" s="351">
        <f t="shared" si="3"/>
        <v>1067568</v>
      </c>
    </row>
    <row r="9" spans="1:7" ht="27.75" customHeight="1" thickTop="1" thickBot="1">
      <c r="A9" s="270" t="s">
        <v>240</v>
      </c>
      <c r="B9" s="260" t="s">
        <v>330</v>
      </c>
      <c r="C9" s="260">
        <v>29</v>
      </c>
      <c r="D9" s="348">
        <f t="shared" si="0"/>
        <v>4.0166204986149583E-2</v>
      </c>
      <c r="E9" s="351">
        <f t="shared" si="1"/>
        <v>401662</v>
      </c>
      <c r="F9" s="351">
        <f t="shared" si="2"/>
        <v>7739867</v>
      </c>
      <c r="G9" s="351">
        <f t="shared" si="3"/>
        <v>7739867</v>
      </c>
    </row>
    <row r="10" spans="1:7" ht="27.75" customHeight="1" thickTop="1" thickBot="1">
      <c r="A10" s="271" t="s">
        <v>241</v>
      </c>
      <c r="B10" s="283" t="s">
        <v>323</v>
      </c>
      <c r="C10" s="283">
        <v>17</v>
      </c>
      <c r="D10" s="348">
        <f t="shared" si="0"/>
        <v>2.3545706371191136E-2</v>
      </c>
      <c r="E10" s="351">
        <f t="shared" si="1"/>
        <v>235457</v>
      </c>
      <c r="F10" s="351">
        <f t="shared" si="2"/>
        <v>4537163</v>
      </c>
      <c r="G10" s="351">
        <f t="shared" si="3"/>
        <v>4537163</v>
      </c>
    </row>
    <row r="11" spans="1:7" ht="27.75" customHeight="1" thickTop="1" thickBot="1">
      <c r="A11" s="272" t="s">
        <v>223</v>
      </c>
      <c r="B11" s="288" t="s">
        <v>336</v>
      </c>
      <c r="C11" s="288">
        <v>46</v>
      </c>
      <c r="D11" s="348">
        <f t="shared" si="0"/>
        <v>6.3711911357340723E-2</v>
      </c>
      <c r="E11" s="351">
        <f t="shared" si="1"/>
        <v>637119</v>
      </c>
      <c r="F11" s="351">
        <f t="shared" si="2"/>
        <v>12277030</v>
      </c>
      <c r="G11" s="351">
        <f>+ROUND($G$1*D11,0)+1</f>
        <v>12277031</v>
      </c>
    </row>
    <row r="12" spans="1:7" ht="27.75" customHeight="1" thickTop="1" thickBot="1">
      <c r="A12" s="273" t="s">
        <v>224</v>
      </c>
      <c r="B12" s="291" t="s">
        <v>322</v>
      </c>
      <c r="C12" s="291">
        <v>11</v>
      </c>
      <c r="D12" s="348">
        <f t="shared" si="0"/>
        <v>1.5235457063711912E-2</v>
      </c>
      <c r="E12" s="351">
        <f t="shared" si="1"/>
        <v>152355</v>
      </c>
      <c r="F12" s="351">
        <f t="shared" si="2"/>
        <v>2935812</v>
      </c>
      <c r="G12" s="351">
        <f t="shared" ref="G12:G19" si="4">+ROUND($G$1*D12,0)</f>
        <v>2935812</v>
      </c>
    </row>
    <row r="13" spans="1:7" ht="27.75" customHeight="1" thickTop="1" thickBot="1">
      <c r="A13" s="274" t="s">
        <v>225</v>
      </c>
      <c r="B13" s="293" t="s">
        <v>332</v>
      </c>
      <c r="C13" s="293">
        <v>4</v>
      </c>
      <c r="D13" s="348">
        <f t="shared" si="0"/>
        <v>5.5401662049861496E-3</v>
      </c>
      <c r="E13" s="351">
        <f t="shared" si="1"/>
        <v>55402</v>
      </c>
      <c r="F13" s="351">
        <f t="shared" si="2"/>
        <v>1067568</v>
      </c>
      <c r="G13" s="351">
        <f t="shared" si="4"/>
        <v>1067568</v>
      </c>
    </row>
    <row r="14" spans="1:7" ht="27.75" customHeight="1" thickTop="1" thickBot="1">
      <c r="A14" s="275" t="s">
        <v>226</v>
      </c>
      <c r="B14" s="294" t="s">
        <v>331</v>
      </c>
      <c r="C14" s="294">
        <v>20</v>
      </c>
      <c r="D14" s="348">
        <f t="shared" si="0"/>
        <v>2.7700831024930747E-2</v>
      </c>
      <c r="E14" s="351">
        <f t="shared" si="1"/>
        <v>277008</v>
      </c>
      <c r="F14" s="351">
        <f t="shared" si="2"/>
        <v>5337839</v>
      </c>
      <c r="G14" s="351">
        <f t="shared" si="4"/>
        <v>5337839</v>
      </c>
    </row>
    <row r="15" spans="1:7" ht="27.75" customHeight="1" thickTop="1">
      <c r="A15" s="276" t="s">
        <v>227</v>
      </c>
      <c r="B15" s="285" t="s">
        <v>337</v>
      </c>
      <c r="C15" s="285">
        <v>6</v>
      </c>
      <c r="D15" s="348">
        <f t="shared" si="0"/>
        <v>8.3102493074792248E-3</v>
      </c>
      <c r="E15" s="351">
        <f t="shared" si="1"/>
        <v>83102</v>
      </c>
      <c r="F15" s="351">
        <f t="shared" si="2"/>
        <v>1601352</v>
      </c>
      <c r="G15" s="351">
        <f t="shared" si="4"/>
        <v>1601352</v>
      </c>
    </row>
    <row r="16" spans="1:7" ht="27.75" customHeight="1" thickBot="1">
      <c r="A16" s="277" t="s">
        <v>228</v>
      </c>
      <c r="B16" s="284" t="s">
        <v>335</v>
      </c>
      <c r="C16" s="284">
        <v>24</v>
      </c>
      <c r="D16" s="348">
        <f t="shared" si="0"/>
        <v>3.3240997229916899E-2</v>
      </c>
      <c r="E16" s="351">
        <f t="shared" si="1"/>
        <v>332410</v>
      </c>
      <c r="F16" s="351">
        <f t="shared" si="2"/>
        <v>6405407</v>
      </c>
      <c r="G16" s="351">
        <f t="shared" si="4"/>
        <v>6405407</v>
      </c>
    </row>
    <row r="17" spans="1:7" ht="27.75" customHeight="1" thickTop="1">
      <c r="A17" s="278" t="s">
        <v>229</v>
      </c>
      <c r="B17" s="261" t="s">
        <v>321</v>
      </c>
      <c r="C17" s="261">
        <v>30</v>
      </c>
      <c r="D17" s="348">
        <f t="shared" si="0"/>
        <v>4.1551246537396121E-2</v>
      </c>
      <c r="E17" s="351">
        <f t="shared" si="1"/>
        <v>415512</v>
      </c>
      <c r="F17" s="351">
        <f t="shared" si="2"/>
        <v>8006759</v>
      </c>
      <c r="G17" s="351">
        <f t="shared" si="4"/>
        <v>8006759</v>
      </c>
    </row>
    <row r="18" spans="1:7" ht="27.75" customHeight="1">
      <c r="A18" s="279" t="s">
        <v>230</v>
      </c>
      <c r="B18" s="289" t="s">
        <v>326</v>
      </c>
      <c r="C18" s="289">
        <v>85</v>
      </c>
      <c r="D18" s="348">
        <f t="shared" si="0"/>
        <v>0.11772853185595568</v>
      </c>
      <c r="E18" s="351">
        <f t="shared" si="1"/>
        <v>1177285</v>
      </c>
      <c r="F18" s="351">
        <f t="shared" si="2"/>
        <v>22685817</v>
      </c>
      <c r="G18" s="351">
        <f t="shared" si="4"/>
        <v>22685817</v>
      </c>
    </row>
    <row r="19" spans="1:7" ht="27.75" customHeight="1">
      <c r="A19" s="280" t="s">
        <v>231</v>
      </c>
      <c r="B19" s="286" t="s">
        <v>325</v>
      </c>
      <c r="C19" s="286">
        <v>91</v>
      </c>
      <c r="D19" s="348">
        <f t="shared" si="0"/>
        <v>0.12603878116343489</v>
      </c>
      <c r="E19" s="351">
        <f t="shared" si="1"/>
        <v>1260388</v>
      </c>
      <c r="F19" s="351">
        <f t="shared" si="2"/>
        <v>24287169</v>
      </c>
      <c r="G19" s="351">
        <f t="shared" si="4"/>
        <v>24287169</v>
      </c>
    </row>
    <row r="20" spans="1:7" ht="15.75" customHeight="1">
      <c r="A20" s="262"/>
      <c r="B20" s="262"/>
      <c r="C20" s="295">
        <f>SUM(C2:C19)</f>
        <v>722</v>
      </c>
    </row>
    <row r="21" spans="1:7" ht="15.75" customHeight="1">
      <c r="A21" s="262"/>
      <c r="B21" s="262"/>
      <c r="C21" s="262"/>
    </row>
    <row r="22" spans="1:7" ht="15.75" customHeight="1">
      <c r="A22" s="262"/>
      <c r="B22" s="262"/>
      <c r="C22" s="262"/>
    </row>
    <row r="23" spans="1:7" ht="15.75" customHeight="1">
      <c r="A23" s="262"/>
      <c r="B23" s="262"/>
      <c r="C23" s="262"/>
    </row>
    <row r="24" spans="1:7" ht="15.75" customHeight="1">
      <c r="A24" s="262"/>
      <c r="B24" s="262"/>
      <c r="C24" s="262"/>
    </row>
    <row r="25" spans="1:7" ht="15.75" customHeight="1">
      <c r="A25" s="262"/>
      <c r="B25" s="262"/>
      <c r="C25" s="262"/>
    </row>
    <row r="26" spans="1:7" ht="15.75" customHeight="1">
      <c r="A26" s="262"/>
      <c r="B26" s="262"/>
      <c r="C26" s="262"/>
    </row>
    <row r="27" spans="1:7" ht="15.75" customHeight="1">
      <c r="A27" s="262"/>
      <c r="B27" s="262"/>
      <c r="C27" s="262"/>
    </row>
    <row r="28" spans="1:7" ht="15.75" customHeight="1">
      <c r="A28" s="262"/>
      <c r="B28" s="262"/>
      <c r="C28" s="262"/>
    </row>
    <row r="29" spans="1:7" ht="15.75" customHeight="1">
      <c r="A29" s="262"/>
      <c r="B29" s="262"/>
      <c r="C29" s="262"/>
    </row>
    <row r="30" spans="1:7" ht="15.75" customHeight="1">
      <c r="A30" s="262"/>
      <c r="B30" s="262"/>
      <c r="C30" s="262"/>
    </row>
    <row r="31" spans="1:7" ht="15.75" customHeight="1">
      <c r="A31" s="262"/>
      <c r="B31" s="262"/>
      <c r="C31" s="262"/>
    </row>
    <row r="32" spans="1:7" ht="15.75" customHeight="1">
      <c r="A32" s="262"/>
      <c r="B32" s="262"/>
      <c r="C32" s="262"/>
    </row>
    <row r="33" spans="1:3" ht="15.75" customHeight="1">
      <c r="A33" s="262"/>
      <c r="B33" s="262"/>
      <c r="C33" s="262"/>
    </row>
    <row r="34" spans="1:3" ht="15.75" customHeight="1">
      <c r="A34" s="262"/>
      <c r="B34" s="262"/>
      <c r="C34" s="262"/>
    </row>
    <row r="35" spans="1:3" ht="15.75" customHeight="1">
      <c r="A35" s="262"/>
      <c r="B35" s="262"/>
      <c r="C35" s="262"/>
    </row>
    <row r="36" spans="1:3" ht="15.75" customHeight="1">
      <c r="A36" s="262"/>
      <c r="B36" s="262"/>
      <c r="C36" s="262"/>
    </row>
    <row r="37" spans="1:3" ht="15.75" customHeight="1">
      <c r="A37" s="262"/>
      <c r="B37" s="262"/>
      <c r="C37" s="262"/>
    </row>
    <row r="38" spans="1:3" ht="15.75" customHeight="1">
      <c r="A38" s="262"/>
      <c r="B38" s="262"/>
      <c r="C38" s="262"/>
    </row>
    <row r="39" spans="1:3" ht="15.75" customHeight="1">
      <c r="A39" s="262"/>
      <c r="B39" s="262"/>
      <c r="C39" s="262"/>
    </row>
    <row r="40" spans="1:3" ht="15.75" customHeight="1">
      <c r="A40" s="262"/>
      <c r="B40" s="262"/>
      <c r="C40" s="262"/>
    </row>
    <row r="41" spans="1:3" ht="15.75" customHeight="1">
      <c r="A41" s="262"/>
      <c r="B41" s="262"/>
      <c r="C41" s="262"/>
    </row>
    <row r="42" spans="1:3" ht="15.75" customHeight="1">
      <c r="A42" s="262"/>
      <c r="B42" s="262"/>
      <c r="C42" s="262"/>
    </row>
    <row r="43" spans="1:3" ht="15.75" customHeight="1">
      <c r="A43" s="262"/>
      <c r="B43" s="262"/>
      <c r="C43" s="262"/>
    </row>
    <row r="44" spans="1:3" ht="15.75" customHeight="1">
      <c r="A44" s="262"/>
      <c r="B44" s="262"/>
      <c r="C44" s="262"/>
    </row>
    <row r="45" spans="1:3" ht="15.75" customHeight="1">
      <c r="A45" s="262"/>
      <c r="B45" s="262"/>
      <c r="C45" s="262"/>
    </row>
    <row r="46" spans="1:3" ht="15.75" customHeight="1">
      <c r="A46" s="262"/>
      <c r="B46" s="262"/>
      <c r="C46" s="262"/>
    </row>
    <row r="47" spans="1:3" ht="15.75" customHeight="1">
      <c r="A47" s="262"/>
      <c r="B47" s="262"/>
      <c r="C47" s="262"/>
    </row>
    <row r="48" spans="1:3" ht="15.75" customHeight="1">
      <c r="A48" s="262"/>
      <c r="B48" s="262"/>
      <c r="C48" s="262"/>
    </row>
    <row r="49" spans="1:3" ht="15.75" customHeight="1">
      <c r="A49" s="262"/>
      <c r="B49" s="262"/>
      <c r="C49" s="262"/>
    </row>
    <row r="50" spans="1:3" ht="15.75" customHeight="1">
      <c r="A50" s="262"/>
      <c r="B50" s="262"/>
      <c r="C50" s="262"/>
    </row>
    <row r="51" spans="1:3" ht="15.75" customHeight="1">
      <c r="A51" s="262"/>
      <c r="B51" s="262"/>
      <c r="C51" s="262"/>
    </row>
    <row r="52" spans="1:3" ht="15.75" customHeight="1">
      <c r="A52" s="262"/>
      <c r="B52" s="262"/>
      <c r="C52" s="262"/>
    </row>
    <row r="53" spans="1:3" ht="15.75" customHeight="1">
      <c r="A53" s="262"/>
      <c r="B53" s="262"/>
      <c r="C53" s="262"/>
    </row>
    <row r="54" spans="1:3" ht="15.75" customHeight="1">
      <c r="A54" s="262"/>
      <c r="B54" s="262"/>
      <c r="C54" s="262"/>
    </row>
    <row r="55" spans="1:3" ht="15.75" customHeight="1">
      <c r="A55" s="262"/>
      <c r="B55" s="262"/>
      <c r="C55" s="262"/>
    </row>
    <row r="56" spans="1:3" ht="15.75" customHeight="1">
      <c r="A56" s="262"/>
      <c r="B56" s="262"/>
      <c r="C56" s="262"/>
    </row>
    <row r="57" spans="1:3" ht="15.75" customHeight="1">
      <c r="A57" s="262"/>
      <c r="B57" s="262"/>
      <c r="C57" s="262"/>
    </row>
    <row r="58" spans="1:3" ht="15.75" customHeight="1">
      <c r="A58" s="262"/>
      <c r="B58" s="262"/>
      <c r="C58" s="262"/>
    </row>
    <row r="59" spans="1:3" ht="15.75" customHeight="1">
      <c r="A59" s="262"/>
      <c r="B59" s="262"/>
      <c r="C59" s="262"/>
    </row>
    <row r="60" spans="1:3" ht="15.75" customHeight="1">
      <c r="A60" s="262"/>
      <c r="B60" s="262"/>
      <c r="C60" s="262"/>
    </row>
    <row r="61" spans="1:3" ht="15.75" customHeight="1">
      <c r="A61" s="262"/>
      <c r="B61" s="262"/>
      <c r="C61" s="262"/>
    </row>
    <row r="62" spans="1:3" ht="15.75" customHeight="1">
      <c r="A62" s="262"/>
      <c r="B62" s="262"/>
      <c r="C62" s="262"/>
    </row>
    <row r="63" spans="1:3" ht="15.75" customHeight="1">
      <c r="A63" s="262"/>
      <c r="B63" s="262"/>
      <c r="C63" s="262"/>
    </row>
    <row r="64" spans="1:3" ht="15.75" customHeight="1">
      <c r="A64" s="262"/>
      <c r="B64" s="262"/>
      <c r="C64" s="262"/>
    </row>
    <row r="65" spans="1:3" ht="15.75" customHeight="1">
      <c r="A65" s="262"/>
      <c r="B65" s="262"/>
      <c r="C65" s="262"/>
    </row>
    <row r="66" spans="1:3" ht="15.75" customHeight="1">
      <c r="A66" s="262"/>
      <c r="B66" s="262"/>
      <c r="C66" s="262"/>
    </row>
    <row r="67" spans="1:3" ht="15.75" customHeight="1">
      <c r="A67" s="262"/>
      <c r="B67" s="262"/>
      <c r="C67" s="262"/>
    </row>
    <row r="68" spans="1:3" ht="15.75" customHeight="1">
      <c r="A68" s="262"/>
      <c r="B68" s="262"/>
      <c r="C68" s="262"/>
    </row>
    <row r="69" spans="1:3" ht="15.75" customHeight="1">
      <c r="A69" s="262"/>
      <c r="B69" s="262"/>
      <c r="C69" s="262"/>
    </row>
    <row r="70" spans="1:3" ht="15.75" customHeight="1">
      <c r="A70" s="262"/>
      <c r="B70" s="262"/>
      <c r="C70" s="262"/>
    </row>
    <row r="71" spans="1:3" ht="15.75" customHeight="1">
      <c r="A71" s="262"/>
      <c r="B71" s="262"/>
      <c r="C71" s="262"/>
    </row>
    <row r="72" spans="1:3" ht="15.75" customHeight="1">
      <c r="A72" s="262"/>
      <c r="B72" s="262"/>
      <c r="C72" s="262"/>
    </row>
    <row r="73" spans="1:3" ht="15.75" customHeight="1">
      <c r="A73" s="262"/>
      <c r="B73" s="262"/>
      <c r="C73" s="262"/>
    </row>
    <row r="74" spans="1:3" ht="15.75" customHeight="1">
      <c r="A74" s="262"/>
      <c r="B74" s="262"/>
      <c r="C74" s="262"/>
    </row>
    <row r="75" spans="1:3" ht="15.75" customHeight="1">
      <c r="A75" s="262"/>
      <c r="B75" s="262"/>
      <c r="C75" s="262"/>
    </row>
    <row r="76" spans="1:3" ht="15.75" customHeight="1">
      <c r="A76" s="262"/>
      <c r="B76" s="262"/>
      <c r="C76" s="262"/>
    </row>
    <row r="77" spans="1:3" ht="15.75" customHeight="1">
      <c r="A77" s="262"/>
      <c r="B77" s="262"/>
      <c r="C77" s="262"/>
    </row>
    <row r="78" spans="1:3" ht="15.75" customHeight="1">
      <c r="A78" s="262"/>
      <c r="B78" s="262"/>
      <c r="C78" s="262"/>
    </row>
    <row r="79" spans="1:3" ht="15.75" customHeight="1">
      <c r="A79" s="262"/>
      <c r="B79" s="262"/>
      <c r="C79" s="262"/>
    </row>
    <row r="80" spans="1:3" ht="15.75" customHeight="1">
      <c r="A80" s="262"/>
      <c r="B80" s="262"/>
      <c r="C80" s="262"/>
    </row>
    <row r="81" spans="1:3" ht="15.75" customHeight="1">
      <c r="A81" s="262"/>
      <c r="B81" s="262"/>
      <c r="C81" s="262"/>
    </row>
    <row r="82" spans="1:3" ht="15.75" customHeight="1">
      <c r="A82" s="262"/>
      <c r="B82" s="262"/>
      <c r="C82" s="262"/>
    </row>
    <row r="83" spans="1:3" ht="15.75" customHeight="1">
      <c r="A83" s="262"/>
      <c r="B83" s="262"/>
      <c r="C83" s="262"/>
    </row>
    <row r="84" spans="1:3" ht="15.75" customHeight="1">
      <c r="A84" s="262"/>
      <c r="B84" s="262"/>
      <c r="C84" s="262"/>
    </row>
    <row r="85" spans="1:3" ht="15.75" customHeight="1">
      <c r="A85" s="262"/>
      <c r="B85" s="262"/>
      <c r="C85" s="262"/>
    </row>
    <row r="86" spans="1:3" ht="15.75" customHeight="1">
      <c r="A86" s="262"/>
      <c r="B86" s="262"/>
      <c r="C86" s="262"/>
    </row>
    <row r="87" spans="1:3" ht="15.75" customHeight="1">
      <c r="A87" s="262"/>
      <c r="B87" s="262"/>
      <c r="C87" s="262"/>
    </row>
    <row r="88" spans="1:3" ht="15.75" customHeight="1">
      <c r="A88" s="262"/>
      <c r="B88" s="262"/>
      <c r="C88" s="262"/>
    </row>
    <row r="89" spans="1:3" ht="15.75" customHeight="1">
      <c r="A89" s="262"/>
      <c r="B89" s="262"/>
      <c r="C89" s="262"/>
    </row>
    <row r="90" spans="1:3" ht="15.75" customHeight="1">
      <c r="A90" s="262"/>
      <c r="B90" s="262"/>
      <c r="C90" s="262"/>
    </row>
    <row r="91" spans="1:3" ht="15.75" customHeight="1">
      <c r="A91" s="262"/>
      <c r="B91" s="262"/>
      <c r="C91" s="262"/>
    </row>
    <row r="92" spans="1:3" ht="15.75" customHeight="1">
      <c r="A92" s="262"/>
      <c r="B92" s="262"/>
      <c r="C92" s="262"/>
    </row>
    <row r="93" spans="1:3" ht="15.75" customHeight="1">
      <c r="A93" s="262"/>
      <c r="B93" s="262"/>
      <c r="C93" s="262"/>
    </row>
    <row r="94" spans="1:3" ht="15.75" customHeight="1">
      <c r="A94" s="262"/>
      <c r="B94" s="262"/>
      <c r="C94" s="262"/>
    </row>
    <row r="95" spans="1:3" ht="15.75" customHeight="1">
      <c r="A95" s="262"/>
      <c r="B95" s="262"/>
      <c r="C95" s="262"/>
    </row>
    <row r="96" spans="1:3" ht="15.75" customHeight="1">
      <c r="A96" s="262"/>
      <c r="B96" s="262"/>
      <c r="C96" s="262"/>
    </row>
    <row r="97" spans="1:3" ht="15.75" customHeight="1">
      <c r="A97" s="262"/>
      <c r="B97" s="262"/>
      <c r="C97" s="262"/>
    </row>
    <row r="98" spans="1:3" ht="15.75" customHeight="1">
      <c r="A98" s="262"/>
      <c r="B98" s="262"/>
      <c r="C98" s="262"/>
    </row>
    <row r="99" spans="1:3" ht="15.75" customHeight="1">
      <c r="A99" s="262"/>
      <c r="B99" s="262"/>
      <c r="C99" s="262"/>
    </row>
    <row r="100" spans="1:3" ht="15.75" customHeight="1">
      <c r="A100" s="262"/>
      <c r="B100" s="262"/>
      <c r="C100" s="262"/>
    </row>
    <row r="101" spans="1:3" ht="15.75" customHeight="1">
      <c r="A101" s="262"/>
      <c r="B101" s="262"/>
      <c r="C101" s="262"/>
    </row>
    <row r="102" spans="1:3" ht="15.75" customHeight="1">
      <c r="A102" s="262"/>
      <c r="B102" s="262"/>
      <c r="C102" s="262"/>
    </row>
    <row r="103" spans="1:3" ht="15.75" customHeight="1">
      <c r="A103" s="262"/>
      <c r="B103" s="262"/>
      <c r="C103" s="262"/>
    </row>
    <row r="104" spans="1:3" ht="15.75" customHeight="1">
      <c r="A104" s="262"/>
      <c r="B104" s="262"/>
      <c r="C104" s="262"/>
    </row>
    <row r="105" spans="1:3" ht="15.75" customHeight="1">
      <c r="A105" s="262"/>
      <c r="B105" s="262"/>
      <c r="C105" s="262"/>
    </row>
    <row r="106" spans="1:3" ht="15.75" customHeight="1">
      <c r="A106" s="262"/>
      <c r="B106" s="262"/>
      <c r="C106" s="262"/>
    </row>
    <row r="107" spans="1:3" ht="15.75" customHeight="1">
      <c r="A107" s="262"/>
      <c r="B107" s="262"/>
      <c r="C107" s="262"/>
    </row>
    <row r="108" spans="1:3" ht="15.75" customHeight="1">
      <c r="A108" s="262"/>
      <c r="B108" s="262"/>
      <c r="C108" s="262"/>
    </row>
    <row r="109" spans="1:3" ht="15.75" customHeight="1">
      <c r="A109" s="262"/>
      <c r="B109" s="262"/>
      <c r="C109" s="262"/>
    </row>
    <row r="110" spans="1:3" ht="15.75" customHeight="1">
      <c r="A110" s="262"/>
      <c r="B110" s="262"/>
      <c r="C110" s="262"/>
    </row>
    <row r="111" spans="1:3" ht="15.75" customHeight="1">
      <c r="A111" s="262"/>
      <c r="B111" s="262"/>
      <c r="C111" s="262"/>
    </row>
    <row r="112" spans="1:3" ht="15.75" customHeight="1">
      <c r="A112" s="262"/>
      <c r="B112" s="262"/>
      <c r="C112" s="262"/>
    </row>
    <row r="113" spans="1:3" ht="15.75" customHeight="1">
      <c r="A113" s="262"/>
      <c r="B113" s="262"/>
      <c r="C113" s="262"/>
    </row>
    <row r="114" spans="1:3" ht="15.75" customHeight="1">
      <c r="A114" s="262"/>
      <c r="B114" s="262"/>
      <c r="C114" s="262"/>
    </row>
    <row r="115" spans="1:3" ht="15.75" customHeight="1">
      <c r="A115" s="262"/>
      <c r="B115" s="262"/>
      <c r="C115" s="262"/>
    </row>
    <row r="116" spans="1:3" ht="15.75" customHeight="1">
      <c r="A116" s="262"/>
      <c r="B116" s="262"/>
      <c r="C116" s="262"/>
    </row>
    <row r="117" spans="1:3" ht="15.75" customHeight="1">
      <c r="A117" s="262"/>
      <c r="B117" s="262"/>
      <c r="C117" s="262"/>
    </row>
    <row r="118" spans="1:3" ht="15.75" customHeight="1">
      <c r="A118" s="262"/>
      <c r="B118" s="262"/>
      <c r="C118" s="262"/>
    </row>
    <row r="119" spans="1:3" ht="15.75" customHeight="1">
      <c r="A119" s="262"/>
      <c r="B119" s="262"/>
      <c r="C119" s="262"/>
    </row>
    <row r="120" spans="1:3" ht="15.75" customHeight="1">
      <c r="A120" s="262"/>
      <c r="B120" s="262"/>
      <c r="C120" s="262"/>
    </row>
    <row r="121" spans="1:3" ht="15.75" customHeight="1">
      <c r="A121" s="262"/>
      <c r="B121" s="262"/>
      <c r="C121" s="262"/>
    </row>
    <row r="122" spans="1:3" ht="15.75" customHeight="1">
      <c r="A122" s="262"/>
      <c r="B122" s="262"/>
      <c r="C122" s="262"/>
    </row>
    <row r="123" spans="1:3" ht="15.75" customHeight="1">
      <c r="A123" s="262"/>
      <c r="B123" s="262"/>
      <c r="C123" s="262"/>
    </row>
    <row r="124" spans="1:3" ht="15.75" customHeight="1">
      <c r="A124" s="262"/>
      <c r="B124" s="262"/>
      <c r="C124" s="262"/>
    </row>
    <row r="125" spans="1:3" ht="15.75" customHeight="1">
      <c r="A125" s="262"/>
      <c r="B125" s="262"/>
      <c r="C125" s="262"/>
    </row>
    <row r="126" spans="1:3" ht="15.75" customHeight="1">
      <c r="A126" s="262"/>
      <c r="B126" s="262"/>
      <c r="C126" s="262"/>
    </row>
    <row r="127" spans="1:3" ht="15.75" customHeight="1">
      <c r="A127" s="262"/>
      <c r="B127" s="262"/>
      <c r="C127" s="262"/>
    </row>
    <row r="128" spans="1:3" ht="15.75" customHeight="1">
      <c r="A128" s="262"/>
      <c r="B128" s="262"/>
      <c r="C128" s="262"/>
    </row>
    <row r="129" spans="1:3" ht="15.75" customHeight="1">
      <c r="A129" s="262"/>
      <c r="B129" s="262"/>
      <c r="C129" s="262"/>
    </row>
    <row r="130" spans="1:3" ht="15.75" customHeight="1">
      <c r="A130" s="262"/>
      <c r="B130" s="262"/>
      <c r="C130" s="262"/>
    </row>
    <row r="131" spans="1:3" ht="15.75" customHeight="1">
      <c r="A131" s="262"/>
      <c r="B131" s="262"/>
      <c r="C131" s="262"/>
    </row>
    <row r="132" spans="1:3" ht="15.75" customHeight="1">
      <c r="A132" s="262"/>
      <c r="B132" s="262"/>
      <c r="C132" s="262"/>
    </row>
    <row r="133" spans="1:3" ht="15.75" customHeight="1">
      <c r="A133" s="262"/>
      <c r="B133" s="262"/>
      <c r="C133" s="262"/>
    </row>
    <row r="134" spans="1:3" ht="15.75" customHeight="1">
      <c r="A134" s="262"/>
      <c r="B134" s="262"/>
      <c r="C134" s="262"/>
    </row>
    <row r="135" spans="1:3" ht="15.75" customHeight="1">
      <c r="A135" s="262"/>
      <c r="B135" s="262"/>
      <c r="C135" s="262"/>
    </row>
    <row r="136" spans="1:3" ht="15.75" customHeight="1">
      <c r="A136" s="262"/>
      <c r="B136" s="262"/>
      <c r="C136" s="262"/>
    </row>
    <row r="137" spans="1:3" ht="15.75" customHeight="1">
      <c r="A137" s="262"/>
      <c r="B137" s="262"/>
      <c r="C137" s="262"/>
    </row>
    <row r="138" spans="1:3" ht="15.75" customHeight="1">
      <c r="A138" s="262"/>
      <c r="B138" s="262"/>
      <c r="C138" s="262"/>
    </row>
    <row r="139" spans="1:3" ht="15.75" customHeight="1">
      <c r="A139" s="262"/>
      <c r="B139" s="262"/>
      <c r="C139" s="262"/>
    </row>
    <row r="140" spans="1:3" ht="15.75" customHeight="1">
      <c r="A140" s="262"/>
      <c r="B140" s="262"/>
      <c r="C140" s="262"/>
    </row>
    <row r="141" spans="1:3" ht="15.75" customHeight="1">
      <c r="A141" s="262"/>
      <c r="B141" s="262"/>
      <c r="C141" s="262"/>
    </row>
    <row r="142" spans="1:3" ht="15.75" customHeight="1">
      <c r="A142" s="262"/>
      <c r="B142" s="262"/>
      <c r="C142" s="262"/>
    </row>
    <row r="143" spans="1:3" ht="15.75" customHeight="1">
      <c r="A143" s="262"/>
      <c r="B143" s="262"/>
      <c r="C143" s="262"/>
    </row>
    <row r="144" spans="1:3" ht="15.75" customHeight="1">
      <c r="A144" s="262"/>
      <c r="B144" s="262"/>
      <c r="C144" s="262"/>
    </row>
    <row r="145" spans="1:3" ht="15.75" customHeight="1">
      <c r="A145" s="262"/>
      <c r="B145" s="262"/>
      <c r="C145" s="262"/>
    </row>
    <row r="146" spans="1:3" ht="15.75" customHeight="1">
      <c r="A146" s="262"/>
      <c r="B146" s="262"/>
      <c r="C146" s="262"/>
    </row>
    <row r="147" spans="1:3" ht="15.75" customHeight="1">
      <c r="A147" s="262"/>
      <c r="B147" s="262"/>
      <c r="C147" s="262"/>
    </row>
    <row r="148" spans="1:3" ht="15.75" customHeight="1">
      <c r="A148" s="262"/>
      <c r="B148" s="262"/>
      <c r="C148" s="262"/>
    </row>
    <row r="149" spans="1:3" ht="15.75" customHeight="1">
      <c r="A149" s="262"/>
      <c r="B149" s="262"/>
      <c r="C149" s="262"/>
    </row>
    <row r="150" spans="1:3" ht="15.75" customHeight="1">
      <c r="A150" s="262"/>
      <c r="B150" s="262"/>
      <c r="C150" s="262"/>
    </row>
    <row r="151" spans="1:3" ht="15.75" customHeight="1">
      <c r="A151" s="262"/>
      <c r="B151" s="262"/>
      <c r="C151" s="262"/>
    </row>
    <row r="152" spans="1:3" ht="15.75" customHeight="1">
      <c r="A152" s="262"/>
      <c r="B152" s="262"/>
      <c r="C152" s="262"/>
    </row>
    <row r="153" spans="1:3" ht="15.75" customHeight="1">
      <c r="A153" s="262"/>
      <c r="B153" s="262"/>
      <c r="C153" s="262"/>
    </row>
    <row r="154" spans="1:3" ht="15.75" customHeight="1">
      <c r="A154" s="262"/>
      <c r="B154" s="262"/>
      <c r="C154" s="262"/>
    </row>
    <row r="155" spans="1:3" ht="15.75" customHeight="1">
      <c r="A155" s="262"/>
      <c r="B155" s="262"/>
      <c r="C155" s="262"/>
    </row>
    <row r="156" spans="1:3" ht="15.75" customHeight="1">
      <c r="A156" s="262"/>
      <c r="B156" s="262"/>
      <c r="C156" s="262"/>
    </row>
    <row r="157" spans="1:3" ht="15.75" customHeight="1">
      <c r="A157" s="262"/>
      <c r="B157" s="262"/>
      <c r="C157" s="262"/>
    </row>
    <row r="158" spans="1:3" ht="15.75" customHeight="1">
      <c r="A158" s="262"/>
      <c r="B158" s="262"/>
      <c r="C158" s="262"/>
    </row>
    <row r="159" spans="1:3" ht="15.75" customHeight="1">
      <c r="A159" s="262"/>
      <c r="B159" s="262"/>
      <c r="C159" s="262"/>
    </row>
    <row r="160" spans="1:3" ht="15.75" customHeight="1">
      <c r="A160" s="262"/>
      <c r="B160" s="262"/>
      <c r="C160" s="262"/>
    </row>
    <row r="161" spans="1:3" ht="15.75" customHeight="1">
      <c r="A161" s="262"/>
      <c r="B161" s="262"/>
      <c r="C161" s="262"/>
    </row>
    <row r="162" spans="1:3" ht="15.75" customHeight="1">
      <c r="A162" s="262"/>
      <c r="B162" s="262"/>
      <c r="C162" s="262"/>
    </row>
    <row r="163" spans="1:3" ht="15.75" customHeight="1">
      <c r="A163" s="262"/>
      <c r="B163" s="262"/>
      <c r="C163" s="262"/>
    </row>
    <row r="164" spans="1:3" ht="15.75" customHeight="1">
      <c r="A164" s="262"/>
      <c r="B164" s="262"/>
      <c r="C164" s="262"/>
    </row>
    <row r="165" spans="1:3" ht="15.75" customHeight="1">
      <c r="A165" s="262"/>
      <c r="B165" s="262"/>
      <c r="C165" s="262"/>
    </row>
    <row r="166" spans="1:3" ht="15.75" customHeight="1">
      <c r="A166" s="262"/>
      <c r="B166" s="262"/>
      <c r="C166" s="262"/>
    </row>
    <row r="167" spans="1:3" ht="15.75" customHeight="1">
      <c r="A167" s="262"/>
      <c r="B167" s="262"/>
      <c r="C167" s="262"/>
    </row>
    <row r="168" spans="1:3" ht="15.75" customHeight="1">
      <c r="A168" s="262"/>
      <c r="B168" s="262"/>
      <c r="C168" s="262"/>
    </row>
    <row r="169" spans="1:3" ht="15.75" customHeight="1">
      <c r="A169" s="262"/>
      <c r="B169" s="262"/>
      <c r="C169" s="262"/>
    </row>
    <row r="170" spans="1:3" ht="15.75" customHeight="1">
      <c r="A170" s="262"/>
      <c r="B170" s="262"/>
      <c r="C170" s="262"/>
    </row>
    <row r="171" spans="1:3" ht="15.75" customHeight="1">
      <c r="A171" s="262"/>
      <c r="B171" s="262"/>
      <c r="C171" s="262"/>
    </row>
    <row r="172" spans="1:3" ht="15.75" customHeight="1">
      <c r="A172" s="262"/>
      <c r="B172" s="262"/>
      <c r="C172" s="262"/>
    </row>
    <row r="173" spans="1:3" ht="15.75" customHeight="1">
      <c r="A173" s="262"/>
      <c r="B173" s="262"/>
      <c r="C173" s="262"/>
    </row>
    <row r="174" spans="1:3" ht="15.75" customHeight="1">
      <c r="A174" s="262"/>
      <c r="B174" s="262"/>
      <c r="C174" s="262"/>
    </row>
    <row r="175" spans="1:3" ht="15.75" customHeight="1">
      <c r="A175" s="262"/>
      <c r="B175" s="262"/>
      <c r="C175" s="262"/>
    </row>
    <row r="176" spans="1:3" ht="15.75" customHeight="1">
      <c r="A176" s="262"/>
      <c r="B176" s="262"/>
      <c r="C176" s="262"/>
    </row>
    <row r="177" spans="1:3" ht="15.75" customHeight="1">
      <c r="A177" s="262"/>
      <c r="B177" s="262"/>
      <c r="C177" s="262"/>
    </row>
    <row r="178" spans="1:3" ht="15.75" customHeight="1">
      <c r="A178" s="262"/>
      <c r="B178" s="262"/>
      <c r="C178" s="262"/>
    </row>
    <row r="179" spans="1:3" ht="15.75" customHeight="1">
      <c r="A179" s="262"/>
      <c r="B179" s="262"/>
      <c r="C179" s="262"/>
    </row>
    <row r="180" spans="1:3" ht="15.75" customHeight="1">
      <c r="A180" s="262"/>
      <c r="B180" s="262"/>
      <c r="C180" s="262"/>
    </row>
    <row r="181" spans="1:3" ht="15.75" customHeight="1">
      <c r="A181" s="262"/>
      <c r="B181" s="262"/>
      <c r="C181" s="262"/>
    </row>
    <row r="182" spans="1:3" ht="15.75" customHeight="1">
      <c r="A182" s="262"/>
      <c r="B182" s="262"/>
      <c r="C182" s="262"/>
    </row>
    <row r="183" spans="1:3" ht="15.75" customHeight="1">
      <c r="A183" s="262"/>
      <c r="B183" s="262"/>
      <c r="C183" s="262"/>
    </row>
    <row r="184" spans="1:3" ht="15.75" customHeight="1">
      <c r="A184" s="262"/>
      <c r="B184" s="262"/>
      <c r="C184" s="262"/>
    </row>
    <row r="185" spans="1:3" ht="15.75" customHeight="1">
      <c r="A185" s="262"/>
      <c r="B185" s="262"/>
      <c r="C185" s="262"/>
    </row>
    <row r="186" spans="1:3" ht="15.75" customHeight="1">
      <c r="A186" s="262"/>
      <c r="B186" s="262"/>
      <c r="C186" s="262"/>
    </row>
    <row r="187" spans="1:3" ht="15.75" customHeight="1">
      <c r="A187" s="262"/>
      <c r="B187" s="262"/>
      <c r="C187" s="262"/>
    </row>
    <row r="188" spans="1:3" ht="15.75" customHeight="1">
      <c r="A188" s="262"/>
      <c r="B188" s="262"/>
      <c r="C188" s="262"/>
    </row>
    <row r="189" spans="1:3" ht="15.75" customHeight="1">
      <c r="A189" s="262"/>
      <c r="B189" s="262"/>
      <c r="C189" s="262"/>
    </row>
    <row r="190" spans="1:3" ht="15.75" customHeight="1">
      <c r="A190" s="262"/>
      <c r="B190" s="262"/>
      <c r="C190" s="262"/>
    </row>
    <row r="191" spans="1:3" ht="15.75" customHeight="1">
      <c r="A191" s="262"/>
      <c r="B191" s="262"/>
      <c r="C191" s="262"/>
    </row>
    <row r="192" spans="1:3" ht="15.75" customHeight="1">
      <c r="A192" s="262"/>
      <c r="B192" s="262"/>
      <c r="C192" s="262"/>
    </row>
    <row r="193" spans="1:3" ht="15.75" customHeight="1">
      <c r="A193" s="262"/>
      <c r="B193" s="262"/>
      <c r="C193" s="262"/>
    </row>
    <row r="194" spans="1:3" ht="15.75" customHeight="1">
      <c r="A194" s="262"/>
      <c r="B194" s="262"/>
      <c r="C194" s="262"/>
    </row>
    <row r="195" spans="1:3" ht="15.75" customHeight="1">
      <c r="A195" s="262"/>
      <c r="B195" s="262"/>
      <c r="C195" s="262"/>
    </row>
    <row r="196" spans="1:3" ht="15.75" customHeight="1">
      <c r="A196" s="262"/>
      <c r="B196" s="262"/>
      <c r="C196" s="262"/>
    </row>
    <row r="197" spans="1:3" ht="15.75" customHeight="1">
      <c r="A197" s="262"/>
      <c r="B197" s="262"/>
      <c r="C197" s="262"/>
    </row>
    <row r="198" spans="1:3" ht="15.75" customHeight="1">
      <c r="A198" s="262"/>
      <c r="B198" s="262"/>
      <c r="C198" s="262"/>
    </row>
    <row r="199" spans="1:3" ht="15.75" customHeight="1">
      <c r="A199" s="262"/>
      <c r="B199" s="262"/>
      <c r="C199" s="262"/>
    </row>
    <row r="200" spans="1:3" ht="15.75" customHeight="1">
      <c r="A200" s="262"/>
      <c r="B200" s="262"/>
      <c r="C200" s="262"/>
    </row>
    <row r="201" spans="1:3" ht="15.75" customHeight="1">
      <c r="A201" s="262"/>
      <c r="B201" s="262"/>
      <c r="C201" s="262"/>
    </row>
    <row r="202" spans="1:3" ht="15.75" customHeight="1">
      <c r="A202" s="262"/>
      <c r="B202" s="262"/>
      <c r="C202" s="262"/>
    </row>
    <row r="203" spans="1:3" ht="15.75" customHeight="1">
      <c r="A203" s="262"/>
      <c r="B203" s="262"/>
      <c r="C203" s="262"/>
    </row>
    <row r="204" spans="1:3" ht="15.75" customHeight="1">
      <c r="A204" s="262"/>
      <c r="B204" s="262"/>
      <c r="C204" s="262"/>
    </row>
    <row r="205" spans="1:3" ht="15.75" customHeight="1">
      <c r="A205" s="262"/>
      <c r="B205" s="262"/>
      <c r="C205" s="262"/>
    </row>
    <row r="206" spans="1:3" ht="15.75" customHeight="1">
      <c r="A206" s="262"/>
      <c r="B206" s="262"/>
      <c r="C206" s="262"/>
    </row>
    <row r="207" spans="1:3" ht="15.75" customHeight="1">
      <c r="A207" s="262"/>
      <c r="B207" s="262"/>
      <c r="C207" s="262"/>
    </row>
    <row r="208" spans="1:3" ht="15.75" customHeight="1">
      <c r="A208" s="262"/>
      <c r="B208" s="262"/>
      <c r="C208" s="262"/>
    </row>
    <row r="209" spans="1:3" ht="15.75" customHeight="1">
      <c r="A209" s="262"/>
      <c r="B209" s="262"/>
      <c r="C209" s="262"/>
    </row>
    <row r="210" spans="1:3" ht="15.75" customHeight="1">
      <c r="A210" s="262"/>
      <c r="B210" s="262"/>
      <c r="C210" s="262"/>
    </row>
    <row r="211" spans="1:3" ht="15.75" customHeight="1">
      <c r="A211" s="262"/>
      <c r="B211" s="262"/>
      <c r="C211" s="262"/>
    </row>
    <row r="212" spans="1:3" ht="15.75" customHeight="1">
      <c r="A212" s="262"/>
      <c r="B212" s="262"/>
      <c r="C212" s="262"/>
    </row>
    <row r="213" spans="1:3" ht="15.75" customHeight="1">
      <c r="A213" s="262"/>
      <c r="B213" s="262"/>
      <c r="C213" s="262"/>
    </row>
    <row r="214" spans="1:3" ht="15.75" customHeight="1">
      <c r="A214" s="262"/>
      <c r="B214" s="262"/>
      <c r="C214" s="262"/>
    </row>
    <row r="215" spans="1:3" ht="15.75" customHeight="1">
      <c r="A215" s="262"/>
      <c r="B215" s="262"/>
      <c r="C215" s="262"/>
    </row>
    <row r="216" spans="1:3" ht="15.75" customHeight="1">
      <c r="A216" s="262"/>
      <c r="B216" s="262"/>
      <c r="C216" s="262"/>
    </row>
    <row r="217" spans="1:3" ht="15.75" customHeight="1">
      <c r="A217" s="262"/>
      <c r="B217" s="262"/>
      <c r="C217" s="262"/>
    </row>
    <row r="218" spans="1:3" ht="15.75" customHeight="1">
      <c r="A218" s="262"/>
      <c r="B218" s="262"/>
      <c r="C218" s="262"/>
    </row>
    <row r="219" spans="1:3" ht="15.75" customHeight="1">
      <c r="A219" s="262"/>
      <c r="B219" s="262"/>
      <c r="C219" s="262"/>
    </row>
    <row r="220" spans="1:3" ht="15.75" customHeight="1">
      <c r="A220" s="262"/>
      <c r="B220" s="262"/>
      <c r="C220" s="262"/>
    </row>
    <row r="221" spans="1:3" ht="15.75" customHeight="1">
      <c r="A221" s="262"/>
      <c r="B221" s="262"/>
      <c r="C221" s="262"/>
    </row>
    <row r="222" spans="1:3" ht="15.75" customHeight="1">
      <c r="A222" s="262"/>
      <c r="B222" s="262"/>
      <c r="C222" s="262"/>
    </row>
    <row r="223" spans="1:3" ht="15.75" customHeight="1">
      <c r="A223" s="262"/>
      <c r="B223" s="262"/>
      <c r="C223" s="262"/>
    </row>
    <row r="224" spans="1:3" ht="15.75" customHeight="1">
      <c r="A224" s="262"/>
      <c r="B224" s="262"/>
      <c r="C224" s="262"/>
    </row>
    <row r="225" spans="1:3" ht="15.75" customHeight="1">
      <c r="A225" s="262"/>
      <c r="B225" s="262"/>
      <c r="C225" s="262"/>
    </row>
    <row r="226" spans="1:3" ht="15.75" customHeight="1">
      <c r="A226" s="262"/>
      <c r="B226" s="262"/>
      <c r="C226" s="262"/>
    </row>
    <row r="227" spans="1:3" ht="15.75" customHeight="1">
      <c r="A227" s="262"/>
      <c r="B227" s="262"/>
      <c r="C227" s="262"/>
    </row>
    <row r="228" spans="1:3" ht="15.75" customHeight="1">
      <c r="A228" s="262"/>
      <c r="B228" s="262"/>
      <c r="C228" s="262"/>
    </row>
    <row r="229" spans="1:3" ht="15.75" customHeight="1">
      <c r="A229" s="262"/>
      <c r="B229" s="262"/>
      <c r="C229" s="262"/>
    </row>
    <row r="230" spans="1:3" ht="15.75" customHeight="1"/>
    <row r="231" spans="1:3" ht="15.75" customHeight="1"/>
    <row r="232" spans="1:3" ht="15.75" customHeight="1"/>
    <row r="233" spans="1:3" ht="15.75" customHeight="1"/>
    <row r="234" spans="1:3" ht="15.75" customHeight="1"/>
    <row r="235" spans="1:3" ht="15.75" customHeight="1"/>
    <row r="236" spans="1:3" ht="15.75" customHeight="1"/>
    <row r="237" spans="1:3" ht="15.75" customHeight="1"/>
    <row r="238" spans="1:3" ht="15.75" customHeight="1"/>
    <row r="239" spans="1:3" ht="15.75" customHeight="1"/>
    <row r="240" spans="1: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sheetData>
  <autoFilter ref="A1:Q1" xr:uid="{1B18EB75-9547-4D37-9BFC-B17DDDD76E7E}">
    <sortState xmlns:xlrd2="http://schemas.microsoft.com/office/spreadsheetml/2017/richdata2" ref="A2:Q20">
      <sortCondition ref="A1"/>
    </sortState>
  </autoFilter>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636D-2E6D-4ADF-BDB7-38878A84E296}">
  <dimension ref="B1:F21"/>
  <sheetViews>
    <sheetView workbookViewId="0">
      <selection activeCell="I29" sqref="I29"/>
    </sheetView>
  </sheetViews>
  <sheetFormatPr baseColWidth="10" defaultRowHeight="15"/>
  <cols>
    <col min="2" max="2" width="23.42578125" bestFit="1" customWidth="1"/>
    <col min="5" max="5" width="14.5703125" bestFit="1" customWidth="1"/>
  </cols>
  <sheetData>
    <row r="1" spans="2:6">
      <c r="E1" s="77">
        <f>+INVERSIÓN!T23</f>
        <v>192696000</v>
      </c>
    </row>
    <row r="2" spans="2:6">
      <c r="B2" s="192" t="s">
        <v>223</v>
      </c>
      <c r="C2">
        <v>25</v>
      </c>
      <c r="D2" s="176">
        <f>+C2/$C$21</f>
        <v>7.2463768115942032E-2</v>
      </c>
      <c r="E2" s="198">
        <f>+ROUND($E$1*D2,0)</f>
        <v>13963478</v>
      </c>
      <c r="F2">
        <f>345-301</f>
        <v>44</v>
      </c>
    </row>
    <row r="3" spans="2:6">
      <c r="B3" s="192" t="s">
        <v>224</v>
      </c>
      <c r="C3">
        <v>2</v>
      </c>
      <c r="D3" s="176">
        <f t="shared" ref="D3:D20" si="0">+C3/$C$21</f>
        <v>5.7971014492753624E-3</v>
      </c>
      <c r="E3" s="198">
        <f t="shared" ref="E3:E20" si="1">+ROUND($E$1*D3,0)</f>
        <v>1117078</v>
      </c>
    </row>
    <row r="4" spans="2:6">
      <c r="B4" s="192" t="s">
        <v>225</v>
      </c>
      <c r="C4">
        <v>2</v>
      </c>
      <c r="D4" s="176">
        <f t="shared" si="0"/>
        <v>5.7971014492753624E-3</v>
      </c>
      <c r="E4" s="198">
        <f t="shared" si="1"/>
        <v>1117078</v>
      </c>
    </row>
    <row r="5" spans="2:6">
      <c r="B5" s="192" t="s">
        <v>226</v>
      </c>
      <c r="C5">
        <v>6</v>
      </c>
      <c r="D5" s="176">
        <f t="shared" si="0"/>
        <v>1.7391304347826087E-2</v>
      </c>
      <c r="E5" s="198">
        <f t="shared" si="1"/>
        <v>3351235</v>
      </c>
    </row>
    <row r="6" spans="2:6">
      <c r="B6" s="192" t="s">
        <v>227</v>
      </c>
      <c r="C6">
        <v>2</v>
      </c>
      <c r="D6" s="176">
        <f t="shared" si="0"/>
        <v>5.7971014492753624E-3</v>
      </c>
      <c r="E6" s="198">
        <f t="shared" si="1"/>
        <v>1117078</v>
      </c>
    </row>
    <row r="7" spans="2:6">
      <c r="B7" s="192" t="s">
        <v>228</v>
      </c>
      <c r="C7">
        <v>7</v>
      </c>
      <c r="D7" s="176">
        <f t="shared" si="0"/>
        <v>2.0289855072463767E-2</v>
      </c>
      <c r="E7" s="198">
        <f t="shared" si="1"/>
        <v>3909774</v>
      </c>
    </row>
    <row r="8" spans="2:6">
      <c r="B8" s="192" t="s">
        <v>229</v>
      </c>
      <c r="C8">
        <f>17+5</f>
        <v>22</v>
      </c>
      <c r="D8" s="176">
        <f t="shared" si="0"/>
        <v>6.3768115942028983E-2</v>
      </c>
      <c r="E8" s="198">
        <f t="shared" si="1"/>
        <v>12287861</v>
      </c>
    </row>
    <row r="9" spans="2:6">
      <c r="B9" s="192" t="s">
        <v>230</v>
      </c>
      <c r="C9">
        <f>28+5</f>
        <v>33</v>
      </c>
      <c r="D9" s="176">
        <f t="shared" si="0"/>
        <v>9.5652173913043481E-2</v>
      </c>
      <c r="E9" s="198">
        <f t="shared" si="1"/>
        <v>18431791</v>
      </c>
    </row>
    <row r="10" spans="2:6">
      <c r="B10" s="192" t="s">
        <v>231</v>
      </c>
      <c r="C10">
        <f>23+5</f>
        <v>28</v>
      </c>
      <c r="D10" s="176">
        <f t="shared" si="0"/>
        <v>8.1159420289855067E-2</v>
      </c>
      <c r="E10" s="198">
        <f t="shared" si="1"/>
        <v>15639096</v>
      </c>
    </row>
    <row r="11" spans="2:6">
      <c r="B11" s="192" t="s">
        <v>232</v>
      </c>
      <c r="C11">
        <f>78+20</f>
        <v>98</v>
      </c>
      <c r="D11" s="176">
        <f t="shared" si="0"/>
        <v>0.28405797101449276</v>
      </c>
      <c r="E11" s="198">
        <f t="shared" si="1"/>
        <v>54736835</v>
      </c>
    </row>
    <row r="12" spans="2:6">
      <c r="B12" s="192" t="s">
        <v>233</v>
      </c>
      <c r="C12">
        <f>23+5</f>
        <v>28</v>
      </c>
      <c r="D12" s="176">
        <f t="shared" si="0"/>
        <v>8.1159420289855067E-2</v>
      </c>
      <c r="E12" s="198">
        <f t="shared" si="1"/>
        <v>15639096</v>
      </c>
    </row>
    <row r="13" spans="2:6">
      <c r="B13" s="192" t="s">
        <v>234</v>
      </c>
      <c r="C13">
        <v>26</v>
      </c>
      <c r="D13" s="176">
        <f t="shared" si="0"/>
        <v>7.5362318840579715E-2</v>
      </c>
      <c r="E13" s="198">
        <f t="shared" si="1"/>
        <v>14522017</v>
      </c>
    </row>
    <row r="14" spans="2:6">
      <c r="B14" s="192" t="s">
        <v>235</v>
      </c>
      <c r="C14">
        <v>2</v>
      </c>
      <c r="D14" s="176">
        <f t="shared" si="0"/>
        <v>5.7971014492753624E-3</v>
      </c>
      <c r="E14" s="198">
        <f t="shared" si="1"/>
        <v>1117078</v>
      </c>
    </row>
    <row r="15" spans="2:6">
      <c r="B15" s="192" t="s">
        <v>236</v>
      </c>
      <c r="C15">
        <v>14</v>
      </c>
      <c r="D15" s="176">
        <f t="shared" si="0"/>
        <v>4.0579710144927533E-2</v>
      </c>
      <c r="E15" s="198">
        <f t="shared" si="1"/>
        <v>7819548</v>
      </c>
    </row>
    <row r="16" spans="2:6">
      <c r="B16" s="193" t="s">
        <v>237</v>
      </c>
      <c r="C16">
        <v>0</v>
      </c>
      <c r="D16" s="176">
        <f t="shared" si="0"/>
        <v>0</v>
      </c>
      <c r="E16" s="198">
        <f t="shared" si="1"/>
        <v>0</v>
      </c>
    </row>
    <row r="17" spans="2:5">
      <c r="B17" s="192" t="s">
        <v>238</v>
      </c>
      <c r="C17">
        <f>19+3</f>
        <v>22</v>
      </c>
      <c r="D17" s="176">
        <f t="shared" si="0"/>
        <v>6.3768115942028983E-2</v>
      </c>
      <c r="E17" s="198">
        <f>+ROUND($E$1*D17,0)+1</f>
        <v>12287862</v>
      </c>
    </row>
    <row r="18" spans="2:5">
      <c r="B18" s="192" t="s">
        <v>239</v>
      </c>
      <c r="C18">
        <v>2</v>
      </c>
      <c r="D18" s="176">
        <f t="shared" si="0"/>
        <v>5.7971014492753624E-3</v>
      </c>
      <c r="E18" s="198">
        <f t="shared" si="1"/>
        <v>1117078</v>
      </c>
    </row>
    <row r="19" spans="2:5">
      <c r="B19" s="194" t="s">
        <v>240</v>
      </c>
      <c r="C19">
        <v>17</v>
      </c>
      <c r="D19" s="176">
        <f t="shared" si="0"/>
        <v>4.9275362318840582E-2</v>
      </c>
      <c r="E19" s="198">
        <f t="shared" si="1"/>
        <v>9495165</v>
      </c>
    </row>
    <row r="20" spans="2:5">
      <c r="B20" s="192" t="s">
        <v>241</v>
      </c>
      <c r="C20">
        <v>9</v>
      </c>
      <c r="D20" s="176">
        <f t="shared" si="0"/>
        <v>2.6086956521739129E-2</v>
      </c>
      <c r="E20" s="198">
        <f t="shared" si="1"/>
        <v>5026852</v>
      </c>
    </row>
    <row r="21" spans="2:5" ht="38.25">
      <c r="B21" s="179" t="s">
        <v>281</v>
      </c>
      <c r="C21">
        <f>SUM(C2:C20)</f>
        <v>345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D27C-F3BA-4E16-8E7A-07FA392DDBAD}">
  <dimension ref="A1:AF21"/>
  <sheetViews>
    <sheetView workbookViewId="0">
      <selection activeCell="AD1" sqref="AD1:AF21"/>
    </sheetView>
  </sheetViews>
  <sheetFormatPr baseColWidth="10" defaultRowHeight="15"/>
  <cols>
    <col min="2" max="2" width="24.42578125" bestFit="1" customWidth="1"/>
    <col min="3" max="3" width="8.42578125" customWidth="1"/>
    <col min="4" max="4" width="6.5703125" customWidth="1"/>
    <col min="5" max="11" width="8.42578125" customWidth="1"/>
    <col min="12" max="12" width="7.42578125" customWidth="1"/>
    <col min="13" max="14" width="8.42578125" customWidth="1"/>
    <col min="15" max="27" width="11.42578125" customWidth="1"/>
    <col min="28" max="28" width="11.85546875" customWidth="1"/>
    <col min="29" max="29" width="11.42578125" customWidth="1"/>
    <col min="30" max="30" width="18.140625" bestFit="1" customWidth="1"/>
    <col min="31" max="31" width="13.42578125" bestFit="1" customWidth="1"/>
  </cols>
  <sheetData>
    <row r="1" spans="1:32" ht="55.5" customHeight="1">
      <c r="A1" t="s">
        <v>250</v>
      </c>
      <c r="B1" s="177" t="s">
        <v>249</v>
      </c>
      <c r="C1" s="180" t="s">
        <v>270</v>
      </c>
      <c r="D1" s="181" t="s">
        <v>271</v>
      </c>
      <c r="E1" s="180" t="s">
        <v>272</v>
      </c>
      <c r="F1" s="180" t="s">
        <v>273</v>
      </c>
      <c r="G1" s="180" t="s">
        <v>274</v>
      </c>
      <c r="H1" s="180" t="s">
        <v>275</v>
      </c>
      <c r="I1" s="180" t="s">
        <v>276</v>
      </c>
      <c r="J1" s="180" t="s">
        <v>277</v>
      </c>
      <c r="K1" s="180" t="s">
        <v>278</v>
      </c>
      <c r="L1" s="181" t="s">
        <v>279</v>
      </c>
      <c r="M1" s="180" t="s">
        <v>280</v>
      </c>
      <c r="N1" s="180" t="s">
        <v>281</v>
      </c>
      <c r="O1" s="183" t="s">
        <v>210</v>
      </c>
      <c r="P1" s="87">
        <f>1904-681-77</f>
        <v>1146</v>
      </c>
      <c r="Q1" s="195" t="s">
        <v>284</v>
      </c>
      <c r="R1" s="186" t="s">
        <v>210</v>
      </c>
      <c r="S1" s="188" t="s">
        <v>282</v>
      </c>
      <c r="T1" s="186" t="s">
        <v>284</v>
      </c>
      <c r="U1" s="186" t="s">
        <v>284</v>
      </c>
      <c r="V1" s="186" t="s">
        <v>284</v>
      </c>
      <c r="W1" s="186" t="s">
        <v>285</v>
      </c>
      <c r="X1" s="186" t="s">
        <v>284</v>
      </c>
      <c r="Y1" s="186" t="s">
        <v>284</v>
      </c>
      <c r="Z1" s="186" t="s">
        <v>284</v>
      </c>
      <c r="AA1">
        <v>77</v>
      </c>
      <c r="AD1" s="87" t="s">
        <v>283</v>
      </c>
      <c r="AF1" s="88">
        <f>+INVERSIÓN!J11</f>
        <v>420855000</v>
      </c>
    </row>
    <row r="2" spans="1:32" ht="15" customHeight="1">
      <c r="A2">
        <v>1</v>
      </c>
      <c r="B2" s="192" t="s">
        <v>223</v>
      </c>
      <c r="C2" s="178">
        <v>37</v>
      </c>
      <c r="D2" s="182">
        <v>21</v>
      </c>
      <c r="E2" s="178">
        <v>0</v>
      </c>
      <c r="F2" s="178">
        <v>0</v>
      </c>
      <c r="G2" s="178">
        <v>0</v>
      </c>
      <c r="H2" s="178">
        <v>1</v>
      </c>
      <c r="I2" s="178">
        <v>0</v>
      </c>
      <c r="J2" s="178">
        <v>3</v>
      </c>
      <c r="K2" s="178">
        <v>0</v>
      </c>
      <c r="L2" s="182">
        <v>7</v>
      </c>
      <c r="M2" s="178">
        <v>0</v>
      </c>
      <c r="N2" s="178">
        <v>69</v>
      </c>
      <c r="O2" s="87">
        <f t="shared" ref="O2:O15" si="0">SUM(C2:N2)</f>
        <v>138</v>
      </c>
      <c r="P2" s="185">
        <f t="shared" ref="P2:P15" si="1">+O2/$O$21</f>
        <v>7.2861668426610349E-2</v>
      </c>
      <c r="Q2">
        <f t="shared" ref="Q2:Q15" si="2">+$P$1*P2</f>
        <v>83.499472016895453</v>
      </c>
      <c r="R2" s="191">
        <f t="shared" ref="R2:R11" si="3">+ROUND(Q2,0)</f>
        <v>83</v>
      </c>
      <c r="S2">
        <f t="shared" ref="S2:S15" si="4">173*P2</f>
        <v>12.605068637803591</v>
      </c>
      <c r="T2" s="190">
        <f t="shared" ref="T2:T11" si="5">+ROUND(S2,0)</f>
        <v>13</v>
      </c>
      <c r="V2" s="187">
        <v>1</v>
      </c>
      <c r="W2" s="189">
        <v>75</v>
      </c>
      <c r="Y2">
        <f>+R2+T2+W2</f>
        <v>171</v>
      </c>
      <c r="AA2">
        <f>+$AA$1*P2</f>
        <v>5.6103484688489971</v>
      </c>
      <c r="AB2">
        <f>+ROUND(AA2,0)</f>
        <v>6</v>
      </c>
      <c r="AD2">
        <f>+Y2+AB2</f>
        <v>177</v>
      </c>
      <c r="AE2">
        <f>+AD2/AD$21</f>
        <v>9.2962184873949583E-2</v>
      </c>
      <c r="AF2">
        <f>+ROUND(AE2*$AF$1,0)</f>
        <v>39123600</v>
      </c>
    </row>
    <row r="3" spans="1:32" ht="15" customHeight="1">
      <c r="A3">
        <v>2</v>
      </c>
      <c r="B3" s="192" t="s">
        <v>224</v>
      </c>
      <c r="C3" s="178">
        <v>18</v>
      </c>
      <c r="D3" s="182">
        <v>0</v>
      </c>
      <c r="E3" s="178">
        <v>0</v>
      </c>
      <c r="F3" s="178">
        <v>0</v>
      </c>
      <c r="G3" s="178">
        <v>0</v>
      </c>
      <c r="H3" s="178">
        <v>1</v>
      </c>
      <c r="I3" s="178">
        <v>1</v>
      </c>
      <c r="J3" s="178">
        <v>2</v>
      </c>
      <c r="K3" s="178">
        <v>0</v>
      </c>
      <c r="L3" s="182">
        <v>0</v>
      </c>
      <c r="M3" s="178">
        <v>11</v>
      </c>
      <c r="N3" s="178">
        <v>33</v>
      </c>
      <c r="O3" s="87">
        <f t="shared" si="0"/>
        <v>66</v>
      </c>
      <c r="P3" s="185">
        <f t="shared" si="1"/>
        <v>3.4846884899683211E-2</v>
      </c>
      <c r="Q3">
        <f t="shared" si="2"/>
        <v>39.934530095036962</v>
      </c>
      <c r="R3" s="191">
        <f t="shared" si="3"/>
        <v>40</v>
      </c>
      <c r="S3">
        <f t="shared" si="4"/>
        <v>6.0285110876451959</v>
      </c>
      <c r="T3" s="190">
        <f t="shared" si="5"/>
        <v>6</v>
      </c>
      <c r="V3" s="187">
        <v>2</v>
      </c>
      <c r="W3" s="189">
        <v>45</v>
      </c>
      <c r="Y3">
        <f t="shared" ref="Y3:Y20" si="6">+R3+T3+W3</f>
        <v>91</v>
      </c>
      <c r="AA3">
        <f t="shared" ref="AA3:AA20" si="7">+$AA$1*P3</f>
        <v>2.6832101372756072</v>
      </c>
      <c r="AB3">
        <f t="shared" ref="AB3:AB20" si="8">+ROUND(AA3,0)</f>
        <v>3</v>
      </c>
      <c r="AD3">
        <f t="shared" ref="AD3:AD20" si="9">+Y3+AB3</f>
        <v>94</v>
      </c>
      <c r="AE3">
        <f t="shared" ref="AE3:AE20" si="10">+AD3/AD$21</f>
        <v>4.9369747899159662E-2</v>
      </c>
      <c r="AF3">
        <f t="shared" ref="AF3:AF20" si="11">+ROUND(AE3*$AF$1,0)</f>
        <v>20777505</v>
      </c>
    </row>
    <row r="4" spans="1:32" ht="15" customHeight="1">
      <c r="A4">
        <v>3</v>
      </c>
      <c r="B4" s="192" t="s">
        <v>225</v>
      </c>
      <c r="C4" s="178">
        <v>8</v>
      </c>
      <c r="D4" s="182">
        <v>0</v>
      </c>
      <c r="E4" s="178">
        <v>0</v>
      </c>
      <c r="F4" s="178">
        <v>0</v>
      </c>
      <c r="G4" s="178">
        <v>0</v>
      </c>
      <c r="H4" s="178">
        <v>0</v>
      </c>
      <c r="I4" s="178">
        <v>0</v>
      </c>
      <c r="J4" s="178">
        <v>40</v>
      </c>
      <c r="K4" s="178">
        <v>0</v>
      </c>
      <c r="L4" s="182">
        <v>3</v>
      </c>
      <c r="M4" s="178">
        <v>4</v>
      </c>
      <c r="N4" s="178">
        <v>55</v>
      </c>
      <c r="O4" s="87">
        <f t="shared" si="0"/>
        <v>110</v>
      </c>
      <c r="P4" s="185">
        <f t="shared" si="1"/>
        <v>5.8078141499472019E-2</v>
      </c>
      <c r="Q4">
        <f t="shared" si="2"/>
        <v>66.557550158394932</v>
      </c>
      <c r="R4" s="191">
        <f t="shared" si="3"/>
        <v>67</v>
      </c>
      <c r="S4">
        <f t="shared" si="4"/>
        <v>10.047518479408659</v>
      </c>
      <c r="T4" s="190">
        <f t="shared" si="5"/>
        <v>10</v>
      </c>
      <c r="V4" s="187">
        <v>3</v>
      </c>
      <c r="W4" s="189">
        <v>24</v>
      </c>
      <c r="Y4">
        <f t="shared" si="6"/>
        <v>101</v>
      </c>
      <c r="AA4">
        <f t="shared" si="7"/>
        <v>4.4720168954593458</v>
      </c>
      <c r="AB4">
        <f t="shared" si="8"/>
        <v>4</v>
      </c>
      <c r="AD4">
        <f t="shared" si="9"/>
        <v>105</v>
      </c>
      <c r="AE4">
        <f t="shared" si="10"/>
        <v>5.514705882352941E-2</v>
      </c>
      <c r="AF4">
        <f t="shared" si="11"/>
        <v>23208915</v>
      </c>
    </row>
    <row r="5" spans="1:32" ht="15" customHeight="1">
      <c r="A5">
        <v>4</v>
      </c>
      <c r="B5" s="192" t="s">
        <v>226</v>
      </c>
      <c r="C5" s="178">
        <v>56</v>
      </c>
      <c r="D5" s="182">
        <v>0</v>
      </c>
      <c r="E5" s="178">
        <v>0</v>
      </c>
      <c r="F5" s="178">
        <v>0</v>
      </c>
      <c r="G5" s="178">
        <v>4</v>
      </c>
      <c r="H5" s="178">
        <v>0</v>
      </c>
      <c r="I5" s="178">
        <v>0</v>
      </c>
      <c r="J5" s="178">
        <v>33</v>
      </c>
      <c r="K5" s="178">
        <v>0</v>
      </c>
      <c r="L5" s="182">
        <v>0</v>
      </c>
      <c r="M5" s="178">
        <v>1</v>
      </c>
      <c r="N5" s="178">
        <v>94</v>
      </c>
      <c r="O5" s="87">
        <f t="shared" si="0"/>
        <v>188</v>
      </c>
      <c r="P5" s="185">
        <f t="shared" si="1"/>
        <v>9.9260823653643082E-2</v>
      </c>
      <c r="Q5">
        <f t="shared" si="2"/>
        <v>113.75290390707497</v>
      </c>
      <c r="R5" s="191">
        <f t="shared" si="3"/>
        <v>114</v>
      </c>
      <c r="S5">
        <f t="shared" si="4"/>
        <v>17.172122492080252</v>
      </c>
      <c r="T5" s="190">
        <f t="shared" si="5"/>
        <v>17</v>
      </c>
      <c r="V5" s="187">
        <v>4</v>
      </c>
      <c r="W5" s="189">
        <v>17</v>
      </c>
      <c r="Y5">
        <f t="shared" si="6"/>
        <v>148</v>
      </c>
      <c r="AA5">
        <f t="shared" si="7"/>
        <v>7.643083421330517</v>
      </c>
      <c r="AB5">
        <f t="shared" si="8"/>
        <v>8</v>
      </c>
      <c r="AD5">
        <f t="shared" si="9"/>
        <v>156</v>
      </c>
      <c r="AE5">
        <f t="shared" si="10"/>
        <v>8.1932773109243698E-2</v>
      </c>
      <c r="AF5">
        <f t="shared" si="11"/>
        <v>34481817</v>
      </c>
    </row>
    <row r="6" spans="1:32" ht="15" customHeight="1">
      <c r="A6">
        <v>5</v>
      </c>
      <c r="B6" s="192" t="s">
        <v>227</v>
      </c>
      <c r="C6" s="178">
        <v>7</v>
      </c>
      <c r="D6" s="182">
        <v>0</v>
      </c>
      <c r="E6" s="178">
        <v>0</v>
      </c>
      <c r="F6" s="178">
        <v>0</v>
      </c>
      <c r="G6" s="178">
        <v>0</v>
      </c>
      <c r="H6" s="178">
        <v>0</v>
      </c>
      <c r="I6" s="178">
        <v>0</v>
      </c>
      <c r="J6" s="178">
        <v>0</v>
      </c>
      <c r="K6" s="178">
        <v>0</v>
      </c>
      <c r="L6" s="182">
        <v>0</v>
      </c>
      <c r="M6" s="178">
        <v>0</v>
      </c>
      <c r="N6" s="178">
        <v>7</v>
      </c>
      <c r="O6" s="87">
        <f t="shared" si="0"/>
        <v>14</v>
      </c>
      <c r="P6" s="185">
        <f t="shared" si="1"/>
        <v>7.3917634635691657E-3</v>
      </c>
      <c r="Q6">
        <f t="shared" si="2"/>
        <v>8.4709609292502641</v>
      </c>
      <c r="R6" s="191">
        <f t="shared" si="3"/>
        <v>8</v>
      </c>
      <c r="S6">
        <f t="shared" si="4"/>
        <v>1.2787750791974657</v>
      </c>
      <c r="T6" s="190">
        <f t="shared" si="5"/>
        <v>1</v>
      </c>
      <c r="V6" s="187">
        <v>5</v>
      </c>
      <c r="W6" s="189">
        <v>10</v>
      </c>
      <c r="Y6">
        <f t="shared" si="6"/>
        <v>19</v>
      </c>
      <c r="AA6">
        <f t="shared" si="7"/>
        <v>0.56916578669482576</v>
      </c>
      <c r="AB6">
        <f t="shared" si="8"/>
        <v>1</v>
      </c>
      <c r="AD6">
        <f t="shared" si="9"/>
        <v>20</v>
      </c>
      <c r="AE6">
        <f t="shared" si="10"/>
        <v>1.050420168067227E-2</v>
      </c>
      <c r="AF6">
        <f t="shared" si="11"/>
        <v>4420746</v>
      </c>
    </row>
    <row r="7" spans="1:32" ht="15" customHeight="1">
      <c r="A7">
        <v>6</v>
      </c>
      <c r="B7" s="192" t="s">
        <v>228</v>
      </c>
      <c r="C7" s="178">
        <v>0</v>
      </c>
      <c r="D7" s="182">
        <v>0</v>
      </c>
      <c r="E7" s="178">
        <v>0</v>
      </c>
      <c r="F7" s="178">
        <v>0</v>
      </c>
      <c r="G7" s="178">
        <v>0</v>
      </c>
      <c r="H7" s="178">
        <v>0</v>
      </c>
      <c r="I7" s="178">
        <v>0</v>
      </c>
      <c r="J7" s="178">
        <v>0</v>
      </c>
      <c r="K7" s="178">
        <v>0</v>
      </c>
      <c r="L7" s="182">
        <v>0</v>
      </c>
      <c r="M7" s="178">
        <v>5</v>
      </c>
      <c r="N7" s="178">
        <v>5</v>
      </c>
      <c r="O7" s="87">
        <f t="shared" si="0"/>
        <v>10</v>
      </c>
      <c r="P7" s="185">
        <f t="shared" si="1"/>
        <v>5.279831045406547E-3</v>
      </c>
      <c r="Q7">
        <f t="shared" si="2"/>
        <v>6.0506863780359028</v>
      </c>
      <c r="R7" s="191">
        <f t="shared" si="3"/>
        <v>6</v>
      </c>
      <c r="S7">
        <f t="shared" si="4"/>
        <v>0.91341077085533262</v>
      </c>
      <c r="T7" s="190">
        <f t="shared" si="5"/>
        <v>1</v>
      </c>
      <c r="V7" s="187">
        <v>6</v>
      </c>
      <c r="W7" s="189">
        <v>13</v>
      </c>
      <c r="Y7">
        <f t="shared" si="6"/>
        <v>20</v>
      </c>
      <c r="AA7">
        <f t="shared" si="7"/>
        <v>0.40654699049630411</v>
      </c>
      <c r="AB7">
        <f t="shared" si="8"/>
        <v>0</v>
      </c>
      <c r="AD7">
        <f t="shared" si="9"/>
        <v>20</v>
      </c>
      <c r="AE7">
        <f t="shared" si="10"/>
        <v>1.050420168067227E-2</v>
      </c>
      <c r="AF7">
        <f t="shared" si="11"/>
        <v>4420746</v>
      </c>
    </row>
    <row r="8" spans="1:32" ht="15" customHeight="1">
      <c r="A8">
        <v>7</v>
      </c>
      <c r="B8" s="192" t="s">
        <v>229</v>
      </c>
      <c r="C8" s="178">
        <v>13</v>
      </c>
      <c r="D8" s="182">
        <v>0</v>
      </c>
      <c r="E8" s="178">
        <v>0</v>
      </c>
      <c r="F8" s="178">
        <v>0</v>
      </c>
      <c r="G8" s="178">
        <v>2</v>
      </c>
      <c r="H8" s="178">
        <v>0</v>
      </c>
      <c r="I8" s="178">
        <v>1</v>
      </c>
      <c r="J8" s="178">
        <v>0</v>
      </c>
      <c r="K8" s="178">
        <v>0</v>
      </c>
      <c r="L8" s="182">
        <v>4</v>
      </c>
      <c r="M8" s="178">
        <v>0</v>
      </c>
      <c r="N8" s="178">
        <v>20</v>
      </c>
      <c r="O8" s="87">
        <f t="shared" si="0"/>
        <v>40</v>
      </c>
      <c r="P8" s="185">
        <f t="shared" si="1"/>
        <v>2.1119324181626188E-2</v>
      </c>
      <c r="Q8">
        <f t="shared" si="2"/>
        <v>24.202745512143611</v>
      </c>
      <c r="R8" s="191">
        <f t="shared" si="3"/>
        <v>24</v>
      </c>
      <c r="S8">
        <f t="shared" si="4"/>
        <v>3.6536430834213305</v>
      </c>
      <c r="T8" s="190">
        <f t="shared" si="5"/>
        <v>4</v>
      </c>
      <c r="V8" s="187">
        <v>7</v>
      </c>
      <c r="W8" s="189">
        <v>5</v>
      </c>
      <c r="Y8">
        <f t="shared" si="6"/>
        <v>33</v>
      </c>
      <c r="AA8">
        <f t="shared" si="7"/>
        <v>1.6261879619852164</v>
      </c>
      <c r="AB8">
        <f t="shared" si="8"/>
        <v>2</v>
      </c>
      <c r="AD8">
        <f t="shared" si="9"/>
        <v>35</v>
      </c>
      <c r="AE8">
        <f t="shared" si="10"/>
        <v>1.8382352941176471E-2</v>
      </c>
      <c r="AF8">
        <f t="shared" si="11"/>
        <v>7736305</v>
      </c>
    </row>
    <row r="9" spans="1:32" ht="15" customHeight="1">
      <c r="A9">
        <v>8</v>
      </c>
      <c r="B9" s="192" t="s">
        <v>230</v>
      </c>
      <c r="C9" s="178">
        <v>23</v>
      </c>
      <c r="D9" s="182">
        <v>0</v>
      </c>
      <c r="E9" s="178">
        <v>0</v>
      </c>
      <c r="F9" s="178">
        <v>0</v>
      </c>
      <c r="G9" s="178">
        <v>0</v>
      </c>
      <c r="H9" s="178">
        <v>1</v>
      </c>
      <c r="I9" s="178">
        <v>0</v>
      </c>
      <c r="J9" s="178">
        <v>1</v>
      </c>
      <c r="K9" s="178">
        <v>0</v>
      </c>
      <c r="L9" s="182">
        <v>0</v>
      </c>
      <c r="M9" s="178">
        <v>6</v>
      </c>
      <c r="N9" s="178">
        <v>31</v>
      </c>
      <c r="O9" s="87">
        <f t="shared" si="0"/>
        <v>62</v>
      </c>
      <c r="P9" s="185">
        <f t="shared" si="1"/>
        <v>3.2734952481520592E-2</v>
      </c>
      <c r="Q9">
        <f t="shared" si="2"/>
        <v>37.5142555438226</v>
      </c>
      <c r="R9" s="191">
        <f t="shared" si="3"/>
        <v>38</v>
      </c>
      <c r="S9">
        <f t="shared" si="4"/>
        <v>5.6631467793030623</v>
      </c>
      <c r="T9" s="190">
        <f t="shared" si="5"/>
        <v>6</v>
      </c>
      <c r="V9" s="187">
        <v>8</v>
      </c>
      <c r="W9" s="189">
        <v>41</v>
      </c>
      <c r="Y9">
        <f t="shared" si="6"/>
        <v>85</v>
      </c>
      <c r="AA9">
        <f t="shared" si="7"/>
        <v>2.5205913410770857</v>
      </c>
      <c r="AB9">
        <f t="shared" si="8"/>
        <v>3</v>
      </c>
      <c r="AD9">
        <f t="shared" si="9"/>
        <v>88</v>
      </c>
      <c r="AE9">
        <f t="shared" si="10"/>
        <v>4.6218487394957986E-2</v>
      </c>
      <c r="AF9">
        <f t="shared" si="11"/>
        <v>19451282</v>
      </c>
    </row>
    <row r="10" spans="1:32" ht="15" customHeight="1">
      <c r="A10">
        <v>9</v>
      </c>
      <c r="B10" s="192" t="s">
        <v>231</v>
      </c>
      <c r="C10" s="178">
        <v>12</v>
      </c>
      <c r="D10" s="182">
        <v>0</v>
      </c>
      <c r="E10" s="178">
        <v>0</v>
      </c>
      <c r="F10" s="178">
        <v>0</v>
      </c>
      <c r="G10" s="178">
        <v>0</v>
      </c>
      <c r="H10" s="178">
        <v>0</v>
      </c>
      <c r="I10" s="178">
        <v>0</v>
      </c>
      <c r="J10" s="178">
        <v>16</v>
      </c>
      <c r="K10" s="178">
        <v>0</v>
      </c>
      <c r="L10" s="182">
        <v>1</v>
      </c>
      <c r="M10" s="178">
        <v>2</v>
      </c>
      <c r="N10" s="178">
        <v>31</v>
      </c>
      <c r="O10" s="87">
        <f t="shared" si="0"/>
        <v>62</v>
      </c>
      <c r="P10" s="185">
        <f t="shared" si="1"/>
        <v>3.2734952481520592E-2</v>
      </c>
      <c r="Q10">
        <f t="shared" si="2"/>
        <v>37.5142555438226</v>
      </c>
      <c r="R10" s="191">
        <f t="shared" si="3"/>
        <v>38</v>
      </c>
      <c r="S10">
        <f t="shared" si="4"/>
        <v>5.6631467793030623</v>
      </c>
      <c r="T10" s="190">
        <f t="shared" si="5"/>
        <v>6</v>
      </c>
      <c r="V10" s="187">
        <v>9</v>
      </c>
      <c r="W10" s="189">
        <v>19</v>
      </c>
      <c r="Y10">
        <f t="shared" si="6"/>
        <v>63</v>
      </c>
      <c r="AA10">
        <f t="shared" si="7"/>
        <v>2.5205913410770857</v>
      </c>
      <c r="AB10">
        <f t="shared" si="8"/>
        <v>3</v>
      </c>
      <c r="AD10">
        <f t="shared" si="9"/>
        <v>66</v>
      </c>
      <c r="AE10">
        <f t="shared" si="10"/>
        <v>3.4663865546218489E-2</v>
      </c>
      <c r="AF10">
        <f t="shared" si="11"/>
        <v>14588461</v>
      </c>
    </row>
    <row r="11" spans="1:32" ht="15" customHeight="1">
      <c r="A11">
        <v>10</v>
      </c>
      <c r="B11" s="192" t="s">
        <v>232</v>
      </c>
      <c r="C11" s="178">
        <v>10</v>
      </c>
      <c r="D11" s="182">
        <v>0</v>
      </c>
      <c r="E11" s="178">
        <v>0</v>
      </c>
      <c r="F11" s="178">
        <v>0</v>
      </c>
      <c r="G11" s="178">
        <v>0</v>
      </c>
      <c r="H11" s="178">
        <v>0</v>
      </c>
      <c r="I11" s="178">
        <v>0</v>
      </c>
      <c r="J11" s="178">
        <v>1</v>
      </c>
      <c r="K11" s="178">
        <v>0</v>
      </c>
      <c r="L11" s="182">
        <v>1</v>
      </c>
      <c r="M11" s="178">
        <v>2</v>
      </c>
      <c r="N11" s="178">
        <v>14</v>
      </c>
      <c r="O11" s="87">
        <f t="shared" si="0"/>
        <v>28</v>
      </c>
      <c r="P11" s="185">
        <f t="shared" si="1"/>
        <v>1.4783526927138331E-2</v>
      </c>
      <c r="Q11">
        <f t="shared" si="2"/>
        <v>16.941921858500528</v>
      </c>
      <c r="R11" s="191">
        <f t="shared" si="3"/>
        <v>17</v>
      </c>
      <c r="S11">
        <f t="shared" si="4"/>
        <v>2.5575501583949314</v>
      </c>
      <c r="T11" s="190">
        <f t="shared" si="5"/>
        <v>3</v>
      </c>
      <c r="V11" s="187">
        <v>10</v>
      </c>
      <c r="W11" s="189">
        <v>79</v>
      </c>
      <c r="Y11">
        <f t="shared" si="6"/>
        <v>99</v>
      </c>
      <c r="AA11">
        <f t="shared" si="7"/>
        <v>1.1383315733896515</v>
      </c>
      <c r="AB11">
        <f t="shared" si="8"/>
        <v>1</v>
      </c>
      <c r="AD11">
        <f t="shared" si="9"/>
        <v>100</v>
      </c>
      <c r="AE11">
        <f t="shared" si="10"/>
        <v>5.2521008403361345E-2</v>
      </c>
      <c r="AF11">
        <f t="shared" si="11"/>
        <v>22103729</v>
      </c>
    </row>
    <row r="12" spans="1:32" ht="15" customHeight="1">
      <c r="A12">
        <v>11</v>
      </c>
      <c r="B12" s="192" t="s">
        <v>233</v>
      </c>
      <c r="C12" s="178">
        <v>23</v>
      </c>
      <c r="D12" s="182">
        <v>258</v>
      </c>
      <c r="E12" s="178">
        <v>190</v>
      </c>
      <c r="F12" s="178">
        <v>0</v>
      </c>
      <c r="G12" s="178">
        <v>0</v>
      </c>
      <c r="H12" s="178">
        <v>2</v>
      </c>
      <c r="I12" s="178">
        <v>0</v>
      </c>
      <c r="J12" s="178">
        <v>2</v>
      </c>
      <c r="K12" s="178">
        <v>0</v>
      </c>
      <c r="L12" s="182">
        <v>0</v>
      </c>
      <c r="M12" s="178">
        <v>4</v>
      </c>
      <c r="N12" s="178">
        <v>479</v>
      </c>
      <c r="O12" s="87">
        <f t="shared" si="0"/>
        <v>958</v>
      </c>
      <c r="P12" s="185">
        <f t="shared" si="1"/>
        <v>0.50580781414994724</v>
      </c>
      <c r="Q12">
        <f t="shared" si="2"/>
        <v>579.65575501583953</v>
      </c>
      <c r="R12" s="191">
        <f>+ROUND(Q12,0)+1</f>
        <v>581</v>
      </c>
      <c r="S12">
        <f t="shared" si="4"/>
        <v>87.504751847940867</v>
      </c>
      <c r="T12" s="190">
        <f>+ROUND(S12,0)-2</f>
        <v>86</v>
      </c>
      <c r="V12" s="187">
        <v>11</v>
      </c>
      <c r="W12" s="189">
        <v>58</v>
      </c>
      <c r="Y12">
        <f t="shared" si="6"/>
        <v>725</v>
      </c>
      <c r="AA12">
        <f t="shared" si="7"/>
        <v>38.947201689545935</v>
      </c>
      <c r="AB12">
        <f t="shared" si="8"/>
        <v>39</v>
      </c>
      <c r="AD12">
        <f t="shared" si="9"/>
        <v>764</v>
      </c>
      <c r="AE12">
        <f t="shared" si="10"/>
        <v>0.40126050420168069</v>
      </c>
      <c r="AF12">
        <f>+ROUND(AE12*$AF$1,0)+1</f>
        <v>168872490</v>
      </c>
    </row>
    <row r="13" spans="1:32" ht="15" customHeight="1">
      <c r="A13">
        <v>12</v>
      </c>
      <c r="B13" s="192" t="s">
        <v>234</v>
      </c>
      <c r="C13" s="178">
        <v>1</v>
      </c>
      <c r="D13" s="182">
        <v>0</v>
      </c>
      <c r="E13" s="178">
        <v>0</v>
      </c>
      <c r="F13" s="178">
        <v>0</v>
      </c>
      <c r="G13" s="178">
        <v>0</v>
      </c>
      <c r="H13" s="178">
        <v>0</v>
      </c>
      <c r="I13" s="178">
        <v>0</v>
      </c>
      <c r="J13" s="178">
        <v>1</v>
      </c>
      <c r="K13" s="178">
        <v>0</v>
      </c>
      <c r="L13" s="182">
        <v>0</v>
      </c>
      <c r="M13" s="178">
        <v>0</v>
      </c>
      <c r="N13" s="178">
        <v>2</v>
      </c>
      <c r="O13" s="87">
        <f t="shared" si="0"/>
        <v>4</v>
      </c>
      <c r="P13" s="185">
        <f t="shared" si="1"/>
        <v>2.1119324181626186E-3</v>
      </c>
      <c r="Q13">
        <f t="shared" si="2"/>
        <v>2.4202745512143609</v>
      </c>
      <c r="R13" s="191">
        <f>+ROUND(Q13,0)</f>
        <v>2</v>
      </c>
      <c r="S13">
        <f t="shared" si="4"/>
        <v>0.36536430834213302</v>
      </c>
      <c r="T13" s="190">
        <f>+ROUND(S13,0)</f>
        <v>0</v>
      </c>
      <c r="V13" s="187">
        <v>12</v>
      </c>
      <c r="W13" s="189">
        <v>19</v>
      </c>
      <c r="Y13">
        <f t="shared" si="6"/>
        <v>21</v>
      </c>
      <c r="AA13">
        <f t="shared" si="7"/>
        <v>0.16261879619852163</v>
      </c>
      <c r="AB13">
        <f t="shared" si="8"/>
        <v>0</v>
      </c>
      <c r="AD13">
        <f t="shared" si="9"/>
        <v>21</v>
      </c>
      <c r="AE13">
        <f t="shared" si="10"/>
        <v>1.1029411764705883E-2</v>
      </c>
      <c r="AF13">
        <f t="shared" si="11"/>
        <v>4641783</v>
      </c>
    </row>
    <row r="14" spans="1:32" ht="15" customHeight="1">
      <c r="A14">
        <v>13</v>
      </c>
      <c r="B14" s="192" t="s">
        <v>235</v>
      </c>
      <c r="C14" s="178">
        <v>7</v>
      </c>
      <c r="D14" s="182">
        <v>0</v>
      </c>
      <c r="E14" s="178">
        <v>0</v>
      </c>
      <c r="F14" s="178">
        <v>0</v>
      </c>
      <c r="G14" s="178">
        <v>3</v>
      </c>
      <c r="H14" s="178">
        <v>0</v>
      </c>
      <c r="I14" s="178">
        <v>0</v>
      </c>
      <c r="J14" s="178">
        <v>2</v>
      </c>
      <c r="K14" s="178">
        <v>1</v>
      </c>
      <c r="L14" s="182">
        <v>0</v>
      </c>
      <c r="M14" s="178">
        <v>1</v>
      </c>
      <c r="N14" s="178">
        <v>14</v>
      </c>
      <c r="O14" s="87">
        <f t="shared" si="0"/>
        <v>28</v>
      </c>
      <c r="P14" s="185">
        <f t="shared" si="1"/>
        <v>1.4783526927138331E-2</v>
      </c>
      <c r="Q14">
        <f t="shared" si="2"/>
        <v>16.941921858500528</v>
      </c>
      <c r="R14" s="191">
        <f>+ROUND(Q14,0)</f>
        <v>17</v>
      </c>
      <c r="S14">
        <f t="shared" si="4"/>
        <v>2.5575501583949314</v>
      </c>
      <c r="T14" s="190">
        <f>+ROUND(S14,0)</f>
        <v>3</v>
      </c>
      <c r="V14" s="187">
        <v>13</v>
      </c>
      <c r="W14" s="189">
        <v>34</v>
      </c>
      <c r="Y14">
        <f t="shared" si="6"/>
        <v>54</v>
      </c>
      <c r="AA14">
        <f t="shared" si="7"/>
        <v>1.1383315733896515</v>
      </c>
      <c r="AB14">
        <f t="shared" si="8"/>
        <v>1</v>
      </c>
      <c r="AD14">
        <f t="shared" si="9"/>
        <v>55</v>
      </c>
      <c r="AE14">
        <f t="shared" si="10"/>
        <v>2.8886554621848741E-2</v>
      </c>
      <c r="AF14">
        <f t="shared" si="11"/>
        <v>12157051</v>
      </c>
    </row>
    <row r="15" spans="1:32" ht="15" customHeight="1">
      <c r="A15">
        <v>14</v>
      </c>
      <c r="B15" s="192" t="s">
        <v>236</v>
      </c>
      <c r="C15" s="178">
        <v>6</v>
      </c>
      <c r="D15" s="182">
        <v>0</v>
      </c>
      <c r="E15" s="178">
        <v>0</v>
      </c>
      <c r="F15" s="178">
        <v>0</v>
      </c>
      <c r="G15" s="178">
        <v>0</v>
      </c>
      <c r="H15" s="178">
        <v>0</v>
      </c>
      <c r="I15" s="178">
        <v>0</v>
      </c>
      <c r="J15" s="178">
        <v>0</v>
      </c>
      <c r="K15" s="178">
        <v>0</v>
      </c>
      <c r="L15" s="182">
        <v>0</v>
      </c>
      <c r="M15" s="178">
        <v>0</v>
      </c>
      <c r="N15" s="178">
        <v>6</v>
      </c>
      <c r="O15" s="87">
        <f t="shared" si="0"/>
        <v>12</v>
      </c>
      <c r="P15" s="185">
        <f t="shared" si="1"/>
        <v>6.3357972544878568E-3</v>
      </c>
      <c r="Q15">
        <f t="shared" si="2"/>
        <v>7.2608236536430839</v>
      </c>
      <c r="R15" s="191">
        <f>+ROUND(Q15,0)</f>
        <v>7</v>
      </c>
      <c r="S15">
        <f t="shared" si="4"/>
        <v>1.0960929250263993</v>
      </c>
      <c r="T15" s="190">
        <f>+ROUND(S15,0)</f>
        <v>1</v>
      </c>
      <c r="V15" s="187">
        <v>14</v>
      </c>
      <c r="W15" s="189">
        <v>0</v>
      </c>
      <c r="Y15">
        <f t="shared" si="6"/>
        <v>8</v>
      </c>
      <c r="AA15">
        <f t="shared" si="7"/>
        <v>0.48785638859556496</v>
      </c>
      <c r="AB15">
        <f t="shared" si="8"/>
        <v>0</v>
      </c>
      <c r="AD15">
        <f t="shared" si="9"/>
        <v>8</v>
      </c>
      <c r="AE15">
        <f t="shared" si="10"/>
        <v>4.2016806722689074E-3</v>
      </c>
      <c r="AF15">
        <f t="shared" si="11"/>
        <v>1768298</v>
      </c>
    </row>
    <row r="16" spans="1:32" ht="15" customHeight="1">
      <c r="A16">
        <v>15</v>
      </c>
      <c r="B16" s="193" t="s">
        <v>237</v>
      </c>
      <c r="C16" s="178"/>
      <c r="D16" s="182"/>
      <c r="E16" s="178"/>
      <c r="F16" s="178"/>
      <c r="G16" s="178"/>
      <c r="H16" s="178"/>
      <c r="I16" s="178"/>
      <c r="J16" s="178"/>
      <c r="K16" s="178"/>
      <c r="L16" s="182"/>
      <c r="M16" s="178"/>
      <c r="N16" s="178"/>
      <c r="O16" s="87"/>
      <c r="P16" s="185"/>
      <c r="R16" s="191">
        <v>0</v>
      </c>
      <c r="T16" s="190">
        <v>0</v>
      </c>
      <c r="V16" s="187">
        <v>15</v>
      </c>
      <c r="W16" s="189">
        <v>2</v>
      </c>
      <c r="Y16">
        <f t="shared" si="6"/>
        <v>2</v>
      </c>
      <c r="AA16">
        <f t="shared" si="7"/>
        <v>0</v>
      </c>
      <c r="AB16">
        <f t="shared" si="8"/>
        <v>0</v>
      </c>
      <c r="AD16">
        <f t="shared" si="9"/>
        <v>2</v>
      </c>
      <c r="AE16">
        <f t="shared" si="10"/>
        <v>1.0504201680672268E-3</v>
      </c>
      <c r="AF16">
        <f t="shared" si="11"/>
        <v>442075</v>
      </c>
    </row>
    <row r="17" spans="1:32" ht="15" customHeight="1">
      <c r="A17">
        <v>16</v>
      </c>
      <c r="B17" s="192" t="s">
        <v>238</v>
      </c>
      <c r="C17" s="178">
        <v>22</v>
      </c>
      <c r="D17" s="182">
        <v>0</v>
      </c>
      <c r="E17" s="178">
        <v>0</v>
      </c>
      <c r="F17" s="178">
        <v>0</v>
      </c>
      <c r="G17" s="178">
        <v>0</v>
      </c>
      <c r="H17" s="178">
        <v>0</v>
      </c>
      <c r="I17" s="178">
        <v>0</v>
      </c>
      <c r="J17" s="178">
        <v>3</v>
      </c>
      <c r="K17" s="178">
        <v>0</v>
      </c>
      <c r="L17" s="182">
        <v>0</v>
      </c>
      <c r="M17" s="178">
        <v>0</v>
      </c>
      <c r="N17" s="178">
        <v>25</v>
      </c>
      <c r="O17" s="87">
        <f>SUM(C17:N17)</f>
        <v>50</v>
      </c>
      <c r="P17" s="185">
        <f>+O17/$O$21</f>
        <v>2.6399155227032733E-2</v>
      </c>
      <c r="Q17">
        <f>+$P$1*P17</f>
        <v>30.253431890179513</v>
      </c>
      <c r="R17" s="191">
        <f>+ROUND(Q17,0)</f>
        <v>30</v>
      </c>
      <c r="S17">
        <f>173*P17</f>
        <v>4.5670538542766632</v>
      </c>
      <c r="T17" s="190">
        <f>+ROUND(S17,0)</f>
        <v>5</v>
      </c>
      <c r="V17" s="187">
        <v>16</v>
      </c>
      <c r="W17" s="189">
        <v>42</v>
      </c>
      <c r="Y17">
        <f t="shared" si="6"/>
        <v>77</v>
      </c>
      <c r="AA17">
        <f t="shared" si="7"/>
        <v>2.0327349524815204</v>
      </c>
      <c r="AB17">
        <f t="shared" si="8"/>
        <v>2</v>
      </c>
      <c r="AD17">
        <f t="shared" si="9"/>
        <v>79</v>
      </c>
      <c r="AE17">
        <f t="shared" si="10"/>
        <v>4.149159663865546E-2</v>
      </c>
      <c r="AF17">
        <f t="shared" si="11"/>
        <v>17461946</v>
      </c>
    </row>
    <row r="18" spans="1:32" ht="15" customHeight="1">
      <c r="A18">
        <v>17</v>
      </c>
      <c r="B18" s="192" t="s">
        <v>239</v>
      </c>
      <c r="C18" s="178">
        <v>1</v>
      </c>
      <c r="D18" s="182">
        <v>0</v>
      </c>
      <c r="E18" s="178">
        <v>0</v>
      </c>
      <c r="F18" s="178">
        <v>0</v>
      </c>
      <c r="G18" s="178">
        <v>0</v>
      </c>
      <c r="H18" s="178">
        <v>0</v>
      </c>
      <c r="I18" s="178">
        <v>0</v>
      </c>
      <c r="J18" s="178">
        <v>1</v>
      </c>
      <c r="K18" s="178">
        <v>0</v>
      </c>
      <c r="L18" s="182">
        <v>0</v>
      </c>
      <c r="M18" s="178">
        <v>0</v>
      </c>
      <c r="N18" s="178">
        <v>2</v>
      </c>
      <c r="O18" s="87">
        <f>SUM(C18:N18)</f>
        <v>4</v>
      </c>
      <c r="P18" s="185">
        <f>+O18/$O$21</f>
        <v>2.1119324181626186E-3</v>
      </c>
      <c r="Q18">
        <f>+$P$1*P18</f>
        <v>2.4202745512143609</v>
      </c>
      <c r="R18" s="191">
        <f>+ROUND(Q18,0)</f>
        <v>2</v>
      </c>
      <c r="S18">
        <f>173*P18</f>
        <v>0.36536430834213302</v>
      </c>
      <c r="T18" s="190">
        <f>+ROUND(S18,0)</f>
        <v>0</v>
      </c>
      <c r="V18" s="187">
        <v>17</v>
      </c>
      <c r="W18" s="189">
        <v>6</v>
      </c>
      <c r="Y18">
        <f t="shared" si="6"/>
        <v>8</v>
      </c>
      <c r="AA18">
        <f t="shared" si="7"/>
        <v>0.16261879619852163</v>
      </c>
      <c r="AB18">
        <f t="shared" si="8"/>
        <v>0</v>
      </c>
      <c r="AD18">
        <f t="shared" si="9"/>
        <v>8</v>
      </c>
      <c r="AE18">
        <f t="shared" si="10"/>
        <v>4.2016806722689074E-3</v>
      </c>
      <c r="AF18">
        <f t="shared" si="11"/>
        <v>1768298</v>
      </c>
    </row>
    <row r="19" spans="1:32" ht="15" customHeight="1">
      <c r="A19">
        <v>18</v>
      </c>
      <c r="B19" s="194" t="s">
        <v>240</v>
      </c>
      <c r="C19" s="178">
        <v>32</v>
      </c>
      <c r="D19" s="182">
        <v>0</v>
      </c>
      <c r="E19" s="178">
        <v>11</v>
      </c>
      <c r="F19" s="178">
        <v>0</v>
      </c>
      <c r="G19" s="178">
        <v>1</v>
      </c>
      <c r="H19" s="178">
        <v>0</v>
      </c>
      <c r="I19" s="178">
        <v>0</v>
      </c>
      <c r="J19" s="178">
        <v>0</v>
      </c>
      <c r="K19" s="178">
        <v>0</v>
      </c>
      <c r="L19" s="182">
        <v>0</v>
      </c>
      <c r="M19" s="178">
        <v>10</v>
      </c>
      <c r="N19" s="178">
        <v>54</v>
      </c>
      <c r="O19" s="87">
        <f>SUM(C19:N19)</f>
        <v>108</v>
      </c>
      <c r="P19" s="185">
        <f>+O19/$O$21</f>
        <v>5.7022175290390706E-2</v>
      </c>
      <c r="Q19">
        <f>+$P$1*P19</f>
        <v>65.347412882787751</v>
      </c>
      <c r="R19" s="191">
        <f>+ROUND(Q19,0)</f>
        <v>65</v>
      </c>
      <c r="S19">
        <f>173*P19</f>
        <v>9.8648363252375919</v>
      </c>
      <c r="T19" s="190">
        <f>+ROUND(S19,0)</f>
        <v>10</v>
      </c>
      <c r="V19" s="187">
        <v>18</v>
      </c>
      <c r="W19" s="189">
        <v>3</v>
      </c>
      <c r="Y19">
        <f t="shared" si="6"/>
        <v>78</v>
      </c>
      <c r="AA19">
        <f t="shared" si="7"/>
        <v>4.3907074973600846</v>
      </c>
      <c r="AB19">
        <f t="shared" si="8"/>
        <v>4</v>
      </c>
      <c r="AD19">
        <f t="shared" si="9"/>
        <v>82</v>
      </c>
      <c r="AE19">
        <f t="shared" si="10"/>
        <v>4.3067226890756302E-2</v>
      </c>
      <c r="AF19">
        <f t="shared" si="11"/>
        <v>18125058</v>
      </c>
    </row>
    <row r="20" spans="1:32" ht="15" customHeight="1">
      <c r="A20">
        <v>19</v>
      </c>
      <c r="B20" s="192" t="s">
        <v>241</v>
      </c>
      <c r="C20" s="178">
        <v>6</v>
      </c>
      <c r="D20" s="182">
        <v>0</v>
      </c>
      <c r="E20" s="178">
        <v>0</v>
      </c>
      <c r="F20" s="178">
        <v>0</v>
      </c>
      <c r="G20" s="178">
        <v>0</v>
      </c>
      <c r="H20" s="178">
        <v>0</v>
      </c>
      <c r="I20" s="178">
        <v>0</v>
      </c>
      <c r="J20" s="178">
        <v>0</v>
      </c>
      <c r="K20" s="178">
        <v>0</v>
      </c>
      <c r="L20" s="182">
        <v>0</v>
      </c>
      <c r="M20" s="178">
        <v>0</v>
      </c>
      <c r="N20" s="178">
        <v>6</v>
      </c>
      <c r="O20" s="87">
        <f>SUM(C20:N20)</f>
        <v>12</v>
      </c>
      <c r="P20" s="185">
        <f>+O20/$O$21</f>
        <v>6.3357972544878568E-3</v>
      </c>
      <c r="Q20">
        <f>+$P$1*P20</f>
        <v>7.2608236536430839</v>
      </c>
      <c r="R20" s="191">
        <f>+ROUND(Q20,0)</f>
        <v>7</v>
      </c>
      <c r="S20">
        <f>173*P20</f>
        <v>1.0960929250263993</v>
      </c>
      <c r="T20" s="190">
        <f>+ROUND(S20,0)</f>
        <v>1</v>
      </c>
      <c r="V20" s="187">
        <v>19</v>
      </c>
      <c r="W20" s="189">
        <v>16</v>
      </c>
      <c r="Y20">
        <f t="shared" si="6"/>
        <v>24</v>
      </c>
      <c r="AA20">
        <f t="shared" si="7"/>
        <v>0.48785638859556496</v>
      </c>
      <c r="AB20">
        <f t="shared" si="8"/>
        <v>0</v>
      </c>
      <c r="AD20">
        <f t="shared" si="9"/>
        <v>24</v>
      </c>
      <c r="AE20">
        <f t="shared" si="10"/>
        <v>1.2605042016806723E-2</v>
      </c>
      <c r="AF20">
        <f t="shared" si="11"/>
        <v>5304895</v>
      </c>
    </row>
    <row r="21" spans="1:32" ht="30" customHeight="1">
      <c r="B21" s="179" t="s">
        <v>281</v>
      </c>
      <c r="C21" s="178">
        <v>282</v>
      </c>
      <c r="D21" s="182">
        <v>279</v>
      </c>
      <c r="E21" s="178">
        <v>201</v>
      </c>
      <c r="F21" s="178">
        <v>0</v>
      </c>
      <c r="G21" s="178">
        <v>10</v>
      </c>
      <c r="H21" s="178">
        <v>5</v>
      </c>
      <c r="I21" s="178">
        <v>2</v>
      </c>
      <c r="J21" s="178">
        <v>105</v>
      </c>
      <c r="K21" s="178">
        <v>1</v>
      </c>
      <c r="L21" s="182">
        <v>16</v>
      </c>
      <c r="M21" s="178">
        <v>46</v>
      </c>
      <c r="N21" s="178">
        <v>947</v>
      </c>
      <c r="O21" s="87">
        <f>SUM(O2:O20)</f>
        <v>1894</v>
      </c>
      <c r="Y21">
        <f>1827+77</f>
        <v>1904</v>
      </c>
      <c r="AD21" s="184">
        <f>SUM(AD2:AD20)</f>
        <v>1904</v>
      </c>
    </row>
  </sheetData>
  <autoFilter ref="A1:AD1" xr:uid="{8288F164-EF88-461F-A31D-134A3D81548E}"/>
  <pageMargins left="0.25" right="0.25" top="0.25" bottom="0.25"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GESTIÓN</vt:lpstr>
      <vt:lpstr>ACT.</vt:lpstr>
      <vt:lpstr>PROGR_CUATRI</vt:lpstr>
      <vt:lpstr>INVERSIÓN</vt:lpstr>
      <vt:lpstr>ACTIVIDADES</vt:lpstr>
      <vt:lpstr>TERRITORIALIZACIÓN</vt:lpstr>
      <vt:lpstr>9. FLORA TOTAL SIN UPZ</vt:lpstr>
      <vt:lpstr>8. FLORA TOTAL SIN UPZ</vt:lpstr>
      <vt:lpstr>Report</vt:lpstr>
      <vt:lpstr>SEPT-TERRI SILV</vt:lpstr>
      <vt:lpstr>Hoja1</vt:lpstr>
      <vt:lpstr>LOC</vt:lpstr>
      <vt:lpstr>Hoja8</vt:lpstr>
      <vt:lpstr>JUR</vt:lpstr>
      <vt:lpstr>TERRITORIALIZACIÓN_O</vt:lpstr>
      <vt:lpstr>SILVICULTURA 2020</vt:lpstr>
      <vt:lpstr>FLORA 2020</vt:lpstr>
      <vt:lpstr>Report!__bookmark_1</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2020-12-17T16:09:24Z</dcterms:modified>
</cp:coreProperties>
</file>