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defaultThemeVersion="124226"/>
  <mc:AlternateContent xmlns:mc="http://schemas.openxmlformats.org/markup-compatibility/2006">
    <mc:Choice Requires="x15">
      <x15ac:absPath xmlns:x15ac="http://schemas.microsoft.com/office/spreadsheetml/2010/11/ac" url="C:\Users\YULIED.PENARANDA.SDA\Desktop\2023\10-OCTUBRE\PLAN DE ACCIÖN SEPT\PA VF\Versión de andres\"/>
    </mc:Choice>
  </mc:AlternateContent>
  <xr:revisionPtr revIDLastSave="0" documentId="13_ncr:1_{28758328-11CE-4504-93A2-15E79A114E4A}" xr6:coauthVersionLast="47" xr6:coauthVersionMax="47" xr10:uidLastSave="{00000000-0000-0000-0000-000000000000}"/>
  <bookViews>
    <workbookView xWindow="0" yWindow="345" windowWidth="20490" windowHeight="10575" tabRatio="516" xr2:uid="{00000000-000D-0000-FFFF-FFFF00000000}"/>
  </bookViews>
  <sheets>
    <sheet name="GESTIÓN" sheetId="21" r:id="rId1"/>
    <sheet name="INVERSIÓN" sheetId="6" r:id="rId2"/>
    <sheet name="ACTIVIDADES" sheetId="7" r:id="rId3"/>
    <sheet name="Hoja1" sheetId="16" state="hidden" r:id="rId4"/>
    <sheet name="TERRITORIALIZACION" sheetId="22" r:id="rId5"/>
    <sheet name="SPI" sheetId="15"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1" hidden="1">INVERSIÓN!$A$10:$FB$40</definedName>
    <definedName name="_xlnm._FilterDatabase" localSheetId="5" hidden="1">SPI!$A$426:$H$468</definedName>
    <definedName name="_xlnm.Print_Area" localSheetId="2">ACTIVIDADES!$A$1:$V$54</definedName>
    <definedName name="_xlnm.Print_Area" localSheetId="0">GESTIÓN!$A$1:$FC$19</definedName>
    <definedName name="_xlnm.Print_Area" localSheetId="1">INVERSIÓN!$A$1:$FA$41</definedName>
    <definedName name="CONDICION_POBLACIONAL" localSheetId="5">[1]Variables!$C$1:$C$24</definedName>
    <definedName name="CONDICION_POBLACIONAL">[2]Variables!$C$1:$C$24</definedName>
    <definedName name="GRUPO_ETAREO" localSheetId="5">[1]Variables!$A$1:$A$8</definedName>
    <definedName name="GRUPO_ETAREO">[2]Variables!$A$1:$A$8</definedName>
    <definedName name="GRUPO_ETAREOS" localSheetId="0">#REF!</definedName>
    <definedName name="GRUPO_ETAREOS" localSheetId="5">#REF!</definedName>
    <definedName name="GRUPO_ETAREOS" localSheetId="4">#REF!</definedName>
    <definedName name="GRUPO_ETAREOS">#REF!</definedName>
    <definedName name="GRUPO_ETARIO" localSheetId="0">#REF!</definedName>
    <definedName name="GRUPO_ETARIO" localSheetId="5">#REF!</definedName>
    <definedName name="GRUPO_ETARIO" localSheetId="4">#REF!</definedName>
    <definedName name="GRUPO_ETARIO">#REF!</definedName>
    <definedName name="GRUPO_ETNICO" localSheetId="0">#REF!</definedName>
    <definedName name="GRUPO_ETNICO" localSheetId="5">#REF!</definedName>
    <definedName name="GRUPO_ETNICO" localSheetId="4">#REF!</definedName>
    <definedName name="GRUPO_ETNICO">#REF!</definedName>
    <definedName name="GRUPOETNICO" localSheetId="0">#REF!</definedName>
    <definedName name="GRUPOETNICO" localSheetId="5">#REF!</definedName>
    <definedName name="GRUPOETNICO" localSheetId="4">#REF!</definedName>
    <definedName name="GRUPOETNICO">#REF!</definedName>
    <definedName name="GRUPOS_ETNICOS" localSheetId="5">[1]Variables!$H$1:$H$8</definedName>
    <definedName name="GRUPOS_ETNICOS">[2]Variables!$H$1:$H$8</definedName>
    <definedName name="LOCALIDAD" localSheetId="0">#REF!</definedName>
    <definedName name="LOCALIDAD" localSheetId="5">#REF!</definedName>
    <definedName name="LOCALIDAD" localSheetId="4">#REF!</definedName>
    <definedName name="LOCALIDAD">#REF!</definedName>
    <definedName name="LOCALIZACION" localSheetId="0">#REF!</definedName>
    <definedName name="LOCALIZACION" localSheetId="5">#REF!</definedName>
    <definedName name="LOCALIZACION" localSheetId="4">#REF!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5" i="22" l="1"/>
  <c r="N65" i="22"/>
  <c r="O64" i="22"/>
  <c r="N64" i="22"/>
  <c r="N66" i="22" s="1"/>
  <c r="AB63" i="22"/>
  <c r="AA63" i="22"/>
  <c r="O63" i="22"/>
  <c r="N63" i="22"/>
  <c r="AB62" i="22"/>
  <c r="AA62" i="22"/>
  <c r="O62" i="22"/>
  <c r="N62" i="22"/>
  <c r="AB57" i="22"/>
  <c r="AA57" i="22"/>
  <c r="O57" i="22"/>
  <c r="N57" i="22"/>
  <c r="AB56" i="22"/>
  <c r="AA56" i="22"/>
  <c r="O56" i="22"/>
  <c r="N56" i="22"/>
  <c r="AA49" i="22"/>
  <c r="AA65" i="22" s="1"/>
  <c r="AB48" i="22"/>
  <c r="AA48" i="22"/>
  <c r="AA47" i="22"/>
  <c r="AA64" i="22" s="1"/>
  <c r="AA46" i="22"/>
  <c r="AA50" i="22" s="1"/>
  <c r="AA45" i="22"/>
  <c r="AA44" i="22"/>
  <c r="AB41" i="22"/>
  <c r="AB47" i="22" s="1"/>
  <c r="AB64" i="22" s="1"/>
  <c r="AB40" i="22"/>
  <c r="AB44" i="22" s="1"/>
  <c r="AA39" i="22"/>
  <c r="AB38" i="22"/>
  <c r="AA38" i="22"/>
  <c r="AB37" i="22"/>
  <c r="AB49" i="22" s="1"/>
  <c r="AB33" i="22"/>
  <c r="AA33" i="22"/>
  <c r="AB32" i="22"/>
  <c r="AA32" i="22"/>
  <c r="AB27" i="22"/>
  <c r="AA27" i="22"/>
  <c r="AB26" i="22"/>
  <c r="AA26" i="22"/>
  <c r="AB21" i="22"/>
  <c r="AA21" i="22"/>
  <c r="AB20" i="22"/>
  <c r="AA20" i="22"/>
  <c r="AB15" i="22"/>
  <c r="AA15" i="22"/>
  <c r="O15" i="22"/>
  <c r="N15" i="22"/>
  <c r="AB14" i="22"/>
  <c r="AA14" i="22"/>
  <c r="O14" i="22"/>
  <c r="N14" i="22"/>
  <c r="O66" i="22" l="1"/>
  <c r="AB45" i="22"/>
  <c r="AA51" i="22"/>
  <c r="AB39" i="22"/>
  <c r="AA66" i="22"/>
  <c r="AB65" i="22"/>
  <c r="AB66" i="22" s="1"/>
  <c r="AB51" i="22"/>
  <c r="AB46" i="22"/>
  <c r="AB50" i="22" s="1"/>
  <c r="ER10" i="6"/>
  <c r="ET14" i="21"/>
  <c r="ET13" i="21"/>
  <c r="DL20" i="6"/>
  <c r="G709" i="15"/>
  <c r="G707" i="15"/>
  <c r="G706" i="15"/>
  <c r="G705" i="15"/>
  <c r="G704" i="15"/>
  <c r="G703" i="15"/>
  <c r="DB36" i="6" l="1"/>
  <c r="DB33" i="6"/>
  <c r="DB29" i="6" l="1"/>
  <c r="DB26" i="6"/>
  <c r="DB25" i="6"/>
  <c r="DB22" i="6" l="1"/>
  <c r="DB21" i="6"/>
  <c r="DB18" i="6"/>
  <c r="DB19" i="6"/>
  <c r="DB15" i="6" l="1"/>
  <c r="DO14" i="21" l="1"/>
  <c r="EV14" i="21" s="1"/>
  <c r="DN14" i="21"/>
  <c r="DM14" i="21"/>
  <c r="DL14" i="21"/>
  <c r="DK14" i="21"/>
  <c r="CK14" i="21"/>
  <c r="CJ14" i="21"/>
  <c r="CI14" i="21"/>
  <c r="CH14" i="21"/>
  <c r="CG14" i="21"/>
  <c r="BG14" i="21"/>
  <c r="BF14" i="21"/>
  <c r="BE14" i="21"/>
  <c r="BD14" i="21"/>
  <c r="BC14" i="21"/>
  <c r="AC14" i="21"/>
  <c r="AB14" i="21"/>
  <c r="AA14" i="21"/>
  <c r="Z14" i="21"/>
  <c r="Y14" i="21"/>
  <c r="DO13" i="21"/>
  <c r="DN13" i="21"/>
  <c r="DM13" i="21"/>
  <c r="DL13" i="21"/>
  <c r="DK13" i="21"/>
  <c r="CK13" i="21"/>
  <c r="CJ13" i="21"/>
  <c r="CI13" i="21"/>
  <c r="CH13" i="21"/>
  <c r="CG13" i="21"/>
  <c r="BF13" i="21"/>
  <c r="BD13" i="21"/>
  <c r="BC13" i="21"/>
  <c r="AC13" i="21"/>
  <c r="AB13" i="21"/>
  <c r="AA13" i="21"/>
  <c r="Z13" i="21"/>
  <c r="Y13" i="21"/>
  <c r="EU13" i="21" l="1"/>
  <c r="EV13" i="21"/>
  <c r="EU14" i="21"/>
  <c r="EX14" i="21"/>
  <c r="EW14" i="21"/>
  <c r="AN13" i="21"/>
  <c r="I14" i="21"/>
  <c r="ER35" i="6"/>
  <c r="ER34" i="6"/>
  <c r="ER33" i="6"/>
  <c r="ER32" i="6"/>
  <c r="ER31" i="6"/>
  <c r="ER28" i="6"/>
  <c r="ER27" i="6"/>
  <c r="ER26" i="6"/>
  <c r="ER25" i="6"/>
  <c r="ER24" i="6"/>
  <c r="ER21" i="6"/>
  <c r="ER20" i="6"/>
  <c r="ER19" i="6"/>
  <c r="ER18" i="6"/>
  <c r="ER17" i="6"/>
  <c r="ER14" i="6"/>
  <c r="ER13" i="6"/>
  <c r="ER12" i="6"/>
  <c r="ER11" i="6"/>
  <c r="DK35" i="6"/>
  <c r="DK34" i="6"/>
  <c r="DK33" i="6"/>
  <c r="DK32" i="6"/>
  <c r="DK31" i="6"/>
  <c r="DK28" i="6"/>
  <c r="DK27" i="6"/>
  <c r="DK26" i="6"/>
  <c r="DK25" i="6"/>
  <c r="DK24" i="6"/>
  <c r="DK21" i="6"/>
  <c r="DK20" i="6"/>
  <c r="DK19" i="6"/>
  <c r="DK18" i="6"/>
  <c r="DK17" i="6"/>
  <c r="DK14" i="6"/>
  <c r="DK13" i="6"/>
  <c r="DK12" i="6"/>
  <c r="ES12" i="6" s="1"/>
  <c r="DK11" i="6"/>
  <c r="ES11" i="6" s="1"/>
  <c r="DK10" i="6"/>
  <c r="ES10" i="6" s="1"/>
  <c r="DJ35" i="6"/>
  <c r="DJ34" i="6"/>
  <c r="DJ33" i="6"/>
  <c r="DJ32" i="6"/>
  <c r="DJ31" i="6"/>
  <c r="DJ27" i="6"/>
  <c r="DJ26" i="6"/>
  <c r="DJ25" i="6"/>
  <c r="DJ24" i="6"/>
  <c r="DJ21" i="6"/>
  <c r="DJ20" i="6"/>
  <c r="DJ19" i="6"/>
  <c r="DJ18" i="6"/>
  <c r="DJ17" i="6"/>
  <c r="DJ14" i="6"/>
  <c r="DJ13" i="6"/>
  <c r="DJ12" i="6"/>
  <c r="DJ11" i="6"/>
  <c r="DJ10" i="6"/>
  <c r="ES13" i="6" l="1"/>
  <c r="ES14" i="6"/>
  <c r="BG13" i="21"/>
  <c r="BE13" i="21"/>
  <c r="DM10" i="6"/>
  <c r="G702" i="15"/>
  <c r="G701" i="15"/>
  <c r="G697" i="15"/>
  <c r="G696" i="15"/>
  <c r="G700" i="15"/>
  <c r="G699" i="15"/>
  <c r="G698" i="15"/>
  <c r="J200" i="15"/>
  <c r="J199" i="15"/>
  <c r="J198" i="15"/>
  <c r="H55" i="15"/>
  <c r="EX13" i="21" l="1"/>
  <c r="EW13" i="21"/>
  <c r="G735" i="15" l="1"/>
  <c r="G734" i="15"/>
  <c r="G733" i="15"/>
  <c r="G732" i="15"/>
  <c r="G731" i="15"/>
  <c r="G730" i="15"/>
  <c r="G729" i="15"/>
  <c r="G728" i="15"/>
  <c r="G727" i="15"/>
  <c r="G726" i="15"/>
  <c r="G725" i="15"/>
  <c r="G724" i="15"/>
  <c r="G695" i="15"/>
  <c r="G694" i="15"/>
  <c r="G692" i="15"/>
  <c r="G691" i="15"/>
  <c r="G690" i="15"/>
  <c r="G689" i="15"/>
  <c r="G688" i="15"/>
  <c r="G687" i="15"/>
  <c r="G685" i="15"/>
  <c r="G684" i="15"/>
  <c r="G683" i="15"/>
  <c r="G682" i="15"/>
  <c r="G681" i="15"/>
  <c r="G680" i="15"/>
  <c r="G679" i="15"/>
  <c r="G677" i="15"/>
  <c r="G676" i="15"/>
  <c r="G675" i="15"/>
  <c r="G674" i="15"/>
  <c r="G673" i="15"/>
  <c r="G672" i="15"/>
  <c r="G671" i="15"/>
  <c r="G670" i="15"/>
  <c r="G669" i="15"/>
  <c r="G668" i="15"/>
  <c r="G667" i="15"/>
  <c r="G666" i="15"/>
  <c r="G665" i="15"/>
  <c r="G664" i="15"/>
  <c r="G663" i="15"/>
  <c r="G662" i="15"/>
  <c r="G661" i="15"/>
  <c r="G660" i="15"/>
  <c r="G659" i="15"/>
  <c r="G658" i="15"/>
  <c r="G657" i="15"/>
  <c r="G656" i="15"/>
  <c r="G655" i="15"/>
  <c r="G654" i="15"/>
  <c r="G653" i="15"/>
  <c r="G652" i="15"/>
  <c r="G651" i="15"/>
  <c r="G650" i="15"/>
  <c r="G649" i="15"/>
  <c r="G648" i="15"/>
  <c r="G647" i="15"/>
  <c r="G643" i="15"/>
  <c r="G642" i="15"/>
  <c r="G641" i="15"/>
  <c r="G640" i="15"/>
  <c r="G639" i="15"/>
  <c r="G638" i="15"/>
  <c r="G637" i="15"/>
  <c r="G636" i="15"/>
  <c r="G635" i="15"/>
  <c r="G634" i="15"/>
  <c r="G633" i="15"/>
  <c r="G632" i="15"/>
  <c r="G631" i="15"/>
  <c r="G630" i="15"/>
  <c r="G629" i="15"/>
  <c r="G628" i="15"/>
  <c r="G627" i="15"/>
  <c r="G626" i="15"/>
  <c r="G625" i="15"/>
  <c r="G624" i="15"/>
  <c r="G623" i="15"/>
  <c r="G622" i="15"/>
  <c r="G621" i="15"/>
  <c r="G620" i="15"/>
  <c r="G619" i="15"/>
  <c r="G618" i="15"/>
  <c r="G617" i="15"/>
  <c r="G616" i="15"/>
  <c r="G615" i="15"/>
  <c r="G614" i="15"/>
  <c r="G613" i="15"/>
  <c r="G612" i="15"/>
  <c r="G611" i="15"/>
  <c r="G610" i="15"/>
  <c r="G609" i="15"/>
  <c r="G608" i="15"/>
  <c r="G607" i="15"/>
  <c r="G606" i="15"/>
  <c r="G605" i="15"/>
  <c r="G604" i="15"/>
  <c r="G603" i="15"/>
  <c r="G602" i="15"/>
  <c r="G601" i="15"/>
  <c r="G600" i="15"/>
  <c r="G599" i="15"/>
  <c r="G598" i="15"/>
  <c r="G597" i="15"/>
  <c r="G596" i="15"/>
  <c r="G595" i="15"/>
  <c r="G594" i="15"/>
  <c r="G593" i="15"/>
  <c r="G592" i="15"/>
  <c r="G591" i="15"/>
  <c r="G590" i="15"/>
  <c r="G589" i="15"/>
  <c r="G588" i="15"/>
  <c r="G587" i="15"/>
  <c r="G586" i="15"/>
  <c r="G585" i="15"/>
  <c r="G584" i="15"/>
  <c r="G583" i="15"/>
  <c r="G582" i="15"/>
  <c r="G581" i="15"/>
  <c r="G580" i="15"/>
  <c r="G579" i="15"/>
  <c r="G578" i="15"/>
  <c r="G577" i="15"/>
  <c r="G576" i="15"/>
  <c r="G575" i="15"/>
  <c r="G574" i="15"/>
  <c r="G573" i="15"/>
  <c r="G572" i="15"/>
  <c r="G571" i="15"/>
  <c r="G570" i="15"/>
  <c r="G569" i="15"/>
  <c r="G568" i="15"/>
  <c r="G567" i="15"/>
  <c r="G566" i="15"/>
  <c r="G565" i="15"/>
  <c r="G564" i="15"/>
  <c r="G563" i="15"/>
  <c r="G562" i="15"/>
  <c r="G561" i="15"/>
  <c r="G560" i="15"/>
  <c r="I555" i="15"/>
  <c r="G555" i="15"/>
  <c r="I554" i="15"/>
  <c r="G554" i="15"/>
  <c r="I553" i="15"/>
  <c r="G553" i="15"/>
  <c r="I552" i="15"/>
  <c r="G552" i="15"/>
  <c r="G551" i="15"/>
  <c r="I550" i="15"/>
  <c r="G550" i="15"/>
  <c r="I549" i="15"/>
  <c r="G549" i="15"/>
  <c r="G548" i="15"/>
  <c r="G547" i="15"/>
  <c r="G546" i="15"/>
  <c r="G545" i="15"/>
  <c r="G544" i="15"/>
  <c r="G543" i="15"/>
  <c r="G542" i="15"/>
  <c r="G541" i="15"/>
  <c r="G540" i="15"/>
  <c r="G539" i="15"/>
  <c r="G538" i="15"/>
  <c r="G537" i="15"/>
  <c r="G536" i="15"/>
  <c r="G535" i="15"/>
  <c r="G534" i="15"/>
  <c r="G533" i="15"/>
  <c r="G532" i="15"/>
  <c r="G531" i="15"/>
  <c r="G530" i="15"/>
  <c r="G529" i="15"/>
  <c r="G528" i="15"/>
  <c r="G527" i="15"/>
  <c r="G526" i="15"/>
  <c r="G525" i="15"/>
  <c r="G524" i="15"/>
  <c r="G523" i="15"/>
  <c r="G522" i="15"/>
  <c r="G521" i="15"/>
  <c r="G520" i="15"/>
  <c r="G519" i="15"/>
  <c r="G518" i="15"/>
  <c r="G517" i="15"/>
  <c r="G516" i="15"/>
  <c r="G515" i="15"/>
  <c r="G514" i="15"/>
  <c r="G513" i="15"/>
  <c r="G512" i="15"/>
  <c r="G511" i="15"/>
  <c r="G510" i="15"/>
  <c r="G509" i="15"/>
  <c r="G508" i="15"/>
  <c r="G507" i="15"/>
  <c r="G506" i="15"/>
  <c r="G505" i="15"/>
  <c r="G504" i="15"/>
  <c r="G503" i="15"/>
  <c r="G502" i="15"/>
  <c r="G501" i="15"/>
  <c r="G500" i="15"/>
  <c r="G499" i="15"/>
  <c r="G498" i="15"/>
  <c r="G497" i="15"/>
  <c r="G496" i="15"/>
  <c r="G495" i="15"/>
  <c r="G494" i="15"/>
  <c r="G493" i="15"/>
  <c r="G492" i="15"/>
  <c r="G491" i="15"/>
  <c r="G490" i="15"/>
  <c r="G489" i="15"/>
  <c r="G488" i="15"/>
  <c r="G487" i="15"/>
  <c r="G486" i="15"/>
  <c r="G485" i="15"/>
  <c r="G484" i="15"/>
  <c r="G483" i="15"/>
  <c r="G482" i="15"/>
  <c r="G481" i="15"/>
  <c r="G480" i="15"/>
  <c r="G479" i="15"/>
  <c r="G478" i="15"/>
  <c r="G477" i="15"/>
  <c r="G476" i="15"/>
  <c r="G475" i="15"/>
  <c r="G474" i="15"/>
  <c r="G473" i="15"/>
  <c r="G472" i="15"/>
  <c r="G468" i="15"/>
  <c r="I461" i="15"/>
  <c r="G461" i="15"/>
  <c r="I460" i="15"/>
  <c r="G460" i="15"/>
  <c r="I459" i="15"/>
  <c r="G459" i="15"/>
  <c r="I458" i="15"/>
  <c r="F458" i="15"/>
  <c r="G458" i="15" s="1"/>
  <c r="I457" i="15"/>
  <c r="G457" i="15"/>
  <c r="I456" i="15"/>
  <c r="G456" i="15"/>
  <c r="I455" i="15"/>
  <c r="G455" i="15"/>
  <c r="I454" i="15"/>
  <c r="G454" i="15"/>
  <c r="I453" i="15"/>
  <c r="G453" i="15"/>
  <c r="I452" i="15"/>
  <c r="G452" i="15"/>
  <c r="I451" i="15"/>
  <c r="F451" i="15"/>
  <c r="G451" i="15" s="1"/>
  <c r="I450" i="15"/>
  <c r="G450" i="15"/>
  <c r="I449" i="15"/>
  <c r="G449" i="15"/>
  <c r="I448" i="15"/>
  <c r="G448" i="15"/>
  <c r="I447" i="15"/>
  <c r="G447" i="15"/>
  <c r="I446" i="15"/>
  <c r="G446" i="15"/>
  <c r="I445" i="15"/>
  <c r="G445" i="15"/>
  <c r="I444" i="15"/>
  <c r="F444" i="15"/>
  <c r="G444" i="15" s="1"/>
  <c r="I443" i="15"/>
  <c r="G443" i="15"/>
  <c r="I442" i="15"/>
  <c r="G442" i="15"/>
  <c r="I441" i="15"/>
  <c r="G441" i="15"/>
  <c r="I440" i="15"/>
  <c r="G440" i="15"/>
  <c r="I439" i="15"/>
  <c r="G439" i="15"/>
  <c r="I438" i="15"/>
  <c r="G438" i="15"/>
  <c r="I437" i="15"/>
  <c r="F437" i="15"/>
  <c r="G437" i="15" s="1"/>
  <c r="I436" i="15"/>
  <c r="G436" i="15"/>
  <c r="I435" i="15"/>
  <c r="G435" i="15"/>
  <c r="I434" i="15"/>
  <c r="G434" i="15"/>
  <c r="I433" i="15"/>
  <c r="G433" i="15"/>
  <c r="I432" i="15"/>
  <c r="G432" i="15"/>
  <c r="I431" i="15"/>
  <c r="G431" i="15"/>
  <c r="I430" i="15"/>
  <c r="F430" i="15"/>
  <c r="G430" i="15" s="1"/>
  <c r="I429" i="15"/>
  <c r="G429" i="15"/>
  <c r="I428" i="15"/>
  <c r="G428" i="15"/>
  <c r="I427" i="15"/>
  <c r="G427" i="15"/>
  <c r="H255" i="15"/>
  <c r="H254" i="15"/>
  <c r="H253" i="15"/>
  <c r="H252" i="15"/>
  <c r="M227" i="15"/>
  <c r="J227" i="15"/>
  <c r="M226" i="15"/>
  <c r="J226" i="15"/>
  <c r="M225" i="15"/>
  <c r="J225" i="15"/>
  <c r="M224" i="15"/>
  <c r="J224" i="15"/>
  <c r="M223" i="15"/>
  <c r="J223" i="15"/>
  <c r="M222" i="15"/>
  <c r="J222" i="15"/>
  <c r="M221" i="15"/>
  <c r="J221" i="15"/>
  <c r="M220" i="15"/>
  <c r="J220" i="15"/>
  <c r="M219" i="15"/>
  <c r="J219" i="15"/>
  <c r="M218" i="15"/>
  <c r="J218" i="15"/>
  <c r="M217" i="15"/>
  <c r="J217" i="15"/>
  <c r="M216" i="15"/>
  <c r="J216" i="15"/>
  <c r="M197" i="15"/>
  <c r="J197" i="15"/>
  <c r="M196" i="15"/>
  <c r="J196" i="15"/>
  <c r="M195" i="15"/>
  <c r="J195" i="15"/>
  <c r="M194" i="15"/>
  <c r="J194" i="15"/>
  <c r="M193" i="15"/>
  <c r="J193" i="15"/>
  <c r="M192" i="15"/>
  <c r="J192" i="15"/>
  <c r="M191" i="15"/>
  <c r="J191" i="15"/>
  <c r="M190" i="15"/>
  <c r="J190" i="15"/>
  <c r="M189" i="15"/>
  <c r="J189" i="15"/>
  <c r="M188" i="15"/>
  <c r="J188" i="15"/>
  <c r="M187" i="15"/>
  <c r="J187" i="15"/>
  <c r="M186" i="15"/>
  <c r="J186" i="15"/>
  <c r="M185" i="15"/>
  <c r="J185" i="15"/>
  <c r="M184" i="15"/>
  <c r="J184" i="15"/>
  <c r="M183" i="15"/>
  <c r="J183" i="15"/>
  <c r="M182" i="15"/>
  <c r="J182" i="15"/>
  <c r="M181" i="15"/>
  <c r="J181" i="15"/>
  <c r="M180" i="15"/>
  <c r="J180" i="15"/>
  <c r="M179" i="15"/>
  <c r="J179" i="15"/>
  <c r="M178" i="15"/>
  <c r="J178" i="15"/>
  <c r="M177" i="15"/>
  <c r="J177" i="15"/>
  <c r="M173" i="15"/>
  <c r="J173" i="15"/>
  <c r="J172" i="15"/>
  <c r="M171" i="15"/>
  <c r="J171" i="15"/>
  <c r="M170" i="15"/>
  <c r="J170" i="15"/>
  <c r="J169" i="15"/>
  <c r="M168" i="15"/>
  <c r="J168" i="15"/>
  <c r="M167" i="15"/>
  <c r="J167" i="15"/>
  <c r="J166" i="15"/>
  <c r="M165" i="15"/>
  <c r="J165" i="15"/>
  <c r="M164" i="15"/>
  <c r="J164" i="15"/>
  <c r="J163" i="15"/>
  <c r="M162" i="15"/>
  <c r="J162" i="15"/>
  <c r="M161" i="15"/>
  <c r="J161" i="15"/>
  <c r="M160" i="15"/>
  <c r="J160" i="15"/>
  <c r="M159" i="15"/>
  <c r="J159" i="15"/>
  <c r="M158" i="15"/>
  <c r="J158" i="15"/>
  <c r="M157" i="15"/>
  <c r="J157" i="15"/>
  <c r="M156" i="15"/>
  <c r="J156" i="15"/>
  <c r="M155" i="15"/>
  <c r="J155" i="15"/>
  <c r="M154" i="15"/>
  <c r="J154" i="15"/>
  <c r="M153" i="15"/>
  <c r="J153" i="15"/>
  <c r="M152" i="15"/>
  <c r="J152" i="15"/>
  <c r="M151" i="15"/>
  <c r="J151" i="15"/>
  <c r="M150" i="15"/>
  <c r="J150" i="15"/>
  <c r="M149" i="15"/>
  <c r="J149" i="15"/>
  <c r="M148" i="15"/>
  <c r="J148" i="15"/>
  <c r="M147" i="15"/>
  <c r="J147" i="15"/>
  <c r="M146" i="15"/>
  <c r="J146" i="15"/>
  <c r="M145" i="15"/>
  <c r="J145" i="15"/>
  <c r="M144" i="15"/>
  <c r="J144" i="15"/>
  <c r="M143" i="15"/>
  <c r="J143" i="15"/>
  <c r="M142" i="15"/>
  <c r="J142" i="15"/>
  <c r="M141" i="15"/>
  <c r="J141" i="15"/>
  <c r="M140" i="15"/>
  <c r="J140" i="15"/>
  <c r="M139" i="15"/>
  <c r="J139" i="15"/>
  <c r="M138" i="15"/>
  <c r="J138" i="15"/>
  <c r="M134" i="15"/>
  <c r="J134" i="15"/>
  <c r="M133" i="15"/>
  <c r="J133" i="15"/>
  <c r="M132" i="15"/>
  <c r="J132" i="15"/>
  <c r="M131" i="15"/>
  <c r="J131" i="15"/>
  <c r="M130" i="15"/>
  <c r="J130" i="15"/>
  <c r="M129" i="15"/>
  <c r="J129" i="15"/>
  <c r="M128" i="15"/>
  <c r="J128" i="15"/>
  <c r="M127" i="15"/>
  <c r="J127" i="15"/>
  <c r="M126" i="15"/>
  <c r="J126" i="15"/>
  <c r="M125" i="15"/>
  <c r="J125" i="15"/>
  <c r="M124" i="15"/>
  <c r="J124" i="15"/>
  <c r="M123" i="15"/>
  <c r="J123" i="15"/>
  <c r="M122" i="15"/>
  <c r="J122" i="15"/>
  <c r="M121" i="15"/>
  <c r="J121" i="15"/>
  <c r="M120" i="15"/>
  <c r="J120" i="15"/>
  <c r="M119" i="15"/>
  <c r="J119" i="15"/>
  <c r="M118" i="15"/>
  <c r="J118" i="15"/>
  <c r="M117" i="15"/>
  <c r="J117" i="15"/>
  <c r="M116" i="15"/>
  <c r="J116" i="15"/>
  <c r="M115" i="15"/>
  <c r="J115" i="15"/>
  <c r="M114" i="15"/>
  <c r="J114" i="15"/>
  <c r="M113" i="15"/>
  <c r="J113" i="15"/>
  <c r="M112" i="15"/>
  <c r="J112" i="15"/>
  <c r="M111" i="15"/>
  <c r="J111" i="15"/>
  <c r="M110" i="15"/>
  <c r="J110" i="15"/>
  <c r="M109" i="15"/>
  <c r="J109" i="15"/>
  <c r="M108" i="15"/>
  <c r="J108" i="15"/>
  <c r="M107" i="15"/>
  <c r="J107" i="15"/>
  <c r="M106" i="15"/>
  <c r="J106" i="15"/>
  <c r="M105" i="15"/>
  <c r="J105" i="15"/>
  <c r="M104" i="15"/>
  <c r="J104" i="15"/>
  <c r="M103" i="15"/>
  <c r="J103" i="15"/>
  <c r="M102" i="15"/>
  <c r="J102" i="15"/>
  <c r="M101" i="15"/>
  <c r="J101" i="15"/>
  <c r="M100" i="15"/>
  <c r="J100" i="15"/>
  <c r="M99" i="15"/>
  <c r="J99" i="15"/>
  <c r="M95" i="15"/>
  <c r="J95" i="15"/>
  <c r="O94" i="15"/>
  <c r="M94" i="15"/>
  <c r="I94" i="15"/>
  <c r="J94" i="15" s="1"/>
  <c r="O93" i="15"/>
  <c r="M93" i="15"/>
  <c r="J93" i="15"/>
  <c r="M92" i="15"/>
  <c r="J92" i="15"/>
  <c r="M91" i="15"/>
  <c r="I91" i="15"/>
  <c r="J91" i="15" s="1"/>
  <c r="M90" i="15"/>
  <c r="J90" i="15"/>
  <c r="M89" i="15"/>
  <c r="J89" i="15"/>
  <c r="M88" i="15"/>
  <c r="J88" i="15"/>
  <c r="M87" i="15"/>
  <c r="J87" i="15"/>
  <c r="M86" i="15"/>
  <c r="J86" i="15"/>
  <c r="M85" i="15"/>
  <c r="J85" i="15"/>
  <c r="M84" i="15"/>
  <c r="J84" i="15"/>
  <c r="M83" i="15"/>
  <c r="J83" i="15"/>
  <c r="M82" i="15"/>
  <c r="J82" i="15"/>
  <c r="M81" i="15"/>
  <c r="J81" i="15"/>
  <c r="M80" i="15"/>
  <c r="J80" i="15"/>
  <c r="M79" i="15"/>
  <c r="J79" i="15"/>
  <c r="M78" i="15"/>
  <c r="J78" i="15"/>
  <c r="H74" i="15"/>
  <c r="H73" i="15"/>
  <c r="H72" i="15"/>
  <c r="H71" i="15"/>
  <c r="H70" i="15"/>
  <c r="H69" i="15"/>
  <c r="H68" i="15"/>
  <c r="H67" i="15"/>
  <c r="H66" i="15"/>
  <c r="H65" i="15"/>
  <c r="H64" i="15"/>
  <c r="H63" i="15"/>
  <c r="H59" i="15"/>
  <c r="H58" i="15"/>
  <c r="H57" i="15"/>
  <c r="H56" i="15"/>
  <c r="H54" i="15"/>
  <c r="H53" i="15"/>
  <c r="H52" i="15"/>
  <c r="H51" i="15"/>
  <c r="H50" i="15"/>
  <c r="H49" i="15"/>
  <c r="H48" i="15"/>
  <c r="H44" i="15"/>
  <c r="H43" i="15"/>
  <c r="H42" i="15"/>
  <c r="H41" i="15"/>
  <c r="H40" i="15"/>
  <c r="H39" i="15"/>
  <c r="H38" i="15"/>
  <c r="H37" i="15"/>
  <c r="H36" i="15"/>
  <c r="H35" i="15"/>
  <c r="H34" i="15"/>
  <c r="H33" i="15"/>
  <c r="H29" i="15"/>
  <c r="H28" i="15"/>
  <c r="H27" i="15"/>
  <c r="H26" i="15"/>
  <c r="H25" i="15"/>
  <c r="H24" i="15"/>
  <c r="H23" i="15"/>
  <c r="H22" i="15"/>
  <c r="H21" i="15"/>
  <c r="H20" i="15"/>
  <c r="H19" i="15"/>
  <c r="H18" i="15"/>
  <c r="H14" i="15"/>
  <c r="H13" i="15"/>
  <c r="H12" i="15"/>
  <c r="H11" i="15"/>
  <c r="H10" i="15"/>
  <c r="H9" i="15"/>
  <c r="F81" i="16"/>
  <c r="H79" i="16"/>
  <c r="R73" i="16"/>
  <c r="R75" i="16" s="1"/>
  <c r="Q67" i="16"/>
  <c r="Q68" i="16" s="1"/>
  <c r="P67" i="16"/>
  <c r="P68" i="16" s="1"/>
  <c r="O67" i="16"/>
  <c r="O68" i="16" s="1"/>
  <c r="N67" i="16"/>
  <c r="N68" i="16" s="1"/>
  <c r="M67" i="16"/>
  <c r="M68" i="16" s="1"/>
  <c r="J67" i="16"/>
  <c r="J68" i="16" s="1"/>
  <c r="I67" i="16"/>
  <c r="I68" i="16" s="1"/>
  <c r="H67" i="16"/>
  <c r="H68" i="16" s="1"/>
  <c r="G67" i="16"/>
  <c r="G68" i="16" s="1"/>
  <c r="E65" i="16"/>
  <c r="F65" i="16" s="1"/>
  <c r="F67" i="16" s="1"/>
  <c r="F68" i="16" s="1"/>
  <c r="Q62" i="16"/>
  <c r="P62" i="16"/>
  <c r="O62" i="16"/>
  <c r="N62" i="16"/>
  <c r="M62" i="16"/>
  <c r="L62" i="16"/>
  <c r="K62" i="16"/>
  <c r="J62" i="16"/>
  <c r="I62" i="16"/>
  <c r="H62" i="16"/>
  <c r="G62" i="16"/>
  <c r="F62" i="16"/>
  <c r="Q54" i="16"/>
  <c r="P54" i="16"/>
  <c r="O54" i="16"/>
  <c r="N54" i="16"/>
  <c r="M54" i="16"/>
  <c r="L54" i="16"/>
  <c r="K54" i="16"/>
  <c r="J54" i="16"/>
  <c r="I54" i="16"/>
  <c r="H54" i="16"/>
  <c r="G54" i="16"/>
  <c r="F54" i="16"/>
  <c r="Q52" i="16"/>
  <c r="P52" i="16"/>
  <c r="O52" i="16"/>
  <c r="N52" i="16"/>
  <c r="M52" i="16"/>
  <c r="L52" i="16"/>
  <c r="K52" i="16"/>
  <c r="J52" i="16"/>
  <c r="I52" i="16"/>
  <c r="H52" i="16"/>
  <c r="G52" i="16"/>
  <c r="F52" i="16"/>
  <c r="Q49" i="16"/>
  <c r="P49" i="16"/>
  <c r="O49" i="16"/>
  <c r="N49" i="16"/>
  <c r="M49" i="16"/>
  <c r="L49" i="16"/>
  <c r="K49" i="16"/>
  <c r="J49" i="16"/>
  <c r="I49" i="16"/>
  <c r="H49" i="16"/>
  <c r="G49" i="16"/>
  <c r="F49" i="16"/>
  <c r="Q46" i="16"/>
  <c r="P46" i="16"/>
  <c r="O46" i="16"/>
  <c r="N46" i="16"/>
  <c r="M46" i="16"/>
  <c r="L46" i="16"/>
  <c r="K46" i="16"/>
  <c r="J46" i="16"/>
  <c r="I46" i="16"/>
  <c r="H46" i="16"/>
  <c r="G46" i="16"/>
  <c r="F46" i="16"/>
  <c r="R45" i="16"/>
  <c r="Q43" i="16"/>
  <c r="P43" i="16"/>
  <c r="O43" i="16"/>
  <c r="N43" i="16"/>
  <c r="M43" i="16"/>
  <c r="L43" i="16"/>
  <c r="K43" i="16"/>
  <c r="J43" i="16"/>
  <c r="I43" i="16"/>
  <c r="H43" i="16"/>
  <c r="G43" i="16"/>
  <c r="F43" i="16"/>
  <c r="Q33" i="16"/>
  <c r="P33" i="16"/>
  <c r="O33" i="16"/>
  <c r="N33" i="16"/>
  <c r="M33" i="16"/>
  <c r="L33" i="16"/>
  <c r="K33" i="16"/>
  <c r="J33" i="16"/>
  <c r="I33" i="16"/>
  <c r="H33" i="16"/>
  <c r="G33" i="16"/>
  <c r="F33" i="16"/>
  <c r="R31" i="16"/>
  <c r="C27" i="16"/>
  <c r="D20" i="16" s="1"/>
  <c r="Q25" i="16"/>
  <c r="Q26" i="16" s="1"/>
  <c r="P25" i="16"/>
  <c r="P26" i="16" s="1"/>
  <c r="O25" i="16"/>
  <c r="O26" i="16" s="1"/>
  <c r="N25" i="16"/>
  <c r="N26" i="16" s="1"/>
  <c r="M25" i="16"/>
  <c r="M26" i="16" s="1"/>
  <c r="L25" i="16"/>
  <c r="L26" i="16" s="1"/>
  <c r="K25" i="16"/>
  <c r="K26" i="16" s="1"/>
  <c r="J25" i="16"/>
  <c r="J26" i="16" s="1"/>
  <c r="I25" i="16"/>
  <c r="I26" i="16" s="1"/>
  <c r="H25" i="16"/>
  <c r="H26" i="16" s="1"/>
  <c r="G25" i="16"/>
  <c r="G26" i="16" s="1"/>
  <c r="F25" i="16"/>
  <c r="F26" i="16" s="1"/>
  <c r="R24" i="16"/>
  <c r="R23" i="16"/>
  <c r="R22" i="16"/>
  <c r="R21" i="16"/>
  <c r="R20" i="16"/>
  <c r="R19" i="16"/>
  <c r="C19" i="16"/>
  <c r="R18" i="16"/>
  <c r="D18" i="16"/>
  <c r="C17" i="16"/>
  <c r="D12" i="16" s="1"/>
  <c r="Q16" i="16"/>
  <c r="P16" i="16"/>
  <c r="P17" i="16" s="1"/>
  <c r="O16" i="16"/>
  <c r="N16" i="16"/>
  <c r="M16" i="16"/>
  <c r="M17" i="16" s="1"/>
  <c r="M27" i="16" s="1"/>
  <c r="M29" i="16" s="1"/>
  <c r="M36" i="16" s="1"/>
  <c r="L16" i="16"/>
  <c r="L17" i="16" s="1"/>
  <c r="L27" i="16" s="1"/>
  <c r="L29" i="16" s="1"/>
  <c r="L36" i="16" s="1"/>
  <c r="K16" i="16"/>
  <c r="J16" i="16"/>
  <c r="I16" i="16"/>
  <c r="H16" i="16"/>
  <c r="H17" i="16" s="1"/>
  <c r="G16" i="16"/>
  <c r="F16" i="16"/>
  <c r="R15" i="16"/>
  <c r="R14" i="16"/>
  <c r="R13" i="16"/>
  <c r="R12" i="16"/>
  <c r="R11" i="16"/>
  <c r="R10" i="16"/>
  <c r="C10" i="16"/>
  <c r="D5" i="16" s="1"/>
  <c r="R9" i="16"/>
  <c r="R8" i="16"/>
  <c r="R7" i="16"/>
  <c r="R6" i="16"/>
  <c r="R5" i="16"/>
  <c r="S52" i="7"/>
  <c r="S51" i="7"/>
  <c r="S50" i="7"/>
  <c r="S49" i="7"/>
  <c r="S48" i="7"/>
  <c r="S47" i="7"/>
  <c r="S46" i="7"/>
  <c r="T45" i="7"/>
  <c r="S45" i="7"/>
  <c r="S44" i="7"/>
  <c r="S43" i="7"/>
  <c r="S42" i="7"/>
  <c r="S41" i="7"/>
  <c r="S40" i="7"/>
  <c r="S39" i="7"/>
  <c r="S38" i="7"/>
  <c r="S37" i="7"/>
  <c r="S36" i="7"/>
  <c r="S35" i="7"/>
  <c r="S34" i="7"/>
  <c r="S33" i="7"/>
  <c r="S32" i="7"/>
  <c r="S30" i="7"/>
  <c r="U29" i="7"/>
  <c r="S29" i="7"/>
  <c r="S28" i="7"/>
  <c r="U27" i="7"/>
  <c r="S27" i="7"/>
  <c r="S26" i="7"/>
  <c r="U25" i="7"/>
  <c r="S25" i="7"/>
  <c r="S24" i="7"/>
  <c r="U23" i="7"/>
  <c r="S23" i="7"/>
  <c r="S22" i="7"/>
  <c r="U21" i="7"/>
  <c r="S21" i="7"/>
  <c r="S20" i="7"/>
  <c r="U19" i="7"/>
  <c r="S19" i="7"/>
  <c r="S18" i="7"/>
  <c r="U17" i="7"/>
  <c r="S17" i="7"/>
  <c r="K16" i="7"/>
  <c r="S16" i="7" s="1"/>
  <c r="U15" i="7"/>
  <c r="S15" i="7"/>
  <c r="S14" i="7"/>
  <c r="U13" i="7"/>
  <c r="S13" i="7"/>
  <c r="S12" i="7"/>
  <c r="U11" i="7"/>
  <c r="S11" i="7"/>
  <c r="S10" i="7"/>
  <c r="U9" i="7"/>
  <c r="S9" i="7"/>
  <c r="CH58" i="6"/>
  <c r="CH57" i="6"/>
  <c r="BF42" i="6"/>
  <c r="AN42" i="6"/>
  <c r="EL39" i="6"/>
  <c r="EK39" i="6"/>
  <c r="EJ39" i="6"/>
  <c r="EI39" i="6"/>
  <c r="EH39" i="6"/>
  <c r="EG39" i="6"/>
  <c r="EF39" i="6"/>
  <c r="EE39" i="6"/>
  <c r="ED39" i="6"/>
  <c r="EC39" i="6"/>
  <c r="EB39" i="6"/>
  <c r="EA39" i="6"/>
  <c r="DZ39" i="6"/>
  <c r="DY39" i="6"/>
  <c r="DX39" i="6"/>
  <c r="DW39" i="6"/>
  <c r="DV39" i="6"/>
  <c r="DU39" i="6"/>
  <c r="DT39" i="6"/>
  <c r="DS39" i="6"/>
  <c r="DR39" i="6"/>
  <c r="DQ39" i="6"/>
  <c r="DP39" i="6"/>
  <c r="DO39" i="6"/>
  <c r="DN39" i="6"/>
  <c r="DH39" i="6"/>
  <c r="DG39" i="6"/>
  <c r="DF39" i="6"/>
  <c r="DE39" i="6"/>
  <c r="DD39" i="6"/>
  <c r="DC39" i="6"/>
  <c r="DB39" i="6"/>
  <c r="DA39" i="6"/>
  <c r="CZ39" i="6"/>
  <c r="CY39" i="6"/>
  <c r="CX39" i="6"/>
  <c r="CW39" i="6"/>
  <c r="CV39" i="6"/>
  <c r="CU39" i="6"/>
  <c r="CT39" i="6"/>
  <c r="CS39" i="6"/>
  <c r="CR39" i="6"/>
  <c r="CQ39" i="6"/>
  <c r="CP39" i="6"/>
  <c r="CN39" i="6"/>
  <c r="CM39" i="6"/>
  <c r="CL39" i="6"/>
  <c r="CK39" i="6"/>
  <c r="CJ39" i="6"/>
  <c r="CD39" i="6"/>
  <c r="CC39" i="6"/>
  <c r="CB39" i="6"/>
  <c r="CA39" i="6"/>
  <c r="BZ39" i="6"/>
  <c r="BY39" i="6"/>
  <c r="BX39" i="6"/>
  <c r="BV39" i="6"/>
  <c r="BU39" i="6"/>
  <c r="BT39" i="6"/>
  <c r="BS39" i="6"/>
  <c r="BR39" i="6"/>
  <c r="BQ39" i="6"/>
  <c r="BP39" i="6"/>
  <c r="BO39" i="6"/>
  <c r="BN39" i="6"/>
  <c r="BM39" i="6"/>
  <c r="BL39" i="6"/>
  <c r="BK39" i="6"/>
  <c r="BJ39" i="6"/>
  <c r="BI39" i="6"/>
  <c r="BH39" i="6"/>
  <c r="BG39" i="6"/>
  <c r="BF39" i="6"/>
  <c r="AZ39" i="6"/>
  <c r="AY39" i="6"/>
  <c r="AX39" i="6"/>
  <c r="AW39" i="6"/>
  <c r="AU39" i="6"/>
  <c r="AT39" i="6"/>
  <c r="AR39" i="6"/>
  <c r="AQ39" i="6"/>
  <c r="AP39" i="6"/>
  <c r="AN39" i="6"/>
  <c r="AM39" i="6"/>
  <c r="AL39" i="6"/>
  <c r="AK39" i="6"/>
  <c r="AJ39" i="6"/>
  <c r="AI39" i="6"/>
  <c r="AH39" i="6"/>
  <c r="AG39" i="6"/>
  <c r="AF39" i="6"/>
  <c r="AE39" i="6"/>
  <c r="AD39" i="6"/>
  <c r="AC39" i="6"/>
  <c r="V39" i="6"/>
  <c r="U39" i="6"/>
  <c r="T39" i="6"/>
  <c r="S39" i="6"/>
  <c r="R39" i="6"/>
  <c r="Q39" i="6"/>
  <c r="P39" i="6"/>
  <c r="O39" i="6"/>
  <c r="N39" i="6"/>
  <c r="M39" i="6"/>
  <c r="L39" i="6"/>
  <c r="K39" i="6"/>
  <c r="J39" i="6"/>
  <c r="I39" i="6"/>
  <c r="H39" i="6"/>
  <c r="EL38" i="6"/>
  <c r="EL40" i="6" s="1"/>
  <c r="EK38" i="6"/>
  <c r="EK40" i="6" s="1"/>
  <c r="EJ38" i="6"/>
  <c r="EJ40" i="6" s="1"/>
  <c r="EI38" i="6"/>
  <c r="EH38" i="6"/>
  <c r="EH40" i="6" s="1"/>
  <c r="EG38" i="6"/>
  <c r="EF38" i="6"/>
  <c r="EF40" i="6" s="1"/>
  <c r="EE38" i="6"/>
  <c r="EE40" i="6" s="1"/>
  <c r="ED38" i="6"/>
  <c r="ED40" i="6" s="1"/>
  <c r="EC38" i="6"/>
  <c r="EC40" i="6" s="1"/>
  <c r="EB38" i="6"/>
  <c r="EB40" i="6" s="1"/>
  <c r="EA38" i="6"/>
  <c r="DZ38" i="6"/>
  <c r="DY38" i="6"/>
  <c r="DX38" i="6"/>
  <c r="DX40" i="6" s="1"/>
  <c r="DW38" i="6"/>
  <c r="DW40" i="6" s="1"/>
  <c r="DV38" i="6"/>
  <c r="DV40" i="6" s="1"/>
  <c r="DU38" i="6"/>
  <c r="DU40" i="6" s="1"/>
  <c r="DT38" i="6"/>
  <c r="DT40" i="6" s="1"/>
  <c r="DS38" i="6"/>
  <c r="DR38" i="6"/>
  <c r="DR40" i="6" s="1"/>
  <c r="DQ38" i="6"/>
  <c r="DQ40" i="6" s="1"/>
  <c r="DP38" i="6"/>
  <c r="DP40" i="6" s="1"/>
  <c r="DO38" i="6"/>
  <c r="DO40" i="6" s="1"/>
  <c r="DN38" i="6"/>
  <c r="DN40" i="6" s="1"/>
  <c r="DH38" i="6"/>
  <c r="DH40" i="6" s="1"/>
  <c r="DG38" i="6"/>
  <c r="DG40" i="6" s="1"/>
  <c r="DF38" i="6"/>
  <c r="DE38" i="6"/>
  <c r="DD38" i="6"/>
  <c r="DC38" i="6"/>
  <c r="DC40" i="6" s="1"/>
  <c r="DB38" i="6"/>
  <c r="DA38" i="6"/>
  <c r="DA40" i="6" s="1"/>
  <c r="CZ38" i="6"/>
  <c r="CZ40" i="6" s="1"/>
  <c r="CY38" i="6"/>
  <c r="CY40" i="6" s="1"/>
  <c r="CX38" i="6"/>
  <c r="CW38" i="6"/>
  <c r="CV38" i="6"/>
  <c r="CU38" i="6"/>
  <c r="CU40" i="6" s="1"/>
  <c r="CT38" i="6"/>
  <c r="CT40" i="6" s="1"/>
  <c r="CS38" i="6"/>
  <c r="CS40" i="6" s="1"/>
  <c r="CR38" i="6"/>
  <c r="CQ38" i="6"/>
  <c r="CQ40" i="6" s="1"/>
  <c r="CP38" i="6"/>
  <c r="CP40" i="6" s="1"/>
  <c r="CO38" i="6"/>
  <c r="CN38" i="6"/>
  <c r="CM38" i="6"/>
  <c r="CL38" i="6"/>
  <c r="CL40" i="6" s="1"/>
  <c r="CK38" i="6"/>
  <c r="CK40" i="6" s="1"/>
  <c r="CJ38" i="6"/>
  <c r="CJ40" i="6" s="1"/>
  <c r="CD38" i="6"/>
  <c r="CD40" i="6" s="1"/>
  <c r="CC38" i="6"/>
  <c r="CC40" i="6" s="1"/>
  <c r="CB38" i="6"/>
  <c r="CA38" i="6"/>
  <c r="BZ38" i="6"/>
  <c r="BZ40" i="6" s="1"/>
  <c r="BY38" i="6"/>
  <c r="BY40" i="6" s="1"/>
  <c r="BX38" i="6"/>
  <c r="BX40" i="6" s="1"/>
  <c r="BW38" i="6"/>
  <c r="BV38" i="6"/>
  <c r="BV40" i="6" s="1"/>
  <c r="BU38" i="6"/>
  <c r="BU40" i="6" s="1"/>
  <c r="BT38" i="6"/>
  <c r="BT40" i="6" s="1"/>
  <c r="BS38" i="6"/>
  <c r="BR38" i="6"/>
  <c r="BP38" i="6"/>
  <c r="BP40" i="6" s="1"/>
  <c r="BO38" i="6"/>
  <c r="BO40" i="6" s="1"/>
  <c r="BN38" i="6"/>
  <c r="BN40" i="6" s="1"/>
  <c r="BM38" i="6"/>
  <c r="BM40" i="6" s="1"/>
  <c r="BL38" i="6"/>
  <c r="BL40" i="6" s="1"/>
  <c r="BK38" i="6"/>
  <c r="BK40" i="6" s="1"/>
  <c r="BJ38" i="6"/>
  <c r="BI38" i="6"/>
  <c r="BH38" i="6"/>
  <c r="BH40" i="6" s="1"/>
  <c r="BG38" i="6"/>
  <c r="BG40" i="6" s="1"/>
  <c r="BF38" i="6"/>
  <c r="BF40" i="6" s="1"/>
  <c r="AZ38" i="6"/>
  <c r="AZ40" i="6" s="1"/>
  <c r="AY38" i="6"/>
  <c r="AY40" i="6" s="1"/>
  <c r="AX38" i="6"/>
  <c r="AV38" i="6"/>
  <c r="AU38" i="6"/>
  <c r="AU40" i="6" s="1"/>
  <c r="AT38" i="6"/>
  <c r="AT40" i="6" s="1"/>
  <c r="AR38" i="6"/>
  <c r="AR40" i="6" s="1"/>
  <c r="AQ38" i="6"/>
  <c r="AQ40" i="6" s="1"/>
  <c r="AP38" i="6"/>
  <c r="AP40" i="6" s="1"/>
  <c r="AO38" i="6"/>
  <c r="AN38" i="6"/>
  <c r="AN40" i="6" s="1"/>
  <c r="AM38" i="6"/>
  <c r="AL38" i="6"/>
  <c r="AL40" i="6" s="1"/>
  <c r="AK38" i="6"/>
  <c r="AJ38" i="6"/>
  <c r="AJ40" i="6" s="1"/>
  <c r="AI38" i="6"/>
  <c r="AI40" i="6" s="1"/>
  <c r="AH38" i="6"/>
  <c r="AH40" i="6" s="1"/>
  <c r="AG38" i="6"/>
  <c r="AG40" i="6" s="1"/>
  <c r="AF38" i="6"/>
  <c r="AF40" i="6" s="1"/>
  <c r="AE38" i="6"/>
  <c r="AD38" i="6"/>
  <c r="AC38" i="6"/>
  <c r="AB38" i="6"/>
  <c r="V38" i="6"/>
  <c r="V40" i="6" s="1"/>
  <c r="U38" i="6"/>
  <c r="U40" i="6" s="1"/>
  <c r="T38" i="6"/>
  <c r="T40" i="6" s="1"/>
  <c r="S38" i="6"/>
  <c r="S40" i="6" s="1"/>
  <c r="R38" i="6"/>
  <c r="R40" i="6" s="1"/>
  <c r="Q38" i="6"/>
  <c r="Q40" i="6" s="1"/>
  <c r="P38" i="6"/>
  <c r="P40" i="6" s="1"/>
  <c r="O38" i="6"/>
  <c r="O40" i="6" s="1"/>
  <c r="N38" i="6"/>
  <c r="N40" i="6" s="1"/>
  <c r="M38" i="6"/>
  <c r="M40" i="6" s="1"/>
  <c r="L38" i="6"/>
  <c r="L40" i="6" s="1"/>
  <c r="K38" i="6"/>
  <c r="K40" i="6" s="1"/>
  <c r="J38" i="6"/>
  <c r="J40" i="6" s="1"/>
  <c r="I38" i="6"/>
  <c r="I40" i="6" s="1"/>
  <c r="H38" i="6"/>
  <c r="H40" i="6" s="1"/>
  <c r="DN37" i="6"/>
  <c r="DH37" i="6"/>
  <c r="DG37" i="6"/>
  <c r="DF37" i="6"/>
  <c r="DE37" i="6"/>
  <c r="DD37" i="6"/>
  <c r="DC37" i="6"/>
  <c r="DB37" i="6"/>
  <c r="ER37" i="6" s="1"/>
  <c r="DA37" i="6"/>
  <c r="CZ37" i="6"/>
  <c r="CY37" i="6"/>
  <c r="CX37" i="6"/>
  <c r="CW37" i="6"/>
  <c r="CV37" i="6"/>
  <c r="CU37" i="6"/>
  <c r="CT37" i="6"/>
  <c r="CS37" i="6"/>
  <c r="CR37" i="6"/>
  <c r="CQ37" i="6"/>
  <c r="CP37" i="6"/>
  <c r="CO37" i="6"/>
  <c r="CN37" i="6"/>
  <c r="CM37" i="6"/>
  <c r="CL37" i="6"/>
  <c r="CK37" i="6"/>
  <c r="CJ37" i="6"/>
  <c r="CD37" i="6"/>
  <c r="CC37" i="6"/>
  <c r="CB37" i="6"/>
  <c r="CA37" i="6"/>
  <c r="BZ37" i="6"/>
  <c r="BY37" i="6"/>
  <c r="BX37" i="6"/>
  <c r="BW37" i="6"/>
  <c r="BV37" i="6"/>
  <c r="BU37" i="6"/>
  <c r="BT37" i="6"/>
  <c r="BS37" i="6"/>
  <c r="BR37" i="6"/>
  <c r="BP37" i="6"/>
  <c r="BO37" i="6"/>
  <c r="BN37" i="6"/>
  <c r="BM37" i="6"/>
  <c r="BL37" i="6"/>
  <c r="BK37" i="6"/>
  <c r="BJ37" i="6"/>
  <c r="BI37" i="6"/>
  <c r="BH37" i="6"/>
  <c r="BG37" i="6"/>
  <c r="BF37" i="6"/>
  <c r="AZ37" i="6"/>
  <c r="AY37" i="6"/>
  <c r="AX37" i="6"/>
  <c r="AW37" i="6"/>
  <c r="AV37" i="6"/>
  <c r="AU37" i="6"/>
  <c r="AT37" i="6"/>
  <c r="AR37" i="6"/>
  <c r="AQ37" i="6"/>
  <c r="AP37" i="6"/>
  <c r="AO37" i="6"/>
  <c r="AN37" i="6"/>
  <c r="AM37" i="6"/>
  <c r="AL37" i="6"/>
  <c r="AK37" i="6"/>
  <c r="AJ37" i="6"/>
  <c r="AI37" i="6"/>
  <c r="AH37" i="6"/>
  <c r="AG37" i="6"/>
  <c r="AF37" i="6"/>
  <c r="AE37" i="6"/>
  <c r="AD37" i="6"/>
  <c r="AC37" i="6"/>
  <c r="V37" i="6"/>
  <c r="U37" i="6"/>
  <c r="T37" i="6"/>
  <c r="S37" i="6"/>
  <c r="R37" i="6"/>
  <c r="Q37" i="6"/>
  <c r="P37" i="6"/>
  <c r="O37" i="6"/>
  <c r="N37" i="6"/>
  <c r="M37" i="6"/>
  <c r="L37" i="6"/>
  <c r="K37" i="6"/>
  <c r="J37" i="6"/>
  <c r="I37" i="6"/>
  <c r="H37" i="6"/>
  <c r="DN36" i="6"/>
  <c r="DG36" i="6"/>
  <c r="DE36" i="6"/>
  <c r="DC36" i="6"/>
  <c r="DA36" i="6"/>
  <c r="ER36" i="6" s="1"/>
  <c r="CZ36" i="6"/>
  <c r="CY36" i="6"/>
  <c r="CX36" i="6"/>
  <c r="CW36" i="6"/>
  <c r="CV36" i="6"/>
  <c r="CU36" i="6"/>
  <c r="CT36" i="6"/>
  <c r="CS36" i="6"/>
  <c r="CR36" i="6"/>
  <c r="CQ36" i="6"/>
  <c r="CP36" i="6"/>
  <c r="CO36" i="6"/>
  <c r="CN36" i="6"/>
  <c r="CM36" i="6"/>
  <c r="CL36" i="6"/>
  <c r="CK36" i="6"/>
  <c r="CJ36" i="6"/>
  <c r="CD36" i="6"/>
  <c r="CC36" i="6"/>
  <c r="CB36" i="6"/>
  <c r="CA36" i="6"/>
  <c r="BZ36" i="6"/>
  <c r="BY36" i="6"/>
  <c r="BX36" i="6"/>
  <c r="BW36" i="6"/>
  <c r="BV36" i="6"/>
  <c r="BU36" i="6"/>
  <c r="BT36" i="6"/>
  <c r="BS36" i="6"/>
  <c r="BR36" i="6"/>
  <c r="BQ36" i="6"/>
  <c r="BP36" i="6"/>
  <c r="BO36" i="6"/>
  <c r="BN36" i="6"/>
  <c r="BM36" i="6"/>
  <c r="BL36" i="6"/>
  <c r="BK36" i="6"/>
  <c r="BJ36" i="6"/>
  <c r="BI36" i="6"/>
  <c r="BH36" i="6"/>
  <c r="BG36" i="6"/>
  <c r="CF36" i="6" s="1"/>
  <c r="AZ36" i="6"/>
  <c r="AY36" i="6"/>
  <c r="AX36" i="6"/>
  <c r="AW36" i="6"/>
  <c r="AV36" i="6"/>
  <c r="AU36" i="6"/>
  <c r="AT36" i="6"/>
  <c r="AS36" i="6"/>
  <c r="AR36" i="6"/>
  <c r="AQ36" i="6"/>
  <c r="AP36" i="6"/>
  <c r="AO36" i="6"/>
  <c r="AN36" i="6"/>
  <c r="AM36" i="6"/>
  <c r="AL36" i="6"/>
  <c r="AK36" i="6"/>
  <c r="AJ36" i="6"/>
  <c r="AI36" i="6"/>
  <c r="AH36" i="6"/>
  <c r="AG36" i="6"/>
  <c r="AF36" i="6"/>
  <c r="AE36" i="6"/>
  <c r="AD36" i="6"/>
  <c r="BE36" i="6" s="1"/>
  <c r="AC36" i="6"/>
  <c r="BB36" i="6" s="1"/>
  <c r="AB36" i="6"/>
  <c r="V36" i="6"/>
  <c r="U36" i="6"/>
  <c r="T36" i="6"/>
  <c r="S36" i="6"/>
  <c r="R36" i="6"/>
  <c r="Q36" i="6"/>
  <c r="P36" i="6"/>
  <c r="O36" i="6"/>
  <c r="N36" i="6"/>
  <c r="M36" i="6"/>
  <c r="L36" i="6"/>
  <c r="K36" i="6"/>
  <c r="H36" i="6"/>
  <c r="DM35" i="6"/>
  <c r="DL35" i="6"/>
  <c r="ES35" i="6"/>
  <c r="DI35" i="6"/>
  <c r="CI35" i="6"/>
  <c r="CH35" i="6"/>
  <c r="CG35" i="6"/>
  <c r="CF35" i="6"/>
  <c r="CE35" i="6"/>
  <c r="BE35" i="6"/>
  <c r="G35" i="6" s="1"/>
  <c r="BD35" i="6"/>
  <c r="BC35" i="6"/>
  <c r="BB35" i="6"/>
  <c r="BA35" i="6"/>
  <c r="AA35" i="6"/>
  <c r="Z35" i="6"/>
  <c r="Y35" i="6"/>
  <c r="X35" i="6"/>
  <c r="W35" i="6"/>
  <c r="ES34" i="6"/>
  <c r="DM34" i="6"/>
  <c r="DL34" i="6"/>
  <c r="DI34" i="6"/>
  <c r="CI34" i="6"/>
  <c r="CH34" i="6"/>
  <c r="CG34" i="6"/>
  <c r="CF34" i="6"/>
  <c r="CE34" i="6"/>
  <c r="BE34" i="6"/>
  <c r="BD34" i="6"/>
  <c r="BC34" i="6"/>
  <c r="BB34" i="6"/>
  <c r="BA34" i="6"/>
  <c r="AA34" i="6"/>
  <c r="Z34" i="6"/>
  <c r="Y34" i="6"/>
  <c r="X34" i="6"/>
  <c r="W34" i="6"/>
  <c r="DM33" i="6"/>
  <c r="ET33" i="6" s="1"/>
  <c r="DL33" i="6"/>
  <c r="ES33" i="6"/>
  <c r="DI33" i="6"/>
  <c r="CI33" i="6"/>
  <c r="CH33" i="6"/>
  <c r="CG33" i="6"/>
  <c r="CF33" i="6"/>
  <c r="CE33" i="6"/>
  <c r="BF33" i="6"/>
  <c r="BE33" i="6"/>
  <c r="BD33" i="6"/>
  <c r="BC33" i="6"/>
  <c r="BB33" i="6"/>
  <c r="BA33" i="6"/>
  <c r="AB33" i="6"/>
  <c r="V33" i="6"/>
  <c r="AA33" i="6" s="1"/>
  <c r="U33" i="6"/>
  <c r="X33" i="6" s="1"/>
  <c r="DM32" i="6"/>
  <c r="DL32" i="6"/>
  <c r="DK37" i="6"/>
  <c r="DJ37" i="6"/>
  <c r="DI32" i="6"/>
  <c r="DI37" i="6" s="1"/>
  <c r="CI32" i="6"/>
  <c r="CI37" i="6" s="1"/>
  <c r="CG32" i="6"/>
  <c r="CG37" i="6" s="1"/>
  <c r="CE32" i="6"/>
  <c r="BQ32" i="6"/>
  <c r="CF32" i="6" s="1"/>
  <c r="BE32" i="6"/>
  <c r="BC32" i="6"/>
  <c r="AS32" i="6"/>
  <c r="BD32" i="6" s="1"/>
  <c r="BD37" i="6" s="1"/>
  <c r="AA32" i="6"/>
  <c r="Z32" i="6"/>
  <c r="Z37" i="6" s="1"/>
  <c r="Y32" i="6"/>
  <c r="X32" i="6"/>
  <c r="W32" i="6"/>
  <c r="W37" i="6" s="1"/>
  <c r="DM31" i="6"/>
  <c r="DL31" i="6"/>
  <c r="DK36" i="6"/>
  <c r="DJ36" i="6"/>
  <c r="DI31" i="6"/>
  <c r="CI31" i="6"/>
  <c r="CH31" i="6"/>
  <c r="CG31" i="6"/>
  <c r="CF31" i="6"/>
  <c r="CE31" i="6"/>
  <c r="BE31" i="6"/>
  <c r="BD31" i="6"/>
  <c r="BC31" i="6"/>
  <c r="BB31" i="6"/>
  <c r="BA31" i="6"/>
  <c r="AA31" i="6"/>
  <c r="Z31" i="6"/>
  <c r="Y31" i="6"/>
  <c r="X31" i="6"/>
  <c r="W31" i="6"/>
  <c r="DN30" i="6"/>
  <c r="DK30" i="6"/>
  <c r="DH30" i="6"/>
  <c r="DG30" i="6"/>
  <c r="DF30" i="6"/>
  <c r="DE30" i="6"/>
  <c r="DD30" i="6"/>
  <c r="DC30" i="6"/>
  <c r="DB30" i="6"/>
  <c r="DA30" i="6"/>
  <c r="CZ30" i="6"/>
  <c r="CY30" i="6"/>
  <c r="CX30" i="6"/>
  <c r="CW30" i="6"/>
  <c r="CV30" i="6"/>
  <c r="CU30" i="6"/>
  <c r="CT30" i="6"/>
  <c r="CS30" i="6"/>
  <c r="CR30" i="6"/>
  <c r="CQ30" i="6"/>
  <c r="CP30" i="6"/>
  <c r="CN30" i="6"/>
  <c r="CM30" i="6"/>
  <c r="CL30" i="6"/>
  <c r="CK30" i="6"/>
  <c r="CJ30" i="6"/>
  <c r="CD30" i="6"/>
  <c r="CC30" i="6"/>
  <c r="CB30" i="6"/>
  <c r="CA30" i="6"/>
  <c r="BZ30" i="6"/>
  <c r="BY30" i="6"/>
  <c r="BX30" i="6"/>
  <c r="BW30" i="6"/>
  <c r="BV30" i="6"/>
  <c r="BU30" i="6"/>
  <c r="BT30" i="6"/>
  <c r="BS30" i="6"/>
  <c r="BR30" i="6"/>
  <c r="BP30" i="6"/>
  <c r="BO30" i="6"/>
  <c r="BN30" i="6"/>
  <c r="BM30" i="6"/>
  <c r="BL30" i="6"/>
  <c r="BK30" i="6"/>
  <c r="BJ30" i="6"/>
  <c r="BI30" i="6"/>
  <c r="BH30" i="6"/>
  <c r="BG30" i="6"/>
  <c r="BF30" i="6"/>
  <c r="AZ30" i="6"/>
  <c r="AY30" i="6"/>
  <c r="AX30" i="6"/>
  <c r="AW30" i="6"/>
  <c r="AV30" i="6"/>
  <c r="AU30" i="6"/>
  <c r="AT30" i="6"/>
  <c r="AR30" i="6"/>
  <c r="AQ30" i="6"/>
  <c r="AP30" i="6"/>
  <c r="AO30" i="6"/>
  <c r="AN30" i="6"/>
  <c r="AM30" i="6"/>
  <c r="AL30" i="6"/>
  <c r="AK30" i="6"/>
  <c r="AJ30" i="6"/>
  <c r="AI30" i="6"/>
  <c r="AH30" i="6"/>
  <c r="AG30" i="6"/>
  <c r="AF30" i="6"/>
  <c r="AE30" i="6"/>
  <c r="AD30" i="6"/>
  <c r="AC30" i="6"/>
  <c r="V30" i="6"/>
  <c r="U30" i="6"/>
  <c r="T30" i="6"/>
  <c r="S30" i="6"/>
  <c r="R30" i="6"/>
  <c r="Q30" i="6"/>
  <c r="P30" i="6"/>
  <c r="O30" i="6"/>
  <c r="N30" i="6"/>
  <c r="M30" i="6"/>
  <c r="L30" i="6"/>
  <c r="K30" i="6"/>
  <c r="J30" i="6"/>
  <c r="I30" i="6"/>
  <c r="H30" i="6"/>
  <c r="DN29" i="6"/>
  <c r="DG29" i="6"/>
  <c r="DE29" i="6"/>
  <c r="DC29" i="6"/>
  <c r="DA29" i="6"/>
  <c r="ER29" i="6" s="1"/>
  <c r="CZ29" i="6"/>
  <c r="CY29" i="6"/>
  <c r="CX29" i="6"/>
  <c r="CW29" i="6"/>
  <c r="CV29" i="6"/>
  <c r="CU29" i="6"/>
  <c r="CT29" i="6"/>
  <c r="CS29" i="6"/>
  <c r="CR29" i="6"/>
  <c r="CQ29" i="6"/>
  <c r="CP29" i="6"/>
  <c r="CO29" i="6"/>
  <c r="CN29" i="6"/>
  <c r="CM29" i="6"/>
  <c r="CL29" i="6"/>
  <c r="CK29" i="6"/>
  <c r="CJ29" i="6"/>
  <c r="CD29" i="6"/>
  <c r="CC29" i="6"/>
  <c r="CB29" i="6"/>
  <c r="CA29" i="6"/>
  <c r="BZ29" i="6"/>
  <c r="BY29" i="6"/>
  <c r="BX29" i="6"/>
  <c r="BW29" i="6"/>
  <c r="BV29" i="6"/>
  <c r="BU29" i="6"/>
  <c r="BT29" i="6"/>
  <c r="BS29" i="6"/>
  <c r="BR29" i="6"/>
  <c r="BQ29" i="6"/>
  <c r="BP29" i="6"/>
  <c r="BO29" i="6"/>
  <c r="BN29" i="6"/>
  <c r="BM29" i="6"/>
  <c r="BL29" i="6"/>
  <c r="BK29" i="6"/>
  <c r="BJ29" i="6"/>
  <c r="BI29" i="6"/>
  <c r="BH29" i="6"/>
  <c r="BG29" i="6"/>
  <c r="BF29" i="6"/>
  <c r="AZ29" i="6"/>
  <c r="AY29" i="6"/>
  <c r="AX29" i="6"/>
  <c r="AW29" i="6"/>
  <c r="AV29" i="6"/>
  <c r="AU29" i="6"/>
  <c r="AT29" i="6"/>
  <c r="AS29" i="6"/>
  <c r="AR29" i="6"/>
  <c r="AQ29" i="6"/>
  <c r="AP29" i="6"/>
  <c r="AO29" i="6"/>
  <c r="AN29" i="6"/>
  <c r="AM29" i="6"/>
  <c r="AL29" i="6"/>
  <c r="AK29" i="6"/>
  <c r="AJ29" i="6"/>
  <c r="AI29" i="6"/>
  <c r="AH29" i="6"/>
  <c r="AG29" i="6"/>
  <c r="AF29" i="6"/>
  <c r="AE29" i="6"/>
  <c r="AD29" i="6"/>
  <c r="AC29" i="6"/>
  <c r="AB29" i="6"/>
  <c r="V29" i="6"/>
  <c r="U29" i="6"/>
  <c r="T29" i="6"/>
  <c r="S29" i="6"/>
  <c r="R29" i="6"/>
  <c r="Q29" i="6"/>
  <c r="P29" i="6"/>
  <c r="O29" i="6"/>
  <c r="N29" i="6"/>
  <c r="M29" i="6"/>
  <c r="L29" i="6"/>
  <c r="K29" i="6"/>
  <c r="H29" i="6"/>
  <c r="DM28" i="6"/>
  <c r="DI28" i="6"/>
  <c r="CO28" i="6"/>
  <c r="DL28" i="6" s="1"/>
  <c r="CI28" i="6"/>
  <c r="CH28" i="6"/>
  <c r="CG28" i="6"/>
  <c r="CF28" i="6"/>
  <c r="CE28" i="6"/>
  <c r="BE28" i="6"/>
  <c r="BD28" i="6"/>
  <c r="BC28" i="6"/>
  <c r="BB28" i="6"/>
  <c r="BA28" i="6"/>
  <c r="AA28" i="6"/>
  <c r="Z28" i="6"/>
  <c r="Y28" i="6"/>
  <c r="X28" i="6"/>
  <c r="W28" i="6"/>
  <c r="DM27" i="6"/>
  <c r="DL27" i="6"/>
  <c r="ES27" i="6"/>
  <c r="DI27" i="6"/>
  <c r="CI27" i="6"/>
  <c r="CH27" i="6"/>
  <c r="CG27" i="6"/>
  <c r="CF27" i="6"/>
  <c r="CE27" i="6"/>
  <c r="BE27" i="6"/>
  <c r="BD27" i="6"/>
  <c r="BC27" i="6"/>
  <c r="BB27" i="6"/>
  <c r="BA27" i="6"/>
  <c r="AA27" i="6"/>
  <c r="Z27" i="6"/>
  <c r="Y27" i="6"/>
  <c r="X27" i="6"/>
  <c r="W27" i="6"/>
  <c r="ES26" i="6"/>
  <c r="DM26" i="6"/>
  <c r="ET26" i="6" s="1"/>
  <c r="DL26" i="6"/>
  <c r="DI26" i="6"/>
  <c r="CI26" i="6"/>
  <c r="CG26" i="6"/>
  <c r="CC26" i="6"/>
  <c r="CH26" i="6" s="1"/>
  <c r="BF26" i="6"/>
  <c r="BE26" i="6"/>
  <c r="BD26" i="6"/>
  <c r="BC26" i="6"/>
  <c r="BB26" i="6"/>
  <c r="BA26" i="6"/>
  <c r="AB26" i="6"/>
  <c r="AA26" i="6"/>
  <c r="Y26" i="6"/>
  <c r="DM25" i="6"/>
  <c r="DL25" i="6"/>
  <c r="DI25" i="6"/>
  <c r="DI30" i="6" s="1"/>
  <c r="CI25" i="6"/>
  <c r="CG25" i="6"/>
  <c r="BQ25" i="6"/>
  <c r="BQ30" i="6" s="1"/>
  <c r="BE25" i="6"/>
  <c r="BD25" i="6"/>
  <c r="BD30" i="6" s="1"/>
  <c r="BC25" i="6"/>
  <c r="BC30" i="6" s="1"/>
  <c r="AS25" i="6"/>
  <c r="AS30" i="6" s="1"/>
  <c r="AA25" i="6"/>
  <c r="AA30" i="6" s="1"/>
  <c r="Z25" i="6"/>
  <c r="Z30" i="6" s="1"/>
  <c r="Y25" i="6"/>
  <c r="Y30" i="6" s="1"/>
  <c r="X25" i="6"/>
  <c r="X30" i="6" s="1"/>
  <c r="W25" i="6"/>
  <c r="W30" i="6" s="1"/>
  <c r="DM24" i="6"/>
  <c r="DL24" i="6"/>
  <c r="DK29" i="6"/>
  <c r="DJ29" i="6"/>
  <c r="DI24" i="6"/>
  <c r="CI24" i="6"/>
  <c r="CH24" i="6"/>
  <c r="CG24" i="6"/>
  <c r="CF24" i="6"/>
  <c r="CE24" i="6"/>
  <c r="BE24" i="6"/>
  <c r="BD24" i="6"/>
  <c r="BC24" i="6"/>
  <c r="BB24" i="6"/>
  <c r="BA24" i="6"/>
  <c r="AA24" i="6"/>
  <c r="Z24" i="6"/>
  <c r="Y24" i="6"/>
  <c r="X24" i="6"/>
  <c r="W24" i="6"/>
  <c r="DN23" i="6"/>
  <c r="DH23" i="6"/>
  <c r="DG23" i="6"/>
  <c r="DF23" i="6"/>
  <c r="DE23" i="6"/>
  <c r="DD23" i="6"/>
  <c r="DC23" i="6"/>
  <c r="DB23" i="6"/>
  <c r="ER23" i="6" s="1"/>
  <c r="DA23" i="6"/>
  <c r="CZ23" i="6"/>
  <c r="CY23" i="6"/>
  <c r="CX23" i="6"/>
  <c r="CW23" i="6"/>
  <c r="CV23" i="6"/>
  <c r="CU23" i="6"/>
  <c r="CT23" i="6"/>
  <c r="CS23" i="6"/>
  <c r="CR23" i="6"/>
  <c r="CQ23" i="6"/>
  <c r="CP23" i="6"/>
  <c r="CO23" i="6"/>
  <c r="CN23" i="6"/>
  <c r="CM23" i="6"/>
  <c r="CL23" i="6"/>
  <c r="CK23" i="6"/>
  <c r="CJ23" i="6"/>
  <c r="CD23" i="6"/>
  <c r="CC23" i="6"/>
  <c r="CB23" i="6"/>
  <c r="CA23" i="6"/>
  <c r="BZ23" i="6"/>
  <c r="BY23" i="6"/>
  <c r="BX23" i="6"/>
  <c r="BV23" i="6"/>
  <c r="BU23" i="6"/>
  <c r="BT23" i="6"/>
  <c r="BS23" i="6"/>
  <c r="BR23" i="6"/>
  <c r="BQ23" i="6"/>
  <c r="BP23" i="6"/>
  <c r="BO23" i="6"/>
  <c r="BN23" i="6"/>
  <c r="BM23" i="6"/>
  <c r="BL23" i="6"/>
  <c r="BK23" i="6"/>
  <c r="BJ23" i="6"/>
  <c r="BI23" i="6"/>
  <c r="BH23" i="6"/>
  <c r="BG23" i="6"/>
  <c r="BF23" i="6"/>
  <c r="AZ23" i="6"/>
  <c r="AY23" i="6"/>
  <c r="AX23" i="6"/>
  <c r="AU23" i="6"/>
  <c r="AT23" i="6"/>
  <c r="AR23" i="6"/>
  <c r="AQ23" i="6"/>
  <c r="AP23" i="6"/>
  <c r="AN23" i="6"/>
  <c r="AM23" i="6"/>
  <c r="AL23" i="6"/>
  <c r="AK23" i="6"/>
  <c r="AJ23" i="6"/>
  <c r="AI23" i="6"/>
  <c r="AH23" i="6"/>
  <c r="AG23" i="6"/>
  <c r="AF23" i="6"/>
  <c r="AE23" i="6"/>
  <c r="AD23" i="6"/>
  <c r="AC23" i="6"/>
  <c r="V23" i="6"/>
  <c r="U23" i="6"/>
  <c r="T23" i="6"/>
  <c r="S23" i="6"/>
  <c r="R23" i="6"/>
  <c r="Q23" i="6"/>
  <c r="P23" i="6"/>
  <c r="O23" i="6"/>
  <c r="N23" i="6"/>
  <c r="M23" i="6"/>
  <c r="L23" i="6"/>
  <c r="K23" i="6"/>
  <c r="J23" i="6"/>
  <c r="I23" i="6"/>
  <c r="H23" i="6"/>
  <c r="DN22" i="6"/>
  <c r="DG22" i="6"/>
  <c r="DE22" i="6"/>
  <c r="DC22" i="6"/>
  <c r="DA22" i="6"/>
  <c r="ER22" i="6" s="1"/>
  <c r="CZ22" i="6"/>
  <c r="CY22" i="6"/>
  <c r="CX22" i="6"/>
  <c r="CW22" i="6"/>
  <c r="CV22" i="6"/>
  <c r="CU22" i="6"/>
  <c r="CT22" i="6"/>
  <c r="CS22" i="6"/>
  <c r="CR22" i="6"/>
  <c r="CQ22" i="6"/>
  <c r="CP22" i="6"/>
  <c r="CO22" i="6"/>
  <c r="CN22" i="6"/>
  <c r="CM22" i="6"/>
  <c r="CL22" i="6"/>
  <c r="CK22" i="6"/>
  <c r="DL22" i="6" s="1"/>
  <c r="CJ22" i="6"/>
  <c r="CD22" i="6"/>
  <c r="CC22" i="6"/>
  <c r="CB22" i="6"/>
  <c r="CA22" i="6"/>
  <c r="BZ22" i="6"/>
  <c r="BY22" i="6"/>
  <c r="BX22" i="6"/>
  <c r="BW22" i="6"/>
  <c r="BV22" i="6"/>
  <c r="BU22" i="6"/>
  <c r="BT22" i="6"/>
  <c r="BS22" i="6"/>
  <c r="BR22" i="6"/>
  <c r="BQ22" i="6"/>
  <c r="BP22" i="6"/>
  <c r="BO22" i="6"/>
  <c r="BN22" i="6"/>
  <c r="BM22" i="6"/>
  <c r="BL22" i="6"/>
  <c r="BK22" i="6"/>
  <c r="BJ22" i="6"/>
  <c r="BI22" i="6"/>
  <c r="BH22" i="6"/>
  <c r="CG22" i="6" s="1"/>
  <c r="BG22" i="6"/>
  <c r="BF22" i="6"/>
  <c r="AZ22" i="6"/>
  <c r="AY22" i="6"/>
  <c r="AX22" i="6"/>
  <c r="AW22" i="6"/>
  <c r="AV22" i="6"/>
  <c r="AU22" i="6"/>
  <c r="AT22" i="6"/>
  <c r="AS22" i="6"/>
  <c r="AR22" i="6"/>
  <c r="AQ22" i="6"/>
  <c r="AP22" i="6"/>
  <c r="AO22" i="6"/>
  <c r="AN22" i="6"/>
  <c r="AM22" i="6"/>
  <c r="AL22" i="6"/>
  <c r="AK22" i="6"/>
  <c r="AJ22" i="6"/>
  <c r="AI22" i="6"/>
  <c r="AH22" i="6"/>
  <c r="AG22" i="6"/>
  <c r="AF22" i="6"/>
  <c r="AE22" i="6"/>
  <c r="BB22" i="6" s="1"/>
  <c r="AD22" i="6"/>
  <c r="AC22" i="6"/>
  <c r="AB22" i="6"/>
  <c r="V22" i="6"/>
  <c r="U22" i="6"/>
  <c r="T22" i="6"/>
  <c r="S22" i="6"/>
  <c r="R22" i="6"/>
  <c r="Q22" i="6"/>
  <c r="P22" i="6"/>
  <c r="O22" i="6"/>
  <c r="N22" i="6"/>
  <c r="M22" i="6"/>
  <c r="L22" i="6"/>
  <c r="K22" i="6"/>
  <c r="H22" i="6"/>
  <c r="DM21" i="6"/>
  <c r="DL21" i="6"/>
  <c r="ES21" i="6"/>
  <c r="DI21" i="6"/>
  <c r="CI21" i="6"/>
  <c r="CG21" i="6"/>
  <c r="BW21" i="6"/>
  <c r="BW39" i="6" s="1"/>
  <c r="AV21" i="6"/>
  <c r="AV23" i="6" s="1"/>
  <c r="AS21" i="6"/>
  <c r="AO21" i="6"/>
  <c r="AO39" i="6" s="1"/>
  <c r="AA21" i="6"/>
  <c r="Z21" i="6"/>
  <c r="Y21" i="6"/>
  <c r="X21" i="6"/>
  <c r="W21" i="6"/>
  <c r="DM20" i="6"/>
  <c r="ES20" i="6"/>
  <c r="DI20" i="6"/>
  <c r="CI20" i="6"/>
  <c r="CH20" i="6"/>
  <c r="CG20" i="6"/>
  <c r="CF20" i="6"/>
  <c r="CE20" i="6"/>
  <c r="BE20" i="6"/>
  <c r="BD20" i="6"/>
  <c r="BC20" i="6"/>
  <c r="BB20" i="6"/>
  <c r="BA20" i="6"/>
  <c r="AA20" i="6"/>
  <c r="Z20" i="6"/>
  <c r="Y20" i="6"/>
  <c r="X20" i="6"/>
  <c r="W20" i="6"/>
  <c r="ES19" i="6"/>
  <c r="DM19" i="6"/>
  <c r="DL19" i="6"/>
  <c r="DI19" i="6"/>
  <c r="CI19" i="6"/>
  <c r="CG19" i="6"/>
  <c r="CC19" i="6"/>
  <c r="CF19" i="6" s="1"/>
  <c r="BE19" i="6"/>
  <c r="BD19" i="6"/>
  <c r="BC19" i="6"/>
  <c r="BB19" i="6"/>
  <c r="BA19" i="6"/>
  <c r="AB19" i="6"/>
  <c r="Z19" i="6"/>
  <c r="X19" i="6"/>
  <c r="V19" i="6"/>
  <c r="U19" i="6"/>
  <c r="W19" i="6" s="1"/>
  <c r="DM18" i="6"/>
  <c r="DL18" i="6"/>
  <c r="ES18" i="6"/>
  <c r="DJ23" i="6"/>
  <c r="DI18" i="6"/>
  <c r="DI23" i="6" s="1"/>
  <c r="CI18" i="6"/>
  <c r="CI23" i="6" s="1"/>
  <c r="CH18" i="6"/>
  <c r="CG18" i="6"/>
  <c r="CF18" i="6"/>
  <c r="CE18" i="6"/>
  <c r="BE18" i="6"/>
  <c r="BC18" i="6"/>
  <c r="BB18" i="6"/>
  <c r="AW18" i="6"/>
  <c r="BD18" i="6" s="1"/>
  <c r="AA18" i="6"/>
  <c r="Z18" i="6"/>
  <c r="Z23" i="6" s="1"/>
  <c r="Y18" i="6"/>
  <c r="X18" i="6"/>
  <c r="W18" i="6"/>
  <c r="W23" i="6" s="1"/>
  <c r="DM17" i="6"/>
  <c r="DL17" i="6"/>
  <c r="DK22" i="6"/>
  <c r="DJ22" i="6"/>
  <c r="DI17" i="6"/>
  <c r="CI17" i="6"/>
  <c r="CH17" i="6"/>
  <c r="CG17" i="6"/>
  <c r="CF17" i="6"/>
  <c r="CE17" i="6"/>
  <c r="BE17" i="6"/>
  <c r="BD17" i="6"/>
  <c r="BC17" i="6"/>
  <c r="BB17" i="6"/>
  <c r="BA17" i="6"/>
  <c r="AA17" i="6"/>
  <c r="Z17" i="6"/>
  <c r="Y17" i="6"/>
  <c r="X17" i="6"/>
  <c r="W17" i="6"/>
  <c r="DN16" i="6"/>
  <c r="DH16" i="6"/>
  <c r="DG16" i="6"/>
  <c r="DF16" i="6"/>
  <c r="DE16" i="6"/>
  <c r="DD16" i="6"/>
  <c r="DC16" i="6"/>
  <c r="DB16" i="6"/>
  <c r="ER16" i="6" s="1"/>
  <c r="DA16" i="6"/>
  <c r="CZ16" i="6"/>
  <c r="CY16" i="6"/>
  <c r="CX16" i="6"/>
  <c r="CW16" i="6"/>
  <c r="CV16" i="6"/>
  <c r="CU16" i="6"/>
  <c r="CT16" i="6"/>
  <c r="CS16" i="6"/>
  <c r="CR16" i="6"/>
  <c r="CQ16" i="6"/>
  <c r="CP16" i="6"/>
  <c r="CO16" i="6"/>
  <c r="CN16" i="6"/>
  <c r="CM16" i="6"/>
  <c r="CL16" i="6"/>
  <c r="CK16" i="6"/>
  <c r="CJ16" i="6"/>
  <c r="CD16" i="6"/>
  <c r="CC16" i="6"/>
  <c r="CB16" i="6"/>
  <c r="CA16" i="6"/>
  <c r="BZ16" i="6"/>
  <c r="BY16" i="6"/>
  <c r="BX16" i="6"/>
  <c r="BW16" i="6"/>
  <c r="BV16" i="6"/>
  <c r="BU16" i="6"/>
  <c r="BT16" i="6"/>
  <c r="BS16" i="6"/>
  <c r="BR16" i="6"/>
  <c r="BQ16" i="6"/>
  <c r="BP16" i="6"/>
  <c r="BO16" i="6"/>
  <c r="BN16" i="6"/>
  <c r="BM16" i="6"/>
  <c r="BL16" i="6"/>
  <c r="BK16" i="6"/>
  <c r="BJ16" i="6"/>
  <c r="BI16" i="6"/>
  <c r="BH16" i="6"/>
  <c r="BG16" i="6"/>
  <c r="BF16" i="6"/>
  <c r="AZ16" i="6"/>
  <c r="AY16" i="6"/>
  <c r="AX16" i="6"/>
  <c r="AV16" i="6"/>
  <c r="AU16" i="6"/>
  <c r="AT16" i="6"/>
  <c r="AS16" i="6"/>
  <c r="AR16" i="6"/>
  <c r="AQ16" i="6"/>
  <c r="AP16" i="6"/>
  <c r="AO16" i="6"/>
  <c r="AN16" i="6"/>
  <c r="AM16" i="6"/>
  <c r="AL16" i="6"/>
  <c r="AK16" i="6"/>
  <c r="AJ16" i="6"/>
  <c r="AI16" i="6"/>
  <c r="AH16" i="6"/>
  <c r="AG16" i="6"/>
  <c r="AF16" i="6"/>
  <c r="AE16" i="6"/>
  <c r="AD16" i="6"/>
  <c r="AC16" i="6"/>
  <c r="V16" i="6"/>
  <c r="U16" i="6"/>
  <c r="T16" i="6"/>
  <c r="S16" i="6"/>
  <c r="R16" i="6"/>
  <c r="Q16" i="6"/>
  <c r="P16" i="6"/>
  <c r="O16" i="6"/>
  <c r="N16" i="6"/>
  <c r="M16" i="6"/>
  <c r="L16" i="6"/>
  <c r="K16" i="6"/>
  <c r="J16" i="6"/>
  <c r="I16" i="6"/>
  <c r="H16" i="6"/>
  <c r="DN15" i="6"/>
  <c r="DJ15" i="6"/>
  <c r="DG15" i="6"/>
  <c r="DE15" i="6"/>
  <c r="DC15" i="6"/>
  <c r="DA15" i="6"/>
  <c r="ER15" i="6" s="1"/>
  <c r="CZ15" i="6"/>
  <c r="CY15" i="6"/>
  <c r="CX15" i="6"/>
  <c r="CW15" i="6"/>
  <c r="CV15" i="6"/>
  <c r="CU15" i="6"/>
  <c r="CT15" i="6"/>
  <c r="CS15" i="6"/>
  <c r="CR15" i="6"/>
  <c r="CQ15" i="6"/>
  <c r="CP15" i="6"/>
  <c r="CO15" i="6"/>
  <c r="CN15" i="6"/>
  <c r="CM15" i="6"/>
  <c r="CL15" i="6"/>
  <c r="CK15" i="6"/>
  <c r="CJ15" i="6"/>
  <c r="CD15" i="6"/>
  <c r="CC15" i="6"/>
  <c r="CB15" i="6"/>
  <c r="CA15" i="6"/>
  <c r="BZ15" i="6"/>
  <c r="BY15" i="6"/>
  <c r="BX15" i="6"/>
  <c r="BW15" i="6"/>
  <c r="BV15" i="6"/>
  <c r="BU15" i="6"/>
  <c r="BT15" i="6"/>
  <c r="BS15" i="6"/>
  <c r="BR15" i="6"/>
  <c r="BQ15" i="6"/>
  <c r="BP15" i="6"/>
  <c r="BO15" i="6"/>
  <c r="BN15" i="6"/>
  <c r="BM15" i="6"/>
  <c r="BL15" i="6"/>
  <c r="BK15" i="6"/>
  <c r="BJ15" i="6"/>
  <c r="BI15" i="6"/>
  <c r="BH15" i="6"/>
  <c r="BG15" i="6"/>
  <c r="BF15" i="6"/>
  <c r="AZ15" i="6"/>
  <c r="AY15" i="6"/>
  <c r="AX15" i="6"/>
  <c r="AW15" i="6"/>
  <c r="AV15" i="6"/>
  <c r="AU15" i="6"/>
  <c r="AT15" i="6"/>
  <c r="AS15" i="6"/>
  <c r="AR15" i="6"/>
  <c r="AQ15" i="6"/>
  <c r="AP15" i="6"/>
  <c r="AO15" i="6"/>
  <c r="AN15" i="6"/>
  <c r="AM15" i="6"/>
  <c r="AL15" i="6"/>
  <c r="AK15" i="6"/>
  <c r="AJ15" i="6"/>
  <c r="AI15" i="6"/>
  <c r="AH15" i="6"/>
  <c r="AG15" i="6"/>
  <c r="AF15" i="6"/>
  <c r="AE15" i="6"/>
  <c r="AD15" i="6"/>
  <c r="AC15" i="6"/>
  <c r="V15" i="6"/>
  <c r="U15" i="6"/>
  <c r="T15" i="6"/>
  <c r="S15" i="6"/>
  <c r="R15" i="6"/>
  <c r="Q15" i="6"/>
  <c r="P15" i="6"/>
  <c r="O15" i="6"/>
  <c r="N15" i="6"/>
  <c r="M15" i="6"/>
  <c r="L15" i="6"/>
  <c r="K15" i="6"/>
  <c r="H15" i="6"/>
  <c r="DM14" i="6"/>
  <c r="DL14" i="6"/>
  <c r="DJ16" i="6"/>
  <c r="DI14" i="6"/>
  <c r="DI39" i="6" s="1"/>
  <c r="CI14" i="6"/>
  <c r="CH14" i="6"/>
  <c r="CG14" i="6"/>
  <c r="CF14" i="6"/>
  <c r="CE14" i="6"/>
  <c r="BE14" i="6"/>
  <c r="BD14" i="6"/>
  <c r="BC14" i="6"/>
  <c r="BB14" i="6"/>
  <c r="BA14" i="6"/>
  <c r="AA14" i="6"/>
  <c r="Z14" i="6"/>
  <c r="Y14" i="6"/>
  <c r="X14" i="6"/>
  <c r="W14" i="6"/>
  <c r="W39" i="6" s="1"/>
  <c r="DM13" i="6"/>
  <c r="DL13" i="6"/>
  <c r="DI13" i="6"/>
  <c r="CI13" i="6"/>
  <c r="CH13" i="6"/>
  <c r="CG13" i="6"/>
  <c r="CF13" i="6"/>
  <c r="CE13" i="6"/>
  <c r="BE13" i="6"/>
  <c r="BD13" i="6"/>
  <c r="BC13" i="6"/>
  <c r="BB13" i="6"/>
  <c r="BA13" i="6"/>
  <c r="AA13" i="6"/>
  <c r="Z13" i="6"/>
  <c r="Y13" i="6"/>
  <c r="X13" i="6"/>
  <c r="W13" i="6"/>
  <c r="DM12" i="6"/>
  <c r="ET12" i="6" s="1"/>
  <c r="DL12" i="6"/>
  <c r="DI12" i="6"/>
  <c r="CI12" i="6"/>
  <c r="CH12" i="6"/>
  <c r="CG12" i="6"/>
  <c r="CF12" i="6"/>
  <c r="CE12" i="6"/>
  <c r="BF12" i="6"/>
  <c r="BE12" i="6"/>
  <c r="BD12" i="6"/>
  <c r="BC12" i="6"/>
  <c r="BB12" i="6"/>
  <c r="BA12" i="6"/>
  <c r="AB12" i="6"/>
  <c r="AA12" i="6"/>
  <c r="Z12" i="6"/>
  <c r="Y12" i="6"/>
  <c r="X12" i="6"/>
  <c r="W12" i="6"/>
  <c r="DM11" i="6"/>
  <c r="DL11" i="6"/>
  <c r="DJ38" i="6"/>
  <c r="DI11" i="6"/>
  <c r="CI11" i="6"/>
  <c r="CH11" i="6"/>
  <c r="CG11" i="6"/>
  <c r="CF11" i="6"/>
  <c r="CF16" i="6" s="1"/>
  <c r="CE11" i="6"/>
  <c r="CE16" i="6" s="1"/>
  <c r="BE11" i="6"/>
  <c r="BC11" i="6"/>
  <c r="AW11" i="6"/>
  <c r="AW38" i="6" s="1"/>
  <c r="AA11" i="6"/>
  <c r="Z11" i="6"/>
  <c r="Z16" i="6" s="1"/>
  <c r="Y11" i="6"/>
  <c r="X11" i="6"/>
  <c r="W11" i="6"/>
  <c r="DL10" i="6"/>
  <c r="ET10" i="6" s="1"/>
  <c r="DI10" i="6"/>
  <c r="CI10" i="6"/>
  <c r="CH10" i="6"/>
  <c r="CG10" i="6"/>
  <c r="CF10" i="6"/>
  <c r="CE10" i="6"/>
  <c r="BE10" i="6"/>
  <c r="BD10" i="6"/>
  <c r="BC10" i="6"/>
  <c r="BB10" i="6"/>
  <c r="BA10" i="6"/>
  <c r="AA10" i="6"/>
  <c r="Z10" i="6"/>
  <c r="Y10" i="6"/>
  <c r="X10" i="6"/>
  <c r="W10" i="6"/>
  <c r="BA18" i="6" l="1"/>
  <c r="BE29" i="6"/>
  <c r="CF29" i="6"/>
  <c r="AE40" i="6"/>
  <c r="AM40" i="6"/>
  <c r="BS40" i="6"/>
  <c r="CE25" i="6"/>
  <c r="CE30" i="6" s="1"/>
  <c r="DL36" i="6"/>
  <c r="EU10" i="6"/>
  <c r="Z22" i="6"/>
  <c r="CF25" i="6"/>
  <c r="CF30" i="6" s="1"/>
  <c r="ER30" i="6"/>
  <c r="W33" i="6"/>
  <c r="AB14" i="6"/>
  <c r="AB16" i="6" s="1"/>
  <c r="G11" i="6"/>
  <c r="EV11" i="6" s="1"/>
  <c r="CH21" i="6"/>
  <c r="CH23" i="6" s="1"/>
  <c r="Y22" i="6"/>
  <c r="G32" i="6"/>
  <c r="Z33" i="6"/>
  <c r="DL16" i="6"/>
  <c r="DL38" i="6"/>
  <c r="BB15" i="6"/>
  <c r="G31" i="6"/>
  <c r="DY40" i="6"/>
  <c r="EG40" i="6"/>
  <c r="CI29" i="6"/>
  <c r="DL29" i="6"/>
  <c r="AD40" i="6"/>
  <c r="BJ40" i="6"/>
  <c r="BR40" i="6"/>
  <c r="CA40" i="6"/>
  <c r="DZ40" i="6"/>
  <c r="DB40" i="6"/>
  <c r="EV12" i="6"/>
  <c r="ET17" i="6"/>
  <c r="CI36" i="6"/>
  <c r="AC40" i="6"/>
  <c r="X22" i="6"/>
  <c r="CG30" i="6"/>
  <c r="AA29" i="6"/>
  <c r="G29" i="6" s="1"/>
  <c r="BD29" i="6"/>
  <c r="BI40" i="6"/>
  <c r="CM40" i="6"/>
  <c r="BA11" i="6"/>
  <c r="Y39" i="6"/>
  <c r="ET14" i="6"/>
  <c r="Z15" i="6"/>
  <c r="X23" i="6"/>
  <c r="ET20" i="6"/>
  <c r="AA22" i="6"/>
  <c r="CH22" i="6"/>
  <c r="CI30" i="6"/>
  <c r="ET27" i="6"/>
  <c r="CO30" i="6"/>
  <c r="DJ28" i="6"/>
  <c r="DJ39" i="6" s="1"/>
  <c r="DJ40" i="6" s="1"/>
  <c r="Z29" i="6"/>
  <c r="DI29" i="6"/>
  <c r="BB32" i="6"/>
  <c r="BB37" i="6" s="1"/>
  <c r="EV35" i="6"/>
  <c r="Z36" i="6"/>
  <c r="CN40" i="6"/>
  <c r="CV40" i="6"/>
  <c r="DD40" i="6"/>
  <c r="H27" i="16"/>
  <c r="H29" i="16" s="1"/>
  <c r="H36" i="16" s="1"/>
  <c r="P27" i="16"/>
  <c r="P29" i="16" s="1"/>
  <c r="P36" i="16" s="1"/>
  <c r="ET11" i="6"/>
  <c r="DM22" i="6"/>
  <c r="G37" i="6"/>
  <c r="CG38" i="6"/>
  <c r="DL39" i="6"/>
  <c r="CI22" i="6"/>
  <c r="CF26" i="6"/>
  <c r="G27" i="6"/>
  <c r="AA36" i="6"/>
  <c r="DM36" i="6"/>
  <c r="BB11" i="6"/>
  <c r="Z39" i="6"/>
  <c r="CH15" i="6"/>
  <c r="DL15" i="6"/>
  <c r="Y23" i="6"/>
  <c r="DL23" i="6"/>
  <c r="BB21" i="6"/>
  <c r="BD22" i="6"/>
  <c r="BC37" i="6"/>
  <c r="DI36" i="6"/>
  <c r="AX40" i="6"/>
  <c r="CB40" i="6"/>
  <c r="CW40" i="6"/>
  <c r="DE40" i="6"/>
  <c r="CE15" i="6"/>
  <c r="DI22" i="6"/>
  <c r="BD15" i="6"/>
  <c r="AW16" i="6"/>
  <c r="ET18" i="6"/>
  <c r="BE37" i="6"/>
  <c r="DL37" i="6"/>
  <c r="ET34" i="6"/>
  <c r="X36" i="6"/>
  <c r="AS37" i="6"/>
  <c r="CX40" i="6"/>
  <c r="DF40" i="6"/>
  <c r="DS40" i="6"/>
  <c r="EA40" i="6"/>
  <c r="EI40" i="6"/>
  <c r="T19" i="7"/>
  <c r="AW40" i="6"/>
  <c r="X39" i="6"/>
  <c r="CF15" i="6"/>
  <c r="CE19" i="6"/>
  <c r="BA21" i="6"/>
  <c r="BA23" i="6" s="1"/>
  <c r="CG39" i="6"/>
  <c r="X16" i="6"/>
  <c r="BD11" i="6"/>
  <c r="BD16" i="6" s="1"/>
  <c r="CG23" i="6"/>
  <c r="ET19" i="6"/>
  <c r="CE21" i="6"/>
  <c r="CE23" i="6" s="1"/>
  <c r="W22" i="6"/>
  <c r="G24" i="6"/>
  <c r="EV24" i="6" s="1"/>
  <c r="Y29" i="6"/>
  <c r="BB29" i="6"/>
  <c r="BF34" i="6"/>
  <c r="BF36" i="6" s="1"/>
  <c r="X37" i="6"/>
  <c r="CF37" i="6"/>
  <c r="Y36" i="6"/>
  <c r="BD36" i="6"/>
  <c r="U53" i="7"/>
  <c r="ET35" i="6"/>
  <c r="BB23" i="6"/>
  <c r="AK40" i="6"/>
  <c r="ET13" i="6"/>
  <c r="BB39" i="6"/>
  <c r="CI39" i="6"/>
  <c r="W15" i="6"/>
  <c r="DI15" i="6"/>
  <c r="G17" i="6"/>
  <c r="EV17" i="6" s="1"/>
  <c r="CF21" i="6"/>
  <c r="CF23" i="6" s="1"/>
  <c r="BC22" i="6"/>
  <c r="CF22" i="6"/>
  <c r="DM30" i="6"/>
  <c r="EV26" i="6"/>
  <c r="ET28" i="6"/>
  <c r="X29" i="6"/>
  <c r="BC29" i="6"/>
  <c r="CH29" i="6"/>
  <c r="DL30" i="6"/>
  <c r="Y37" i="6"/>
  <c r="CE37" i="6"/>
  <c r="DM37" i="6"/>
  <c r="ES37" i="6"/>
  <c r="ES29" i="6"/>
  <c r="ES22" i="6"/>
  <c r="W16" i="6"/>
  <c r="W38" i="6"/>
  <c r="W40" i="6" s="1"/>
  <c r="BC16" i="6"/>
  <c r="BC38" i="6"/>
  <c r="DI16" i="6"/>
  <c r="DI38" i="6"/>
  <c r="DI40" i="6" s="1"/>
  <c r="BC15" i="6"/>
  <c r="CI16" i="6"/>
  <c r="CI38" i="6"/>
  <c r="AA19" i="6"/>
  <c r="Y19" i="6"/>
  <c r="AA39" i="6"/>
  <c r="EU14" i="6"/>
  <c r="G14" i="6"/>
  <c r="CI15" i="6"/>
  <c r="CG15" i="6"/>
  <c r="EV33" i="6"/>
  <c r="EU33" i="6"/>
  <c r="Y16" i="6"/>
  <c r="Y38" i="6"/>
  <c r="Y40" i="6" s="1"/>
  <c r="BE42" i="6"/>
  <c r="BE16" i="6"/>
  <c r="BE38" i="6"/>
  <c r="DK16" i="6"/>
  <c r="ES16" i="6" s="1"/>
  <c r="DK38" i="6"/>
  <c r="EU12" i="6"/>
  <c r="AO40" i="6"/>
  <c r="AB13" i="6"/>
  <c r="AB15" i="6" s="1"/>
  <c r="Y15" i="6"/>
  <c r="DM15" i="6"/>
  <c r="EU18" i="6"/>
  <c r="G18" i="6"/>
  <c r="ES36" i="6"/>
  <c r="CF38" i="6"/>
  <c r="EU13" i="6"/>
  <c r="G13" i="6"/>
  <c r="EV13" i="6" s="1"/>
  <c r="BE15" i="6"/>
  <c r="BW40" i="6"/>
  <c r="AA15" i="6"/>
  <c r="BB16" i="6"/>
  <c r="G10" i="6"/>
  <c r="EV10" i="6" s="1"/>
  <c r="BA16" i="6"/>
  <c r="AB21" i="6"/>
  <c r="AB23" i="6" s="1"/>
  <c r="EV27" i="6"/>
  <c r="D30" i="16"/>
  <c r="BE22" i="6"/>
  <c r="AO23" i="6"/>
  <c r="AW23" i="6"/>
  <c r="CE29" i="6"/>
  <c r="ES31" i="6"/>
  <c r="BA32" i="6"/>
  <c r="BA37" i="6" s="1"/>
  <c r="ES32" i="6"/>
  <c r="Y33" i="6"/>
  <c r="G34" i="6"/>
  <c r="EV34" i="6" s="1"/>
  <c r="EU34" i="6"/>
  <c r="AB35" i="6"/>
  <c r="AB37" i="6" s="1"/>
  <c r="BA36" i="6"/>
  <c r="CG36" i="6"/>
  <c r="G17" i="16"/>
  <c r="G27" i="16" s="1"/>
  <c r="G29" i="16" s="1"/>
  <c r="G36" i="16" s="1"/>
  <c r="O17" i="16"/>
  <c r="O27" i="16" s="1"/>
  <c r="O29" i="16" s="1"/>
  <c r="O36" i="16" s="1"/>
  <c r="C30" i="16"/>
  <c r="K65" i="16"/>
  <c r="K67" i="16" s="1"/>
  <c r="K68" i="16" s="1"/>
  <c r="BA15" i="6"/>
  <c r="CG16" i="6"/>
  <c r="DM16" i="6"/>
  <c r="ES17" i="6"/>
  <c r="CH19" i="6"/>
  <c r="BC21" i="6"/>
  <c r="BC39" i="6" s="1"/>
  <c r="ES24" i="6"/>
  <c r="EU27" i="6"/>
  <c r="AB28" i="6"/>
  <c r="EU31" i="6"/>
  <c r="CH32" i="6"/>
  <c r="CH37" i="6" s="1"/>
  <c r="ET32" i="6"/>
  <c r="CH36" i="6"/>
  <c r="EU36" i="6" s="1"/>
  <c r="X38" i="6"/>
  <c r="X40" i="6" s="1"/>
  <c r="BD38" i="6"/>
  <c r="AV39" i="6"/>
  <c r="AV40" i="6" s="1"/>
  <c r="CR40" i="6"/>
  <c r="L65" i="16"/>
  <c r="L67" i="16" s="1"/>
  <c r="L68" i="16" s="1"/>
  <c r="CH16" i="6"/>
  <c r="BD21" i="6"/>
  <c r="BD23" i="6" s="1"/>
  <c r="CE22" i="6"/>
  <c r="AA23" i="6"/>
  <c r="BW23" i="6"/>
  <c r="EU24" i="6"/>
  <c r="BA25" i="6"/>
  <c r="BA30" i="6" s="1"/>
  <c r="ES25" i="6"/>
  <c r="BA29" i="6"/>
  <c r="CG29" i="6"/>
  <c r="EU32" i="6"/>
  <c r="EU35" i="6"/>
  <c r="W36" i="6"/>
  <c r="BC36" i="6"/>
  <c r="I17" i="16"/>
  <c r="I27" i="16" s="1"/>
  <c r="I29" i="16" s="1"/>
  <c r="I36" i="16" s="1"/>
  <c r="Q17" i="16"/>
  <c r="Q27" i="16" s="1"/>
  <c r="Q29" i="16" s="1"/>
  <c r="Q36" i="16" s="1"/>
  <c r="DK15" i="6"/>
  <c r="ES15" i="6" s="1"/>
  <c r="EU17" i="6"/>
  <c r="EU20" i="6"/>
  <c r="BE21" i="6"/>
  <c r="G21" i="6" s="1"/>
  <c r="G25" i="6"/>
  <c r="EV25" i="6" s="1"/>
  <c r="BB25" i="6"/>
  <c r="BB30" i="6" s="1"/>
  <c r="CH25" i="6"/>
  <c r="CH30" i="6" s="1"/>
  <c r="ET25" i="6"/>
  <c r="G28" i="6"/>
  <c r="EV28" i="6" s="1"/>
  <c r="BE30" i="6"/>
  <c r="EV32" i="6"/>
  <c r="Z38" i="6"/>
  <c r="Z40" i="6" s="1"/>
  <c r="T9" i="7"/>
  <c r="T53" i="7" s="1"/>
  <c r="J17" i="16"/>
  <c r="J27" i="16" s="1"/>
  <c r="J29" i="16" s="1"/>
  <c r="J36" i="16" s="1"/>
  <c r="EU11" i="6"/>
  <c r="X15" i="6"/>
  <c r="BF19" i="6"/>
  <c r="G20" i="6"/>
  <c r="EV20" i="6" s="1"/>
  <c r="BA22" i="6"/>
  <c r="AS23" i="6"/>
  <c r="CE26" i="6"/>
  <c r="W29" i="6"/>
  <c r="AA37" i="6"/>
  <c r="EU37" i="6" s="1"/>
  <c r="AA38" i="6"/>
  <c r="CE38" i="6"/>
  <c r="AA42" i="6"/>
  <c r="K17" i="16"/>
  <c r="K27" i="16" s="1"/>
  <c r="K29" i="16" s="1"/>
  <c r="K36" i="16" s="1"/>
  <c r="DM39" i="6"/>
  <c r="CE36" i="6"/>
  <c r="BQ37" i="6"/>
  <c r="AS38" i="6"/>
  <c r="BQ38" i="6"/>
  <c r="BQ40" i="6" s="1"/>
  <c r="DM38" i="6"/>
  <c r="AS39" i="6"/>
  <c r="CO39" i="6"/>
  <c r="CO40" i="6" s="1"/>
  <c r="AA16" i="6"/>
  <c r="EV31" i="6"/>
  <c r="F17" i="16"/>
  <c r="N17" i="16"/>
  <c r="N27" i="16" s="1"/>
  <c r="N29" i="16" s="1"/>
  <c r="N36" i="16" s="1"/>
  <c r="DK23" i="6"/>
  <c r="ES23" i="6" s="1"/>
  <c r="ET21" i="6"/>
  <c r="DM23" i="6"/>
  <c r="DK39" i="6"/>
  <c r="ET31" i="6"/>
  <c r="ET24" i="6"/>
  <c r="DM29" i="6"/>
  <c r="AS40" i="6" l="1"/>
  <c r="CE39" i="6"/>
  <c r="CH39" i="6"/>
  <c r="CE40" i="6"/>
  <c r="BA39" i="6"/>
  <c r="AA40" i="6"/>
  <c r="EU23" i="6"/>
  <c r="EU29" i="6"/>
  <c r="ET37" i="6"/>
  <c r="DM40" i="6"/>
  <c r="R17" i="16"/>
  <c r="ET30" i="6"/>
  <c r="EV21" i="6"/>
  <c r="ET16" i="6"/>
  <c r="ET15" i="6"/>
  <c r="ET22" i="6"/>
  <c r="ET23" i="6"/>
  <c r="ET36" i="6"/>
  <c r="CF39" i="6"/>
  <c r="ES28" i="6"/>
  <c r="DJ30" i="6"/>
  <c r="ES30" i="6" s="1"/>
  <c r="CF40" i="6"/>
  <c r="DL40" i="6"/>
  <c r="CG40" i="6"/>
  <c r="CI40" i="6"/>
  <c r="EU28" i="6"/>
  <c r="DK40" i="6"/>
  <c r="AB30" i="6"/>
  <c r="U26" i="6"/>
  <c r="BD39" i="6"/>
  <c r="BD40" i="6" s="1"/>
  <c r="G23" i="6"/>
  <c r="EV19" i="6"/>
  <c r="EU19" i="6"/>
  <c r="BE39" i="6"/>
  <c r="BE40" i="6" s="1"/>
  <c r="AB39" i="6"/>
  <c r="AB40" i="6" s="1"/>
  <c r="BC23" i="6"/>
  <c r="D33" i="16"/>
  <c r="D40" i="16" s="1"/>
  <c r="D32" i="16"/>
  <c r="D39" i="16" s="1"/>
  <c r="D35" i="16"/>
  <c r="D42" i="16" s="1"/>
  <c r="D34" i="16"/>
  <c r="D41" i="16" s="1"/>
  <c r="EV18" i="6"/>
  <c r="EV37" i="6"/>
  <c r="F27" i="16"/>
  <c r="CH38" i="6"/>
  <c r="CH40" i="6" s="1"/>
  <c r="BB38" i="6"/>
  <c r="BB40" i="6" s="1"/>
  <c r="G39" i="6"/>
  <c r="G22" i="6"/>
  <c r="EV22" i="6" s="1"/>
  <c r="G36" i="6"/>
  <c r="EV36" i="6" s="1"/>
  <c r="G16" i="6"/>
  <c r="EV16" i="6" s="1"/>
  <c r="G38" i="6"/>
  <c r="BA38" i="6"/>
  <c r="BA40" i="6" s="1"/>
  <c r="EV14" i="6"/>
  <c r="EU22" i="6"/>
  <c r="EU16" i="6"/>
  <c r="EU21" i="6"/>
  <c r="G30" i="6"/>
  <c r="EV30" i="6" s="1"/>
  <c r="EU25" i="6"/>
  <c r="G15" i="6"/>
  <c r="EV15" i="6"/>
  <c r="EU15" i="6"/>
  <c r="BE23" i="6"/>
  <c r="BC40" i="6"/>
  <c r="ET29" i="6"/>
  <c r="EV29" i="6"/>
  <c r="EV23" i="6" l="1"/>
  <c r="EU30" i="6"/>
  <c r="C37" i="16"/>
  <c r="F29" i="16"/>
  <c r="F36" i="16" s="1"/>
  <c r="R36" i="16" s="1"/>
  <c r="R27" i="16"/>
  <c r="W26" i="6"/>
  <c r="W42" i="6" s="1"/>
  <c r="Z26" i="6"/>
  <c r="EU26" i="6" s="1"/>
  <c r="X26" i="6"/>
  <c r="G4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1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1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1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1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1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1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1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1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100-00000B000000}">
      <text>
        <r>
          <rPr>
            <b/>
            <sz val="9"/>
            <color indexed="81"/>
            <rFont val="Tahoma"/>
            <family val="2"/>
          </rPr>
          <t>YULIED.PENARANDA:</t>
        </r>
        <r>
          <rPr>
            <sz val="9"/>
            <color indexed="81"/>
            <rFont val="Tahoma"/>
            <family val="2"/>
          </rPr>
          <t xml:space="preserve">
Año 1</t>
        </r>
      </text>
    </comment>
    <comment ref="BH11" authorId="0" shapeId="0" xr:uid="{00000000-0006-0000-0100-00000C000000}">
      <text>
        <r>
          <rPr>
            <b/>
            <sz val="9"/>
            <color indexed="81"/>
            <rFont val="Tahoma"/>
            <family val="2"/>
          </rPr>
          <t>YULIED.PENARANDA:</t>
        </r>
        <r>
          <rPr>
            <sz val="9"/>
            <color indexed="81"/>
            <rFont val="Tahoma"/>
            <family val="2"/>
          </rPr>
          <t xml:space="preserve">
Año 3</t>
        </r>
      </text>
    </comment>
    <comment ref="CL11" authorId="0" shapeId="0" xr:uid="{00000000-0006-0000-0100-00000D000000}">
      <text>
        <r>
          <rPr>
            <b/>
            <sz val="9"/>
            <color indexed="81"/>
            <rFont val="Tahoma"/>
            <family val="2"/>
          </rPr>
          <t>YULIED.PENARANDA:</t>
        </r>
        <r>
          <rPr>
            <sz val="9"/>
            <color indexed="81"/>
            <rFont val="Tahoma"/>
            <family val="2"/>
          </rPr>
          <t xml:space="preserve">
Año 4</t>
        </r>
      </text>
    </comment>
    <comment ref="DP11" authorId="0" shapeId="0" xr:uid="{00000000-0006-0000-0100-00000E000000}">
      <text>
        <r>
          <rPr>
            <b/>
            <sz val="9"/>
            <color indexed="81"/>
            <rFont val="Tahoma"/>
            <family val="2"/>
          </rPr>
          <t>YULIED.PENARANDA:</t>
        </r>
        <r>
          <rPr>
            <sz val="9"/>
            <color indexed="81"/>
            <rFont val="Tahoma"/>
            <family val="2"/>
          </rPr>
          <t xml:space="preserve">
Año 5</t>
        </r>
      </text>
    </comment>
    <comment ref="A12" authorId="0" shapeId="0" xr:uid="{00000000-0006-0000-01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1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1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1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1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1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1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1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1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1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2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2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2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2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1" shapeId="0" xr:uid="{00000000-0006-0000-0200-000007000000}">
      <text>
        <r>
          <rPr>
            <sz val="11"/>
            <color theme="1"/>
            <rFont val="Calibri"/>
            <family val="2"/>
          </rPr>
          <t>======
ID#AAAAUpazrYI
YULIED.PENARANDA    (2022-02-07 20:51:54)
Logros más representativos en función de la meta, de forma acumulada.(lenguaje claro y preciso)
Máximo de caracteres 2.000 incluidos espacios.</t>
        </r>
      </text>
    </comment>
    <comment ref="EX7" authorId="1" shapeId="0" xr:uid="{00000000-0006-0000-0200-000008000000}">
      <text>
        <r>
          <rPr>
            <sz val="11"/>
            <color theme="1"/>
            <rFont val="Calibri"/>
            <family val="2"/>
          </rPr>
          <t>======
ID#AAAAUpazrYs
YULIED.PENARANDA    (2022-02-07 20:51:54)
Inconvenientes y/o dificultades que se han presentado para el cumplimiento de la Meta. 
Máximo de caracteres 500 incluidos espacios.</t>
        </r>
      </text>
    </comment>
    <comment ref="EY7" authorId="1" shapeId="0" xr:uid="{00000000-0006-0000-0200-000009000000}">
      <text>
        <r>
          <rPr>
            <sz val="11"/>
            <color theme="1"/>
            <rFont val="Calibri"/>
            <family val="2"/>
          </rPr>
          <t>======
ID#AAAAUpazrNc
YULIED.PENARANDA    (2022-02-07 20:51:54)
Medidas a tomar para solucionar los retrasos presentados. 
Máximo de caracteres 500 incluidos espacios.</t>
        </r>
      </text>
    </comment>
    <comment ref="EZ7" authorId="1" shapeId="0" xr:uid="{00000000-0006-0000-0200-00000A000000}">
      <text>
        <r>
          <rPr>
            <sz val="11"/>
            <color theme="1"/>
            <rFont val="Calibri"/>
            <family val="2"/>
          </rPr>
          <t>======
ID#AAAAUpazrI0
YULIED.PENARANDA    (2022-02-07 20:51:54)
Logros obtenidos para la población objetivo, que se han alcanzado  con el cumplimiento de la meta.</t>
        </r>
      </text>
    </comment>
    <comment ref="FA7" authorId="1" shapeId="0" xr:uid="{00000000-0006-0000-0200-00000B000000}">
      <text>
        <r>
          <rPr>
            <sz val="11"/>
            <color theme="1"/>
            <rFont val="Calibri"/>
            <family val="2"/>
          </rPr>
          <t>======
ID#AAAAUpazrMk
YULIED.PENARANDA    (2022-02-07 20:51:54)
Soportes que justifican las acciones desarrolladas en el cumplimiento de la meta.</t>
        </r>
      </text>
    </comment>
    <comment ref="H8" authorId="1" shapeId="0" xr:uid="{00000000-0006-0000-0200-00000C000000}">
      <text>
        <r>
          <rPr>
            <sz val="11"/>
            <color theme="1"/>
            <rFont val="Calibri"/>
            <family val="2"/>
          </rPr>
          <t>======
ID#AAAAUpazrao
YULIED.PENARANDA    (2022-02-07 20:51:54)
Año 1</t>
        </r>
      </text>
    </comment>
    <comment ref="BF8" authorId="1" shapeId="0" xr:uid="{00000000-0006-0000-0200-00000D000000}">
      <text>
        <r>
          <rPr>
            <sz val="11"/>
            <color theme="1"/>
            <rFont val="Calibri"/>
            <family val="2"/>
          </rPr>
          <t>======
ID#AAAAUpazrOI
YULIED.PENARANDA    (2022-02-07 20:51:54)
Año 3</t>
        </r>
      </text>
    </comment>
    <comment ref="CJ8" authorId="1" shapeId="0" xr:uid="{00000000-0006-0000-0200-00000E000000}">
      <text>
        <r>
          <rPr>
            <sz val="11"/>
            <color theme="1"/>
            <rFont val="Calibri"/>
            <family val="2"/>
          </rPr>
          <t>======
ID#AAAAUpazrMo
YULIED.PENARANDA    (2022-02-07 20:51:54)
Año 4</t>
        </r>
      </text>
    </comment>
    <comment ref="DN8" authorId="1" shapeId="0" xr:uid="{00000000-0006-0000-0200-00000F000000}">
      <text>
        <r>
          <rPr>
            <sz val="11"/>
            <color theme="1"/>
            <rFont val="Calibri"/>
            <family val="2"/>
          </rPr>
          <t>======
ID#AAAAUpazrQU
YULIED.PENARANDA    (2022-02-07 20:51:54)
Año 5</t>
        </r>
      </text>
    </comment>
    <comment ref="A9" authorId="1" shapeId="0" xr:uid="{00000000-0006-0000-0200-000010000000}">
      <text>
        <r>
          <rPr>
            <sz val="11"/>
            <color theme="1"/>
            <rFont val="Calibri"/>
            <family val="2"/>
          </rPr>
          <t>======
ID#AAAAUpazrVk
YULIED.PENARANDA    (2022-02-07 20:51:54)
Nombre completo de las líneas de acción, quien nos dan una visión general de los grandes temas del proyecto y forman parte integral del mismo, de acuerdo con la ficha EBI</t>
        </r>
      </text>
    </comment>
    <comment ref="B9" authorId="1" shapeId="0" xr:uid="{00000000-0006-0000-0200-000011000000}">
      <text>
        <r>
          <rPr>
            <sz val="11"/>
            <color theme="1"/>
            <rFont val="Calibri"/>
            <family val="2"/>
          </rPr>
          <t>======
ID#AAAAUpazrfY
YULIED.PENARANDA    (2022-02-07 20:51:54)
Número de la meta proyecto de inversión, según la asignación dada en  SEGPLAN</t>
        </r>
      </text>
    </comment>
    <comment ref="C9" authorId="1" shapeId="0" xr:uid="{00000000-0006-0000-0200-000012000000}">
      <text>
        <r>
          <rPr>
            <sz val="11"/>
            <color theme="1"/>
            <rFont val="Calibri"/>
            <family val="2"/>
          </rPr>
          <t>======
ID#AAAAUpazrh4
YULIED.PENARANDA    (2022-02-07 20:51:54)
Nombre completo de la meta proyecto de inversión, igual como quedo en SEGPLAN</t>
        </r>
      </text>
    </comment>
    <comment ref="D9" authorId="1" shapeId="0" xr:uid="{00000000-0006-0000-0200-000013000000}">
      <text>
        <r>
          <rPr>
            <sz val="11"/>
            <color theme="1"/>
            <rFont val="Calibri"/>
            <family val="2"/>
          </rPr>
          <t>======
ID#AAAAUpazrPo
YULIED.PENARANDA    (2022-02-07 20:51:54)
Clasificación que define la forma en que será anualizada la meta y por tanto la forma en que este se reportará.  (Suma, Creciente, Decreciente y Constante)</t>
        </r>
      </text>
    </comment>
    <comment ref="E9" authorId="1" shapeId="0" xr:uid="{00000000-0006-0000-0200-000014000000}">
      <text>
        <r>
          <rPr>
            <sz val="11"/>
            <color theme="1"/>
            <rFont val="Calibri"/>
            <family val="2"/>
          </rPr>
          <t>======
ID#AAAAUpazrQE
YULIED.PENARANDA    (2022-02-07 20:51:54)
Número de la meta Plan de Desarrollo, a la cual se encuentra asociada la meta de inversión.</t>
        </r>
      </text>
    </comment>
    <comment ref="F9" authorId="1" shapeId="0" xr:uid="{00000000-0006-0000-0200-000015000000}">
      <text>
        <r>
          <rPr>
            <sz val="11"/>
            <color theme="1"/>
            <rFont val="Calibri"/>
            <family val="2"/>
          </rPr>
          <t>======
ID#AAAAUpazreM
YULIED.PENARANDA    (2022-02-07 20:51:54)
Se desagrega los siguientesvariables.
Magnitud física y presupuestal de la vigencia, así como la magnitud física y presupuestal de las reservas y el total de cada una de ellas.</t>
        </r>
      </text>
    </comment>
    <comment ref="G9" authorId="1" shapeId="0" xr:uid="{00000000-0006-0000-0200-000016000000}">
      <text>
        <r>
          <rPr>
            <sz val="11"/>
            <color theme="1"/>
            <rFont val="Calibri"/>
            <family val="2"/>
          </rPr>
          <t>======
ID#AAAAUpazrT0
YULIED.PENARANDA    (2022-02-07 20:51:54)
Magnitud física y presupuestal para la totalidad del plan de desarrollo.</t>
        </r>
      </text>
    </comment>
    <comment ref="H9" authorId="1" shapeId="0" xr:uid="{00000000-0006-0000-0200-000017000000}">
      <text>
        <r>
          <rPr>
            <sz val="11"/>
            <color theme="1"/>
            <rFont val="Calibri"/>
            <family val="2"/>
          </rPr>
          <t>======
ID#AAAAUpazrOY
YULIED.PENARANDA    (2022-02-07 20:51:54)
Magnitud física y presupuestal  programada para el inicio del plan de desarrollo.</t>
        </r>
      </text>
    </comment>
    <comment ref="F10" authorId="0" shapeId="0" xr:uid="{00000000-0006-0000-02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2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2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200-00001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200-00001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200-00001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200-00001E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200-00001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200-000020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200-00002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200-00002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200-00002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200-00002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200-000025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200-000026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200-000027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200-000028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200-00002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200-00002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200-00002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200-00002C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200-00002D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200-00002E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200-00002F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200-00003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200-000031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200-000032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200-000033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200-000034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9" authorId="0" shapeId="0" xr:uid="{00000000-0006-0000-0200-000035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0" authorId="0" shapeId="0" xr:uid="{00000000-0006-0000-0200-000036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Diana Alexandra Gonzalez Nieto</author>
  </authors>
  <commentList>
    <comment ref="A4" authorId="0" shapeId="0" xr:uid="{00000000-0006-0000-03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3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3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3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3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3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1" shapeId="0" xr:uid="{00000000-0006-0000-0300-000007000000}">
      <text>
        <r>
          <rPr>
            <b/>
            <sz val="9"/>
            <color indexed="81"/>
            <rFont val="Tahoma"/>
            <family val="2"/>
          </rPr>
          <t>Diana Alexandra Gonzalez Nieto:</t>
        </r>
        <r>
          <rPr>
            <sz val="9"/>
            <color indexed="81"/>
            <rFont val="Tahoma"/>
            <family val="2"/>
          </rPr>
          <t xml:space="preserve">
actualizar a vigencia 2022</t>
        </r>
      </text>
    </comment>
    <comment ref="T7" authorId="0" shapeId="0" xr:uid="{00000000-0006-0000-03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3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3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3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3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300-00000D000000}">
      <text>
        <r>
          <rPr>
            <b/>
            <sz val="9"/>
            <color indexed="81"/>
            <rFont val="Tahoma"/>
            <family val="2"/>
          </rPr>
          <t>YULIED.PENARANDA:</t>
        </r>
        <r>
          <rPr>
            <sz val="9"/>
            <color indexed="81"/>
            <rFont val="Tahoma"/>
            <family val="2"/>
          </rPr>
          <t xml:space="preserve">
Máximo dos decimales</t>
        </r>
      </text>
    </comment>
    <comment ref="H8" authorId="0" shapeId="0" xr:uid="{00000000-0006-0000-0300-00000E000000}">
      <text>
        <r>
          <rPr>
            <b/>
            <sz val="9"/>
            <color indexed="81"/>
            <rFont val="Tahoma"/>
            <family val="2"/>
          </rPr>
          <t>YULIED.PENARANDA:</t>
        </r>
        <r>
          <rPr>
            <sz val="9"/>
            <color indexed="81"/>
            <rFont val="Tahoma"/>
            <family val="2"/>
          </rPr>
          <t xml:space="preserve">
Máximo dos decimales</t>
        </r>
      </text>
    </comment>
    <comment ref="I8" authorId="0" shapeId="0" xr:uid="{00000000-0006-0000-0300-00000F000000}">
      <text>
        <r>
          <rPr>
            <b/>
            <sz val="9"/>
            <color indexed="81"/>
            <rFont val="Tahoma"/>
            <family val="2"/>
          </rPr>
          <t>YULIED.PENARANDA:</t>
        </r>
        <r>
          <rPr>
            <sz val="9"/>
            <color indexed="81"/>
            <rFont val="Tahoma"/>
            <family val="2"/>
          </rPr>
          <t xml:space="preserve">
Máximo dos decimales</t>
        </r>
      </text>
    </comment>
    <comment ref="J8" authorId="0" shapeId="0" xr:uid="{00000000-0006-0000-0300-000010000000}">
      <text>
        <r>
          <rPr>
            <b/>
            <sz val="9"/>
            <color indexed="81"/>
            <rFont val="Tahoma"/>
            <family val="2"/>
          </rPr>
          <t>YULIED.PENARANDA:</t>
        </r>
        <r>
          <rPr>
            <sz val="9"/>
            <color indexed="81"/>
            <rFont val="Tahoma"/>
            <family val="2"/>
          </rPr>
          <t xml:space="preserve">
Máximo dos decimales</t>
        </r>
      </text>
    </comment>
    <comment ref="K8" authorId="0" shapeId="0" xr:uid="{00000000-0006-0000-0300-000011000000}">
      <text>
        <r>
          <rPr>
            <b/>
            <sz val="9"/>
            <color indexed="81"/>
            <rFont val="Tahoma"/>
            <family val="2"/>
          </rPr>
          <t>YULIED.PENARANDA:</t>
        </r>
        <r>
          <rPr>
            <sz val="9"/>
            <color indexed="81"/>
            <rFont val="Tahoma"/>
            <family val="2"/>
          </rPr>
          <t xml:space="preserve">
Máximo dos decimales</t>
        </r>
      </text>
    </comment>
    <comment ref="L8" authorId="0" shapeId="0" xr:uid="{00000000-0006-0000-0300-000012000000}">
      <text>
        <r>
          <rPr>
            <b/>
            <sz val="9"/>
            <color indexed="81"/>
            <rFont val="Tahoma"/>
            <family val="2"/>
          </rPr>
          <t>YULIED.PENARANDA:</t>
        </r>
        <r>
          <rPr>
            <sz val="9"/>
            <color indexed="81"/>
            <rFont val="Tahoma"/>
            <family val="2"/>
          </rPr>
          <t xml:space="preserve">
Máximo dos decimales</t>
        </r>
      </text>
    </comment>
    <comment ref="M8" authorId="0" shapeId="0" xr:uid="{00000000-0006-0000-0300-000013000000}">
      <text>
        <r>
          <rPr>
            <b/>
            <sz val="9"/>
            <color indexed="81"/>
            <rFont val="Tahoma"/>
            <family val="2"/>
          </rPr>
          <t>YULIED.PENARANDA:</t>
        </r>
        <r>
          <rPr>
            <sz val="9"/>
            <color indexed="81"/>
            <rFont val="Tahoma"/>
            <family val="2"/>
          </rPr>
          <t xml:space="preserve">
Máximo dos decimales</t>
        </r>
      </text>
    </comment>
    <comment ref="N8" authorId="0" shapeId="0" xr:uid="{00000000-0006-0000-0300-000014000000}">
      <text>
        <r>
          <rPr>
            <b/>
            <sz val="9"/>
            <color indexed="81"/>
            <rFont val="Tahoma"/>
            <family val="2"/>
          </rPr>
          <t>YULIED.PENARANDA:</t>
        </r>
        <r>
          <rPr>
            <sz val="9"/>
            <color indexed="81"/>
            <rFont val="Tahoma"/>
            <family val="2"/>
          </rPr>
          <t xml:space="preserve">
Máximo dos decimales</t>
        </r>
      </text>
    </comment>
    <comment ref="O8" authorId="0" shapeId="0" xr:uid="{00000000-0006-0000-0300-000015000000}">
      <text>
        <r>
          <rPr>
            <b/>
            <sz val="9"/>
            <color indexed="81"/>
            <rFont val="Tahoma"/>
            <family val="2"/>
          </rPr>
          <t>YULIED.PENARANDA:</t>
        </r>
        <r>
          <rPr>
            <sz val="9"/>
            <color indexed="81"/>
            <rFont val="Tahoma"/>
            <family val="2"/>
          </rPr>
          <t xml:space="preserve">
Máximo dos decimales</t>
        </r>
      </text>
    </comment>
    <comment ref="P8" authorId="0" shapeId="0" xr:uid="{00000000-0006-0000-0300-000016000000}">
      <text>
        <r>
          <rPr>
            <b/>
            <sz val="9"/>
            <color indexed="81"/>
            <rFont val="Tahoma"/>
            <family val="2"/>
          </rPr>
          <t>YULIED.PENARANDA:</t>
        </r>
        <r>
          <rPr>
            <sz val="9"/>
            <color indexed="81"/>
            <rFont val="Tahoma"/>
            <family val="2"/>
          </rPr>
          <t xml:space="preserve">
Máximo dos decimales</t>
        </r>
      </text>
    </comment>
    <comment ref="Q8" authorId="0" shapeId="0" xr:uid="{00000000-0006-0000-0300-000017000000}">
      <text>
        <r>
          <rPr>
            <b/>
            <sz val="9"/>
            <color indexed="81"/>
            <rFont val="Tahoma"/>
            <family val="2"/>
          </rPr>
          <t>YULIED.PENARANDA:</t>
        </r>
        <r>
          <rPr>
            <sz val="9"/>
            <color indexed="81"/>
            <rFont val="Tahoma"/>
            <family val="2"/>
          </rPr>
          <t xml:space="preserve">
Máximo dos decimales</t>
        </r>
      </text>
    </comment>
    <comment ref="R8" authorId="0" shapeId="0" xr:uid="{00000000-0006-0000-0300-000018000000}">
      <text>
        <r>
          <rPr>
            <b/>
            <sz val="9"/>
            <color indexed="81"/>
            <rFont val="Tahoma"/>
            <family val="2"/>
          </rPr>
          <t>YULIED.PENARANDA:</t>
        </r>
        <r>
          <rPr>
            <sz val="9"/>
            <color indexed="81"/>
            <rFont val="Tahoma"/>
            <family val="2"/>
          </rPr>
          <t xml:space="preserve">
Máximo dos decimales</t>
        </r>
      </text>
    </comment>
    <comment ref="S8" authorId="0" shapeId="0" xr:uid="{00000000-0006-0000-03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3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3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3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300-00001D000000}">
      <text>
        <r>
          <rPr>
            <b/>
            <sz val="9"/>
            <color indexed="81"/>
            <rFont val="Tahoma"/>
            <family val="2"/>
          </rPr>
          <t>YULIED.PENARANDA:</t>
        </r>
        <r>
          <rPr>
            <sz val="9"/>
            <color indexed="81"/>
            <rFont val="Tahoma"/>
            <family val="2"/>
          </rPr>
          <t xml:space="preserve">
Verificar las sumas, que no sea inferior ni superior al 100%</t>
        </r>
      </text>
    </comment>
    <comment ref="F10" authorId="0" shapeId="0" xr:uid="{00000000-0006-0000-0300-00001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1" authorId="0" shapeId="0" xr:uid="{00000000-0006-0000-0300-00001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300-000020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300-00002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3" authorId="0" shapeId="0" xr:uid="{00000000-0006-0000-0300-00002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300-000023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300-00002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5" authorId="0" shapeId="0" xr:uid="{00000000-0006-0000-0300-00002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300-000026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300-00002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7" authorId="0" shapeId="0" xr:uid="{00000000-0006-0000-0300-00002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300-000029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300-00002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9" authorId="0" shapeId="0" xr:uid="{00000000-0006-0000-0300-00002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300-00002C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300-00002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300-00002E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300-00002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300-000030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300-00003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300-000032000000}">
      <text>
        <r>
          <rPr>
            <b/>
            <sz val="9"/>
            <color indexed="81"/>
            <rFont val="Tahoma"/>
            <family val="2"/>
          </rPr>
          <t>YULIED.PENARANDA:</t>
        </r>
        <r>
          <rPr>
            <sz val="9"/>
            <color indexed="81"/>
            <rFont val="Tahoma"/>
            <family val="2"/>
          </rPr>
          <t xml:space="preserve">
Verificar las sumas, que no sea inferior ni superior al 100%</t>
        </r>
      </text>
    </comment>
    <comment ref="F23" authorId="0" shapeId="0" xr:uid="{00000000-0006-0000-0300-00003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00000000-0006-0000-0300-000034000000}">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00000000-0006-0000-0300-00003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4" authorId="0" shapeId="0" xr:uid="{00000000-0006-0000-0300-000036000000}">
      <text>
        <r>
          <rPr>
            <b/>
            <sz val="9"/>
            <color indexed="81"/>
            <rFont val="Tahoma"/>
            <family val="2"/>
          </rPr>
          <t>YULIED.PENARANDA:</t>
        </r>
        <r>
          <rPr>
            <sz val="9"/>
            <color indexed="81"/>
            <rFont val="Tahoma"/>
            <family val="2"/>
          </rPr>
          <t xml:space="preserve">
Verificar las sumas, que no sea inferior ni superior al 100%</t>
        </r>
      </text>
    </comment>
    <comment ref="F25" authorId="0" shapeId="0" xr:uid="{00000000-0006-0000-0300-00003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5" authorId="0" shapeId="0" xr:uid="{00000000-0006-0000-0300-000038000000}">
      <text>
        <r>
          <rPr>
            <b/>
            <sz val="9"/>
            <color indexed="81"/>
            <rFont val="Tahoma"/>
            <family val="2"/>
          </rPr>
          <t>YULIED.PENARANDA:</t>
        </r>
        <r>
          <rPr>
            <sz val="9"/>
            <color indexed="81"/>
            <rFont val="Tahoma"/>
            <family val="2"/>
          </rPr>
          <t xml:space="preserve">
Verificar las sumas, que no sea inferior ni superior al 100%</t>
        </r>
      </text>
    </comment>
    <comment ref="F26" authorId="0" shapeId="0" xr:uid="{00000000-0006-0000-0300-00003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6" authorId="0" shapeId="0" xr:uid="{00000000-0006-0000-0300-00003A000000}">
      <text>
        <r>
          <rPr>
            <b/>
            <sz val="9"/>
            <color indexed="81"/>
            <rFont val="Tahoma"/>
            <family val="2"/>
          </rPr>
          <t>YULIED.PENARANDA:</t>
        </r>
        <r>
          <rPr>
            <sz val="9"/>
            <color indexed="81"/>
            <rFont val="Tahoma"/>
            <family val="2"/>
          </rPr>
          <t xml:space="preserve">
Verificar las sumas, que no sea inferior ni superior al 100%</t>
        </r>
      </text>
    </comment>
    <comment ref="F27" authorId="0" shapeId="0" xr:uid="{00000000-0006-0000-0300-00003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7" authorId="0" shapeId="0" xr:uid="{00000000-0006-0000-0300-00003C000000}">
      <text>
        <r>
          <rPr>
            <b/>
            <sz val="9"/>
            <color indexed="81"/>
            <rFont val="Tahoma"/>
            <family val="2"/>
          </rPr>
          <t>YULIED.PENARANDA:</t>
        </r>
        <r>
          <rPr>
            <sz val="9"/>
            <color indexed="81"/>
            <rFont val="Tahoma"/>
            <family val="2"/>
          </rPr>
          <t xml:space="preserve">
Verificar las sumas, que no sea inferior ni superior al 100%</t>
        </r>
      </text>
    </comment>
    <comment ref="F28" authorId="0" shapeId="0" xr:uid="{00000000-0006-0000-0300-00003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8" authorId="0" shapeId="0" xr:uid="{00000000-0006-0000-0300-00003E000000}">
      <text>
        <r>
          <rPr>
            <b/>
            <sz val="9"/>
            <color indexed="81"/>
            <rFont val="Tahoma"/>
            <family val="2"/>
          </rPr>
          <t>YULIED.PENARANDA:</t>
        </r>
        <r>
          <rPr>
            <sz val="9"/>
            <color indexed="81"/>
            <rFont val="Tahoma"/>
            <family val="2"/>
          </rPr>
          <t xml:space="preserve">
Verificar las sumas, que no sea inferior ni superior al 100%</t>
        </r>
      </text>
    </comment>
    <comment ref="F29" authorId="0" shapeId="0" xr:uid="{00000000-0006-0000-0300-00003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9" authorId="0" shapeId="0" xr:uid="{00000000-0006-0000-0300-000040000000}">
      <text>
        <r>
          <rPr>
            <b/>
            <sz val="9"/>
            <color indexed="81"/>
            <rFont val="Tahoma"/>
            <family val="2"/>
          </rPr>
          <t>YULIED.PENARANDA:</t>
        </r>
        <r>
          <rPr>
            <sz val="9"/>
            <color indexed="81"/>
            <rFont val="Tahoma"/>
            <family val="2"/>
          </rPr>
          <t xml:space="preserve">
Verificar las sumas, que no sea inferior ni superior al 100%</t>
        </r>
      </text>
    </comment>
    <comment ref="F30" authorId="0" shapeId="0" xr:uid="{00000000-0006-0000-0300-00004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0" authorId="0" shapeId="0" xr:uid="{00000000-0006-0000-0300-000042000000}">
      <text>
        <r>
          <rPr>
            <b/>
            <sz val="9"/>
            <color indexed="81"/>
            <rFont val="Tahoma"/>
            <family val="2"/>
          </rPr>
          <t>YULIED.PENARANDA:</t>
        </r>
        <r>
          <rPr>
            <sz val="9"/>
            <color indexed="81"/>
            <rFont val="Tahoma"/>
            <family val="2"/>
          </rPr>
          <t xml:space="preserve">
Verificar las sumas, que no sea inferior ni superior al 100%</t>
        </r>
      </text>
    </comment>
    <comment ref="S32" authorId="0" shapeId="0" xr:uid="{00000000-0006-0000-0300-000043000000}">
      <text>
        <r>
          <rPr>
            <b/>
            <sz val="9"/>
            <color indexed="81"/>
            <rFont val="Tahoma"/>
            <family val="2"/>
          </rPr>
          <t>YULIED.PENARANDA:</t>
        </r>
        <r>
          <rPr>
            <sz val="9"/>
            <color indexed="81"/>
            <rFont val="Tahoma"/>
            <family val="2"/>
          </rPr>
          <t xml:space="preserve">
Verificar las sumas, que no sea inferior ni superior al 100%</t>
        </r>
      </text>
    </comment>
    <comment ref="S34" authorId="0" shapeId="0" xr:uid="{00000000-0006-0000-0300-000044000000}">
      <text>
        <r>
          <rPr>
            <b/>
            <sz val="9"/>
            <color rgb="FF000000"/>
            <rFont val="Tahoma"/>
            <family val="2"/>
          </rPr>
          <t>YULIED.PENARANDA:</t>
        </r>
        <r>
          <rPr>
            <sz val="9"/>
            <color rgb="FF000000"/>
            <rFont val="Tahoma"/>
            <family val="2"/>
          </rPr>
          <t xml:space="preserve">
</t>
        </r>
        <r>
          <rPr>
            <sz val="9"/>
            <color rgb="FF000000"/>
            <rFont val="Tahoma"/>
            <family val="2"/>
          </rPr>
          <t>Verificar las sumas, que no sea inferior ni superior al 100%</t>
        </r>
      </text>
    </comment>
    <comment ref="S36" authorId="0" shapeId="0" xr:uid="{00000000-0006-0000-0300-000045000000}">
      <text>
        <r>
          <rPr>
            <b/>
            <sz val="9"/>
            <color indexed="81"/>
            <rFont val="Tahoma"/>
            <family val="2"/>
          </rPr>
          <t>YULIED.PENARANDA:</t>
        </r>
        <r>
          <rPr>
            <sz val="9"/>
            <color indexed="81"/>
            <rFont val="Tahoma"/>
            <family val="2"/>
          </rPr>
          <t xml:space="preserve">
Verificar las sumas, que no sea inferior ni superior al 100%</t>
        </r>
      </text>
    </comment>
    <comment ref="S38" authorId="0" shapeId="0" xr:uid="{00000000-0006-0000-0300-000046000000}">
      <text>
        <r>
          <rPr>
            <b/>
            <sz val="9"/>
            <color rgb="FF000000"/>
            <rFont val="Tahoma"/>
            <family val="2"/>
          </rPr>
          <t>YULIED.PENARANDA:</t>
        </r>
        <r>
          <rPr>
            <sz val="9"/>
            <color rgb="FF000000"/>
            <rFont val="Tahoma"/>
            <family val="2"/>
          </rPr>
          <t xml:space="preserve">
</t>
        </r>
        <r>
          <rPr>
            <sz val="9"/>
            <color rgb="FF000000"/>
            <rFont val="Tahoma"/>
            <family val="2"/>
          </rPr>
          <t>Verificar las sumas, que no sea inferior ni superior al 100%</t>
        </r>
      </text>
    </comment>
    <comment ref="F39" authorId="0" shapeId="0" xr:uid="{00000000-0006-0000-0300-00004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40" authorId="0" shapeId="0" xr:uid="{00000000-0006-0000-0300-00004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0" authorId="0" shapeId="0" xr:uid="{00000000-0006-0000-0300-000049000000}">
      <text>
        <r>
          <rPr>
            <b/>
            <sz val="9"/>
            <color indexed="81"/>
            <rFont val="Tahoma"/>
            <family val="2"/>
          </rPr>
          <t>YULIED.PENARANDA:</t>
        </r>
        <r>
          <rPr>
            <sz val="9"/>
            <color indexed="81"/>
            <rFont val="Tahoma"/>
            <family val="2"/>
          </rPr>
          <t xml:space="preserve">
Verificar las sumas, que no sea inferior ni superior al 100%</t>
        </r>
      </text>
    </comment>
    <comment ref="F41" authorId="0" shapeId="0" xr:uid="{00000000-0006-0000-0300-00004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42" authorId="0" shapeId="0" xr:uid="{00000000-0006-0000-0300-00004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2" authorId="0" shapeId="0" xr:uid="{00000000-0006-0000-0300-00004C000000}">
      <text>
        <r>
          <rPr>
            <b/>
            <sz val="9"/>
            <color indexed="81"/>
            <rFont val="Tahoma"/>
            <family val="2"/>
          </rPr>
          <t>YULIED.PENARANDA:</t>
        </r>
        <r>
          <rPr>
            <sz val="9"/>
            <color indexed="81"/>
            <rFont val="Tahoma"/>
            <family val="2"/>
          </rPr>
          <t xml:space="preserve">
Verificar las sumas, que no sea inferior ni superior al 100%</t>
        </r>
      </text>
    </comment>
    <comment ref="F43" authorId="0" shapeId="0" xr:uid="{00000000-0006-0000-0300-00004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44" authorId="0" shapeId="0" xr:uid="{00000000-0006-0000-0300-00004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4" authorId="0" shapeId="0" xr:uid="{00000000-0006-0000-0300-00004F000000}">
      <text>
        <r>
          <rPr>
            <b/>
            <sz val="9"/>
            <color indexed="81"/>
            <rFont val="Tahoma"/>
            <family val="2"/>
          </rPr>
          <t>YULIED.PENARANDA:</t>
        </r>
        <r>
          <rPr>
            <sz val="9"/>
            <color indexed="81"/>
            <rFont val="Tahoma"/>
            <family val="2"/>
          </rPr>
          <t xml:space="preserve">
Verificar las sumas, que no sea inferior ni superior al 100%</t>
        </r>
      </text>
    </comment>
    <comment ref="F45" authorId="0" shapeId="0" xr:uid="{00000000-0006-0000-0300-00005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5" authorId="0" shapeId="0" xr:uid="{00000000-0006-0000-0300-000051000000}">
      <text>
        <r>
          <rPr>
            <b/>
            <sz val="9"/>
            <color indexed="81"/>
            <rFont val="Tahoma"/>
            <family val="2"/>
          </rPr>
          <t>YULIED.PENARANDA:</t>
        </r>
        <r>
          <rPr>
            <sz val="9"/>
            <color indexed="81"/>
            <rFont val="Tahoma"/>
            <family val="2"/>
          </rPr>
          <t xml:space="preserve">
Verificar las sumas, que no sea inferior ni superior al 100%</t>
        </r>
      </text>
    </comment>
    <comment ref="F46" authorId="0" shapeId="0" xr:uid="{00000000-0006-0000-0300-00005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6" authorId="0" shapeId="0" xr:uid="{00000000-0006-0000-0300-000053000000}">
      <text>
        <r>
          <rPr>
            <b/>
            <sz val="9"/>
            <color indexed="81"/>
            <rFont val="Tahoma"/>
            <family val="2"/>
          </rPr>
          <t>YULIED.PENARANDA:</t>
        </r>
        <r>
          <rPr>
            <sz val="9"/>
            <color indexed="81"/>
            <rFont val="Tahoma"/>
            <family val="2"/>
          </rPr>
          <t xml:space="preserve">
Verificar las sumas, que no sea inferior ni superior al 100%</t>
        </r>
      </text>
    </comment>
    <comment ref="F47" authorId="0" shapeId="0" xr:uid="{00000000-0006-0000-0300-00005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7" authorId="0" shapeId="0" xr:uid="{00000000-0006-0000-0300-000055000000}">
      <text>
        <r>
          <rPr>
            <b/>
            <sz val="9"/>
            <color indexed="81"/>
            <rFont val="Tahoma"/>
            <family val="2"/>
          </rPr>
          <t>YULIED.PENARANDA:</t>
        </r>
        <r>
          <rPr>
            <sz val="9"/>
            <color indexed="81"/>
            <rFont val="Tahoma"/>
            <family val="2"/>
          </rPr>
          <t xml:space="preserve">
Verificar las sumas, que no sea inferior ni superior al 100%</t>
        </r>
      </text>
    </comment>
    <comment ref="F48" authorId="0" shapeId="0" xr:uid="{00000000-0006-0000-0300-00005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8" authorId="0" shapeId="0" xr:uid="{00000000-0006-0000-0300-000057000000}">
      <text>
        <r>
          <rPr>
            <b/>
            <sz val="9"/>
            <color indexed="81"/>
            <rFont val="Tahoma"/>
            <family val="2"/>
          </rPr>
          <t>YULIED.PENARANDA:</t>
        </r>
        <r>
          <rPr>
            <sz val="9"/>
            <color indexed="81"/>
            <rFont val="Tahoma"/>
            <family val="2"/>
          </rPr>
          <t xml:space="preserve">
Verificar las sumas, que no sea inferior ni superior al 100%</t>
        </r>
      </text>
    </comment>
    <comment ref="F49" authorId="0" shapeId="0" xr:uid="{00000000-0006-0000-0300-00005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9" authorId="0" shapeId="0" xr:uid="{00000000-0006-0000-0300-000059000000}">
      <text>
        <r>
          <rPr>
            <b/>
            <sz val="9"/>
            <color indexed="81"/>
            <rFont val="Tahoma"/>
            <family val="2"/>
          </rPr>
          <t>YULIED.PENARANDA:</t>
        </r>
        <r>
          <rPr>
            <sz val="9"/>
            <color indexed="81"/>
            <rFont val="Tahoma"/>
            <family val="2"/>
          </rPr>
          <t xml:space="preserve">
Verificar las sumas, que no sea inferior ni superior al 100%</t>
        </r>
      </text>
    </comment>
    <comment ref="F50" authorId="0" shapeId="0" xr:uid="{00000000-0006-0000-0300-00005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50" authorId="0" shapeId="0" xr:uid="{00000000-0006-0000-0300-00005B000000}">
      <text>
        <r>
          <rPr>
            <b/>
            <sz val="9"/>
            <color indexed="81"/>
            <rFont val="Tahoma"/>
            <family val="2"/>
          </rPr>
          <t>YULIED.PENARANDA:</t>
        </r>
        <r>
          <rPr>
            <sz val="9"/>
            <color indexed="81"/>
            <rFont val="Tahoma"/>
            <family val="2"/>
          </rPr>
          <t xml:space="preserve">
Verificar las sumas, que no sea inferior ni superior al 100%</t>
        </r>
      </text>
    </comment>
    <comment ref="F51" authorId="0" shapeId="0" xr:uid="{00000000-0006-0000-0300-00005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51" authorId="0" shapeId="0" xr:uid="{00000000-0006-0000-0300-00005D000000}">
      <text>
        <r>
          <rPr>
            <b/>
            <sz val="9"/>
            <color indexed="81"/>
            <rFont val="Tahoma"/>
            <family val="2"/>
          </rPr>
          <t>YULIED.PENARANDA:</t>
        </r>
        <r>
          <rPr>
            <sz val="9"/>
            <color indexed="81"/>
            <rFont val="Tahoma"/>
            <family val="2"/>
          </rPr>
          <t xml:space="preserve">
Verificar las sumas, que no sea inferior ni superior al 100%</t>
        </r>
      </text>
    </comment>
    <comment ref="F52" authorId="0" shapeId="0" xr:uid="{00000000-0006-0000-0300-00005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52" authorId="0" shapeId="0" xr:uid="{00000000-0006-0000-0300-00005F000000}">
      <text>
        <r>
          <rPr>
            <b/>
            <sz val="9"/>
            <color indexed="81"/>
            <rFont val="Tahoma"/>
            <family val="2"/>
          </rPr>
          <t>YULIED.PENARANDA:</t>
        </r>
        <r>
          <rPr>
            <sz val="9"/>
            <color indexed="81"/>
            <rFont val="Tahoma"/>
            <family val="2"/>
          </rPr>
          <t xml:space="preserve">
Verificar las sumas, que no sea inferior ni superior al 100%</t>
        </r>
      </text>
    </comment>
    <comment ref="T53" authorId="0" shapeId="0" xr:uid="{00000000-0006-0000-0300-000060000000}">
      <text>
        <r>
          <rPr>
            <b/>
            <sz val="9"/>
            <color indexed="81"/>
            <rFont val="Tahoma"/>
            <family val="2"/>
          </rPr>
          <t>YULIED.PENARANDA:</t>
        </r>
        <r>
          <rPr>
            <sz val="9"/>
            <color indexed="81"/>
            <rFont val="Tahoma"/>
            <family val="2"/>
          </rPr>
          <t xml:space="preserve">
La suma debe dar 100%</t>
        </r>
      </text>
    </comment>
    <comment ref="U53" authorId="0" shapeId="0" xr:uid="{00000000-0006-0000-0300-000061000000}">
      <text>
        <r>
          <rPr>
            <b/>
            <sz val="9"/>
            <color indexed="81"/>
            <rFont val="Tahoma"/>
            <family val="2"/>
          </rPr>
          <t>YULIED.PENARANDA:</t>
        </r>
        <r>
          <rPr>
            <sz val="9"/>
            <color indexed="81"/>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500-00000B000000}">
      <text>
        <r>
          <rPr>
            <b/>
            <sz val="9"/>
            <color indexed="81"/>
            <rFont val="Tahoma"/>
            <family val="2"/>
          </rPr>
          <t>YULIED.PENARANDA:</t>
        </r>
        <r>
          <rPr>
            <sz val="9"/>
            <color indexed="81"/>
            <rFont val="Tahoma"/>
            <family val="2"/>
          </rPr>
          <t xml:space="preserve">
Vigencia a reportar</t>
        </r>
      </text>
    </comment>
    <comment ref="C17"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500-00000F000000}">
      <text>
        <r>
          <rPr>
            <b/>
            <sz val="9"/>
            <color indexed="81"/>
            <rFont val="Tahoma"/>
            <family val="2"/>
          </rPr>
          <t>YULIED.PENARANDA:</t>
        </r>
        <r>
          <rPr>
            <sz val="9"/>
            <color indexed="81"/>
            <rFont val="Tahoma"/>
            <family val="2"/>
          </rPr>
          <t xml:space="preserve">
Corresponde al pago </t>
        </r>
      </text>
    </comment>
    <comment ref="G17"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500-000012000000}">
      <text>
        <r>
          <rPr>
            <b/>
            <sz val="9"/>
            <color indexed="81"/>
            <rFont val="Tahoma"/>
            <family val="2"/>
          </rPr>
          <t>YULIED.PENARANDA:</t>
        </r>
        <r>
          <rPr>
            <sz val="9"/>
            <color indexed="81"/>
            <rFont val="Tahoma"/>
            <family val="2"/>
          </rPr>
          <t xml:space="preserve">
Vigencia a reportar</t>
        </r>
      </text>
    </comment>
    <comment ref="C32"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500-000016000000}">
      <text>
        <r>
          <rPr>
            <b/>
            <sz val="9"/>
            <color indexed="81"/>
            <rFont val="Tahoma"/>
            <family val="2"/>
          </rPr>
          <t>YULIED.PENARANDA:</t>
        </r>
        <r>
          <rPr>
            <sz val="9"/>
            <color indexed="81"/>
            <rFont val="Tahoma"/>
            <family val="2"/>
          </rPr>
          <t xml:space="preserve">
Corresponde al pago </t>
        </r>
      </text>
    </comment>
    <comment ref="G32"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46"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00000000-0006-0000-0500-000019000000}">
      <text>
        <r>
          <rPr>
            <b/>
            <sz val="9"/>
            <color indexed="81"/>
            <rFont val="Tahoma"/>
            <family val="2"/>
          </rPr>
          <t>YULIED.PENARANDA:</t>
        </r>
        <r>
          <rPr>
            <sz val="9"/>
            <color indexed="81"/>
            <rFont val="Tahoma"/>
            <family val="2"/>
          </rPr>
          <t xml:space="preserve">
Vigencia a reportar</t>
        </r>
      </text>
    </comment>
    <comment ref="C47"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0000000-0006-0000-0500-00001D000000}">
      <text>
        <r>
          <rPr>
            <b/>
            <sz val="9"/>
            <color indexed="81"/>
            <rFont val="Tahoma"/>
            <family val="2"/>
          </rPr>
          <t>YULIED.PENARANDA:</t>
        </r>
        <r>
          <rPr>
            <sz val="9"/>
            <color indexed="81"/>
            <rFont val="Tahoma"/>
            <family val="2"/>
          </rPr>
          <t xml:space="preserve">
Corresponde al pago </t>
        </r>
      </text>
    </comment>
    <comment ref="G47"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61"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500-000020000000}">
      <text>
        <r>
          <rPr>
            <b/>
            <sz val="9"/>
            <color indexed="81"/>
            <rFont val="Tahoma"/>
            <family val="2"/>
          </rPr>
          <t>YULIED.PENARANDA:</t>
        </r>
        <r>
          <rPr>
            <sz val="9"/>
            <color indexed="81"/>
            <rFont val="Tahoma"/>
            <family val="2"/>
          </rPr>
          <t xml:space="preserve">
Vigencia a reportar</t>
        </r>
      </text>
    </comment>
    <comment ref="C62"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500-000024000000}">
      <text>
        <r>
          <rPr>
            <b/>
            <sz val="9"/>
            <color indexed="81"/>
            <rFont val="Tahoma"/>
            <family val="2"/>
          </rPr>
          <t>YULIED.PENARANDA:</t>
        </r>
        <r>
          <rPr>
            <sz val="9"/>
            <color indexed="81"/>
            <rFont val="Tahoma"/>
            <family val="2"/>
          </rPr>
          <t xml:space="preserve">
Corresponde al pago </t>
        </r>
      </text>
    </comment>
    <comment ref="G62"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76"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00000000-0006-0000-0500-000027000000}">
      <text>
        <r>
          <rPr>
            <b/>
            <sz val="9"/>
            <color indexed="81"/>
            <rFont val="Tahoma"/>
            <family val="2"/>
          </rPr>
          <t>YULIED.PENARANDA:</t>
        </r>
        <r>
          <rPr>
            <sz val="9"/>
            <color indexed="81"/>
            <rFont val="Tahoma"/>
            <family val="2"/>
          </rPr>
          <t xml:space="preserve">
Vigencia a reportar</t>
        </r>
      </text>
    </comment>
    <comment ref="B77"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97" authorId="0" shapeId="0" xr:uid="{00000000-0006-0000-05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8" authorId="0" shapeId="0" xr:uid="{00000000-0006-0000-0500-000030000000}">
      <text>
        <r>
          <rPr>
            <b/>
            <sz val="9"/>
            <color indexed="81"/>
            <rFont val="Tahoma"/>
            <family val="2"/>
          </rPr>
          <t>YULIED.PENARANDA:</t>
        </r>
        <r>
          <rPr>
            <sz val="9"/>
            <color indexed="81"/>
            <rFont val="Tahoma"/>
            <family val="2"/>
          </rPr>
          <t xml:space="preserve">
Vigencia a reportar</t>
        </r>
      </text>
    </comment>
    <comment ref="B98" authorId="0" shapeId="0" xr:uid="{00000000-0006-0000-05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8" authorId="0" shapeId="0" xr:uid="{00000000-0006-0000-05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8" authorId="0" shapeId="0" xr:uid="{00000000-0006-0000-05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8" authorId="0" shapeId="0" xr:uid="{00000000-0006-0000-05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8" authorId="0" shapeId="0" xr:uid="{00000000-0006-0000-05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8" authorId="0" shapeId="0" xr:uid="{00000000-0006-0000-05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8" authorId="0" shapeId="0" xr:uid="{00000000-0006-0000-0500-000037000000}">
      <text>
        <r>
          <rPr>
            <b/>
            <sz val="9"/>
            <color indexed="81"/>
            <rFont val="Tahoma"/>
            <family val="2"/>
          </rPr>
          <t>YULIED.PENARANDA:</t>
        </r>
        <r>
          <rPr>
            <sz val="9"/>
            <color indexed="81"/>
            <rFont val="Tahoma"/>
            <family val="2"/>
          </rPr>
          <t xml:space="preserve">
Descripción concreta del avance, máximo de caracteres 200</t>
        </r>
      </text>
    </comment>
    <comment ref="A136" authorId="0" shapeId="0" xr:uid="{00000000-0006-0000-05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37" authorId="0" shapeId="0" xr:uid="{00000000-0006-0000-0500-000039000000}">
      <text>
        <r>
          <rPr>
            <b/>
            <sz val="9"/>
            <color indexed="81"/>
            <rFont val="Tahoma"/>
            <family val="2"/>
          </rPr>
          <t>YULIED.PENARANDA:</t>
        </r>
        <r>
          <rPr>
            <sz val="9"/>
            <color indexed="81"/>
            <rFont val="Tahoma"/>
            <family val="2"/>
          </rPr>
          <t xml:space="preserve">
Vigencia a reportar</t>
        </r>
      </text>
    </comment>
    <comment ref="B137" authorId="0" shapeId="0" xr:uid="{00000000-0006-0000-05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7" authorId="0" shapeId="0" xr:uid="{00000000-0006-0000-05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7" authorId="0" shapeId="0" xr:uid="{00000000-0006-0000-05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7" authorId="0" shapeId="0" xr:uid="{00000000-0006-0000-05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7" authorId="0" shapeId="0" xr:uid="{00000000-0006-0000-05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7" authorId="0" shapeId="0" xr:uid="{00000000-0006-0000-05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7" authorId="0" shapeId="0" xr:uid="{00000000-0006-0000-0500-000040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76" authorId="0" shapeId="0" xr:uid="{00000000-0006-0000-0500-000042000000}">
      <text>
        <r>
          <rPr>
            <b/>
            <sz val="9"/>
            <color indexed="81"/>
            <rFont val="Tahoma"/>
            <family val="2"/>
          </rPr>
          <t>YULIED.PENARANDA:</t>
        </r>
        <r>
          <rPr>
            <sz val="9"/>
            <color indexed="81"/>
            <rFont val="Tahoma"/>
            <family val="2"/>
          </rPr>
          <t xml:space="preserve">
Vigencia a reportar</t>
        </r>
      </text>
    </comment>
    <comment ref="B176" authorId="0" shapeId="0" xr:uid="{00000000-0006-0000-05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6" authorId="0" shapeId="0" xr:uid="{00000000-0006-0000-05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6" authorId="0" shapeId="0" xr:uid="{00000000-0006-0000-05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6" authorId="0" shapeId="0" xr:uid="{00000000-0006-0000-05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6" authorId="0" shapeId="0" xr:uid="{00000000-0006-0000-05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6" authorId="0" shapeId="0" xr:uid="{00000000-0006-0000-05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6" authorId="0" shapeId="0" xr:uid="{00000000-0006-0000-0500-000049000000}">
      <text>
        <r>
          <rPr>
            <b/>
            <sz val="9"/>
            <color indexed="81"/>
            <rFont val="Tahoma"/>
            <family val="2"/>
          </rPr>
          <t>YULIED.PENARANDA:</t>
        </r>
        <r>
          <rPr>
            <sz val="9"/>
            <color indexed="81"/>
            <rFont val="Tahoma"/>
            <family val="2"/>
          </rPr>
          <t xml:space="preserve">
Descripción concreta del avance, máximo de caracteres 200</t>
        </r>
      </text>
    </comment>
    <comment ref="A214" authorId="0" shapeId="0" xr:uid="{00000000-0006-0000-05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15" authorId="0" shapeId="0" xr:uid="{00000000-0006-0000-0500-00004B000000}">
      <text>
        <r>
          <rPr>
            <b/>
            <sz val="9"/>
            <color indexed="81"/>
            <rFont val="Tahoma"/>
            <family val="2"/>
          </rPr>
          <t>YULIED.PENARANDA:</t>
        </r>
        <r>
          <rPr>
            <sz val="9"/>
            <color indexed="81"/>
            <rFont val="Tahoma"/>
            <family val="2"/>
          </rPr>
          <t xml:space="preserve">
Vigencia a reportar</t>
        </r>
      </text>
    </comment>
    <comment ref="B215" authorId="0" shapeId="0" xr:uid="{00000000-0006-0000-05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15" authorId="0" shapeId="0" xr:uid="{00000000-0006-0000-05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15" authorId="0" shapeId="0" xr:uid="{00000000-0006-0000-05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15" authorId="0" shapeId="0" xr:uid="{00000000-0006-0000-05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15" authorId="0" shapeId="0" xr:uid="{00000000-0006-0000-05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15" authorId="0" shapeId="0" xr:uid="{00000000-0006-0000-05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15" authorId="0" shapeId="0" xr:uid="{00000000-0006-0000-0500-000052000000}">
      <text>
        <r>
          <rPr>
            <b/>
            <sz val="9"/>
            <color indexed="81"/>
            <rFont val="Tahoma"/>
            <family val="2"/>
          </rPr>
          <t>YULIED.PENARANDA:</t>
        </r>
        <r>
          <rPr>
            <sz val="9"/>
            <color indexed="81"/>
            <rFont val="Tahoma"/>
            <family val="2"/>
          </rPr>
          <t xml:space="preserve">
Descripción concreta del avance, máximo de caracteres 200</t>
        </r>
      </text>
    </comment>
    <comment ref="A230" authorId="0" shapeId="0" xr:uid="{00000000-0006-0000-05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1" authorId="0" shapeId="0" xr:uid="{00000000-0006-0000-0500-000054000000}">
      <text>
        <r>
          <rPr>
            <b/>
            <sz val="9"/>
            <color indexed="81"/>
            <rFont val="Tahoma"/>
            <family val="2"/>
          </rPr>
          <t>YULIED.PENARANDA:</t>
        </r>
        <r>
          <rPr>
            <sz val="9"/>
            <color indexed="81"/>
            <rFont val="Tahoma"/>
            <family val="2"/>
          </rPr>
          <t xml:space="preserve">
Vigencia a reportar</t>
        </r>
      </text>
    </comment>
    <comment ref="B231" authorId="0" shapeId="0" xr:uid="{00000000-0006-0000-05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1" authorId="0" shapeId="0" xr:uid="{00000000-0006-0000-05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1" authorId="0" shapeId="0" xr:uid="{00000000-0006-0000-05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1" authorId="0" shapeId="0" xr:uid="{00000000-0006-0000-0500-000058000000}">
      <text>
        <r>
          <rPr>
            <b/>
            <sz val="9"/>
            <color indexed="81"/>
            <rFont val="Tahoma"/>
            <family val="2"/>
          </rPr>
          <t>YULIED.PENARANDA:</t>
        </r>
        <r>
          <rPr>
            <sz val="9"/>
            <color indexed="81"/>
            <rFont val="Tahoma"/>
            <family val="2"/>
          </rPr>
          <t xml:space="preserve">
Descripción concreta del avance, máximo de caracteres 200</t>
        </r>
      </text>
    </comment>
    <comment ref="A257" authorId="0" shapeId="0" xr:uid="{00000000-0006-0000-05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58" authorId="0" shapeId="0" xr:uid="{00000000-0006-0000-0500-00005A000000}">
      <text>
        <r>
          <rPr>
            <b/>
            <sz val="9"/>
            <color indexed="81"/>
            <rFont val="Tahoma"/>
            <family val="2"/>
          </rPr>
          <t>YULIED.PENARANDA:</t>
        </r>
        <r>
          <rPr>
            <sz val="9"/>
            <color indexed="81"/>
            <rFont val="Tahoma"/>
            <family val="2"/>
          </rPr>
          <t xml:space="preserve">
Vigencia a reportar</t>
        </r>
      </text>
    </comment>
    <comment ref="B258" authorId="0" shapeId="0" xr:uid="{00000000-0006-0000-05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8" authorId="0" shapeId="0" xr:uid="{00000000-0006-0000-05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58" authorId="0" shapeId="0" xr:uid="{00000000-0006-0000-05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58" authorId="0" shapeId="0" xr:uid="{00000000-0006-0000-0500-00005E000000}">
      <text>
        <r>
          <rPr>
            <b/>
            <sz val="9"/>
            <color indexed="81"/>
            <rFont val="Tahoma"/>
            <family val="2"/>
          </rPr>
          <t>YULIED.PENARANDA:</t>
        </r>
        <r>
          <rPr>
            <sz val="9"/>
            <color indexed="81"/>
            <rFont val="Tahoma"/>
            <family val="2"/>
          </rPr>
          <t xml:space="preserve">
Descripción concreta del avance, máximo de caracteres 200</t>
        </r>
      </text>
    </comment>
    <comment ref="A308" authorId="0" shapeId="0" xr:uid="{00000000-0006-0000-05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9" authorId="0" shapeId="0" xr:uid="{00000000-0006-0000-0500-000060000000}">
      <text>
        <r>
          <rPr>
            <b/>
            <sz val="9"/>
            <color indexed="81"/>
            <rFont val="Tahoma"/>
            <family val="2"/>
          </rPr>
          <t>YULIED.PENARANDA:</t>
        </r>
        <r>
          <rPr>
            <sz val="9"/>
            <color indexed="81"/>
            <rFont val="Tahoma"/>
            <family val="2"/>
          </rPr>
          <t xml:space="preserve">
Vigencia a reportar</t>
        </r>
      </text>
    </comment>
    <comment ref="B309"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9"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9"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9" authorId="0" shapeId="0" xr:uid="{00000000-0006-0000-0500-000064000000}">
      <text>
        <r>
          <rPr>
            <b/>
            <sz val="9"/>
            <color indexed="81"/>
            <rFont val="Tahoma"/>
            <family val="2"/>
          </rPr>
          <t>YULIED.PENARANDA:</t>
        </r>
        <r>
          <rPr>
            <sz val="9"/>
            <color indexed="81"/>
            <rFont val="Tahoma"/>
            <family val="2"/>
          </rPr>
          <t xml:space="preserve">
Descripción concreta del avance, máximo de caracteres 200</t>
        </r>
      </text>
    </comment>
    <comment ref="A359" authorId="0" shapeId="0" xr:uid="{00000000-0006-0000-05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60" authorId="0" shapeId="0" xr:uid="{00000000-0006-0000-0500-000066000000}">
      <text>
        <r>
          <rPr>
            <b/>
            <sz val="9"/>
            <color indexed="81"/>
            <rFont val="Tahoma"/>
            <family val="2"/>
          </rPr>
          <t>YULIED.PENARANDA:</t>
        </r>
        <r>
          <rPr>
            <sz val="9"/>
            <color indexed="81"/>
            <rFont val="Tahoma"/>
            <family val="2"/>
          </rPr>
          <t xml:space="preserve">
Vigencia a reportar</t>
        </r>
      </text>
    </comment>
    <comment ref="B360" authorId="0" shapeId="0" xr:uid="{00000000-0006-0000-05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60" authorId="0" shapeId="0" xr:uid="{00000000-0006-0000-05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60" authorId="0" shapeId="0" xr:uid="{00000000-0006-0000-05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60" authorId="0" shapeId="0" xr:uid="{00000000-0006-0000-0500-00006A000000}">
      <text>
        <r>
          <rPr>
            <b/>
            <sz val="9"/>
            <color indexed="81"/>
            <rFont val="Tahoma"/>
            <family val="2"/>
          </rPr>
          <t>YULIED.PENARANDA:</t>
        </r>
        <r>
          <rPr>
            <sz val="9"/>
            <color indexed="81"/>
            <rFont val="Tahoma"/>
            <family val="2"/>
          </rPr>
          <t xml:space="preserve">
Descripción concreta del avance, máximo de caracteres 200</t>
        </r>
      </text>
    </comment>
    <comment ref="A410" authorId="0" shapeId="0" xr:uid="{00000000-0006-0000-05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411" authorId="0" shapeId="0" xr:uid="{00000000-0006-0000-0500-00006C000000}">
      <text>
        <r>
          <rPr>
            <b/>
            <sz val="9"/>
            <color indexed="81"/>
            <rFont val="Tahoma"/>
            <family val="2"/>
          </rPr>
          <t>YULIED.PENARANDA:</t>
        </r>
        <r>
          <rPr>
            <sz val="9"/>
            <color indexed="81"/>
            <rFont val="Tahoma"/>
            <family val="2"/>
          </rPr>
          <t xml:space="preserve">
Vigencia a reportar</t>
        </r>
      </text>
    </comment>
    <comment ref="B411" authorId="0" shapeId="0" xr:uid="{00000000-0006-0000-05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411" authorId="0" shapeId="0" xr:uid="{00000000-0006-0000-05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411" authorId="0" shapeId="0" xr:uid="{00000000-0006-0000-05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411"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425" authorId="0" shapeId="0" xr:uid="{00000000-0006-0000-05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26" authorId="0" shapeId="0" xr:uid="{00000000-0006-0000-0500-000072000000}">
      <text>
        <r>
          <rPr>
            <b/>
            <sz val="9"/>
            <color indexed="81"/>
            <rFont val="Tahoma"/>
            <family val="2"/>
          </rPr>
          <t>YULIED.PENARANDA:</t>
        </r>
        <r>
          <rPr>
            <sz val="9"/>
            <color indexed="81"/>
            <rFont val="Tahoma"/>
            <family val="2"/>
          </rPr>
          <t xml:space="preserve">
Vigencia a reportar</t>
        </r>
      </text>
    </comment>
    <comment ref="B426" authorId="0" shapeId="0" xr:uid="{00000000-0006-0000-05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76000000}">
      <text>
        <r>
          <rPr>
            <b/>
            <sz val="9"/>
            <color indexed="81"/>
            <rFont val="Tahoma"/>
            <family val="2"/>
          </rPr>
          <t>YULIED.PENARANDA:</t>
        </r>
        <r>
          <rPr>
            <sz val="9"/>
            <color indexed="81"/>
            <rFont val="Tahoma"/>
            <family val="2"/>
          </rPr>
          <t xml:space="preserve">
Descripción concreta del avance, máximo de caracteres 200</t>
        </r>
      </text>
    </comment>
    <comment ref="A470" authorId="0" shapeId="0" xr:uid="{00000000-0006-0000-05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71" authorId="0" shapeId="0" xr:uid="{00000000-0006-0000-0500-000078000000}">
      <text>
        <r>
          <rPr>
            <b/>
            <sz val="9"/>
            <color indexed="81"/>
            <rFont val="Tahoma"/>
            <family val="2"/>
          </rPr>
          <t>YULIED.PENARANDA:</t>
        </r>
        <r>
          <rPr>
            <sz val="9"/>
            <color indexed="81"/>
            <rFont val="Tahoma"/>
            <family val="2"/>
          </rPr>
          <t xml:space="preserve">
Vigencia a reportar</t>
        </r>
      </text>
    </comment>
    <comment ref="B471" authorId="0" shapeId="0" xr:uid="{00000000-0006-0000-05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1" authorId="0" shapeId="0" xr:uid="{00000000-0006-0000-05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1" authorId="0" shapeId="0" xr:uid="{00000000-0006-0000-05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1" authorId="0" shapeId="0" xr:uid="{00000000-0006-0000-0500-00007C000000}">
      <text>
        <r>
          <rPr>
            <b/>
            <sz val="9"/>
            <color indexed="81"/>
            <rFont val="Tahoma"/>
            <family val="2"/>
          </rPr>
          <t>YULIED.PENARANDA:</t>
        </r>
        <r>
          <rPr>
            <sz val="9"/>
            <color indexed="81"/>
            <rFont val="Tahoma"/>
            <family val="2"/>
          </rPr>
          <t xml:space="preserve">
Descripción concreta del avance, máximo de caracteres 200</t>
        </r>
      </text>
    </comment>
    <comment ref="A558" authorId="0" shapeId="0" xr:uid="{00000000-0006-0000-05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9" authorId="0" shapeId="0" xr:uid="{00000000-0006-0000-0500-00007E000000}">
      <text>
        <r>
          <rPr>
            <b/>
            <sz val="9"/>
            <color indexed="81"/>
            <rFont val="Tahoma"/>
            <family val="2"/>
          </rPr>
          <t>YULIED.PENARANDA:</t>
        </r>
        <r>
          <rPr>
            <sz val="9"/>
            <color indexed="81"/>
            <rFont val="Tahoma"/>
            <family val="2"/>
          </rPr>
          <t xml:space="preserve">
Vigencia a reportar</t>
        </r>
      </text>
    </comment>
    <comment ref="B559" authorId="0" shapeId="0" xr:uid="{00000000-0006-0000-05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9" authorId="0" shapeId="0" xr:uid="{00000000-0006-0000-05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9" authorId="0" shapeId="0" xr:uid="{00000000-0006-0000-05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645" authorId="0" shapeId="0" xr:uid="{00000000-0006-0000-05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646" authorId="0" shapeId="0" xr:uid="{00000000-0006-0000-0500-000084000000}">
      <text>
        <r>
          <rPr>
            <b/>
            <sz val="9"/>
            <color indexed="81"/>
            <rFont val="Tahoma"/>
            <family val="2"/>
          </rPr>
          <t>YULIED.PENARANDA:</t>
        </r>
        <r>
          <rPr>
            <sz val="9"/>
            <color indexed="81"/>
            <rFont val="Tahoma"/>
            <family val="2"/>
          </rPr>
          <t xml:space="preserve">
Vigencia a reportar</t>
        </r>
      </text>
    </comment>
    <comment ref="B646" authorId="0" shapeId="0" xr:uid="{00000000-0006-0000-05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646" authorId="0" shapeId="0" xr:uid="{00000000-0006-0000-05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646" authorId="0" shapeId="0" xr:uid="{00000000-0006-0000-05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646" authorId="0" shapeId="0" xr:uid="{00000000-0006-0000-0500-000088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<sst xmlns="http://schemas.openxmlformats.org/spreadsheetml/2006/main" count="2812" uniqueCount="590">
  <si>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</si>
  <si>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</si>
  <si>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</si>
  <si>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</si>
  <si>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</si>
  <si>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</si>
  <si>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</si>
  <si>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</si>
  <si>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</si>
  <si>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</si>
  <si>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</si>
  <si>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</si>
  <si>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</si>
  <si>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</si>
  <si>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</si>
  <si>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</si>
  <si>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</si>
  <si>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</si>
  <si>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</si>
  <si>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</si>
  <si>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</si>
  <si>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</si>
  <si>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</si>
  <si>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</si>
  <si>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</si>
  <si>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</si>
  <si>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</si>
  <si>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</si>
  <si>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</si>
  <si>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</si>
  <si>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</si>
  <si>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</si>
  <si>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</si>
  <si>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</si>
  <si>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</si>
  <si>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</si>
  <si>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</si>
  <si>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</si>
  <si>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</si>
  <si>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</si>
  <si>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</si>
  <si>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</si>
  <si>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</si>
  <si>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</si>
  <si>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</si>
  <si>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</si>
  <si>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</si>
  <si>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</si>
  <si>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</si>
  <si>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</si>
  <si>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</si>
  <si>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</si>
  <si>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</si>
  <si>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</si>
  <si>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</si>
  <si>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</si>
  <si>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</si>
  <si>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</si>
  <si>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</si>
  <si>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</si>
  <si>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</si>
  <si>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</si>
  <si>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</si>
  <si>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</si>
  <si>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</si>
  <si>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</si>
  <si>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</si>
  <si>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</si>
  <si>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</si>
  <si>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</si>
  <si>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</si>
  <si>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</si>
  <si>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</si>
  <si>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</si>
  <si>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</si>
  <si>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</si>
  <si>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</si>
  <si>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</si>
  <si>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</si>
  <si>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</si>
  <si>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</si>
  <si>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</si>
  <si>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</si>
  <si>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</si>
  <si>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</si>
  <si>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</si>
  <si>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</si>
  <si>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</si>
  <si>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</si>
  <si>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</si>
  <si>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</si>
  <si>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</si>
  <si>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</si>
  <si>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</si>
  <si>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</si>
  <si>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</si>
  <si>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</si>
  <si>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</si>
  <si>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</si>
  <si>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</si>
  <si>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</si>
  <si>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</si>
  <si>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</si>
  <si>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</si>
  <si>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</si>
  <si>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</si>
  <si>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</si>
  <si>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</si>
  <si>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</si>
  <si>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</si>
  <si>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</si>
  <si>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</si>
  <si>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</si>
  <si>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</si>
  <si>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</si>
  <si>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</si>
  <si>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</si>
  <si>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</si>
  <si>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</si>
  <si>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</si>
  <si>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</si>
  <si>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</si>
  <si>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</si>
  <si>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</si>
  <si>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</si>
  <si>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</si>
  <si>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</si>
  <si>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</si>
  <si>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</si>
  <si>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</si>
  <si>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</si>
  <si>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</si>
  <si>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</si>
  <si>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</si>
  <si>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</si>
  <si>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</si>
  <si>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</si>
  <si>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</si>
  <si>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</si>
  <si>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</si>
  <si>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</si>
  <si>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</si>
  <si>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</si>
  <si>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</si>
  <si>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</si>
  <si>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</si>
  <si>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</si>
  <si>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</si>
  <si>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</si>
  <si>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</si>
  <si>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</si>
  <si>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</si>
  <si>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</si>
  <si>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</si>
  <si>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</si>
  <si>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</si>
  <si>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</si>
  <si>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</si>
  <si>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</si>
  <si>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</si>
  <si>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</si>
  <si>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</si>
  <si>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</si>
  <si>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</si>
  <si>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</si>
  <si>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</si>
  <si>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</si>
  <si>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</si>
  <si>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</si>
  <si>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</si>
  <si>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</si>
  <si>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</si>
  <si>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</si>
  <si>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</si>
  <si>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</si>
  <si>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</si>
  <si>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</si>
  <si>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</si>
  <si>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</si>
  <si>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</si>
  <si>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</si>
  <si>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</si>
  <si>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</si>
  <si>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</si>
  <si>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</si>
  <si>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</si>
  <si>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</si>
  <si>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</si>
  <si>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</si>
  <si>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</si>
  <si>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</si>
  <si>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</si>
  <si>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</si>
  <si>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</si>
  <si>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</si>
  <si>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</si>
  <si>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</si>
  <si>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</si>
  <si>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</si>
  <si>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</si>
  <si>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</si>
  <si>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</si>
  <si>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</si>
  <si>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</si>
  <si>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</si>
  <si>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Número - Número: Cantidad</t>
  </si>
  <si>
    <t>Porcentaje- Porcentaje: Cantidad</t>
  </si>
  <si>
    <t>IV GESTIÓN  (FÍSICO) VIGENCIA 2021</t>
  </si>
  <si>
    <t>II PRODUCTO (FÍSICO) VIGENCIA 2021</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</si>
  <si>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</si>
  <si>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</si>
  <si>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</si>
  <si>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</si>
  <si>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</si>
  <si>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</si>
  <si>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</si>
  <si>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</si>
  <si>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</si>
  <si>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</si>
  <si>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</si>
  <si>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</si>
  <si>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</si>
  <si>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</si>
  <si>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</si>
  <si>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</si>
  <si>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NA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</si>
  <si>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</si>
  <si>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</si>
  <si>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</si>
  <si>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</si>
  <si>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</si>
  <si>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</si>
  <si>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</si>
  <si>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</si>
  <si>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</si>
  <si>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</si>
  <si>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</si>
  <si>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</si>
  <si>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</si>
  <si>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</si>
  <si>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</si>
  <si>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</si>
  <si>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</si>
  <si>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</si>
  <si>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</si>
  <si>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</si>
  <si>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</si>
  <si>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t>TOTAL</t>
  </si>
  <si>
    <r>
      <t>Versión:</t>
    </r>
    <r>
      <rPr>
        <b/>
        <sz val="20"/>
        <color rgb="FFFF0000"/>
        <rFont val="Arial"/>
        <family val="2"/>
      </rPr>
      <t xml:space="preserve"> </t>
    </r>
    <r>
      <rPr>
        <b/>
        <sz val="20"/>
        <rFont val="Arial"/>
        <family val="2"/>
      </rPr>
      <t>14</t>
    </r>
  </si>
  <si>
    <t>Versión : 14</t>
  </si>
  <si>
    <t xml:space="preserve"> Versión : 14</t>
  </si>
  <si>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</si>
  <si>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</si>
  <si>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</si>
  <si>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</si>
  <si>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</si>
  <si>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</si>
  <si>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</si>
  <si>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</si>
  <si>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</si>
  <si>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</si>
  <si>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</si>
  <si>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</si>
  <si>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</si>
  <si>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</si>
  <si>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</si>
  <si>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</si>
  <si>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</si>
  <si>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</si>
  <si>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</si>
  <si>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</si>
  <si>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</si>
  <si>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</si>
  <si>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</si>
  <si>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Incrementar 10 puntos los resultados de generación de valor y aporte a la mejora en la implementación del MIPG, desde la tercera línea de defensa.</t>
  </si>
  <si>
    <t>X</t>
  </si>
  <si>
    <t>4. Ejercer el Rol de Liderazgo estratégico con las reuniones de Comité Institucional de Coordinación de Control Interno –CICCI.</t>
  </si>
  <si>
    <t>5. Ejercer el Rol de Relación con Entes externos de Control dando apoyo en el marco de las auditorías de los mismos, así como en el seguimiento a las respuestas a entes externos de control.</t>
  </si>
  <si>
    <t>SUBSECRETARÍA GENERAL Y DE CONTROL DISCIPLINARIO</t>
  </si>
  <si>
    <t>PROYECTO 7699 – IMPLEMENTACIÓN DE ACCIONES PARA LA OBTENCIÓN DE MEJORES RESULTADOS DE GESTIÓN Y DESEMPEÑO INSTITUCIONAL, DE LA SECRETARÍA DISTRITAL DE AMBIENTE. BOGOTÁ</t>
  </si>
  <si>
    <t>SUMA</t>
  </si>
  <si>
    <t>No se presentaron retrasos en el seguimiento programado</t>
  </si>
  <si>
    <t>ENTIDAD - Actividades de fortalecimiento y evaluación de la efectividad del sistema administrativo con un enfoque basado en riesgos</t>
  </si>
  <si>
    <t>ENTIDAD</t>
  </si>
  <si>
    <t>Chapinero</t>
  </si>
  <si>
    <t>Chapinero Central</t>
  </si>
  <si>
    <t xml:space="preserve">Avenida Caracas N° 54 - 38   </t>
  </si>
  <si>
    <t>Distrito Capital</t>
  </si>
  <si>
    <t>No se cuenta con el Dato</t>
  </si>
  <si>
    <t>No se hace distinción para los grupos INETERSEXUAL</t>
  </si>
  <si>
    <t>No se hace distinción para los grupos ETERIO</t>
  </si>
  <si>
    <t>TODOS LOS GRUPOS</t>
  </si>
  <si>
    <t>NO IDENTIFICA GRUPOS ETNICOS</t>
  </si>
  <si>
    <t>Lograr 600.000 atenciones a través de los diferentes canales habilitados por la Secretaría Distrital de Ambiente.</t>
  </si>
  <si>
    <t>8.  Realizar la operación y seguimiento del canal telefónico</t>
  </si>
  <si>
    <t>9. Gestionar con las áreas de la Entidad los ajustes en la Guía de Trámites y Servicios, la actualización del Sistema Único de Trámites – SUIT,  y socialización de los trámites racionalizados.</t>
  </si>
  <si>
    <t xml:space="preserve">10. Desarrollar las acciones de la Política Publica Distrital de Servicio a la Ciudadanía y al Modelo de Servicio y al Modelo Integrado de Planeación y Gestión - MIPG.  </t>
  </si>
  <si>
    <t>11. Desarrollar el 100% de la gestión de correspondencia externa recibida y enviada en la SDA</t>
  </si>
  <si>
    <t>Facilidad de acceso a servicios Institucionales, por medio de la atención en los canales telefónico y canal virtual; a través del uso TICS.
Oferta a la ciudadanía de herramientas para comunicarse permanentemente, facilitando la interacción y garantizando la transparencia en el actuar de la SDA.
Identificación de oportunidades de mejora en el servicio prestado, a través del seguimiento a canales de atención.</t>
  </si>
  <si>
    <t>Lograr 600.000 atenciones a través de los diferentes canales habilitados por la SDA.</t>
  </si>
  <si>
    <t>ATENCIONES EN EL CANAL PRESENCIAL Y TELEFONICO - ZONA NORTE</t>
  </si>
  <si>
    <t xml:space="preserve">Usaquen
Suba
Chapinero
Teusaquillo
Barrios Unidos
Engativa
</t>
  </si>
  <si>
    <t xml:space="preserve">Zona Norte </t>
  </si>
  <si>
    <t>Politica de Atención al Ciudadano</t>
  </si>
  <si>
    <t>ATENCIONES EN EL CANAL PRESENCIAL Y TELEFONICO - ZONA CENTRO / ORIENTE</t>
  </si>
  <si>
    <t>Santa Fe
Candelaria 
Martires
Antonio Nariño
San Cristobal</t>
  </si>
  <si>
    <t>Zona Centro / Occidente</t>
  </si>
  <si>
    <t>ATENCIONES EN EL CANAL PRESENCIAL Y TELEFONICO - ZONA SUR / OCCIDENTE</t>
  </si>
  <si>
    <t>Fontibón
Puente Aranda
Kennedy
Bosa</t>
  </si>
  <si>
    <t>Zona Sur / Occidente</t>
  </si>
  <si>
    <t>ATENCIONES EN EL CANAL PRESENCIAL Y TELEFONICO - ZONA SUR</t>
  </si>
  <si>
    <t>Rafael Uribe Uribe
Tunjuelito
Ciudad Bolivar
Usme
Sumapaz</t>
  </si>
  <si>
    <t xml:space="preserve">Zona Sur </t>
  </si>
  <si>
    <t>ATENCIÓN EN LOCALIZACIÓN INDEFINIDA (PORQUE EL USUARIO NO LA IDENTIFICA O PORQUE LA ATENCIÓN ES POR CANAL VIRTUAL)</t>
  </si>
  <si>
    <t>DISTRITO</t>
  </si>
  <si>
    <t>Total Magnitud vigencia</t>
  </si>
  <si>
    <t>Total recursos Vigencia</t>
  </si>
  <si>
    <t>Total Magnitud reserv</t>
  </si>
  <si>
    <t>Total recursos reservas</t>
  </si>
  <si>
    <t>Ejecutar 149 actividades de participación, formulación y seguimiento a la implementación del MIPG, en la Entidad.</t>
  </si>
  <si>
    <t>12. Apoyar el direccionamiento estratégico de la SDA desde los aspectos operativos, técnicos, jurídicos y administrativos, de acuerdo con las competencias de la dependencia</t>
  </si>
  <si>
    <t>No Aplica</t>
  </si>
  <si>
    <t>ENTIDAD -  Apoyo en la implementación del Modelo Integrado de Planeación y Gestión - MIPG.</t>
  </si>
  <si>
    <t>Mejorar en cinco (5) puntos los resultados de implementación del MIPG en el JBB y SDA.</t>
  </si>
  <si>
    <t>PUNTOS</t>
  </si>
  <si>
    <t xml:space="preserve">Realizar el fortalecimiento institucional de la estructura orgánica y funcional de la SDA, IDIGER, JBB, E IDPYBA. </t>
  </si>
  <si>
    <t>PORCENTAJE</t>
  </si>
  <si>
    <t>Ejecutar 96 actividades en materia disciplinaria y de cumplimiento y seguimiento a requisitos y/o actividades en el marco de las Leyes 1712 de 2014 y 1474 de 2011.</t>
  </si>
  <si>
    <t>Gobierno Abierto y Transparente</t>
  </si>
  <si>
    <t>ENTIDAD -  Desarrollo de actividades  relacionadas con transparecia, anticorrupcion y Disciplinarios.</t>
  </si>
  <si>
    <t>Radicado 2021IE106063 del 31 de mayo de 2021</t>
  </si>
  <si>
    <t>05 - Construir Bogotá Región con gobierno abierto, transparente y ciudadanía consciente.</t>
  </si>
  <si>
    <t xml:space="preserve">56- Gestión pública efectiva </t>
  </si>
  <si>
    <t>Municipios - 11001 - BOGOTA D.C. [BOGOTA] - Propios</t>
  </si>
  <si>
    <t>Aumentar la implementación de las políticas del Modelo Integrado de Planeación y Gestión - MIPG, en la Entidad</t>
  </si>
  <si>
    <t xml:space="preserve"> Servicio de asistencia técnica en la implementación del Modelo Integrado de Planeación y Gestión …</t>
  </si>
  <si>
    <t>Entidades con el Modelo Integrado de Planeación y de Gestión Implementado</t>
  </si>
  <si>
    <t>Avance del índice de madurez en la implementación y sostenimiento del Modelo Integrado de Planeación y Gestión</t>
  </si>
  <si>
    <t>Porcentaje - Porcentaje: Cantidad</t>
  </si>
  <si>
    <t>Desarrollar estrategias de fortalecimiento en las relaciones con actores externos e internos, para generar valor de lo público.</t>
  </si>
  <si>
    <t xml:space="preserve">Servicio de apoyo para el fortalecimiento de la gestión de las entidades públicas .. </t>
  </si>
  <si>
    <t>Instituciones públicas asistidas técnicamente</t>
  </si>
  <si>
    <t>FURAG para el 2019 fue de 86.1, mientras que para el 2018 fue de 71.3 lo que corresponde a un incremento de 14.8 puntos
Indicadores de Producto Secundarios</t>
  </si>
  <si>
    <t>Se ejecuto 0.59 punto corresponde a un cumplimiento del 93,65% del plan de adecuación y sostenibilidad de MIPG en la vigencia de acuerdo a seguimiento de la OCI</t>
  </si>
  <si>
    <t>Servicio de asistencia técnica en la
implementación del Modelo Integrado de
Planeación y Gestión</t>
  </si>
  <si>
    <t>Inversión - Adquisición de Bienes y Servicios: Incrementar 10 puntos los resultados de generación de valor y aporte a la mejora en la implementación del MIPG, desde la tercera línea de defensa.</t>
  </si>
  <si>
    <t>Inversión - Adquisición de Bienes y Servicios: Lograr 600.000 atenciones a través de los diferentes canales de atención habilitados por la SDA.</t>
  </si>
  <si>
    <t>Inversión - Adquisición de Bienes y Servicios: Ejecutar 149 actividades de participación, formulación y seguimiento e implementación del MIPG, en la Entidad.</t>
  </si>
  <si>
    <t>Servicio de apoyo para el fortalecimiento de
la gestión de las entidades públicas</t>
  </si>
  <si>
    <t>Inversión - Adquisición de Bienes y Servicios: Ejecutar 96 actividades en materia disciplinaria y de cumplimiento y seguimiento a requisitos y/o actividades en el marco de las Leyes 1712 de 2014 y 1474 de 2011.</t>
  </si>
  <si>
    <t xml:space="preserve">A Diciembre del 2020 se ejecutó el 100% del Plan Anual de Auditorías lo que equivale a un cumplimiento de 2.8 puntos de los 3 puntos programados para incrementar los resultados de generación de valor y aporte a la mejora en la implementación del MIPG, desde la tercera línea de defensa. </t>
  </si>
  <si>
    <t xml:space="preserve">A Diciembre se garantizó 54.006 atenciones, 10.072 mediante el canal telefónico y 39.494 en el virtual y 4.440 en el canal presencial. </t>
  </si>
  <si>
    <t>A diciembre se completó 27 Actividades: (4) Entregar lineamientos, (5) Actividades de políticas a cargo, (5) Seguimiento de los planes de mejoramiento y plan de manejo de riesgos, (8) Guiar la actualización de la documentación y (5) Realizar soporte técnico y jurídico a la alta dirección.</t>
  </si>
  <si>
    <t>A Diciembre 11 actividades: (1) 5 flash, (0.8) Actividades Prevención, (1) 76 actuaciones Disciplinarias; (1) 273 DP; (1) 58 proposiciones; (1) 95 Conceptos; (1) 6 Comité; (0.83) fortalecimiento integridad, (1) semana integridad, (1,37) Actualización transparencia; y (1) diligenciamiento ITA</t>
  </si>
  <si>
    <t>III ACTIVIDADES SUIFT (PRESUPUESTO) VIGENCIA 2022</t>
  </si>
  <si>
    <t>PRESUPUESTO VIGENCIA SUIFP 2022</t>
  </si>
  <si>
    <t>PRESUPUESTO
OBLIGADO (GIRADO) 2022</t>
  </si>
  <si>
    <t>Reuniones de seguimiento realizadas</t>
  </si>
  <si>
    <t>Número: Cantidad</t>
  </si>
  <si>
    <t>Reunion de autoevaluacion del proceso mensual</t>
  </si>
  <si>
    <t>Visitas de evaluacion y seguimiento realizadas</t>
  </si>
  <si>
    <t>No se requirió visita, dado que los puntos se encontrabas cerrados por motivo de la pandemia</t>
  </si>
  <si>
    <t>Folios de expedientes jurídicos y disciplinarios digitalizados</t>
  </si>
  <si>
    <t>Porcentaje de encuestas con calificación satisfactoria</t>
  </si>
  <si>
    <t>Durante este perido solo se realiaron encuenstas mediante el canal telefonico y virtual, debido a la contingencia por la pandemia, la cual afecto el canal presencial</t>
  </si>
  <si>
    <t>Atencion de Peticiones, Quejas, Reclamos, Sugerencias y Consultas recibidas y atendidas-</t>
  </si>
  <si>
    <t>1466 PRSFS atendidas</t>
  </si>
  <si>
    <t>Número de auditorias realizadas</t>
  </si>
  <si>
    <t>Mediante memorado No. 2020IE115335 de 13 de julio de 2020 se remitio Informe Definitivo de Auditoria Interna al proceso Sistema Integrado de Gestión.</t>
  </si>
  <si>
    <t>Informes de seguimiento realizados</t>
  </si>
  <si>
    <t>seguimiento plan de mejoramiento suscrito ante contraloría 2020IE126546 y autoevaluación del Estatuto de Auditoría y Código de Ética del Auditor Interno 2020IE110628</t>
  </si>
  <si>
    <t>1294 PQRSF atendidas</t>
  </si>
  <si>
    <t>Seguimiento plan de mejoramiento por procesos 2020IE144896</t>
  </si>
  <si>
    <t>durante este perido solo se realiaron encuenstas mediante el canal telefonico, virtual, y presencial, ya que este mes se reabrieron varios puntos de atencion presencial</t>
  </si>
  <si>
    <t>1735 PQRSF atendidas</t>
  </si>
  <si>
    <t>Se comunica el informes definitivos auditoria Proceso Gestión Administrativa radicado N° 2020IE162126 y radicado N° 2020IE155479 auditoría al proceso de Metrología, monitoreo y modelación</t>
  </si>
  <si>
    <t>Informe consolidado de Indicadores por proceso y metas plan de desarrollo 2020IE168592 y</t>
  </si>
  <si>
    <t>6 visitas de seguimiento a los diferentes puntos reabiertos depues de la pandemia</t>
  </si>
  <si>
    <t>7 visitas de seguimiento a los diferentes puntos reabiertos despues de la pandemia</t>
  </si>
  <si>
    <t>1582 PQRSF atendidas</t>
  </si>
  <si>
    <t xml:space="preserve"> 2020IE206507  Gestión de Talento Humano y Sistema de Seguridad y Salud en el Trabajo, 2020IE212341 Servicio a la ciudadanía, Gestión contractual 2020IE210331 y 2020IE195918 NTC ISO 14001:2015 </t>
  </si>
  <si>
    <t xml:space="preserve">Evaluación de la aprehensión al Código de Integridad 2020IE204949 </t>
  </si>
  <si>
    <t>Porcentaje de avance en el fortalecimiento de la estructura orgánica y funcional de las entidades de sector ambiente</t>
  </si>
  <si>
    <t>Índice de desempeño institucional FURAG</t>
  </si>
  <si>
    <t>Se realizo la autoevaluacion de la primera linea de defensa del mes de agosto (mes vencido)</t>
  </si>
  <si>
    <t>Se realizo una reunion virtual de seguimiento a los diferentes puntos de atencion (8 puntos)</t>
  </si>
  <si>
    <t>Del total de encuetas realizadas en los canales de atencion (presencial telefonico y virtual (3145), se obtuvo un porcentaje de satisfaccion del 93.6%</t>
  </si>
  <si>
    <t>Se realizo el seguimiento al 100% de las peticiones ingresadas (1945)</t>
  </si>
  <si>
    <t xml:space="preserve">Auditoría a los procesoso de Proceso de Evaluación Control y Seguimiento y Direccionamiento estrategico </t>
  </si>
  <si>
    <t>1. Ejercer el Rol de Evaluación y Seguimiento con: auditorías Internas, Informes de Ley, Seguimientos a temas especiales, planes de mejoramiento por procesos y plan suscrito ante entes de control.</t>
  </si>
  <si>
    <t>14. Mejorar el Sistema de Gestión de Calidad</t>
  </si>
  <si>
    <t>15. Implementar las políticas de gestión y desempeño a cargo del proceso Sistema Integrado de Gestión</t>
  </si>
  <si>
    <t>16. Revisar y actualizar del Mapa y Plan de Manejo de Riesgos</t>
  </si>
  <si>
    <t>18. Asesorar y apoyar la actualización de la documentación de los sistemas y procesos de la SDA frente a la implementación y mejora del MIPG y SIG</t>
  </si>
  <si>
    <t xml:space="preserve"> Genera valor  de lo publico mediante el fortalecimiento de la gestión de  operaciones de la entidad en cada uno de los procesos,  para dirigir, planear, ejecutar, controlar, hacer seguimiento y evaluar la gestión institucional de la Secretaría, en términos de calidad e integridad del servicio para generar valor público en el Distrito Capital y en los ciudadanos a los que dirige su gestión.</t>
  </si>
  <si>
    <t xml:space="preserve"> En el actuar de los servidores de la entidad contar con control de la honestidad, transparencia y no corrupción a través de la atención con calidad y eficacia al derecho de petición a los entes de Control Político, así como en el ejercicio oportuno de la función disciplinaria y el fortalecimiento de los valores de integridad al interior de la entidad.</t>
  </si>
  <si>
    <t>Temática</t>
  </si>
  <si>
    <t>No. Actividad</t>
  </si>
  <si>
    <t>Actividad</t>
  </si>
  <si>
    <t>Disciplinarios</t>
  </si>
  <si>
    <t>Flash Disciplinario Mensual (12 productos)</t>
  </si>
  <si>
    <t>Actividades Prevención Corrupción (julio-septiembre-noviembre)</t>
  </si>
  <si>
    <t>Cumplimiento directivas</t>
  </si>
  <si>
    <t>Audiencias</t>
  </si>
  <si>
    <t>Sustanciación</t>
  </si>
  <si>
    <t>Asesores</t>
  </si>
  <si>
    <t>Respuestas a Derechos de Petición Consejo o Congreso</t>
  </si>
  <si>
    <t>Respuestas a proposiciones</t>
  </si>
  <si>
    <t xml:space="preserve">Conceptos a proyectos de acuerdo o ley </t>
  </si>
  <si>
    <t>Participación comité de Relaciones Políticas</t>
  </si>
  <si>
    <t>Integridad</t>
  </si>
  <si>
    <t>Desarrollo de la semana de la Integridad</t>
  </si>
  <si>
    <t>Transparencia</t>
  </si>
  <si>
    <t>Revisar estado de la Publicación Ley de transparencia</t>
  </si>
  <si>
    <t xml:space="preserve">Recolección y reporte de información del Índice de transparencia. </t>
  </si>
  <si>
    <t>enero</t>
  </si>
  <si>
    <t>febrero</t>
  </si>
  <si>
    <t>marzo</t>
  </si>
  <si>
    <t>abril</t>
  </si>
  <si>
    <t>mayo</t>
  </si>
  <si>
    <t>junio</t>
  </si>
  <si>
    <t>julio</t>
  </si>
  <si>
    <t>agosto</t>
  </si>
  <si>
    <t>septiembre</t>
  </si>
  <si>
    <t>octubre</t>
  </si>
  <si>
    <t>noviembre</t>
  </si>
  <si>
    <t>diciembre</t>
  </si>
  <si>
    <t>Actividades de difusión y apropiación de la Ley de transparencia (flash, capacitaciones)</t>
  </si>
  <si>
    <t>Gestion interinstitucional (participación eventos Secretaria General, Procuraduría)</t>
  </si>
  <si>
    <t xml:space="preserve">Ejecución y seguimiento del Plan Anticorrupción y Atención al Ciudadano – PAAC </t>
  </si>
  <si>
    <t>Fortalecimiento de la cultura del riesgo al interior de la entidad. 
Atención oportuna a la ciudadanía y acceso a los tramites de la misma. 
Mejoramiento continuo en los procesos internos de la entidad en pro de la eficiencia en los servicios.
Generación de Valor de lo Público al Interior de la entidad y con la Ciudadanía.</t>
  </si>
  <si>
    <t>21. Planear y desarrollar  la semana de la Integridad en la entidad.</t>
  </si>
  <si>
    <t>22 Apoyar a la SDA en sus relaciones y respuesta oportuna al Congreso de la República, los Organismos de Control, el Concejo de Bogotá y la Administración Distrital.</t>
  </si>
  <si>
    <t>x</t>
  </si>
  <si>
    <t>2. Ejercer el Rol de Evaluación de la Gestión del Riesgo mediante la Evaluación del sistema de administración de riesgos de la Entidad.</t>
  </si>
  <si>
    <t>19. Realizar las actividades de divulgación y acciones en materia disciplinaria de la entidad.</t>
  </si>
  <si>
    <t>Radicado No. 2021IE106063 del 31 de mayo del 2021.</t>
  </si>
  <si>
    <t>Mejorar la efectividad y el sistema de control interno de la Entidad y así asegurar el cumplimiento y metas de la organización, mediante la generación de valor público a través de la ejecución de diferentes roles.</t>
  </si>
  <si>
    <t>3. Ejercer el Rol Enfoque hacía la prevención, incluye las asesorías requeridas en el marco del Plan Anual de Auditoría 2023, fomentando la cultura del control.</t>
  </si>
  <si>
    <t>5, PONDERACIÓN HORIZONTAL AÑO: 2023</t>
  </si>
  <si>
    <t>1, 5. PROGRAMACIÓN INICIAL AÑO 2023</t>
  </si>
  <si>
    <t>No aplica</t>
  </si>
  <si>
    <t>6. Sostener la operación y funcionamiento de los puntos de atención al ciudadano, así como la atención a asesoría técnica para los diferentes trámites misionales de la Secretaría.</t>
  </si>
  <si>
    <t>7. Realizar la operación del canal virtual, así como el seguimiento a tiempo, claridad, calidez, coherencia y oportunidad de respuestas a PQRSF y formular acciones de mejora.</t>
  </si>
  <si>
    <t>13. Asesorar y apoyar como segunda línea de defensa a los procesos de la SDA frente a la implementación y mejora del Modelo Integrado de Planeación y Gestión - MIPG</t>
  </si>
  <si>
    <t xml:space="preserve">20. Ejecutar las actividades de transparencia de divulgación y fortalecimiento en el cumplimiento de las leyes y políticas de transparencia, lucha contra la corrupción y gobierno abierto. </t>
  </si>
  <si>
    <t>136 Funcionarios y 1562 Contratistas para un total de 1698 personas en la entidad</t>
  </si>
  <si>
    <t>17. Realizar seguimiento al cumplimiento de los planes de mejoramiento y plan de manejo de riesgos e indicadores.</t>
  </si>
  <si>
    <t>No se hace distinción de genero</t>
  </si>
  <si>
    <t>Evidencias: 
https://drive.google.com/drive/u/1/folders/1BrHtlB4Prx2BSnh-S4vIc2wSSu4fNm7Q
Mejora el  Sistema de Gestión de Calidad y Asesorias documentales  
https://drive.google.com/drive/folders/1H35v4_SnPwd3sJnZfT6hV8LOmssxv6gY  
Seguimiento al cumplimiento Plan de mejorameinto, riesgos e indicadores
https://drive.google.com/drive/folders/1qIvcWQpIPnb_htrdnH_JNQb3SYbnRIyT
Tramite aprobación documental
https://drive.google.com/drive/folders/1TSf_7ylmLTOV673q7DDqII3mXz0YLkrn
   Aprobación documental
https://drive.google.com/drive/folders/1ny1cS_qFOxZh-qUC12KT5wE47YtJ76Us
Socialización documental
https://drive.google.com/drive/folders/1OcpsY53wxVkL1FTyH-MroljkGEJRWpBA
 Gestión usuarios ISOLUCION
https://drive.google.com/drive/folders/1iNPinQFHOp4y1URg8WkZomUI-Z3aVRYf</t>
  </si>
  <si>
    <t>Actas de reparto de procesos Disciplinarios mes de Enero, Febrero, Marzo y Abril: Base de datos seguimiento solicitudes del Concejo y congreso. Matriz de seguimiento al esquema de publiación. Memorandos de agendas abiertas</t>
  </si>
  <si>
    <t>Actas de reparto de procesos Disciplinarios mes de Enero, Febrero y marzo, Base de datos seguimiento solicitudes del Concejo y congreso. Matriz de seguimiento al esquema de publiación. Memorandos de agendas abiertas.
Base de seguimiento de Disciplinarios y Seguimiento Esquema de publicación
Evidencias: 
https://drive.google.com/drive/u/1/folders/1DMz9jdGmFp_RWlFV6syt8J5JGcsQgLgp</t>
  </si>
  <si>
    <t>7, LECCIONES APRENDIDAS - OBSERVACIONES</t>
  </si>
  <si>
    <t>Evidencias: 
https://drive.google.com/drive/u/1/folders/1GXLByWMqMWHHmmAV2aBZUogqFdq8R3hJ</t>
  </si>
  <si>
    <t>97,7%</t>
  </si>
  <si>
    <t xml:space="preserve">9. RETRASOS 
</t>
  </si>
  <si>
    <t xml:space="preserve">10. SOLUCIONES PLANTEADAS </t>
  </si>
  <si>
    <t>11.  BENEFICIOS</t>
  </si>
  <si>
    <t>12.  FUENTE DE EVIDENCIAS</t>
  </si>
  <si>
    <r>
      <rPr>
        <sz val="12"/>
        <color theme="1"/>
        <rFont val="Arial"/>
        <family val="2"/>
      </rPr>
      <t xml:space="preserve">REPROGRAMACIÓN </t>
    </r>
    <r>
      <rPr>
        <b/>
        <sz val="12"/>
        <color theme="1"/>
        <rFont val="Arial"/>
        <family val="2"/>
      </rPr>
      <t>VIGENCIA 
(VALOR INICIAL)</t>
    </r>
  </si>
  <si>
    <r>
      <rPr>
        <sz val="12"/>
        <color theme="1"/>
        <rFont val="Arial"/>
        <family val="2"/>
      </rPr>
      <t>PROGRAMADO</t>
    </r>
    <r>
      <rPr>
        <b/>
        <sz val="12"/>
        <color theme="1"/>
        <rFont val="Arial"/>
        <family val="2"/>
      </rPr>
      <t xml:space="preserve"> JUN.</t>
    </r>
  </si>
  <si>
    <r>
      <rPr>
        <sz val="12"/>
        <color theme="1"/>
        <rFont val="Arial"/>
        <family val="2"/>
      </rPr>
      <t xml:space="preserve">EJECUTADO </t>
    </r>
    <r>
      <rPr>
        <b/>
        <sz val="12"/>
        <color theme="1"/>
        <rFont val="Arial"/>
        <family val="2"/>
      </rPr>
      <t>JUN.</t>
    </r>
  </si>
  <si>
    <r>
      <rPr>
        <sz val="12"/>
        <color theme="1"/>
        <rFont val="Arial"/>
        <family val="2"/>
      </rPr>
      <t>PROGRAMADO</t>
    </r>
    <r>
      <rPr>
        <b/>
        <sz val="12"/>
        <color theme="1"/>
        <rFont val="Arial"/>
        <family val="2"/>
      </rPr>
      <t xml:space="preserve"> JUL.</t>
    </r>
  </si>
  <si>
    <r>
      <rPr>
        <sz val="12"/>
        <color theme="1"/>
        <rFont val="Arial"/>
        <family val="2"/>
      </rPr>
      <t xml:space="preserve">EJECUTADO  </t>
    </r>
    <r>
      <rPr>
        <b/>
        <sz val="12"/>
        <color theme="1"/>
        <rFont val="Arial"/>
        <family val="2"/>
      </rPr>
      <t>JUL.</t>
    </r>
  </si>
  <si>
    <r>
      <rPr>
        <sz val="12"/>
        <color theme="1"/>
        <rFont val="Arial"/>
        <family val="2"/>
      </rPr>
      <t xml:space="preserve">PROGRAMADO </t>
    </r>
    <r>
      <rPr>
        <b/>
        <sz val="12"/>
        <color theme="1"/>
        <rFont val="Arial"/>
        <family val="2"/>
      </rPr>
      <t>AGO.</t>
    </r>
  </si>
  <si>
    <r>
      <rPr>
        <sz val="12"/>
        <color theme="1"/>
        <rFont val="Arial"/>
        <family val="2"/>
      </rPr>
      <t xml:space="preserve">EJECUTADO  </t>
    </r>
    <r>
      <rPr>
        <b/>
        <sz val="12"/>
        <color theme="1"/>
        <rFont val="Arial"/>
        <family val="2"/>
      </rPr>
      <t>AGO.</t>
    </r>
  </si>
  <si>
    <r>
      <rPr>
        <sz val="12"/>
        <color theme="1"/>
        <rFont val="Arial"/>
        <family val="2"/>
      </rPr>
      <t xml:space="preserve">PROGRAMADO </t>
    </r>
    <r>
      <rPr>
        <b/>
        <sz val="12"/>
        <color theme="1"/>
        <rFont val="Arial"/>
        <family val="2"/>
      </rPr>
      <t>SEP.</t>
    </r>
  </si>
  <si>
    <r>
      <rPr>
        <sz val="12"/>
        <color theme="1"/>
        <rFont val="Arial"/>
        <family val="2"/>
      </rPr>
      <t xml:space="preserve">EJECUTADO  </t>
    </r>
    <r>
      <rPr>
        <b/>
        <sz val="12"/>
        <color theme="1"/>
        <rFont val="Arial"/>
        <family val="2"/>
      </rPr>
      <t>SEP</t>
    </r>
    <r>
      <rPr>
        <sz val="12"/>
        <color theme="1"/>
        <rFont val="Arial"/>
        <family val="2"/>
      </rPr>
      <t>.</t>
    </r>
  </si>
  <si>
    <r>
      <rPr>
        <sz val="12"/>
        <color theme="1"/>
        <rFont val="Arial"/>
        <family val="2"/>
      </rPr>
      <t>PROGRAMADO</t>
    </r>
    <r>
      <rPr>
        <b/>
        <sz val="12"/>
        <color theme="1"/>
        <rFont val="Arial"/>
        <family val="2"/>
      </rPr>
      <t xml:space="preserve"> OCT.</t>
    </r>
  </si>
  <si>
    <r>
      <rPr>
        <sz val="12"/>
        <color theme="1"/>
        <rFont val="Arial"/>
        <family val="2"/>
      </rPr>
      <t xml:space="preserve">EJECUTADO  </t>
    </r>
    <r>
      <rPr>
        <b/>
        <sz val="12"/>
        <color theme="1"/>
        <rFont val="Arial"/>
        <family val="2"/>
      </rPr>
      <t>OCT</t>
    </r>
    <r>
      <rPr>
        <sz val="12"/>
        <color theme="1"/>
        <rFont val="Arial"/>
        <family val="2"/>
      </rPr>
      <t>.</t>
    </r>
  </si>
  <si>
    <r>
      <rPr>
        <sz val="12"/>
        <color theme="1"/>
        <rFont val="Arial"/>
        <family val="2"/>
      </rPr>
      <t xml:space="preserve">PROGRAMADO </t>
    </r>
    <r>
      <rPr>
        <b/>
        <sz val="12"/>
        <color theme="1"/>
        <rFont val="Arial"/>
        <family val="2"/>
      </rPr>
      <t>NOV.</t>
    </r>
  </si>
  <si>
    <r>
      <rPr>
        <sz val="12"/>
        <color theme="1"/>
        <rFont val="Arial"/>
        <family val="2"/>
      </rPr>
      <t xml:space="preserve">EJECUTADO </t>
    </r>
    <r>
      <rPr>
        <b/>
        <sz val="12"/>
        <color theme="1"/>
        <rFont val="Arial"/>
        <family val="2"/>
      </rPr>
      <t>NOV.</t>
    </r>
  </si>
  <si>
    <r>
      <rPr>
        <sz val="12"/>
        <color theme="1"/>
        <rFont val="Arial"/>
        <family val="2"/>
      </rPr>
      <t xml:space="preserve">PROGRAMADO  </t>
    </r>
    <r>
      <rPr>
        <b/>
        <sz val="12"/>
        <color theme="1"/>
        <rFont val="Arial"/>
        <family val="2"/>
      </rPr>
      <t>DIC.</t>
    </r>
  </si>
  <si>
    <r>
      <rPr>
        <sz val="12"/>
        <color theme="1"/>
        <rFont val="Arial"/>
        <family val="2"/>
      </rPr>
      <t xml:space="preserve">EJECUTADO </t>
    </r>
    <r>
      <rPr>
        <b/>
        <sz val="12"/>
        <color theme="1"/>
        <rFont val="Arial"/>
        <family val="2"/>
      </rPr>
      <t>DIC.</t>
    </r>
  </si>
  <si>
    <r>
      <rPr>
        <sz val="12"/>
        <color theme="1"/>
        <rFont val="Arial"/>
        <family val="2"/>
      </rPr>
      <t xml:space="preserve">PROGRAMADO </t>
    </r>
    <r>
      <rPr>
        <b/>
        <sz val="12"/>
        <color theme="1"/>
        <rFont val="Arial"/>
        <family val="2"/>
      </rPr>
      <t>ENE.</t>
    </r>
  </si>
  <si>
    <r>
      <rPr>
        <sz val="12"/>
        <color theme="1"/>
        <rFont val="Arial"/>
        <family val="2"/>
      </rPr>
      <t xml:space="preserve">EJECUTADO </t>
    </r>
    <r>
      <rPr>
        <b/>
        <sz val="12"/>
        <color theme="1"/>
        <rFont val="Arial"/>
        <family val="2"/>
      </rPr>
      <t>ENE.</t>
    </r>
  </si>
  <si>
    <r>
      <rPr>
        <sz val="12"/>
        <color theme="1"/>
        <rFont val="Arial"/>
        <family val="2"/>
      </rPr>
      <t>PROGRAMADO</t>
    </r>
    <r>
      <rPr>
        <b/>
        <sz val="12"/>
        <color theme="1"/>
        <rFont val="Arial"/>
        <family val="2"/>
      </rPr>
      <t xml:space="preserve"> FEB.</t>
    </r>
  </si>
  <si>
    <r>
      <rPr>
        <sz val="12"/>
        <color theme="1"/>
        <rFont val="Arial"/>
        <family val="2"/>
      </rPr>
      <t xml:space="preserve">EJECUTADO </t>
    </r>
    <r>
      <rPr>
        <b/>
        <sz val="12"/>
        <color theme="1"/>
        <rFont val="Arial"/>
        <family val="2"/>
      </rPr>
      <t>FEB.</t>
    </r>
  </si>
  <si>
    <r>
      <rPr>
        <sz val="12"/>
        <color theme="1"/>
        <rFont val="Arial"/>
        <family val="2"/>
      </rPr>
      <t xml:space="preserve">PROGRAMADO </t>
    </r>
    <r>
      <rPr>
        <b/>
        <sz val="12"/>
        <color theme="1"/>
        <rFont val="Arial"/>
        <family val="2"/>
      </rPr>
      <t>MAR.</t>
    </r>
  </si>
  <si>
    <r>
      <rPr>
        <sz val="12"/>
        <color theme="1"/>
        <rFont val="Arial"/>
        <family val="2"/>
      </rPr>
      <t xml:space="preserve">EJECUTADO </t>
    </r>
    <r>
      <rPr>
        <b/>
        <sz val="12"/>
        <color theme="1"/>
        <rFont val="Arial"/>
        <family val="2"/>
      </rPr>
      <t>MAR.</t>
    </r>
  </si>
  <si>
    <r>
      <rPr>
        <sz val="12"/>
        <color theme="1"/>
        <rFont val="Arial"/>
        <family val="2"/>
      </rPr>
      <t xml:space="preserve">PROGRAMADO </t>
    </r>
    <r>
      <rPr>
        <b/>
        <sz val="12"/>
        <color theme="1"/>
        <rFont val="Arial"/>
        <family val="2"/>
      </rPr>
      <t>ABR.</t>
    </r>
  </si>
  <si>
    <r>
      <rPr>
        <sz val="12"/>
        <color theme="1"/>
        <rFont val="Arial"/>
        <family val="2"/>
      </rPr>
      <t xml:space="preserve">EJECUTADO </t>
    </r>
    <r>
      <rPr>
        <b/>
        <sz val="12"/>
        <color theme="1"/>
        <rFont val="Arial"/>
        <family val="2"/>
      </rPr>
      <t>ABR.</t>
    </r>
  </si>
  <si>
    <r>
      <rPr>
        <sz val="12"/>
        <color theme="1"/>
        <rFont val="Arial"/>
        <family val="2"/>
      </rPr>
      <t xml:space="preserve">PROGRAMADO </t>
    </r>
    <r>
      <rPr>
        <b/>
        <sz val="12"/>
        <color theme="1"/>
        <rFont val="Arial"/>
        <family val="2"/>
      </rPr>
      <t>MAY.</t>
    </r>
  </si>
  <si>
    <r>
      <rPr>
        <sz val="12"/>
        <color theme="1"/>
        <rFont val="Arial"/>
        <family val="2"/>
      </rPr>
      <t xml:space="preserve">EJECUTADO  </t>
    </r>
    <r>
      <rPr>
        <b/>
        <sz val="12"/>
        <color theme="1"/>
        <rFont val="Arial"/>
        <family val="2"/>
      </rPr>
      <t>MAY.</t>
    </r>
  </si>
  <si>
    <r>
      <rPr>
        <sz val="14"/>
        <color theme="1"/>
        <rFont val="Arial"/>
        <family val="2"/>
      </rPr>
      <t xml:space="preserve">PROGRAMADO </t>
    </r>
    <r>
      <rPr>
        <b/>
        <sz val="14"/>
        <color theme="1"/>
        <rFont val="Arial"/>
        <family val="2"/>
      </rPr>
      <t>ENE.</t>
    </r>
  </si>
  <si>
    <r>
      <rPr>
        <sz val="14"/>
        <color theme="1"/>
        <rFont val="Arial"/>
        <family val="2"/>
      </rPr>
      <t xml:space="preserve">EJECUTADO </t>
    </r>
    <r>
      <rPr>
        <b/>
        <sz val="14"/>
        <color theme="1"/>
        <rFont val="Arial"/>
        <family val="2"/>
      </rPr>
      <t>ENE.</t>
    </r>
  </si>
  <si>
    <r>
      <rPr>
        <sz val="14"/>
        <color theme="1"/>
        <rFont val="Arial"/>
        <family val="2"/>
      </rPr>
      <t>PROGRAMADO</t>
    </r>
    <r>
      <rPr>
        <b/>
        <sz val="14"/>
        <color theme="1"/>
        <rFont val="Arial"/>
        <family val="2"/>
      </rPr>
      <t xml:space="preserve"> FEB.</t>
    </r>
  </si>
  <si>
    <r>
      <rPr>
        <sz val="14"/>
        <color theme="1"/>
        <rFont val="Arial"/>
        <family val="2"/>
      </rPr>
      <t xml:space="preserve">EJECUTADO </t>
    </r>
    <r>
      <rPr>
        <b/>
        <sz val="14"/>
        <color theme="1"/>
        <rFont val="Arial"/>
        <family val="2"/>
      </rPr>
      <t>FEB.</t>
    </r>
  </si>
  <si>
    <r>
      <rPr>
        <sz val="14"/>
        <color theme="1"/>
        <rFont val="Arial"/>
        <family val="2"/>
      </rPr>
      <t xml:space="preserve">PROGRAMADO </t>
    </r>
    <r>
      <rPr>
        <b/>
        <sz val="14"/>
        <color theme="1"/>
        <rFont val="Arial"/>
        <family val="2"/>
      </rPr>
      <t>MAR.</t>
    </r>
  </si>
  <si>
    <r>
      <rPr>
        <sz val="14"/>
        <color theme="1"/>
        <rFont val="Arial"/>
        <family val="2"/>
      </rPr>
      <t xml:space="preserve">EJECUTADO </t>
    </r>
    <r>
      <rPr>
        <b/>
        <sz val="14"/>
        <color theme="1"/>
        <rFont val="Arial"/>
        <family val="2"/>
      </rPr>
      <t>MAR.</t>
    </r>
  </si>
  <si>
    <r>
      <rPr>
        <sz val="14"/>
        <color theme="1"/>
        <rFont val="Arial"/>
        <family val="2"/>
      </rPr>
      <t>PROGRAMADO</t>
    </r>
    <r>
      <rPr>
        <b/>
        <sz val="14"/>
        <color theme="1"/>
        <rFont val="Arial"/>
        <family val="2"/>
      </rPr>
      <t xml:space="preserve"> ABR.</t>
    </r>
  </si>
  <si>
    <r>
      <rPr>
        <sz val="14"/>
        <color theme="1"/>
        <rFont val="Arial"/>
        <family val="2"/>
      </rPr>
      <t xml:space="preserve">EJECUTADO </t>
    </r>
    <r>
      <rPr>
        <b/>
        <sz val="14"/>
        <color theme="1"/>
        <rFont val="Arial"/>
        <family val="2"/>
      </rPr>
      <t>ABR.</t>
    </r>
  </si>
  <si>
    <r>
      <rPr>
        <sz val="14"/>
        <color theme="1"/>
        <rFont val="Arial"/>
        <family val="2"/>
      </rPr>
      <t xml:space="preserve">PROGRAMADO </t>
    </r>
    <r>
      <rPr>
        <b/>
        <sz val="14"/>
        <color theme="1"/>
        <rFont val="Arial"/>
        <family val="2"/>
      </rPr>
      <t>MAY.</t>
    </r>
  </si>
  <si>
    <r>
      <rPr>
        <sz val="14"/>
        <color theme="1"/>
        <rFont val="Arial"/>
        <family val="2"/>
      </rPr>
      <t xml:space="preserve">EJECUTADO  </t>
    </r>
    <r>
      <rPr>
        <b/>
        <sz val="14"/>
        <color theme="1"/>
        <rFont val="Arial"/>
        <family val="2"/>
      </rPr>
      <t>MAY.</t>
    </r>
  </si>
  <si>
    <r>
      <rPr>
        <sz val="14"/>
        <color theme="1"/>
        <rFont val="Arial"/>
        <family val="2"/>
      </rPr>
      <t>PROGRAMADO</t>
    </r>
    <r>
      <rPr>
        <b/>
        <sz val="14"/>
        <color theme="1"/>
        <rFont val="Arial"/>
        <family val="2"/>
      </rPr>
      <t xml:space="preserve"> JUN.</t>
    </r>
  </si>
  <si>
    <r>
      <rPr>
        <sz val="14"/>
        <color theme="1"/>
        <rFont val="Arial"/>
        <family val="2"/>
      </rPr>
      <t xml:space="preserve">EJECUTADO </t>
    </r>
    <r>
      <rPr>
        <b/>
        <sz val="14"/>
        <color theme="1"/>
        <rFont val="Arial"/>
        <family val="2"/>
      </rPr>
      <t>JUN.</t>
    </r>
  </si>
  <si>
    <r>
      <rPr>
        <sz val="14"/>
        <color theme="1"/>
        <rFont val="Arial"/>
        <family val="2"/>
      </rPr>
      <t>PROGRAMADO</t>
    </r>
    <r>
      <rPr>
        <b/>
        <sz val="14"/>
        <color theme="1"/>
        <rFont val="Arial"/>
        <family val="2"/>
      </rPr>
      <t xml:space="preserve"> JUL.</t>
    </r>
  </si>
  <si>
    <r>
      <rPr>
        <sz val="14"/>
        <color theme="1"/>
        <rFont val="Arial"/>
        <family val="2"/>
      </rPr>
      <t xml:space="preserve">EJECUTADO  </t>
    </r>
    <r>
      <rPr>
        <b/>
        <sz val="14"/>
        <color theme="1"/>
        <rFont val="Arial"/>
        <family val="2"/>
      </rPr>
      <t>JUL.</t>
    </r>
  </si>
  <si>
    <r>
      <rPr>
        <sz val="14"/>
        <color theme="1"/>
        <rFont val="Arial"/>
        <family val="2"/>
      </rPr>
      <t xml:space="preserve">PROGRAMADO </t>
    </r>
    <r>
      <rPr>
        <b/>
        <sz val="14"/>
        <color theme="1"/>
        <rFont val="Arial"/>
        <family val="2"/>
      </rPr>
      <t>AGO.</t>
    </r>
  </si>
  <si>
    <r>
      <rPr>
        <sz val="14"/>
        <color theme="1"/>
        <rFont val="Arial"/>
        <family val="2"/>
      </rPr>
      <t xml:space="preserve">EJECUTADO  </t>
    </r>
    <r>
      <rPr>
        <b/>
        <sz val="14"/>
        <color theme="1"/>
        <rFont val="Arial"/>
        <family val="2"/>
      </rPr>
      <t>AGO.</t>
    </r>
  </si>
  <si>
    <r>
      <rPr>
        <sz val="14"/>
        <color theme="1"/>
        <rFont val="Arial"/>
        <family val="2"/>
      </rPr>
      <t xml:space="preserve">PROGRAMADO </t>
    </r>
    <r>
      <rPr>
        <b/>
        <sz val="14"/>
        <color theme="1"/>
        <rFont val="Arial"/>
        <family val="2"/>
      </rPr>
      <t>SEP.</t>
    </r>
  </si>
  <si>
    <r>
      <rPr>
        <sz val="14"/>
        <color theme="1"/>
        <rFont val="Arial"/>
        <family val="2"/>
      </rPr>
      <t xml:space="preserve">EJECUTADO  </t>
    </r>
    <r>
      <rPr>
        <b/>
        <sz val="14"/>
        <color theme="1"/>
        <rFont val="Arial"/>
        <family val="2"/>
      </rPr>
      <t>SEP</t>
    </r>
    <r>
      <rPr>
        <sz val="14"/>
        <color theme="1"/>
        <rFont val="Arial"/>
        <family val="2"/>
      </rPr>
      <t>.</t>
    </r>
  </si>
  <si>
    <r>
      <rPr>
        <sz val="14"/>
        <color theme="1"/>
        <rFont val="Arial"/>
        <family val="2"/>
      </rPr>
      <t>PROGRAMADO</t>
    </r>
    <r>
      <rPr>
        <b/>
        <sz val="14"/>
        <color theme="1"/>
        <rFont val="Arial"/>
        <family val="2"/>
      </rPr>
      <t xml:space="preserve"> OCT.</t>
    </r>
  </si>
  <si>
    <r>
      <rPr>
        <sz val="14"/>
        <color theme="1"/>
        <rFont val="Arial"/>
        <family val="2"/>
      </rPr>
      <t xml:space="preserve">EJECUTADO  </t>
    </r>
    <r>
      <rPr>
        <b/>
        <sz val="14"/>
        <color theme="1"/>
        <rFont val="Arial"/>
        <family val="2"/>
      </rPr>
      <t>OCT</t>
    </r>
    <r>
      <rPr>
        <sz val="14"/>
        <color theme="1"/>
        <rFont val="Arial"/>
        <family val="2"/>
      </rPr>
      <t>.</t>
    </r>
  </si>
  <si>
    <r>
      <rPr>
        <sz val="14"/>
        <color theme="1"/>
        <rFont val="Arial"/>
        <family val="2"/>
      </rPr>
      <t xml:space="preserve">PROGRAMADO </t>
    </r>
    <r>
      <rPr>
        <b/>
        <sz val="14"/>
        <color theme="1"/>
        <rFont val="Arial"/>
        <family val="2"/>
      </rPr>
      <t>NOV.</t>
    </r>
  </si>
  <si>
    <r>
      <rPr>
        <sz val="14"/>
        <color theme="1"/>
        <rFont val="Arial"/>
        <family val="2"/>
      </rPr>
      <t xml:space="preserve">EJECUTADO </t>
    </r>
    <r>
      <rPr>
        <b/>
        <sz val="14"/>
        <color theme="1"/>
        <rFont val="Arial"/>
        <family val="2"/>
      </rPr>
      <t>NOV.</t>
    </r>
  </si>
  <si>
    <r>
      <rPr>
        <sz val="14"/>
        <color theme="1"/>
        <rFont val="Arial"/>
        <family val="2"/>
      </rPr>
      <t xml:space="preserve">PROGRAMADO  </t>
    </r>
    <r>
      <rPr>
        <b/>
        <sz val="14"/>
        <color theme="1"/>
        <rFont val="Arial"/>
        <family val="2"/>
      </rPr>
      <t>DIC.</t>
    </r>
  </si>
  <si>
    <r>
      <rPr>
        <sz val="14"/>
        <color theme="1"/>
        <rFont val="Arial"/>
        <family val="2"/>
      </rPr>
      <t xml:space="preserve">EJECUTADO </t>
    </r>
    <r>
      <rPr>
        <b/>
        <sz val="14"/>
        <color theme="1"/>
        <rFont val="Arial"/>
        <family val="2"/>
      </rPr>
      <t>DIC.</t>
    </r>
  </si>
  <si>
    <r>
      <rPr>
        <sz val="14"/>
        <color theme="1"/>
        <rFont val="Arial"/>
        <family val="2"/>
      </rPr>
      <t xml:space="preserve">PROGRAMADO </t>
    </r>
    <r>
      <rPr>
        <b/>
        <sz val="14"/>
        <color theme="1"/>
        <rFont val="Arial"/>
        <family val="2"/>
      </rPr>
      <t>ABR.</t>
    </r>
  </si>
  <si>
    <t xml:space="preserve">8.  DESCRIPCIÓN DE LOS AVANCES Y LOGROS ALCANZADOS </t>
  </si>
  <si>
    <t>Junio</t>
  </si>
  <si>
    <t>94,8%</t>
  </si>
  <si>
    <t>La entidad se encuentra en proceso de mejora continúa de SIG MIPG.</t>
  </si>
  <si>
    <t>La entidad se encuentracertificada en SIG MIPG.</t>
  </si>
  <si>
    <t>Puntaje alcanzado por la SDA en FURAG.</t>
  </si>
  <si>
    <t xml:space="preserve">Evaluación y seguimiento al Sistema de Control Interno, generación de informes, capacitaciones preventivas y reuniones del Comité. </t>
  </si>
  <si>
    <t>Se garantizó el servicio con 15.112 atenciones a usuarios.</t>
  </si>
  <si>
    <t>Todas las gestiones requeridas de gestion interinstitucional y apoyo la actualización de los procesos en SIG MIPG (6 procesos)</t>
  </si>
  <si>
    <t>Se emitieron 9 autos disciplinarios, seguimeinto a agendas abiertas y respuesta a 37 derechos de petición.</t>
  </si>
  <si>
    <t>Visitas a 8 puntos de atención al ciudadano al mes.</t>
  </si>
  <si>
    <t>Una reunión mensual de seguimeinto de gestión .</t>
  </si>
  <si>
    <t>Se han digitalios los folios requeridos a la fecha.</t>
  </si>
  <si>
    <t>Resultado encuentas de satisfacción a usuarios.</t>
  </si>
  <si>
    <t>Resultado informe de seguimiento a PQRS.</t>
  </si>
  <si>
    <t>Resultado Plan Anual de Auditorias aprobadas y realizadas por la Oficina de Control Interno.</t>
  </si>
  <si>
    <t>Informes de seguimeinto a la gestión realizados.</t>
  </si>
  <si>
    <t xml:space="preserve">EVALUACIÓN Y SEGUIMIENTO: 
Enero emisión de los siguientes 3 informes según los siguientes radicados: Forest 2023IE18633 del 30 de enero de 2023 Evaluación Institucional por Dependencias, 2023IE17038 del 27 de enero de 2023 Evaluación Independiente del Estado del Sistema de Control Interno (II semestre 2022) y 2'23IE20272 del 31 de enero de 2023 Seguimiento a los instrumentos técnicos y administrativos que hacen parte del SCI. 
Febrero: Informe de evaluación control interno contable 2022 -Formulario Informe Cualitativo publicado en  el enlace transparencia de la SDA, radicado 2023EE37837 del 21 de febrero de 2023 Informe de seguimiento al cumplimiento de la Directiva 008 de 2021 de la Alcaldía Mayor de Bogotá D.C, radicado 2023IE36689 del 20 de febrero de 2023 Informe de Seguimiento al Plan de Mejoramiento Institucional - Contraloría de Bogotá D.C. (a 31 de diciembre de 2022), radicado 2023IE36601  del 20 de febrero de 2023 Informe de “Cumplimiento de las Normas de Derechos de Autor y Uso de Software”, radicado 2023IE41147 del 24 de febrero de 2023 Informe de Seguimiento a la Austeridad y Eficiencia en el Gasto Público – Cuarto Trimestre de 2022 y radicado 2023IE43883 del 28 de febrero de 2023, Informe de Evaluación de la Atención al Ciudadano y Gestión de PQRSF Segundo Semestre 2022. 
Marzo: se emitieron dos (2) informes: 1. Informe de seguimiento al cumplimiento de las metas del Plan Distrital de Desarrollo Radicado No. 2023IE65334 y 2. Informe de Seguimiento al Cumplimiento de la Ley 1712 de 2014 - Transparencia y Acceso a la Información Pública radicado No. 2023IE69587. 
Abril: Se emitieron dos (2) informes: 1. Informe de Seguimiento a las Acciones del Plan de adecuación y Sostenibilidad (PAyS V.3), radicado No. 2023IE91254 del 25 de abril de 2023 y 2. Informe de Seguimiento: Control Previo Administrativo de los Contratos (Art. 65, Inciso 3 de la Ley 80 de 1993), radicado No. 2023IE94470 del 28 de abril de 2023.
Mayo:  Se emitieron tres (3) informes así: 1. Informe de Seguimiento a la Austeridad y Eficiencia en el Gasto Público - Primer Trimestre de 2023 (Incluye Seguimiento al PIGA), radicado No. 2023IE115490 del 24 de mayo de 2023, 2. Informe Final de Auditoría Interna con Base en Riesgos al Proceso “Evaluación, Control y Seguimiento”, radicado No. 2023IE115405 del 24 de mayo de 2023 y 3. Informe de Seguimiento al Plan de Mejoramiento por Procesos (Auditorías Internas) a 31 de marzo de 2023, radicado No. 2023IE116570 del 25 de mayo de 2023.
Junio:  Para este periodo se tenían programados tres informes, no obstante se emitieron cuatro (4) informes así: 1. Informe “Control Administrativo al Fondo de Caja Menor (Constitución, Gastos y Reembolsos) - Resolución N° DDC-000002 del 2 de septiembre de 2022 “Por la cual se actualiza el Manual para el Manejo y Control Contable de Cajas Menores” Radicado No. 2023IE134783 del 16 de junio, 2. Informe de seguimiento al cumplimiento de la publicación de documentos y actos administrativos de los procesos de contratación en SECOP II, radicado No. 2023IE140384 del 23 de junio, 3. Informe de Seguimiento a los Indicadores de los Procesos de la Entidad, radicado No. 2023IE142918 del 27 de junio y 4.  Informe de Seguimiento a los procesos y sistemas mencionados en los artículos 2° a 4° del Decreto Distrital 371 de 2010, radicado No. 2023IE139305 del 22 de junio de 2023 (este último se encontraba programado para el mes de Julio, pero se adelantó y ejecutó durante el mes de junio).
Julio: Para este periodo se ejecutaron tres (3) trabajos: 1. Informe de Seguimiento a los instrumentos técnicos y administrativos que hacen parte del Sistema de Control Interno (Decreto 221 de 2023 “Por medio del cual se reglamenta el Sistema de Gestión en el Distrito Capital, se deroga el Decreto Distrital 807 de 2019) - Primer Semestre 2023 radicado No. 2023IE162263 del 18 de julio, 2. Informe de Evaluación Independiente del Estado del Sistema de Control Interno (SCI) de la Secretaría Distrital de Ambiente (SDA) - Primer Semestre de 2023 radicado No. 2023IE169970 del 26 de julio y 3. Informe de Evaluación Independiente del Estado del Sistema de Control Interno (SCI) de la Secretaría Distrital de Ambiente (SDA) - Primer Semestre de 2023 radicado No. 2023IE169970 del 26 de julio de 2023.
Agosto: En cumplimiento del PAA 2023, durante este periodo, se emitieron cuatro (4) informes: así: 1. Informe “Seguimiento Austeridad y PIGA - II Trimestre 2023” Radicado No. 2023IE189319 del 17 de agosto, 2. Informe de “Seguimiento a la Política de Prevención del Daño Antijuridico y de Defensa Judicial” 2023, radicado No. 2023IE 193455 del 23 de agosto, 3. Informe Final de Auditoría Interna con Base en Riesgos al Proceso “Planeación Ambiental”., radicado No. 2023IE194882 del 24 de agosto y 4.  Informe de resultados de la “Evaluación de la Atención al Ciudadano, Gestión de PQRSF y Plan de Participación Ciudadana - I Semestre 2023”, radicado No. 2023IE1994195 del 29 de agosto de 2023.
GESTIÓN DE RIESGOS: 
Enero: emisión del siguiente informe Forest 2023IE08129 del 16 de enero de 2023: Seguimiento a las Acciones de Plan Anticorrupción y de Atención al Ciudadano - PAAC tercer cuatrimestre 2022, Febrero:  no se programó actividad para este rol; 
Marzo: no se programó actividad para este rol; 
Abril: no se programó actividad para este rol; 
Mayo:  Durante el mes de mayo se realizó la emisión de un (1) informe de Seguimiento a las Acciones de PAAC / Programa de Transparencia y Ética Pública (Componentes, Mapa de Riesgos y Reporte Aplicativo SUIT) / Primer Cuatrimestre 2023 a través del radicado No. 2023IE107483 del 15 de mayo de 2023.
Junio: Durante este periodo no se programó actividad para este rol.
Julio: Durante este periodo no se programó actividad para este rol.
Agosto: De acuerdo con el Plan Anual de Auditorias, y dada la connotación de seguimiento cuatrimestral, durante este periodo no se programó actividad relacionada con este rol.
ENFOQUE HACIA LA PREVENCIÓN: 
En los meses de enero y febrero no se programó actividad.  
Durante el mes de marzo: se realizó el 28 de marzo de 2023 la capacitación Transición PAAC Programa Transparencia, la cual se encontraba programada para el mes de abril.
Abril: De acuerdo con el PAA se encontraba programada la capacitación “Código de Integridad” para el día 26 de abril de 2023, sin embargo, por solicitud de la Dirección de Gestión Corporativa mediante radicado No. 2023IE88492 del 21 de abril de 2023, se reprogramó para el 03 de mayo de 2023, tal como se indica en el radicado No. 2023IE89192 del 24 de abril de 2023. 
Mayo: Teniendo en cuenta que por solicitud de radicado No. 2023IE88492 del 21 de abril de 2023 de la Dirección de Gestión Corporativa se reprogramó y ejecutó para el mes la capacitación “Código de Integridad”, el día 03 de mayo de 2023. 
Junio: De acuerdo con el PAA aprobado para la vigencia 2023, se realizó la capacitación “Acciones y Operatividad del Esquema de líneas de Defensa” programada para el día 30 de junio de 2023.
Julio: De acuerdo con el Plan Anual de Auditoria aprobado para la vigencia 2023, durante este mes se realizaron dos (2) capacitaciones así: 1. Capacitación Gestión de Riesgos y Enfoque Preventivo el día 13 de julio y 2. Actualización normativa en temas de Control Interno el 17 de julio de 2023.
Agosto: De acuerdo con el Plan Anual de Auditoria aprobado para la vigencia 2023, durante este mes se realizaron dos (2) capacitaciones así: 1. Capacitación "Formulación de Indicadores y su seguimiento" realizada el 30 de agosto y 2. Capacitación: "Planes de Mejoramiento: Formulación, registro y cierre (Isolucion)" realizada el 18 de agosto de 2023.
LIDERAZGO ESTRATÉGICO: 
Enero: Acta CICCI No.1 del 25 de enero de 2023, 
Febrero no se programó; 
Marzo: Acta CICCI No.2 del 21 de marzo de 2023
Abril: no se programó actividad asociada a este rol.
Mayo:  Durante el mes de mayo en cumplimiento de la Resolución SDA 2735 del 15-dic-2020,  y lo programado en el Plan Anual de Auditoría de la SDA aprobado el 25 de enero de 2023 ( sesión CICCI No. 1); se llevó a cabo la instalación de la Sesión N° 03-2023 del Comité Institucional de Coordinación de Control Interno - CICCI (modalidad virtual), convocada mediante memorando Forest SDA 2023IE95846 del 02 de mayo de 2023, en la cual se realizó la presentación de avances y resultados de ejecución del plan anual de auditoría - PAA 2023 con corte a 30 de abril de 2023, y se efectuó el seguimiento a compromisos derivados de sesiones anteriores como consta en el Acta CICCI No.3 del 9 de mayo de 2023 
Junio: Durante este periodo no se programó actividad asociada a este rol.
Julio: Durante el mes de julio en cumplimiento de la Resolución SDA 2735 del 15-dic-2020,  y lo programado en el Plan Anual de Auditoría de la SDA aprobado el 25 de enero de 2023 ( sesión CICCI No. 1); se llevó a cabo la instalación de la Sesión N° 04-2023 del Comité Institucional de Coordinación de Control Interno - CICCI (modalidad virtual), convocada mediante memorando Forest SDA 2023IE145881 del 29 de junio de 2023, en la cual se realizó la presentación de avances y resultados de ejecución del plan anual de auditoría - PAA 2023 con corte a 30 de junio de 2023, y se efectuó el seguimiento a compromisos derivados de sesiones anteriores como consta en el Acta CICCI No.4 del 11 de julio de 2023.
Agosto: De acuerdo con la  Resolución SDA 2735 del 15-dic-2020,  y lo programado en el Plan Anual de Auditoría de la SDA aprobado el 25 de enero de 2023, para este periodo no se programaron sesiones CICCI.
RELACIÓN ENTES EXTERNOS DE CONTROL:  
Enero: Comunicado 2023EE08708 del 16 de enero de 2023 con destino a la Contraloría General de la República, comunicados: 202301883 del 4 de enero de 2023, 2023EE08950 del 16 de enero de 2023, 2023EE13785 del 23 de enero de 2023, 2023EE09936 del 17 de enero 2023 y 2023EE10662 del 18 de enero de 2023 dirigidos a la Contraloría de Bogotá D.C, complemento de OCI a respuesta 2023EE10884 con destino al Concejo de Bogotá. 
Febrero: cuatro (4) comunicados con destino a la Contraloría de Bogotá 2023EE32071 del 14 de febrero, 2023EE36680 del 20 de febrero, 2023EE34821 del 16 de febrero, 2023EE39299 del 22 de febrero de 2023. 
Marzo: Diez (10) comunicados, de los cuales nueve (9) fueron con destino a la Contraloría de Bogotá Radicado 2023EE50279 del 2 de marzo de 2023, 2023EE57020 del 10 de marzo, 2023EE55325, 2023EE58908 y 2023EE59890 del 14 de marzo, 2023EE60609 del 16 de marzo, 2023EE21256 del 17 de marzo, 2023EE62145 y 2023EE63148 del 21 de marzo. Y uno (1) con destino a la Contraloría General de la República 2023EE68731 del 22 de marzo de 2023.
Abril: Durante este periodo se recibieron y asignaron ocho (8) requerimientos con destino a la Contraloría de Bogotá, frente a los cuales se emitieron las siguientes comunicaciones Radicado Rad. 2023EE85024 del 18 de abril, Radicado No. 2023EE82943 del 17 de abril, Radicado No. 2023EE87541 del 20 de abril, Radicado No. 2023EE85996 del 19 de abril, radicado No. 2023EE88305 del 21 de abril, radicado No. 2023EE87413 del 20 de abril, el radicado No. 2023ER86894 se asignó por parte de la OCI para respuesta el día 20 de abril según proceso 5859329 a la Subdirección de Ecosistemas y Ruralidad, y radicado No. 2023EE92792 del 26 de abril de 2023.
Mayo:  Durante este periodo se recibieron y gestionaron siete (7) requerimientos con destino a la Contraloría de Bogotá, frente a los cuales se emitieron las siguientes comunicaciones, radicado No. 2-2023-09911 con respuesta 2023EE106104, radicado No. 2-2023-10149 con respuesta 2023EE108055, radicado No. 2-2023-10074 con respuesta 2023EE110476, radicado No. 2-2023-10078 con respuesta 2023EE119356, radicado No. 2-2023-10515 con respuesta 2023EE110643, radicado No. 2-2023-10727 con respuesta 2023EE113285 y el radicado 2-2023-11243 se encuentra en términos de respuesta la cual debe ser emitida el día 06 de junio. 
Junio: Durante este periodo se recibieron y gestionaron once (11) requerimientos con destino a la Contraloría de Bogotá, respecto de los cuales se emitieron las siguientes comunicaciones: Radicado No. 2023ER12681 con respuesta 2023EE133372, radicado No. 2023ER126801 con respuesta 2023EE139582, radicado No. 2023ER127756 con respuesta 2023EE129402, radicado No. 2023ER131825 con respuesta 2023EE133151, radicado No. 2023ER127752 con respuesta 2023EE143316, radicado No. 2023ER136132 no aplica respuesta por tratarse de una  comunicación de carácter informativo, radicado No. 2023ER138519 con respuesta 2023EE140522, radicado No. 2023ER138942 con respuesta 2023EE143968,  y los radicados Nos.  2023ER146491, 2023ER146519 y  2023ER147760  se encuentran en términos para gestionar su respuesta (vencen en julio). 
Julio:  Durante este periodo se recibieron y gestionaron nueve (9) requerimientos con destino a la Contraloría de Bogotá, respecto de los cuales se emitieron las siguientes comunicaciones: 1. Radicado No. 2023ER153023 con respuesta 2023EE160253, 2. Radicado No. 2023ER155709 con respuesta 2023EE161615, 3. Radicado No. 2023ER155734 con respuesta 2023EE160138, 4. Radicado No. 2023ER159821 con respuesta 2023EE163383, 5. Radicado No. 2023ER159816 con respuesta 2023EE163375, 6. Radicado No. 2023ER163661 con respuesta 2023EE169134, 7. Radicado No. 2023ER163665 con respuesta  2023EE168597, 8. Radicado No. 2023ER166701 con respuesta 2023EE174386 y 9. Radicado No. 2023ER172448 se encuentra en términos para gestionar su respuesta (vence en agosto).
Agosto: Durante este periodo se recibieron y gestionaron nueve (9) requerimientos con destino a la Contraloría de Bogotá, respecto de los cuales se emitieron las siguientes comunicaciones por parte de la SDA: 1. Radicado No. 2023ER172448 con respuesta 2023EE175998, 2. Radicado No. 2023ER176621 con respuesta 2023EE178881, 3. Radicado No. 2023ER176624 con respuesta 2023EE181204, 4. Radicado No. 2023ER178521 con respuesta 2023EE178703, 5. Radicado No. 2023ER180954 con respuesta 2023EE183714, 6. Radicado No. 2023ER183332 con respuesta 2023EE188856, 7. Radicado No. 2023ER184323 con respuesta 2023EE187923, 8. Radicado No. 2023ER193368 con respuesta 2023EE195912 y 9. Radicado No. 2023ER194665 con respuesta 2023EE199370.	 </t>
  </si>
  <si>
    <t>Componente 1 Asesorar y apoyar como 2da linea de defensa frente la implementación MIPG
https://drive.google.com/drive/folders/1g6FNE71yL4Q7lnwjmoGlEBYSWmNCMdDo
Componente 2 Mejorar el Sistema de Gestión de Calidad
https://drive.google.com/drive/folders/1bet7i_1w8JAsoFIEO-IM8isny8YZ5svS
Componente 4 Revisar y actualizar el mapa y plan de manejo de riesgos
https://drive.google.com/drive/folders/1t_Y6AzOn5JlzTrL1i9OZdHIOg0TBbp7U
Componente 6 asesorar y apoyar la documentación sistemas y procesos de la SDA
https://drive.google.com/drive/folders/1Cz5i_6KQ5zC2h3TO9tL48z2ZoXWxTeZ</t>
  </si>
  <si>
    <t>La SDA cuenta con modelo integrado de gestión. Asesorar Plan de Adaptación y Sostenibilidad de MIPG - PAyS en su versión 2, el cual se aprobado en el Comité Institucional de Gestión y Desempeño – CIGD</t>
  </si>
  <si>
    <t>La SDA para la vigencia 2019 obtuvo 86,1 puntos, para la vigencia 2021 (reporte 2022) fue de 95,9 puntos con un incremento total de 9,8 Puntos. Para el 2023 que mide la gestión del año 2022, se reportará en el FURAG en el segundo trimestre del año.</t>
  </si>
  <si>
    <t>Acumulado del Cuatrienio de 8,46 puntos. Con un avance en el 2023 de 1,46 y en el mes de Agosto de 0,20. EVALUACIÓN Y SEGUIMIENTO: Se logró la emisión de veintisiete (27) informes</t>
  </si>
  <si>
    <t>Para un acumulado del Cuatrienio de 465.069 atenciones, y un acumulado en la vigencia 2023 de 114.380 atenciones. En el mes de agosto se garantizó el servicio con 15.264 atenciones</t>
  </si>
  <si>
    <t>Para un acumulado del Cuatrienio de 117.36, un acumulado en la vigencia de 17.11 y para el mes de Agosto 2.00. Asesorar Plan de Adaptación y Sostenibilidad de MIPG - PAyS en su versión 2, se actualiza el manual del Sistema Integrado de Gestión - SIG</t>
  </si>
  <si>
    <t>Para un acumulado del Cuatrienio de 72,84 acumulado en la vigencia 14.84 y para agosto 2,74 DISCIPLINARIOS: Se sustanciaron, revisaron y proyectaron 13 autos, TRANSPARENCIA: diligenciamiento del ITA en el aplicativo de la Procuraduría. GESTIÓN CONCEJO: se atendieron 25 derechos de petición</t>
  </si>
  <si>
    <t>Se han sustanciado, revisaron y proyectado 75 autos en el año. al cierre de este mes de agosto con 32 expedientes activos así: año 2022-12 expedientes activos y año 2023-20 expedientes activos para un Total 32 expedientes activos.</t>
  </si>
  <si>
    <t>se aplicaron 3408 encuestas con un nivel de satisfacción promedio de 94%</t>
  </si>
  <si>
    <t>Se llevó a cabo seguimiento a 2047 peticiones, el 55% respuesta en términos de ley, el 2% fuera de termino, el 1% sin respuesta fuera de termino y el 42% se encuentra en termino para dar respuesta en los meses de septiembre y octubre de 2023</t>
  </si>
  <si>
    <t>Se realizó la autoevaluación - mes vencido con el fin revisar, proponer y continuar con las estrategias propuestas anteriormente que ayuden a fortalecer los canales de atención habilitados y lograr una mejora continua</t>
  </si>
  <si>
    <t>Visitas a puntos físicos de atención al ciudadano de la SDA.</t>
  </si>
  <si>
    <t>Informe Final de Auditoría Interna “Evaluación, Control y Seguimiento”, Informe Final de Auditoría Interna con Base en Riesgos al Proceso “Planeación Ambiental”</t>
  </si>
  <si>
    <t>Informe de “Seguimiento a la Política de Prevención del Daño Antijuridico y de Defensa Judicial” 2023</t>
  </si>
  <si>
    <t xml:space="preserve">La Secretaría Distrital de Ambiente para la vigencia 2019 obtuvo 86,1 puntos, para la vigencia 2021 (reporte 2022) fue de 95,9 puntos con un incremento total de 9,8 Puntos. Para el 2023 que mide la gestión del año 2022, se adelantó el diligenciamiento del FURAG en el mes de julio y está pendiente la publicación de los resultados de esta medición.
Para la vigencia 2023 se ha avanzado en:
POLÍTICA DE CONTROL INTERNO: EVALUACIÓN Y SEGUIMIENTO: Total (37) informes. EVALUACION DE GESTION DEL RIESGO: informes de PAAC, evaluación de los riesgos gestión y corrupción, Seguimiento Especial -  Seguimiento a pasivos exigibles, reservas y saneamiento contable, entre otros. ENFOQUE HACIA LA PREVENCIÓN: Siete (8) Capacitaciones "Transición PAAC", "Código de Integridad", "Esquema de líneas de Defensa", "Gestión de Riesgos", "Actualización normativa". "Indicadores", "Planes de Mejoramiento (Isolucion)" y "fomento de la cultura del control". LIDERAZGO ESTRATEGICO: 4 sesión CICCI en enero, marzo, julio y septiembre; RELACION ENTES EXTERNOS DE CONTROL: Se consolidaron (66) respuestas a entes de Control entre enero y julio y en agosto se gestionaron nueve (9) requerimientos con destino a la Contraloría de Bogotá.
POLÍTICA DE ATENCIÓN AL CIUDADANO: un acumulado en la vigencia de 129.353 atenciones, encuestas con un nivel de satisfacción promedio de 94%, aplicación indicadores, se realizó capacitación de Secop II y las competencias de sector gobierno. 
POLÍTICA DE FORTALECIMIENTO ORGANIZACIONAL Y SIMPLIFICACIÓN DE PROCESOS: Actualización del procedimiento Gestión del Cambio y Control de salidas y trabajo no conforme, Publicación del Plan de Adecuación y Sostenibilidad MIPG - PayS y se apoyó a los procesos en la elaboración y actualización de sus documentos. </t>
  </si>
  <si>
    <t>La Función Pública mediante Circular externa 100 - 003 de 2023 estableció los lineamientos para el registro de información a través del FURAG vigencia 2022 junto con el cronograma, en donde se estableció que la publicación de los resultados se daría en agosto de 2023; sin embargo, a la fecha de este reporte no se conocen los resultados del índice.</t>
  </si>
  <si>
    <t>NO APLICAN dado que el retraso en el reporte es de un tercero</t>
  </si>
  <si>
    <r>
      <t xml:space="preserve">Se tiene un acumulado al </t>
    </r>
    <r>
      <rPr>
        <b/>
        <sz val="12"/>
        <rFont val="Calibri"/>
        <family val="2"/>
        <scheme val="minor"/>
      </rPr>
      <t>cuatrienio de 79,06%, acumulado vigencia 18,60% y para Septiembre 2023 de 3,18%</t>
    </r>
    <r>
      <rPr>
        <sz val="12"/>
        <rFont val="Calibri"/>
        <family val="2"/>
        <scheme val="minor"/>
      </rPr>
      <t xml:space="preserve"> se han logrado los siguientes avances: 
DISCIPLINARIOS: Se sustanciaron, revisaron y proyectaron 13 autos, se adelantó Flash Disciplinario del mes, cargue de expedientes Plataforma SIDD-4, Cargue de expedientes Plataforma Personería, 8 Capacitaciones e inventario físico de 32 expedientes activos. TRANSPARENCIA: Seguimiento esquema de publicación y agendas abiertas, Seguimiento cuatrimestral al Programa de Transparencia y Ética Pública – PTEP, seguimiento al plan de trabajo Plan de adaptación y Sostenibilidad de MIPG - PAyS.  Capacitación de transparencia, semana de la integridad.  GESTIÓN CONCEJO: se atendieron 37 derechos de petición, 6 proposiciones, emitieron 10 pronunciamientos frente a proyectos de acuerdo.
Sumado a la Gestión de Enero a julio: DISCIPLINARIOS:  Se sustanciaron, revisaron y proyectaron 62 autos entre ellos 11 autos de aperturas preliminares, 7 auto de cierre de investigación, 1 Auto inhibitorio, 6 Remisión por competencia, 1 auto de apertura de investigación, 2 Auto de Acumulación y 34 Autos de archivo. TRANSPARENCIA: 7 Seguimiento a la matriz de esquema de publicación y la solicitud de actualización de enlaces en agendas abiertas, diligenciamiento del ITA mesa de trabajo y seguimiento a la sesión de rendición de cuentas del menú participa, Medición Índice De Transparencia De Bogotá y Flash de transparencia mensuales y GESTIÓN CONCEJO:  Se atendieron 277 derechos de petición, 73 proposiciones del Concejo de Bogotá y se conceptualizaron 67 proyectos de acuerdo.</t>
    </r>
  </si>
  <si>
    <t>EVALUACIÓN Y SEGUIMIENTO: En SEPTIEMBRE se emitieron tres (3) informes así: Informe Final de Auditoría Interna con Base en Riesgos al Proceso “Gestión Financiera”, Informe Final de Auditoría Interna con Base en Riesgos al Proceso “Gestión Administrativa” e Informe de resultados del seguimiento a los Pasivos Exigibles, Reservas Presupuestales y Plan de sostenibilidad Contable y de Cartera 2023.
Lo anterior sumado a los meses de enero a agosto con: veinte (27) informes: Informe “Seguimiento Austeridad y PIGA - II Trimestre 2023”, Informe de “Seguimiento a la Política de Prevención del Daño Antijuridico y de Defensa Judicial” 2023, Informe Final de Auditoría Interna con Base en Riesgos al Proceso “Planeación Ambiental” y Informe de resultados de la “Evaluación de la Atención al Ciudadano, Gestión de PQRSF y Plan de Participación Ciudadana - I Semestre 2023”, Informe de seguimiento al cumplimiento de la Directiva 008 de 2021, Informe de Seguimiento al Plan de Mejoramiento Institucional (a 31 Dic 2022), Informe de “Cumplimiento de las Normas de Derechos de Autor y Uso de Software”, Informe de Seguimiento a la Austeridad y Eficiencia en el Gasto Público (IV Trim 2022), Informe de Evaluación de la Atención al Ciudadano, Gestión de PQRSF (II SEM 2022), Seguimiento al Cumplimiento de la Ley 1712 de 2014, Seguimiento a las Acciones del Plan de adecuación y Sostenibilidad (PAyS V.3), Seguimiento: Control Previo Administrativo de los Contratos. Informe de Seguimiento a la Austeridad y Eficiencia en el Gasto Público -1TRIM 2023. Informe Final de Auditoría Interna “Evaluación, Control y Seguimiento”, Informe de Seguimiento al Plan de Mejoramiento por Procesos (Auditorías Internas) a 31 de marzo de 2023. entre otros.</t>
  </si>
  <si>
    <t>2. EVALUACIÓN DE GESTIÓN DEL RIESGO: La Oficina de Control Interno, como tercera línea de defensa, para el mes de SEPTIEMBRE, se realizó el Informe de Seguimiento a las Acciones de Plan Anticorrupción y de Atención al Ciudadano / Programa de Transparencia y Ética Pública, en adelante PAAC - PTEP PAAC (Componentes, Mapa de Riesgos y Reporte Aplicativo SUIT) / Segundo Cuatrimestre 2023.
Lo anterior sumado con la gestión de enero a agosto, con la actividad de Seguimiento a las acciones de Plan Anticorrupción y de Atención al Ciudadano - PAAC del tercer cuatrimestre 2022 y la emisión de un (1) informe de Seguimiento a las Acciones de PAAC / Programa de Transparencia y Ética Pública (Componentes, Mapa de Riesgos y Reporte Aplicativo SUIT) / Primer Cuatrimestre 2023 a través del radicado No. 2023IE107483 del 15 de mayo de 2023.</t>
  </si>
  <si>
    <t>3. ENFOQUE HACIA LA PREVENCIÓN: Para el mes de SEPTIEMBRE se realizaron dos (2) capacitaciones así: 1.  Capacitación “Requerimientos de Auditorías Internas, mecanismos de Autocontrol y Autoevaluación” realizada el 13 de septiembre y 2. Capacitación “Respuesta a entes de Control, entidades públicas y auditorías”, realizada el 28 de septiembre de 2023.
Lo anterior sumado con la gestión de enero agosto se han realizado (7) Capacitaciones, Transición PAAC Programa Transparencia, “Código de Integridad” el 03 de mayo de 2023, “Acciones y Operatividad del Esquema de líneas de Defensa” 30 de junio de 2023, Gestión de Riesgos y Enfoque Preventivo el día 13 de julio, Actualización normativa en temas de Control Interno el 17 de julio de 2023, "Formulación de Indicadores y su seguimiento" realizada el 30 de agosto y "Planes de Mejoramiento: Formulación, registro y cierre (Isolucion)" realizada el 18 de agosto de 2023.</t>
  </si>
  <si>
    <t>4. LIDERAZGO ESTRATÉGICO: La OCI en su rol de secretario del Comité Institucional de Coordinación de Control Interno - CICCI, para el mes de SEPTIEMBRE: se llevó a cabo la instalación de la Sesión N° 05-2023 (modalidad virtual), en la cual se realizó la presentación de avances y resultados de ejecución del plan anual de auditoría - PAA 2023 con corte a 31 de agosto  de 2023.
Lo anterior sumado con la gestión de agosto a julio, se elaboró el acta No. 1 del 25 de enero de 2023, en donde se presentó y aprobó el Plan Anual de Auditoria 2023, se expusieron los resultados de ejecución total del Plan Anual de Auditoría 2022 y se comunicó el mapa de riesgos de gestión y corrupción 2023, se elaboró el acta No. 2 del 21 de marzo de 2023 en donde se presentaron los resultados de ejecución total del Plan Anual de Auditoría 2023 con corte a 28 de febrero de 2023. Y, se realizó Comité CICCI, como consta en el Acta CICCI No.3 del 9 de mayo de 2023, con la presentación de avances y resultados de ejecución del Plan Anual de Auditoría - PAA 2023 con corte a 30 de abril de 2023, y se efectuó el seguimiento a compromisos derivados de sesiones anteriores como consta en el Acta CICCI No.3 del 9 de mayo de 2023. Se llevó a cabo la Sesión N° 04-2023 - CICCI (modalidad virtual), se realizó la presentación de avances y resultados de ejecución del plan anual de auditoría - PAA 2023 con corte a 30 de junio de 2023, y se efectuó el seguimiento a compromisos derivados de sesiones anteriores como consta en el Acta CICCI No.4 del 11 de julio de 2023.</t>
  </si>
  <si>
    <t>5. RELACIÓN ENTES EXTERNOS DE CONTROL: Para el mes de SEPTIEMBRE se recibieron y gestionaron cuatro (4) con destino a la Contraloría de Bogotá, y se cargó el certificado de transmisión del Plan de Mejoramiento de la SDA.
Lo anterior sumado a enero: se atendieron cinco (5) de la Contraloría de Bogotá D.C, uno (1) del Concejo de Bogotá y uno (1) de la Contraloría General de la República. Febrero: Cuatro (4) comunicados con destino a la Contraloría de Bogotá. Marzo: Diez (10), de los cuales nueve (9) comunicados se emitieron con destino a la Contraloría de Bogotá y uno (1) con destino a la Contraloría General de la República. Abril: Ocho (8) comunicaciones con destino a la Controloría de Bogotá. Mayo con siete (7) requerimientos con destino a la Contraloría de Bogotá. Junio: once (11) requerimientos con destino a la Contraloría de Bogotá. y julio se recibieron y gestionaron nueve (9) requerimientos. Agosto nueve (9) requerimientos</t>
  </si>
  <si>
    <t>&lt;&lt;</t>
  </si>
  <si>
    <t>Durante el mes de septiembre de 2023, se garantizó el servicio mediante el canal presencial contando con 10 puntos de atención habilitados  mediante  con 3635 atenciones, distribuidos del siguiente modo: en la sede principal se lograron 2450 atenciones,  en el super CADE-CAD se realizaron 210 atenciones, en super CADE Suba 185 atenciones,  88 en CADE Engativá,  97 en CADE Toberín, 101 en super CADE Bosa, 68 en super CADE Américas, CADE Fontibón 49, 55 en Cade Manitas,  112 en cade calle 13, y en ferias de servicio se lograron  220 atenciones, en las cuales se ofrecieron 251 asesoría técnica en los trámites y servicios ofrecidos por la SDA, 213 liquidaciones, así mismo 3314 radicaciones de documentos o solicitudes.   
Lo anterior continuando con la gestión  del cuatrenio 41.924 en atenciones presenciales y lo corrido de la vigencia 2023  con 17.981 atenciones.</t>
  </si>
  <si>
    <t>Durante el mes de septiembre de 2023 se realizaron 9135 atenciones en el canal virtual, se recibieron 5.664 solicitudes mediante el correo electrónico atencionalciudadano@ambientebogota.gov.co, 6 solicitudes al correo del defensor del ciudadano, 450 SDQS, 351 correos a jurudico y 2664 tramites en el webfile. 
Así mismo, se llevó a cabo seguimiento a 2060 peticiones; adicionalmente,  la clasificación en las siguientes tipologías: Derechos de petición de interés general o particular, quejas, reclamos, solicitudes de información, consultas y felicitaciones, asignándolas a los diferentes procesos de la Entidad, para su respectiva gestión y respuesta.
Se realizaron alarmas semanales, las cuales fueron enviados a los líderes y enlaces de PQRF, con el propósito de minimizar las respuestas fuera de término expedidas por la Entidad. De acuerdo a lo anterior, se realizo informe mensual de seguimiento a la oportunidad de respuesta, teniendo en cuenta los plazos establecidos en la Ley 1755 de 2015 "Por medio de la cual se regula el Derecho Fundamental de Petición y se establece que toda persona tiene derecho a presentar peticiones respetuosas a las autoridades, por motivos de interés general o particular, y a obtener pronta resolución completa y de fondo sobre la misma".  Es así, como en dicho ejercicio se identificó que el 30% recibió respuesta dentro de los términos de ley, el 1% recibio respuesta fuera de termino, el 1% se encuentra sin respuesta fuera de termino  y  el 68% restante  se encuentra en termino para dar respuesta en los meses de octubre y noviembre de 2023;  cabe resaltar que el 95% de las peticiones registradas corresponden a los proceso misionales de la Entidad.
Lo anterior, sumado a la gestión del cuatrenio  con 242.640 atenciones del canal virtual y 50.097 PQRS recibidas y lo corrido de la vigencia 2023 con 75.102 atenciones en el canal virtual y 16.481  PQRS.</t>
  </si>
  <si>
    <t>Durante el mes de septiembre de 2023 se garantizó el servicio mediante el canal telefónico por medio de las 8 líneas de atención telefónicas  moviles  y adicionalmente con las líneas de atención de telefonía fija con 2203 atenciones las cuales ofrecieron 2178 asesoría en los tramites, 112 liquidaciones y servicios ofrecidos por la SDA y así mismo 72 radicaciones de solicitudes.
Lo anterior sumando a la gestión total del cuatrenio con 66.125  atenciones mediante el canal telefonico y lo corrido de la vigencia 2023 con  21.297 atenciones .</t>
  </si>
  <si>
    <t>Durante el mes de septiembre de 2023, se realizó el seguimiento de las listas de chequeo, formularios y certificados de confiabilidad. Así mismo, se realizó la actualización de 56 tramites con el fin de estar actualizados y alienados con el Sistema único de información de Trámites – SUIT, actividades que se adelantaron durante lo corrido de la vigencia 2021 y 2022.</t>
  </si>
  <si>
    <t>Durante el mes de septiembre de 2023, se dio cumplimiento a la Política Pública Distrital de Servicio a la Ciudadanía mediante los indicadores de gestión, la aplicación de 2102 encuestas en los canales de atención habilitados, así:  encuestas en el canal telefónico  1313 obteniendo un nivel de satisfacción del 100% y 157 encuestas en el canal virtual con un 82% de satisfacción, y  632 encuestas mediante el canal presencial obteniendo un 100%, obteniendo un promedio de 94%, adicional a esto,  la realización de la autoevaluación mensual mes vencido, la aplicación de indicadores de gestión del proceso entre los cuales están nivel de satisfacción, nivel de gestión en los canales presencial y telefónico, capacitaciones en temas relacionados con: trámites de fauna y accesibilidad. Por otra parte, se logró continuar con los diez (10) los puntos de atención presencial abiertos a la ciudadanía garantizando el acceso a los servicios de la entidad mediante todos los canales de atención habilitados.  
Lo anterior sumado a la gestión del cuatrenio, con  la aplicación de 71.281 encuestas en los canales de atención habilitados, obteniendo un promedio de 94,8% de satisfacción en la atención y lo corrido de la vigencia 2023 con 18.976 encuestas y un nivel de satisfaccion 96%.</t>
  </si>
  <si>
    <t>Durante el mes de septiembre de 2023,  se gestionó la entrega de 3148 entregas fisicas de correspondencia por medio del contrato con el proveedor Servicios Postales Nacionales y 3189 documentos electronicos. Continuando con la gestión de  la vigencia 2022  con 30.912 documentos fisicos y 56.563 documentos electronicos y lo corrido de la vigencia 2023 con 24.022 documentos fisicos y 21.859 electronicos.</t>
  </si>
  <si>
    <t xml:space="preserve">Durante la vigencia 2023  a corte de septiembre se han  atendido 30.759 ciudadanos desagregadas del siguiente modo: - 14.023 Personas Juridicas,  16727 Personas naturales ( 7453 Hombres y  9274 mujeres). </t>
  </si>
  <si>
    <t xml:space="preserve">Durante la vigencia 2023 a corte de septiembre,  se han atendido 5736 ciudadanos desagregadas del siguiente modo: 2653- Personas Juridicas,  3083 Personas naturales (1542 Hombres y 1541 mujeres. </t>
  </si>
  <si>
    <t xml:space="preserve">Durante  la vigencia 2023 a corte de septiembre, se han atendido 5799 ciudadanos desagregadas del siguiente modo: 2745- Personas Juridicas,  3054 Personas naturales (1445 Hombres y 1609 mujeres). </t>
  </si>
  <si>
    <t xml:space="preserve">Durante la vigencia 2023 a corte de septiembre, se han atendido 2507  ciudadanos desagregadas del siguiente modo: 1190- Personas Juridicas,  1317 Personas naturales (691 Hombres 626 mujeres). </t>
  </si>
  <si>
    <t>315 Respondieron no saben no responden a Localidad durante lo corrido de  la vigencia 2023   y .
84.237 Atendidos por canal Virtual  en lo corrido de la vigencia 2023 a corte de septiembre.</t>
  </si>
  <si>
    <t>Para el mes de septiembre mediante comunicación oficial (correo institucional) se recordó a los procesos los lineamientos frente al seguimiento del Plan de Adecuación y Sostenibilidad PAyS, se realizó monitoreo al cumplimiento de las acciones y se generó informe de resultados de MIPG para los procesos Gestión de Talento Humano, Direccionamiento Estratégico, Gestión Contractual, Gestión Documental, Gestión Jurídica, Gestión Tecnológica, Control y Mejora, Planeación Ambiental y Comunicaciones, los cuales cuentan con acciones en el MIPG y se presente al CIGD el avance al cumplimiento de las acciones del PAyS. Lo anterior sumado a la gestión de los meses de enero, febrero, marzo, abril, mayo, junio, julio y agosto donde mediante comunicaciones oficiales (correo y radicado No 2023IE174892) se socializo el PAyS en su versión 2, el cual fue aprobado en el CIGD del 4 de agosto 2023, se envió comunicado con radicado No 2023IE140416 emitiendo lineamientos para el diligenciamiento del FURAG, se realizaron mesas de trabajo con los responsables de las diferentes políticas, se emitió radicado No 2023IE114191 con el fin de indicar la metodología para el reporte FURAG y la construcción del PAyS V2, se capacito y se enviaron evidencias de las mismas, se definió un DRIVE para el monitoreo de las acciones, se emitió informe frente al cumplimiento de las acciones del PAyS se publicó y socializo el PAyS en su versión 1 con 26 actividades, se diligencio el FURAG en el aplicativo del DAFP, se formularon acciones sin cumplir del FURAG con los responsables de las diferentes políticas para la versión No 2 del PAyS y se envió comunicación oficial a la secretaria técnica del CIGD para presentación del PAyS V2.</t>
  </si>
  <si>
    <t>Para el mes de septiembre se asesoro al equipo del Sistema Integrado de Gestión – SIG en la revisión documental de formatos y manuales y se generaron observaciones a los procesos de Gestión de Talento Humano y Sistema Integrado de Gestión en la actualización documental por parte del líder del Sistema de Gestión de Calidad – SGC, lo anterior sumado a la gestión de enero, febrero, marzo, abril, mayo, junio, julio y agosto donde se actualiza el manual del SIG mediante radicado  No 2023EE196334, se socializo a través del correo institucional para estar en ambiente del 28 de agosto y se asesoró en la implementación de lineamientos del SGC a los procesos Direccionamiento Estratégico, Gestión Financiera, Gestión Tecnológica, Metrología, Monitoreo y Modelación, Gestión de Talento Humano y Gestión Ambiental y Desarrollo Rural, se capacito y socializo la actualización del procedimiento Gestión del Cambio, se emitió radicado No 2023IE100762 solicitando la identificación de productos, servicios y trabajos de la SDA, se asesoró a la SSFFS y a la DCA en el control y la gestión de productos, servicios y trabajo y se revisó y ajusto los procedimientos Gestión del cambio y Control de salidas y trabajo no conforme y se aclararon dudas sobre la actualización de este último procedimiento, se actualizo la caracterización del proceso SIG y el formato Acta de reunión y relación de asistencia del procedimiento: Elaboración, actualización y control de la documentación del SIG, se consolidaron los formatos de buenas prácticas y lecciones aprendidas de la SDA y se les asigno un DRIVE para quienes deseen realizar consulta.</t>
  </si>
  <si>
    <t>Para el mes de septiembre se reporto avance en las actividades del PAyS a cargo del SIG con corte a 30 de agosto, de las políticas Gestión del Conocimiento y la Innovación y Control Interno que fueron reportadas según la programación del indicador, lo anterior sumado a la gestión de los meses de enero, febrero, marzo, abril, mayo, junio, julio y agosto donde se realizaron mesas de trabajo para revisar las preguntas e identificaron evidencia de las políticas en las que tiene injerencia el SIG (Planeación institucional, Fortalecimiento institucional, Transparencia, Acceso a la Información y Lucha contra la Corrupción y Control Interno), se revisaron las preguntas del SIG en el FURAG: de las preguntas generales se deben responder las 6, de las de planeación institucional las preguntas 8 y 12, de las de fortalecimiento institucional las preguntas 4, 5 y de la 8 a la 17, de las de transparencia, acceso a la información y lucha contra la corrupción las preguntas de la 8 a la 18, de las de control interno las preguntas 1 y de la 5 a la 40, se realizó seguimiento a las actividades del proceso SIG en el PAyS para las políticas de Gestión del conocimiento y la innovación y control interno.</t>
  </si>
  <si>
    <t>Para el mes de septiembre se presentó para aprobación la política de administración del riesgo en sesión No 5 del Comité Institucional de Coordinación de Control Interno – CICCI y se socializo a la entidad en la metodología para la gestión del riesgo mediante comunicaciones oficiales (Boletín para estar en ambiente No 32 y 33), lo anterior sumado a la gestión de enero, febrero, marzo, abril, mayo, junio, julio y agosto donde se solicitó mediante correo institucional (SIG-MIPG) y comunicación oficial con radicado No 2023IE197960 a la Dirección de Planeación y Sistemas de Información Ambiental – DPSIA, la revisión y aportes del procedimiento y la Política de Administración de Riesgos frente a los lineamientos de los riesgos de Seguridad de la Información,      se presentó mapa de riesgos de gestión y corrupción al CICCI, se realizaron mesas de trabajo con los procesos con el fin de revisar y ajustar recomendaciones por parte de la 2da y 3era línea de defensa e incluir los componentes de antisoborno y conflicto de intereses en las causas de los riesgos de corrupción.</t>
  </si>
  <si>
    <t>Para el mes de septiembre se realizó monitoreo como 2da línea de defensa al plan de manejo de riesgos de gestión y corrupción en el aplicativo ISOLUCION, se emitieron informes sobre el plan de manejo de riesgos, planes de mejoramiento e indicadores a los lideres de los procesos y se socializaron, lo anterior sumado a las gestiones de los meses de enero, febrero, marzo, abril, mayo, junio, julio y agosto donde se realizó monitoreo de 2da línea de defensa al plan de manejo de riesgos en el aplicativo ISOLUCION, se emitieron informes de riesgos, planes de mejoramiento e indicadores a los lideres de los procesos y se emitió comunicación oficial con radicado No 2023IE66664, para los respectivos reportes de riesgos, PAyS, planes de mejoramiento e indicadores, se emitió radicado No 2023IE61348 recordando las fechas y recomendaciones para el monitoreo del mapa de riesgos, PAyS, Planes de Mejoramiento e Indicadores.</t>
  </si>
  <si>
    <t>Para el mes de septiembre se asesoró en la actualización documental a 5 procesos, se tramitaron 12 aprobaciones con comunicación oficial en el aplicativo FOREST, se realizaron 11 aprobaciones en el aplicativo ISOLUCION, se socializaron actualizaciones para 6 procesos, lo anterior sumado a la gestión de enero, febrero, marzo, abril, mayo, junio, julio y agosto donde en total se asesoró documentalmente a 39 procesos, se tramitaron 39 memorandos en FOREST, se aprobó en ISOLUCION a 43 procesos, se socializaron 30 novedades documentales, se emitieron informes de 2da línea con el diagnostico documental por proceso y se gestionó soporte con el proveedor del aplicativo ISOLUCION en 14 ocasiones, se envió radicado No 2023IE56732 para gestionar el uso y la asignación de usuarios, roles y responsabilidades en el aplicativo ISOLUCION.</t>
  </si>
  <si>
    <t>Durante el mes de septiembre, se han apoyado los siguientes procesos, Revisión Manual de Silvicultura. Ajuste DTS, exposición de motivos, resolución y presentación del Manual de Coberturas Vegetales, Revisión Plan de Mejoramiento Consolidado - Auditoría de Cumplimiento Cód. 54 PAD 2023 y Revisión Concepto Efectos Jurídicos de la Suspensión Provisional de la Resolución SDA 2304 de 2019 Río Tunjuelo.
Esto sumado a la gestión de enero a agosto, con gestiones interinstitucionales y planeación y presupuesto. Revisión de proyecto de decreto, proyectos de acuerdo, elaboración y revisión de conceptos técnicos, resoluciones, manuales, actas, y apoyo en mesa técnicas y demás trámites y peticiones allegadas a la SG. Participación en ponencia, debates, comités, y reuniones. Entre ellos: revisión Decreto mesa permanente por la calidad del aire en la ciudad, Revisión y ajuste proyecto de Manual de Coberturas Vegetales, Revisión proyecto nuevos árboles patrimoniales Acuerdo 823 de 2021, Proyección artículo Material Resuspendido para actualización del Decreto 531 del 2010, Revisión Resolución Por medio de la cual se establece el Etiquetado Vehicular Ambiental, y Revisión Resolución Términos de Referencia Planes de Mitigación de Impacto Áreas de Resiliencia Climática. Etc.</t>
  </si>
  <si>
    <t>Los retrasos correspondientes a las actividades: Socializar los resultados FURAG a los procesos de la SDA, Socializar los resultados FURAG al Comité Institucional de Gestión y Desempeño, Actualizar el Plan de Adecuación y Sostenibilidad del MIPG teniendo en cuenta los resultados FURAG, Remitir a la secretaria técnica del Comité Institucional de Gestión y Desempeño la actualización Plan de Adecuación y Sostenibilidad para ser presentado y aprobado, Publicar el Plan de Adecuación y Sostenibilidad del MIPG aprobado en la página web de la SDA y Socializar el Plan de Adecuación y Sostenibilidad del MIPG aprobado y publicado del componente Asesorar y apoyar como segunda línea de defensa a los procesos de la SDA frente a la implementación y mejora del Modelo Integrado de Planeación y Gestión – MIPG, se atribuyen a lineamientos emitidos en circular 100-003-2023 (link https://www.funcionpublica.gov.co/web/mipg/medicion_desempeno) por el consejo de gestión y desempeño institucional, en la cual se indico el cronograma de actividades para el Diligenciamiento del Formulario Único de Avance a la Gestión – FURAG y el respectivo resultado del Índice de Avance a la Gestión el cual a la fecha de este reporte no se conoce, lo que genera la ejecución de las actividades para el mes de octubre o cuando se tenga conocimiento de los resultados del índice.</t>
  </si>
  <si>
    <t>Las actividades con retraso correspondientes al componente Asesorar y apoyar como segunda línea de defensa a los procesos de la SDA frente a la implementación y mejora del Modelo Integrado de Planeación y Gestión – MIPG, se reprogramarán para el mes de octubre.</t>
  </si>
  <si>
    <t>Durante los meses de septiembre, El grupo de gestores de Integridad de la Secretaría Distrital de Ambiente, la Subsecretaría General y la Dirección de Gestión Corporativa organizaron un completo y pedagógico calendario de actividades para celebrar la Semana de la Integridad, entre el 25 y 29 de septiembre, que estuvieron orientadas a fortalecer, sensibilizar e interiorizar los “Valores de la Casa”, que nos distinguen como funcionarios y contratistas de la Secretaría de Ambiente para aportar de esta manera en la lucha contra la corrupción.
La programación contó con actividades al interior de la entidad como talleres de sensibilización, concurso de valores de integridad y capacitaciones dirigidas por profesionales de la Personería de Bogotá, tanto en modalidad virtual, como presencial.</t>
  </si>
  <si>
    <t>Durante el mes de septiembre de 2023, se socializó flash disciplinario relacionado con el Articulo 32 y 34  de la Ley 1952, Extinción de la Acción Disciplinaria- Código General Disciplinario. se sustanciaron, revisaron y proyectaron 15  autos entre ellos 2 auto de apertura de investigación. 9 Autos de archivo, 2 Auto apertura de Indagación previa, 1 auto Inhibitorio 1 Auto de remisión por competencia. Se realizó revisión física e incorporación de pruebas en los expedientes activos de los años, 2022-2023 verificando etapa de investigación, e Indagación previa, todas las pruebas y listos para fallar en el mes de septiembre de 2023. Se realizó una jornada de actualización del aplicativo de la Dirección Distrital de Asuntos Disciplinarios SIDD-4 de 27 expedientes; Igualmente, se está realizando el cargue de información de los expedientes también en el aplicativo de la Personería para Oficinas de Control Disciplinario Interno, en cumplimiento a la Resolución 451 del 2021. 3 expediente (teniendo en cuenta que este aplicativo solo deja subir investigaciones disciplinarias).
Se realizaron se realizó 1 capacitación conferencia semana de la Integridad el día jueves 28 de septiembre en el auditorio 2 piso, temas delitos contra la administración pública y transparencia Internacional y política antisoborno y responsabilidades penal, fiscal disciplinaria- Todo en atención y colaboración con la Subsecretaria General de la SDA y se realiza toma física para verificación de riesgos disciplinarios y de inventario de expedientes a fecha 30 de SEPTIEMBRE  2023, quedando el cierre de este mes de agosto con 26 expedientes  activos así:  año  2022  4 expedientes activos y año 2023 22 expedientes activos para un Total  26 expedientes activos.
Sumado a la gestión de enero a agosto, con 8 flash disciplinario, 86 autos. Se realizó toma física expedientes activos así año 2022 16 y año 2023 Total de 27.</t>
  </si>
  <si>
    <t>Durante el mes de septiembre del 2023 se realiza seguimiento a los diferentes lineamientos, herramientas y se realiza divulgación en pro de la aplicación de la ley de transparencia así:
-	se realiza seguimiento mensual a agendas abiertas junto con las solicitudes pertinentes.Se realiza mesa de trabajo con OPEL y DPSIA realizando ajustes al menú participa en la página web.
-	Se realiza divulgación de transparencia en la semana de la integridad por medio de charlas durante la semana.
-	Se realiza seguimiento al plan de trabajo Pays.   
Lo anterior, sumado a la gestión de enero a agosto correspondiente a seguimiento de la matriz de esquema de publicación y la solicitud de actualización de enlaces en agendas abiertas, mesa de trabajo y seguimiento a la sesión de rendición de cuentas del menú participa, se inicia la medición Índice de Transparencia de Bogotá y la solicitud de actualización de enlaces en agendas abiertas y la solicitud de la actualización en el formulario habilitado. Agendas abiertas junto con la realización de una capacitación para los enlaces de cada área, se realiza el acompañamiento a la apropiación y uso de las diferentes secciones del módulo participa en la sede electrónica. reporte de FURAG en cuanto a transparencia y lucha contra la corrupción. seguimiento trimestral al PTEP, flash de transparencia, diligenciamiento del ITA en el aplicativo de la Procuraduría.</t>
  </si>
  <si>
    <t>Durante el mes de septiembre de 2023, se atendieron 37 derechos de petición provenientes de los organismos de control político, relacionados con: tramites silviculturales, pasantías, humedales, ruido, entre otros; así mismo, se dio respuesta a 6 proposiciones asociadas a los temas: Región Metropolitana, PMA Tibabuyes, Emergencia climática, Regiotram, atrasos en la construcción de la casa ecológica; y se emitieron 10 pronunciamientos frente a proyectos de acuerdo y de Ley. Las iniciativas estuvieron asociadas a los siguientes temas: prácticas taurinas, talas por obras de infraestructura, polinizadores, entre otros. Esto sumado a la gestión de enero a agosto de 2023 donde se atendieron 277 derechos de petición, 73 proposiciones del Concejo de Bogotá y se conceptualizaron 67 proyectos de acuerdo.</t>
  </si>
  <si>
    <t>DISCIPLINARIOS: Se ha sustanciado 90 autos. TRANSPARENCIA: 8 Seguimiento esquema de publicación, agendas abiertas, menú participa, diligenciamiento Índice transparencia Bogotá, indices ITA y ITB, Flash de transparencia y semana de la integridadGESTIÓN CONCEJO: 314 derechos de petición, 79 proposiciones y  77 proyectos de acuerdo.</t>
  </si>
  <si>
    <t>Acumulado del Cuatrienio de 8,69 puntos. Con un avance en el 2023 de 1,69 y en el mes de Septiembre de 0,23. EVALUACIÓN Y SEGUIMIENTO: Se logró la emisión de veintisiete (30) informes</t>
  </si>
  <si>
    <t>Para un acumulado del Cuatrienio de 480.042  atenciones y un acumulado en la vigencia 2023 de 129.353 atenciones. 
En el mes de septiembre se garantizó el servicio con 14.973 atenciones</t>
  </si>
  <si>
    <t xml:space="preserve">Para un acumulado del Cuatrienio de 124,14 y un acumulado en la vigencia de 23.89 y para el mes de septiembre 6.78 </t>
  </si>
  <si>
    <t>Para un acumulado del Cuatrienio de 77,28 acumulado en la vigencia 19,28 y Para septiembre 4,44 DISCIPLINARIOS: Se ha sustanciado 90 autos. TRANSPARENCIA: 8 Seguimiento esquema de publicación, agendas abiertas, menú participa, diligenciamiento Índice transparencia Bogotá, indices ITA y ITB, Flash de transparencia y semana de la integridadGESTIÓN CONCEJO: 314 derechos de petición, 79 proposiciones y  77 proyectos de acuerdo.</t>
  </si>
  <si>
    <t>Se ha sustanciado 90 autos.</t>
  </si>
  <si>
    <t>se aplicaron 2012 encuestas con un nivel de satisfacción promedio de 94%</t>
  </si>
  <si>
    <t>e llevó a cabo seguimiento a 2060 peticiones 0% recibió respuesta dentro de los términos de ley, el 1% recibio respuesta fuera de termino, el 1% se encuentra sin respuesta fuera de termino  y  el 68% restante  se encuentra en termino para dar respuesta</t>
  </si>
  <si>
    <t xml:space="preserve">Informe Final de Auditoría Interna “Evaluación, Control y Seguimiento”,  “Planeación Ambiental”, “Gestión Financiera” y “Gestión Administrativa” </t>
  </si>
  <si>
    <t>7. LOGROS CORTE A SEPTIEMBRE AÑO 2023</t>
  </si>
  <si>
    <t xml:space="preserve">Acumulado del Cuatrienio de 8,69 puntos. Con un avance en el 2023 de 1,69 y en el mes de Septiembre de 0,23. EVALUACIÓN Y SEGUIMIENTO: Se logró la emisión de veintisiete (30) informes, tres (3) en enero, seis (6) en febrero, dos (2) en marzo, dos (2) en abril, Tres (3) en mayo, cuatro (4) en junio, tres (3) julio, agosto cuatro (4) y tres (3) en septiembre. EVALUACION DE GESTION DEL RIESGO:  En enero se emitió el informe de Plan Anticorrupción y Atención al Ciudadano correspondiente al tercer cuatrimestre de 2022. En mayo y septiembre, se emitieron  Informe de Seguimiento a las Acciones de PAAC / Programa de Transparencia y Ética Pública (Componentes, Mapa de Riesgos y Reporte Aplicativo SUIT) / Primer y segundo Cuatrimestre 2023. ENFOQUE HACIA LA PREVENCIÓN: Marzo, una (1) capacitación en "Transición PAAC". Mayo una (1) capacitación “Código de Integridad.  Junio una (1) capacitación “Acciones y Operatividad del Esquema de líneas de Defensa”. Julio dos (2) capacitaciones así: 1.Gestión de Riesgos y Enfoque Preventivo y 2. Actualización normativa. Agosto dos (2) capacitaciones y septiembre dos (2) capacitaciones: “Requerimientos de Auditorías Internas, mecanismos de Autocontrol y Autoevaluación” realizada el 13 de septiembre y 2. Capacitación “Respuesta a entes de Control, entidades públicas y auditorías”, realizada el 28 de septiembre de 2023. RELACION ENTES EXTERNOS DE CONTROL: Se consolidaron setenta y cinco (75) respuestas a entes de Control entre enero y agosto y en septiembre cuatro (4) con destino a la Contraloría de Bogotá, y se cargó el certificado de transmisión del Plan de Mejoramiento de la SDA. </t>
  </si>
  <si>
    <t>Para un acumulado del Cuatrienio de 480.042  atenciones y un acumulado en la vigencia 2023 de 129.353 atenciones. 
En el mes de septiembre se garantizó el servicio con 14.973 atenciones, asi, 2203 canal telefónico, 9135 canal virtual y 3635 en el canal presencial (210 Super CADECAD 30,  185 en el SuperCADE Suba, 101 en el SuperCADE Bosa,  68 en el SuperCADE Américas, 97 en el CADEToberín, 49 en el CADEFontibón,  88 en el CADEEngativá, 55 en CADE Manitas , 112 en Cade Calle 13 y 2450 en la sede principal) y en ferias de serivcio 220 ciudadanos.  Lo anterior sumado a la gestion  de la vigencia 2022 con 166.240, la vigencia  2021  con 130.443 atenciones y con 54.006 atenciones de la vigencia 2020, y sumado a la vigencia 2023  con 114.380 atenciones .   
Adicionalmente, por correspondencia se gestionaron 3148 documentos fisicos  y/o respuestas emitidas por la entidad a las solicitudes de la ciudadanía y electronicos 3189 .
Por otra parte, se ha dado cumplimiento al modelo de servicio y la Política Pública Distrital de Servicio a la ciudadanía mediante la aplicación de encuestas, se aplicaron 2102 encuestas con un nivel de satisfacción promedio de 94% en este periodo, se han aplicado indicadores, se realizo capacitacion de tramites de fauna y accesibilidad 
Así mismo, se realizó la autoevaluación - mes vencido con el fin revisar, proponer y continuar con las estrategias propuestas anteriormente que ayuden a fortalecer los canales de atención habilitados y lograr una mejora continua en nuestro proceso, logrando cumplir los compromisos y estrategias que permitieron el cumpliento de la meta.</t>
  </si>
  <si>
    <t>Para un acumulado del Cuatrienio de 124,14 y un acumulado en la vigencia de 23.89 y para el mes de septiembre 6.78 con las siguientes actividades: 1.68 - ASESORAR Y APOYAR LA IMPLEMENTACIÓN Y MEJORA DE Modelo de Integrado de Planeación y Gestión - MIPG, se realizó monitoreo al cumplimiento de las acciones y se generó informe y se presentó el avance al cumplimiento; 0.1 - MEJORAR EL Sistema Gestión y Control, se asesoró en documental de formatos y manuales y se generaron observaciones a los procesos de Gestión de Talento Humano y del Sistema Integrado de Gestión - SIG;  1 – IMPLEMENTAR LAS POLÍTICAS A CARGO DEL SIG, se reportó avance en las actividades del Plan de Adecuación y Sostenibilidad a cargo, 2 - REVISAR Y ACTUALIZAR EL MAPA Y PLAN DE MANEJO DE RIESGOS, se presentó para aprobación la política de administración del riesgo y se socializo a la entidad en la metodología para la gestión del riesgo mediante comunicaciones oficiales, 1.68 - SEGUIMIENTO AL CUMPLIMIENTO DE LOS PLANES E INDICADORES, se realizó monitoreo como 2da línea de defensa al plan de manejo de riesgos de gestión y corrupción en el aplicativo ISOLUCION; 0.32 - ASESORAR LA ACTUALIZACIÓN DOCUMENTAL DE LOS SISTEMAS DE LA SDA frente a la implementación y mejora del MIPG y SIG, se asesoró en la actualización documental a 5 procesos, se tramitaron 12 aprobaciones con comunicación oficial en el aplicativo FOREST, se realizaron 11 aprobaciones en el aplicativo ISOLUCION, se socializaron actualizaciones para 6 procesos.  
Sumado a la gestión de enero a agosto 4.16 - Asesorar y apoyar la implementación y mejora del MIPG, 2.17 - Mejorar el SGC, 2 - Implementar las políticas a cargo del SIG, 1.5 - Revisar y actualizar el Mapa y Plan de Manejo de Riesgos, 1.33 - Seguimiento al cumplimiento de los Planes e Indicadores, 5.21 - Asesorar la actualización documental de los sistemas.</t>
  </si>
  <si>
    <t>Para un acumulado del Cuatrienio de 77,28 acumulado en la vigencia 19,28 y Para septiembre 4,44 se han logrado los siguientes avances: con 0,69- DISCIPLINARIOS: Se sustanciaron, revisaron y proyectaron 15 autos, se adelantó Flash Disciplinario del mes, cargue de expedientes Plataforma SIDD-4, Cargue de expedientes Plataforma Personería, 1 Capacitaciones en la semana ded la integridad e inventario físico de 26 expedientes activos. 3,06- TRANSPARENCIA: Seguimiento esquema de publicación y agendas abiertas, semana de la integridad, mesa de trabajo mesa menú participa y  seguimiento al plan de trabajo Plan de adaptación y Sostenibilidad de MIPG - PAyS. 0,69 - GESTIÓN CONCEJO: se atendieron 37 derechos de petición, 6 proposiciones, emitieron 10 pronunciamientos frente a proyectos de acuerdo.
Sumado a la Gestión de Enero a agosto: 5,17- DISCIPLINARIOS:  Se sustanciaron, revisaron y proyectaron 75 autos. 4,5– TRANSPARENCIA: 7 Seguimiento a la matriz de esquema de publicación y la solicitud de actualización de enlaces en agendas abiertas, mesa de trabajo y seguimiento a la sesión de rendición de cuentas del menú participa, Medición Índice De Transparencia De Bogotá y Flash de transparencia mensuales y 5,17- GESTIÓN CONCEJO:  Se atendieron 277 derechos de petición, 73 proposiciones del Concejo de Bogotá y se conceptualizaron 67 proyectos de acuerdo.</t>
  </si>
  <si>
    <t>CORTE A SEPTIEMBRE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</si>
</sst>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6" formatCode="&quot;$&quot;\ #,##0;[Red]\-&quot;$&quot;\ #,##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0_-;\-&quot;$&quot;* #,##0_-;_-&quot;$&quot;* &quot;-&quot;_-;_-@_-"/>
    <numFmt numFmtId="166" formatCode="_-&quot;$&quot;* #,##0.00_-;\-&quot;$&quot;* #,##0.00_-;_-&quot;$&quot;* &quot;-&quot;??_-;_-@_-"/>
    <numFmt numFmtId="167" formatCode="_(&quot;$&quot;\ * #,##0.00_);_(&quot;$&quot;\ * \(#,##0.00\);_(&quot;$&quot;\ * &quot;-&quot;??_);_(@_)"/>
    <numFmt numFmtId="168" formatCode="_(* #,##0.00_);_(* \(#,##0.00\);_(* &quot;-&quot;??_);_(@_)"/>
    <numFmt numFmtId="169" formatCode="_-* #,##0.00\ _€_-;\-* #,##0.00\ _€_-;_-* &quot;-&quot;??\ _€_-;_-@_-"/>
    <numFmt numFmtId="170" formatCode="_ &quot;$&quot;\ * #,##0.00_ ;_ &quot;$&quot;\ * \-#,##0.00_ ;_ &quot;$&quot;\ * &quot;-&quot;??_ ;_ @_ "/>
    <numFmt numFmtId="171" formatCode="_ * #,##0.00_ ;_ * \-#,##0.00_ ;_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_ ;\-#,##0\ "/>
    <numFmt numFmtId="180" formatCode="&quot;$&quot;\ #,##0"/>
    <numFmt numFmtId="181" formatCode="&quot;$&quot;\ #,##0.00"/>
    <numFmt numFmtId="182" formatCode="#,##0.0"/>
    <numFmt numFmtId="183" formatCode="_-* #,##0.0\ _€_-;\-* #,##0.0\ _€_-;_-* &quot;-&quot;??\ _€_-;_-@_-"/>
    <numFmt numFmtId="184" formatCode="#,##0.0;\-#,##0.0"/>
    <numFmt numFmtId="185" formatCode="0.0"/>
    <numFmt numFmtId="186" formatCode="_-* #,##0_-;\-* #,##0_-;_-* &quot;-&quot;??_-;_-@_-"/>
    <numFmt numFmtId="187" formatCode="_-[$$-240A]\ * #,##0_-;\-[$$-240A]\ * #,##0_-;_-[$$-240A]\ * &quot;-&quot;??_-;_-@_-"/>
    <numFmt numFmtId="188" formatCode="_-[$$-240A]\ * #,##0.00_-;\-[$$-240A]\ * #,##0.00_-;_-[$$-240A]\ * &quot;-&quot;??_-;_-@_-"/>
    <numFmt numFmtId="189" formatCode="_-* #,##0.0000\ _€_-;\-* #,##0.0000\ _€_-;_-* &quot;-&quot;??\ _€_-;_-@_-"/>
    <numFmt numFmtId="190" formatCode="_-* #,##0_-;\-* #,##0_-;_-* &quot;-&quot;????_-;_-@_-"/>
    <numFmt numFmtId="191" formatCode="_-* #,##0.000\ _€_-;\-* #,##0.000\ _€_-;_-* &quot;-&quot;??\ _€_-;_-@_-"/>
    <numFmt numFmtId="192" formatCode="0.000%"/>
  </numFmts>
  <fonts count="95"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b/>
      <sz val="9"/>
      <name val="Arial"/>
      <family val="2"/>
    </font>
    <font>
      <b/>
      <sz val="9"/>
      <color indexed="8"/>
      <name val="Arial"/>
      <family val="2"/>
    </font>
    <font>
      <sz val="11"/>
      <color theme="1"/>
      <name val="Calibri"/>
      <family val="2"/>
      <scheme val="minor"/>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rgb="FF000000"/>
      <name val="Calibri"/>
      <family val="2"/>
      <scheme val="minor"/>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b/>
      <sz val="22"/>
      <color theme="1"/>
      <name val="Calibri"/>
      <family val="2"/>
      <scheme val="minor"/>
    </font>
    <font>
      <sz val="7"/>
      <name val="Calibri"/>
      <family val="2"/>
    </font>
    <font>
      <sz val="10"/>
      <name val="Calibri"/>
      <family val="2"/>
    </font>
    <font>
      <sz val="11"/>
      <color rgb="FF000000"/>
      <name val="Calibri"/>
      <family val="2"/>
      <charset val="1"/>
    </font>
    <font>
      <b/>
      <sz val="11"/>
      <color rgb="FFFF0000"/>
      <name val="Times New Roman"/>
      <family val="1"/>
    </font>
    <font>
      <sz val="12"/>
      <color rgb="FFFF0000"/>
      <name val="Times New Roman"/>
      <family val="1"/>
    </font>
    <font>
      <b/>
      <sz val="12"/>
      <color rgb="FFFF0000"/>
      <name val="Times New Roman"/>
      <family val="1"/>
    </font>
    <font>
      <sz val="8"/>
      <name val="Calibri"/>
      <family val="2"/>
      <scheme val="minor"/>
    </font>
    <font>
      <b/>
      <sz val="11"/>
      <name val="Times New Roman"/>
      <family val="1"/>
    </font>
    <font>
      <u/>
      <sz val="11"/>
      <color theme="10"/>
      <name val="Calibri"/>
      <family val="2"/>
      <scheme val="minor"/>
    </font>
    <font>
      <sz val="14"/>
      <color theme="0"/>
      <name val="Arial"/>
      <family val="2"/>
    </font>
    <font>
      <sz val="12"/>
      <color theme="0"/>
      <name val="Arial"/>
      <family val="2"/>
    </font>
    <font>
      <sz val="9"/>
      <color theme="0"/>
      <name val="Arial"/>
      <family val="2"/>
    </font>
    <font>
      <i/>
      <sz val="12"/>
      <name val="Arial"/>
      <family val="2"/>
    </font>
    <font>
      <sz val="14"/>
      <name val="Calibri"/>
      <family val="2"/>
      <scheme val="minor"/>
    </font>
    <font>
      <sz val="14"/>
      <name val="Calibri"/>
      <family val="2"/>
    </font>
    <font>
      <sz val="16"/>
      <name val="Calibri"/>
      <family val="2"/>
    </font>
    <font>
      <sz val="16"/>
      <color theme="1"/>
      <name val="Calibri"/>
      <family val="2"/>
      <scheme val="minor"/>
    </font>
    <font>
      <b/>
      <sz val="12"/>
      <color theme="1"/>
      <name val="Arial"/>
      <family val="2"/>
    </font>
    <font>
      <sz val="12"/>
      <color theme="1"/>
      <name val="Arial"/>
      <family val="2"/>
    </font>
    <font>
      <sz val="11"/>
      <color theme="1"/>
      <name val="Calibri"/>
      <family val="2"/>
    </font>
    <font>
      <b/>
      <sz val="12"/>
      <name val="Calibri"/>
      <family val="2"/>
      <scheme val="minor"/>
    </font>
    <font>
      <sz val="16"/>
      <color theme="1"/>
      <name val="Arial"/>
      <family val="2"/>
    </font>
    <font>
      <sz val="11"/>
      <name val="Calibri"/>
      <family val="2"/>
      <charset val="1"/>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6"/>
        <bgColor indexed="64"/>
      </patternFill>
    </fill>
    <fill>
      <patternFill patternType="solid">
        <fgColor rgb="FFFFFF00"/>
        <bgColor indexed="64"/>
      </patternFill>
    </fill>
    <fill>
      <patternFill patternType="solid">
        <fgColor theme="6" tint="0.39997558519241921"/>
        <bgColor rgb="FF3AEE3A"/>
      </patternFill>
    </fill>
    <fill>
      <patternFill patternType="solid">
        <fgColor theme="0" tint="-0.249977111117893"/>
        <bgColor indexed="64"/>
      </patternFill>
    </fill>
    <fill>
      <patternFill patternType="solid">
        <fgColor rgb="FFDBDBDB"/>
        <bgColor rgb="FFD9D9D9"/>
      </patternFill>
    </fill>
    <fill>
      <patternFill patternType="solid">
        <fgColor rgb="FF538135"/>
        <bgColor indexed="64"/>
      </patternFill>
    </fill>
    <fill>
      <patternFill patternType="solid">
        <fgColor rgb="FFDDEBF7"/>
        <bgColor indexed="64"/>
      </patternFill>
    </fill>
    <fill>
      <patternFill patternType="solid">
        <fgColor theme="4"/>
        <bgColor indexed="64"/>
      </patternFill>
    </fill>
    <fill>
      <patternFill patternType="solid">
        <fgColor rgb="FF92D050"/>
        <bgColor rgb="FF92D050"/>
      </patternFill>
    </fill>
    <fill>
      <patternFill patternType="solid">
        <fgColor rgb="FF76923C"/>
        <bgColor rgb="FF76923C"/>
      </patternFill>
    </fill>
    <fill>
      <patternFill patternType="solid">
        <fgColor rgb="FF00B050"/>
        <bgColor rgb="FF00B050"/>
      </patternFill>
    </fill>
    <fill>
      <patternFill patternType="solid">
        <fgColor rgb="FFEAF1DD"/>
        <bgColor rgb="FFEAF1DD"/>
      </patternFill>
    </fill>
    <fill>
      <patternFill patternType="solid">
        <fgColor rgb="FFD6E3BC"/>
        <bgColor rgb="FFD6E3BC"/>
      </patternFill>
    </fill>
  </fills>
  <borders count="9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top style="thin">
        <color auto="1"/>
      </top>
      <bottom style="thin">
        <color auto="1"/>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style="thin">
        <color auto="1"/>
      </left>
      <right/>
      <top style="thin">
        <color auto="1"/>
      </top>
      <bottom style="medium">
        <color indexed="64"/>
      </bottom>
      <diagonal/>
    </border>
  </borders>
  <cellStyleXfs count="20339">
    <xf numFmtId="0" fontId="0" fillId="0" borderId="0"/>
    <xf numFmtId="171" fontId="9" fillId="0" borderId="0" applyFont="0" applyFill="0" applyBorder="0" applyAlignment="0" applyProtection="0"/>
    <xf numFmtId="171" fontId="4" fillId="0" borderId="0" applyFont="0" applyFill="0" applyBorder="0" applyAlignment="0" applyProtection="0"/>
    <xf numFmtId="169" fontId="6" fillId="0" borderId="0" applyFont="0" applyFill="0" applyBorder="0" applyAlignment="0" applyProtection="0"/>
    <xf numFmtId="168" fontId="20"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4" fontId="4" fillId="0" borderId="0" applyFont="0" applyFill="0" applyBorder="0" applyAlignment="0" applyProtection="0"/>
    <xf numFmtId="169" fontId="1"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170" fontId="4" fillId="0" borderId="0" applyFont="0" applyFill="0" applyBorder="0" applyAlignment="0" applyProtection="0"/>
    <xf numFmtId="173" fontId="4" fillId="0" borderId="0" applyFont="0" applyFill="0" applyBorder="0" applyAlignment="0" applyProtection="0"/>
    <xf numFmtId="167" fontId="20" fillId="0" borderId="0" applyFont="0" applyFill="0" applyBorder="0" applyAlignment="0" applyProtection="0"/>
    <xf numFmtId="174" fontId="13" fillId="0" borderId="0" applyFont="0" applyFill="0" applyBorder="0" applyAlignment="0" applyProtection="0"/>
    <xf numFmtId="164"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0" fontId="4" fillId="0" borderId="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49" fontId="35" fillId="0" borderId="0" applyFill="0" applyBorder="0" applyProtection="0">
      <alignment horizontal="left" vertical="center"/>
    </xf>
    <xf numFmtId="0" fontId="36" fillId="0" borderId="0" applyNumberFormat="0" applyFill="0" applyBorder="0" applyProtection="0">
      <alignment horizontal="left" vertical="center"/>
    </xf>
    <xf numFmtId="0" fontId="36" fillId="0" borderId="0" applyNumberFormat="0" applyFill="0" applyBorder="0" applyProtection="0">
      <alignment horizontal="righ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4" fontId="35" fillId="0" borderId="0" applyFill="0" applyBorder="0" applyProtection="0">
      <alignment horizontal="right" vertical="center"/>
    </xf>
    <xf numFmtId="22" fontId="35" fillId="0" borderId="0" applyFill="0" applyBorder="0" applyProtection="0">
      <alignment horizontal="right" vertical="center"/>
    </xf>
    <xf numFmtId="4" fontId="35" fillId="0" borderId="0" applyFill="0" applyBorder="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0" fontId="34" fillId="5" borderId="0" applyNumberFormat="0" applyBorder="0" applyAlignment="0" applyProtection="0"/>
    <xf numFmtId="0" fontId="37" fillId="5" borderId="0" applyNumberFormat="0" applyBorder="0" applyAlignment="0" applyProtection="0"/>
    <xf numFmtId="177" fontId="35" fillId="0" borderId="0" applyFill="0" applyBorder="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0" fontId="36" fillId="2" borderId="0" applyNumberFormat="0" applyBorder="0" applyProtection="0">
      <alignment horizontal="center" vertical="center"/>
    </xf>
    <xf numFmtId="0" fontId="36" fillId="12" borderId="0" applyNumberFormat="0" applyBorder="0" applyProtection="0">
      <alignment horizontal="center" vertical="center" wrapText="1"/>
    </xf>
    <xf numFmtId="0" fontId="35" fillId="12" borderId="0" applyNumberFormat="0" applyBorder="0" applyProtection="0">
      <alignment horizontal="right" vertical="center" wrapText="1"/>
    </xf>
    <xf numFmtId="0" fontId="36" fillId="13" borderId="0" applyNumberFormat="0" applyBorder="0" applyProtection="0">
      <alignment horizontal="center" vertical="center"/>
    </xf>
    <xf numFmtId="0" fontId="36" fillId="14" borderId="0" applyNumberFormat="0" applyBorder="0" applyProtection="0">
      <alignment horizontal="center" vertical="center" wrapText="1"/>
    </xf>
    <xf numFmtId="0" fontId="36" fillId="14" borderId="0" applyNumberFormat="0" applyBorder="0" applyProtection="0">
      <alignment horizontal="righ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2"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38" fillId="0" borderId="0" applyFont="0" applyFill="0" applyBorder="0" applyAlignment="0" applyProtection="0"/>
    <xf numFmtId="164"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4"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20" fillId="0" borderId="0" applyFont="0" applyFill="0" applyBorder="0" applyAlignment="0" applyProtection="0"/>
    <xf numFmtId="167" fontId="4" fillId="0" borderId="0" applyFont="0" applyFill="0" applyBorder="0" applyAlignment="0" applyProtection="0"/>
    <xf numFmtId="166"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40" fillId="9" borderId="0" applyNumberFormat="0" applyBorder="0" applyAlignment="0" applyProtection="0"/>
    <xf numFmtId="0" fontId="20" fillId="0" borderId="0"/>
    <xf numFmtId="0" fontId="4" fillId="0" borderId="0"/>
    <xf numFmtId="0" fontId="38" fillId="0" borderId="0"/>
    <xf numFmtId="0" fontId="32" fillId="0" borderId="0"/>
    <xf numFmtId="0" fontId="32" fillId="0" borderId="0"/>
    <xf numFmtId="0" fontId="38" fillId="0" borderId="0"/>
    <xf numFmtId="0" fontId="4" fillId="0" borderId="0"/>
    <xf numFmtId="0" fontId="20" fillId="0" borderId="0"/>
    <xf numFmtId="0" fontId="4" fillId="0" borderId="0"/>
    <xf numFmtId="0" fontId="38" fillId="0" borderId="0"/>
    <xf numFmtId="0" fontId="38" fillId="0" borderId="0"/>
    <xf numFmtId="0" fontId="33" fillId="0" borderId="0"/>
    <xf numFmtId="0" fontId="41" fillId="0" borderId="0"/>
    <xf numFmtId="0" fontId="4" fillId="0" borderId="0"/>
    <xf numFmtId="3" fontId="35" fillId="0" borderId="0" applyFill="0" applyBorder="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2" fontId="20" fillId="0" borderId="0" applyFont="0" applyFill="0" applyBorder="0" applyAlignment="0" applyProtection="0"/>
    <xf numFmtId="0" fontId="33" fillId="0" borderId="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9" fontId="20"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4" fontId="4" fillId="0" borderId="0" applyFont="0" applyFill="0" applyBorder="0" applyAlignment="0" applyProtection="0"/>
    <xf numFmtId="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164" fontId="1"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0" fontId="74" fillId="27" borderId="0" applyBorder="0" applyProtection="0"/>
    <xf numFmtId="164" fontId="1"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164" fontId="1"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80" fillId="0" borderId="0" applyNumberForma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cellStyleXfs>
  <cellXfs count="1214">
    <xf numFmtId="0" fontId="0" fillId="0" borderId="0" xfId="0"/>
    <xf numFmtId="0" fontId="7" fillId="0" borderId="0" xfId="0" applyFont="1"/>
    <xf numFmtId="0" fontId="0" fillId="3" borderId="0" xfId="0" applyFill="1"/>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xf numFmtId="0" fontId="26" fillId="0" borderId="0" xfId="0" applyFont="1"/>
    <xf numFmtId="0" fontId="28" fillId="0" borderId="0" xfId="0" applyFont="1"/>
    <xf numFmtId="0" fontId="21" fillId="0" borderId="0" xfId="0" applyFont="1"/>
    <xf numFmtId="0" fontId="0" fillId="0" borderId="1" xfId="0" applyBorder="1" applyAlignment="1">
      <alignment horizontal="center" vertical="center"/>
    </xf>
    <xf numFmtId="0" fontId="21" fillId="3" borderId="0" xfId="0" applyFont="1" applyFill="1"/>
    <xf numFmtId="0" fontId="42" fillId="15" borderId="0" xfId="0" applyFont="1" applyFill="1"/>
    <xf numFmtId="4" fontId="42" fillId="15" borderId="0" xfId="0" applyNumberFormat="1" applyFont="1" applyFill="1"/>
    <xf numFmtId="0" fontId="43" fillId="15" borderId="0" xfId="0" applyFont="1" applyFill="1"/>
    <xf numFmtId="0" fontId="22" fillId="15" borderId="0" xfId="0" applyFont="1" applyFill="1" applyProtection="1">
      <protection locked="0"/>
    </xf>
    <xf numFmtId="0" fontId="23" fillId="15" borderId="0" xfId="0" applyFont="1" applyFill="1" applyAlignment="1" applyProtection="1">
      <alignment horizontal="center"/>
      <protection locked="0"/>
    </xf>
    <xf numFmtId="10" fontId="3" fillId="2" borderId="0" xfId="16" applyNumberFormat="1" applyFont="1" applyFill="1" applyAlignment="1">
      <alignment vertical="center"/>
    </xf>
    <xf numFmtId="180" fontId="21" fillId="0" borderId="0" xfId="0" applyNumberFormat="1" applyFont="1" applyAlignment="1">
      <alignment horizontal="center" vertical="center"/>
    </xf>
    <xf numFmtId="0" fontId="7" fillId="0" borderId="0" xfId="0" applyFont="1" applyAlignment="1">
      <alignment vertical="center"/>
    </xf>
    <xf numFmtId="0" fontId="10" fillId="0" borderId="29" xfId="0" applyFont="1" applyBorder="1" applyAlignment="1">
      <alignment horizontal="left" vertical="center" wrapText="1"/>
    </xf>
    <xf numFmtId="0" fontId="21" fillId="4" borderId="1" xfId="0" applyFont="1" applyFill="1" applyBorder="1" applyAlignment="1">
      <alignment horizontal="center" vertical="center"/>
    </xf>
    <xf numFmtId="0" fontId="10" fillId="0" borderId="0" xfId="0" applyFont="1" applyAlignment="1">
      <alignment horizontal="left" vertical="center" wrapText="1"/>
    </xf>
    <xf numFmtId="0" fontId="10" fillId="0" borderId="26" xfId="0" applyFont="1" applyBorder="1" applyAlignment="1">
      <alignment horizontal="left" vertical="center" wrapText="1"/>
    </xf>
    <xf numFmtId="0" fontId="2" fillId="16" borderId="4" xfId="16" applyFont="1" applyFill="1" applyBorder="1" applyAlignment="1">
      <alignment horizontal="center" vertical="center" wrapText="1"/>
    </xf>
    <xf numFmtId="0" fontId="22" fillId="15" borderId="0" xfId="0" applyFont="1" applyFill="1" applyAlignment="1" applyProtection="1">
      <alignment horizontal="center"/>
      <protection locked="0"/>
    </xf>
    <xf numFmtId="0" fontId="53" fillId="17" borderId="18" xfId="0" applyFont="1" applyFill="1" applyBorder="1" applyAlignment="1">
      <alignment horizontal="center" vertical="center"/>
    </xf>
    <xf numFmtId="0" fontId="53" fillId="18" borderId="1" xfId="2866" applyFont="1" applyFill="1" applyBorder="1" applyAlignment="1">
      <alignment horizontal="center" vertical="center" wrapText="1"/>
    </xf>
    <xf numFmtId="0" fontId="53" fillId="18" borderId="11" xfId="2866" applyFont="1" applyFill="1" applyBorder="1" applyAlignment="1">
      <alignment horizontal="center" vertical="center" wrapText="1"/>
    </xf>
    <xf numFmtId="0" fontId="54"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3" xfId="0" applyBorder="1"/>
    <xf numFmtId="0" fontId="53" fillId="18" borderId="1" xfId="2866" applyFont="1" applyFill="1" applyBorder="1" applyAlignment="1">
      <alignment horizontal="center" vertical="top" wrapText="1"/>
    </xf>
    <xf numFmtId="0" fontId="0" fillId="0" borderId="12" xfId="0" applyBorder="1"/>
    <xf numFmtId="0" fontId="53" fillId="18" borderId="4" xfId="2866" applyFont="1" applyFill="1" applyBorder="1" applyAlignment="1">
      <alignment horizontal="center" vertical="center" wrapText="1"/>
    </xf>
    <xf numFmtId="0" fontId="53" fillId="18" borderId="12" xfId="2866" applyFont="1" applyFill="1" applyBorder="1" applyAlignment="1">
      <alignment horizontal="center" vertical="center" wrapText="1"/>
    </xf>
    <xf numFmtId="0" fontId="54" fillId="0" borderId="1" xfId="0" applyFont="1" applyBorder="1"/>
    <xf numFmtId="0" fontId="54" fillId="0" borderId="11" xfId="0" applyFont="1" applyBorder="1"/>
    <xf numFmtId="0" fontId="54" fillId="0" borderId="4" xfId="0" applyFont="1" applyBorder="1"/>
    <xf numFmtId="0" fontId="0" fillId="0" borderId="39" xfId="0" applyBorder="1"/>
    <xf numFmtId="0" fontId="0" fillId="0" borderId="5" xfId="0" applyBorder="1"/>
    <xf numFmtId="0" fontId="0" fillId="0" borderId="21" xfId="0" applyBorder="1"/>
    <xf numFmtId="0" fontId="0" fillId="0" borderId="26" xfId="0" applyBorder="1"/>
    <xf numFmtId="0" fontId="0" fillId="0" borderId="27" xfId="0" applyBorder="1"/>
    <xf numFmtId="0" fontId="51" fillId="16" borderId="1" xfId="0" applyFont="1" applyFill="1" applyBorder="1" applyAlignment="1">
      <alignment horizontal="center" vertical="center" wrapText="1"/>
    </xf>
    <xf numFmtId="42" fontId="5" fillId="0" borderId="0" xfId="2865" applyFont="1" applyFill="1" applyAlignment="1">
      <alignment horizontal="center"/>
    </xf>
    <xf numFmtId="0" fontId="53" fillId="17" borderId="20" xfId="0" applyFont="1" applyFill="1" applyBorder="1" applyAlignment="1">
      <alignment horizontal="center" vertical="center"/>
    </xf>
    <xf numFmtId="0" fontId="53" fillId="18" borderId="2" xfId="2866" applyFont="1" applyFill="1" applyBorder="1" applyAlignment="1">
      <alignment horizontal="center" vertical="center" wrapText="1"/>
    </xf>
    <xf numFmtId="0" fontId="53" fillId="18" borderId="19" xfId="2866" applyFont="1" applyFill="1" applyBorder="1" applyAlignment="1">
      <alignment horizontal="center" vertical="center" wrapText="1"/>
    </xf>
    <xf numFmtId="0" fontId="54" fillId="0" borderId="17" xfId="0" applyFont="1" applyBorder="1"/>
    <xf numFmtId="0" fontId="54" fillId="0" borderId="3" xfId="0" applyFont="1" applyBorder="1"/>
    <xf numFmtId="0" fontId="54" fillId="0" borderId="10" xfId="0" applyFont="1" applyBorder="1"/>
    <xf numFmtId="180" fontId="5" fillId="0" borderId="0" xfId="0" applyNumberFormat="1" applyFont="1" applyAlignment="1">
      <alignment horizontal="center"/>
    </xf>
    <xf numFmtId="0" fontId="27" fillId="3" borderId="12" xfId="0" applyFont="1" applyFill="1" applyBorder="1" applyAlignment="1">
      <alignment horizontal="center" vertical="top" wrapText="1"/>
    </xf>
    <xf numFmtId="0" fontId="2" fillId="16" borderId="45" xfId="16" applyFont="1" applyFill="1" applyBorder="1" applyAlignment="1">
      <alignment horizontal="center" vertical="top" wrapText="1"/>
    </xf>
    <xf numFmtId="0" fontId="4" fillId="2" borderId="0" xfId="16" applyFill="1" applyAlignment="1">
      <alignment vertical="top"/>
    </xf>
    <xf numFmtId="0" fontId="10" fillId="0" borderId="29" xfId="0" applyFont="1" applyBorder="1" applyAlignment="1">
      <alignment horizontal="center" vertical="center" wrapText="1"/>
    </xf>
    <xf numFmtId="181" fontId="0" fillId="0" borderId="0" xfId="0" applyNumberFormat="1" applyAlignment="1">
      <alignment horizontal="center" vertical="center"/>
    </xf>
    <xf numFmtId="181" fontId="21" fillId="0" borderId="0" xfId="0" applyNumberFormat="1" applyFont="1" applyAlignment="1">
      <alignment horizontal="center" vertical="center"/>
    </xf>
    <xf numFmtId="181" fontId="0" fillId="0" borderId="0" xfId="0" applyNumberFormat="1" applyAlignment="1">
      <alignment horizontal="center"/>
    </xf>
    <xf numFmtId="2" fontId="0" fillId="0" borderId="0" xfId="0" applyNumberFormat="1" applyAlignment="1">
      <alignment horizontal="center"/>
    </xf>
    <xf numFmtId="43" fontId="56" fillId="0" borderId="0" xfId="0" applyNumberFormat="1" applyFont="1"/>
    <xf numFmtId="180" fontId="0" fillId="0" borderId="0" xfId="0" applyNumberFormat="1" applyAlignment="1">
      <alignment horizontal="center" vertical="center"/>
    </xf>
    <xf numFmtId="10" fontId="2" fillId="16" borderId="35" xfId="21" applyNumberFormat="1" applyFont="1" applyFill="1" applyBorder="1" applyAlignment="1">
      <alignment horizontal="center" vertical="center" wrapText="1"/>
    </xf>
    <xf numFmtId="41" fontId="0" fillId="0" borderId="0" xfId="0" applyNumberFormat="1" applyAlignment="1">
      <alignment horizontal="center"/>
    </xf>
    <xf numFmtId="181" fontId="5" fillId="0" borderId="0" xfId="0" applyNumberFormat="1" applyFont="1" applyAlignment="1">
      <alignment horizontal="center"/>
    </xf>
    <xf numFmtId="43" fontId="5" fillId="0" borderId="0" xfId="0" applyNumberFormat="1" applyFont="1" applyAlignment="1">
      <alignment horizontal="center"/>
    </xf>
    <xf numFmtId="169" fontId="5" fillId="0" borderId="0" xfId="3" applyFont="1" applyFill="1" applyBorder="1" applyAlignment="1">
      <alignment horizontal="center"/>
    </xf>
    <xf numFmtId="43" fontId="0" fillId="0" borderId="0" xfId="0" applyNumberFormat="1" applyAlignment="1">
      <alignment horizontal="center"/>
    </xf>
    <xf numFmtId="0" fontId="11" fillId="19" borderId="23" xfId="0" applyFont="1" applyFill="1" applyBorder="1" applyAlignment="1">
      <alignment horizontal="center" vertical="center" wrapText="1"/>
    </xf>
    <xf numFmtId="0" fontId="11" fillId="16" borderId="61" xfId="0" applyFont="1" applyFill="1" applyBorder="1" applyAlignment="1">
      <alignment horizontal="center" vertical="center" wrapText="1"/>
    </xf>
    <xf numFmtId="0" fontId="11" fillId="19" borderId="66"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62" fillId="0" borderId="0" xfId="0" applyFont="1" applyAlignment="1">
      <alignment horizontal="center" vertical="top" wrapText="1"/>
    </xf>
    <xf numFmtId="0" fontId="7" fillId="0" borderId="0" xfId="0" applyFont="1" applyAlignment="1">
      <alignment horizontal="left" vertical="top" wrapText="1"/>
    </xf>
    <xf numFmtId="0" fontId="44" fillId="0" borderId="0" xfId="0" applyFont="1" applyAlignment="1">
      <alignment horizontal="center" vertical="center"/>
    </xf>
    <xf numFmtId="2" fontId="7" fillId="0" borderId="0" xfId="0" applyNumberFormat="1" applyFont="1" applyAlignment="1">
      <alignment horizontal="center" vertical="center"/>
    </xf>
    <xf numFmtId="0" fontId="59" fillId="0" borderId="0" xfId="0" applyFont="1" applyAlignment="1">
      <alignment horizontal="center" vertical="center"/>
    </xf>
    <xf numFmtId="0" fontId="55" fillId="0" borderId="0" xfId="0" applyFont="1" applyAlignment="1">
      <alignment vertical="top" wrapText="1"/>
    </xf>
    <xf numFmtId="182" fontId="58" fillId="0" borderId="0" xfId="0" applyNumberFormat="1" applyFont="1" applyAlignment="1">
      <alignment horizontal="center" vertical="center" wrapText="1"/>
    </xf>
    <xf numFmtId="2" fontId="57" fillId="0" borderId="0" xfId="0" applyNumberFormat="1" applyFont="1" applyAlignment="1">
      <alignment horizontal="center" vertical="center"/>
    </xf>
    <xf numFmtId="0" fontId="0" fillId="0" borderId="0" xfId="0" applyAlignment="1">
      <alignment vertical="center" wrapText="1"/>
    </xf>
    <xf numFmtId="37" fontId="19" fillId="23" borderId="72" xfId="10" applyNumberFormat="1" applyFont="1" applyFill="1" applyBorder="1" applyAlignment="1">
      <alignment horizontal="center" vertical="center"/>
    </xf>
    <xf numFmtId="10" fontId="59" fillId="0" borderId="0" xfId="0" applyNumberFormat="1" applyFont="1" applyAlignment="1">
      <alignment horizontal="center" vertical="center"/>
    </xf>
    <xf numFmtId="0" fontId="5" fillId="16" borderId="66" xfId="0" applyFont="1" applyFill="1" applyBorder="1" applyAlignment="1">
      <alignment horizontal="center" vertical="center" wrapText="1"/>
    </xf>
    <xf numFmtId="0" fontId="5" fillId="21" borderId="34" xfId="0" applyFont="1" applyFill="1" applyBorder="1" applyAlignment="1">
      <alignment horizontal="center" vertical="center" wrapText="1"/>
    </xf>
    <xf numFmtId="0" fontId="5" fillId="17" borderId="25" xfId="0" applyFont="1" applyFill="1" applyBorder="1" applyAlignment="1">
      <alignment horizontal="center" vertical="center" wrapText="1"/>
    </xf>
    <xf numFmtId="10" fontId="7" fillId="0" borderId="0" xfId="0" applyNumberFormat="1" applyFont="1" applyAlignment="1">
      <alignment horizontal="center" vertical="center"/>
    </xf>
    <xf numFmtId="0" fontId="5" fillId="16" borderId="34" xfId="0" applyFont="1" applyFill="1" applyBorder="1" applyAlignment="1">
      <alignment horizontal="center" vertical="center" wrapText="1"/>
    </xf>
    <xf numFmtId="0" fontId="25" fillId="0" borderId="0" xfId="0" applyFont="1" applyAlignment="1">
      <alignment vertical="center" wrapText="1"/>
    </xf>
    <xf numFmtId="0" fontId="45" fillId="0" borderId="0" xfId="0" applyFont="1" applyAlignment="1">
      <alignment vertical="center" wrapText="1"/>
    </xf>
    <xf numFmtId="0" fontId="0" fillId="0" borderId="3" xfId="0" applyBorder="1"/>
    <xf numFmtId="8" fontId="0" fillId="0" borderId="3" xfId="0" applyNumberFormat="1" applyBorder="1"/>
    <xf numFmtId="44" fontId="0" fillId="0" borderId="3" xfId="3090" applyFont="1" applyBorder="1"/>
    <xf numFmtId="10" fontId="0" fillId="0" borderId="10" xfId="24" applyNumberFormat="1" applyFont="1" applyBorder="1"/>
    <xf numFmtId="8" fontId="0" fillId="0" borderId="1" xfId="0" applyNumberFormat="1" applyBorder="1"/>
    <xf numFmtId="44" fontId="0" fillId="0" borderId="1" xfId="3090" applyFont="1" applyBorder="1"/>
    <xf numFmtId="10" fontId="0" fillId="0" borderId="11" xfId="24" applyNumberFormat="1" applyFont="1" applyBorder="1"/>
    <xf numFmtId="10" fontId="0" fillId="0" borderId="1" xfId="24" applyNumberFormat="1" applyFont="1" applyBorder="1"/>
    <xf numFmtId="0" fontId="53" fillId="25" borderId="11" xfId="2866" applyFont="1" applyFill="1" applyBorder="1" applyAlignment="1">
      <alignment horizontal="center" vertical="center" wrapText="1"/>
    </xf>
    <xf numFmtId="6" fontId="54" fillId="0" borderId="3" xfId="0" applyNumberFormat="1" applyFont="1" applyBorder="1"/>
    <xf numFmtId="6" fontId="54" fillId="0" borderId="1" xfId="0" applyNumberFormat="1" applyFont="1" applyBorder="1"/>
    <xf numFmtId="0" fontId="54" fillId="0" borderId="1" xfId="0" applyFont="1" applyBorder="1" applyAlignment="1">
      <alignment horizontal="left" vertical="center"/>
    </xf>
    <xf numFmtId="0" fontId="54" fillId="0" borderId="4" xfId="0" applyFont="1" applyBorder="1" applyAlignment="1">
      <alignment vertical="center"/>
    </xf>
    <xf numFmtId="0" fontId="54" fillId="0" borderId="4" xfId="0" applyFont="1" applyBorder="1" applyAlignment="1">
      <alignment horizontal="left" vertical="center"/>
    </xf>
    <xf numFmtId="0" fontId="54" fillId="0" borderId="12" xfId="0" applyFont="1" applyBorder="1"/>
    <xf numFmtId="0" fontId="54" fillId="3" borderId="1" xfId="0" applyFont="1" applyFill="1" applyBorder="1"/>
    <xf numFmtId="10" fontId="54" fillId="3" borderId="1" xfId="24" applyNumberFormat="1" applyFont="1" applyFill="1" applyBorder="1"/>
    <xf numFmtId="0" fontId="54" fillId="3" borderId="11" xfId="0" applyFont="1" applyFill="1" applyBorder="1"/>
    <xf numFmtId="9" fontId="54" fillId="0" borderId="1" xfId="24" applyFont="1" applyBorder="1"/>
    <xf numFmtId="9" fontId="54" fillId="3" borderId="1" xfId="0" applyNumberFormat="1" applyFont="1" applyFill="1" applyBorder="1"/>
    <xf numFmtId="9" fontId="54" fillId="3" borderId="1" xfId="24" applyFont="1" applyFill="1" applyBorder="1"/>
    <xf numFmtId="0" fontId="54" fillId="3" borderId="19" xfId="0" applyFont="1" applyFill="1" applyBorder="1"/>
    <xf numFmtId="0" fontId="54" fillId="0" borderId="0" xfId="0" applyFont="1" applyAlignment="1">
      <alignment horizontal="left" vertical="center"/>
    </xf>
    <xf numFmtId="0" fontId="54" fillId="0" borderId="0" xfId="0" applyFont="1"/>
    <xf numFmtId="10" fontId="0" fillId="0" borderId="0" xfId="0" applyNumberFormat="1" applyAlignment="1">
      <alignment horizontal="center"/>
    </xf>
    <xf numFmtId="3" fontId="5" fillId="0" borderId="1"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0" fontId="75" fillId="28" borderId="71" xfId="0" applyFont="1" applyFill="1" applyBorder="1" applyAlignment="1">
      <alignment horizontal="center" vertical="center"/>
    </xf>
    <xf numFmtId="0" fontId="75" fillId="28" borderId="48" xfId="0" applyFont="1" applyFill="1" applyBorder="1" applyAlignment="1">
      <alignment horizontal="center" vertical="center"/>
    </xf>
    <xf numFmtId="0" fontId="76" fillId="0" borderId="59" xfId="0" applyFont="1" applyBorder="1" applyAlignment="1">
      <alignment horizontal="justify" vertical="center"/>
    </xf>
    <xf numFmtId="0" fontId="76" fillId="0" borderId="38" xfId="0" applyFont="1" applyBorder="1" applyAlignment="1">
      <alignment horizontal="justify" vertical="center"/>
    </xf>
    <xf numFmtId="0" fontId="76" fillId="0" borderId="69" xfId="0" applyFont="1" applyBorder="1" applyAlignment="1">
      <alignment horizontal="justify" vertical="center"/>
    </xf>
    <xf numFmtId="0" fontId="76" fillId="0" borderId="29" xfId="0" applyFont="1" applyBorder="1" applyAlignment="1">
      <alignment horizontal="justify" vertical="center"/>
    </xf>
    <xf numFmtId="0" fontId="77" fillId="29" borderId="29" xfId="0" applyFont="1" applyFill="1" applyBorder="1" applyAlignment="1">
      <alignment horizontal="justify" vertical="center"/>
    </xf>
    <xf numFmtId="169" fontId="0" fillId="0" borderId="0" xfId="3" applyFont="1"/>
    <xf numFmtId="0" fontId="79" fillId="24" borderId="48" xfId="0" applyFont="1" applyFill="1" applyBorder="1" applyAlignment="1">
      <alignment horizontal="center" vertical="center"/>
    </xf>
    <xf numFmtId="0" fontId="79" fillId="24" borderId="27" xfId="0" applyFont="1" applyFill="1" applyBorder="1" applyAlignment="1">
      <alignment horizontal="center" vertical="center"/>
    </xf>
    <xf numFmtId="0" fontId="75" fillId="28" borderId="37" xfId="0" applyFont="1" applyFill="1" applyBorder="1" applyAlignment="1">
      <alignment horizontal="center" vertical="center"/>
    </xf>
    <xf numFmtId="0" fontId="76" fillId="0" borderId="0" xfId="0" applyFont="1" applyAlignment="1">
      <alignment horizontal="justify" vertical="center"/>
    </xf>
    <xf numFmtId="0" fontId="0" fillId="24" borderId="0" xfId="0" applyFill="1" applyAlignment="1">
      <alignment horizontal="center"/>
    </xf>
    <xf numFmtId="9" fontId="76" fillId="0" borderId="29" xfId="21" applyFont="1" applyBorder="1" applyAlignment="1">
      <alignment horizontal="center" vertical="center"/>
    </xf>
    <xf numFmtId="9" fontId="0" fillId="0" borderId="0" xfId="0" applyNumberFormat="1"/>
    <xf numFmtId="9" fontId="0" fillId="0" borderId="1" xfId="21" applyFont="1" applyBorder="1"/>
    <xf numFmtId="9" fontId="76" fillId="0" borderId="0" xfId="21" applyFont="1" applyBorder="1" applyAlignment="1">
      <alignment horizontal="center" vertical="center"/>
    </xf>
    <xf numFmtId="10" fontId="0" fillId="0" borderId="0" xfId="21" applyNumberFormat="1" applyFont="1"/>
    <xf numFmtId="2" fontId="0" fillId="0" borderId="0" xfId="0" applyNumberFormat="1"/>
    <xf numFmtId="9" fontId="0" fillId="0" borderId="0" xfId="21" applyFont="1"/>
    <xf numFmtId="3" fontId="0" fillId="0" borderId="0" xfId="0" applyNumberFormat="1"/>
    <xf numFmtId="42" fontId="4" fillId="0" borderId="1" xfId="2865" applyFont="1" applyFill="1" applyBorder="1" applyAlignment="1">
      <alignment horizontal="center" vertical="center" wrapText="1"/>
    </xf>
    <xf numFmtId="42" fontId="2" fillId="0" borderId="1" xfId="2865" applyFont="1" applyFill="1" applyBorder="1" applyAlignment="1">
      <alignment horizontal="center" vertical="center" wrapText="1"/>
    </xf>
    <xf numFmtId="172" fontId="0" fillId="0" borderId="0" xfId="21" applyNumberFormat="1" applyFont="1"/>
    <xf numFmtId="188" fontId="0" fillId="0" borderId="0" xfId="9" applyNumberFormat="1" applyFont="1"/>
    <xf numFmtId="188" fontId="0" fillId="0" borderId="0" xfId="0" applyNumberFormat="1"/>
    <xf numFmtId="188" fontId="20" fillId="0" borderId="0" xfId="9" applyNumberFormat="1" applyFont="1"/>
    <xf numFmtId="175" fontId="0" fillId="0" borderId="0" xfId="3" applyNumberFormat="1" applyFont="1"/>
    <xf numFmtId="169" fontId="5" fillId="0" borderId="0" xfId="3" applyFont="1" applyFill="1" applyAlignment="1"/>
    <xf numFmtId="0" fontId="0" fillId="0" borderId="11" xfId="0" applyBorder="1" applyAlignment="1">
      <alignment horizontal="center"/>
    </xf>
    <xf numFmtId="9" fontId="0" fillId="0" borderId="11" xfId="21" applyFont="1" applyBorder="1" applyAlignment="1">
      <alignment horizontal="center"/>
    </xf>
    <xf numFmtId="8" fontId="0" fillId="0" borderId="5" xfId="0" applyNumberFormat="1" applyBorder="1"/>
    <xf numFmtId="0" fontId="34" fillId="0" borderId="0" xfId="0" applyFont="1"/>
    <xf numFmtId="180" fontId="34" fillId="0" borderId="0" xfId="0" applyNumberFormat="1" applyFont="1"/>
    <xf numFmtId="10" fontId="81" fillId="0" borderId="36" xfId="21" applyNumberFormat="1" applyFont="1" applyFill="1" applyBorder="1" applyAlignment="1">
      <alignment vertical="center"/>
    </xf>
    <xf numFmtId="3" fontId="34" fillId="0" borderId="0" xfId="0" applyNumberFormat="1" applyFont="1"/>
    <xf numFmtId="181" fontId="34" fillId="0" borderId="0" xfId="0" applyNumberFormat="1" applyFont="1"/>
    <xf numFmtId="0" fontId="82" fillId="0" borderId="0" xfId="0" applyFont="1" applyAlignment="1">
      <alignment horizontal="center"/>
    </xf>
    <xf numFmtId="181" fontId="82" fillId="0" borderId="0" xfId="0" applyNumberFormat="1" applyFont="1" applyAlignment="1">
      <alignment horizontal="center"/>
    </xf>
    <xf numFmtId="181" fontId="83" fillId="0" borderId="0" xfId="0" applyNumberFormat="1" applyFont="1" applyAlignment="1">
      <alignment horizontal="center" vertical="center"/>
    </xf>
    <xf numFmtId="169" fontId="82" fillId="0" borderId="0" xfId="3" applyFont="1" applyFill="1" applyBorder="1" applyAlignment="1">
      <alignment horizontal="center"/>
    </xf>
    <xf numFmtId="169" fontId="82" fillId="0" borderId="0" xfId="0" applyNumberFormat="1" applyFont="1" applyAlignment="1">
      <alignment horizontal="center"/>
    </xf>
    <xf numFmtId="42" fontId="82" fillId="0" borderId="0" xfId="2865" applyFont="1" applyFill="1" applyAlignment="1">
      <alignment horizontal="center"/>
    </xf>
    <xf numFmtId="9" fontId="5" fillId="0" borderId="0" xfId="21" applyFont="1" applyFill="1" applyBorder="1" applyAlignment="1">
      <alignment horizontal="center"/>
    </xf>
    <xf numFmtId="169" fontId="5" fillId="0" borderId="0" xfId="0" applyNumberFormat="1" applyFont="1" applyAlignment="1">
      <alignment horizontal="center"/>
    </xf>
    <xf numFmtId="0" fontId="25" fillId="0" borderId="0" xfId="0" applyFont="1"/>
    <xf numFmtId="0" fontId="25" fillId="0" borderId="0" xfId="0" applyFont="1" applyAlignment="1">
      <alignment horizontal="center"/>
    </xf>
    <xf numFmtId="169" fontId="5" fillId="0" borderId="0" xfId="3" applyFont="1" applyFill="1" applyBorder="1" applyAlignment="1"/>
    <xf numFmtId="175" fontId="5" fillId="0" borderId="0" xfId="3" applyNumberFormat="1" applyFont="1" applyFill="1" applyBorder="1" applyAlignment="1">
      <alignment horizontal="center"/>
    </xf>
    <xf numFmtId="189" fontId="5" fillId="0" borderId="0" xfId="3" applyNumberFormat="1" applyFont="1" applyFill="1" applyBorder="1" applyAlignment="1">
      <alignment horizontal="center"/>
    </xf>
    <xf numFmtId="9" fontId="5" fillId="0" borderId="0" xfId="21" applyFont="1" applyFill="1" applyAlignment="1">
      <alignment horizontal="center"/>
    </xf>
    <xf numFmtId="175" fontId="5" fillId="0" borderId="0" xfId="3" applyNumberFormat="1" applyFont="1" applyFill="1" applyAlignment="1">
      <alignment horizontal="center"/>
    </xf>
    <xf numFmtId="172" fontId="5" fillId="0" borderId="0" xfId="21" applyNumberFormat="1" applyFont="1" applyFill="1" applyAlignment="1">
      <alignment horizontal="center"/>
    </xf>
    <xf numFmtId="169" fontId="5" fillId="0" borderId="0" xfId="3" applyFont="1" applyFill="1" applyAlignment="1">
      <alignment horizontal="center"/>
    </xf>
    <xf numFmtId="175" fontId="5" fillId="0" borderId="0" xfId="0" applyNumberFormat="1" applyFont="1" applyAlignment="1">
      <alignment horizontal="center"/>
    </xf>
    <xf numFmtId="10" fontId="0" fillId="0" borderId="1" xfId="21" applyNumberFormat="1" applyFont="1" applyFill="1" applyBorder="1"/>
    <xf numFmtId="0" fontId="53" fillId="0" borderId="11" xfId="2866" applyFont="1" applyBorder="1" applyAlignment="1">
      <alignment horizontal="center" vertical="center" wrapText="1"/>
    </xf>
    <xf numFmtId="9" fontId="54" fillId="0" borderId="1" xfId="24" applyFont="1" applyFill="1" applyBorder="1"/>
    <xf numFmtId="6" fontId="54" fillId="0" borderId="4" xfId="0" applyNumberFormat="1" applyFont="1" applyBorder="1"/>
    <xf numFmtId="10" fontId="4" fillId="16" borderId="2" xfId="16" applyNumberFormat="1" applyFill="1" applyBorder="1" applyAlignment="1">
      <alignment horizontal="center" vertical="center" wrapText="1"/>
    </xf>
    <xf numFmtId="0" fontId="17" fillId="16" borderId="55" xfId="0" applyFont="1" applyFill="1" applyBorder="1" applyAlignment="1" applyProtection="1">
      <alignment horizontal="left" vertical="center" wrapText="1"/>
      <protection locked="0"/>
    </xf>
    <xf numFmtId="181" fontId="17" fillId="17" borderId="73" xfId="0" applyNumberFormat="1" applyFont="1" applyFill="1" applyBorder="1" applyAlignment="1" applyProtection="1">
      <alignment horizontal="center" vertical="center" wrapText="1"/>
      <protection locked="0"/>
    </xf>
    <xf numFmtId="181" fontId="4" fillId="20" borderId="73" xfId="0" applyNumberFormat="1" applyFont="1" applyFill="1" applyBorder="1" applyAlignment="1" applyProtection="1">
      <alignment horizontal="center" vertical="center" wrapText="1"/>
      <protection locked="0"/>
    </xf>
    <xf numFmtId="0" fontId="17" fillId="16" borderId="73" xfId="0" applyFont="1" applyFill="1" applyBorder="1" applyAlignment="1" applyProtection="1">
      <alignment horizontal="left" vertical="center" wrapText="1"/>
      <protection locked="0"/>
    </xf>
    <xf numFmtId="181" fontId="17" fillId="17" borderId="56" xfId="0" applyNumberFormat="1" applyFont="1" applyFill="1" applyBorder="1" applyAlignment="1" applyProtection="1">
      <alignment horizontal="left" vertical="center" wrapText="1"/>
      <protection locked="0"/>
    </xf>
    <xf numFmtId="0" fontId="17" fillId="16" borderId="40" xfId="0" applyFont="1" applyFill="1" applyBorder="1" applyAlignment="1" applyProtection="1">
      <alignment horizontal="left" vertical="center" wrapText="1"/>
      <protection locked="0"/>
    </xf>
    <xf numFmtId="181" fontId="17" fillId="16" borderId="55" xfId="0" applyNumberFormat="1" applyFont="1" applyFill="1" applyBorder="1" applyAlignment="1" applyProtection="1">
      <alignment horizontal="center" vertical="top" wrapText="1"/>
      <protection locked="0"/>
    </xf>
    <xf numFmtId="181" fontId="17" fillId="16" borderId="43" xfId="0" applyNumberFormat="1" applyFont="1" applyFill="1" applyBorder="1" applyAlignment="1" applyProtection="1">
      <alignment horizontal="center" vertical="top" wrapText="1"/>
      <protection locked="0"/>
    </xf>
    <xf numFmtId="0" fontId="2" fillId="2" borderId="0" xfId="16" applyFont="1" applyFill="1" applyAlignment="1">
      <alignment vertical="center"/>
    </xf>
    <xf numFmtId="175" fontId="0" fillId="0" borderId="0" xfId="3" applyNumberFormat="1" applyFont="1" applyFill="1" applyAlignment="1">
      <alignment horizontal="center" vertical="center"/>
    </xf>
    <xf numFmtId="169" fontId="4" fillId="2" borderId="0" xfId="3" applyFont="1" applyFill="1" applyAlignment="1">
      <alignment vertical="center"/>
    </xf>
    <xf numFmtId="169" fontId="0" fillId="0" borderId="0" xfId="3" applyFont="1" applyFill="1" applyAlignment="1">
      <alignment horizontal="center" vertical="center"/>
    </xf>
    <xf numFmtId="0" fontId="54" fillId="0" borderId="5" xfId="0" applyFont="1" applyBorder="1"/>
    <xf numFmtId="10" fontId="0" fillId="0" borderId="4" xfId="21" applyNumberFormat="1" applyFont="1" applyFill="1" applyBorder="1"/>
    <xf numFmtId="8" fontId="5" fillId="0" borderId="0" xfId="0" applyNumberFormat="1" applyFont="1" applyAlignment="1">
      <alignment horizontal="center"/>
    </xf>
    <xf numFmtId="9" fontId="82" fillId="0" borderId="0" xfId="21" applyFont="1" applyFill="1" applyBorder="1" applyAlignment="1">
      <alignment horizontal="center"/>
    </xf>
    <xf numFmtId="169" fontId="82" fillId="0" borderId="0" xfId="3" applyFont="1" applyFill="1" applyBorder="1" applyAlignment="1"/>
    <xf numFmtId="175" fontId="82" fillId="0" borderId="0" xfId="3" applyNumberFormat="1" applyFont="1" applyFill="1" applyBorder="1" applyAlignment="1">
      <alignment horizontal="center"/>
    </xf>
    <xf numFmtId="188" fontId="85" fillId="0" borderId="0" xfId="0" applyNumberFormat="1" applyFont="1"/>
    <xf numFmtId="188" fontId="25" fillId="0" borderId="0" xfId="0" applyNumberFormat="1" applyFont="1"/>
    <xf numFmtId="180" fontId="25" fillId="0" borderId="0" xfId="0" applyNumberFormat="1" applyFont="1"/>
    <xf numFmtId="180" fontId="25" fillId="0" borderId="0" xfId="0" applyNumberFormat="1" applyFont="1" applyAlignment="1">
      <alignment horizontal="center"/>
    </xf>
    <xf numFmtId="169" fontId="25" fillId="0" borderId="0" xfId="3" applyFont="1"/>
    <xf numFmtId="175" fontId="5" fillId="0" borderId="0" xfId="3" applyNumberFormat="1" applyFont="1" applyAlignment="1">
      <alignment horizontal="right"/>
    </xf>
    <xf numFmtId="169" fontId="5" fillId="0" borderId="0" xfId="3" applyFont="1" applyAlignment="1">
      <alignment horizontal="center"/>
    </xf>
    <xf numFmtId="9" fontId="55" fillId="0" borderId="1" xfId="24" applyFont="1" applyFill="1" applyBorder="1" applyAlignment="1">
      <alignment horizontal="center" vertical="center"/>
    </xf>
    <xf numFmtId="37" fontId="58" fillId="0" borderId="1" xfId="10" applyNumberFormat="1" applyFont="1" applyFill="1" applyBorder="1" applyAlignment="1">
      <alignment horizontal="center" vertical="center"/>
    </xf>
    <xf numFmtId="9" fontId="55" fillId="0" borderId="2" xfId="24" applyFont="1" applyFill="1" applyBorder="1" applyAlignment="1">
      <alignment horizontal="center" vertical="center"/>
    </xf>
    <xf numFmtId="9" fontId="55" fillId="4" borderId="50" xfId="24" applyFont="1" applyFill="1" applyBorder="1" applyAlignment="1">
      <alignment horizontal="center" vertical="center"/>
    </xf>
    <xf numFmtId="0" fontId="15" fillId="16" borderId="2" xfId="16" applyFont="1" applyFill="1" applyBorder="1" applyAlignment="1">
      <alignment horizontal="center" vertical="center" textRotation="90" wrapText="1"/>
    </xf>
    <xf numFmtId="6" fontId="54" fillId="0" borderId="5" xfId="0" applyNumberFormat="1" applyFont="1" applyBorder="1"/>
    <xf numFmtId="0" fontId="54" fillId="0" borderId="63" xfId="0" applyFont="1" applyBorder="1" applyAlignment="1">
      <alignment vertical="center"/>
    </xf>
    <xf numFmtId="0" fontId="0" fillId="0" borderId="10" xfId="0" applyBorder="1"/>
    <xf numFmtId="0" fontId="0" fillId="0" borderId="19" xfId="0" applyBorder="1"/>
    <xf numFmtId="0" fontId="53" fillId="0" borderId="19" xfId="2866" applyFont="1" applyBorder="1" applyAlignment="1">
      <alignment horizontal="center" vertical="center" wrapText="1"/>
    </xf>
    <xf numFmtId="0" fontId="51" fillId="16" borderId="2" xfId="0" applyFont="1" applyFill="1" applyBorder="1" applyAlignment="1">
      <alignment horizontal="center" vertical="center" wrapText="1"/>
    </xf>
    <xf numFmtId="10" fontId="0" fillId="0" borderId="3" xfId="21" applyNumberFormat="1" applyFont="1" applyFill="1" applyBorder="1"/>
    <xf numFmtId="9" fontId="0" fillId="0" borderId="1" xfId="0" applyNumberFormat="1" applyBorder="1"/>
    <xf numFmtId="10" fontId="0" fillId="0" borderId="11" xfId="21" applyNumberFormat="1" applyFont="1" applyBorder="1" applyAlignment="1">
      <alignment horizontal="center"/>
    </xf>
    <xf numFmtId="172" fontId="0" fillId="0" borderId="1" xfId="21" applyNumberFormat="1" applyFont="1" applyBorder="1"/>
    <xf numFmtId="10" fontId="0" fillId="0" borderId="1" xfId="21" applyNumberFormat="1" applyFont="1" applyBorder="1"/>
    <xf numFmtId="10" fontId="0" fillId="0" borderId="4" xfId="21" applyNumberFormat="1" applyFont="1" applyBorder="1"/>
    <xf numFmtId="0" fontId="11" fillId="20" borderId="49" xfId="0" applyFont="1" applyFill="1" applyBorder="1" applyAlignment="1">
      <alignment horizontal="center" vertical="center" wrapText="1"/>
    </xf>
    <xf numFmtId="0" fontId="54" fillId="0" borderId="63" xfId="0" applyFont="1" applyBorder="1"/>
    <xf numFmtId="44" fontId="0" fillId="0" borderId="4" xfId="3090" applyFont="1" applyFill="1" applyBorder="1"/>
    <xf numFmtId="10" fontId="0" fillId="0" borderId="12" xfId="24" applyNumberFormat="1" applyFont="1" applyFill="1" applyBorder="1"/>
    <xf numFmtId="172" fontId="72" fillId="16" borderId="1" xfId="0" applyNumberFormat="1" applyFont="1" applyFill="1" applyBorder="1" applyAlignment="1">
      <alignment vertical="center"/>
    </xf>
    <xf numFmtId="172" fontId="72" fillId="17" borderId="1" xfId="0" applyNumberFormat="1" applyFont="1" applyFill="1" applyBorder="1" applyAlignment="1">
      <alignment vertical="center"/>
    </xf>
    <xf numFmtId="172" fontId="73" fillId="17" borderId="1" xfId="0" applyNumberFormat="1" applyFont="1" applyFill="1" applyBorder="1" applyAlignment="1">
      <alignment vertical="center"/>
    </xf>
    <xf numFmtId="10" fontId="73" fillId="16" borderId="3" xfId="0" applyNumberFormat="1" applyFont="1" applyFill="1" applyBorder="1" applyAlignment="1">
      <alignment vertical="center"/>
    </xf>
    <xf numFmtId="0" fontId="5" fillId="16" borderId="13" xfId="0" applyFont="1" applyFill="1" applyBorder="1" applyAlignment="1">
      <alignment vertical="center" wrapText="1"/>
    </xf>
    <xf numFmtId="0" fontId="5" fillId="16" borderId="34" xfId="0" applyFont="1" applyFill="1" applyBorder="1" applyAlignment="1">
      <alignment vertical="center" wrapText="1"/>
    </xf>
    <xf numFmtId="0" fontId="5" fillId="17" borderId="61" xfId="0" applyFont="1" applyFill="1" applyBorder="1" applyAlignment="1">
      <alignment horizontal="center" vertical="center" wrapText="1"/>
    </xf>
    <xf numFmtId="0" fontId="11" fillId="19" borderId="37" xfId="0" applyFont="1" applyFill="1" applyBorder="1" applyAlignment="1">
      <alignment horizontal="center" vertical="center" wrapText="1"/>
    </xf>
    <xf numFmtId="0" fontId="11" fillId="16" borderId="49" xfId="0" applyFont="1" applyFill="1" applyBorder="1" applyAlignment="1">
      <alignment horizontal="center" vertical="center" wrapText="1"/>
    </xf>
    <xf numFmtId="0" fontId="11" fillId="21" borderId="49" xfId="0" applyFont="1" applyFill="1" applyBorder="1" applyAlignment="1">
      <alignment horizontal="center" vertical="center" wrapText="1"/>
    </xf>
    <xf numFmtId="0" fontId="11" fillId="19" borderId="49" xfId="0" applyFont="1" applyFill="1" applyBorder="1" applyAlignment="1">
      <alignment horizontal="center" vertical="center" wrapText="1"/>
    </xf>
    <xf numFmtId="0" fontId="5" fillId="17" borderId="13" xfId="0" applyFont="1" applyFill="1" applyBorder="1" applyAlignment="1">
      <alignment horizontal="center" vertical="center" wrapText="1"/>
    </xf>
    <xf numFmtId="0" fontId="11" fillId="16" borderId="66" xfId="0" applyFont="1" applyFill="1" applyBorder="1" applyAlignment="1">
      <alignment horizontal="center" vertical="center" wrapText="1"/>
    </xf>
    <xf numFmtId="181" fontId="5" fillId="0" borderId="1" xfId="9" applyNumberFormat="1" applyFont="1" applyFill="1" applyBorder="1" applyAlignment="1">
      <alignment horizontal="center" vertical="center"/>
    </xf>
    <xf numFmtId="9" fontId="55" fillId="0" borderId="5" xfId="24" applyFont="1" applyFill="1" applyBorder="1" applyAlignment="1">
      <alignment horizontal="center" vertical="center"/>
    </xf>
    <xf numFmtId="9" fontId="55" fillId="4" borderId="51" xfId="24" applyFont="1" applyFill="1" applyBorder="1" applyAlignment="1">
      <alignment horizontal="center" vertical="center"/>
    </xf>
    <xf numFmtId="180" fontId="5" fillId="0" borderId="5" xfId="10" applyNumberFormat="1" applyFont="1" applyFill="1" applyBorder="1" applyAlignment="1">
      <alignment horizontal="center" vertical="center" wrapText="1"/>
    </xf>
    <xf numFmtId="180" fontId="5" fillId="0" borderId="42" xfId="10" applyNumberFormat="1" applyFont="1" applyFill="1" applyBorder="1" applyAlignment="1">
      <alignment horizontal="center" vertical="center" wrapText="1"/>
    </xf>
    <xf numFmtId="181" fontId="5" fillId="0" borderId="7" xfId="9" applyNumberFormat="1" applyFont="1" applyFill="1" applyBorder="1" applyAlignment="1">
      <alignment horizontal="center" vertical="center"/>
    </xf>
    <xf numFmtId="0" fontId="5" fillId="16" borderId="34" xfId="0" applyFont="1" applyFill="1" applyBorder="1" applyAlignment="1" applyProtection="1">
      <alignment horizontal="center" vertical="center" wrapText="1"/>
      <protection locked="0"/>
    </xf>
    <xf numFmtId="10" fontId="4" fillId="16" borderId="2" xfId="16" applyNumberFormat="1" applyFill="1" applyBorder="1" applyAlignment="1" applyProtection="1">
      <alignment horizontal="center" vertical="center" wrapText="1"/>
      <protection locked="0"/>
    </xf>
    <xf numFmtId="10" fontId="2" fillId="16" borderId="35" xfId="21" applyNumberFormat="1" applyFont="1" applyFill="1" applyBorder="1" applyAlignment="1" applyProtection="1">
      <alignment horizontal="center" vertical="center" wrapText="1"/>
    </xf>
    <xf numFmtId="0" fontId="0" fillId="0" borderId="11" xfId="0" applyBorder="1" applyProtection="1">
      <protection locked="0"/>
    </xf>
    <xf numFmtId="0" fontId="0" fillId="0" borderId="0" xfId="0" applyAlignment="1">
      <alignment wrapText="1"/>
    </xf>
    <xf numFmtId="0" fontId="0" fillId="0" borderId="5" xfId="0" applyBorder="1" applyProtection="1">
      <protection locked="0"/>
    </xf>
    <xf numFmtId="8" fontId="0" fillId="0" borderId="5" xfId="0" applyNumberFormat="1" applyBorder="1" applyProtection="1">
      <protection locked="0"/>
    </xf>
    <xf numFmtId="10" fontId="0" fillId="0" borderId="11" xfId="21" applyNumberFormat="1" applyFont="1" applyBorder="1" applyAlignment="1" applyProtection="1">
      <alignment horizontal="center"/>
    </xf>
    <xf numFmtId="0" fontId="0" fillId="0" borderId="1" xfId="0" applyBorder="1" applyProtection="1">
      <protection locked="0"/>
    </xf>
    <xf numFmtId="0" fontId="54" fillId="0" borderId="1" xfId="0" applyFont="1" applyBorder="1" applyAlignment="1" applyProtection="1">
      <alignment wrapText="1"/>
      <protection locked="0"/>
    </xf>
    <xf numFmtId="0" fontId="54" fillId="0" borderId="4" xfId="0" applyFont="1" applyBorder="1" applyAlignment="1" applyProtection="1">
      <alignment wrapText="1"/>
      <protection locked="0"/>
    </xf>
    <xf numFmtId="0" fontId="54" fillId="0" borderId="3" xfId="0" applyFont="1" applyBorder="1" applyAlignment="1" applyProtection="1">
      <alignment wrapText="1"/>
      <protection locked="0"/>
    </xf>
    <xf numFmtId="0" fontId="0" fillId="0" borderId="3" xfId="0" applyBorder="1" applyAlignment="1" applyProtection="1">
      <alignment wrapText="1"/>
      <protection locked="0"/>
    </xf>
    <xf numFmtId="0" fontId="0" fillId="0" borderId="10" xfId="0" applyBorder="1" applyAlignment="1" applyProtection="1">
      <alignment wrapText="1"/>
      <protection locked="0"/>
    </xf>
    <xf numFmtId="0" fontId="0" fillId="0" borderId="1" xfId="0" applyBorder="1" applyAlignment="1" applyProtection="1">
      <alignment wrapText="1"/>
      <protection locked="0"/>
    </xf>
    <xf numFmtId="0" fontId="0" fillId="0" borderId="11" xfId="0" applyBorder="1" applyAlignment="1" applyProtection="1">
      <alignment wrapText="1"/>
      <protection locked="0"/>
    </xf>
    <xf numFmtId="0" fontId="0" fillId="0" borderId="4" xfId="0" applyBorder="1" applyAlignment="1" applyProtection="1">
      <alignment wrapText="1"/>
      <protection locked="0"/>
    </xf>
    <xf numFmtId="0" fontId="0" fillId="0" borderId="12" xfId="0" applyBorder="1" applyAlignment="1" applyProtection="1">
      <alignment wrapText="1"/>
      <protection locked="0"/>
    </xf>
    <xf numFmtId="9" fontId="54" fillId="0" borderId="1" xfId="0" applyNumberFormat="1" applyFont="1" applyBorder="1" applyAlignment="1" applyProtection="1">
      <alignment wrapText="1"/>
      <protection locked="0"/>
    </xf>
    <xf numFmtId="9" fontId="0" fillId="0" borderId="1" xfId="0" applyNumberFormat="1" applyBorder="1" applyAlignment="1" applyProtection="1">
      <alignment wrapText="1"/>
      <protection locked="0"/>
    </xf>
    <xf numFmtId="9" fontId="0" fillId="0" borderId="1" xfId="0" applyNumberFormat="1" applyBorder="1" applyAlignment="1" applyProtection="1">
      <alignment horizontal="right" wrapText="1"/>
      <protection locked="0"/>
    </xf>
    <xf numFmtId="3" fontId="5" fillId="0" borderId="0" xfId="0" applyNumberFormat="1" applyFont="1" applyAlignment="1">
      <alignment horizontal="center"/>
    </xf>
    <xf numFmtId="0" fontId="54" fillId="31" borderId="90" xfId="0" applyFont="1" applyFill="1" applyBorder="1" applyAlignment="1">
      <alignment horizontal="center" vertical="center" wrapText="1"/>
    </xf>
    <xf numFmtId="0" fontId="54" fillId="31" borderId="91" xfId="0" applyFont="1" applyFill="1" applyBorder="1" applyAlignment="1">
      <alignment horizontal="center" vertical="center" wrapText="1"/>
    </xf>
    <xf numFmtId="0" fontId="51" fillId="31" borderId="92" xfId="0" applyFont="1" applyFill="1" applyBorder="1" applyAlignment="1">
      <alignment horizontal="center" vertical="center" wrapText="1"/>
    </xf>
    <xf numFmtId="0" fontId="90" fillId="33" borderId="94" xfId="0" applyFont="1" applyFill="1" applyBorder="1" applyAlignment="1">
      <alignment horizontal="center" vertical="center" wrapText="1"/>
    </xf>
    <xf numFmtId="0" fontId="90" fillId="34" borderId="80" xfId="0" applyFont="1" applyFill="1" applyBorder="1" applyAlignment="1">
      <alignment horizontal="center" vertical="center" wrapText="1"/>
    </xf>
    <xf numFmtId="0" fontId="90" fillId="31" borderId="80" xfId="0" applyFont="1" applyFill="1" applyBorder="1" applyAlignment="1">
      <alignment horizontal="center" vertical="center" wrapText="1"/>
    </xf>
    <xf numFmtId="0" fontId="90" fillId="31" borderId="95" xfId="0" applyFont="1" applyFill="1" applyBorder="1" applyAlignment="1">
      <alignment horizontal="center" vertical="center" wrapText="1"/>
    </xf>
    <xf numFmtId="0" fontId="89" fillId="32" borderId="93" xfId="0" applyFont="1" applyFill="1" applyBorder="1" applyAlignment="1">
      <alignment horizontal="center" vertical="center" wrapText="1"/>
    </xf>
    <xf numFmtId="0" fontId="89" fillId="35" borderId="93" xfId="0" applyFont="1" applyFill="1" applyBorder="1" applyAlignment="1">
      <alignment horizontal="center" vertical="center" wrapText="1"/>
    </xf>
    <xf numFmtId="0" fontId="89" fillId="31" borderId="93" xfId="0" applyFont="1" applyFill="1" applyBorder="1" applyAlignment="1">
      <alignment horizontal="center" vertical="center" wrapText="1"/>
    </xf>
    <xf numFmtId="0" fontId="89" fillId="34" borderId="93" xfId="0" applyFont="1" applyFill="1" applyBorder="1" applyAlignment="1">
      <alignment horizontal="center" vertical="center" wrapText="1"/>
    </xf>
    <xf numFmtId="0" fontId="11" fillId="35" borderId="93" xfId="0" applyFont="1" applyFill="1" applyBorder="1" applyAlignment="1">
      <alignment horizontal="center" vertical="center" wrapText="1"/>
    </xf>
    <xf numFmtId="0" fontId="11" fillId="31" borderId="93" xfId="0" applyFont="1" applyFill="1" applyBorder="1" applyAlignment="1">
      <alignment horizontal="center" vertical="center" wrapText="1"/>
    </xf>
    <xf numFmtId="0" fontId="11" fillId="34" borderId="93" xfId="0" applyFont="1" applyFill="1" applyBorder="1" applyAlignment="1">
      <alignment horizontal="center" vertical="center" wrapText="1"/>
    </xf>
    <xf numFmtId="0" fontId="62" fillId="34" borderId="80" xfId="0" applyFont="1" applyFill="1" applyBorder="1" applyAlignment="1">
      <alignment horizontal="center" vertical="center" wrapText="1"/>
    </xf>
    <xf numFmtId="0" fontId="62" fillId="31" borderId="80" xfId="0" applyFont="1" applyFill="1" applyBorder="1" applyAlignment="1">
      <alignment horizontal="center" vertical="center" wrapText="1"/>
    </xf>
    <xf numFmtId="0" fontId="62" fillId="31" borderId="95" xfId="0" applyFont="1" applyFill="1" applyBorder="1" applyAlignment="1">
      <alignment horizontal="center" vertical="center" wrapText="1"/>
    </xf>
    <xf numFmtId="0" fontId="89" fillId="32" borderId="81" xfId="0" applyFont="1" applyFill="1" applyBorder="1" applyAlignment="1">
      <alignment horizontal="center" vertical="center" wrapText="1"/>
    </xf>
    <xf numFmtId="0" fontId="89" fillId="35" borderId="74" xfId="0" applyFont="1" applyFill="1" applyBorder="1" applyAlignment="1">
      <alignment horizontal="center" vertical="center" wrapText="1"/>
    </xf>
    <xf numFmtId="0" fontId="89" fillId="31" borderId="81" xfId="0" applyFont="1" applyFill="1" applyBorder="1" applyAlignment="1">
      <alignment horizontal="center" vertical="center" wrapText="1"/>
    </xf>
    <xf numFmtId="0" fontId="89" fillId="35" borderId="95" xfId="0" applyFont="1" applyFill="1" applyBorder="1" applyAlignment="1">
      <alignment horizontal="center" vertical="center" wrapText="1"/>
    </xf>
    <xf numFmtId="0" fontId="10" fillId="0" borderId="0" xfId="0" applyFont="1" applyAlignment="1">
      <alignment horizontal="center" vertical="center" wrapText="1"/>
    </xf>
    <xf numFmtId="187" fontId="10" fillId="0" borderId="1" xfId="5020" applyNumberFormat="1" applyFont="1" applyFill="1" applyBorder="1" applyAlignment="1">
      <alignment horizontal="center" vertical="center" wrapText="1"/>
    </xf>
    <xf numFmtId="1" fontId="10" fillId="0" borderId="1" xfId="2867" applyNumberFormat="1" applyFont="1" applyFill="1" applyBorder="1" applyAlignment="1">
      <alignment horizontal="center" vertical="center" wrapText="1"/>
    </xf>
    <xf numFmtId="4" fontId="10" fillId="0" borderId="1" xfId="2867" applyNumberFormat="1" applyFont="1" applyFill="1" applyBorder="1" applyAlignment="1">
      <alignment horizontal="center" vertical="center" wrapText="1"/>
    </xf>
    <xf numFmtId="3" fontId="10" fillId="0" borderId="1" xfId="2867" applyNumberFormat="1" applyFont="1" applyFill="1" applyBorder="1" applyAlignment="1">
      <alignment horizontal="right" vertical="center" wrapText="1"/>
    </xf>
    <xf numFmtId="175" fontId="10" fillId="0" borderId="1" xfId="2867" applyNumberFormat="1" applyFont="1" applyFill="1" applyBorder="1" applyAlignment="1">
      <alignment horizontal="center" vertical="center" wrapText="1"/>
    </xf>
    <xf numFmtId="3" fontId="10" fillId="0" borderId="1" xfId="2867" applyNumberFormat="1" applyFont="1" applyFill="1" applyBorder="1" applyAlignment="1">
      <alignment horizontal="center" vertical="center" wrapText="1"/>
    </xf>
    <xf numFmtId="2" fontId="10" fillId="0" borderId="1" xfId="24" applyNumberFormat="1" applyFont="1" applyFill="1" applyBorder="1" applyAlignment="1">
      <alignment horizontal="center" vertical="center" wrapText="1"/>
    </xf>
    <xf numFmtId="180" fontId="2" fillId="16" borderId="21" xfId="0" applyNumberFormat="1" applyFont="1" applyFill="1" applyBorder="1" applyAlignment="1">
      <alignment vertical="center" wrapText="1"/>
    </xf>
    <xf numFmtId="180" fontId="2" fillId="16" borderId="5" xfId="0" applyNumberFormat="1" applyFont="1" applyFill="1" applyBorder="1" applyAlignment="1">
      <alignment vertical="center" wrapText="1"/>
    </xf>
    <xf numFmtId="0" fontId="2" fillId="16" borderId="52" xfId="0" applyFont="1" applyFill="1" applyBorder="1" applyAlignment="1">
      <alignment horizontal="center" vertical="top" wrapText="1"/>
    </xf>
    <xf numFmtId="0" fontId="2" fillId="16" borderId="2" xfId="0" applyFont="1" applyFill="1" applyBorder="1" applyAlignment="1">
      <alignment horizontal="center" vertical="top" wrapText="1"/>
    </xf>
    <xf numFmtId="0" fontId="2" fillId="16" borderId="2" xfId="0" applyFont="1" applyFill="1" applyBorder="1" applyAlignment="1">
      <alignment horizontal="center" vertical="center" wrapText="1"/>
    </xf>
    <xf numFmtId="0" fontId="2" fillId="16" borderId="20" xfId="0" applyFont="1" applyFill="1" applyBorder="1" applyAlignment="1">
      <alignment horizontal="center" vertical="center" wrapText="1"/>
    </xf>
    <xf numFmtId="0" fontId="2" fillId="16" borderId="22" xfId="0" applyFont="1" applyFill="1" applyBorder="1" applyAlignment="1">
      <alignment horizontal="center" vertical="top" wrapText="1"/>
    </xf>
    <xf numFmtId="0" fontId="2" fillId="16" borderId="22" xfId="0" applyFont="1" applyFill="1" applyBorder="1" applyAlignment="1">
      <alignment horizontal="center" vertical="center" wrapText="1"/>
    </xf>
    <xf numFmtId="0" fontId="4" fillId="16" borderId="22" xfId="16" applyFill="1" applyBorder="1" applyAlignment="1">
      <alignment horizontal="center" vertical="center" wrapText="1"/>
    </xf>
    <xf numFmtId="10" fontId="4" fillId="16" borderId="22" xfId="16" applyNumberFormat="1" applyFill="1" applyBorder="1" applyAlignment="1">
      <alignment horizontal="center" vertical="center" wrapText="1"/>
    </xf>
    <xf numFmtId="2" fontId="58" fillId="0" borderId="1" xfId="24" applyNumberFormat="1" applyFont="1" applyFill="1" applyBorder="1" applyAlignment="1">
      <alignment horizontal="center" vertical="center" wrapText="1"/>
    </xf>
    <xf numFmtId="0" fontId="43" fillId="4" borderId="1" xfId="0" applyFont="1" applyFill="1" applyBorder="1" applyAlignment="1">
      <alignment horizontal="center" vertical="center"/>
    </xf>
    <xf numFmtId="180" fontId="2" fillId="16" borderId="12" xfId="0" applyNumberFormat="1" applyFont="1" applyFill="1" applyBorder="1" applyAlignment="1">
      <alignment vertical="center" wrapText="1"/>
    </xf>
    <xf numFmtId="180" fontId="2" fillId="16" borderId="4" xfId="0" applyNumberFormat="1" applyFont="1" applyFill="1" applyBorder="1" applyAlignment="1">
      <alignment vertical="center" wrapText="1"/>
    </xf>
    <xf numFmtId="180" fontId="10" fillId="16" borderId="4" xfId="0" applyNumberFormat="1" applyFont="1" applyFill="1" applyBorder="1" applyAlignment="1">
      <alignment horizontal="center" vertical="center" wrapText="1"/>
    </xf>
    <xf numFmtId="0" fontId="2" fillId="16" borderId="11" xfId="0" applyFont="1" applyFill="1" applyBorder="1" applyAlignment="1">
      <alignment vertical="center" wrapText="1"/>
    </xf>
    <xf numFmtId="0" fontId="2" fillId="16" borderId="1" xfId="0" applyFont="1" applyFill="1" applyBorder="1" applyAlignment="1">
      <alignment vertical="center" wrapText="1"/>
    </xf>
    <xf numFmtId="180" fontId="10" fillId="16" borderId="1" xfId="0" applyNumberFormat="1" applyFont="1" applyFill="1" applyBorder="1" applyAlignment="1">
      <alignment horizontal="center" vertical="center" wrapText="1"/>
    </xf>
    <xf numFmtId="180" fontId="10" fillId="16" borderId="5" xfId="0" applyNumberFormat="1" applyFont="1" applyFill="1" applyBorder="1" applyAlignment="1">
      <alignment horizontal="center" vertical="center" wrapText="1"/>
    </xf>
    <xf numFmtId="169" fontId="0" fillId="0" borderId="0" xfId="2867" applyFont="1"/>
    <xf numFmtId="10" fontId="0" fillId="0" borderId="0" xfId="24" applyNumberFormat="1" applyFont="1"/>
    <xf numFmtId="175" fontId="0" fillId="0" borderId="0" xfId="2867" applyNumberFormat="1" applyFont="1"/>
    <xf numFmtId="169" fontId="5" fillId="0" borderId="0" xfId="2867" applyFont="1" applyFill="1" applyAlignment="1"/>
    <xf numFmtId="10" fontId="42" fillId="0" borderId="0" xfId="24" applyNumberFormat="1" applyFont="1" applyFill="1"/>
    <xf numFmtId="178" fontId="5" fillId="0" borderId="0" xfId="0" applyNumberFormat="1" applyFont="1" applyAlignment="1">
      <alignment horizontal="center"/>
    </xf>
    <xf numFmtId="43" fontId="42" fillId="0" borderId="0" xfId="0" applyNumberFormat="1" applyFont="1"/>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22" fillId="0" borderId="0" xfId="0" applyFont="1" applyProtection="1">
      <protection locked="0"/>
    </xf>
    <xf numFmtId="0" fontId="43" fillId="0" borderId="0" xfId="0" applyFont="1"/>
    <xf numFmtId="0" fontId="42" fillId="0" borderId="0" xfId="0" applyFont="1" applyAlignment="1">
      <alignment horizontal="center"/>
    </xf>
    <xf numFmtId="0" fontId="42" fillId="0" borderId="0" xfId="0" applyFont="1" applyAlignment="1">
      <alignment horizontal="center" vertical="center"/>
    </xf>
    <xf numFmtId="4" fontId="42" fillId="0" borderId="0" xfId="0" applyNumberFormat="1" applyFont="1" applyAlignment="1">
      <alignment horizontal="center"/>
    </xf>
    <xf numFmtId="4" fontId="42" fillId="0" borderId="0" xfId="0" applyNumberFormat="1" applyFont="1"/>
    <xf numFmtId="0" fontId="42" fillId="0" borderId="0" xfId="0" applyFont="1"/>
    <xf numFmtId="169" fontId="42" fillId="0" borderId="0" xfId="2867" applyFont="1" applyFill="1"/>
    <xf numFmtId="175" fontId="0" fillId="0" borderId="0" xfId="0" applyNumberFormat="1"/>
    <xf numFmtId="190" fontId="42" fillId="0" borderId="0" xfId="0" applyNumberFormat="1" applyFont="1"/>
    <xf numFmtId="39" fontId="58" fillId="0" borderId="0" xfId="0" applyNumberFormat="1" applyFont="1" applyAlignment="1">
      <alignment horizontal="center" vertical="center"/>
    </xf>
    <xf numFmtId="175" fontId="0" fillId="0" borderId="0" xfId="0" applyNumberFormat="1" applyAlignment="1">
      <alignment horizontal="center" vertical="center"/>
    </xf>
    <xf numFmtId="191" fontId="0" fillId="0" borderId="0" xfId="2867" applyNumberFormat="1" applyFont="1"/>
    <xf numFmtId="0" fontId="86" fillId="0" borderId="0" xfId="0" applyFont="1"/>
    <xf numFmtId="169" fontId="87" fillId="0" borderId="0" xfId="2867" applyFont="1"/>
    <xf numFmtId="169" fontId="87" fillId="0" borderId="0" xfId="2867" applyFont="1" applyAlignment="1">
      <alignment horizontal="center" vertical="center"/>
    </xf>
    <xf numFmtId="169" fontId="88" fillId="0" borderId="0" xfId="2867" applyFont="1"/>
    <xf numFmtId="175" fontId="42" fillId="0" borderId="0" xfId="0" applyNumberFormat="1" applyFont="1"/>
    <xf numFmtId="10" fontId="42" fillId="0" borderId="0" xfId="24" applyNumberFormat="1" applyFont="1"/>
    <xf numFmtId="43" fontId="0" fillId="0" borderId="0" xfId="0" applyNumberFormat="1"/>
    <xf numFmtId="186" fontId="0" fillId="0" borderId="0" xfId="0" applyNumberFormat="1"/>
    <xf numFmtId="186" fontId="42" fillId="0" borderId="0" xfId="0" applyNumberFormat="1" applyFont="1"/>
    <xf numFmtId="175" fontId="42" fillId="0" borderId="0" xfId="2867" applyNumberFormat="1" applyFont="1"/>
    <xf numFmtId="2" fontId="58" fillId="0" borderId="1" xfId="24" applyNumberFormat="1" applyFont="1" applyFill="1" applyBorder="1" applyAlignment="1" applyProtection="1">
      <alignment horizontal="center" vertical="center" wrapText="1"/>
      <protection locked="0"/>
    </xf>
    <xf numFmtId="188" fontId="58" fillId="0" borderId="1" xfId="5020" applyNumberFormat="1" applyFont="1" applyFill="1" applyBorder="1" applyAlignment="1" applyProtection="1">
      <alignment horizontal="center" vertical="center" wrapText="1"/>
      <protection locked="0"/>
    </xf>
    <xf numFmtId="187" fontId="10" fillId="0" borderId="1" xfId="5020" applyNumberFormat="1" applyFont="1" applyFill="1" applyBorder="1" applyAlignment="1" applyProtection="1">
      <alignment horizontal="center" vertical="center" wrapText="1"/>
      <protection locked="0"/>
    </xf>
    <xf numFmtId="3" fontId="58" fillId="0" borderId="1" xfId="2867" applyNumberFormat="1" applyFont="1" applyFill="1" applyBorder="1" applyAlignment="1" applyProtection="1">
      <alignment horizontal="center" vertical="center" wrapText="1"/>
      <protection locked="0"/>
    </xf>
    <xf numFmtId="3" fontId="10" fillId="0" borderId="1" xfId="2867" applyNumberFormat="1" applyFont="1" applyFill="1" applyBorder="1" applyAlignment="1" applyProtection="1">
      <alignment horizontal="center" vertical="center" wrapText="1"/>
      <protection locked="0"/>
    </xf>
    <xf numFmtId="4" fontId="10" fillId="0" borderId="1" xfId="2867" applyNumberFormat="1" applyFont="1" applyFill="1" applyBorder="1" applyAlignment="1" applyProtection="1">
      <alignment horizontal="center" vertical="center" wrapText="1"/>
      <protection locked="0"/>
    </xf>
    <xf numFmtId="180" fontId="10" fillId="16" borderId="5" xfId="0" applyNumberFormat="1" applyFont="1" applyFill="1" applyBorder="1" applyAlignment="1" applyProtection="1">
      <alignment horizontal="center" vertical="center" wrapText="1"/>
      <protection locked="0"/>
    </xf>
    <xf numFmtId="180" fontId="10" fillId="16" borderId="4" xfId="0" applyNumberFormat="1" applyFont="1" applyFill="1" applyBorder="1" applyAlignment="1" applyProtection="1">
      <alignment horizontal="center" vertical="center" wrapText="1"/>
      <protection locked="0"/>
    </xf>
    <xf numFmtId="42" fontId="18" fillId="16" borderId="1" xfId="0" applyNumberFormat="1" applyFont="1" applyFill="1" applyBorder="1" applyAlignment="1" applyProtection="1">
      <alignment horizontal="center" vertical="center" wrapText="1"/>
      <protection locked="0"/>
    </xf>
    <xf numFmtId="180" fontId="18" fillId="16" borderId="4" xfId="0" applyNumberFormat="1" applyFont="1" applyFill="1" applyBorder="1" applyAlignment="1" applyProtection="1">
      <alignment horizontal="center" vertical="center" wrapText="1"/>
      <protection locked="0"/>
    </xf>
    <xf numFmtId="10" fontId="0" fillId="0" borderId="11" xfId="21" applyNumberFormat="1" applyFont="1" applyBorder="1" applyAlignment="1" applyProtection="1">
      <alignment horizontal="center"/>
      <protection locked="0"/>
    </xf>
    <xf numFmtId="172" fontId="0" fillId="0" borderId="1" xfId="21" applyNumberFormat="1" applyFont="1" applyBorder="1" applyProtection="1">
      <protection locked="0"/>
    </xf>
    <xf numFmtId="0" fontId="0" fillId="0" borderId="10" xfId="0" applyBorder="1" applyProtection="1">
      <protection locked="0"/>
    </xf>
    <xf numFmtId="172" fontId="0" fillId="0" borderId="1" xfId="21" applyNumberFormat="1" applyFont="1" applyFill="1" applyBorder="1" applyProtection="1">
      <protection locked="0"/>
    </xf>
    <xf numFmtId="9" fontId="0" fillId="0" borderId="1" xfId="21" applyFont="1" applyFill="1" applyBorder="1" applyProtection="1">
      <protection locked="0"/>
    </xf>
    <xf numFmtId="172" fontId="0" fillId="0" borderId="1" xfId="21" applyNumberFormat="1" applyFont="1" applyFill="1" applyBorder="1" applyAlignment="1" applyProtection="1">
      <alignment horizontal="right"/>
      <protection locked="0"/>
    </xf>
    <xf numFmtId="172" fontId="54" fillId="0" borderId="1" xfId="0" applyNumberFormat="1" applyFont="1" applyBorder="1" applyAlignment="1" applyProtection="1">
      <alignment wrapText="1"/>
      <protection locked="0"/>
    </xf>
    <xf numFmtId="10" fontId="0" fillId="0" borderId="1" xfId="21" applyNumberFormat="1" applyFont="1" applyBorder="1" applyAlignment="1">
      <alignment horizontal="right"/>
    </xf>
    <xf numFmtId="172" fontId="0" fillId="0" borderId="1" xfId="0" applyNumberFormat="1" applyBorder="1" applyAlignment="1" applyProtection="1">
      <alignment horizontal="right" wrapText="1"/>
      <protection locked="0"/>
    </xf>
    <xf numFmtId="10" fontId="73" fillId="17" borderId="1" xfId="0" applyNumberFormat="1" applyFont="1" applyFill="1" applyBorder="1" applyAlignment="1">
      <alignment vertical="center"/>
    </xf>
    <xf numFmtId="0" fontId="2" fillId="16" borderId="14" xfId="0" applyFont="1" applyFill="1" applyBorder="1" applyAlignment="1">
      <alignment horizontal="center" vertical="center" wrapText="1"/>
    </xf>
    <xf numFmtId="0" fontId="2" fillId="16" borderId="62" xfId="0" applyFont="1" applyFill="1" applyBorder="1" applyAlignment="1">
      <alignment horizontal="center" vertical="center" wrapText="1"/>
    </xf>
    <xf numFmtId="0" fontId="16" fillId="16" borderId="16" xfId="0" applyFont="1" applyFill="1" applyBorder="1" applyAlignment="1">
      <alignment horizontal="left" vertical="center" wrapText="1"/>
    </xf>
    <xf numFmtId="2" fontId="58" fillId="0" borderId="1" xfId="24" applyNumberFormat="1" applyFont="1" applyFill="1" applyBorder="1" applyAlignment="1" applyProtection="1">
      <alignment horizontal="center" vertical="center" wrapText="1"/>
    </xf>
    <xf numFmtId="181" fontId="16" fillId="17" borderId="8" xfId="0" applyNumberFormat="1" applyFont="1" applyFill="1" applyBorder="1" applyAlignment="1">
      <alignment horizontal="left" vertical="center" wrapText="1"/>
    </xf>
    <xf numFmtId="188" fontId="58" fillId="0" borderId="1" xfId="5020" applyNumberFormat="1" applyFont="1" applyFill="1" applyBorder="1" applyAlignment="1" applyProtection="1">
      <alignment horizontal="center" vertical="center" wrapText="1"/>
    </xf>
    <xf numFmtId="37" fontId="58" fillId="0" borderId="1" xfId="10" applyNumberFormat="1" applyFont="1" applyFill="1" applyBorder="1" applyAlignment="1" applyProtection="1">
      <alignment horizontal="center" vertical="center"/>
    </xf>
    <xf numFmtId="0" fontId="16" fillId="16" borderId="8" xfId="0" applyFont="1" applyFill="1" applyBorder="1" applyAlignment="1">
      <alignment horizontal="left" vertical="center" wrapText="1"/>
    </xf>
    <xf numFmtId="2" fontId="10" fillId="0" borderId="1" xfId="24" applyNumberFormat="1" applyFont="1" applyFill="1" applyBorder="1" applyAlignment="1" applyProtection="1">
      <alignment horizontal="center" vertical="center" wrapText="1"/>
    </xf>
    <xf numFmtId="187" fontId="10" fillId="0" borderId="1" xfId="5020" applyNumberFormat="1" applyFont="1" applyFill="1" applyBorder="1" applyAlignment="1" applyProtection="1">
      <alignment horizontal="center" vertical="center" wrapText="1"/>
    </xf>
    <xf numFmtId="3" fontId="58" fillId="0" borderId="1" xfId="2867" applyNumberFormat="1" applyFont="1" applyFill="1" applyBorder="1" applyAlignment="1" applyProtection="1">
      <alignment horizontal="center" vertical="center" wrapText="1"/>
    </xf>
    <xf numFmtId="3" fontId="10" fillId="0" borderId="1" xfId="2867" applyNumberFormat="1" applyFont="1" applyFill="1" applyBorder="1" applyAlignment="1" applyProtection="1">
      <alignment horizontal="center" vertical="center" wrapText="1"/>
    </xf>
    <xf numFmtId="187" fontId="58" fillId="0" borderId="1" xfId="5020" applyNumberFormat="1" applyFont="1" applyFill="1" applyBorder="1" applyAlignment="1" applyProtection="1">
      <alignment horizontal="center" vertical="center" wrapText="1"/>
    </xf>
    <xf numFmtId="0" fontId="16" fillId="16" borderId="73" xfId="0" applyFont="1" applyFill="1" applyBorder="1" applyAlignment="1">
      <alignment horizontal="left" vertical="center" wrapText="1"/>
    </xf>
    <xf numFmtId="175" fontId="10" fillId="0" borderId="1" xfId="2867" applyNumberFormat="1" applyFont="1" applyFill="1" applyBorder="1" applyAlignment="1" applyProtection="1">
      <alignment horizontal="center" vertical="center" wrapText="1"/>
    </xf>
    <xf numFmtId="0" fontId="16" fillId="17" borderId="73" xfId="0" applyFont="1" applyFill="1" applyBorder="1" applyAlignment="1">
      <alignment horizontal="left" vertical="center" wrapText="1"/>
    </xf>
    <xf numFmtId="1" fontId="10" fillId="0" borderId="1" xfId="2867" applyNumberFormat="1" applyFont="1" applyFill="1" applyBorder="1" applyAlignment="1" applyProtection="1">
      <alignment horizontal="center" vertical="center" wrapText="1"/>
    </xf>
    <xf numFmtId="0" fontId="16" fillId="17" borderId="43" xfId="0" applyFont="1" applyFill="1" applyBorder="1" applyAlignment="1">
      <alignment horizontal="left" vertical="center" wrapText="1"/>
    </xf>
    <xf numFmtId="3" fontId="10" fillId="0" borderId="1" xfId="2867" applyNumberFormat="1" applyFont="1" applyFill="1" applyBorder="1" applyAlignment="1" applyProtection="1">
      <alignment horizontal="right" vertical="center" wrapText="1"/>
    </xf>
    <xf numFmtId="4" fontId="10" fillId="0" borderId="1" xfId="2867" applyNumberFormat="1" applyFont="1" applyFill="1" applyBorder="1" applyAlignment="1" applyProtection="1">
      <alignment horizontal="center" vertical="center" wrapText="1"/>
    </xf>
    <xf numFmtId="0" fontId="2" fillId="16" borderId="2" xfId="16" applyFont="1" applyFill="1" applyBorder="1" applyAlignment="1">
      <alignment horizontal="center" vertical="center" wrapText="1"/>
    </xf>
    <xf numFmtId="0" fontId="25" fillId="0" borderId="1" xfId="0" applyFont="1" applyBorder="1" applyProtection="1">
      <protection locked="0"/>
    </xf>
    <xf numFmtId="9" fontId="25" fillId="0" borderId="1" xfId="21" applyFont="1" applyFill="1" applyBorder="1"/>
    <xf numFmtId="0" fontId="25" fillId="0" borderId="1" xfId="0" applyFont="1" applyBorder="1"/>
    <xf numFmtId="0" fontId="25" fillId="0" borderId="11" xfId="0" applyFont="1" applyBorder="1" applyAlignment="1" applyProtection="1">
      <alignment wrapText="1"/>
      <protection locked="0"/>
    </xf>
    <xf numFmtId="172" fontId="25" fillId="0" borderId="1" xfId="21" applyNumberFormat="1" applyFont="1" applyFill="1" applyBorder="1" applyProtection="1">
      <protection locked="0"/>
    </xf>
    <xf numFmtId="9" fontId="25" fillId="0" borderId="1" xfId="21" applyFont="1" applyFill="1" applyBorder="1" applyProtection="1">
      <protection locked="0"/>
    </xf>
    <xf numFmtId="6" fontId="3" fillId="0" borderId="1" xfId="0" applyNumberFormat="1" applyFont="1" applyBorder="1"/>
    <xf numFmtId="0" fontId="54" fillId="0" borderId="4" xfId="0" applyFont="1" applyBorder="1" applyAlignment="1" applyProtection="1">
      <alignment vertical="center"/>
      <protection locked="0"/>
    </xf>
    <xf numFmtId="0" fontId="54" fillId="0" borderId="4" xfId="0" applyFont="1" applyBorder="1" applyAlignment="1" applyProtection="1">
      <alignment horizontal="left" vertical="center"/>
      <protection locked="0"/>
    </xf>
    <xf numFmtId="0" fontId="54" fillId="0" borderId="4" xfId="0" applyFont="1" applyBorder="1" applyProtection="1">
      <protection locked="0"/>
    </xf>
    <xf numFmtId="6" fontId="54" fillId="0" borderId="4" xfId="0" applyNumberFormat="1" applyFont="1" applyBorder="1" applyProtection="1">
      <protection locked="0"/>
    </xf>
    <xf numFmtId="6" fontId="54" fillId="0" borderId="1" xfId="0" applyNumberFormat="1" applyFont="1" applyBorder="1" applyProtection="1">
      <protection locked="0"/>
    </xf>
    <xf numFmtId="6" fontId="54" fillId="0" borderId="34" xfId="0" applyNumberFormat="1" applyFont="1" applyBorder="1" applyProtection="1">
      <protection locked="0"/>
    </xf>
    <xf numFmtId="6" fontId="3" fillId="0" borderId="1" xfId="0" applyNumberFormat="1" applyFont="1" applyBorder="1" applyProtection="1">
      <protection locked="0"/>
    </xf>
    <xf numFmtId="6" fontId="54" fillId="0" borderId="2" xfId="0" applyNumberFormat="1" applyFont="1" applyBorder="1" applyProtection="1">
      <protection locked="0"/>
    </xf>
    <xf numFmtId="0" fontId="54" fillId="0" borderId="2" xfId="0" applyFont="1" applyBorder="1"/>
    <xf numFmtId="0" fontId="54" fillId="0" borderId="19" xfId="0" applyFont="1" applyBorder="1"/>
    <xf numFmtId="0" fontId="54" fillId="0" borderId="1" xfId="0" applyFont="1" applyBorder="1" applyAlignment="1">
      <alignment horizontal="center" vertical="center" wrapText="1"/>
    </xf>
    <xf numFmtId="10" fontId="20" fillId="0" borderId="1" xfId="21" applyNumberFormat="1" applyFont="1" applyFill="1" applyBorder="1"/>
    <xf numFmtId="0" fontId="32" fillId="0" borderId="11" xfId="2866" applyFont="1" applyBorder="1" applyAlignment="1">
      <alignment horizontal="center" vertical="center" wrapText="1"/>
    </xf>
    <xf numFmtId="9" fontId="54" fillId="0" borderId="1" xfId="0" applyNumberFormat="1" applyFont="1" applyBorder="1" applyAlignment="1">
      <alignment horizontal="center" vertical="center" wrapText="1"/>
    </xf>
    <xf numFmtId="9" fontId="54" fillId="0" borderId="1" xfId="21" applyFont="1" applyFill="1" applyBorder="1" applyAlignment="1">
      <alignment horizontal="center" vertical="center" wrapText="1"/>
    </xf>
    <xf numFmtId="0" fontId="54" fillId="0" borderId="4" xfId="0" applyFont="1" applyBorder="1" applyAlignment="1">
      <alignment horizontal="center" vertical="center" wrapText="1"/>
    </xf>
    <xf numFmtId="10" fontId="20" fillId="0" borderId="4" xfId="21" applyNumberFormat="1" applyFont="1" applyFill="1" applyBorder="1"/>
    <xf numFmtId="0" fontId="32" fillId="0" borderId="12" xfId="2866" applyFont="1" applyBorder="1" applyAlignment="1">
      <alignment horizontal="center" vertical="center" wrapText="1"/>
    </xf>
    <xf numFmtId="0" fontId="54" fillId="0" borderId="5" xfId="0" applyFont="1" applyBorder="1" applyAlignment="1">
      <alignment horizontal="center" vertical="center" wrapText="1"/>
    </xf>
    <xf numFmtId="10" fontId="20" fillId="0" borderId="5" xfId="21" applyNumberFormat="1" applyFont="1" applyFill="1" applyBorder="1"/>
    <xf numFmtId="0" fontId="32" fillId="0" borderId="21" xfId="2866" applyFont="1" applyBorder="1" applyAlignment="1">
      <alignment horizontal="center" vertical="center" wrapText="1"/>
    </xf>
    <xf numFmtId="0" fontId="0" fillId="0" borderId="1" xfId="0" applyBorder="1" applyAlignment="1">
      <alignment horizontal="center"/>
    </xf>
    <xf numFmtId="0" fontId="0" fillId="0" borderId="4" xfId="0" applyBorder="1" applyAlignment="1">
      <alignment horizontal="center"/>
    </xf>
    <xf numFmtId="0" fontId="0" fillId="0" borderId="11" xfId="0" applyBorder="1" applyAlignment="1">
      <alignment wrapText="1"/>
    </xf>
    <xf numFmtId="9" fontId="54" fillId="0" borderId="1" xfId="24" applyFont="1" applyFill="1" applyBorder="1" applyAlignment="1">
      <alignment horizontal="center" vertical="center" wrapText="1"/>
    </xf>
    <xf numFmtId="10" fontId="20" fillId="0" borderId="0" xfId="21" applyNumberFormat="1" applyFont="1" applyBorder="1"/>
    <xf numFmtId="0" fontId="32" fillId="17" borderId="18" xfId="0" applyFont="1" applyFill="1" applyBorder="1" applyAlignment="1">
      <alignment horizontal="center" vertical="center"/>
    </xf>
    <xf numFmtId="0" fontId="32" fillId="18" borderId="1" xfId="2866" applyFont="1" applyFill="1" applyBorder="1" applyAlignment="1">
      <alignment horizontal="center" vertical="center" wrapText="1"/>
    </xf>
    <xf numFmtId="0" fontId="54" fillId="16" borderId="1" xfId="0" applyFont="1" applyFill="1" applyBorder="1" applyAlignment="1">
      <alignment horizontal="center" vertical="center" wrapText="1"/>
    </xf>
    <xf numFmtId="0" fontId="32" fillId="18" borderId="11" xfId="2866" applyFont="1" applyFill="1" applyBorder="1" applyAlignment="1">
      <alignment horizontal="center" vertical="center" wrapText="1"/>
    </xf>
    <xf numFmtId="10" fontId="0" fillId="0" borderId="4" xfId="21" applyNumberFormat="1" applyFont="1" applyFill="1" applyBorder="1" applyProtection="1">
      <protection locked="0"/>
    </xf>
    <xf numFmtId="0" fontId="0" fillId="0" borderId="12" xfId="0" applyBorder="1" applyProtection="1">
      <protection locked="0"/>
    </xf>
    <xf numFmtId="2" fontId="10" fillId="0" borderId="1" xfId="24" applyNumberFormat="1" applyFont="1" applyFill="1" applyBorder="1" applyAlignment="1" applyProtection="1">
      <alignment horizontal="center" vertical="center" wrapText="1"/>
      <protection locked="0"/>
    </xf>
    <xf numFmtId="175" fontId="58" fillId="0" borderId="0" xfId="2867" applyNumberFormat="1" applyFont="1" applyFill="1" applyBorder="1" applyAlignment="1">
      <alignment horizontal="center" vertical="center" wrapText="1"/>
    </xf>
    <xf numFmtId="188" fontId="58" fillId="0" borderId="0" xfId="5020" applyNumberFormat="1" applyFont="1" applyFill="1" applyBorder="1" applyAlignment="1">
      <alignment horizontal="center" vertical="center" wrapText="1"/>
    </xf>
    <xf numFmtId="180" fontId="10" fillId="16" borderId="1" xfId="0" applyNumberFormat="1" applyFont="1" applyFill="1" applyBorder="1" applyAlignment="1" applyProtection="1">
      <alignment horizontal="center" vertical="center" wrapText="1"/>
      <protection locked="0"/>
    </xf>
    <xf numFmtId="0" fontId="62" fillId="31" borderId="80" xfId="0" applyFont="1" applyFill="1" applyBorder="1" applyAlignment="1" applyProtection="1">
      <alignment horizontal="center" vertical="center" wrapText="1"/>
      <protection locked="0"/>
    </xf>
    <xf numFmtId="10" fontId="0" fillId="0" borderId="1" xfId="24" applyNumberFormat="1" applyFont="1" applyBorder="1" applyProtection="1">
      <protection locked="0"/>
    </xf>
    <xf numFmtId="0" fontId="0" fillId="0" borderId="0" xfId="0" applyProtection="1">
      <protection locked="0"/>
    </xf>
    <xf numFmtId="0" fontId="0" fillId="0" borderId="18" xfId="0" applyBorder="1" applyProtection="1">
      <protection locked="0"/>
    </xf>
    <xf numFmtId="44" fontId="0" fillId="0" borderId="1" xfId="3090" applyFont="1" applyBorder="1" applyProtection="1">
      <protection locked="0"/>
    </xf>
    <xf numFmtId="9" fontId="0" fillId="0" borderId="11" xfId="21" applyFont="1" applyBorder="1" applyAlignment="1" applyProtection="1">
      <alignment horizontal="center"/>
      <protection locked="0"/>
    </xf>
    <xf numFmtId="8" fontId="0" fillId="0" borderId="1" xfId="0" applyNumberFormat="1" applyBorder="1" applyProtection="1">
      <protection locked="0"/>
    </xf>
    <xf numFmtId="0" fontId="54" fillId="0" borderId="18" xfId="0" applyFont="1" applyBorder="1" applyProtection="1">
      <protection locked="0"/>
    </xf>
    <xf numFmtId="10" fontId="0" fillId="0" borderId="11" xfId="24" applyNumberFormat="1" applyFont="1" applyBorder="1" applyProtection="1">
      <protection locked="0"/>
    </xf>
    <xf numFmtId="0" fontId="54" fillId="0" borderId="11" xfId="0" applyFont="1" applyBorder="1" applyProtection="1">
      <protection locked="0"/>
    </xf>
    <xf numFmtId="0" fontId="2" fillId="16" borderId="14" xfId="0" applyFont="1" applyFill="1" applyBorder="1" applyAlignment="1">
      <alignment vertical="center" wrapText="1"/>
    </xf>
    <xf numFmtId="0" fontId="2" fillId="16" borderId="22" xfId="0" applyFont="1" applyFill="1" applyBorder="1" applyAlignment="1">
      <alignment vertical="center" wrapText="1"/>
    </xf>
    <xf numFmtId="0" fontId="2" fillId="16" borderId="22" xfId="19" applyFont="1" applyFill="1" applyBorder="1" applyAlignment="1">
      <alignment vertical="center" wrapText="1"/>
    </xf>
    <xf numFmtId="0" fontId="2" fillId="16" borderId="60" xfId="0" applyFont="1" applyFill="1" applyBorder="1" applyAlignment="1">
      <alignment vertical="center" wrapText="1"/>
    </xf>
    <xf numFmtId="0" fontId="16" fillId="16" borderId="41" xfId="0" applyFont="1" applyFill="1" applyBorder="1" applyAlignment="1">
      <alignment horizontal="left" vertical="center" wrapText="1"/>
    </xf>
    <xf numFmtId="2" fontId="58" fillId="0" borderId="3" xfId="24" applyNumberFormat="1" applyFont="1" applyFill="1" applyBorder="1" applyAlignment="1" applyProtection="1">
      <alignment horizontal="center" vertical="center" wrapText="1"/>
    </xf>
    <xf numFmtId="181" fontId="16" fillId="17" borderId="96" xfId="0" applyNumberFormat="1" applyFont="1" applyFill="1" applyBorder="1" applyAlignment="1">
      <alignment horizontal="left" vertical="center" wrapText="1"/>
    </xf>
    <xf numFmtId="187" fontId="10" fillId="0" borderId="4" xfId="5020" applyNumberFormat="1" applyFont="1" applyFill="1" applyBorder="1" applyAlignment="1" applyProtection="1">
      <alignment horizontal="center" vertical="center" wrapText="1"/>
    </xf>
    <xf numFmtId="187" fontId="10" fillId="0" borderId="4" xfId="5020" applyNumberFormat="1" applyFont="1" applyFill="1" applyBorder="1" applyAlignment="1">
      <alignment horizontal="center" vertical="center" wrapText="1"/>
    </xf>
    <xf numFmtId="181" fontId="16" fillId="17" borderId="52" xfId="0" applyNumberFormat="1" applyFont="1" applyFill="1" applyBorder="1" applyAlignment="1">
      <alignment horizontal="left" vertical="center" wrapText="1"/>
    </xf>
    <xf numFmtId="187" fontId="10" fillId="0" borderId="2" xfId="5020" applyNumberFormat="1" applyFont="1" applyFill="1" applyBorder="1" applyAlignment="1" applyProtection="1">
      <alignment horizontal="center" vertical="center" wrapText="1"/>
    </xf>
    <xf numFmtId="187" fontId="10" fillId="0" borderId="2" xfId="5020" applyNumberFormat="1" applyFont="1" applyFill="1" applyBorder="1" applyAlignment="1" applyProtection="1">
      <alignment horizontal="center" vertical="center" wrapText="1"/>
      <protection locked="0"/>
    </xf>
    <xf numFmtId="187" fontId="10" fillId="0" borderId="2" xfId="5020" applyNumberFormat="1" applyFont="1" applyFill="1" applyBorder="1" applyAlignment="1">
      <alignment horizontal="center" vertical="center" wrapText="1"/>
    </xf>
    <xf numFmtId="169" fontId="58" fillId="0" borderId="5" xfId="2867" applyFont="1" applyFill="1" applyBorder="1" applyAlignment="1" applyProtection="1">
      <alignment horizontal="center" vertical="center" wrapText="1"/>
    </xf>
    <xf numFmtId="2" fontId="58" fillId="0" borderId="5" xfId="24" applyNumberFormat="1" applyFont="1" applyFill="1" applyBorder="1" applyAlignment="1" applyProtection="1">
      <alignment horizontal="center" vertical="center" wrapText="1"/>
    </xf>
    <xf numFmtId="3" fontId="58" fillId="0" borderId="3" xfId="2867" applyNumberFormat="1" applyFont="1" applyFill="1" applyBorder="1" applyAlignment="1" applyProtection="1">
      <alignment horizontal="center" vertical="center" wrapText="1"/>
    </xf>
    <xf numFmtId="3" fontId="58" fillId="0" borderId="3" xfId="2867" applyNumberFormat="1" applyFont="1" applyFill="1" applyBorder="1" applyAlignment="1" applyProtection="1">
      <alignment horizontal="center" vertical="center" wrapText="1"/>
      <protection locked="0"/>
    </xf>
    <xf numFmtId="172" fontId="72" fillId="17" borderId="2" xfId="0" applyNumberFormat="1" applyFont="1" applyFill="1" applyBorder="1" applyAlignment="1">
      <alignment vertical="center"/>
    </xf>
    <xf numFmtId="172" fontId="73" fillId="17" borderId="2" xfId="0" applyNumberFormat="1" applyFont="1" applyFill="1" applyBorder="1" applyAlignment="1">
      <alignment vertical="center"/>
    </xf>
    <xf numFmtId="172" fontId="72" fillId="16" borderId="5" xfId="0" applyNumberFormat="1" applyFont="1" applyFill="1" applyBorder="1" applyAlignment="1">
      <alignment vertical="center"/>
    </xf>
    <xf numFmtId="10" fontId="73" fillId="16" borderId="5" xfId="0" applyNumberFormat="1" applyFont="1" applyFill="1" applyBorder="1" applyAlignment="1">
      <alignment vertical="center"/>
    </xf>
    <xf numFmtId="172" fontId="72" fillId="16" borderId="3" xfId="0" applyNumberFormat="1" applyFont="1" applyFill="1" applyBorder="1" applyAlignment="1">
      <alignment vertical="center"/>
    </xf>
    <xf numFmtId="172" fontId="72" fillId="17" borderId="4" xfId="0" applyNumberFormat="1" applyFont="1" applyFill="1" applyBorder="1" applyAlignment="1">
      <alignment vertical="center"/>
    </xf>
    <xf numFmtId="10" fontId="73" fillId="17" borderId="4" xfId="0" applyNumberFormat="1" applyFont="1" applyFill="1" applyBorder="1" applyAlignment="1">
      <alignment vertical="center"/>
    </xf>
    <xf numFmtId="0" fontId="54" fillId="3" borderId="3" xfId="0" applyFont="1" applyFill="1" applyBorder="1" applyAlignment="1" applyProtection="1">
      <alignment wrapText="1"/>
      <protection locked="0"/>
    </xf>
    <xf numFmtId="0" fontId="54" fillId="3" borderId="1" xfId="0" applyFont="1" applyFill="1" applyBorder="1" applyAlignment="1" applyProtection="1">
      <alignment wrapText="1"/>
      <protection locked="0"/>
    </xf>
    <xf numFmtId="0" fontId="54" fillId="3" borderId="4" xfId="0" applyFont="1" applyFill="1" applyBorder="1" applyAlignment="1" applyProtection="1">
      <alignment vertical="center"/>
      <protection locked="0"/>
    </xf>
    <xf numFmtId="0" fontId="54" fillId="3" borderId="4" xfId="0" applyFont="1" applyFill="1" applyBorder="1" applyAlignment="1" applyProtection="1">
      <alignment horizontal="left" vertical="center"/>
      <protection locked="0"/>
    </xf>
    <xf numFmtId="0" fontId="54" fillId="3" borderId="4" xfId="0" applyFont="1" applyFill="1" applyBorder="1" applyAlignment="1" applyProtection="1">
      <alignment wrapText="1"/>
      <protection locked="0"/>
    </xf>
    <xf numFmtId="0" fontId="54" fillId="0" borderId="2" xfId="0" applyFont="1" applyBorder="1" applyAlignment="1" applyProtection="1">
      <alignment wrapText="1"/>
      <protection locked="0"/>
    </xf>
    <xf numFmtId="0" fontId="0" fillId="0" borderId="2" xfId="0" applyBorder="1" applyAlignment="1" applyProtection="1">
      <alignment wrapText="1"/>
      <protection locked="0"/>
    </xf>
    <xf numFmtId="10" fontId="0" fillId="0" borderId="2" xfId="21" applyNumberFormat="1" applyFont="1" applyFill="1" applyBorder="1" applyProtection="1">
      <protection locked="0"/>
    </xf>
    <xf numFmtId="0" fontId="0" fillId="0" borderId="19" xfId="0" applyBorder="1" applyProtection="1">
      <protection locked="0"/>
    </xf>
    <xf numFmtId="0" fontId="54" fillId="0" borderId="5" xfId="0" applyFont="1" applyBorder="1" applyAlignment="1" applyProtection="1">
      <alignment wrapText="1"/>
      <protection locked="0"/>
    </xf>
    <xf numFmtId="0" fontId="0" fillId="0" borderId="5" xfId="0" applyBorder="1" applyAlignment="1" applyProtection="1">
      <alignment wrapText="1"/>
      <protection locked="0"/>
    </xf>
    <xf numFmtId="172" fontId="0" fillId="0" borderId="5" xfId="21" applyNumberFormat="1" applyFont="1" applyFill="1" applyBorder="1" applyProtection="1">
      <protection locked="0"/>
    </xf>
    <xf numFmtId="0" fontId="54" fillId="3" borderId="29" xfId="0" applyFont="1" applyFill="1" applyBorder="1" applyAlignment="1" applyProtection="1">
      <alignment wrapText="1"/>
      <protection locked="0"/>
    </xf>
    <xf numFmtId="0" fontId="54" fillId="3" borderId="32" xfId="0" applyFont="1" applyFill="1" applyBorder="1" applyAlignment="1" applyProtection="1">
      <alignment wrapText="1"/>
      <protection locked="0"/>
    </xf>
    <xf numFmtId="0" fontId="54" fillId="3" borderId="6" xfId="0" applyFont="1" applyFill="1" applyBorder="1" applyAlignment="1" applyProtection="1">
      <alignment wrapText="1"/>
      <protection locked="0"/>
    </xf>
    <xf numFmtId="0" fontId="54" fillId="3" borderId="16" xfId="0" applyFont="1" applyFill="1" applyBorder="1" applyAlignment="1" applyProtection="1">
      <alignment wrapText="1"/>
      <protection locked="0"/>
    </xf>
    <xf numFmtId="0" fontId="54" fillId="3" borderId="8" xfId="0" applyFont="1" applyFill="1" applyBorder="1" applyAlignment="1" applyProtection="1">
      <alignment wrapText="1"/>
      <protection locked="0"/>
    </xf>
    <xf numFmtId="0" fontId="54" fillId="3" borderId="35" xfId="0" applyFont="1" applyFill="1" applyBorder="1" applyAlignment="1" applyProtection="1">
      <alignment wrapText="1"/>
      <protection locked="0"/>
    </xf>
    <xf numFmtId="0" fontId="0" fillId="3" borderId="64" xfId="0" applyFill="1" applyBorder="1" applyAlignment="1" applyProtection="1">
      <alignment wrapText="1"/>
      <protection locked="0"/>
    </xf>
    <xf numFmtId="9" fontId="54" fillId="3" borderId="8" xfId="0" applyNumberFormat="1" applyFont="1" applyFill="1" applyBorder="1" applyAlignment="1" applyProtection="1">
      <alignment wrapText="1"/>
      <protection locked="0"/>
    </xf>
    <xf numFmtId="0" fontId="0" fillId="3" borderId="16" xfId="0" applyFill="1" applyBorder="1" applyAlignment="1" applyProtection="1">
      <alignment wrapText="1"/>
      <protection locked="0"/>
    </xf>
    <xf numFmtId="0" fontId="0" fillId="3" borderId="8" xfId="0" applyFill="1" applyBorder="1" applyAlignment="1" applyProtection="1">
      <alignment wrapText="1"/>
      <protection locked="0"/>
    </xf>
    <xf numFmtId="172" fontId="0" fillId="3" borderId="8" xfId="0" applyNumberFormat="1" applyFill="1" applyBorder="1" applyAlignment="1" applyProtection="1">
      <alignment horizontal="right" wrapText="1"/>
      <protection locked="0"/>
    </xf>
    <xf numFmtId="9" fontId="0" fillId="3" borderId="8" xfId="0" applyNumberFormat="1" applyFill="1" applyBorder="1" applyAlignment="1" applyProtection="1">
      <alignment horizontal="right" wrapText="1"/>
      <protection locked="0"/>
    </xf>
    <xf numFmtId="172" fontId="0" fillId="3" borderId="16" xfId="21" applyNumberFormat="1" applyFont="1" applyFill="1" applyBorder="1" applyProtection="1">
      <protection locked="0"/>
    </xf>
    <xf numFmtId="172" fontId="0" fillId="3" borderId="8" xfId="21" applyNumberFormat="1" applyFont="1" applyFill="1" applyBorder="1" applyProtection="1">
      <protection locked="0"/>
    </xf>
    <xf numFmtId="0" fontId="0" fillId="3" borderId="8" xfId="0" applyFill="1" applyBorder="1" applyProtection="1">
      <protection locked="0"/>
    </xf>
    <xf numFmtId="10" fontId="0" fillId="3" borderId="8" xfId="21" applyNumberFormat="1" applyFont="1" applyFill="1" applyBorder="1" applyProtection="1">
      <protection locked="0"/>
    </xf>
    <xf numFmtId="172" fontId="0" fillId="3" borderId="8" xfId="21" applyNumberFormat="1" applyFont="1" applyFill="1" applyBorder="1" applyAlignment="1" applyProtection="1">
      <alignment horizontal="right"/>
      <protection locked="0"/>
    </xf>
    <xf numFmtId="0" fontId="0" fillId="3" borderId="10" xfId="0" applyFill="1" applyBorder="1" applyProtection="1">
      <protection locked="0"/>
    </xf>
    <xf numFmtId="0" fontId="0" fillId="3" borderId="11" xfId="0" applyFill="1" applyBorder="1" applyProtection="1">
      <protection locked="0"/>
    </xf>
    <xf numFmtId="172" fontId="0" fillId="3" borderId="96" xfId="21" applyNumberFormat="1" applyFont="1" applyFill="1" applyBorder="1" applyAlignment="1" applyProtection="1">
      <alignment horizontal="right"/>
      <protection locked="0"/>
    </xf>
    <xf numFmtId="0" fontId="0" fillId="0" borderId="38" xfId="0" applyBorder="1" applyProtection="1">
      <protection locked="0"/>
    </xf>
    <xf numFmtId="2" fontId="58" fillId="0" borderId="3" xfId="24" applyNumberFormat="1" applyFont="1" applyFill="1" applyBorder="1" applyAlignment="1" applyProtection="1">
      <alignment horizontal="center" vertical="center" wrapText="1"/>
      <protection locked="0"/>
    </xf>
    <xf numFmtId="169" fontId="58" fillId="0" borderId="5" xfId="2867" applyFont="1" applyFill="1" applyBorder="1" applyAlignment="1" applyProtection="1">
      <alignment horizontal="center" vertical="center" wrapText="1"/>
      <protection locked="0"/>
    </xf>
    <xf numFmtId="187" fontId="58" fillId="0" borderId="1" xfId="5020" applyNumberFormat="1" applyFont="1" applyFill="1" applyBorder="1" applyAlignment="1" applyProtection="1">
      <alignment horizontal="center" vertical="center" wrapText="1"/>
      <protection locked="0"/>
    </xf>
    <xf numFmtId="37" fontId="58" fillId="0" borderId="1" xfId="10" applyNumberFormat="1" applyFont="1" applyFill="1" applyBorder="1" applyAlignment="1" applyProtection="1">
      <alignment horizontal="center" vertical="center"/>
      <protection locked="0"/>
    </xf>
    <xf numFmtId="3" fontId="58" fillId="0" borderId="1" xfId="0" applyNumberFormat="1" applyFont="1" applyBorder="1" applyAlignment="1">
      <alignment horizontal="center" vertical="center" wrapText="1"/>
    </xf>
    <xf numFmtId="0" fontId="58" fillId="0" borderId="1" xfId="0" applyFont="1" applyBorder="1" applyAlignment="1">
      <alignment horizontal="center" vertical="center"/>
    </xf>
    <xf numFmtId="3" fontId="58" fillId="0" borderId="1" xfId="0" applyNumberFormat="1" applyFont="1" applyBorder="1" applyAlignment="1">
      <alignment horizontal="center" vertical="center"/>
    </xf>
    <xf numFmtId="0" fontId="58" fillId="0" borderId="1" xfId="0" applyFont="1" applyBorder="1" applyAlignment="1" applyProtection="1">
      <alignment horizontal="center" vertical="center"/>
      <protection locked="0"/>
    </xf>
    <xf numFmtId="2" fontId="58" fillId="0" borderId="1" xfId="0" applyNumberFormat="1" applyFont="1" applyBorder="1" applyAlignment="1">
      <alignment horizontal="center" vertical="center"/>
    </xf>
    <xf numFmtId="2" fontId="58" fillId="0" borderId="1" xfId="0" applyNumberFormat="1" applyFont="1" applyBorder="1" applyAlignment="1" applyProtection="1">
      <alignment horizontal="center" vertical="center"/>
      <protection locked="0"/>
    </xf>
    <xf numFmtId="0" fontId="58" fillId="0" borderId="5" xfId="0" applyFont="1" applyBorder="1" applyAlignment="1">
      <alignment horizontal="center" vertical="center"/>
    </xf>
    <xf numFmtId="4" fontId="58" fillId="0" borderId="1" xfId="0" applyNumberFormat="1" applyFont="1" applyBorder="1" applyAlignment="1">
      <alignment horizontal="center" vertical="center"/>
    </xf>
    <xf numFmtId="0" fontId="94" fillId="0" borderId="1" xfId="3372" applyFont="1" applyFill="1" applyBorder="1" applyAlignment="1" applyProtection="1">
      <alignment horizontal="center" vertical="center"/>
    </xf>
    <xf numFmtId="10" fontId="0" fillId="0" borderId="11" xfId="21" applyNumberFormat="1" applyFont="1" applyFill="1" applyBorder="1" applyAlignment="1" applyProtection="1">
      <alignment horizontal="center"/>
      <protection locked="0"/>
    </xf>
    <xf numFmtId="0" fontId="51" fillId="32" borderId="93" xfId="0" applyFont="1" applyFill="1" applyBorder="1" applyAlignment="1">
      <alignment horizontal="center" vertical="center" wrapText="1"/>
    </xf>
    <xf numFmtId="0" fontId="58" fillId="0" borderId="3" xfId="0" applyFont="1" applyBorder="1" applyAlignment="1">
      <alignment horizontal="center" vertical="center"/>
    </xf>
    <xf numFmtId="0" fontId="58" fillId="0" borderId="3" xfId="0" applyFont="1" applyBorder="1" applyAlignment="1" applyProtection="1">
      <alignment horizontal="center" vertical="center"/>
      <protection locked="0"/>
    </xf>
    <xf numFmtId="37" fontId="58" fillId="0" borderId="3" xfId="0" applyNumberFormat="1" applyFont="1" applyBorder="1" applyAlignment="1">
      <alignment horizontal="center" vertical="center" wrapText="1"/>
    </xf>
    <xf numFmtId="3" fontId="58" fillId="0" borderId="3" xfId="0" applyNumberFormat="1" applyFont="1" applyBorder="1" applyAlignment="1">
      <alignment horizontal="center" vertical="center" wrapText="1"/>
    </xf>
    <xf numFmtId="3" fontId="58" fillId="0" borderId="3" xfId="0" applyNumberFormat="1" applyFont="1" applyBorder="1" applyAlignment="1" applyProtection="1">
      <alignment horizontal="center" vertical="center" wrapText="1"/>
      <protection locked="0"/>
    </xf>
    <xf numFmtId="37" fontId="58" fillId="0" borderId="1" xfId="0" applyNumberFormat="1" applyFont="1" applyBorder="1" applyAlignment="1">
      <alignment horizontal="center" vertical="center"/>
    </xf>
    <xf numFmtId="3" fontId="58" fillId="0" borderId="1" xfId="0" applyNumberFormat="1" applyFont="1" applyBorder="1" applyAlignment="1" applyProtection="1">
      <alignment horizontal="center" vertical="center"/>
      <protection locked="0"/>
    </xf>
    <xf numFmtId="37" fontId="58" fillId="0" borderId="1" xfId="0" applyNumberFormat="1" applyFont="1" applyBorder="1" applyAlignment="1">
      <alignment horizontal="center" vertical="center" wrapText="1"/>
    </xf>
    <xf numFmtId="3" fontId="58" fillId="0" borderId="1" xfId="0" applyNumberFormat="1" applyFont="1" applyBorder="1" applyAlignment="1" applyProtection="1">
      <alignment horizontal="center" vertical="center" wrapText="1"/>
      <protection locked="0"/>
    </xf>
    <xf numFmtId="4" fontId="58" fillId="0" borderId="1" xfId="0" applyNumberFormat="1" applyFont="1" applyBorder="1" applyAlignment="1" applyProtection="1">
      <alignment horizontal="center" vertical="center"/>
      <protection locked="0"/>
    </xf>
    <xf numFmtId="175" fontId="10" fillId="0" borderId="1" xfId="2867" applyNumberFormat="1" applyFont="1" applyFill="1" applyBorder="1" applyAlignment="1" applyProtection="1">
      <alignment horizontal="center" vertical="center" wrapText="1"/>
      <protection locked="0"/>
    </xf>
    <xf numFmtId="175" fontId="10" fillId="0" borderId="1" xfId="2867" applyNumberFormat="1" applyFont="1" applyFill="1" applyBorder="1" applyAlignment="1" applyProtection="1">
      <alignment vertical="center" wrapText="1"/>
    </xf>
    <xf numFmtId="188" fontId="17" fillId="0" borderId="1" xfId="0" applyNumberFormat="1" applyFont="1" applyBorder="1" applyAlignment="1" applyProtection="1">
      <alignment wrapText="1"/>
      <protection locked="0"/>
    </xf>
    <xf numFmtId="0" fontId="17" fillId="0" borderId="1" xfId="0" applyFont="1" applyBorder="1" applyAlignment="1" applyProtection="1">
      <alignment wrapText="1"/>
      <protection locked="0"/>
    </xf>
    <xf numFmtId="1" fontId="10" fillId="0" borderId="1" xfId="2867" applyNumberFormat="1" applyFont="1" applyFill="1" applyBorder="1" applyAlignment="1" applyProtection="1">
      <alignment horizontal="center" vertical="center" wrapText="1"/>
      <protection locked="0"/>
    </xf>
    <xf numFmtId="3" fontId="10" fillId="0" borderId="1" xfId="2867" applyNumberFormat="1" applyFont="1" applyFill="1" applyBorder="1" applyAlignment="1" applyProtection="1">
      <alignment horizontal="right" vertical="center" wrapText="1"/>
      <protection locked="0"/>
    </xf>
    <xf numFmtId="187" fontId="10" fillId="0" borderId="4" xfId="5020" applyNumberFormat="1" applyFont="1" applyFill="1" applyBorder="1" applyAlignment="1" applyProtection="1">
      <alignment horizontal="center" vertical="center" wrapText="1"/>
      <protection locked="0"/>
    </xf>
    <xf numFmtId="187" fontId="17" fillId="0" borderId="4" xfId="0" applyNumberFormat="1" applyFont="1" applyBorder="1" applyAlignment="1" applyProtection="1">
      <alignment wrapText="1"/>
      <protection locked="0"/>
    </xf>
    <xf numFmtId="0" fontId="17" fillId="0" borderId="4" xfId="0" applyFont="1" applyBorder="1" applyAlignment="1" applyProtection="1">
      <alignment wrapText="1"/>
      <protection locked="0"/>
    </xf>
    <xf numFmtId="0" fontId="58" fillId="0" borderId="5" xfId="0" applyFont="1" applyBorder="1" applyAlignment="1" applyProtection="1">
      <alignment horizontal="center" vertical="center"/>
      <protection locked="0"/>
    </xf>
    <xf numFmtId="180" fontId="18" fillId="16" borderId="8" xfId="0" applyNumberFormat="1" applyFont="1" applyFill="1" applyBorder="1" applyAlignment="1">
      <alignment horizontal="left" vertical="center" wrapText="1"/>
    </xf>
    <xf numFmtId="0" fontId="18" fillId="16" borderId="8" xfId="0" applyFont="1" applyFill="1" applyBorder="1" applyAlignment="1">
      <alignment horizontal="left" vertical="center" wrapText="1"/>
    </xf>
    <xf numFmtId="180" fontId="18" fillId="16" borderId="96" xfId="0" applyNumberFormat="1" applyFont="1" applyFill="1" applyBorder="1" applyAlignment="1">
      <alignment horizontal="left" vertical="center" wrapText="1"/>
    </xf>
    <xf numFmtId="2" fontId="58" fillId="0" borderId="17" xfId="24" applyNumberFormat="1" applyFont="1" applyFill="1" applyBorder="1" applyAlignment="1" applyProtection="1">
      <alignment horizontal="center" vertical="center" wrapText="1"/>
    </xf>
    <xf numFmtId="188" fontId="58" fillId="0" borderId="18" xfId="5020" applyNumberFormat="1" applyFont="1" applyFill="1" applyBorder="1" applyAlignment="1" applyProtection="1">
      <alignment horizontal="center" vertical="center" wrapText="1"/>
    </xf>
    <xf numFmtId="2" fontId="58" fillId="0" borderId="18" xfId="24" applyNumberFormat="1" applyFont="1" applyFill="1" applyBorder="1" applyAlignment="1" applyProtection="1">
      <alignment horizontal="center" vertical="center" wrapText="1"/>
    </xf>
    <xf numFmtId="2" fontId="10" fillId="0" borderId="18" xfId="24" applyNumberFormat="1" applyFont="1" applyFill="1" applyBorder="1" applyAlignment="1" applyProtection="1">
      <alignment horizontal="center" vertical="center" wrapText="1"/>
    </xf>
    <xf numFmtId="187" fontId="10" fillId="0" borderId="20" xfId="5020" applyNumberFormat="1" applyFont="1" applyFill="1" applyBorder="1" applyAlignment="1" applyProtection="1">
      <alignment horizontal="center" vertical="center" wrapText="1"/>
    </xf>
    <xf numFmtId="3" fontId="58" fillId="0" borderId="17" xfId="2867" applyNumberFormat="1" applyFont="1" applyFill="1" applyBorder="1" applyAlignment="1" applyProtection="1">
      <alignment horizontal="center" vertical="center" wrapText="1"/>
    </xf>
    <xf numFmtId="3" fontId="10" fillId="0" borderId="18" xfId="2867" applyNumberFormat="1" applyFont="1" applyFill="1" applyBorder="1" applyAlignment="1" applyProtection="1">
      <alignment horizontal="center" vertical="center" wrapText="1"/>
    </xf>
    <xf numFmtId="187" fontId="10" fillId="0" borderId="18" xfId="5020" applyNumberFormat="1" applyFont="1" applyFill="1" applyBorder="1" applyAlignment="1" applyProtection="1">
      <alignment horizontal="center" vertical="center" wrapText="1"/>
    </xf>
    <xf numFmtId="3" fontId="58" fillId="0" borderId="18" xfId="2867" applyNumberFormat="1" applyFont="1" applyFill="1" applyBorder="1" applyAlignment="1" applyProtection="1">
      <alignment horizontal="center" vertical="center" wrapText="1"/>
    </xf>
    <xf numFmtId="175" fontId="10" fillId="0" borderId="18" xfId="2867" applyNumberFormat="1" applyFont="1" applyFill="1" applyBorder="1" applyAlignment="1" applyProtection="1">
      <alignment horizontal="center" vertical="center" wrapText="1"/>
    </xf>
    <xf numFmtId="1" fontId="10" fillId="0" borderId="18" xfId="2867" applyNumberFormat="1" applyFont="1" applyFill="1" applyBorder="1" applyAlignment="1" applyProtection="1">
      <alignment horizontal="center" vertical="center" wrapText="1"/>
    </xf>
    <xf numFmtId="3" fontId="10" fillId="0" borderId="18" xfId="2867" applyNumberFormat="1" applyFont="1" applyFill="1" applyBorder="1" applyAlignment="1" applyProtection="1">
      <alignment horizontal="right" vertical="center" wrapText="1"/>
    </xf>
    <xf numFmtId="187" fontId="10" fillId="0" borderId="63" xfId="5020" applyNumberFormat="1" applyFont="1" applyFill="1" applyBorder="1" applyAlignment="1" applyProtection="1">
      <alignment horizontal="center" vertical="center" wrapText="1"/>
    </xf>
    <xf numFmtId="169" fontId="58" fillId="0" borderId="39" xfId="2867" applyFont="1" applyFill="1" applyBorder="1" applyAlignment="1" applyProtection="1">
      <alignment horizontal="center" vertical="center" wrapText="1"/>
    </xf>
    <xf numFmtId="187" fontId="58" fillId="0" borderId="18" xfId="5020" applyNumberFormat="1" applyFont="1" applyFill="1" applyBorder="1" applyAlignment="1" applyProtection="1">
      <alignment horizontal="center" vertical="center" wrapText="1"/>
    </xf>
    <xf numFmtId="4" fontId="10" fillId="0" borderId="18" xfId="2867" applyNumberFormat="1" applyFont="1" applyFill="1" applyBorder="1" applyAlignment="1" applyProtection="1">
      <alignment horizontal="center" vertical="center" wrapText="1"/>
    </xf>
    <xf numFmtId="180" fontId="10" fillId="16" borderId="39" xfId="0" applyNumberFormat="1" applyFont="1" applyFill="1" applyBorder="1" applyAlignment="1">
      <alignment horizontal="center" vertical="center" wrapText="1"/>
    </xf>
    <xf numFmtId="180" fontId="10" fillId="16" borderId="18" xfId="0" applyNumberFormat="1" applyFont="1" applyFill="1" applyBorder="1" applyAlignment="1">
      <alignment horizontal="center" vertical="center" wrapText="1"/>
    </xf>
    <xf numFmtId="180" fontId="10" fillId="16" borderId="63" xfId="0" applyNumberFormat="1" applyFont="1" applyFill="1" applyBorder="1" applyAlignment="1">
      <alignment horizontal="center" vertical="center" wrapText="1"/>
    </xf>
    <xf numFmtId="10" fontId="0" fillId="0" borderId="1" xfId="21" applyNumberFormat="1" applyFont="1" applyFill="1" applyBorder="1" applyProtection="1"/>
    <xf numFmtId="9" fontId="0" fillId="0" borderId="1" xfId="21" applyFont="1" applyFill="1" applyBorder="1" applyProtection="1"/>
    <xf numFmtId="172" fontId="0" fillId="0" borderId="1" xfId="21" applyNumberFormat="1" applyFont="1" applyFill="1" applyBorder="1" applyProtection="1"/>
    <xf numFmtId="9" fontId="25" fillId="0" borderId="1" xfId="21" applyFont="1" applyFill="1" applyBorder="1" applyProtection="1"/>
    <xf numFmtId="0" fontId="25" fillId="0" borderId="11" xfId="0" applyFont="1" applyBorder="1" applyAlignment="1">
      <alignment wrapText="1"/>
    </xf>
    <xf numFmtId="172" fontId="25" fillId="0" borderId="1" xfId="21" applyNumberFormat="1" applyFont="1" applyFill="1" applyBorder="1" applyProtection="1"/>
    <xf numFmtId="0" fontId="25" fillId="3" borderId="1" xfId="0" applyFont="1" applyFill="1" applyBorder="1"/>
    <xf numFmtId="0" fontId="25" fillId="3" borderId="11" xfId="0" applyFont="1" applyFill="1" applyBorder="1" applyAlignment="1">
      <alignment wrapText="1"/>
    </xf>
    <xf numFmtId="183" fontId="5" fillId="0" borderId="1" xfId="5" applyNumberFormat="1" applyFont="1" applyFill="1" applyBorder="1" applyAlignment="1">
      <alignment vertical="center"/>
    </xf>
    <xf numFmtId="169" fontId="5" fillId="0" borderId="1" xfId="5" applyFont="1" applyFill="1" applyBorder="1" applyAlignment="1">
      <alignment vertical="center"/>
    </xf>
    <xf numFmtId="179" fontId="5" fillId="0" borderId="1" xfId="2867" applyNumberFormat="1" applyFont="1" applyFill="1" applyBorder="1" applyAlignment="1">
      <alignment horizontal="center" vertical="center"/>
    </xf>
    <xf numFmtId="169" fontId="84" fillId="0" borderId="1" xfId="5" applyFont="1" applyFill="1" applyBorder="1" applyAlignment="1">
      <alignment vertical="center"/>
    </xf>
    <xf numFmtId="169" fontId="5" fillId="0" borderId="1" xfId="2867" applyFont="1" applyFill="1" applyBorder="1" applyAlignment="1">
      <alignment vertical="center"/>
    </xf>
    <xf numFmtId="178" fontId="5" fillId="0" borderId="1" xfId="2867" applyNumberFormat="1" applyFont="1" applyFill="1" applyBorder="1" applyAlignment="1">
      <alignment horizontal="center" vertical="center"/>
    </xf>
    <xf numFmtId="2" fontId="5" fillId="0" borderId="1" xfId="24" applyNumberFormat="1" applyFont="1" applyFill="1" applyBorder="1" applyAlignment="1">
      <alignment horizontal="center" vertical="center" wrapText="1"/>
    </xf>
    <xf numFmtId="169" fontId="5" fillId="0" borderId="1" xfId="2867" applyFont="1" applyFill="1" applyBorder="1" applyAlignment="1">
      <alignment horizontal="center" vertical="center"/>
    </xf>
    <xf numFmtId="10" fontId="55" fillId="0" borderId="1" xfId="24" applyNumberFormat="1" applyFont="1" applyFill="1" applyBorder="1" applyAlignment="1">
      <alignment horizontal="center" vertical="center"/>
    </xf>
    <xf numFmtId="10" fontId="55" fillId="0" borderId="1" xfId="24" applyNumberFormat="1" applyFont="1" applyFill="1" applyBorder="1" applyAlignment="1">
      <alignment horizontal="center" vertical="center" wrapText="1"/>
    </xf>
    <xf numFmtId="0" fontId="55" fillId="0" borderId="1" xfId="3924" applyFont="1" applyFill="1" applyBorder="1" applyAlignment="1" applyProtection="1">
      <alignment horizontal="justify" vertical="center" wrapText="1"/>
      <protection locked="0"/>
    </xf>
    <xf numFmtId="10" fontId="5" fillId="0" borderId="1" xfId="24" applyNumberFormat="1" applyFont="1" applyFill="1" applyBorder="1" applyAlignment="1">
      <alignment vertical="center"/>
    </xf>
    <xf numFmtId="179" fontId="5" fillId="0" borderId="1" xfId="2867" applyNumberFormat="1" applyFont="1" applyFill="1" applyBorder="1" applyAlignment="1">
      <alignment vertical="center"/>
    </xf>
    <xf numFmtId="10" fontId="5" fillId="0" borderId="1" xfId="24" applyNumberFormat="1" applyFont="1" applyFill="1" applyBorder="1" applyAlignment="1">
      <alignment horizontal="center" vertical="center"/>
    </xf>
    <xf numFmtId="10" fontId="5" fillId="0" borderId="1" xfId="24" applyNumberFormat="1" applyFont="1" applyFill="1" applyBorder="1" applyAlignment="1">
      <alignment horizontal="center" vertical="center" wrapText="1"/>
    </xf>
    <xf numFmtId="9" fontId="5" fillId="0" borderId="1" xfId="24" applyFont="1" applyFill="1" applyBorder="1" applyAlignment="1">
      <alignment vertical="center" wrapText="1"/>
    </xf>
    <xf numFmtId="10" fontId="5" fillId="0" borderId="1" xfId="24" applyNumberFormat="1" applyFont="1" applyFill="1" applyBorder="1" applyAlignment="1">
      <alignment vertical="center" wrapText="1"/>
    </xf>
    <xf numFmtId="10" fontId="38" fillId="0" borderId="1" xfId="2860" applyNumberFormat="1" applyFont="1" applyFill="1" applyBorder="1" applyAlignment="1">
      <alignment horizontal="center" vertical="center"/>
    </xf>
    <xf numFmtId="175" fontId="7" fillId="0" borderId="0" xfId="2867" applyNumberFormat="1" applyFont="1" applyFill="1" applyBorder="1" applyAlignment="1">
      <alignment horizontal="center" vertical="center"/>
    </xf>
    <xf numFmtId="10" fontId="7" fillId="0" borderId="0" xfId="24" applyNumberFormat="1" applyFont="1" applyFill="1" applyBorder="1" applyAlignment="1">
      <alignment horizontal="center" vertical="center"/>
    </xf>
    <xf numFmtId="9" fontId="60" fillId="0" borderId="0" xfId="24" applyFont="1" applyFill="1" applyBorder="1" applyAlignment="1">
      <alignment horizontal="center" vertical="center"/>
    </xf>
    <xf numFmtId="10" fontId="60" fillId="0" borderId="0" xfId="24" applyNumberFormat="1" applyFont="1" applyFill="1" applyBorder="1" applyAlignment="1">
      <alignment horizontal="center" vertical="center" wrapText="1"/>
    </xf>
    <xf numFmtId="10" fontId="64" fillId="0" borderId="0" xfId="24" applyNumberFormat="1" applyFont="1" applyFill="1" applyBorder="1" applyAlignment="1">
      <alignment horizontal="center" vertical="center" wrapText="1"/>
    </xf>
    <xf numFmtId="37" fontId="7" fillId="0" borderId="0" xfId="10" applyNumberFormat="1" applyFont="1" applyFill="1" applyBorder="1" applyAlignment="1">
      <alignment horizontal="center" vertical="center"/>
    </xf>
    <xf numFmtId="39" fontId="7" fillId="0" borderId="0" xfId="10" applyNumberFormat="1" applyFont="1" applyFill="1" applyBorder="1" applyAlignment="1">
      <alignment horizontal="center" vertical="center"/>
    </xf>
    <xf numFmtId="39" fontId="57" fillId="0" borderId="0" xfId="10" applyNumberFormat="1" applyFont="1" applyFill="1" applyBorder="1" applyAlignment="1">
      <alignment horizontal="center" vertical="center"/>
    </xf>
    <xf numFmtId="0" fontId="0" fillId="0" borderId="0" xfId="0" applyAlignment="1">
      <alignment horizontal="center"/>
    </xf>
    <xf numFmtId="0" fontId="2" fillId="16" borderId="32" xfId="0" applyFont="1" applyFill="1" applyBorder="1" applyAlignment="1">
      <alignment horizontal="center" vertical="center" wrapText="1"/>
    </xf>
    <xf numFmtId="0" fontId="42" fillId="0" borderId="1" xfId="0" applyFont="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justify" vertical="center" wrapText="1"/>
    </xf>
    <xf numFmtId="0" fontId="5" fillId="0" borderId="1" xfId="0"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169" fontId="5" fillId="0" borderId="1" xfId="0" applyNumberFormat="1" applyFont="1" applyFill="1" applyBorder="1" applyAlignment="1">
      <alignment horizontal="center" vertical="center" wrapText="1"/>
    </xf>
    <xf numFmtId="169" fontId="5" fillId="0" borderId="1" xfId="0" applyNumberFormat="1" applyFont="1" applyFill="1" applyBorder="1" applyAlignment="1">
      <alignment vertical="center" wrapText="1"/>
    </xf>
    <xf numFmtId="169" fontId="5" fillId="0" borderId="1" xfId="0" applyNumberFormat="1" applyFont="1" applyFill="1" applyBorder="1" applyAlignment="1" applyProtection="1">
      <alignment horizontal="center" vertical="center" wrapText="1"/>
      <protection locked="0"/>
    </xf>
    <xf numFmtId="3" fontId="5" fillId="0" borderId="1" xfId="0" applyNumberFormat="1" applyFont="1" applyFill="1" applyBorder="1" applyAlignment="1">
      <alignment horizontal="center" vertical="center" wrapText="1"/>
    </xf>
    <xf numFmtId="0" fontId="55" fillId="0" borderId="1" xfId="0" applyFont="1" applyFill="1" applyBorder="1" applyAlignment="1" applyProtection="1">
      <alignment horizontal="justify" vertical="top" wrapText="1"/>
      <protection locked="0"/>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justify" vertical="center" wrapText="1"/>
      <protection locked="0"/>
    </xf>
    <xf numFmtId="0" fontId="5" fillId="0" borderId="1" xfId="0" applyFont="1" applyFill="1" applyBorder="1" applyAlignment="1">
      <alignment vertical="center"/>
    </xf>
    <xf numFmtId="10" fontId="5" fillId="0" borderId="1" xfId="0" applyNumberFormat="1" applyFont="1" applyFill="1" applyBorder="1" applyAlignment="1">
      <alignment horizontal="center" vertical="center"/>
    </xf>
    <xf numFmtId="10" fontId="38" fillId="0" borderId="1" xfId="2860" applyNumberFormat="1" applyFont="1" applyFill="1" applyBorder="1" applyAlignment="1" applyProtection="1">
      <alignment horizontal="center" vertical="center"/>
      <protection locked="0"/>
    </xf>
    <xf numFmtId="10" fontId="38" fillId="0" borderId="1" xfId="2860" applyNumberFormat="1" applyFont="1" applyFill="1" applyBorder="1" applyAlignment="1" applyProtection="1">
      <alignment horizontal="center" vertical="center"/>
    </xf>
    <xf numFmtId="10" fontId="4" fillId="0" borderId="1" xfId="24" applyNumberFormat="1" applyFont="1" applyFill="1" applyBorder="1" applyAlignment="1" applyProtection="1">
      <alignment horizontal="center" vertical="center" wrapText="1"/>
    </xf>
    <xf numFmtId="10" fontId="4" fillId="0" borderId="1" xfId="24" applyNumberFormat="1" applyFont="1" applyFill="1" applyBorder="1" applyAlignment="1">
      <alignment horizontal="center" vertical="center" wrapText="1"/>
    </xf>
    <xf numFmtId="10" fontId="4" fillId="0" borderId="1" xfId="16" applyNumberFormat="1" applyFill="1" applyBorder="1" applyAlignment="1">
      <alignment horizontal="center" vertical="center" wrapText="1"/>
    </xf>
    <xf numFmtId="10" fontId="4" fillId="0" borderId="1" xfId="24" applyNumberFormat="1" applyFont="1" applyFill="1" applyBorder="1" applyAlignment="1" applyProtection="1">
      <alignment horizontal="center" vertical="center" wrapText="1"/>
      <protection locked="0"/>
    </xf>
    <xf numFmtId="10" fontId="4" fillId="0" borderId="1" xfId="16" applyNumberFormat="1" applyFill="1" applyBorder="1" applyAlignment="1" applyProtection="1">
      <alignment horizontal="center" vertical="center" wrapText="1"/>
      <protection locked="0"/>
    </xf>
    <xf numFmtId="172" fontId="4" fillId="0" borderId="1" xfId="0" applyNumberFormat="1" applyFont="1" applyFill="1" applyBorder="1" applyAlignment="1">
      <alignment horizontal="center" vertical="center"/>
    </xf>
    <xf numFmtId="192" fontId="4" fillId="0" borderId="1" xfId="16" applyNumberFormat="1" applyFill="1" applyBorder="1" applyAlignment="1">
      <alignment horizontal="center" vertical="center" wrapText="1"/>
    </xf>
    <xf numFmtId="10" fontId="4" fillId="0" borderId="1" xfId="0" applyNumberFormat="1" applyFont="1" applyFill="1" applyBorder="1" applyAlignment="1">
      <alignment horizontal="center" vertical="center"/>
    </xf>
    <xf numFmtId="10" fontId="4" fillId="0" borderId="5" xfId="16" applyNumberFormat="1" applyFill="1" applyBorder="1" applyAlignment="1">
      <alignment horizontal="center" vertical="center" wrapText="1"/>
    </xf>
    <xf numFmtId="10" fontId="4" fillId="0" borderId="2" xfId="0" applyNumberFormat="1" applyFont="1" applyFill="1" applyBorder="1" applyAlignment="1">
      <alignment horizontal="center" vertical="center"/>
    </xf>
    <xf numFmtId="10" fontId="4" fillId="0" borderId="2" xfId="16" applyNumberFormat="1" applyFill="1" applyBorder="1" applyAlignment="1">
      <alignment horizontal="center" vertical="center" wrapText="1"/>
    </xf>
    <xf numFmtId="10" fontId="4" fillId="0" borderId="2" xfId="16" applyNumberFormat="1" applyFill="1" applyBorder="1" applyAlignment="1" applyProtection="1">
      <alignment horizontal="center" vertical="center" wrapText="1"/>
      <protection locked="0"/>
    </xf>
    <xf numFmtId="10" fontId="4" fillId="0" borderId="3" xfId="16" applyNumberFormat="1" applyFill="1" applyBorder="1" applyAlignment="1">
      <alignment horizontal="center" vertical="center" wrapText="1"/>
    </xf>
    <xf numFmtId="10" fontId="4" fillId="0" borderId="1" xfId="24" applyNumberFormat="1" applyFont="1" applyFill="1" applyBorder="1" applyAlignment="1" applyProtection="1">
      <alignment horizontal="center" vertical="center"/>
    </xf>
    <xf numFmtId="10" fontId="4" fillId="0" borderId="4" xfId="0" applyNumberFormat="1" applyFont="1" applyFill="1" applyBorder="1" applyAlignment="1">
      <alignment horizontal="center" vertical="center"/>
    </xf>
    <xf numFmtId="10" fontId="4" fillId="0" borderId="4" xfId="24" applyNumberFormat="1" applyFont="1" applyFill="1" applyBorder="1" applyAlignment="1" applyProtection="1">
      <alignment horizontal="center" vertical="center"/>
    </xf>
    <xf numFmtId="10" fontId="4" fillId="0" borderId="4" xfId="16" applyNumberFormat="1" applyFill="1" applyBorder="1" applyAlignment="1">
      <alignment horizontal="center" vertical="center" wrapText="1"/>
    </xf>
    <xf numFmtId="10" fontId="4" fillId="0" borderId="4" xfId="16" applyNumberFormat="1" applyFill="1" applyBorder="1" applyAlignment="1" applyProtection="1">
      <alignment horizontal="center" vertical="center" wrapText="1"/>
      <protection locked="0"/>
    </xf>
    <xf numFmtId="172" fontId="4" fillId="0" borderId="4" xfId="0" applyNumberFormat="1" applyFont="1" applyFill="1" applyBorder="1" applyAlignment="1">
      <alignment horizontal="center" vertical="center"/>
    </xf>
    <xf numFmtId="9" fontId="4" fillId="0" borderId="1" xfId="16" applyNumberFormat="1" applyFill="1" applyBorder="1" applyAlignment="1">
      <alignment horizontal="center" vertical="center" wrapText="1"/>
    </xf>
    <xf numFmtId="172" fontId="4" fillId="0" borderId="1" xfId="24" applyNumberFormat="1" applyFont="1" applyFill="1" applyBorder="1" applyAlignment="1" applyProtection="1">
      <alignment horizontal="center" vertical="center"/>
    </xf>
    <xf numFmtId="180" fontId="5" fillId="0" borderId="7" xfId="0" applyNumberFormat="1" applyFont="1" applyFill="1" applyBorder="1" applyAlignment="1">
      <alignment horizontal="center" vertical="center" wrapText="1"/>
    </xf>
    <xf numFmtId="180" fontId="5" fillId="0" borderId="1" xfId="0" applyNumberFormat="1" applyFont="1" applyFill="1" applyBorder="1" applyAlignment="1">
      <alignment horizontal="center" vertical="center" wrapText="1"/>
    </xf>
    <xf numFmtId="182" fontId="5" fillId="0" borderId="1" xfId="0" applyNumberFormat="1" applyFont="1" applyFill="1" applyBorder="1" applyAlignment="1">
      <alignment horizontal="center" vertical="center" wrapText="1"/>
    </xf>
    <xf numFmtId="175" fontId="5" fillId="0" borderId="1" xfId="3" applyNumberFormat="1" applyFont="1" applyFill="1" applyBorder="1" applyAlignment="1">
      <alignment horizontal="center" vertical="center"/>
    </xf>
    <xf numFmtId="37" fontId="5" fillId="0" borderId="1" xfId="9" applyNumberFormat="1" applyFont="1" applyFill="1" applyBorder="1" applyAlignment="1">
      <alignment horizontal="center" vertical="center"/>
    </xf>
    <xf numFmtId="183" fontId="5" fillId="0" borderId="1" xfId="5" applyNumberFormat="1" applyFont="1" applyFill="1" applyBorder="1" applyAlignment="1">
      <alignment horizontal="center" vertical="center"/>
    </xf>
    <xf numFmtId="182" fontId="5" fillId="0" borderId="1" xfId="10" applyNumberFormat="1" applyFont="1" applyFill="1" applyBorder="1" applyAlignment="1">
      <alignment horizontal="center" vertical="center" wrapText="1"/>
    </xf>
    <xf numFmtId="2" fontId="5" fillId="0" borderId="1" xfId="21" applyNumberFormat="1" applyFont="1" applyFill="1" applyBorder="1" applyAlignment="1">
      <alignment horizontal="center" vertical="center" wrapText="1"/>
    </xf>
    <xf numFmtId="4" fontId="5" fillId="0" borderId="1" xfId="0" applyNumberFormat="1" applyFont="1" applyFill="1" applyBorder="1" applyAlignment="1" applyProtection="1">
      <alignment horizontal="center" vertical="center" wrapText="1"/>
      <protection locked="0"/>
    </xf>
    <xf numFmtId="180" fontId="5" fillId="0" borderId="1" xfId="10" applyNumberFormat="1" applyFont="1" applyFill="1" applyBorder="1" applyAlignment="1">
      <alignment horizontal="center" vertical="center"/>
    </xf>
    <xf numFmtId="37" fontId="5" fillId="0" borderId="1" xfId="10" applyNumberFormat="1" applyFont="1" applyFill="1" applyBorder="1" applyAlignment="1">
      <alignment horizontal="center" vertical="center"/>
    </xf>
    <xf numFmtId="181" fontId="5" fillId="0" borderId="1" xfId="2865" applyNumberFormat="1" applyFont="1" applyFill="1" applyBorder="1" applyAlignment="1">
      <alignment horizontal="center" vertical="center"/>
    </xf>
    <xf numFmtId="42" fontId="5" fillId="0" borderId="1" xfId="2865" applyFont="1" applyFill="1" applyBorder="1" applyAlignment="1">
      <alignment horizontal="center" vertical="center" wrapText="1"/>
    </xf>
    <xf numFmtId="180" fontId="5" fillId="0" borderId="1" xfId="9" applyNumberFormat="1" applyFont="1" applyFill="1" applyBorder="1" applyAlignment="1">
      <alignment horizontal="center" vertical="center"/>
    </xf>
    <xf numFmtId="180" fontId="5" fillId="0" borderId="1" xfId="2865" applyNumberFormat="1" applyFont="1" applyFill="1" applyBorder="1" applyAlignment="1">
      <alignment horizontal="center" vertical="center" wrapText="1"/>
    </xf>
    <xf numFmtId="188" fontId="5" fillId="0" borderId="1" xfId="9" applyNumberFormat="1" applyFont="1" applyFill="1" applyBorder="1" applyAlignment="1">
      <alignment horizontal="center" vertical="center" wrapText="1"/>
    </xf>
    <xf numFmtId="187" fontId="5" fillId="0" borderId="1" xfId="9" applyNumberFormat="1" applyFont="1" applyFill="1" applyBorder="1" applyAlignment="1">
      <alignment horizontal="center" vertical="center" wrapText="1"/>
    </xf>
    <xf numFmtId="180" fontId="5" fillId="0" borderId="1" xfId="9" applyNumberFormat="1" applyFont="1" applyFill="1" applyBorder="1" applyAlignment="1" applyProtection="1">
      <alignment horizontal="center" vertical="center"/>
      <protection locked="0"/>
    </xf>
    <xf numFmtId="181" fontId="5" fillId="0" borderId="1" xfId="9" applyNumberFormat="1" applyFont="1" applyFill="1" applyBorder="1" applyAlignment="1" applyProtection="1">
      <alignment horizontal="center" vertical="center"/>
    </xf>
    <xf numFmtId="181" fontId="5" fillId="0" borderId="1" xfId="9" applyNumberFormat="1" applyFont="1" applyFill="1" applyBorder="1" applyAlignment="1" applyProtection="1">
      <alignment horizontal="center" vertical="center"/>
      <protection locked="0"/>
    </xf>
    <xf numFmtId="0" fontId="5" fillId="0" borderId="1" xfId="0" applyFont="1" applyFill="1" applyBorder="1" applyAlignment="1">
      <alignment horizontal="right" vertical="center"/>
    </xf>
    <xf numFmtId="175" fontId="5" fillId="0" borderId="1" xfId="5" applyNumberFormat="1" applyFont="1" applyFill="1" applyBorder="1" applyAlignment="1">
      <alignment horizontal="center" vertical="center"/>
    </xf>
    <xf numFmtId="180" fontId="5" fillId="0" borderId="1" xfId="21" applyNumberFormat="1" applyFont="1" applyFill="1" applyBorder="1" applyAlignment="1">
      <alignment horizontal="center" vertical="center" wrapText="1"/>
    </xf>
    <xf numFmtId="180" fontId="5" fillId="0" borderId="1" xfId="0" applyNumberFormat="1" applyFont="1" applyFill="1" applyBorder="1" applyAlignment="1">
      <alignment horizontal="right" vertical="center"/>
    </xf>
    <xf numFmtId="1" fontId="5" fillId="0" borderId="1" xfId="0" applyNumberFormat="1" applyFont="1" applyFill="1" applyBorder="1" applyAlignment="1">
      <alignment horizontal="center" vertical="center"/>
    </xf>
    <xf numFmtId="185" fontId="5" fillId="0" borderId="1" xfId="0" applyNumberFormat="1" applyFont="1" applyFill="1" applyBorder="1" applyAlignment="1">
      <alignment horizontal="center" vertical="center"/>
    </xf>
    <xf numFmtId="169" fontId="5" fillId="0" borderId="1" xfId="2867" applyFont="1" applyFill="1" applyBorder="1" applyAlignment="1">
      <alignment horizontal="center" vertical="center" wrapText="1"/>
    </xf>
    <xf numFmtId="4" fontId="5" fillId="0" borderId="1" xfId="1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xf>
    <xf numFmtId="3" fontId="5"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protection locked="0"/>
    </xf>
    <xf numFmtId="2" fontId="5" fillId="0" borderId="1" xfId="21" applyNumberFormat="1" applyFont="1" applyFill="1" applyBorder="1" applyAlignment="1" applyProtection="1">
      <alignment horizontal="center" vertical="center" wrapText="1"/>
    </xf>
    <xf numFmtId="2" fontId="5" fillId="0" borderId="1" xfId="0" applyNumberFormat="1" applyFont="1" applyFill="1" applyBorder="1" applyAlignment="1">
      <alignment horizontal="center" vertical="center"/>
    </xf>
    <xf numFmtId="181" fontId="5" fillId="0" borderId="1" xfId="0" applyNumberFormat="1" applyFont="1" applyFill="1" applyBorder="1" applyAlignment="1">
      <alignment horizontal="center" vertical="center"/>
    </xf>
    <xf numFmtId="180" fontId="5" fillId="0" borderId="1" xfId="0" applyNumberFormat="1" applyFont="1" applyFill="1" applyBorder="1" applyAlignment="1">
      <alignment horizontal="center" vertical="center"/>
    </xf>
    <xf numFmtId="169" fontId="5" fillId="0" borderId="1" xfId="3" applyFont="1" applyFill="1" applyBorder="1" applyAlignment="1">
      <alignment horizontal="center" vertical="center" wrapText="1"/>
    </xf>
    <xf numFmtId="181" fontId="5" fillId="0" borderId="1" xfId="0" applyNumberFormat="1" applyFont="1" applyFill="1" applyBorder="1" applyAlignment="1" applyProtection="1">
      <alignment horizontal="center" vertical="center"/>
      <protection locked="0"/>
    </xf>
    <xf numFmtId="182" fontId="5" fillId="0" borderId="2" xfId="0" applyNumberFormat="1" applyFont="1" applyFill="1" applyBorder="1" applyAlignment="1">
      <alignment horizontal="center" vertical="center" wrapText="1"/>
    </xf>
    <xf numFmtId="37" fontId="5" fillId="0" borderId="2" xfId="10" applyNumberFormat="1" applyFont="1" applyFill="1" applyBorder="1" applyAlignment="1">
      <alignment horizontal="center" vertical="center"/>
    </xf>
    <xf numFmtId="3" fontId="5" fillId="0" borderId="2" xfId="10" applyNumberFormat="1" applyFont="1" applyFill="1" applyBorder="1" applyAlignment="1">
      <alignment horizontal="center" vertical="center" wrapText="1"/>
    </xf>
    <xf numFmtId="184" fontId="5" fillId="0" borderId="2" xfId="10" applyNumberFormat="1" applyFont="1" applyFill="1" applyBorder="1" applyAlignment="1">
      <alignment horizontal="center" vertical="center"/>
    </xf>
    <xf numFmtId="4" fontId="5" fillId="0" borderId="2" xfId="10" applyNumberFormat="1" applyFont="1" applyFill="1" applyBorder="1" applyAlignment="1">
      <alignment horizontal="center" vertical="center" wrapText="1"/>
    </xf>
    <xf numFmtId="169" fontId="5" fillId="0" borderId="2" xfId="2867" applyFont="1" applyFill="1" applyBorder="1" applyAlignment="1">
      <alignment horizontal="center" vertical="center" wrapText="1"/>
    </xf>
    <xf numFmtId="182" fontId="5" fillId="0" borderId="2" xfId="10" applyNumberFormat="1" applyFont="1" applyFill="1" applyBorder="1" applyAlignment="1">
      <alignment horizontal="center" vertical="center" wrapText="1"/>
    </xf>
    <xf numFmtId="4" fontId="5" fillId="0" borderId="2" xfId="0" applyNumberFormat="1" applyFont="1" applyFill="1" applyBorder="1" applyAlignment="1">
      <alignment horizontal="center" vertical="center" wrapText="1"/>
    </xf>
    <xf numFmtId="2" fontId="5" fillId="0" borderId="2" xfId="21" applyNumberFormat="1" applyFont="1" applyFill="1" applyBorder="1" applyAlignment="1">
      <alignment horizontal="center" vertical="center" wrapText="1"/>
    </xf>
    <xf numFmtId="4" fontId="5" fillId="0" borderId="2" xfId="10" applyNumberFormat="1" applyFont="1" applyFill="1" applyBorder="1" applyAlignment="1" applyProtection="1">
      <alignment horizontal="center" vertical="center" wrapText="1"/>
    </xf>
    <xf numFmtId="4" fontId="5" fillId="0" borderId="2" xfId="10" applyNumberFormat="1" applyFont="1" applyFill="1" applyBorder="1" applyAlignment="1" applyProtection="1">
      <alignment horizontal="center" vertical="center" wrapText="1"/>
      <protection locked="0"/>
    </xf>
    <xf numFmtId="180" fontId="5" fillId="4" borderId="70" xfId="10" applyNumberFormat="1" applyFont="1" applyFill="1" applyBorder="1" applyAlignment="1">
      <alignment horizontal="center" vertical="center" wrapText="1"/>
    </xf>
    <xf numFmtId="180" fontId="5" fillId="4" borderId="50" xfId="10" applyNumberFormat="1" applyFont="1" applyFill="1" applyBorder="1" applyAlignment="1">
      <alignment horizontal="center" vertical="center" wrapText="1"/>
    </xf>
    <xf numFmtId="180" fontId="5" fillId="4" borderId="50" xfId="10" applyNumberFormat="1" applyFont="1" applyFill="1" applyBorder="1" applyAlignment="1" applyProtection="1">
      <alignment horizontal="center" vertical="center" wrapText="1"/>
    </xf>
    <xf numFmtId="181" fontId="5" fillId="4" borderId="50" xfId="9" applyNumberFormat="1" applyFont="1" applyFill="1" applyBorder="1" applyAlignment="1">
      <alignment horizontal="center" vertical="center"/>
    </xf>
    <xf numFmtId="3" fontId="5" fillId="4" borderId="50" xfId="0" applyNumberFormat="1" applyFont="1" applyFill="1" applyBorder="1" applyAlignment="1">
      <alignment horizontal="center" vertical="center" wrapText="1"/>
    </xf>
    <xf numFmtId="180" fontId="5" fillId="4" borderId="50" xfId="9" applyNumberFormat="1" applyFont="1" applyFill="1" applyBorder="1" applyAlignment="1">
      <alignment horizontal="center" vertical="center"/>
    </xf>
    <xf numFmtId="182" fontId="5" fillId="0" borderId="5" xfId="0" applyNumberFormat="1" applyFont="1" applyFill="1" applyBorder="1" applyAlignment="1">
      <alignment horizontal="center" vertical="center" wrapText="1"/>
    </xf>
    <xf numFmtId="3" fontId="5" fillId="0" borderId="5" xfId="0" applyNumberFormat="1" applyFont="1" applyFill="1" applyBorder="1" applyAlignment="1">
      <alignment horizontal="center" vertical="center" wrapText="1"/>
    </xf>
    <xf numFmtId="183" fontId="5" fillId="0" borderId="5" xfId="5" applyNumberFormat="1" applyFont="1" applyFill="1" applyBorder="1" applyAlignment="1">
      <alignment horizontal="center" vertical="center"/>
    </xf>
    <xf numFmtId="175" fontId="5" fillId="0" borderId="5" xfId="5" applyNumberFormat="1" applyFont="1" applyFill="1" applyBorder="1" applyAlignment="1">
      <alignment horizontal="center" vertical="center"/>
    </xf>
    <xf numFmtId="175" fontId="5" fillId="0" borderId="5" xfId="0" applyNumberFormat="1" applyFont="1" applyFill="1" applyBorder="1" applyAlignment="1">
      <alignment horizontal="center" vertical="center" wrapText="1"/>
    </xf>
    <xf numFmtId="4" fontId="5" fillId="0" borderId="5" xfId="0" applyNumberFormat="1" applyFont="1" applyFill="1" applyBorder="1" applyAlignment="1">
      <alignment horizontal="center" vertical="center" wrapText="1"/>
    </xf>
    <xf numFmtId="169" fontId="5" fillId="0" borderId="5" xfId="3" applyFont="1" applyFill="1" applyBorder="1" applyAlignment="1">
      <alignment horizontal="center" vertical="center" wrapText="1"/>
    </xf>
    <xf numFmtId="175" fontId="5" fillId="0" borderId="5" xfId="3" applyNumberFormat="1" applyFont="1" applyFill="1" applyBorder="1" applyAlignment="1">
      <alignment horizontal="center" vertical="center" wrapText="1"/>
    </xf>
    <xf numFmtId="3" fontId="5" fillId="0" borderId="5" xfId="0" applyNumberFormat="1" applyFont="1" applyFill="1" applyBorder="1" applyAlignment="1" applyProtection="1">
      <alignment horizontal="center" vertical="center" wrapText="1"/>
      <protection locked="0"/>
    </xf>
    <xf numFmtId="180" fontId="5" fillId="0" borderId="1" xfId="10" applyNumberFormat="1" applyFont="1" applyFill="1" applyBorder="1" applyAlignment="1">
      <alignment horizontal="center" vertical="center" wrapText="1"/>
    </xf>
    <xf numFmtId="9" fontId="5" fillId="0" borderId="1" xfId="21" applyFont="1" applyFill="1" applyBorder="1" applyAlignment="1" applyProtection="1">
      <alignment horizontal="center" vertical="center"/>
      <protection locked="0"/>
    </xf>
    <xf numFmtId="186" fontId="5" fillId="0" borderId="1" xfId="0" applyNumberFormat="1" applyFont="1" applyFill="1" applyBorder="1" applyAlignment="1">
      <alignment horizontal="right" vertical="center"/>
    </xf>
    <xf numFmtId="0" fontId="5" fillId="0" borderId="2" xfId="0" applyFont="1" applyFill="1" applyBorder="1" applyAlignment="1">
      <alignment horizontal="center" vertical="center"/>
    </xf>
    <xf numFmtId="3" fontId="5" fillId="0" borderId="2" xfId="0" applyNumberFormat="1" applyFont="1" applyFill="1" applyBorder="1" applyAlignment="1">
      <alignment horizontal="center" vertical="center" wrapText="1"/>
    </xf>
    <xf numFmtId="175" fontId="5" fillId="0" borderId="2" xfId="3" applyNumberFormat="1" applyFont="1" applyFill="1" applyBorder="1" applyAlignment="1">
      <alignment horizontal="center" vertical="center" wrapText="1"/>
    </xf>
    <xf numFmtId="182" fontId="5" fillId="0" borderId="2" xfId="10" applyNumberFormat="1" applyFont="1" applyFill="1" applyBorder="1" applyAlignment="1" applyProtection="1">
      <alignment horizontal="center" vertical="center" wrapText="1"/>
    </xf>
    <xf numFmtId="3" fontId="5" fillId="0" borderId="2" xfId="10" applyNumberFormat="1" applyFont="1" applyFill="1" applyBorder="1" applyAlignment="1" applyProtection="1">
      <alignment horizontal="center" vertical="center" wrapText="1"/>
    </xf>
    <xf numFmtId="3" fontId="5" fillId="0" borderId="2" xfId="10" applyNumberFormat="1" applyFont="1" applyFill="1" applyBorder="1" applyAlignment="1" applyProtection="1">
      <alignment horizontal="center" vertical="center" wrapText="1"/>
      <protection locked="0"/>
    </xf>
    <xf numFmtId="37" fontId="5" fillId="0" borderId="5" xfId="9" applyNumberFormat="1" applyFont="1" applyFill="1" applyBorder="1" applyAlignment="1">
      <alignment horizontal="center" vertical="center"/>
    </xf>
    <xf numFmtId="184" fontId="5" fillId="0" borderId="5" xfId="9" applyNumberFormat="1" applyFont="1" applyFill="1" applyBorder="1" applyAlignment="1">
      <alignment horizontal="center" vertical="center"/>
    </xf>
    <xf numFmtId="184" fontId="5" fillId="0" borderId="5" xfId="10" applyNumberFormat="1" applyFont="1" applyFill="1" applyBorder="1" applyAlignment="1">
      <alignment horizontal="center" vertical="center"/>
    </xf>
    <xf numFmtId="39" fontId="5" fillId="0" borderId="5" xfId="9" applyNumberFormat="1" applyFont="1" applyFill="1" applyBorder="1" applyAlignment="1">
      <alignment horizontal="center" vertical="center"/>
    </xf>
    <xf numFmtId="2" fontId="5" fillId="0" borderId="5" xfId="21" applyNumberFormat="1" applyFont="1" applyFill="1" applyBorder="1" applyAlignment="1">
      <alignment horizontal="center" vertical="center" wrapText="1"/>
    </xf>
    <xf numFmtId="4" fontId="5" fillId="0" borderId="5" xfId="0" applyNumberFormat="1" applyFont="1" applyFill="1" applyBorder="1" applyAlignment="1" applyProtection="1">
      <alignment horizontal="center" vertical="center" wrapText="1"/>
      <protection locked="0"/>
    </xf>
    <xf numFmtId="181" fontId="5" fillId="0" borderId="1" xfId="10" applyNumberFormat="1" applyFont="1" applyFill="1" applyBorder="1" applyAlignment="1">
      <alignment horizontal="center" vertical="center"/>
    </xf>
    <xf numFmtId="180" fontId="5" fillId="0" borderId="1" xfId="10" applyNumberFormat="1" applyFont="1" applyFill="1" applyBorder="1" applyAlignment="1">
      <alignment vertical="center" wrapText="1"/>
    </xf>
    <xf numFmtId="181" fontId="5" fillId="0" borderId="1" xfId="10" applyNumberFormat="1" applyFont="1" applyFill="1" applyBorder="1" applyAlignment="1">
      <alignment vertical="center" wrapText="1"/>
    </xf>
    <xf numFmtId="180" fontId="5" fillId="0" borderId="1" xfId="9" applyNumberFormat="1" applyFont="1" applyFill="1" applyBorder="1" applyAlignment="1" applyProtection="1">
      <alignment horizontal="center" vertical="center"/>
    </xf>
    <xf numFmtId="37" fontId="5" fillId="0" borderId="2" xfId="9" applyNumberFormat="1" applyFont="1" applyFill="1" applyBorder="1" applyAlignment="1">
      <alignment horizontal="center" vertical="center"/>
    </xf>
    <xf numFmtId="39" fontId="5" fillId="0" borderId="5" xfId="0" applyNumberFormat="1" applyFont="1" applyFill="1" applyBorder="1" applyAlignment="1">
      <alignment horizontal="center" vertical="center" wrapText="1"/>
    </xf>
    <xf numFmtId="39" fontId="5" fillId="0" borderId="5" xfId="10" applyNumberFormat="1" applyFont="1" applyFill="1" applyBorder="1" applyAlignment="1">
      <alignment horizontal="center" vertical="center"/>
    </xf>
    <xf numFmtId="0" fontId="5" fillId="0" borderId="5" xfId="0" applyFont="1" applyFill="1" applyBorder="1" applyAlignment="1">
      <alignment horizontal="center" vertical="center"/>
    </xf>
    <xf numFmtId="0" fontId="5" fillId="0" borderId="5" xfId="0" applyFont="1" applyFill="1" applyBorder="1" applyAlignment="1">
      <alignment horizontal="center"/>
    </xf>
    <xf numFmtId="2" fontId="5" fillId="0" borderId="5" xfId="21" applyNumberFormat="1" applyFont="1" applyFill="1" applyBorder="1" applyAlignment="1" applyProtection="1">
      <alignment horizontal="center" vertical="center" wrapText="1"/>
      <protection locked="0"/>
    </xf>
    <xf numFmtId="2" fontId="5" fillId="0" borderId="5" xfId="21" applyNumberFormat="1" applyFont="1" applyFill="1" applyBorder="1" applyAlignment="1" applyProtection="1">
      <alignment horizontal="center" vertical="center" wrapText="1"/>
    </xf>
    <xf numFmtId="181" fontId="5" fillId="0" borderId="1" xfId="2865" applyNumberFormat="1" applyFont="1" applyFill="1" applyBorder="1" applyAlignment="1">
      <alignment horizontal="center" vertical="center" wrapText="1"/>
    </xf>
    <xf numFmtId="2" fontId="5" fillId="0" borderId="1" xfId="21" applyNumberFormat="1" applyFont="1" applyFill="1" applyBorder="1" applyAlignment="1" applyProtection="1">
      <alignment horizontal="center" vertical="center" wrapText="1"/>
      <protection locked="0"/>
    </xf>
    <xf numFmtId="178"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center" vertical="center"/>
    </xf>
    <xf numFmtId="180" fontId="5" fillId="26" borderId="17" xfId="10" applyNumberFormat="1" applyFont="1" applyFill="1" applyBorder="1" applyAlignment="1">
      <alignment horizontal="center" vertical="center" wrapText="1"/>
    </xf>
    <xf numFmtId="180" fontId="5" fillId="26" borderId="3" xfId="10" applyNumberFormat="1" applyFont="1" applyFill="1" applyBorder="1" applyAlignment="1">
      <alignment horizontal="center" vertical="center" wrapText="1"/>
    </xf>
    <xf numFmtId="180" fontId="5" fillId="26" borderId="3" xfId="10" applyNumberFormat="1" applyFont="1" applyFill="1" applyBorder="1" applyAlignment="1" applyProtection="1">
      <alignment horizontal="center" vertical="center" wrapText="1"/>
    </xf>
    <xf numFmtId="180" fontId="5" fillId="26" borderId="10" xfId="10" applyNumberFormat="1" applyFont="1" applyFill="1" applyBorder="1" applyAlignment="1">
      <alignment horizontal="center" vertical="center" wrapText="1"/>
    </xf>
    <xf numFmtId="180" fontId="5" fillId="26" borderId="18" xfId="10" applyNumberFormat="1" applyFont="1" applyFill="1" applyBorder="1" applyAlignment="1">
      <alignment horizontal="center" vertical="center" wrapText="1"/>
    </xf>
    <xf numFmtId="180" fontId="5" fillId="26" borderId="1" xfId="10" applyNumberFormat="1" applyFont="1" applyFill="1" applyBorder="1" applyAlignment="1">
      <alignment horizontal="center" vertical="center" wrapText="1"/>
    </xf>
    <xf numFmtId="180" fontId="5" fillId="26" borderId="1" xfId="10" applyNumberFormat="1" applyFont="1" applyFill="1" applyBorder="1" applyAlignment="1" applyProtection="1">
      <alignment horizontal="center" vertical="center" wrapText="1"/>
    </xf>
    <xf numFmtId="180" fontId="5" fillId="26" borderId="11" xfId="10" applyNumberFormat="1" applyFont="1" applyFill="1" applyBorder="1" applyAlignment="1">
      <alignment horizontal="center" vertical="center" wrapText="1"/>
    </xf>
    <xf numFmtId="180" fontId="5" fillId="26" borderId="63" xfId="0" applyNumberFormat="1" applyFont="1" applyFill="1" applyBorder="1" applyAlignment="1">
      <alignment horizontal="center" vertical="center" wrapText="1"/>
    </xf>
    <xf numFmtId="180" fontId="5" fillId="26" borderId="4" xfId="0" applyNumberFormat="1" applyFont="1" applyFill="1" applyBorder="1" applyAlignment="1">
      <alignment horizontal="center" vertical="center" wrapText="1"/>
    </xf>
    <xf numFmtId="180" fontId="5" fillId="26" borderId="12" xfId="0" applyNumberFormat="1" applyFont="1" applyFill="1" applyBorder="1" applyAlignment="1">
      <alignment horizontal="center" vertical="center" wrapText="1"/>
    </xf>
    <xf numFmtId="180" fontId="5" fillId="0" borderId="41" xfId="10" applyNumberFormat="1" applyFont="1" applyFill="1" applyBorder="1" applyAlignment="1">
      <alignment horizontal="center" vertical="center" wrapText="1"/>
    </xf>
    <xf numFmtId="181" fontId="5" fillId="0" borderId="8" xfId="9" applyNumberFormat="1" applyFont="1" applyFill="1" applyBorder="1" applyAlignment="1">
      <alignment horizontal="center" vertical="center"/>
    </xf>
    <xf numFmtId="180" fontId="5" fillId="0" borderId="8" xfId="0" applyNumberFormat="1" applyFont="1" applyFill="1" applyBorder="1" applyAlignment="1">
      <alignment horizontal="center" vertical="center" wrapText="1"/>
    </xf>
    <xf numFmtId="9" fontId="55" fillId="4" borderId="34" xfId="24" applyFont="1" applyFill="1" applyBorder="1" applyAlignment="1">
      <alignment horizontal="center" vertical="center"/>
    </xf>
    <xf numFmtId="9" fontId="55" fillId="4" borderId="61" xfId="24" applyFont="1" applyFill="1" applyBorder="1" applyAlignment="1">
      <alignment horizontal="center" vertical="center"/>
    </xf>
    <xf numFmtId="9" fontId="55" fillId="4" borderId="37" xfId="24" applyFont="1" applyFill="1" applyBorder="1" applyAlignment="1">
      <alignment horizontal="center" vertical="center"/>
    </xf>
    <xf numFmtId="0" fontId="15" fillId="16" borderId="18" xfId="0" applyFont="1" applyFill="1" applyBorder="1" applyAlignment="1">
      <alignment horizontal="center" vertical="center" wrapText="1"/>
    </xf>
    <xf numFmtId="0" fontId="15" fillId="16" borderId="1" xfId="0" applyFont="1" applyFill="1" applyBorder="1" applyAlignment="1">
      <alignment horizontal="center" vertical="center" wrapText="1"/>
    </xf>
    <xf numFmtId="0" fontId="15" fillId="16" borderId="63" xfId="0" applyFont="1" applyFill="1" applyBorder="1" applyAlignment="1">
      <alignment horizontal="center" vertical="center" wrapText="1"/>
    </xf>
    <xf numFmtId="0" fontId="15" fillId="16" borderId="4" xfId="0" applyFont="1" applyFill="1" applyBorder="1" applyAlignment="1">
      <alignment horizontal="center" vertical="center" wrapText="1"/>
    </xf>
    <xf numFmtId="0" fontId="43" fillId="4" borderId="8" xfId="0" applyFont="1" applyFill="1" applyBorder="1" applyAlignment="1">
      <alignment horizontal="center" vertical="center"/>
    </xf>
    <xf numFmtId="0" fontId="43" fillId="4" borderId="6" xfId="0" applyFont="1" applyFill="1" applyBorder="1" applyAlignment="1">
      <alignment horizontal="center" vertical="center"/>
    </xf>
    <xf numFmtId="0" fontId="43" fillId="4" borderId="7" xfId="0" applyFont="1" applyFill="1" applyBorder="1" applyAlignment="1">
      <alignment horizontal="center" vertical="center"/>
    </xf>
    <xf numFmtId="0" fontId="43" fillId="4" borderId="1" xfId="0" applyFont="1" applyFill="1" applyBorder="1" applyAlignment="1">
      <alignment horizontal="center" vertical="center" wrapText="1"/>
    </xf>
    <xf numFmtId="0" fontId="42" fillId="0" borderId="8"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7" xfId="0" applyFont="1" applyBorder="1" applyAlignment="1">
      <alignment horizontal="center" vertical="center" wrapText="1"/>
    </xf>
    <xf numFmtId="0" fontId="42" fillId="0" borderId="1" xfId="0" applyFont="1" applyBorder="1" applyAlignment="1">
      <alignment horizontal="center" vertical="center"/>
    </xf>
    <xf numFmtId="0" fontId="17" fillId="0" borderId="1" xfId="0" applyFont="1" applyBorder="1" applyAlignment="1" applyProtection="1">
      <alignment vertical="center" wrapText="1"/>
      <protection locked="0"/>
    </xf>
    <xf numFmtId="43" fontId="17" fillId="0" borderId="1" xfId="0" applyNumberFormat="1" applyFont="1" applyBorder="1" applyAlignment="1" applyProtection="1">
      <alignment vertical="center" wrapText="1"/>
      <protection locked="0"/>
    </xf>
    <xf numFmtId="0" fontId="0" fillId="0" borderId="11" xfId="0" applyBorder="1" applyAlignment="1" applyProtection="1">
      <alignment horizontal="center"/>
      <protection locked="0"/>
    </xf>
    <xf numFmtId="169" fontId="17" fillId="0" borderId="1" xfId="2867" applyFont="1" applyFill="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17" fillId="0" borderId="1" xfId="0" applyFont="1" applyBorder="1" applyAlignment="1" applyProtection="1">
      <alignment horizontal="center" vertical="center" wrapText="1"/>
      <protection locked="0"/>
    </xf>
    <xf numFmtId="0" fontId="17" fillId="0" borderId="5" xfId="0" applyFont="1" applyBorder="1" applyAlignment="1" applyProtection="1">
      <alignment vertical="center" wrapText="1"/>
      <protection locked="0"/>
    </xf>
    <xf numFmtId="43" fontId="17" fillId="0" borderId="5" xfId="0" applyNumberFormat="1" applyFont="1" applyBorder="1" applyAlignment="1" applyProtection="1">
      <alignment vertical="center" wrapText="1"/>
      <protection locked="0"/>
    </xf>
    <xf numFmtId="0" fontId="0" fillId="0" borderId="21" xfId="0" applyBorder="1" applyAlignment="1" applyProtection="1">
      <alignment horizontal="center"/>
      <protection locked="0"/>
    </xf>
    <xf numFmtId="3" fontId="17" fillId="0" borderId="18" xfId="0" applyNumberFormat="1" applyFont="1" applyBorder="1" applyAlignment="1">
      <alignment horizontal="center" vertical="center"/>
    </xf>
    <xf numFmtId="0" fontId="17" fillId="0" borderId="1" xfId="0" applyFont="1" applyBorder="1" applyAlignment="1">
      <alignment horizontal="center" vertical="center" wrapText="1"/>
    </xf>
    <xf numFmtId="0" fontId="17" fillId="0" borderId="1" xfId="0" applyFont="1" applyBorder="1" applyAlignment="1">
      <alignment vertical="center" wrapText="1"/>
    </xf>
    <xf numFmtId="3" fontId="2" fillId="0" borderId="1" xfId="0" applyNumberFormat="1" applyFont="1" applyBorder="1" applyAlignment="1" applyProtection="1">
      <alignment horizontal="center" vertical="center" wrapText="1"/>
      <protection locked="0"/>
    </xf>
    <xf numFmtId="169" fontId="17" fillId="0" borderId="5" xfId="2867" applyFont="1" applyFill="1" applyBorder="1" applyAlignment="1" applyProtection="1">
      <alignment horizontal="center" vertical="center" wrapText="1"/>
      <protection locked="0"/>
    </xf>
    <xf numFmtId="0" fontId="8" fillId="0" borderId="5" xfId="0" applyFont="1" applyBorder="1" applyAlignment="1" applyProtection="1">
      <alignment vertical="center" wrapText="1"/>
      <protection locked="0"/>
    </xf>
    <xf numFmtId="0" fontId="17" fillId="0" borderId="5" xfId="0" applyFont="1" applyBorder="1" applyAlignment="1" applyProtection="1">
      <alignment horizontal="center" vertical="center" wrapText="1"/>
      <protection locked="0"/>
    </xf>
    <xf numFmtId="3" fontId="17" fillId="0" borderId="39" xfId="0" applyNumberFormat="1"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vertical="center" wrapText="1"/>
    </xf>
    <xf numFmtId="4" fontId="17" fillId="0" borderId="5" xfId="0" applyNumberFormat="1" applyFont="1" applyBorder="1" applyAlignment="1" applyProtection="1">
      <alignment horizontal="center" vertical="center" wrapText="1"/>
      <protection locked="0"/>
    </xf>
    <xf numFmtId="4" fontId="17" fillId="0" borderId="1" xfId="0" applyNumberFormat="1" applyFont="1" applyBorder="1" applyAlignment="1" applyProtection="1">
      <alignment horizontal="center" vertical="center" wrapText="1"/>
      <protection locked="0"/>
    </xf>
    <xf numFmtId="0" fontId="15" fillId="0" borderId="1" xfId="0" applyFont="1" applyBorder="1" applyAlignment="1">
      <alignment horizontal="center" vertical="center" wrapText="1"/>
    </xf>
    <xf numFmtId="0" fontId="15" fillId="0" borderId="4" xfId="0" applyFont="1" applyBorder="1" applyAlignment="1">
      <alignment horizontal="center" vertical="center" wrapText="1"/>
    </xf>
    <xf numFmtId="4" fontId="17" fillId="0" borderId="4" xfId="0" applyNumberFormat="1" applyFont="1" applyBorder="1" applyAlignment="1" applyProtection="1">
      <alignment horizontal="center" vertical="center" wrapText="1"/>
      <protection locked="0"/>
    </xf>
    <xf numFmtId="3" fontId="17" fillId="0" borderId="1" xfId="0" applyNumberFormat="1"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0" fillId="0" borderId="12" xfId="0" applyBorder="1" applyAlignment="1" applyProtection="1">
      <alignment horizontal="center"/>
      <protection locked="0"/>
    </xf>
    <xf numFmtId="0" fontId="17" fillId="0" borderId="22" xfId="0" applyFont="1" applyBorder="1" applyAlignment="1" applyProtection="1">
      <alignment vertical="center" wrapText="1"/>
      <protection locked="0"/>
    </xf>
    <xf numFmtId="3" fontId="17" fillId="0" borderId="5" xfId="0" applyNumberFormat="1" applyFont="1" applyBorder="1" applyAlignment="1" applyProtection="1">
      <alignment horizontal="center" vertical="center" wrapText="1"/>
      <protection locked="0"/>
    </xf>
    <xf numFmtId="3" fontId="17" fillId="0" borderId="22" xfId="0" applyNumberFormat="1" applyFont="1" applyBorder="1" applyAlignment="1" applyProtection="1">
      <alignment horizontal="center" vertical="center" wrapText="1"/>
      <protection locked="0"/>
    </xf>
    <xf numFmtId="0" fontId="17" fillId="0" borderId="22" xfId="0" applyFont="1" applyBorder="1" applyAlignment="1" applyProtection="1">
      <alignment horizontal="center" vertical="center" wrapText="1"/>
      <protection locked="0"/>
    </xf>
    <xf numFmtId="169" fontId="17" fillId="0" borderId="22" xfId="2867" applyFont="1" applyFill="1" applyBorder="1" applyAlignment="1" applyProtection="1">
      <alignment horizontal="center" vertical="center" wrapText="1"/>
      <protection locked="0"/>
    </xf>
    <xf numFmtId="0" fontId="8" fillId="0" borderId="22" xfId="0" applyFont="1" applyBorder="1" applyAlignment="1" applyProtection="1">
      <alignment vertical="center" wrapText="1"/>
      <protection locked="0"/>
    </xf>
    <xf numFmtId="175" fontId="17" fillId="0" borderId="5" xfId="2867" applyNumberFormat="1" applyFont="1" applyFill="1" applyBorder="1" applyAlignment="1" applyProtection="1">
      <alignment horizontal="center" vertical="center" wrapText="1"/>
      <protection locked="0"/>
    </xf>
    <xf numFmtId="175" fontId="17" fillId="0" borderId="1" xfId="2867" applyNumberFormat="1" applyFont="1" applyFill="1" applyBorder="1" applyAlignment="1" applyProtection="1">
      <alignment horizontal="center" vertical="center" wrapText="1"/>
      <protection locked="0"/>
    </xf>
    <xf numFmtId="175" fontId="17" fillId="0" borderId="5" xfId="2867" applyNumberFormat="1" applyFont="1" applyFill="1" applyBorder="1" applyAlignment="1" applyProtection="1">
      <alignment horizontal="center" vertical="center"/>
      <protection locked="0"/>
    </xf>
    <xf numFmtId="175" fontId="17" fillId="0" borderId="1" xfId="2867" applyNumberFormat="1" applyFont="1" applyFill="1" applyBorder="1" applyAlignment="1" applyProtection="1">
      <alignment horizontal="center" vertical="center"/>
      <protection locked="0"/>
    </xf>
    <xf numFmtId="3" fontId="17" fillId="0" borderId="2" xfId="0" applyNumberFormat="1" applyFont="1" applyBorder="1" applyAlignment="1" applyProtection="1">
      <alignment horizontal="center" vertical="center" wrapText="1"/>
      <protection locked="0"/>
    </xf>
    <xf numFmtId="0" fontId="17" fillId="0" borderId="34" xfId="0" applyFont="1" applyBorder="1" applyAlignment="1" applyProtection="1">
      <alignment vertical="center" wrapText="1"/>
      <protection locked="0"/>
    </xf>
    <xf numFmtId="175" fontId="17" fillId="0" borderId="2" xfId="2867" applyNumberFormat="1" applyFont="1" applyFill="1" applyBorder="1" applyAlignment="1" applyProtection="1">
      <alignment horizontal="center" vertical="center" wrapText="1"/>
      <protection locked="0"/>
    </xf>
    <xf numFmtId="175" fontId="17" fillId="0" borderId="22" xfId="2867" applyNumberFormat="1" applyFont="1" applyFill="1" applyBorder="1" applyAlignment="1" applyProtection="1">
      <alignment horizontal="center" vertical="center" wrapText="1"/>
      <protection locked="0"/>
    </xf>
    <xf numFmtId="175" fontId="17" fillId="0" borderId="2" xfId="2867" applyNumberFormat="1" applyFont="1" applyFill="1" applyBorder="1" applyAlignment="1" applyProtection="1">
      <alignment horizontal="center" vertical="center"/>
      <protection locked="0"/>
    </xf>
    <xf numFmtId="175" fontId="17" fillId="0" borderId="22" xfId="2867" applyNumberFormat="1" applyFont="1" applyFill="1" applyBorder="1" applyAlignment="1" applyProtection="1">
      <alignment horizontal="center" vertical="center"/>
      <protection locked="0"/>
    </xf>
    <xf numFmtId="0" fontId="0" fillId="0" borderId="10" xfId="0" applyBorder="1" applyAlignment="1" applyProtection="1">
      <alignment horizontal="center"/>
      <protection locked="0"/>
    </xf>
    <xf numFmtId="0" fontId="17" fillId="0" borderId="3" xfId="0" applyFont="1" applyBorder="1" applyAlignment="1" applyProtection="1">
      <alignment horizontal="center" vertical="center" wrapText="1"/>
      <protection locked="0"/>
    </xf>
    <xf numFmtId="0" fontId="17" fillId="0" borderId="3" xfId="0" applyFont="1" applyBorder="1" applyAlignment="1" applyProtection="1">
      <alignment vertical="center" wrapText="1"/>
      <protection locked="0"/>
    </xf>
    <xf numFmtId="0" fontId="17" fillId="0" borderId="2" xfId="0" applyFont="1" applyBorder="1" applyAlignment="1" applyProtection="1">
      <alignment vertical="center" wrapText="1"/>
      <protection locked="0"/>
    </xf>
    <xf numFmtId="43" fontId="17" fillId="0" borderId="3" xfId="0" applyNumberFormat="1" applyFont="1" applyBorder="1" applyAlignment="1" applyProtection="1">
      <alignment vertical="center" wrapText="1"/>
      <protection locked="0"/>
    </xf>
    <xf numFmtId="43" fontId="18" fillId="0" borderId="10" xfId="0" applyNumberFormat="1" applyFont="1" applyBorder="1" applyAlignment="1" applyProtection="1">
      <alignment vertical="center" wrapText="1"/>
      <protection locked="0"/>
    </xf>
    <xf numFmtId="0" fontId="18" fillId="0" borderId="11" xfId="0" applyFont="1" applyBorder="1" applyAlignment="1" applyProtection="1">
      <alignment vertical="center" wrapText="1"/>
      <protection locked="0"/>
    </xf>
    <xf numFmtId="0" fontId="18" fillId="0" borderId="19" xfId="0" applyFont="1" applyBorder="1" applyAlignment="1" applyProtection="1">
      <alignment vertical="center" wrapText="1"/>
      <protection locked="0"/>
    </xf>
    <xf numFmtId="0" fontId="17" fillId="0" borderId="13"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3" xfId="0" applyFont="1" applyBorder="1" applyAlignment="1">
      <alignment vertical="center" wrapText="1"/>
    </xf>
    <xf numFmtId="4" fontId="17" fillId="0" borderId="3" xfId="0" applyNumberFormat="1" applyFont="1" applyBorder="1" applyAlignment="1" applyProtection="1">
      <alignment horizontal="center" vertical="center" wrapText="1"/>
      <protection locked="0"/>
    </xf>
    <xf numFmtId="0" fontId="8" fillId="0" borderId="3" xfId="0" applyFont="1" applyBorder="1" applyAlignment="1" applyProtection="1">
      <alignment vertical="center" wrapText="1"/>
      <protection locked="0"/>
    </xf>
    <xf numFmtId="0" fontId="8" fillId="0" borderId="2" xfId="0" applyFont="1" applyBorder="1" applyAlignment="1" applyProtection="1">
      <alignment vertical="center" wrapText="1"/>
      <protection locked="0"/>
    </xf>
    <xf numFmtId="0" fontId="17" fillId="0" borderId="2" xfId="0" applyFont="1" applyBorder="1" applyAlignment="1" applyProtection="1">
      <alignment horizontal="center" vertical="center" wrapText="1"/>
      <protection locked="0"/>
    </xf>
    <xf numFmtId="169" fontId="17" fillId="0" borderId="3" xfId="2867" applyFont="1" applyFill="1" applyBorder="1" applyAlignment="1" applyProtection="1">
      <alignment horizontal="center" vertical="center" wrapText="1"/>
      <protection locked="0"/>
    </xf>
    <xf numFmtId="169" fontId="17" fillId="0" borderId="2" xfId="2867" applyFont="1" applyFill="1" applyBorder="1" applyAlignment="1" applyProtection="1">
      <alignment horizontal="center" vertical="center" wrapText="1"/>
      <protection locked="0"/>
    </xf>
    <xf numFmtId="0" fontId="2" fillId="16" borderId="16" xfId="0" applyFont="1" applyFill="1" applyBorder="1" applyAlignment="1">
      <alignment horizontal="center" vertical="center" wrapText="1"/>
    </xf>
    <xf numFmtId="0" fontId="2" fillId="16" borderId="32" xfId="0" applyFont="1" applyFill="1" applyBorder="1" applyAlignment="1">
      <alignment horizontal="center" vertical="center" wrapText="1"/>
    </xf>
    <xf numFmtId="0" fontId="2" fillId="16" borderId="36" xfId="0" applyFont="1" applyFill="1" applyBorder="1" applyAlignment="1">
      <alignment horizontal="center" vertical="center" wrapText="1"/>
    </xf>
    <xf numFmtId="0" fontId="2" fillId="16" borderId="10" xfId="0" applyFont="1" applyFill="1" applyBorder="1" applyAlignment="1">
      <alignment horizontal="center" vertical="center" wrapText="1"/>
    </xf>
    <xf numFmtId="0" fontId="2" fillId="16" borderId="19" xfId="0" applyFont="1" applyFill="1" applyBorder="1" applyAlignment="1">
      <alignment horizontal="center" vertical="center" wrapText="1"/>
    </xf>
    <xf numFmtId="3" fontId="17" fillId="0" borderId="17" xfId="0" applyNumberFormat="1" applyFont="1" applyBorder="1" applyAlignment="1">
      <alignment horizontal="center" vertical="center"/>
    </xf>
    <xf numFmtId="3" fontId="17" fillId="0" borderId="20" xfId="0" applyNumberFormat="1" applyFont="1" applyBorder="1" applyAlignment="1">
      <alignment horizontal="center" vertical="center"/>
    </xf>
    <xf numFmtId="0" fontId="17" fillId="0" borderId="2" xfId="0" applyFont="1" applyBorder="1" applyAlignment="1">
      <alignment horizontal="center" vertical="center" wrapText="1"/>
    </xf>
    <xf numFmtId="0" fontId="17" fillId="0" borderId="2" xfId="0" applyFont="1" applyBorder="1" applyAlignment="1">
      <alignment vertical="center" wrapText="1"/>
    </xf>
    <xf numFmtId="3" fontId="2" fillId="0" borderId="10" xfId="0" applyNumberFormat="1" applyFont="1" applyBorder="1" applyAlignment="1" applyProtection="1">
      <alignment horizontal="center" vertical="center" wrapText="1"/>
      <protection locked="0"/>
    </xf>
    <xf numFmtId="3" fontId="2" fillId="0" borderId="11" xfId="0" applyNumberFormat="1" applyFont="1" applyBorder="1" applyAlignment="1" applyProtection="1">
      <alignment horizontal="center" vertical="center" wrapText="1"/>
      <protection locked="0"/>
    </xf>
    <xf numFmtId="3" fontId="2" fillId="0" borderId="19" xfId="0" applyNumberFormat="1" applyFont="1" applyBorder="1" applyAlignment="1" applyProtection="1">
      <alignment horizontal="center" vertical="center" wrapText="1"/>
      <protection locked="0"/>
    </xf>
    <xf numFmtId="0" fontId="17" fillId="0" borderId="36" xfId="0" applyFont="1" applyBorder="1" applyAlignment="1" applyProtection="1">
      <alignment vertical="center" wrapText="1"/>
      <protection locked="0"/>
    </xf>
    <xf numFmtId="0" fontId="17" fillId="0" borderId="7" xfId="0" applyFont="1" applyBorder="1" applyAlignment="1" applyProtection="1">
      <alignment vertical="center" wrapText="1"/>
      <protection locked="0"/>
    </xf>
    <xf numFmtId="0" fontId="17" fillId="0" borderId="54" xfId="0" applyFont="1" applyBorder="1" applyAlignment="1" applyProtection="1">
      <alignment vertical="center" wrapText="1"/>
      <protection locked="0"/>
    </xf>
    <xf numFmtId="0" fontId="10" fillId="16" borderId="46" xfId="0" applyFont="1" applyFill="1" applyBorder="1" applyAlignment="1">
      <alignment horizontal="left" vertical="center" wrapText="1"/>
    </xf>
    <xf numFmtId="0" fontId="10" fillId="16" borderId="47" xfId="0" applyFont="1" applyFill="1" applyBorder="1" applyAlignment="1">
      <alignment horizontal="left" vertical="center" wrapText="1"/>
    </xf>
    <xf numFmtId="0" fontId="10" fillId="16" borderId="48" xfId="0" applyFont="1" applyFill="1" applyBorder="1" applyAlignment="1">
      <alignment horizontal="left" vertical="center" wrapText="1"/>
    </xf>
    <xf numFmtId="0" fontId="10" fillId="0" borderId="58" xfId="0" applyFont="1" applyBorder="1" applyAlignment="1">
      <alignment horizontal="left" vertical="center" wrapText="1"/>
    </xf>
    <xf numFmtId="0" fontId="10" fillId="0" borderId="50" xfId="0" applyFont="1" applyBorder="1" applyAlignment="1">
      <alignment horizontal="left" vertical="center" wrapText="1"/>
    </xf>
    <xf numFmtId="0" fontId="10" fillId="0" borderId="51" xfId="0" applyFont="1" applyBorder="1" applyAlignment="1">
      <alignment horizontal="left" vertical="center" wrapText="1"/>
    </xf>
    <xf numFmtId="0" fontId="29" fillId="16" borderId="28" xfId="19" applyFont="1" applyFill="1" applyBorder="1" applyAlignment="1">
      <alignment horizontal="left" vertical="center" wrapText="1"/>
    </xf>
    <xf numFmtId="0" fontId="29" fillId="16" borderId="29" xfId="19" applyFont="1" applyFill="1" applyBorder="1" applyAlignment="1">
      <alignment horizontal="left" vertical="center" wrapText="1"/>
    </xf>
    <xf numFmtId="0" fontId="29" fillId="16" borderId="38" xfId="19" applyFont="1" applyFill="1" applyBorder="1" applyAlignment="1">
      <alignment horizontal="left" vertical="center" wrapText="1"/>
    </xf>
    <xf numFmtId="0" fontId="11" fillId="0" borderId="58" xfId="0" applyFont="1" applyBorder="1" applyAlignment="1">
      <alignment horizontal="left" vertical="center" wrapText="1"/>
    </xf>
    <xf numFmtId="0" fontId="11" fillId="0" borderId="50" xfId="0" applyFont="1" applyBorder="1" applyAlignment="1">
      <alignment horizontal="left" vertical="center" wrapText="1"/>
    </xf>
    <xf numFmtId="0" fontId="11" fillId="0" borderId="51" xfId="0" applyFont="1" applyBorder="1" applyAlignment="1">
      <alignment horizontal="left" vertical="center" wrapText="1"/>
    </xf>
    <xf numFmtId="0" fontId="29" fillId="0" borderId="46" xfId="19" applyFont="1" applyBorder="1" applyAlignment="1">
      <alignment horizontal="center" vertical="center" wrapText="1"/>
    </xf>
    <xf numFmtId="0" fontId="29" fillId="0" borderId="47" xfId="19" applyFont="1" applyBorder="1" applyAlignment="1">
      <alignment horizontal="center" vertical="center" wrapText="1"/>
    </xf>
    <xf numFmtId="0" fontId="29" fillId="0" borderId="48" xfId="19" applyFont="1" applyBorder="1" applyAlignment="1">
      <alignment horizontal="center" vertical="center" wrapText="1"/>
    </xf>
    <xf numFmtId="0" fontId="2" fillId="16" borderId="46" xfId="0" applyFont="1" applyFill="1" applyBorder="1" applyAlignment="1">
      <alignment horizontal="center" vertical="center" wrapText="1"/>
    </xf>
    <xf numFmtId="0" fontId="2" fillId="16" borderId="47" xfId="0" applyFont="1" applyFill="1" applyBorder="1" applyAlignment="1">
      <alignment horizontal="center" vertical="center" wrapText="1"/>
    </xf>
    <xf numFmtId="0" fontId="2" fillId="16" borderId="48" xfId="0" applyFont="1" applyFill="1" applyBorder="1" applyAlignment="1">
      <alignment horizontal="center" vertical="center" wrapText="1"/>
    </xf>
    <xf numFmtId="0" fontId="2" fillId="20" borderId="46" xfId="0" applyFont="1" applyFill="1" applyBorder="1" applyAlignment="1">
      <alignment horizontal="center" vertical="center" wrapText="1"/>
    </xf>
    <xf numFmtId="0" fontId="2" fillId="20" borderId="47" xfId="0" applyFont="1" applyFill="1" applyBorder="1" applyAlignment="1">
      <alignment horizontal="center" vertical="center" wrapText="1"/>
    </xf>
    <xf numFmtId="0" fontId="2" fillId="20" borderId="48" xfId="0" applyFont="1" applyFill="1" applyBorder="1" applyAlignment="1">
      <alignment horizontal="center" vertical="center" wrapText="1"/>
    </xf>
    <xf numFmtId="0" fontId="2" fillId="16" borderId="17" xfId="0" applyFont="1" applyFill="1" applyBorder="1" applyAlignment="1">
      <alignment horizontal="center" vertical="center" wrapText="1"/>
    </xf>
    <xf numFmtId="0" fontId="2" fillId="16" borderId="3" xfId="0" applyFont="1" applyFill="1"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71" fillId="16" borderId="1" xfId="0" applyFont="1" applyFill="1" applyBorder="1" applyAlignment="1">
      <alignment horizontal="center" vertical="center"/>
    </xf>
    <xf numFmtId="0" fontId="65" fillId="16" borderId="2" xfId="0" applyFont="1" applyFill="1" applyBorder="1" applyAlignment="1">
      <alignment horizontal="center" vertical="center" wrapText="1"/>
    </xf>
    <xf numFmtId="0" fontId="11" fillId="0" borderId="23" xfId="0" applyFont="1" applyBorder="1" applyAlignment="1">
      <alignment horizontal="left" vertical="center" wrapText="1"/>
    </xf>
    <xf numFmtId="0" fontId="11" fillId="0" borderId="24" xfId="0" applyFont="1" applyBorder="1" applyAlignment="1">
      <alignment horizontal="left" vertical="center" wrapText="1"/>
    </xf>
    <xf numFmtId="0" fontId="11" fillId="0" borderId="37" xfId="0" applyFont="1" applyBorder="1" applyAlignment="1">
      <alignment horizontal="left" vertical="center" wrapText="1"/>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37" xfId="0" applyFont="1" applyBorder="1" applyAlignment="1">
      <alignment horizontal="left" vertical="center"/>
    </xf>
    <xf numFmtId="0" fontId="10" fillId="16" borderId="46" xfId="0" applyFont="1" applyFill="1" applyBorder="1" applyAlignment="1">
      <alignment horizontal="left" vertical="center"/>
    </xf>
    <xf numFmtId="0" fontId="10" fillId="16" borderId="47" xfId="0" applyFont="1" applyFill="1" applyBorder="1" applyAlignment="1">
      <alignment horizontal="left" vertical="center"/>
    </xf>
    <xf numFmtId="0" fontId="10" fillId="16" borderId="48" xfId="0" applyFont="1" applyFill="1" applyBorder="1" applyAlignment="1">
      <alignment horizontal="left" vertical="center"/>
    </xf>
    <xf numFmtId="0" fontId="10" fillId="0" borderId="58" xfId="0" applyFont="1" applyBorder="1" applyAlignment="1">
      <alignment horizontal="left" vertical="center"/>
    </xf>
    <xf numFmtId="0" fontId="10" fillId="0" borderId="50" xfId="0" applyFont="1" applyBorder="1" applyAlignment="1">
      <alignment horizontal="left" vertical="center"/>
    </xf>
    <xf numFmtId="0" fontId="10" fillId="0" borderId="51" xfId="0" applyFont="1" applyBorder="1" applyAlignment="1">
      <alignment horizontal="left" vertical="center"/>
    </xf>
    <xf numFmtId="0" fontId="10" fillId="16" borderId="40" xfId="0" applyFont="1" applyFill="1" applyBorder="1" applyAlignment="1">
      <alignment horizontal="left" vertical="center" wrapText="1"/>
    </xf>
    <xf numFmtId="0" fontId="10" fillId="16" borderId="32" xfId="0" applyFont="1" applyFill="1" applyBorder="1" applyAlignment="1">
      <alignment horizontal="left" vertical="center" wrapText="1"/>
    </xf>
    <xf numFmtId="0" fontId="10" fillId="0" borderId="46" xfId="0" applyFont="1" applyBorder="1" applyAlignment="1">
      <alignment horizontal="left" vertical="center" wrapText="1"/>
    </xf>
    <xf numFmtId="0" fontId="10" fillId="0" borderId="47" xfId="0" applyFont="1" applyBorder="1" applyAlignment="1">
      <alignment horizontal="left" vertical="center" wrapText="1"/>
    </xf>
    <xf numFmtId="0" fontId="28" fillId="0" borderId="23" xfId="0" applyFont="1" applyBorder="1" applyAlignment="1">
      <alignment horizontal="center"/>
    </xf>
    <xf numFmtId="0" fontId="28" fillId="0" borderId="24" xfId="0" applyFont="1" applyBorder="1" applyAlignment="1">
      <alignment horizontal="center"/>
    </xf>
    <xf numFmtId="0" fontId="28" fillId="0" borderId="37" xfId="0" applyFont="1" applyBorder="1" applyAlignment="1">
      <alignment horizontal="center"/>
    </xf>
    <xf numFmtId="0" fontId="28" fillId="0" borderId="26" xfId="0" applyFont="1" applyBorder="1" applyAlignment="1">
      <alignment horizontal="center"/>
    </xf>
    <xf numFmtId="0" fontId="28" fillId="0" borderId="0" xfId="0" applyFont="1" applyAlignment="1">
      <alignment horizontal="center"/>
    </xf>
    <xf numFmtId="0" fontId="28" fillId="0" borderId="27" xfId="0" applyFont="1" applyBorder="1" applyAlignment="1">
      <alignment horizontal="center"/>
    </xf>
    <xf numFmtId="0" fontId="28" fillId="0" borderId="28" xfId="0" applyFont="1" applyBorder="1" applyAlignment="1">
      <alignment horizontal="center"/>
    </xf>
    <xf numFmtId="0" fontId="28" fillId="0" borderId="29" xfId="0" applyFont="1" applyBorder="1" applyAlignment="1">
      <alignment horizontal="center"/>
    </xf>
    <xf numFmtId="0" fontId="28" fillId="0" borderId="38" xfId="0" applyFont="1" applyBorder="1" applyAlignment="1">
      <alignment horizontal="center"/>
    </xf>
    <xf numFmtId="0" fontId="66" fillId="16" borderId="32" xfId="0" applyFont="1" applyFill="1" applyBorder="1" applyAlignment="1">
      <alignment horizontal="center" vertical="center" wrapText="1"/>
    </xf>
    <xf numFmtId="0" fontId="66" fillId="16" borderId="33" xfId="0" applyFont="1" applyFill="1" applyBorder="1" applyAlignment="1">
      <alignment horizontal="center" vertical="center" wrapText="1"/>
    </xf>
    <xf numFmtId="0" fontId="68" fillId="16" borderId="30" xfId="0" applyFont="1" applyFill="1" applyBorder="1" applyAlignment="1">
      <alignment horizontal="center"/>
    </xf>
    <xf numFmtId="0" fontId="27" fillId="3" borderId="47" xfId="0" applyFont="1" applyFill="1" applyBorder="1" applyAlignment="1">
      <alignment vertical="center" wrapText="1"/>
    </xf>
    <xf numFmtId="0" fontId="27" fillId="3" borderId="46" xfId="0" applyFont="1" applyFill="1" applyBorder="1" applyAlignment="1">
      <alignment horizontal="left" vertical="center" wrapText="1"/>
    </xf>
    <xf numFmtId="0" fontId="27" fillId="3" borderId="47" xfId="0" applyFont="1" applyFill="1" applyBorder="1" applyAlignment="1">
      <alignment horizontal="left" vertical="center" wrapText="1"/>
    </xf>
    <xf numFmtId="0" fontId="27" fillId="3" borderId="48" xfId="0" applyFont="1" applyFill="1" applyBorder="1" applyAlignment="1">
      <alignment horizontal="left" vertical="center" wrapText="1"/>
    </xf>
    <xf numFmtId="0" fontId="10" fillId="3" borderId="28" xfId="0" applyFont="1" applyFill="1" applyBorder="1" applyAlignment="1">
      <alignment horizontal="left" vertical="center" wrapText="1"/>
    </xf>
    <xf numFmtId="0" fontId="10" fillId="3" borderId="29" xfId="0" applyFont="1" applyFill="1" applyBorder="1" applyAlignment="1">
      <alignment horizontal="left" vertical="center" wrapText="1"/>
    </xf>
    <xf numFmtId="0" fontId="11" fillId="16" borderId="10" xfId="0" applyFont="1" applyFill="1" applyBorder="1" applyAlignment="1">
      <alignment horizontal="center" vertical="center" wrapText="1"/>
    </xf>
    <xf numFmtId="0" fontId="11" fillId="16" borderId="11" xfId="0" applyFont="1" applyFill="1" applyBorder="1" applyAlignment="1">
      <alignment horizontal="center" vertical="center" wrapText="1"/>
    </xf>
    <xf numFmtId="0" fontId="11" fillId="16" borderId="19" xfId="0" applyFont="1" applyFill="1" applyBorder="1" applyAlignment="1">
      <alignment horizontal="center" vertical="center" wrapText="1"/>
    </xf>
    <xf numFmtId="0" fontId="61" fillId="16" borderId="46" xfId="0" applyFont="1" applyFill="1" applyBorder="1" applyAlignment="1">
      <alignment horizontal="center" vertical="center" wrapText="1"/>
    </xf>
    <xf numFmtId="0" fontId="61" fillId="16" borderId="47" xfId="0" applyFont="1" applyFill="1" applyBorder="1" applyAlignment="1">
      <alignment horizontal="center" vertical="center" wrapText="1"/>
    </xf>
    <xf numFmtId="0" fontId="61" fillId="16"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9" xfId="0" applyFont="1" applyFill="1" applyBorder="1" applyAlignment="1">
      <alignment horizontal="center" vertical="center" wrapText="1"/>
    </xf>
    <xf numFmtId="0" fontId="11" fillId="20" borderId="49" xfId="0" applyFont="1" applyFill="1" applyBorder="1" applyAlignment="1">
      <alignment horizontal="center" vertical="center" wrapText="1"/>
    </xf>
    <xf numFmtId="0" fontId="11" fillId="20" borderId="59" xfId="0" applyFont="1" applyFill="1" applyBorder="1" applyAlignment="1">
      <alignment horizontal="center" vertical="center" wrapText="1"/>
    </xf>
    <xf numFmtId="0" fontId="10" fillId="22" borderId="49" xfId="0" applyFont="1" applyFill="1" applyBorder="1" applyAlignment="1">
      <alignment horizontal="center" vertical="center" wrapText="1"/>
    </xf>
    <xf numFmtId="0" fontId="10" fillId="22" borderId="59" xfId="0" applyFont="1" applyFill="1" applyBorder="1" applyAlignment="1">
      <alignment horizontal="center" vertical="center" wrapText="1"/>
    </xf>
    <xf numFmtId="0" fontId="61" fillId="20" borderId="46" xfId="0" applyFont="1" applyFill="1" applyBorder="1" applyAlignment="1">
      <alignment horizontal="center" vertical="center"/>
    </xf>
    <xf numFmtId="0" fontId="61" fillId="20" borderId="47" xfId="0" applyFont="1" applyFill="1" applyBorder="1" applyAlignment="1">
      <alignment horizontal="center" vertical="center"/>
    </xf>
    <xf numFmtId="0" fontId="61" fillId="20" borderId="48" xfId="0" applyFont="1" applyFill="1" applyBorder="1" applyAlignment="1">
      <alignment horizontal="center" vertical="center"/>
    </xf>
    <xf numFmtId="0" fontId="11" fillId="16" borderId="36" xfId="0" applyFont="1" applyFill="1" applyBorder="1" applyAlignment="1">
      <alignment horizontal="center" vertical="center" wrapText="1"/>
    </xf>
    <xf numFmtId="0" fontId="11" fillId="16" borderId="7" xfId="0" applyFont="1" applyFill="1" applyBorder="1" applyAlignment="1">
      <alignment horizontal="center" vertical="center" wrapText="1"/>
    </xf>
    <xf numFmtId="0" fontId="11" fillId="16" borderId="54" xfId="0" applyFont="1" applyFill="1" applyBorder="1" applyAlignment="1">
      <alignment horizontal="center" vertical="center" wrapText="1"/>
    </xf>
    <xf numFmtId="0" fontId="11" fillId="16" borderId="3" xfId="0" applyFont="1" applyFill="1" applyBorder="1" applyAlignment="1">
      <alignment horizontal="center" vertical="center" wrapText="1"/>
    </xf>
    <xf numFmtId="0" fontId="11" fillId="16" borderId="1" xfId="0" applyFont="1" applyFill="1" applyBorder="1" applyAlignment="1">
      <alignment horizontal="center" vertical="center" wrapText="1"/>
    </xf>
    <xf numFmtId="0" fontId="11" fillId="16" borderId="2"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21" fillId="4" borderId="1" xfId="0" applyFont="1" applyFill="1" applyBorder="1" applyAlignment="1">
      <alignment horizontal="center" vertical="center"/>
    </xf>
    <xf numFmtId="0" fontId="21" fillId="4" borderId="1" xfId="0" applyFont="1" applyFill="1" applyBorder="1" applyAlignment="1">
      <alignment horizontal="center" vertical="center" wrapText="1"/>
    </xf>
    <xf numFmtId="0" fontId="0" fillId="0" borderId="0" xfId="0" applyAlignment="1">
      <alignment horizontal="center" wrapText="1"/>
    </xf>
    <xf numFmtId="0" fontId="89" fillId="31" borderId="80" xfId="0" applyFont="1" applyFill="1" applyBorder="1" applyAlignment="1">
      <alignment horizontal="center" vertical="center" wrapText="1"/>
    </xf>
    <xf numFmtId="0" fontId="42" fillId="0" borderId="88" xfId="0" applyFont="1" applyBorder="1"/>
    <xf numFmtId="0" fontId="89" fillId="31" borderId="81" xfId="0" applyFont="1" applyFill="1" applyBorder="1" applyAlignment="1">
      <alignment horizontal="center" vertical="center" wrapText="1"/>
    </xf>
    <xf numFmtId="0" fontId="42" fillId="0" borderId="89" xfId="0" applyFont="1" applyBorder="1"/>
    <xf numFmtId="0" fontId="52" fillId="32" borderId="77" xfId="0" applyFont="1" applyFill="1" applyBorder="1" applyAlignment="1">
      <alignment horizontal="center" vertical="center"/>
    </xf>
    <xf numFmtId="0" fontId="42" fillId="0" borderId="78" xfId="0" applyFont="1" applyBorder="1"/>
    <xf numFmtId="0" fontId="42" fillId="0" borderId="79" xfId="0" applyFont="1" applyBorder="1"/>
    <xf numFmtId="0" fontId="52" fillId="32" borderId="85" xfId="0" applyFont="1" applyFill="1" applyBorder="1" applyAlignment="1">
      <alignment horizontal="center" vertical="center"/>
    </xf>
    <xf numFmtId="0" fontId="42" fillId="0" borderId="86" xfId="0" applyFont="1" applyBorder="1"/>
    <xf numFmtId="0" fontId="42" fillId="0" borderId="87" xfId="0" applyFont="1" applyBorder="1"/>
    <xf numFmtId="0" fontId="61" fillId="20" borderId="23" xfId="0" applyFont="1" applyFill="1" applyBorder="1" applyAlignment="1">
      <alignment horizontal="center" vertical="center" wrapText="1"/>
    </xf>
    <xf numFmtId="0" fontId="61" fillId="20" borderId="26" xfId="0" applyFont="1" applyFill="1" applyBorder="1" applyAlignment="1">
      <alignment horizontal="center" vertical="center" wrapText="1"/>
    </xf>
    <xf numFmtId="0" fontId="43" fillId="0" borderId="88" xfId="0" applyFont="1" applyBorder="1"/>
    <xf numFmtId="0" fontId="52" fillId="31" borderId="74" xfId="0" applyFont="1" applyFill="1" applyBorder="1" applyAlignment="1">
      <alignment horizontal="center" vertical="center" wrapText="1"/>
    </xf>
    <xf numFmtId="0" fontId="42" fillId="0" borderId="75" xfId="0" applyFont="1" applyBorder="1"/>
    <xf numFmtId="0" fontId="42" fillId="0" borderId="76" xfId="0" applyFont="1" applyBorder="1"/>
    <xf numFmtId="0" fontId="42" fillId="0" borderId="82" xfId="0" applyFont="1" applyBorder="1"/>
    <xf numFmtId="0" fontId="42" fillId="0" borderId="83" xfId="0" applyFont="1" applyBorder="1"/>
    <xf numFmtId="0" fontId="42" fillId="0" borderId="84" xfId="0" applyFont="1" applyBorder="1"/>
    <xf numFmtId="0" fontId="52" fillId="31" borderId="77" xfId="0" applyFont="1" applyFill="1" applyBorder="1" applyAlignment="1">
      <alignment horizontal="center" vertical="center"/>
    </xf>
    <xf numFmtId="0" fontId="10" fillId="20" borderId="49" xfId="0" applyFont="1" applyFill="1" applyBorder="1" applyAlignment="1">
      <alignment horizontal="center" vertical="center" wrapText="1"/>
    </xf>
    <xf numFmtId="0" fontId="10" fillId="20" borderId="59" xfId="0" applyFont="1" applyFill="1" applyBorder="1" applyAlignment="1">
      <alignment horizontal="center" vertical="center" wrapText="1"/>
    </xf>
    <xf numFmtId="0" fontId="21" fillId="4" borderId="8" xfId="0" applyFont="1" applyFill="1" applyBorder="1" applyAlignment="1">
      <alignment horizontal="center" vertical="center"/>
    </xf>
    <xf numFmtId="0" fontId="21" fillId="4" borderId="6" xfId="0" applyFont="1" applyFill="1" applyBorder="1" applyAlignment="1">
      <alignment horizontal="center" vertical="center"/>
    </xf>
    <xf numFmtId="0" fontId="21" fillId="4" borderId="7" xfId="0" applyFont="1" applyFill="1" applyBorder="1" applyAlignment="1">
      <alignment horizontal="center" vertical="center"/>
    </xf>
    <xf numFmtId="0" fontId="21" fillId="4" borderId="8"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1" fillId="4" borderId="7" xfId="0" applyFont="1" applyFill="1" applyBorder="1" applyAlignment="1">
      <alignment horizontal="center" vertical="center" wrapText="1"/>
    </xf>
    <xf numFmtId="0" fontId="0" fillId="0" borderId="0" xfId="0" applyAlignment="1">
      <alignment horizontal="center" vertical="center"/>
    </xf>
    <xf numFmtId="0" fontId="55" fillId="0" borderId="1" xfId="0" applyFont="1" applyFill="1" applyBorder="1" applyAlignment="1" applyProtection="1">
      <alignment horizontal="center" vertical="center" wrapText="1"/>
      <protection locked="0"/>
    </xf>
    <xf numFmtId="0" fontId="55" fillId="0" borderId="1" xfId="0" applyFont="1" applyFill="1" applyBorder="1" applyAlignment="1" applyProtection="1">
      <alignment horizontal="justify" vertical="top" wrapText="1"/>
      <protection locked="0"/>
    </xf>
    <xf numFmtId="0" fontId="55" fillId="0" borderId="7" xfId="0" applyFont="1" applyFill="1" applyBorder="1" applyAlignment="1" applyProtection="1">
      <alignment horizontal="justify" vertical="top" wrapText="1"/>
      <protection locked="0"/>
    </xf>
    <xf numFmtId="0" fontId="38" fillId="0" borderId="34" xfId="0" applyFont="1" applyFill="1" applyBorder="1" applyAlignment="1" applyProtection="1">
      <alignment horizontal="justify" vertical="top" wrapText="1"/>
      <protection locked="0"/>
    </xf>
    <xf numFmtId="0" fontId="38" fillId="0" borderId="22" xfId="0" applyFont="1" applyFill="1" applyBorder="1" applyAlignment="1" applyProtection="1">
      <alignment horizontal="justify" vertical="top" wrapText="1"/>
      <protection locked="0"/>
    </xf>
    <xf numFmtId="0" fontId="38" fillId="0" borderId="5" xfId="0" applyFont="1" applyFill="1" applyBorder="1" applyAlignment="1" applyProtection="1">
      <alignment horizontal="justify" vertical="top" wrapText="1"/>
      <protection locked="0"/>
    </xf>
    <xf numFmtId="0" fontId="55" fillId="0" borderId="58" xfId="0" applyFont="1" applyFill="1" applyBorder="1" applyAlignment="1" applyProtection="1">
      <alignment horizontal="justify" vertical="top" wrapText="1"/>
      <protection locked="0"/>
    </xf>
    <xf numFmtId="0" fontId="5" fillId="0" borderId="50" xfId="0" applyFont="1" applyFill="1" applyBorder="1" applyAlignment="1" applyProtection="1">
      <alignment horizontal="center" vertical="center" wrapText="1"/>
      <protection locked="0"/>
    </xf>
    <xf numFmtId="0" fontId="55" fillId="0" borderId="10" xfId="0" applyFont="1" applyFill="1" applyBorder="1" applyAlignment="1" applyProtection="1">
      <alignment horizontal="center" vertical="center" wrapText="1"/>
      <protection locked="0"/>
    </xf>
    <xf numFmtId="0" fontId="55" fillId="0" borderId="11" xfId="0" applyFont="1" applyFill="1" applyBorder="1" applyAlignment="1" applyProtection="1">
      <alignment horizontal="center" vertical="center" wrapText="1"/>
      <protection locked="0"/>
    </xf>
    <xf numFmtId="0" fontId="55" fillId="0" borderId="12" xfId="0" applyFont="1" applyFill="1" applyBorder="1" applyAlignment="1" applyProtection="1">
      <alignment horizontal="center" vertical="center" wrapText="1"/>
      <protection locked="0"/>
    </xf>
    <xf numFmtId="0" fontId="55" fillId="0" borderId="2" xfId="0" applyFont="1" applyFill="1" applyBorder="1" applyAlignment="1" applyProtection="1">
      <alignment horizontal="center" vertical="center" wrapText="1"/>
      <protection locked="0"/>
    </xf>
    <xf numFmtId="0" fontId="0" fillId="0" borderId="37"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8" xfId="0" applyBorder="1" applyAlignment="1">
      <alignment horizontal="center"/>
    </xf>
    <xf numFmtId="0" fontId="10" fillId="16" borderId="46" xfId="0" applyFont="1" applyFill="1" applyBorder="1" applyAlignment="1">
      <alignment horizontal="center" vertical="center" wrapText="1"/>
    </xf>
    <xf numFmtId="0" fontId="10" fillId="16" borderId="47" xfId="0" applyFont="1" applyFill="1" applyBorder="1" applyAlignment="1">
      <alignment horizontal="center" vertical="center" wrapText="1"/>
    </xf>
    <xf numFmtId="0" fontId="10" fillId="16" borderId="48" xfId="0" applyFont="1" applyFill="1" applyBorder="1" applyAlignment="1">
      <alignment horizontal="center" vertical="center" wrapText="1"/>
    </xf>
    <xf numFmtId="0" fontId="67" fillId="16" borderId="6" xfId="0" applyFont="1" applyFill="1" applyBorder="1" applyAlignment="1">
      <alignment horizontal="center" vertical="center" wrapText="1"/>
    </xf>
    <xf numFmtId="0" fontId="67" fillId="16" borderId="53" xfId="0" applyFont="1" applyFill="1" applyBorder="1" applyAlignment="1">
      <alignment horizontal="center" vertical="center" wrapText="1"/>
    </xf>
    <xf numFmtId="0" fontId="67" fillId="16" borderId="57" xfId="0" applyFont="1" applyFill="1" applyBorder="1" applyAlignment="1">
      <alignment horizontal="center" vertical="center" wrapText="1"/>
    </xf>
    <xf numFmtId="0" fontId="27" fillId="0" borderId="46" xfId="0" applyFont="1" applyBorder="1" applyAlignment="1">
      <alignment horizontal="left" vertical="center"/>
    </xf>
    <xf numFmtId="0" fontId="27" fillId="0" borderId="47" xfId="0" applyFont="1" applyBorder="1" applyAlignment="1">
      <alignment horizontal="left" vertical="center"/>
    </xf>
    <xf numFmtId="0" fontId="27" fillId="0" borderId="48" xfId="0" applyFont="1" applyBorder="1" applyAlignment="1">
      <alignment horizontal="left" vertical="center"/>
    </xf>
    <xf numFmtId="0" fontId="10" fillId="2" borderId="46" xfId="0" applyFont="1" applyFill="1" applyBorder="1" applyAlignment="1">
      <alignment horizontal="left" vertical="center" wrapText="1"/>
    </xf>
    <xf numFmtId="0" fontId="10" fillId="2" borderId="47" xfId="0" applyFont="1" applyFill="1" applyBorder="1" applyAlignment="1">
      <alignment horizontal="left" vertical="center" wrapText="1"/>
    </xf>
    <xf numFmtId="0" fontId="10" fillId="2" borderId="48" xfId="0" applyFont="1" applyFill="1" applyBorder="1" applyAlignment="1">
      <alignment horizontal="left" vertical="center" wrapText="1"/>
    </xf>
    <xf numFmtId="3" fontId="3" fillId="0" borderId="59" xfId="0" applyNumberFormat="1" applyFont="1" applyBorder="1" applyAlignment="1">
      <alignment horizontal="center" vertical="center" wrapText="1"/>
    </xf>
    <xf numFmtId="3" fontId="3" fillId="0" borderId="69" xfId="0" applyNumberFormat="1" applyFont="1" applyBorder="1" applyAlignment="1">
      <alignment horizontal="center" vertical="center" wrapText="1"/>
    </xf>
    <xf numFmtId="0" fontId="4" fillId="0" borderId="55"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58" fillId="0" borderId="52" xfId="0" applyFont="1" applyBorder="1" applyAlignment="1">
      <alignment horizontal="left" vertical="top" wrapText="1"/>
    </xf>
    <xf numFmtId="0" fontId="58" fillId="0" borderId="60" xfId="0" applyFont="1" applyBorder="1" applyAlignment="1">
      <alignment horizontal="left" vertical="top" wrapText="1"/>
    </xf>
    <xf numFmtId="0" fontId="58" fillId="0" borderId="64" xfId="0" applyFont="1" applyBorder="1" applyAlignment="1">
      <alignment horizontal="left" vertical="top" wrapText="1"/>
    </xf>
    <xf numFmtId="0" fontId="5" fillId="0" borderId="18"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39" xfId="0" applyFont="1" applyBorder="1" applyAlignment="1">
      <alignment horizontal="center" vertical="center" wrapText="1"/>
    </xf>
    <xf numFmtId="0" fontId="58" fillId="0" borderId="41" xfId="0" applyFont="1" applyBorder="1" applyAlignment="1">
      <alignment horizontal="justify" vertical="center" wrapText="1"/>
    </xf>
    <xf numFmtId="0" fontId="58" fillId="0" borderId="8" xfId="0" applyFont="1" applyBorder="1" applyAlignment="1">
      <alignment horizontal="justify" vertical="center" wrapText="1"/>
    </xf>
    <xf numFmtId="3" fontId="3" fillId="0" borderId="49" xfId="0" applyNumberFormat="1" applyFont="1" applyBorder="1" applyAlignment="1">
      <alignment horizontal="center" vertical="center" wrapText="1"/>
    </xf>
    <xf numFmtId="181" fontId="3" fillId="16" borderId="26" xfId="0" applyNumberFormat="1" applyFont="1" applyFill="1" applyBorder="1" applyAlignment="1" applyProtection="1">
      <alignment horizontal="center" vertical="center" wrapText="1"/>
      <protection locked="0"/>
    </xf>
    <xf numFmtId="181" fontId="3" fillId="16" borderId="0" xfId="0" applyNumberFormat="1" applyFont="1" applyFill="1" applyAlignment="1" applyProtection="1">
      <alignment horizontal="center" vertical="center" wrapText="1"/>
      <protection locked="0"/>
    </xf>
    <xf numFmtId="181" fontId="3" fillId="16" borderId="28" xfId="0" applyNumberFormat="1" applyFont="1" applyFill="1" applyBorder="1" applyAlignment="1" applyProtection="1">
      <alignment horizontal="center" vertical="center" wrapText="1"/>
      <protection locked="0"/>
    </xf>
    <xf numFmtId="181" fontId="3" fillId="16" borderId="29" xfId="0" applyNumberFormat="1" applyFont="1" applyFill="1" applyBorder="1" applyAlignment="1" applyProtection="1">
      <alignment horizontal="center" vertical="center" wrapText="1"/>
      <protection locked="0"/>
    </xf>
    <xf numFmtId="0" fontId="55" fillId="0" borderId="54" xfId="0" applyFont="1" applyFill="1" applyBorder="1" applyAlignment="1" applyProtection="1">
      <alignment horizontal="justify" vertical="top" wrapText="1"/>
      <protection locked="0"/>
    </xf>
    <xf numFmtId="0" fontId="4" fillId="0" borderId="43" xfId="0" applyFont="1" applyBorder="1" applyAlignment="1">
      <alignment horizontal="center" vertical="center" wrapText="1"/>
    </xf>
    <xf numFmtId="0" fontId="58" fillId="0" borderId="52" xfId="0" applyFont="1" applyBorder="1" applyAlignment="1">
      <alignment horizontal="left" vertical="center" wrapText="1"/>
    </xf>
    <xf numFmtId="0" fontId="58" fillId="0" borderId="60" xfId="0" applyFont="1" applyBorder="1" applyAlignment="1">
      <alignment horizontal="left" vertical="center" wrapText="1"/>
    </xf>
    <xf numFmtId="0" fontId="58" fillId="0" borderId="64" xfId="0" applyFont="1" applyBorder="1" applyAlignment="1">
      <alignment horizontal="left" vertical="center" wrapText="1"/>
    </xf>
    <xf numFmtId="0" fontId="4" fillId="0" borderId="40" xfId="0" applyFont="1" applyBorder="1" applyAlignment="1">
      <alignment horizontal="center" vertical="center" wrapText="1"/>
    </xf>
    <xf numFmtId="9" fontId="55" fillId="16" borderId="17" xfId="21" applyFont="1" applyFill="1" applyBorder="1" applyAlignment="1">
      <alignment horizontal="center" vertical="center"/>
    </xf>
    <xf numFmtId="9" fontId="55" fillId="16" borderId="3" xfId="21" applyFont="1" applyFill="1" applyBorder="1" applyAlignment="1">
      <alignment horizontal="center" vertical="center"/>
    </xf>
    <xf numFmtId="9" fontId="55" fillId="16" borderId="10" xfId="21" applyFont="1" applyFill="1" applyBorder="1" applyAlignment="1">
      <alignment horizontal="center" vertical="center"/>
    </xf>
    <xf numFmtId="9" fontId="55" fillId="16" borderId="18" xfId="21" applyFont="1" applyFill="1" applyBorder="1" applyAlignment="1">
      <alignment horizontal="center" vertical="center"/>
    </xf>
    <xf numFmtId="9" fontId="55" fillId="16" borderId="1" xfId="21" applyFont="1" applyFill="1" applyBorder="1" applyAlignment="1">
      <alignment horizontal="center" vertical="center"/>
    </xf>
    <xf numFmtId="9" fontId="55" fillId="16" borderId="11" xfId="21" applyFont="1" applyFill="1" applyBorder="1" applyAlignment="1">
      <alignment horizontal="center" vertical="center"/>
    </xf>
    <xf numFmtId="9" fontId="55" fillId="16" borderId="63" xfId="21" applyFont="1" applyFill="1" applyBorder="1" applyAlignment="1">
      <alignment horizontal="center" vertical="center"/>
    </xf>
    <xf numFmtId="9" fontId="55" fillId="16" borderId="4" xfId="21" applyFont="1" applyFill="1" applyBorder="1" applyAlignment="1">
      <alignment horizontal="center" vertical="center"/>
    </xf>
    <xf numFmtId="9" fontId="55" fillId="16" borderId="12" xfId="21" applyFont="1" applyFill="1" applyBorder="1" applyAlignment="1">
      <alignment horizontal="center" vertical="center"/>
    </xf>
    <xf numFmtId="0" fontId="4" fillId="0" borderId="5" xfId="16" applyFill="1" applyBorder="1" applyAlignment="1">
      <alignment horizontal="center" vertical="center" wrapText="1"/>
    </xf>
    <xf numFmtId="0" fontId="4" fillId="0" borderId="1" xfId="16" applyFill="1" applyBorder="1" applyAlignment="1">
      <alignment horizontal="center" vertical="center" wrapText="1"/>
    </xf>
    <xf numFmtId="0" fontId="15" fillId="0" borderId="1" xfId="0" applyFont="1" applyFill="1" applyBorder="1" applyAlignment="1" applyProtection="1">
      <alignment horizontal="center" vertical="center" wrapText="1"/>
      <protection locked="0"/>
    </xf>
    <xf numFmtId="0" fontId="4" fillId="0" borderId="1" xfId="16" applyFill="1" applyBorder="1" applyAlignment="1">
      <alignment horizontal="justify" vertical="top" wrapText="1"/>
    </xf>
    <xf numFmtId="0" fontId="15" fillId="0" borderId="4" xfId="0" applyFont="1" applyFill="1" applyBorder="1" applyAlignment="1" applyProtection="1">
      <alignment horizontal="center" vertical="center" wrapText="1"/>
      <protection locked="0"/>
    </xf>
    <xf numFmtId="0" fontId="4" fillId="0" borderId="1" xfId="16" applyFill="1" applyBorder="1" applyAlignment="1">
      <alignment horizontal="justify" vertical="center" wrapText="1"/>
    </xf>
    <xf numFmtId="0" fontId="15" fillId="0" borderId="1" xfId="0" applyFont="1" applyBorder="1" applyAlignment="1" applyProtection="1">
      <alignment horizontal="center" vertical="center" wrapText="1"/>
      <protection locked="0"/>
    </xf>
    <xf numFmtId="0" fontId="15" fillId="0" borderId="2" xfId="0" applyFont="1" applyFill="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4" fillId="0" borderId="2" xfId="16" applyFill="1" applyBorder="1" applyAlignment="1">
      <alignment horizontal="justify" vertical="top" wrapText="1"/>
    </xf>
    <xf numFmtId="0" fontId="4" fillId="0" borderId="4" xfId="16" applyFill="1" applyBorder="1" applyAlignment="1">
      <alignment horizontal="justify" vertical="top" wrapText="1"/>
    </xf>
    <xf numFmtId="10" fontId="4" fillId="0" borderId="1" xfId="0" applyNumberFormat="1" applyFont="1" applyFill="1" applyBorder="1" applyAlignment="1">
      <alignment horizontal="center" vertical="center" wrapText="1"/>
    </xf>
    <xf numFmtId="0" fontId="65" fillId="16" borderId="17" xfId="0" applyFont="1" applyFill="1" applyBorder="1" applyAlignment="1">
      <alignment horizontal="center" vertical="center" wrapText="1"/>
    </xf>
    <xf numFmtId="0" fontId="65" fillId="16" borderId="3" xfId="0" applyFont="1" applyFill="1" applyBorder="1" applyAlignment="1">
      <alignment horizontal="center" vertical="center" wrapText="1"/>
    </xf>
    <xf numFmtId="0" fontId="65" fillId="16" borderId="10" xfId="0" applyFont="1" applyFill="1" applyBorder="1" applyAlignment="1">
      <alignment horizontal="center" vertical="center" wrapText="1"/>
    </xf>
    <xf numFmtId="0" fontId="70" fillId="16" borderId="18" xfId="0" applyFont="1" applyFill="1" applyBorder="1" applyAlignment="1">
      <alignment horizontal="center" vertical="center" wrapText="1"/>
    </xf>
    <xf numFmtId="0" fontId="70" fillId="16" borderId="1" xfId="0" applyFont="1" applyFill="1" applyBorder="1" applyAlignment="1">
      <alignment horizontal="center" vertical="center" wrapText="1"/>
    </xf>
    <xf numFmtId="0" fontId="70" fillId="16" borderId="11" xfId="0" applyFont="1" applyFill="1" applyBorder="1" applyAlignment="1">
      <alignment horizontal="center" vertical="center" wrapText="1"/>
    </xf>
    <xf numFmtId="0" fontId="2" fillId="16" borderId="34" xfId="16" applyFont="1" applyFill="1" applyBorder="1" applyAlignment="1">
      <alignment horizontal="center" vertical="center" wrapText="1"/>
    </xf>
    <xf numFmtId="0" fontId="2" fillId="16" borderId="22" xfId="16" applyFont="1" applyFill="1" applyBorder="1" applyAlignment="1">
      <alignment horizontal="center" vertical="center" wrapText="1"/>
    </xf>
    <xf numFmtId="0" fontId="15" fillId="16" borderId="16" xfId="16" applyFont="1" applyFill="1" applyBorder="1" applyAlignment="1">
      <alignment horizontal="center" vertical="center" wrapText="1"/>
    </xf>
    <xf numFmtId="0" fontId="15" fillId="16" borderId="36" xfId="16" applyFont="1" applyFill="1" applyBorder="1" applyAlignment="1">
      <alignment horizontal="center" vertical="center" wrapText="1"/>
    </xf>
    <xf numFmtId="0" fontId="2" fillId="20" borderId="3" xfId="16" applyFont="1" applyFill="1" applyBorder="1" applyAlignment="1">
      <alignment horizontal="center" vertical="center" wrapText="1"/>
    </xf>
    <xf numFmtId="0" fontId="10" fillId="16" borderId="43" xfId="0" applyFont="1" applyFill="1" applyBorder="1" applyAlignment="1">
      <alignment horizontal="left" vertical="center" wrapText="1"/>
    </xf>
    <xf numFmtId="0" fontId="10" fillId="16" borderId="30" xfId="0" applyFont="1" applyFill="1" applyBorder="1" applyAlignment="1">
      <alignment horizontal="left" vertical="center" wrapText="1"/>
    </xf>
    <xf numFmtId="0" fontId="10" fillId="16" borderId="31" xfId="0" applyFont="1" applyFill="1" applyBorder="1" applyAlignment="1">
      <alignment horizontal="left" vertical="center" wrapText="1"/>
    </xf>
    <xf numFmtId="0" fontId="10" fillId="2" borderId="23" xfId="0" applyFont="1" applyFill="1" applyBorder="1" applyAlignment="1">
      <alignment horizontal="left" vertical="center" wrapText="1"/>
    </xf>
    <xf numFmtId="0" fontId="10" fillId="2" borderId="24" xfId="0" applyFont="1" applyFill="1" applyBorder="1" applyAlignment="1">
      <alignment horizontal="left" vertical="center" wrapText="1"/>
    </xf>
    <xf numFmtId="0" fontId="10" fillId="2" borderId="37" xfId="0" applyFont="1" applyFill="1" applyBorder="1" applyAlignment="1">
      <alignment horizontal="left" vertical="center" wrapText="1"/>
    </xf>
    <xf numFmtId="0" fontId="10" fillId="16" borderId="33" xfId="0" applyFont="1" applyFill="1" applyBorder="1" applyAlignment="1">
      <alignment horizontal="left" vertical="center" wrapText="1"/>
    </xf>
    <xf numFmtId="0" fontId="2" fillId="16" borderId="23" xfId="16" applyFont="1" applyFill="1" applyBorder="1" applyAlignment="1">
      <alignment horizontal="center" vertical="center" wrapText="1"/>
    </xf>
    <xf numFmtId="0" fontId="2" fillId="16" borderId="26" xfId="16" applyFont="1" applyFill="1" applyBorder="1" applyAlignment="1">
      <alignment horizontal="center" vertical="center" wrapText="1"/>
    </xf>
    <xf numFmtId="0" fontId="2" fillId="16" borderId="3" xfId="16" applyFont="1" applyFill="1" applyBorder="1" applyAlignment="1">
      <alignment horizontal="center" vertical="center" wrapText="1"/>
    </xf>
    <xf numFmtId="0" fontId="2" fillId="16" borderId="2" xfId="16" applyFont="1" applyFill="1" applyBorder="1" applyAlignment="1">
      <alignment horizontal="center" vertical="center" wrapText="1"/>
    </xf>
    <xf numFmtId="0" fontId="27" fillId="3" borderId="43" xfId="0" applyFont="1" applyFill="1" applyBorder="1" applyAlignment="1">
      <alignment horizontal="left" vertical="center" wrapText="1"/>
    </xf>
    <xf numFmtId="0" fontId="27" fillId="3" borderId="30" xfId="0" applyFont="1" applyFill="1" applyBorder="1" applyAlignment="1">
      <alignment horizontal="left" vertical="center" wrapText="1"/>
    </xf>
    <xf numFmtId="0" fontId="27" fillId="3" borderId="44" xfId="0" applyFont="1" applyFill="1" applyBorder="1" applyAlignment="1">
      <alignment horizontal="left" vertical="center" wrapText="1"/>
    </xf>
    <xf numFmtId="0" fontId="10" fillId="0" borderId="46"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48" xfId="0" applyFont="1" applyBorder="1" applyAlignment="1">
      <alignment horizontal="center" vertical="center" wrapText="1"/>
    </xf>
    <xf numFmtId="0" fontId="53" fillId="16" borderId="10" xfId="16" applyFont="1" applyFill="1" applyBorder="1" applyAlignment="1" applyProtection="1">
      <alignment horizontal="center" vertical="center" wrapText="1"/>
      <protection locked="0"/>
    </xf>
    <xf numFmtId="0" fontId="53" fillId="16" borderId="19" xfId="16"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top" wrapText="1"/>
      <protection locked="0"/>
    </xf>
    <xf numFmtId="0" fontId="4" fillId="0" borderId="8" xfId="16" applyFill="1" applyBorder="1" applyAlignment="1">
      <alignment horizontal="center" vertical="center" wrapText="1"/>
    </xf>
    <xf numFmtId="0" fontId="4" fillId="0" borderId="5" xfId="16" applyFill="1" applyBorder="1" applyAlignment="1">
      <alignment horizontal="justify" vertical="top" wrapText="1"/>
    </xf>
    <xf numFmtId="0" fontId="4" fillId="0" borderId="3" xfId="16" applyFill="1" applyBorder="1" applyAlignment="1">
      <alignment horizontal="justify" vertical="top" wrapText="1"/>
    </xf>
    <xf numFmtId="0" fontId="15" fillId="0" borderId="4"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3" fillId="0" borderId="5" xfId="0" applyFont="1" applyFill="1" applyBorder="1" applyAlignment="1" applyProtection="1">
      <alignment horizontal="justify" vertical="top" wrapText="1"/>
      <protection locked="0"/>
    </xf>
    <xf numFmtId="0" fontId="15" fillId="0" borderId="5" xfId="0" applyFont="1" applyBorder="1" applyAlignment="1" applyProtection="1">
      <alignment horizontal="center" vertical="center" wrapText="1"/>
      <protection locked="0"/>
    </xf>
    <xf numFmtId="10" fontId="4" fillId="0" borderId="2" xfId="0" applyNumberFormat="1" applyFont="1" applyFill="1" applyBorder="1" applyAlignment="1">
      <alignment horizontal="center" vertical="center" wrapText="1"/>
    </xf>
    <xf numFmtId="0" fontId="54" fillId="0" borderId="61" xfId="0" applyFont="1" applyFill="1" applyBorder="1" applyAlignment="1" applyProtection="1">
      <alignment horizontal="justify" vertical="top" wrapText="1"/>
      <protection locked="0"/>
    </xf>
    <xf numFmtId="0" fontId="54" fillId="0" borderId="45" xfId="0" applyFont="1" applyFill="1" applyBorder="1" applyAlignment="1" applyProtection="1">
      <alignment horizontal="justify" vertical="top" wrapText="1"/>
      <protection locked="0"/>
    </xf>
    <xf numFmtId="10" fontId="5" fillId="0" borderId="1" xfId="0" applyNumberFormat="1" applyFont="1" applyFill="1" applyBorder="1" applyAlignment="1">
      <alignment horizontal="center" vertical="center" wrapText="1"/>
    </xf>
    <xf numFmtId="0" fontId="2" fillId="16" borderId="15" xfId="16" applyFont="1" applyFill="1" applyBorder="1" applyAlignment="1">
      <alignment horizontal="center" vertical="center" wrapText="1"/>
    </xf>
    <xf numFmtId="0" fontId="2" fillId="16" borderId="35" xfId="16" applyFont="1" applyFill="1" applyBorder="1" applyAlignment="1">
      <alignment horizontal="center" vertical="center" wrapText="1"/>
    </xf>
    <xf numFmtId="0" fontId="4" fillId="0" borderId="2" xfId="16" applyFill="1" applyBorder="1" applyAlignment="1">
      <alignment horizontal="center" vertical="center" wrapText="1"/>
    </xf>
    <xf numFmtId="0" fontId="4" fillId="0" borderId="17" xfId="16" applyFill="1" applyBorder="1" applyAlignment="1">
      <alignment horizontal="center" vertical="center" wrapText="1"/>
    </xf>
    <xf numFmtId="0" fontId="4" fillId="0" borderId="18" xfId="16" applyFill="1" applyBorder="1" applyAlignment="1">
      <alignment horizontal="center" vertical="center" wrapText="1"/>
    </xf>
    <xf numFmtId="0" fontId="4" fillId="0" borderId="63" xfId="16" applyFill="1" applyBorder="1" applyAlignment="1">
      <alignment horizontal="center" vertical="center" wrapText="1"/>
    </xf>
    <xf numFmtId="0" fontId="15" fillId="0" borderId="3" xfId="0" applyFont="1" applyFill="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19"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wrapText="1"/>
      <protection locked="0"/>
    </xf>
    <xf numFmtId="10" fontId="11" fillId="0" borderId="1" xfId="0" applyNumberFormat="1" applyFont="1" applyFill="1" applyBorder="1" applyAlignment="1" applyProtection="1">
      <alignment horizontal="center" vertical="center" wrapText="1"/>
      <protection locked="0"/>
    </xf>
    <xf numFmtId="10" fontId="2" fillId="0" borderId="1" xfId="0" applyNumberFormat="1" applyFont="1" applyFill="1" applyBorder="1" applyAlignment="1" applyProtection="1">
      <alignment horizontal="center" vertical="center" wrapText="1"/>
      <protection locked="0"/>
    </xf>
    <xf numFmtId="10" fontId="2" fillId="0" borderId="2" xfId="0" applyNumberFormat="1" applyFont="1" applyFill="1" applyBorder="1" applyAlignment="1" applyProtection="1">
      <alignment horizontal="center" vertical="center" wrapText="1"/>
      <protection locked="0"/>
    </xf>
    <xf numFmtId="0" fontId="15" fillId="0" borderId="16" xfId="0" applyFont="1" applyBorder="1" applyAlignment="1" applyProtection="1">
      <alignment horizontal="center" vertical="center" wrapText="1"/>
      <protection locked="0"/>
    </xf>
    <xf numFmtId="0" fontId="3" fillId="0" borderId="2" xfId="0" applyFont="1" applyFill="1" applyBorder="1" applyAlignment="1" applyProtection="1">
      <alignment horizontal="justify" vertical="top" wrapText="1"/>
      <protection locked="0"/>
    </xf>
    <xf numFmtId="10" fontId="4" fillId="0" borderId="3" xfId="0" applyNumberFormat="1" applyFont="1" applyFill="1" applyBorder="1" applyAlignment="1">
      <alignment horizontal="center" vertical="center" wrapText="1"/>
    </xf>
    <xf numFmtId="0" fontId="3" fillId="0" borderId="10" xfId="0" applyFont="1" applyFill="1" applyBorder="1" applyAlignment="1" applyProtection="1">
      <alignment horizontal="justify" vertical="top" wrapText="1"/>
      <protection locked="0"/>
    </xf>
    <xf numFmtId="0" fontId="3" fillId="0" borderId="11" xfId="0" applyFont="1" applyFill="1" applyBorder="1" applyAlignment="1" applyProtection="1">
      <alignment horizontal="justify" vertical="top" wrapText="1"/>
      <protection locked="0"/>
    </xf>
    <xf numFmtId="0" fontId="15" fillId="0" borderId="5" xfId="0" applyFont="1" applyFill="1" applyBorder="1" applyAlignment="1" applyProtection="1">
      <alignment horizontal="center" vertical="center" wrapText="1"/>
      <protection locked="0"/>
    </xf>
    <xf numFmtId="10" fontId="4" fillId="0" borderId="5" xfId="0" applyNumberFormat="1" applyFont="1" applyFill="1" applyBorder="1" applyAlignment="1">
      <alignment horizontal="center" vertical="center" wrapText="1"/>
    </xf>
    <xf numFmtId="0" fontId="3" fillId="0" borderId="61" xfId="0" applyFont="1" applyFill="1" applyBorder="1" applyAlignment="1" applyProtection="1">
      <alignment horizontal="justify" vertical="top" wrapText="1"/>
      <protection locked="0"/>
    </xf>
    <xf numFmtId="0" fontId="3" fillId="0" borderId="45" xfId="0" applyFont="1" applyFill="1" applyBorder="1" applyAlignment="1" applyProtection="1">
      <alignment horizontal="justify" vertical="top" wrapText="1"/>
      <protection locked="0"/>
    </xf>
    <xf numFmtId="10" fontId="2" fillId="0" borderId="5" xfId="0" applyNumberFormat="1" applyFont="1" applyFill="1" applyBorder="1" applyAlignment="1" applyProtection="1">
      <alignment horizontal="center" vertical="center" wrapText="1"/>
      <protection locked="0"/>
    </xf>
    <xf numFmtId="10" fontId="4" fillId="0" borderId="4" xfId="0" applyNumberFormat="1" applyFont="1" applyFill="1" applyBorder="1" applyAlignment="1">
      <alignment horizontal="center" vertical="center" wrapText="1"/>
    </xf>
    <xf numFmtId="10" fontId="2" fillId="0" borderId="3" xfId="0" applyNumberFormat="1" applyFont="1" applyFill="1" applyBorder="1" applyAlignment="1" applyProtection="1">
      <alignment horizontal="center" vertical="center" wrapText="1"/>
      <protection locked="0"/>
    </xf>
    <xf numFmtId="10" fontId="2" fillId="0" borderId="4" xfId="0" applyNumberFormat="1" applyFont="1" applyFill="1" applyBorder="1" applyAlignment="1" applyProtection="1">
      <alignment horizontal="center" vertical="center" wrapText="1"/>
      <protection locked="0"/>
    </xf>
    <xf numFmtId="0" fontId="76" fillId="0" borderId="49" xfId="0" applyFont="1" applyBorder="1" applyAlignment="1">
      <alignment horizontal="justify" vertical="center"/>
    </xf>
    <xf numFmtId="0" fontId="76" fillId="0" borderId="59" xfId="0" applyFont="1" applyBorder="1" applyAlignment="1">
      <alignment horizontal="justify" vertical="center"/>
    </xf>
    <xf numFmtId="0" fontId="76" fillId="0" borderId="69" xfId="0" applyFont="1" applyBorder="1" applyAlignment="1">
      <alignment horizontal="justify" vertical="center"/>
    </xf>
    <xf numFmtId="0" fontId="76" fillId="30" borderId="49" xfId="0" applyFont="1" applyFill="1" applyBorder="1" applyAlignment="1">
      <alignment horizontal="justify" vertical="center"/>
    </xf>
    <xf numFmtId="0" fontId="76" fillId="30" borderId="59" xfId="0" applyFont="1" applyFill="1" applyBorder="1" applyAlignment="1">
      <alignment horizontal="justify" vertical="center"/>
    </xf>
    <xf numFmtId="0" fontId="76" fillId="30" borderId="69" xfId="0" applyFont="1" applyFill="1" applyBorder="1" applyAlignment="1">
      <alignment horizontal="justify" vertical="center"/>
    </xf>
    <xf numFmtId="10" fontId="76" fillId="0" borderId="1" xfId="21" applyNumberFormat="1" applyFont="1" applyBorder="1" applyAlignment="1">
      <alignment horizontal="center" vertical="center"/>
    </xf>
    <xf numFmtId="9" fontId="76" fillId="0" borderId="1" xfId="21" applyFont="1" applyBorder="1" applyAlignment="1">
      <alignment horizontal="center" vertical="center"/>
    </xf>
    <xf numFmtId="0" fontId="0" fillId="0" borderId="2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39" xfId="0" applyBorder="1" applyAlignment="1">
      <alignment horizontal="center" vertical="center"/>
    </xf>
    <xf numFmtId="0" fontId="54" fillId="0" borderId="34" xfId="0" applyFont="1" applyBorder="1" applyAlignment="1" applyProtection="1">
      <alignment horizontal="left" vertical="center"/>
      <protection locked="0"/>
    </xf>
    <xf numFmtId="0" fontId="54" fillId="0" borderId="22" xfId="0" applyFont="1" applyBorder="1" applyAlignment="1" applyProtection="1">
      <alignment horizontal="left" vertical="center"/>
      <protection locked="0"/>
    </xf>
    <xf numFmtId="0" fontId="54" fillId="0" borderId="5" xfId="0" applyFont="1" applyBorder="1" applyAlignment="1" applyProtection="1">
      <alignment horizontal="left" vertical="center"/>
      <protection locked="0"/>
    </xf>
    <xf numFmtId="0" fontId="0" fillId="3" borderId="23"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28" xfId="0" applyFill="1" applyBorder="1" applyAlignment="1" applyProtection="1">
      <alignment horizontal="center" vertical="center"/>
      <protection locked="0"/>
    </xf>
    <xf numFmtId="0" fontId="54" fillId="0" borderId="20" xfId="0" applyFont="1" applyBorder="1" applyAlignment="1">
      <alignment horizontal="left" vertical="center"/>
    </xf>
    <xf numFmtId="0" fontId="54" fillId="0" borderId="14" xfId="0" applyFont="1" applyBorder="1" applyAlignment="1">
      <alignment horizontal="left" vertical="center"/>
    </xf>
    <xf numFmtId="0" fontId="54" fillId="0" borderId="15" xfId="0" applyFont="1" applyBorder="1" applyAlignment="1">
      <alignment horizontal="left" vertical="center"/>
    </xf>
    <xf numFmtId="0" fontId="54" fillId="0" borderId="39" xfId="0" applyFont="1" applyBorder="1" applyAlignment="1">
      <alignment horizontal="left" vertical="center"/>
    </xf>
    <xf numFmtId="0" fontId="52" fillId="17" borderId="40" xfId="0" applyFont="1" applyFill="1" applyBorder="1" applyAlignment="1">
      <alignment horizontal="center"/>
    </xf>
    <xf numFmtId="0" fontId="52" fillId="17" borderId="32" xfId="0" applyFont="1" applyFill="1" applyBorder="1" applyAlignment="1">
      <alignment horizontal="center"/>
    </xf>
    <xf numFmtId="0" fontId="52" fillId="17" borderId="33" xfId="0" applyFont="1" applyFill="1" applyBorder="1" applyAlignment="1">
      <alignment horizontal="center"/>
    </xf>
    <xf numFmtId="0" fontId="0" fillId="0" borderId="13" xfId="0" applyBorder="1" applyAlignment="1">
      <alignment horizontal="center" vertical="center"/>
    </xf>
    <xf numFmtId="0" fontId="0" fillId="0" borderId="15" xfId="0" applyBorder="1" applyAlignment="1">
      <alignment horizontal="center" vertical="center"/>
    </xf>
    <xf numFmtId="0" fontId="54" fillId="0" borderId="1" xfId="0" applyFont="1" applyBorder="1" applyAlignment="1">
      <alignment horizontal="left" vertical="center"/>
    </xf>
    <xf numFmtId="0" fontId="25" fillId="0" borderId="20" xfId="0" applyFont="1" applyBorder="1" applyAlignment="1">
      <alignment horizontal="center" vertical="center"/>
    </xf>
    <xf numFmtId="0" fontId="25" fillId="0" borderId="14" xfId="0" applyFont="1" applyBorder="1" applyAlignment="1">
      <alignment horizontal="center" vertical="center"/>
    </xf>
    <xf numFmtId="0" fontId="25" fillId="0" borderId="39" xfId="0" applyFont="1" applyBorder="1" applyAlignment="1">
      <alignment horizontal="center" vertical="center"/>
    </xf>
    <xf numFmtId="0" fontId="25" fillId="0" borderId="2" xfId="0" applyFont="1" applyBorder="1" applyAlignment="1">
      <alignment horizontal="left" vertical="center"/>
    </xf>
    <xf numFmtId="0" fontId="25" fillId="0" borderId="5" xfId="0" applyFont="1" applyBorder="1" applyAlignment="1">
      <alignment horizontal="left" vertical="center"/>
    </xf>
    <xf numFmtId="0" fontId="0" fillId="3" borderId="20"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0" fontId="0" fillId="3" borderId="39" xfId="0" applyFill="1" applyBorder="1" applyAlignment="1" applyProtection="1">
      <alignment horizontal="center" vertical="center"/>
      <protection locked="0"/>
    </xf>
    <xf numFmtId="0" fontId="54" fillId="3" borderId="3" xfId="0" applyFont="1" applyFill="1" applyBorder="1" applyAlignment="1" applyProtection="1">
      <alignment horizontal="left" vertical="center"/>
      <protection locked="0"/>
    </xf>
    <xf numFmtId="0" fontId="54" fillId="3" borderId="1" xfId="0" applyFont="1" applyFill="1" applyBorder="1" applyAlignment="1" applyProtection="1">
      <alignment horizontal="left" vertical="center"/>
      <protection locked="0"/>
    </xf>
    <xf numFmtId="0" fontId="52" fillId="17" borderId="40" xfId="0" applyFont="1" applyFill="1" applyBorder="1" applyAlignment="1">
      <alignment horizontal="center" vertical="center"/>
    </xf>
    <xf numFmtId="0" fontId="52" fillId="17" borderId="32" xfId="0" applyFont="1" applyFill="1" applyBorder="1" applyAlignment="1">
      <alignment horizontal="center" vertical="center"/>
    </xf>
    <xf numFmtId="0" fontId="52" fillId="17" borderId="33" xfId="0" applyFont="1" applyFill="1" applyBorder="1" applyAlignment="1">
      <alignment horizontal="center" vertical="center"/>
    </xf>
    <xf numFmtId="0" fontId="54" fillId="0" borderId="13" xfId="0" applyFont="1" applyBorder="1" applyAlignment="1">
      <alignment horizontal="center" vertical="center"/>
    </xf>
    <xf numFmtId="0" fontId="54" fillId="0" borderId="14" xfId="0" applyFont="1" applyBorder="1" applyAlignment="1">
      <alignment horizontal="center" vertical="center"/>
    </xf>
    <xf numFmtId="0" fontId="54" fillId="0" borderId="39" xfId="0" applyFont="1" applyBorder="1" applyAlignment="1">
      <alignment horizontal="center" vertical="center"/>
    </xf>
    <xf numFmtId="0" fontId="54" fillId="0" borderId="34" xfId="0" applyFont="1" applyBorder="1" applyAlignment="1">
      <alignment horizontal="left" vertical="center"/>
    </xf>
    <xf numFmtId="0" fontId="54" fillId="0" borderId="22" xfId="0" applyFont="1" applyBorder="1" applyAlignment="1">
      <alignment horizontal="left" vertical="center"/>
    </xf>
    <xf numFmtId="0" fontId="54" fillId="0" borderId="5" xfId="0" applyFont="1" applyBorder="1" applyAlignment="1">
      <alignment horizontal="left" vertical="center"/>
    </xf>
    <xf numFmtId="0" fontId="54" fillId="0" borderId="18" xfId="0" applyFont="1" applyBorder="1" applyAlignment="1">
      <alignment horizontal="center" vertical="center"/>
    </xf>
    <xf numFmtId="0" fontId="0" fillId="0" borderId="2" xfId="0" applyBorder="1" applyAlignment="1">
      <alignment horizontal="left" vertical="center"/>
    </xf>
    <xf numFmtId="0" fontId="0" fillId="0" borderId="5" xfId="0" applyBorder="1" applyAlignment="1">
      <alignment horizontal="left" vertical="center"/>
    </xf>
    <xf numFmtId="0" fontId="54" fillId="0" borderId="18" xfId="0" applyFont="1" applyBorder="1" applyAlignment="1">
      <alignment horizontal="left" vertical="center"/>
    </xf>
    <xf numFmtId="0" fontId="54" fillId="0" borderId="63" xfId="0" applyFont="1" applyBorder="1" applyAlignment="1">
      <alignment horizontal="left" vertical="center"/>
    </xf>
    <xf numFmtId="0" fontId="25" fillId="3" borderId="20" xfId="0" applyFont="1" applyFill="1" applyBorder="1" applyAlignment="1">
      <alignment horizontal="center" vertical="center"/>
    </xf>
    <xf numFmtId="0" fontId="25" fillId="3" borderId="14" xfId="0" applyFont="1" applyFill="1" applyBorder="1" applyAlignment="1">
      <alignment horizontal="center" vertical="center"/>
    </xf>
    <xf numFmtId="0" fontId="25" fillId="3" borderId="39" xfId="0" applyFont="1" applyFill="1" applyBorder="1" applyAlignment="1">
      <alignment horizontal="center" vertical="center"/>
    </xf>
    <xf numFmtId="0" fontId="25" fillId="3" borderId="2" xfId="0" applyFont="1" applyFill="1" applyBorder="1" applyAlignment="1">
      <alignment horizontal="left" vertical="center"/>
    </xf>
    <xf numFmtId="0" fontId="25" fillId="3" borderId="5" xfId="0" applyFont="1" applyFill="1" applyBorder="1" applyAlignment="1">
      <alignment horizontal="left" vertical="center"/>
    </xf>
    <xf numFmtId="0" fontId="25" fillId="0" borderId="2" xfId="0" applyFont="1" applyBorder="1" applyAlignment="1" applyProtection="1">
      <alignment horizontal="left" vertical="center"/>
      <protection locked="0"/>
    </xf>
    <xf numFmtId="0" fontId="25" fillId="0" borderId="5" xfId="0" applyFont="1" applyBorder="1" applyAlignment="1" applyProtection="1">
      <alignment horizontal="left" vertical="center"/>
      <protection locked="0"/>
    </xf>
    <xf numFmtId="0" fontId="54" fillId="0" borderId="17" xfId="0" applyFont="1" applyBorder="1" applyAlignment="1">
      <alignment horizontal="left" vertical="center"/>
    </xf>
    <xf numFmtId="0" fontId="0" fillId="0" borderId="20" xfId="0" applyBorder="1" applyAlignment="1">
      <alignment horizontal="left" vertical="center"/>
    </xf>
    <xf numFmtId="0" fontId="0" fillId="0" borderId="14" xfId="0" applyBorder="1" applyAlignment="1">
      <alignment horizontal="left" vertical="center"/>
    </xf>
    <xf numFmtId="0" fontId="0" fillId="0" borderId="39" xfId="0" applyBorder="1" applyAlignment="1">
      <alignment horizontal="left" vertical="center"/>
    </xf>
    <xf numFmtId="0" fontId="54" fillId="0" borderId="3" xfId="0" applyFont="1" applyBorder="1" applyAlignment="1" applyProtection="1">
      <alignment horizontal="left" vertical="center"/>
      <protection locked="0"/>
    </xf>
    <xf numFmtId="0" fontId="54" fillId="0" borderId="1" xfId="0" applyFont="1" applyBorder="1" applyAlignment="1" applyProtection="1">
      <alignment horizontal="left" vertical="center"/>
      <protection locked="0"/>
    </xf>
    <xf numFmtId="0" fontId="93" fillId="17" borderId="40" xfId="0" applyFont="1" applyFill="1" applyBorder="1" applyAlignment="1">
      <alignment horizontal="center"/>
    </xf>
    <xf numFmtId="0" fontId="93" fillId="17" borderId="32" xfId="0" applyFont="1" applyFill="1" applyBorder="1" applyAlignment="1">
      <alignment horizontal="center"/>
    </xf>
    <xf numFmtId="0" fontId="93" fillId="17" borderId="33" xfId="0" applyFont="1" applyFill="1" applyBorder="1" applyAlignment="1">
      <alignment horizontal="center"/>
    </xf>
    <xf numFmtId="0" fontId="0" fillId="0" borderId="2"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20"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0" fillId="0" borderId="39" xfId="0" applyBorder="1" applyAlignment="1" applyProtection="1">
      <alignment horizontal="left" vertical="center"/>
      <protection locked="0"/>
    </xf>
    <xf numFmtId="0" fontId="0" fillId="0" borderId="15" xfId="0" applyBorder="1" applyAlignment="1">
      <alignment horizontal="left" vertical="center"/>
    </xf>
    <xf numFmtId="0" fontId="54" fillId="0" borderId="54" xfId="0" applyFont="1" applyBorder="1" applyAlignment="1">
      <alignment horizontal="left" vertical="center"/>
    </xf>
    <xf numFmtId="0" fontId="54" fillId="0" borderId="9" xfId="0" applyFont="1" applyBorder="1" applyAlignment="1">
      <alignment horizontal="left" vertical="center"/>
    </xf>
    <xf numFmtId="0" fontId="54" fillId="0" borderId="42" xfId="0" applyFont="1" applyBorder="1" applyAlignment="1">
      <alignment horizontal="left" vertical="center"/>
    </xf>
    <xf numFmtId="0" fontId="48" fillId="16" borderId="17" xfId="0" applyFont="1" applyFill="1" applyBorder="1" applyAlignment="1">
      <alignment horizontal="center" vertical="center"/>
    </xf>
    <xf numFmtId="0" fontId="48" fillId="16" borderId="3" xfId="0" applyFont="1" applyFill="1" applyBorder="1" applyAlignment="1">
      <alignment horizontal="center" vertical="center"/>
    </xf>
    <xf numFmtId="0" fontId="48" fillId="16" borderId="10" xfId="0" applyFont="1" applyFill="1" applyBorder="1" applyAlignment="1">
      <alignment horizontal="center" vertical="center"/>
    </xf>
    <xf numFmtId="0" fontId="49" fillId="16" borderId="18" xfId="0" applyFont="1" applyFill="1" applyBorder="1" applyAlignment="1">
      <alignment horizontal="center" vertical="center" wrapText="1"/>
    </xf>
    <xf numFmtId="0" fontId="49" fillId="16" borderId="1" xfId="0" applyFont="1" applyFill="1" applyBorder="1" applyAlignment="1">
      <alignment horizontal="center" vertical="center"/>
    </xf>
    <xf numFmtId="0" fontId="49" fillId="16" borderId="2" xfId="0" applyFont="1" applyFill="1" applyBorder="1" applyAlignment="1">
      <alignment horizontal="center" vertical="center"/>
    </xf>
    <xf numFmtId="0" fontId="49" fillId="16" borderId="19" xfId="0" applyFont="1" applyFill="1" applyBorder="1" applyAlignment="1">
      <alignment horizontal="center" vertical="center"/>
    </xf>
    <xf numFmtId="0" fontId="50" fillId="0" borderId="43" xfId="0" applyFont="1" applyBorder="1" applyAlignment="1">
      <alignment horizontal="center"/>
    </xf>
    <xf numFmtId="0" fontId="50" fillId="0" borderId="30" xfId="0" applyFont="1" applyBorder="1" applyAlignment="1">
      <alignment horizontal="center"/>
    </xf>
    <xf numFmtId="0" fontId="10" fillId="0" borderId="46" xfId="0" applyFont="1" applyBorder="1" applyAlignment="1">
      <alignment horizontal="center"/>
    </xf>
    <xf numFmtId="0" fontId="10" fillId="0" borderId="47" xfId="0" applyFont="1" applyBorder="1" applyAlignment="1">
      <alignment horizontal="center"/>
    </xf>
    <xf numFmtId="0" fontId="10" fillId="0" borderId="48" xfId="0" applyFont="1" applyBorder="1" applyAlignment="1">
      <alignment horizontal="center"/>
    </xf>
    <xf numFmtId="0" fontId="51" fillId="16" borderId="23" xfId="0" applyFont="1" applyFill="1" applyBorder="1" applyAlignment="1">
      <alignment horizontal="left" vertical="center"/>
    </xf>
    <xf numFmtId="0" fontId="51" fillId="16" borderId="37" xfId="0" applyFont="1" applyFill="1" applyBorder="1" applyAlignment="1">
      <alignment horizontal="left" vertical="center"/>
    </xf>
    <xf numFmtId="0" fontId="52" fillId="17" borderId="17" xfId="0" applyFont="1" applyFill="1" applyBorder="1" applyAlignment="1">
      <alignment horizontal="center" vertical="center"/>
    </xf>
    <xf numFmtId="0" fontId="52" fillId="17" borderId="3" xfId="0" applyFont="1" applyFill="1" applyBorder="1" applyAlignment="1">
      <alignment horizontal="center" vertical="center"/>
    </xf>
    <xf numFmtId="0" fontId="52" fillId="17" borderId="10" xfId="0" applyFont="1" applyFill="1" applyBorder="1" applyAlignment="1">
      <alignment horizontal="center" vertical="center"/>
    </xf>
    <xf numFmtId="0" fontId="10" fillId="2" borderId="46" xfId="0" applyFont="1" applyFill="1" applyBorder="1" applyAlignment="1">
      <alignment vertical="top"/>
    </xf>
    <xf numFmtId="0" fontId="10" fillId="2" borderId="47" xfId="0" applyFont="1" applyFill="1" applyBorder="1" applyAlignment="1">
      <alignment vertical="top"/>
    </xf>
    <xf numFmtId="0" fontId="10" fillId="2" borderId="58" xfId="0" applyFont="1" applyFill="1" applyBorder="1" applyAlignment="1">
      <alignment vertical="top"/>
    </xf>
    <xf numFmtId="0" fontId="10" fillId="2" borderId="58" xfId="0" applyFont="1" applyFill="1" applyBorder="1" applyAlignment="1">
      <alignment horizontal="left" vertical="center" wrapText="1"/>
    </xf>
    <xf numFmtId="0" fontId="51" fillId="16" borderId="46" xfId="0" applyFont="1" applyFill="1" applyBorder="1" applyAlignment="1">
      <alignment horizontal="left" vertical="center"/>
    </xf>
    <xf numFmtId="0" fontId="51" fillId="16" borderId="48" xfId="0" applyFont="1" applyFill="1" applyBorder="1" applyAlignment="1">
      <alignment horizontal="left" vertical="center"/>
    </xf>
    <xf numFmtId="0" fontId="54" fillId="0" borderId="3" xfId="0" applyFont="1" applyBorder="1" applyAlignment="1">
      <alignment horizontal="left" vertical="center"/>
    </xf>
    <xf numFmtId="0" fontId="0" fillId="0" borderId="56" xfId="0" applyBorder="1" applyAlignment="1">
      <alignment horizontal="center" vertical="center"/>
    </xf>
    <xf numFmtId="0" fontId="0" fillId="0" borderId="26" xfId="0" applyBorder="1" applyAlignment="1">
      <alignment horizontal="center" vertical="center"/>
    </xf>
    <xf numFmtId="0" fontId="0" fillId="0" borderId="55" xfId="0" applyBorder="1" applyAlignment="1">
      <alignment horizontal="center" vertical="center"/>
    </xf>
    <xf numFmtId="0" fontId="54" fillId="0" borderId="20" xfId="0" applyFont="1" applyBorder="1" applyAlignment="1">
      <alignment horizontal="center" vertical="center"/>
    </xf>
    <xf numFmtId="0" fontId="54" fillId="0" borderId="2" xfId="0" applyFont="1" applyBorder="1" applyAlignment="1">
      <alignment horizontal="left" vertical="center"/>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cellXfs>
  <cellStyles count="2033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10" xfId="5022" xr:uid="{00000000-0005-0000-0000-00002D000000}"/>
    <cellStyle name="Comma [0] 10 2" xfId="9399" xr:uid="{00000000-0005-0000-0000-00002E000000}"/>
    <cellStyle name="Comma [0] 10 2 2" xfId="18152" xr:uid="{00000000-0005-0000-0000-00002F000000}"/>
    <cellStyle name="Comma [0] 10 3" xfId="13776" xr:uid="{00000000-0005-0000-0000-000030000000}"/>
    <cellStyle name="Comma [0] 11" xfId="7211" xr:uid="{00000000-0005-0000-0000-000031000000}"/>
    <cellStyle name="Comma [0] 11 2" xfId="15964" xr:uid="{00000000-0005-0000-0000-000032000000}"/>
    <cellStyle name="Comma [0] 12" xfId="11588" xr:uid="{00000000-0005-0000-0000-000033000000}"/>
    <cellStyle name="Comma [0] 2" xfId="71" xr:uid="{00000000-0005-0000-0000-000034000000}"/>
    <cellStyle name="Comma [0] 2 10" xfId="5023" xr:uid="{00000000-0005-0000-0000-000035000000}"/>
    <cellStyle name="Comma [0] 2 10 2" xfId="9400" xr:uid="{00000000-0005-0000-0000-000036000000}"/>
    <cellStyle name="Comma [0] 2 10 2 2" xfId="18153" xr:uid="{00000000-0005-0000-0000-000037000000}"/>
    <cellStyle name="Comma [0] 2 10 3" xfId="13777" xr:uid="{00000000-0005-0000-0000-000038000000}"/>
    <cellStyle name="Comma [0] 2 11" xfId="7212" xr:uid="{00000000-0005-0000-0000-000039000000}"/>
    <cellStyle name="Comma [0] 2 11 2" xfId="15965" xr:uid="{00000000-0005-0000-0000-00003A000000}"/>
    <cellStyle name="Comma [0] 2 12" xfId="11589" xr:uid="{00000000-0005-0000-0000-00003B000000}"/>
    <cellStyle name="Comma [0] 2 2" xfId="72" xr:uid="{00000000-0005-0000-0000-00003C000000}"/>
    <cellStyle name="Comma [0] 2 2 10" xfId="7213" xr:uid="{00000000-0005-0000-0000-00003D000000}"/>
    <cellStyle name="Comma [0] 2 2 10 2" xfId="15966" xr:uid="{00000000-0005-0000-0000-00003E000000}"/>
    <cellStyle name="Comma [0] 2 2 11" xfId="11590" xr:uid="{00000000-0005-0000-0000-00003F000000}"/>
    <cellStyle name="Comma [0] 2 2 2" xfId="73" xr:uid="{00000000-0005-0000-0000-000040000000}"/>
    <cellStyle name="Comma [0] 2 2 2 10" xfId="11591" xr:uid="{00000000-0005-0000-0000-000041000000}"/>
    <cellStyle name="Comma [0] 2 2 2 2" xfId="2926" xr:uid="{00000000-0005-0000-0000-000042000000}"/>
    <cellStyle name="Comma [0] 2 2 2 2 2" xfId="3038" xr:uid="{00000000-0005-0000-0000-000043000000}"/>
    <cellStyle name="Comma [0] 2 2 2 2 2 2" xfId="3314" xr:uid="{00000000-0005-0000-0000-000044000000}"/>
    <cellStyle name="Comma [0] 2 2 2 2 2 2 2" xfId="3867" xr:uid="{00000000-0005-0000-0000-000045000000}"/>
    <cellStyle name="Comma [0] 2 2 2 2 2 2 2 2" xfId="4963" xr:uid="{00000000-0005-0000-0000-000046000000}"/>
    <cellStyle name="Comma [0] 2 2 2 2 2 2 2 2 2" xfId="7152" xr:uid="{00000000-0005-0000-0000-000047000000}"/>
    <cellStyle name="Comma [0] 2 2 2 2 2 2 2 2 2 2" xfId="11529" xr:uid="{00000000-0005-0000-0000-000048000000}"/>
    <cellStyle name="Comma [0] 2 2 2 2 2 2 2 2 2 2 2" xfId="20282" xr:uid="{00000000-0005-0000-0000-000049000000}"/>
    <cellStyle name="Comma [0] 2 2 2 2 2 2 2 2 2 3" xfId="15906" xr:uid="{00000000-0005-0000-0000-00004A000000}"/>
    <cellStyle name="Comma [0] 2 2 2 2 2 2 2 2 3" xfId="9341" xr:uid="{00000000-0005-0000-0000-00004B000000}"/>
    <cellStyle name="Comma [0] 2 2 2 2 2 2 2 2 3 2" xfId="18094" xr:uid="{00000000-0005-0000-0000-00004C000000}"/>
    <cellStyle name="Comma [0] 2 2 2 2 2 2 2 2 4" xfId="13718" xr:uid="{00000000-0005-0000-0000-00004D000000}"/>
    <cellStyle name="Comma [0] 2 2 2 2 2 2 2 3" xfId="6058" xr:uid="{00000000-0005-0000-0000-00004E000000}"/>
    <cellStyle name="Comma [0] 2 2 2 2 2 2 2 3 2" xfId="10435" xr:uid="{00000000-0005-0000-0000-00004F000000}"/>
    <cellStyle name="Comma [0] 2 2 2 2 2 2 2 3 2 2" xfId="19188" xr:uid="{00000000-0005-0000-0000-000050000000}"/>
    <cellStyle name="Comma [0] 2 2 2 2 2 2 2 3 3" xfId="14812" xr:uid="{00000000-0005-0000-0000-000051000000}"/>
    <cellStyle name="Comma [0] 2 2 2 2 2 2 2 4" xfId="8247" xr:uid="{00000000-0005-0000-0000-000052000000}"/>
    <cellStyle name="Comma [0] 2 2 2 2 2 2 2 4 2" xfId="17000" xr:uid="{00000000-0005-0000-0000-000053000000}"/>
    <cellStyle name="Comma [0] 2 2 2 2 2 2 2 5" xfId="12624" xr:uid="{00000000-0005-0000-0000-000054000000}"/>
    <cellStyle name="Comma [0] 2 2 2 2 2 2 3" xfId="4415" xr:uid="{00000000-0005-0000-0000-000055000000}"/>
    <cellStyle name="Comma [0] 2 2 2 2 2 2 3 2" xfId="6604" xr:uid="{00000000-0005-0000-0000-000056000000}"/>
    <cellStyle name="Comma [0] 2 2 2 2 2 2 3 2 2" xfId="10981" xr:uid="{00000000-0005-0000-0000-000057000000}"/>
    <cellStyle name="Comma [0] 2 2 2 2 2 2 3 2 2 2" xfId="19734" xr:uid="{00000000-0005-0000-0000-000058000000}"/>
    <cellStyle name="Comma [0] 2 2 2 2 2 2 3 2 3" xfId="15358" xr:uid="{00000000-0005-0000-0000-000059000000}"/>
    <cellStyle name="Comma [0] 2 2 2 2 2 2 3 3" xfId="8793" xr:uid="{00000000-0005-0000-0000-00005A000000}"/>
    <cellStyle name="Comma [0] 2 2 2 2 2 2 3 3 2" xfId="17546" xr:uid="{00000000-0005-0000-0000-00005B000000}"/>
    <cellStyle name="Comma [0] 2 2 2 2 2 2 3 4" xfId="13170" xr:uid="{00000000-0005-0000-0000-00005C000000}"/>
    <cellStyle name="Comma [0] 2 2 2 2 2 2 4" xfId="5510" xr:uid="{00000000-0005-0000-0000-00005D000000}"/>
    <cellStyle name="Comma [0] 2 2 2 2 2 2 4 2" xfId="9887" xr:uid="{00000000-0005-0000-0000-00005E000000}"/>
    <cellStyle name="Comma [0] 2 2 2 2 2 2 4 2 2" xfId="18640" xr:uid="{00000000-0005-0000-0000-00005F000000}"/>
    <cellStyle name="Comma [0] 2 2 2 2 2 2 4 3" xfId="14264" xr:uid="{00000000-0005-0000-0000-000060000000}"/>
    <cellStyle name="Comma [0] 2 2 2 2 2 2 5" xfId="7699" xr:uid="{00000000-0005-0000-0000-000061000000}"/>
    <cellStyle name="Comma [0] 2 2 2 2 2 2 5 2" xfId="16452" xr:uid="{00000000-0005-0000-0000-000062000000}"/>
    <cellStyle name="Comma [0] 2 2 2 2 2 2 6" xfId="12076" xr:uid="{00000000-0005-0000-0000-000063000000}"/>
    <cellStyle name="Comma [0] 2 2 2 2 2 3" xfId="3593" xr:uid="{00000000-0005-0000-0000-000064000000}"/>
    <cellStyle name="Comma [0] 2 2 2 2 2 3 2" xfId="4689" xr:uid="{00000000-0005-0000-0000-000065000000}"/>
    <cellStyle name="Comma [0] 2 2 2 2 2 3 2 2" xfId="6878" xr:uid="{00000000-0005-0000-0000-000066000000}"/>
    <cellStyle name="Comma [0] 2 2 2 2 2 3 2 2 2" xfId="11255" xr:uid="{00000000-0005-0000-0000-000067000000}"/>
    <cellStyle name="Comma [0] 2 2 2 2 2 3 2 2 2 2" xfId="20008" xr:uid="{00000000-0005-0000-0000-000068000000}"/>
    <cellStyle name="Comma [0] 2 2 2 2 2 3 2 2 3" xfId="15632" xr:uid="{00000000-0005-0000-0000-000069000000}"/>
    <cellStyle name="Comma [0] 2 2 2 2 2 3 2 3" xfId="9067" xr:uid="{00000000-0005-0000-0000-00006A000000}"/>
    <cellStyle name="Comma [0] 2 2 2 2 2 3 2 3 2" xfId="17820" xr:uid="{00000000-0005-0000-0000-00006B000000}"/>
    <cellStyle name="Comma [0] 2 2 2 2 2 3 2 4" xfId="13444" xr:uid="{00000000-0005-0000-0000-00006C000000}"/>
    <cellStyle name="Comma [0] 2 2 2 2 2 3 3" xfId="5784" xr:uid="{00000000-0005-0000-0000-00006D000000}"/>
    <cellStyle name="Comma [0] 2 2 2 2 2 3 3 2" xfId="10161" xr:uid="{00000000-0005-0000-0000-00006E000000}"/>
    <cellStyle name="Comma [0] 2 2 2 2 2 3 3 2 2" xfId="18914" xr:uid="{00000000-0005-0000-0000-00006F000000}"/>
    <cellStyle name="Comma [0] 2 2 2 2 2 3 3 3" xfId="14538" xr:uid="{00000000-0005-0000-0000-000070000000}"/>
    <cellStyle name="Comma [0] 2 2 2 2 2 3 4" xfId="7973" xr:uid="{00000000-0005-0000-0000-000071000000}"/>
    <cellStyle name="Comma [0] 2 2 2 2 2 3 4 2" xfId="16726" xr:uid="{00000000-0005-0000-0000-000072000000}"/>
    <cellStyle name="Comma [0] 2 2 2 2 2 3 5" xfId="12350" xr:uid="{00000000-0005-0000-0000-000073000000}"/>
    <cellStyle name="Comma [0] 2 2 2 2 2 4" xfId="4141" xr:uid="{00000000-0005-0000-0000-000074000000}"/>
    <cellStyle name="Comma [0] 2 2 2 2 2 4 2" xfId="6330" xr:uid="{00000000-0005-0000-0000-000075000000}"/>
    <cellStyle name="Comma [0] 2 2 2 2 2 4 2 2" xfId="10707" xr:uid="{00000000-0005-0000-0000-000076000000}"/>
    <cellStyle name="Comma [0] 2 2 2 2 2 4 2 2 2" xfId="19460" xr:uid="{00000000-0005-0000-0000-000077000000}"/>
    <cellStyle name="Comma [0] 2 2 2 2 2 4 2 3" xfId="15084" xr:uid="{00000000-0005-0000-0000-000078000000}"/>
    <cellStyle name="Comma [0] 2 2 2 2 2 4 3" xfId="8519" xr:uid="{00000000-0005-0000-0000-000079000000}"/>
    <cellStyle name="Comma [0] 2 2 2 2 2 4 3 2" xfId="17272" xr:uid="{00000000-0005-0000-0000-00007A000000}"/>
    <cellStyle name="Comma [0] 2 2 2 2 2 4 4" xfId="12896" xr:uid="{00000000-0005-0000-0000-00007B000000}"/>
    <cellStyle name="Comma [0] 2 2 2 2 2 5" xfId="5236" xr:uid="{00000000-0005-0000-0000-00007C000000}"/>
    <cellStyle name="Comma [0] 2 2 2 2 2 5 2" xfId="9613" xr:uid="{00000000-0005-0000-0000-00007D000000}"/>
    <cellStyle name="Comma [0] 2 2 2 2 2 5 2 2" xfId="18366" xr:uid="{00000000-0005-0000-0000-00007E000000}"/>
    <cellStyle name="Comma [0] 2 2 2 2 2 5 3" xfId="13990" xr:uid="{00000000-0005-0000-0000-00007F000000}"/>
    <cellStyle name="Comma [0] 2 2 2 2 2 6" xfId="7425" xr:uid="{00000000-0005-0000-0000-000080000000}"/>
    <cellStyle name="Comma [0] 2 2 2 2 2 6 2" xfId="16178" xr:uid="{00000000-0005-0000-0000-000081000000}"/>
    <cellStyle name="Comma [0] 2 2 2 2 2 7" xfId="11802" xr:uid="{00000000-0005-0000-0000-000082000000}"/>
    <cellStyle name="Comma [0] 2 2 2 2 3" xfId="3202" xr:uid="{00000000-0005-0000-0000-000083000000}"/>
    <cellStyle name="Comma [0] 2 2 2 2 3 2" xfId="3755" xr:uid="{00000000-0005-0000-0000-000084000000}"/>
    <cellStyle name="Comma [0] 2 2 2 2 3 2 2" xfId="4851" xr:uid="{00000000-0005-0000-0000-000085000000}"/>
    <cellStyle name="Comma [0] 2 2 2 2 3 2 2 2" xfId="7040" xr:uid="{00000000-0005-0000-0000-000086000000}"/>
    <cellStyle name="Comma [0] 2 2 2 2 3 2 2 2 2" xfId="11417" xr:uid="{00000000-0005-0000-0000-000087000000}"/>
    <cellStyle name="Comma [0] 2 2 2 2 3 2 2 2 2 2" xfId="20170" xr:uid="{00000000-0005-0000-0000-000088000000}"/>
    <cellStyle name="Comma [0] 2 2 2 2 3 2 2 2 3" xfId="15794" xr:uid="{00000000-0005-0000-0000-000089000000}"/>
    <cellStyle name="Comma [0] 2 2 2 2 3 2 2 3" xfId="9229" xr:uid="{00000000-0005-0000-0000-00008A000000}"/>
    <cellStyle name="Comma [0] 2 2 2 2 3 2 2 3 2" xfId="17982" xr:uid="{00000000-0005-0000-0000-00008B000000}"/>
    <cellStyle name="Comma [0] 2 2 2 2 3 2 2 4" xfId="13606" xr:uid="{00000000-0005-0000-0000-00008C000000}"/>
    <cellStyle name="Comma [0] 2 2 2 2 3 2 3" xfId="5946" xr:uid="{00000000-0005-0000-0000-00008D000000}"/>
    <cellStyle name="Comma [0] 2 2 2 2 3 2 3 2" xfId="10323" xr:uid="{00000000-0005-0000-0000-00008E000000}"/>
    <cellStyle name="Comma [0] 2 2 2 2 3 2 3 2 2" xfId="19076" xr:uid="{00000000-0005-0000-0000-00008F000000}"/>
    <cellStyle name="Comma [0] 2 2 2 2 3 2 3 3" xfId="14700" xr:uid="{00000000-0005-0000-0000-000090000000}"/>
    <cellStyle name="Comma [0] 2 2 2 2 3 2 4" xfId="8135" xr:uid="{00000000-0005-0000-0000-000091000000}"/>
    <cellStyle name="Comma [0] 2 2 2 2 3 2 4 2" xfId="16888" xr:uid="{00000000-0005-0000-0000-000092000000}"/>
    <cellStyle name="Comma [0] 2 2 2 2 3 2 5" xfId="12512" xr:uid="{00000000-0005-0000-0000-000093000000}"/>
    <cellStyle name="Comma [0] 2 2 2 2 3 3" xfId="4303" xr:uid="{00000000-0005-0000-0000-000094000000}"/>
    <cellStyle name="Comma [0] 2 2 2 2 3 3 2" xfId="6492" xr:uid="{00000000-0005-0000-0000-000095000000}"/>
    <cellStyle name="Comma [0] 2 2 2 2 3 3 2 2" xfId="10869" xr:uid="{00000000-0005-0000-0000-000096000000}"/>
    <cellStyle name="Comma [0] 2 2 2 2 3 3 2 2 2" xfId="19622" xr:uid="{00000000-0005-0000-0000-000097000000}"/>
    <cellStyle name="Comma [0] 2 2 2 2 3 3 2 3" xfId="15246" xr:uid="{00000000-0005-0000-0000-000098000000}"/>
    <cellStyle name="Comma [0] 2 2 2 2 3 3 3" xfId="8681" xr:uid="{00000000-0005-0000-0000-000099000000}"/>
    <cellStyle name="Comma [0] 2 2 2 2 3 3 3 2" xfId="17434" xr:uid="{00000000-0005-0000-0000-00009A000000}"/>
    <cellStyle name="Comma [0] 2 2 2 2 3 3 4" xfId="13058" xr:uid="{00000000-0005-0000-0000-00009B000000}"/>
    <cellStyle name="Comma [0] 2 2 2 2 3 4" xfId="5398" xr:uid="{00000000-0005-0000-0000-00009C000000}"/>
    <cellStyle name="Comma [0] 2 2 2 2 3 4 2" xfId="9775" xr:uid="{00000000-0005-0000-0000-00009D000000}"/>
    <cellStyle name="Comma [0] 2 2 2 2 3 4 2 2" xfId="18528" xr:uid="{00000000-0005-0000-0000-00009E000000}"/>
    <cellStyle name="Comma [0] 2 2 2 2 3 4 3" xfId="14152" xr:uid="{00000000-0005-0000-0000-00009F000000}"/>
    <cellStyle name="Comma [0] 2 2 2 2 3 5" xfId="7587" xr:uid="{00000000-0005-0000-0000-0000A0000000}"/>
    <cellStyle name="Comma [0] 2 2 2 2 3 5 2" xfId="16340" xr:uid="{00000000-0005-0000-0000-0000A1000000}"/>
    <cellStyle name="Comma [0] 2 2 2 2 3 6" xfId="11964" xr:uid="{00000000-0005-0000-0000-0000A2000000}"/>
    <cellStyle name="Comma [0] 2 2 2 2 4" xfId="3481" xr:uid="{00000000-0005-0000-0000-0000A3000000}"/>
    <cellStyle name="Comma [0] 2 2 2 2 4 2" xfId="4577" xr:uid="{00000000-0005-0000-0000-0000A4000000}"/>
    <cellStyle name="Comma [0] 2 2 2 2 4 2 2" xfId="6766" xr:uid="{00000000-0005-0000-0000-0000A5000000}"/>
    <cellStyle name="Comma [0] 2 2 2 2 4 2 2 2" xfId="11143" xr:uid="{00000000-0005-0000-0000-0000A6000000}"/>
    <cellStyle name="Comma [0] 2 2 2 2 4 2 2 2 2" xfId="19896" xr:uid="{00000000-0005-0000-0000-0000A7000000}"/>
    <cellStyle name="Comma [0] 2 2 2 2 4 2 2 3" xfId="15520" xr:uid="{00000000-0005-0000-0000-0000A8000000}"/>
    <cellStyle name="Comma [0] 2 2 2 2 4 2 3" xfId="8955" xr:uid="{00000000-0005-0000-0000-0000A9000000}"/>
    <cellStyle name="Comma [0] 2 2 2 2 4 2 3 2" xfId="17708" xr:uid="{00000000-0005-0000-0000-0000AA000000}"/>
    <cellStyle name="Comma [0] 2 2 2 2 4 2 4" xfId="13332" xr:uid="{00000000-0005-0000-0000-0000AB000000}"/>
    <cellStyle name="Comma [0] 2 2 2 2 4 3" xfId="5672" xr:uid="{00000000-0005-0000-0000-0000AC000000}"/>
    <cellStyle name="Comma [0] 2 2 2 2 4 3 2" xfId="10049" xr:uid="{00000000-0005-0000-0000-0000AD000000}"/>
    <cellStyle name="Comma [0] 2 2 2 2 4 3 2 2" xfId="18802" xr:uid="{00000000-0005-0000-0000-0000AE000000}"/>
    <cellStyle name="Comma [0] 2 2 2 2 4 3 3" xfId="14426" xr:uid="{00000000-0005-0000-0000-0000AF000000}"/>
    <cellStyle name="Comma [0] 2 2 2 2 4 4" xfId="7861" xr:uid="{00000000-0005-0000-0000-0000B0000000}"/>
    <cellStyle name="Comma [0] 2 2 2 2 4 4 2" xfId="16614" xr:uid="{00000000-0005-0000-0000-0000B1000000}"/>
    <cellStyle name="Comma [0] 2 2 2 2 4 5" xfId="12238" xr:uid="{00000000-0005-0000-0000-0000B2000000}"/>
    <cellStyle name="Comma [0] 2 2 2 2 5" xfId="4029" xr:uid="{00000000-0005-0000-0000-0000B3000000}"/>
    <cellStyle name="Comma [0] 2 2 2 2 5 2" xfId="6218" xr:uid="{00000000-0005-0000-0000-0000B4000000}"/>
    <cellStyle name="Comma [0] 2 2 2 2 5 2 2" xfId="10595" xr:uid="{00000000-0005-0000-0000-0000B5000000}"/>
    <cellStyle name="Comma [0] 2 2 2 2 5 2 2 2" xfId="19348" xr:uid="{00000000-0005-0000-0000-0000B6000000}"/>
    <cellStyle name="Comma [0] 2 2 2 2 5 2 3" xfId="14972" xr:uid="{00000000-0005-0000-0000-0000B7000000}"/>
    <cellStyle name="Comma [0] 2 2 2 2 5 3" xfId="8407" xr:uid="{00000000-0005-0000-0000-0000B8000000}"/>
    <cellStyle name="Comma [0] 2 2 2 2 5 3 2" xfId="17160" xr:uid="{00000000-0005-0000-0000-0000B9000000}"/>
    <cellStyle name="Comma [0] 2 2 2 2 5 4" xfId="12784" xr:uid="{00000000-0005-0000-0000-0000BA000000}"/>
    <cellStyle name="Comma [0] 2 2 2 2 6" xfId="5124" xr:uid="{00000000-0005-0000-0000-0000BB000000}"/>
    <cellStyle name="Comma [0] 2 2 2 2 6 2" xfId="9501" xr:uid="{00000000-0005-0000-0000-0000BC000000}"/>
    <cellStyle name="Comma [0] 2 2 2 2 6 2 2" xfId="18254" xr:uid="{00000000-0005-0000-0000-0000BD000000}"/>
    <cellStyle name="Comma [0] 2 2 2 2 6 3" xfId="13878" xr:uid="{00000000-0005-0000-0000-0000BE000000}"/>
    <cellStyle name="Comma [0] 2 2 2 2 7" xfId="7313" xr:uid="{00000000-0005-0000-0000-0000BF000000}"/>
    <cellStyle name="Comma [0] 2 2 2 2 7 2" xfId="16066" xr:uid="{00000000-0005-0000-0000-0000C0000000}"/>
    <cellStyle name="Comma [0] 2 2 2 2 8" xfId="11690" xr:uid="{00000000-0005-0000-0000-0000C1000000}"/>
    <cellStyle name="Comma [0] 2 2 2 3" xfId="2985" xr:uid="{00000000-0005-0000-0000-0000C2000000}"/>
    <cellStyle name="Comma [0] 2 2 2 3 2" xfId="3261" xr:uid="{00000000-0005-0000-0000-0000C3000000}"/>
    <cellStyle name="Comma [0] 2 2 2 3 2 2" xfId="3814" xr:uid="{00000000-0005-0000-0000-0000C4000000}"/>
    <cellStyle name="Comma [0] 2 2 2 3 2 2 2" xfId="4910" xr:uid="{00000000-0005-0000-0000-0000C5000000}"/>
    <cellStyle name="Comma [0] 2 2 2 3 2 2 2 2" xfId="7099" xr:uid="{00000000-0005-0000-0000-0000C6000000}"/>
    <cellStyle name="Comma [0] 2 2 2 3 2 2 2 2 2" xfId="11476" xr:uid="{00000000-0005-0000-0000-0000C7000000}"/>
    <cellStyle name="Comma [0] 2 2 2 3 2 2 2 2 2 2" xfId="20229" xr:uid="{00000000-0005-0000-0000-0000C8000000}"/>
    <cellStyle name="Comma [0] 2 2 2 3 2 2 2 2 3" xfId="15853" xr:uid="{00000000-0005-0000-0000-0000C9000000}"/>
    <cellStyle name="Comma [0] 2 2 2 3 2 2 2 3" xfId="9288" xr:uid="{00000000-0005-0000-0000-0000CA000000}"/>
    <cellStyle name="Comma [0] 2 2 2 3 2 2 2 3 2" xfId="18041" xr:uid="{00000000-0005-0000-0000-0000CB000000}"/>
    <cellStyle name="Comma [0] 2 2 2 3 2 2 2 4" xfId="13665" xr:uid="{00000000-0005-0000-0000-0000CC000000}"/>
    <cellStyle name="Comma [0] 2 2 2 3 2 2 3" xfId="6005" xr:uid="{00000000-0005-0000-0000-0000CD000000}"/>
    <cellStyle name="Comma [0] 2 2 2 3 2 2 3 2" xfId="10382" xr:uid="{00000000-0005-0000-0000-0000CE000000}"/>
    <cellStyle name="Comma [0] 2 2 2 3 2 2 3 2 2" xfId="19135" xr:uid="{00000000-0005-0000-0000-0000CF000000}"/>
    <cellStyle name="Comma [0] 2 2 2 3 2 2 3 3" xfId="14759" xr:uid="{00000000-0005-0000-0000-0000D0000000}"/>
    <cellStyle name="Comma [0] 2 2 2 3 2 2 4" xfId="8194" xr:uid="{00000000-0005-0000-0000-0000D1000000}"/>
    <cellStyle name="Comma [0] 2 2 2 3 2 2 4 2" xfId="16947" xr:uid="{00000000-0005-0000-0000-0000D2000000}"/>
    <cellStyle name="Comma [0] 2 2 2 3 2 2 5" xfId="12571" xr:uid="{00000000-0005-0000-0000-0000D3000000}"/>
    <cellStyle name="Comma [0] 2 2 2 3 2 3" xfId="4362" xr:uid="{00000000-0005-0000-0000-0000D4000000}"/>
    <cellStyle name="Comma [0] 2 2 2 3 2 3 2" xfId="6551" xr:uid="{00000000-0005-0000-0000-0000D5000000}"/>
    <cellStyle name="Comma [0] 2 2 2 3 2 3 2 2" xfId="10928" xr:uid="{00000000-0005-0000-0000-0000D6000000}"/>
    <cellStyle name="Comma [0] 2 2 2 3 2 3 2 2 2" xfId="19681" xr:uid="{00000000-0005-0000-0000-0000D7000000}"/>
    <cellStyle name="Comma [0] 2 2 2 3 2 3 2 3" xfId="15305" xr:uid="{00000000-0005-0000-0000-0000D8000000}"/>
    <cellStyle name="Comma [0] 2 2 2 3 2 3 3" xfId="8740" xr:uid="{00000000-0005-0000-0000-0000D9000000}"/>
    <cellStyle name="Comma [0] 2 2 2 3 2 3 3 2" xfId="17493" xr:uid="{00000000-0005-0000-0000-0000DA000000}"/>
    <cellStyle name="Comma [0] 2 2 2 3 2 3 4" xfId="13117" xr:uid="{00000000-0005-0000-0000-0000DB000000}"/>
    <cellStyle name="Comma [0] 2 2 2 3 2 4" xfId="5457" xr:uid="{00000000-0005-0000-0000-0000DC000000}"/>
    <cellStyle name="Comma [0] 2 2 2 3 2 4 2" xfId="9834" xr:uid="{00000000-0005-0000-0000-0000DD000000}"/>
    <cellStyle name="Comma [0] 2 2 2 3 2 4 2 2" xfId="18587" xr:uid="{00000000-0005-0000-0000-0000DE000000}"/>
    <cellStyle name="Comma [0] 2 2 2 3 2 4 3" xfId="14211" xr:uid="{00000000-0005-0000-0000-0000DF000000}"/>
    <cellStyle name="Comma [0] 2 2 2 3 2 5" xfId="7646" xr:uid="{00000000-0005-0000-0000-0000E0000000}"/>
    <cellStyle name="Comma [0] 2 2 2 3 2 5 2" xfId="16399" xr:uid="{00000000-0005-0000-0000-0000E1000000}"/>
    <cellStyle name="Comma [0] 2 2 2 3 2 6" xfId="12023" xr:uid="{00000000-0005-0000-0000-0000E2000000}"/>
    <cellStyle name="Comma [0] 2 2 2 3 3" xfId="3540" xr:uid="{00000000-0005-0000-0000-0000E3000000}"/>
    <cellStyle name="Comma [0] 2 2 2 3 3 2" xfId="4636" xr:uid="{00000000-0005-0000-0000-0000E4000000}"/>
    <cellStyle name="Comma [0] 2 2 2 3 3 2 2" xfId="6825" xr:uid="{00000000-0005-0000-0000-0000E5000000}"/>
    <cellStyle name="Comma [0] 2 2 2 3 3 2 2 2" xfId="11202" xr:uid="{00000000-0005-0000-0000-0000E6000000}"/>
    <cellStyle name="Comma [0] 2 2 2 3 3 2 2 2 2" xfId="19955" xr:uid="{00000000-0005-0000-0000-0000E7000000}"/>
    <cellStyle name="Comma [0] 2 2 2 3 3 2 2 3" xfId="15579" xr:uid="{00000000-0005-0000-0000-0000E8000000}"/>
    <cellStyle name="Comma [0] 2 2 2 3 3 2 3" xfId="9014" xr:uid="{00000000-0005-0000-0000-0000E9000000}"/>
    <cellStyle name="Comma [0] 2 2 2 3 3 2 3 2" xfId="17767" xr:uid="{00000000-0005-0000-0000-0000EA000000}"/>
    <cellStyle name="Comma [0] 2 2 2 3 3 2 4" xfId="13391" xr:uid="{00000000-0005-0000-0000-0000EB000000}"/>
    <cellStyle name="Comma [0] 2 2 2 3 3 3" xfId="5731" xr:uid="{00000000-0005-0000-0000-0000EC000000}"/>
    <cellStyle name="Comma [0] 2 2 2 3 3 3 2" xfId="10108" xr:uid="{00000000-0005-0000-0000-0000ED000000}"/>
    <cellStyle name="Comma [0] 2 2 2 3 3 3 2 2" xfId="18861" xr:uid="{00000000-0005-0000-0000-0000EE000000}"/>
    <cellStyle name="Comma [0] 2 2 2 3 3 3 3" xfId="14485" xr:uid="{00000000-0005-0000-0000-0000EF000000}"/>
    <cellStyle name="Comma [0] 2 2 2 3 3 4" xfId="7920" xr:uid="{00000000-0005-0000-0000-0000F0000000}"/>
    <cellStyle name="Comma [0] 2 2 2 3 3 4 2" xfId="16673" xr:uid="{00000000-0005-0000-0000-0000F1000000}"/>
    <cellStyle name="Comma [0] 2 2 2 3 3 5" xfId="12297" xr:uid="{00000000-0005-0000-0000-0000F2000000}"/>
    <cellStyle name="Comma [0] 2 2 2 3 4" xfId="4088" xr:uid="{00000000-0005-0000-0000-0000F3000000}"/>
    <cellStyle name="Comma [0] 2 2 2 3 4 2" xfId="6277" xr:uid="{00000000-0005-0000-0000-0000F4000000}"/>
    <cellStyle name="Comma [0] 2 2 2 3 4 2 2" xfId="10654" xr:uid="{00000000-0005-0000-0000-0000F5000000}"/>
    <cellStyle name="Comma [0] 2 2 2 3 4 2 2 2" xfId="19407" xr:uid="{00000000-0005-0000-0000-0000F6000000}"/>
    <cellStyle name="Comma [0] 2 2 2 3 4 2 3" xfId="15031" xr:uid="{00000000-0005-0000-0000-0000F7000000}"/>
    <cellStyle name="Comma [0] 2 2 2 3 4 3" xfId="8466" xr:uid="{00000000-0005-0000-0000-0000F8000000}"/>
    <cellStyle name="Comma [0] 2 2 2 3 4 3 2" xfId="17219" xr:uid="{00000000-0005-0000-0000-0000F9000000}"/>
    <cellStyle name="Comma [0] 2 2 2 3 4 4" xfId="12843" xr:uid="{00000000-0005-0000-0000-0000FA000000}"/>
    <cellStyle name="Comma [0] 2 2 2 3 5" xfId="5183" xr:uid="{00000000-0005-0000-0000-0000FB000000}"/>
    <cellStyle name="Comma [0] 2 2 2 3 5 2" xfId="9560" xr:uid="{00000000-0005-0000-0000-0000FC000000}"/>
    <cellStyle name="Comma [0] 2 2 2 3 5 2 2" xfId="18313" xr:uid="{00000000-0005-0000-0000-0000FD000000}"/>
    <cellStyle name="Comma [0] 2 2 2 3 5 3" xfId="13937" xr:uid="{00000000-0005-0000-0000-0000FE000000}"/>
    <cellStyle name="Comma [0] 2 2 2 3 6" xfId="7372" xr:uid="{00000000-0005-0000-0000-0000FF000000}"/>
    <cellStyle name="Comma [0] 2 2 2 3 6 2" xfId="16125" xr:uid="{00000000-0005-0000-0000-000000010000}"/>
    <cellStyle name="Comma [0] 2 2 2 3 7" xfId="11749" xr:uid="{00000000-0005-0000-0000-000001010000}"/>
    <cellStyle name="Comma [0] 2 2 2 4" xfId="2872" xr:uid="{00000000-0005-0000-0000-000002010000}"/>
    <cellStyle name="Comma [0] 2 2 2 4 2" xfId="3151" xr:uid="{00000000-0005-0000-0000-000003010000}"/>
    <cellStyle name="Comma [0] 2 2 2 4 2 2" xfId="3704" xr:uid="{00000000-0005-0000-0000-000004010000}"/>
    <cellStyle name="Comma [0] 2 2 2 4 2 2 2" xfId="4800" xr:uid="{00000000-0005-0000-0000-000005010000}"/>
    <cellStyle name="Comma [0] 2 2 2 4 2 2 2 2" xfId="6989" xr:uid="{00000000-0005-0000-0000-000006010000}"/>
    <cellStyle name="Comma [0] 2 2 2 4 2 2 2 2 2" xfId="11366" xr:uid="{00000000-0005-0000-0000-000007010000}"/>
    <cellStyle name="Comma [0] 2 2 2 4 2 2 2 2 2 2" xfId="20119" xr:uid="{00000000-0005-0000-0000-000008010000}"/>
    <cellStyle name="Comma [0] 2 2 2 4 2 2 2 2 3" xfId="15743" xr:uid="{00000000-0005-0000-0000-000009010000}"/>
    <cellStyle name="Comma [0] 2 2 2 4 2 2 2 3" xfId="9178" xr:uid="{00000000-0005-0000-0000-00000A010000}"/>
    <cellStyle name="Comma [0] 2 2 2 4 2 2 2 3 2" xfId="17931" xr:uid="{00000000-0005-0000-0000-00000B010000}"/>
    <cellStyle name="Comma [0] 2 2 2 4 2 2 2 4" xfId="13555" xr:uid="{00000000-0005-0000-0000-00000C010000}"/>
    <cellStyle name="Comma [0] 2 2 2 4 2 2 3" xfId="5895" xr:uid="{00000000-0005-0000-0000-00000D010000}"/>
    <cellStyle name="Comma [0] 2 2 2 4 2 2 3 2" xfId="10272" xr:uid="{00000000-0005-0000-0000-00000E010000}"/>
    <cellStyle name="Comma [0] 2 2 2 4 2 2 3 2 2" xfId="19025" xr:uid="{00000000-0005-0000-0000-00000F010000}"/>
    <cellStyle name="Comma [0] 2 2 2 4 2 2 3 3" xfId="14649" xr:uid="{00000000-0005-0000-0000-000010010000}"/>
    <cellStyle name="Comma [0] 2 2 2 4 2 2 4" xfId="8084" xr:uid="{00000000-0005-0000-0000-000011010000}"/>
    <cellStyle name="Comma [0] 2 2 2 4 2 2 4 2" xfId="16837" xr:uid="{00000000-0005-0000-0000-000012010000}"/>
    <cellStyle name="Comma [0] 2 2 2 4 2 2 5" xfId="12461" xr:uid="{00000000-0005-0000-0000-000013010000}"/>
    <cellStyle name="Comma [0] 2 2 2 4 2 3" xfId="4252" xr:uid="{00000000-0005-0000-0000-000014010000}"/>
    <cellStyle name="Comma [0] 2 2 2 4 2 3 2" xfId="6441" xr:uid="{00000000-0005-0000-0000-000015010000}"/>
    <cellStyle name="Comma [0] 2 2 2 4 2 3 2 2" xfId="10818" xr:uid="{00000000-0005-0000-0000-000016010000}"/>
    <cellStyle name="Comma [0] 2 2 2 4 2 3 2 2 2" xfId="19571" xr:uid="{00000000-0005-0000-0000-000017010000}"/>
    <cellStyle name="Comma [0] 2 2 2 4 2 3 2 3" xfId="15195" xr:uid="{00000000-0005-0000-0000-000018010000}"/>
    <cellStyle name="Comma [0] 2 2 2 4 2 3 3" xfId="8630" xr:uid="{00000000-0005-0000-0000-000019010000}"/>
    <cellStyle name="Comma [0] 2 2 2 4 2 3 3 2" xfId="17383" xr:uid="{00000000-0005-0000-0000-00001A010000}"/>
    <cellStyle name="Comma [0] 2 2 2 4 2 3 4" xfId="13007" xr:uid="{00000000-0005-0000-0000-00001B010000}"/>
    <cellStyle name="Comma [0] 2 2 2 4 2 4" xfId="5347" xr:uid="{00000000-0005-0000-0000-00001C010000}"/>
    <cellStyle name="Comma [0] 2 2 2 4 2 4 2" xfId="9724" xr:uid="{00000000-0005-0000-0000-00001D010000}"/>
    <cellStyle name="Comma [0] 2 2 2 4 2 4 2 2" xfId="18477" xr:uid="{00000000-0005-0000-0000-00001E010000}"/>
    <cellStyle name="Comma [0] 2 2 2 4 2 4 3" xfId="14101" xr:uid="{00000000-0005-0000-0000-00001F010000}"/>
    <cellStyle name="Comma [0] 2 2 2 4 2 5" xfId="7536" xr:uid="{00000000-0005-0000-0000-000020010000}"/>
    <cellStyle name="Comma [0] 2 2 2 4 2 5 2" xfId="16289" xr:uid="{00000000-0005-0000-0000-000021010000}"/>
    <cellStyle name="Comma [0] 2 2 2 4 2 6" xfId="11913" xr:uid="{00000000-0005-0000-0000-000022010000}"/>
    <cellStyle name="Comma [0] 2 2 2 4 3" xfId="3430" xr:uid="{00000000-0005-0000-0000-000023010000}"/>
    <cellStyle name="Comma [0] 2 2 2 4 3 2" xfId="4526" xr:uid="{00000000-0005-0000-0000-000024010000}"/>
    <cellStyle name="Comma [0] 2 2 2 4 3 2 2" xfId="6715" xr:uid="{00000000-0005-0000-0000-000025010000}"/>
    <cellStyle name="Comma [0] 2 2 2 4 3 2 2 2" xfId="11092" xr:uid="{00000000-0005-0000-0000-000026010000}"/>
    <cellStyle name="Comma [0] 2 2 2 4 3 2 2 2 2" xfId="19845" xr:uid="{00000000-0005-0000-0000-000027010000}"/>
    <cellStyle name="Comma [0] 2 2 2 4 3 2 2 3" xfId="15469" xr:uid="{00000000-0005-0000-0000-000028010000}"/>
    <cellStyle name="Comma [0] 2 2 2 4 3 2 3" xfId="8904" xr:uid="{00000000-0005-0000-0000-000029010000}"/>
    <cellStyle name="Comma [0] 2 2 2 4 3 2 3 2" xfId="17657" xr:uid="{00000000-0005-0000-0000-00002A010000}"/>
    <cellStyle name="Comma [0] 2 2 2 4 3 2 4" xfId="13281" xr:uid="{00000000-0005-0000-0000-00002B010000}"/>
    <cellStyle name="Comma [0] 2 2 2 4 3 3" xfId="5621" xr:uid="{00000000-0005-0000-0000-00002C010000}"/>
    <cellStyle name="Comma [0] 2 2 2 4 3 3 2" xfId="9998" xr:uid="{00000000-0005-0000-0000-00002D010000}"/>
    <cellStyle name="Comma [0] 2 2 2 4 3 3 2 2" xfId="18751" xr:uid="{00000000-0005-0000-0000-00002E010000}"/>
    <cellStyle name="Comma [0] 2 2 2 4 3 3 3" xfId="14375" xr:uid="{00000000-0005-0000-0000-00002F010000}"/>
    <cellStyle name="Comma [0] 2 2 2 4 3 4" xfId="7810" xr:uid="{00000000-0005-0000-0000-000030010000}"/>
    <cellStyle name="Comma [0] 2 2 2 4 3 4 2" xfId="16563" xr:uid="{00000000-0005-0000-0000-000031010000}"/>
    <cellStyle name="Comma [0] 2 2 2 4 3 5" xfId="12187" xr:uid="{00000000-0005-0000-0000-000032010000}"/>
    <cellStyle name="Comma [0] 2 2 2 4 4" xfId="3978" xr:uid="{00000000-0005-0000-0000-000033010000}"/>
    <cellStyle name="Comma [0] 2 2 2 4 4 2" xfId="6167" xr:uid="{00000000-0005-0000-0000-000034010000}"/>
    <cellStyle name="Comma [0] 2 2 2 4 4 2 2" xfId="10544" xr:uid="{00000000-0005-0000-0000-000035010000}"/>
    <cellStyle name="Comma [0] 2 2 2 4 4 2 2 2" xfId="19297" xr:uid="{00000000-0005-0000-0000-000036010000}"/>
    <cellStyle name="Comma [0] 2 2 2 4 4 2 3" xfId="14921" xr:uid="{00000000-0005-0000-0000-000037010000}"/>
    <cellStyle name="Comma [0] 2 2 2 4 4 3" xfId="8356" xr:uid="{00000000-0005-0000-0000-000038010000}"/>
    <cellStyle name="Comma [0] 2 2 2 4 4 3 2" xfId="17109" xr:uid="{00000000-0005-0000-0000-000039010000}"/>
    <cellStyle name="Comma [0] 2 2 2 4 4 4" xfId="12733" xr:uid="{00000000-0005-0000-0000-00003A010000}"/>
    <cellStyle name="Comma [0] 2 2 2 4 5" xfId="5073" xr:uid="{00000000-0005-0000-0000-00003B010000}"/>
    <cellStyle name="Comma [0] 2 2 2 4 5 2" xfId="9450" xr:uid="{00000000-0005-0000-0000-00003C010000}"/>
    <cellStyle name="Comma [0] 2 2 2 4 5 2 2" xfId="18203" xr:uid="{00000000-0005-0000-0000-00003D010000}"/>
    <cellStyle name="Comma [0] 2 2 2 4 5 3" xfId="13827" xr:uid="{00000000-0005-0000-0000-00003E010000}"/>
    <cellStyle name="Comma [0] 2 2 2 4 6" xfId="7262" xr:uid="{00000000-0005-0000-0000-00003F010000}"/>
    <cellStyle name="Comma [0] 2 2 2 4 6 2" xfId="16015" xr:uid="{00000000-0005-0000-0000-000040010000}"/>
    <cellStyle name="Comma [0] 2 2 2 4 7" xfId="11639" xr:uid="{00000000-0005-0000-0000-000041010000}"/>
    <cellStyle name="Comma [0] 2 2 2 5" xfId="3101" xr:uid="{00000000-0005-0000-0000-000042010000}"/>
    <cellStyle name="Comma [0] 2 2 2 5 2" xfId="3655" xr:uid="{00000000-0005-0000-0000-000043010000}"/>
    <cellStyle name="Comma [0] 2 2 2 5 2 2" xfId="4751" xr:uid="{00000000-0005-0000-0000-000044010000}"/>
    <cellStyle name="Comma [0] 2 2 2 5 2 2 2" xfId="6940" xr:uid="{00000000-0005-0000-0000-000045010000}"/>
    <cellStyle name="Comma [0] 2 2 2 5 2 2 2 2" xfId="11317" xr:uid="{00000000-0005-0000-0000-000046010000}"/>
    <cellStyle name="Comma [0] 2 2 2 5 2 2 2 2 2" xfId="20070" xr:uid="{00000000-0005-0000-0000-000047010000}"/>
    <cellStyle name="Comma [0] 2 2 2 5 2 2 2 3" xfId="15694" xr:uid="{00000000-0005-0000-0000-000048010000}"/>
    <cellStyle name="Comma [0] 2 2 2 5 2 2 3" xfId="9129" xr:uid="{00000000-0005-0000-0000-000049010000}"/>
    <cellStyle name="Comma [0] 2 2 2 5 2 2 3 2" xfId="17882" xr:uid="{00000000-0005-0000-0000-00004A010000}"/>
    <cellStyle name="Comma [0] 2 2 2 5 2 2 4" xfId="13506" xr:uid="{00000000-0005-0000-0000-00004B010000}"/>
    <cellStyle name="Comma [0] 2 2 2 5 2 3" xfId="5846" xr:uid="{00000000-0005-0000-0000-00004C010000}"/>
    <cellStyle name="Comma [0] 2 2 2 5 2 3 2" xfId="10223" xr:uid="{00000000-0005-0000-0000-00004D010000}"/>
    <cellStyle name="Comma [0] 2 2 2 5 2 3 2 2" xfId="18976" xr:uid="{00000000-0005-0000-0000-00004E010000}"/>
    <cellStyle name="Comma [0] 2 2 2 5 2 3 3" xfId="14600" xr:uid="{00000000-0005-0000-0000-00004F010000}"/>
    <cellStyle name="Comma [0] 2 2 2 5 2 4" xfId="8035" xr:uid="{00000000-0005-0000-0000-000050010000}"/>
    <cellStyle name="Comma [0] 2 2 2 5 2 4 2" xfId="16788" xr:uid="{00000000-0005-0000-0000-000051010000}"/>
    <cellStyle name="Comma [0] 2 2 2 5 2 5" xfId="12412" xr:uid="{00000000-0005-0000-0000-000052010000}"/>
    <cellStyle name="Comma [0] 2 2 2 5 3" xfId="4203" xr:uid="{00000000-0005-0000-0000-000053010000}"/>
    <cellStyle name="Comma [0] 2 2 2 5 3 2" xfId="6392" xr:uid="{00000000-0005-0000-0000-000054010000}"/>
    <cellStyle name="Comma [0] 2 2 2 5 3 2 2" xfId="10769" xr:uid="{00000000-0005-0000-0000-000055010000}"/>
    <cellStyle name="Comma [0] 2 2 2 5 3 2 2 2" xfId="19522" xr:uid="{00000000-0005-0000-0000-000056010000}"/>
    <cellStyle name="Comma [0] 2 2 2 5 3 2 3" xfId="15146" xr:uid="{00000000-0005-0000-0000-000057010000}"/>
    <cellStyle name="Comma [0] 2 2 2 5 3 3" xfId="8581" xr:uid="{00000000-0005-0000-0000-000058010000}"/>
    <cellStyle name="Comma [0] 2 2 2 5 3 3 2" xfId="17334" xr:uid="{00000000-0005-0000-0000-000059010000}"/>
    <cellStyle name="Comma [0] 2 2 2 5 3 4" xfId="12958" xr:uid="{00000000-0005-0000-0000-00005A010000}"/>
    <cellStyle name="Comma [0] 2 2 2 5 4" xfId="5298" xr:uid="{00000000-0005-0000-0000-00005B010000}"/>
    <cellStyle name="Comma [0] 2 2 2 5 4 2" xfId="9675" xr:uid="{00000000-0005-0000-0000-00005C010000}"/>
    <cellStyle name="Comma [0] 2 2 2 5 4 2 2" xfId="18428" xr:uid="{00000000-0005-0000-0000-00005D010000}"/>
    <cellStyle name="Comma [0] 2 2 2 5 4 3" xfId="14052" xr:uid="{00000000-0005-0000-0000-00005E010000}"/>
    <cellStyle name="Comma [0] 2 2 2 5 5" xfId="7487" xr:uid="{00000000-0005-0000-0000-00005F010000}"/>
    <cellStyle name="Comma [0] 2 2 2 5 5 2" xfId="16240" xr:uid="{00000000-0005-0000-0000-000060010000}"/>
    <cellStyle name="Comma [0] 2 2 2 5 6" xfId="11864" xr:uid="{00000000-0005-0000-0000-000061010000}"/>
    <cellStyle name="Comma [0] 2 2 2 6" xfId="3380" xr:uid="{00000000-0005-0000-0000-000062010000}"/>
    <cellStyle name="Comma [0] 2 2 2 6 2" xfId="4477" xr:uid="{00000000-0005-0000-0000-000063010000}"/>
    <cellStyle name="Comma [0] 2 2 2 6 2 2" xfId="6666" xr:uid="{00000000-0005-0000-0000-000064010000}"/>
    <cellStyle name="Comma [0] 2 2 2 6 2 2 2" xfId="11043" xr:uid="{00000000-0005-0000-0000-000065010000}"/>
    <cellStyle name="Comma [0] 2 2 2 6 2 2 2 2" xfId="19796" xr:uid="{00000000-0005-0000-0000-000066010000}"/>
    <cellStyle name="Comma [0] 2 2 2 6 2 2 3" xfId="15420" xr:uid="{00000000-0005-0000-0000-000067010000}"/>
    <cellStyle name="Comma [0] 2 2 2 6 2 3" xfId="8855" xr:uid="{00000000-0005-0000-0000-000068010000}"/>
    <cellStyle name="Comma [0] 2 2 2 6 2 3 2" xfId="17608" xr:uid="{00000000-0005-0000-0000-000069010000}"/>
    <cellStyle name="Comma [0] 2 2 2 6 2 4" xfId="13232" xr:uid="{00000000-0005-0000-0000-00006A010000}"/>
    <cellStyle name="Comma [0] 2 2 2 6 3" xfId="5572" xr:uid="{00000000-0005-0000-0000-00006B010000}"/>
    <cellStyle name="Comma [0] 2 2 2 6 3 2" xfId="9949" xr:uid="{00000000-0005-0000-0000-00006C010000}"/>
    <cellStyle name="Comma [0] 2 2 2 6 3 2 2" xfId="18702" xr:uid="{00000000-0005-0000-0000-00006D010000}"/>
    <cellStyle name="Comma [0] 2 2 2 6 3 3" xfId="14326" xr:uid="{00000000-0005-0000-0000-00006E010000}"/>
    <cellStyle name="Comma [0] 2 2 2 6 4" xfId="7761" xr:uid="{00000000-0005-0000-0000-00006F010000}"/>
    <cellStyle name="Comma [0] 2 2 2 6 4 2" xfId="16514" xr:uid="{00000000-0005-0000-0000-000070010000}"/>
    <cellStyle name="Comma [0] 2 2 2 6 5" xfId="12138" xr:uid="{00000000-0005-0000-0000-000071010000}"/>
    <cellStyle name="Comma [0] 2 2 2 7" xfId="3930" xr:uid="{00000000-0005-0000-0000-000072010000}"/>
    <cellStyle name="Comma [0] 2 2 2 7 2" xfId="6119" xr:uid="{00000000-0005-0000-0000-000073010000}"/>
    <cellStyle name="Comma [0] 2 2 2 7 2 2" xfId="10496" xr:uid="{00000000-0005-0000-0000-000074010000}"/>
    <cellStyle name="Comma [0] 2 2 2 7 2 2 2" xfId="19249" xr:uid="{00000000-0005-0000-0000-000075010000}"/>
    <cellStyle name="Comma [0] 2 2 2 7 2 3" xfId="14873" xr:uid="{00000000-0005-0000-0000-000076010000}"/>
    <cellStyle name="Comma [0] 2 2 2 7 3" xfId="8308" xr:uid="{00000000-0005-0000-0000-000077010000}"/>
    <cellStyle name="Comma [0] 2 2 2 7 3 2" xfId="17061" xr:uid="{00000000-0005-0000-0000-000078010000}"/>
    <cellStyle name="Comma [0] 2 2 2 7 4" xfId="12685" xr:uid="{00000000-0005-0000-0000-000079010000}"/>
    <cellStyle name="Comma [0] 2 2 2 8" xfId="5025" xr:uid="{00000000-0005-0000-0000-00007A010000}"/>
    <cellStyle name="Comma [0] 2 2 2 8 2" xfId="9402" xr:uid="{00000000-0005-0000-0000-00007B010000}"/>
    <cellStyle name="Comma [0] 2 2 2 8 2 2" xfId="18155" xr:uid="{00000000-0005-0000-0000-00007C010000}"/>
    <cellStyle name="Comma [0] 2 2 2 8 3" xfId="13779" xr:uid="{00000000-0005-0000-0000-00007D010000}"/>
    <cellStyle name="Comma [0] 2 2 2 9" xfId="7214" xr:uid="{00000000-0005-0000-0000-00007E010000}"/>
    <cellStyle name="Comma [0] 2 2 2 9 2" xfId="15967" xr:uid="{00000000-0005-0000-0000-00007F010000}"/>
    <cellStyle name="Comma [0] 2 2 3" xfId="2925" xr:uid="{00000000-0005-0000-0000-000080010000}"/>
    <cellStyle name="Comma [0] 2 2 3 2" xfId="3037" xr:uid="{00000000-0005-0000-0000-000081010000}"/>
    <cellStyle name="Comma [0] 2 2 3 2 2" xfId="3313" xr:uid="{00000000-0005-0000-0000-000082010000}"/>
    <cellStyle name="Comma [0] 2 2 3 2 2 2" xfId="3866" xr:uid="{00000000-0005-0000-0000-000083010000}"/>
    <cellStyle name="Comma [0] 2 2 3 2 2 2 2" xfId="4962" xr:uid="{00000000-0005-0000-0000-000084010000}"/>
    <cellStyle name="Comma [0] 2 2 3 2 2 2 2 2" xfId="7151" xr:uid="{00000000-0005-0000-0000-000085010000}"/>
    <cellStyle name="Comma [0] 2 2 3 2 2 2 2 2 2" xfId="11528" xr:uid="{00000000-0005-0000-0000-000086010000}"/>
    <cellStyle name="Comma [0] 2 2 3 2 2 2 2 2 2 2" xfId="20281" xr:uid="{00000000-0005-0000-0000-000087010000}"/>
    <cellStyle name="Comma [0] 2 2 3 2 2 2 2 2 3" xfId="15905" xr:uid="{00000000-0005-0000-0000-000088010000}"/>
    <cellStyle name="Comma [0] 2 2 3 2 2 2 2 3" xfId="9340" xr:uid="{00000000-0005-0000-0000-000089010000}"/>
    <cellStyle name="Comma [0] 2 2 3 2 2 2 2 3 2" xfId="18093" xr:uid="{00000000-0005-0000-0000-00008A010000}"/>
    <cellStyle name="Comma [0] 2 2 3 2 2 2 2 4" xfId="13717" xr:uid="{00000000-0005-0000-0000-00008B010000}"/>
    <cellStyle name="Comma [0] 2 2 3 2 2 2 3" xfId="6057" xr:uid="{00000000-0005-0000-0000-00008C010000}"/>
    <cellStyle name="Comma [0] 2 2 3 2 2 2 3 2" xfId="10434" xr:uid="{00000000-0005-0000-0000-00008D010000}"/>
    <cellStyle name="Comma [0] 2 2 3 2 2 2 3 2 2" xfId="19187" xr:uid="{00000000-0005-0000-0000-00008E010000}"/>
    <cellStyle name="Comma [0] 2 2 3 2 2 2 3 3" xfId="14811" xr:uid="{00000000-0005-0000-0000-00008F010000}"/>
    <cellStyle name="Comma [0] 2 2 3 2 2 2 4" xfId="8246" xr:uid="{00000000-0005-0000-0000-000090010000}"/>
    <cellStyle name="Comma [0] 2 2 3 2 2 2 4 2" xfId="16999" xr:uid="{00000000-0005-0000-0000-000091010000}"/>
    <cellStyle name="Comma [0] 2 2 3 2 2 2 5" xfId="12623" xr:uid="{00000000-0005-0000-0000-000092010000}"/>
    <cellStyle name="Comma [0] 2 2 3 2 2 3" xfId="4414" xr:uid="{00000000-0005-0000-0000-000093010000}"/>
    <cellStyle name="Comma [0] 2 2 3 2 2 3 2" xfId="6603" xr:uid="{00000000-0005-0000-0000-000094010000}"/>
    <cellStyle name="Comma [0] 2 2 3 2 2 3 2 2" xfId="10980" xr:uid="{00000000-0005-0000-0000-000095010000}"/>
    <cellStyle name="Comma [0] 2 2 3 2 2 3 2 2 2" xfId="19733" xr:uid="{00000000-0005-0000-0000-000096010000}"/>
    <cellStyle name="Comma [0] 2 2 3 2 2 3 2 3" xfId="15357" xr:uid="{00000000-0005-0000-0000-000097010000}"/>
    <cellStyle name="Comma [0] 2 2 3 2 2 3 3" xfId="8792" xr:uid="{00000000-0005-0000-0000-000098010000}"/>
    <cellStyle name="Comma [0] 2 2 3 2 2 3 3 2" xfId="17545" xr:uid="{00000000-0005-0000-0000-000099010000}"/>
    <cellStyle name="Comma [0] 2 2 3 2 2 3 4" xfId="13169" xr:uid="{00000000-0005-0000-0000-00009A010000}"/>
    <cellStyle name="Comma [0] 2 2 3 2 2 4" xfId="5509" xr:uid="{00000000-0005-0000-0000-00009B010000}"/>
    <cellStyle name="Comma [0] 2 2 3 2 2 4 2" xfId="9886" xr:uid="{00000000-0005-0000-0000-00009C010000}"/>
    <cellStyle name="Comma [0] 2 2 3 2 2 4 2 2" xfId="18639" xr:uid="{00000000-0005-0000-0000-00009D010000}"/>
    <cellStyle name="Comma [0] 2 2 3 2 2 4 3" xfId="14263" xr:uid="{00000000-0005-0000-0000-00009E010000}"/>
    <cellStyle name="Comma [0] 2 2 3 2 2 5" xfId="7698" xr:uid="{00000000-0005-0000-0000-00009F010000}"/>
    <cellStyle name="Comma [0] 2 2 3 2 2 5 2" xfId="16451" xr:uid="{00000000-0005-0000-0000-0000A0010000}"/>
    <cellStyle name="Comma [0] 2 2 3 2 2 6" xfId="12075" xr:uid="{00000000-0005-0000-0000-0000A1010000}"/>
    <cellStyle name="Comma [0] 2 2 3 2 3" xfId="3592" xr:uid="{00000000-0005-0000-0000-0000A2010000}"/>
    <cellStyle name="Comma [0] 2 2 3 2 3 2" xfId="4688" xr:uid="{00000000-0005-0000-0000-0000A3010000}"/>
    <cellStyle name="Comma [0] 2 2 3 2 3 2 2" xfId="6877" xr:uid="{00000000-0005-0000-0000-0000A4010000}"/>
    <cellStyle name="Comma [0] 2 2 3 2 3 2 2 2" xfId="11254" xr:uid="{00000000-0005-0000-0000-0000A5010000}"/>
    <cellStyle name="Comma [0] 2 2 3 2 3 2 2 2 2" xfId="20007" xr:uid="{00000000-0005-0000-0000-0000A6010000}"/>
    <cellStyle name="Comma [0] 2 2 3 2 3 2 2 3" xfId="15631" xr:uid="{00000000-0005-0000-0000-0000A7010000}"/>
    <cellStyle name="Comma [0] 2 2 3 2 3 2 3" xfId="9066" xr:uid="{00000000-0005-0000-0000-0000A8010000}"/>
    <cellStyle name="Comma [0] 2 2 3 2 3 2 3 2" xfId="17819" xr:uid="{00000000-0005-0000-0000-0000A9010000}"/>
    <cellStyle name="Comma [0] 2 2 3 2 3 2 4" xfId="13443" xr:uid="{00000000-0005-0000-0000-0000AA010000}"/>
    <cellStyle name="Comma [0] 2 2 3 2 3 3" xfId="5783" xr:uid="{00000000-0005-0000-0000-0000AB010000}"/>
    <cellStyle name="Comma [0] 2 2 3 2 3 3 2" xfId="10160" xr:uid="{00000000-0005-0000-0000-0000AC010000}"/>
    <cellStyle name="Comma [0] 2 2 3 2 3 3 2 2" xfId="18913" xr:uid="{00000000-0005-0000-0000-0000AD010000}"/>
    <cellStyle name="Comma [0] 2 2 3 2 3 3 3" xfId="14537" xr:uid="{00000000-0005-0000-0000-0000AE010000}"/>
    <cellStyle name="Comma [0] 2 2 3 2 3 4" xfId="7972" xr:uid="{00000000-0005-0000-0000-0000AF010000}"/>
    <cellStyle name="Comma [0] 2 2 3 2 3 4 2" xfId="16725" xr:uid="{00000000-0005-0000-0000-0000B0010000}"/>
    <cellStyle name="Comma [0] 2 2 3 2 3 5" xfId="12349" xr:uid="{00000000-0005-0000-0000-0000B1010000}"/>
    <cellStyle name="Comma [0] 2 2 3 2 4" xfId="4140" xr:uid="{00000000-0005-0000-0000-0000B2010000}"/>
    <cellStyle name="Comma [0] 2 2 3 2 4 2" xfId="6329" xr:uid="{00000000-0005-0000-0000-0000B3010000}"/>
    <cellStyle name="Comma [0] 2 2 3 2 4 2 2" xfId="10706" xr:uid="{00000000-0005-0000-0000-0000B4010000}"/>
    <cellStyle name="Comma [0] 2 2 3 2 4 2 2 2" xfId="19459" xr:uid="{00000000-0005-0000-0000-0000B5010000}"/>
    <cellStyle name="Comma [0] 2 2 3 2 4 2 3" xfId="15083" xr:uid="{00000000-0005-0000-0000-0000B6010000}"/>
    <cellStyle name="Comma [0] 2 2 3 2 4 3" xfId="8518" xr:uid="{00000000-0005-0000-0000-0000B7010000}"/>
    <cellStyle name="Comma [0] 2 2 3 2 4 3 2" xfId="17271" xr:uid="{00000000-0005-0000-0000-0000B8010000}"/>
    <cellStyle name="Comma [0] 2 2 3 2 4 4" xfId="12895" xr:uid="{00000000-0005-0000-0000-0000B9010000}"/>
    <cellStyle name="Comma [0] 2 2 3 2 5" xfId="5235" xr:uid="{00000000-0005-0000-0000-0000BA010000}"/>
    <cellStyle name="Comma [0] 2 2 3 2 5 2" xfId="9612" xr:uid="{00000000-0005-0000-0000-0000BB010000}"/>
    <cellStyle name="Comma [0] 2 2 3 2 5 2 2" xfId="18365" xr:uid="{00000000-0005-0000-0000-0000BC010000}"/>
    <cellStyle name="Comma [0] 2 2 3 2 5 3" xfId="13989" xr:uid="{00000000-0005-0000-0000-0000BD010000}"/>
    <cellStyle name="Comma [0] 2 2 3 2 6" xfId="7424" xr:uid="{00000000-0005-0000-0000-0000BE010000}"/>
    <cellStyle name="Comma [0] 2 2 3 2 6 2" xfId="16177" xr:uid="{00000000-0005-0000-0000-0000BF010000}"/>
    <cellStyle name="Comma [0] 2 2 3 2 7" xfId="11801" xr:uid="{00000000-0005-0000-0000-0000C0010000}"/>
    <cellStyle name="Comma [0] 2 2 3 3" xfId="3201" xr:uid="{00000000-0005-0000-0000-0000C1010000}"/>
    <cellStyle name="Comma [0] 2 2 3 3 2" xfId="3754" xr:uid="{00000000-0005-0000-0000-0000C2010000}"/>
    <cellStyle name="Comma [0] 2 2 3 3 2 2" xfId="4850" xr:uid="{00000000-0005-0000-0000-0000C3010000}"/>
    <cellStyle name="Comma [0] 2 2 3 3 2 2 2" xfId="7039" xr:uid="{00000000-0005-0000-0000-0000C4010000}"/>
    <cellStyle name="Comma [0] 2 2 3 3 2 2 2 2" xfId="11416" xr:uid="{00000000-0005-0000-0000-0000C5010000}"/>
    <cellStyle name="Comma [0] 2 2 3 3 2 2 2 2 2" xfId="20169" xr:uid="{00000000-0005-0000-0000-0000C6010000}"/>
    <cellStyle name="Comma [0] 2 2 3 3 2 2 2 3" xfId="15793" xr:uid="{00000000-0005-0000-0000-0000C7010000}"/>
    <cellStyle name="Comma [0] 2 2 3 3 2 2 3" xfId="9228" xr:uid="{00000000-0005-0000-0000-0000C8010000}"/>
    <cellStyle name="Comma [0] 2 2 3 3 2 2 3 2" xfId="17981" xr:uid="{00000000-0005-0000-0000-0000C9010000}"/>
    <cellStyle name="Comma [0] 2 2 3 3 2 2 4" xfId="13605" xr:uid="{00000000-0005-0000-0000-0000CA010000}"/>
    <cellStyle name="Comma [0] 2 2 3 3 2 3" xfId="5945" xr:uid="{00000000-0005-0000-0000-0000CB010000}"/>
    <cellStyle name="Comma [0] 2 2 3 3 2 3 2" xfId="10322" xr:uid="{00000000-0005-0000-0000-0000CC010000}"/>
    <cellStyle name="Comma [0] 2 2 3 3 2 3 2 2" xfId="19075" xr:uid="{00000000-0005-0000-0000-0000CD010000}"/>
    <cellStyle name="Comma [0] 2 2 3 3 2 3 3" xfId="14699" xr:uid="{00000000-0005-0000-0000-0000CE010000}"/>
    <cellStyle name="Comma [0] 2 2 3 3 2 4" xfId="8134" xr:uid="{00000000-0005-0000-0000-0000CF010000}"/>
    <cellStyle name="Comma [0] 2 2 3 3 2 4 2" xfId="16887" xr:uid="{00000000-0005-0000-0000-0000D0010000}"/>
    <cellStyle name="Comma [0] 2 2 3 3 2 5" xfId="12511" xr:uid="{00000000-0005-0000-0000-0000D1010000}"/>
    <cellStyle name="Comma [0] 2 2 3 3 3" xfId="4302" xr:uid="{00000000-0005-0000-0000-0000D2010000}"/>
    <cellStyle name="Comma [0] 2 2 3 3 3 2" xfId="6491" xr:uid="{00000000-0005-0000-0000-0000D3010000}"/>
    <cellStyle name="Comma [0] 2 2 3 3 3 2 2" xfId="10868" xr:uid="{00000000-0005-0000-0000-0000D4010000}"/>
    <cellStyle name="Comma [0] 2 2 3 3 3 2 2 2" xfId="19621" xr:uid="{00000000-0005-0000-0000-0000D5010000}"/>
    <cellStyle name="Comma [0] 2 2 3 3 3 2 3" xfId="15245" xr:uid="{00000000-0005-0000-0000-0000D6010000}"/>
    <cellStyle name="Comma [0] 2 2 3 3 3 3" xfId="8680" xr:uid="{00000000-0005-0000-0000-0000D7010000}"/>
    <cellStyle name="Comma [0] 2 2 3 3 3 3 2" xfId="17433" xr:uid="{00000000-0005-0000-0000-0000D8010000}"/>
    <cellStyle name="Comma [0] 2 2 3 3 3 4" xfId="13057" xr:uid="{00000000-0005-0000-0000-0000D9010000}"/>
    <cellStyle name="Comma [0] 2 2 3 3 4" xfId="5397" xr:uid="{00000000-0005-0000-0000-0000DA010000}"/>
    <cellStyle name="Comma [0] 2 2 3 3 4 2" xfId="9774" xr:uid="{00000000-0005-0000-0000-0000DB010000}"/>
    <cellStyle name="Comma [0] 2 2 3 3 4 2 2" xfId="18527" xr:uid="{00000000-0005-0000-0000-0000DC010000}"/>
    <cellStyle name="Comma [0] 2 2 3 3 4 3" xfId="14151" xr:uid="{00000000-0005-0000-0000-0000DD010000}"/>
    <cellStyle name="Comma [0] 2 2 3 3 5" xfId="7586" xr:uid="{00000000-0005-0000-0000-0000DE010000}"/>
    <cellStyle name="Comma [0] 2 2 3 3 5 2" xfId="16339" xr:uid="{00000000-0005-0000-0000-0000DF010000}"/>
    <cellStyle name="Comma [0] 2 2 3 3 6" xfId="11963" xr:uid="{00000000-0005-0000-0000-0000E0010000}"/>
    <cellStyle name="Comma [0] 2 2 3 4" xfId="3480" xr:uid="{00000000-0005-0000-0000-0000E1010000}"/>
    <cellStyle name="Comma [0] 2 2 3 4 2" xfId="4576" xr:uid="{00000000-0005-0000-0000-0000E2010000}"/>
    <cellStyle name="Comma [0] 2 2 3 4 2 2" xfId="6765" xr:uid="{00000000-0005-0000-0000-0000E3010000}"/>
    <cellStyle name="Comma [0] 2 2 3 4 2 2 2" xfId="11142" xr:uid="{00000000-0005-0000-0000-0000E4010000}"/>
    <cellStyle name="Comma [0] 2 2 3 4 2 2 2 2" xfId="19895" xr:uid="{00000000-0005-0000-0000-0000E5010000}"/>
    <cellStyle name="Comma [0] 2 2 3 4 2 2 3" xfId="15519" xr:uid="{00000000-0005-0000-0000-0000E6010000}"/>
    <cellStyle name="Comma [0] 2 2 3 4 2 3" xfId="8954" xr:uid="{00000000-0005-0000-0000-0000E7010000}"/>
    <cellStyle name="Comma [0] 2 2 3 4 2 3 2" xfId="17707" xr:uid="{00000000-0005-0000-0000-0000E8010000}"/>
    <cellStyle name="Comma [0] 2 2 3 4 2 4" xfId="13331" xr:uid="{00000000-0005-0000-0000-0000E9010000}"/>
    <cellStyle name="Comma [0] 2 2 3 4 3" xfId="5671" xr:uid="{00000000-0005-0000-0000-0000EA010000}"/>
    <cellStyle name="Comma [0] 2 2 3 4 3 2" xfId="10048" xr:uid="{00000000-0005-0000-0000-0000EB010000}"/>
    <cellStyle name="Comma [0] 2 2 3 4 3 2 2" xfId="18801" xr:uid="{00000000-0005-0000-0000-0000EC010000}"/>
    <cellStyle name="Comma [0] 2 2 3 4 3 3" xfId="14425" xr:uid="{00000000-0005-0000-0000-0000ED010000}"/>
    <cellStyle name="Comma [0] 2 2 3 4 4" xfId="7860" xr:uid="{00000000-0005-0000-0000-0000EE010000}"/>
    <cellStyle name="Comma [0] 2 2 3 4 4 2" xfId="16613" xr:uid="{00000000-0005-0000-0000-0000EF010000}"/>
    <cellStyle name="Comma [0] 2 2 3 4 5" xfId="12237" xr:uid="{00000000-0005-0000-0000-0000F0010000}"/>
    <cellStyle name="Comma [0] 2 2 3 5" xfId="4028" xr:uid="{00000000-0005-0000-0000-0000F1010000}"/>
    <cellStyle name="Comma [0] 2 2 3 5 2" xfId="6217" xr:uid="{00000000-0005-0000-0000-0000F2010000}"/>
    <cellStyle name="Comma [0] 2 2 3 5 2 2" xfId="10594" xr:uid="{00000000-0005-0000-0000-0000F3010000}"/>
    <cellStyle name="Comma [0] 2 2 3 5 2 2 2" xfId="19347" xr:uid="{00000000-0005-0000-0000-0000F4010000}"/>
    <cellStyle name="Comma [0] 2 2 3 5 2 3" xfId="14971" xr:uid="{00000000-0005-0000-0000-0000F5010000}"/>
    <cellStyle name="Comma [0] 2 2 3 5 3" xfId="8406" xr:uid="{00000000-0005-0000-0000-0000F6010000}"/>
    <cellStyle name="Comma [0] 2 2 3 5 3 2" xfId="17159" xr:uid="{00000000-0005-0000-0000-0000F7010000}"/>
    <cellStyle name="Comma [0] 2 2 3 5 4" xfId="12783" xr:uid="{00000000-0005-0000-0000-0000F8010000}"/>
    <cellStyle name="Comma [0] 2 2 3 6" xfId="5123" xr:uid="{00000000-0005-0000-0000-0000F9010000}"/>
    <cellStyle name="Comma [0] 2 2 3 6 2" xfId="9500" xr:uid="{00000000-0005-0000-0000-0000FA010000}"/>
    <cellStyle name="Comma [0] 2 2 3 6 2 2" xfId="18253" xr:uid="{00000000-0005-0000-0000-0000FB010000}"/>
    <cellStyle name="Comma [0] 2 2 3 6 3" xfId="13877" xr:uid="{00000000-0005-0000-0000-0000FC010000}"/>
    <cellStyle name="Comma [0] 2 2 3 7" xfId="7312" xr:uid="{00000000-0005-0000-0000-0000FD010000}"/>
    <cellStyle name="Comma [0] 2 2 3 7 2" xfId="16065" xr:uid="{00000000-0005-0000-0000-0000FE010000}"/>
    <cellStyle name="Comma [0] 2 2 3 8" xfId="11689" xr:uid="{00000000-0005-0000-0000-0000FF010000}"/>
    <cellStyle name="Comma [0] 2 2 4" xfId="2984" xr:uid="{00000000-0005-0000-0000-000000020000}"/>
    <cellStyle name="Comma [0] 2 2 4 2" xfId="3260" xr:uid="{00000000-0005-0000-0000-000001020000}"/>
    <cellStyle name="Comma [0] 2 2 4 2 2" xfId="3813" xr:uid="{00000000-0005-0000-0000-000002020000}"/>
    <cellStyle name="Comma [0] 2 2 4 2 2 2" xfId="4909" xr:uid="{00000000-0005-0000-0000-000003020000}"/>
    <cellStyle name="Comma [0] 2 2 4 2 2 2 2" xfId="7098" xr:uid="{00000000-0005-0000-0000-000004020000}"/>
    <cellStyle name="Comma [0] 2 2 4 2 2 2 2 2" xfId="11475" xr:uid="{00000000-0005-0000-0000-000005020000}"/>
    <cellStyle name="Comma [0] 2 2 4 2 2 2 2 2 2" xfId="20228" xr:uid="{00000000-0005-0000-0000-000006020000}"/>
    <cellStyle name="Comma [0] 2 2 4 2 2 2 2 3" xfId="15852" xr:uid="{00000000-0005-0000-0000-000007020000}"/>
    <cellStyle name="Comma [0] 2 2 4 2 2 2 3" xfId="9287" xr:uid="{00000000-0005-0000-0000-000008020000}"/>
    <cellStyle name="Comma [0] 2 2 4 2 2 2 3 2" xfId="18040" xr:uid="{00000000-0005-0000-0000-000009020000}"/>
    <cellStyle name="Comma [0] 2 2 4 2 2 2 4" xfId="13664" xr:uid="{00000000-0005-0000-0000-00000A020000}"/>
    <cellStyle name="Comma [0] 2 2 4 2 2 3" xfId="6004" xr:uid="{00000000-0005-0000-0000-00000B020000}"/>
    <cellStyle name="Comma [0] 2 2 4 2 2 3 2" xfId="10381" xr:uid="{00000000-0005-0000-0000-00000C020000}"/>
    <cellStyle name="Comma [0] 2 2 4 2 2 3 2 2" xfId="19134" xr:uid="{00000000-0005-0000-0000-00000D020000}"/>
    <cellStyle name="Comma [0] 2 2 4 2 2 3 3" xfId="14758" xr:uid="{00000000-0005-0000-0000-00000E020000}"/>
    <cellStyle name="Comma [0] 2 2 4 2 2 4" xfId="8193" xr:uid="{00000000-0005-0000-0000-00000F020000}"/>
    <cellStyle name="Comma [0] 2 2 4 2 2 4 2" xfId="16946" xr:uid="{00000000-0005-0000-0000-000010020000}"/>
    <cellStyle name="Comma [0] 2 2 4 2 2 5" xfId="12570" xr:uid="{00000000-0005-0000-0000-000011020000}"/>
    <cellStyle name="Comma [0] 2 2 4 2 3" xfId="4361" xr:uid="{00000000-0005-0000-0000-000012020000}"/>
    <cellStyle name="Comma [0] 2 2 4 2 3 2" xfId="6550" xr:uid="{00000000-0005-0000-0000-000013020000}"/>
    <cellStyle name="Comma [0] 2 2 4 2 3 2 2" xfId="10927" xr:uid="{00000000-0005-0000-0000-000014020000}"/>
    <cellStyle name="Comma [0] 2 2 4 2 3 2 2 2" xfId="19680" xr:uid="{00000000-0005-0000-0000-000015020000}"/>
    <cellStyle name="Comma [0] 2 2 4 2 3 2 3" xfId="15304" xr:uid="{00000000-0005-0000-0000-000016020000}"/>
    <cellStyle name="Comma [0] 2 2 4 2 3 3" xfId="8739" xr:uid="{00000000-0005-0000-0000-000017020000}"/>
    <cellStyle name="Comma [0] 2 2 4 2 3 3 2" xfId="17492" xr:uid="{00000000-0005-0000-0000-000018020000}"/>
    <cellStyle name="Comma [0] 2 2 4 2 3 4" xfId="13116" xr:uid="{00000000-0005-0000-0000-000019020000}"/>
    <cellStyle name="Comma [0] 2 2 4 2 4" xfId="5456" xr:uid="{00000000-0005-0000-0000-00001A020000}"/>
    <cellStyle name="Comma [0] 2 2 4 2 4 2" xfId="9833" xr:uid="{00000000-0005-0000-0000-00001B020000}"/>
    <cellStyle name="Comma [0] 2 2 4 2 4 2 2" xfId="18586" xr:uid="{00000000-0005-0000-0000-00001C020000}"/>
    <cellStyle name="Comma [0] 2 2 4 2 4 3" xfId="14210" xr:uid="{00000000-0005-0000-0000-00001D020000}"/>
    <cellStyle name="Comma [0] 2 2 4 2 5" xfId="7645" xr:uid="{00000000-0005-0000-0000-00001E020000}"/>
    <cellStyle name="Comma [0] 2 2 4 2 5 2" xfId="16398" xr:uid="{00000000-0005-0000-0000-00001F020000}"/>
    <cellStyle name="Comma [0] 2 2 4 2 6" xfId="12022" xr:uid="{00000000-0005-0000-0000-000020020000}"/>
    <cellStyle name="Comma [0] 2 2 4 3" xfId="3539" xr:uid="{00000000-0005-0000-0000-000021020000}"/>
    <cellStyle name="Comma [0] 2 2 4 3 2" xfId="4635" xr:uid="{00000000-0005-0000-0000-000022020000}"/>
    <cellStyle name="Comma [0] 2 2 4 3 2 2" xfId="6824" xr:uid="{00000000-0005-0000-0000-000023020000}"/>
    <cellStyle name="Comma [0] 2 2 4 3 2 2 2" xfId="11201" xr:uid="{00000000-0005-0000-0000-000024020000}"/>
    <cellStyle name="Comma [0] 2 2 4 3 2 2 2 2" xfId="19954" xr:uid="{00000000-0005-0000-0000-000025020000}"/>
    <cellStyle name="Comma [0] 2 2 4 3 2 2 3" xfId="15578" xr:uid="{00000000-0005-0000-0000-000026020000}"/>
    <cellStyle name="Comma [0] 2 2 4 3 2 3" xfId="9013" xr:uid="{00000000-0005-0000-0000-000027020000}"/>
    <cellStyle name="Comma [0] 2 2 4 3 2 3 2" xfId="17766" xr:uid="{00000000-0005-0000-0000-000028020000}"/>
    <cellStyle name="Comma [0] 2 2 4 3 2 4" xfId="13390" xr:uid="{00000000-0005-0000-0000-000029020000}"/>
    <cellStyle name="Comma [0] 2 2 4 3 3" xfId="5730" xr:uid="{00000000-0005-0000-0000-00002A020000}"/>
    <cellStyle name="Comma [0] 2 2 4 3 3 2" xfId="10107" xr:uid="{00000000-0005-0000-0000-00002B020000}"/>
    <cellStyle name="Comma [0] 2 2 4 3 3 2 2" xfId="18860" xr:uid="{00000000-0005-0000-0000-00002C020000}"/>
    <cellStyle name="Comma [0] 2 2 4 3 3 3" xfId="14484" xr:uid="{00000000-0005-0000-0000-00002D020000}"/>
    <cellStyle name="Comma [0] 2 2 4 3 4" xfId="7919" xr:uid="{00000000-0005-0000-0000-00002E020000}"/>
    <cellStyle name="Comma [0] 2 2 4 3 4 2" xfId="16672" xr:uid="{00000000-0005-0000-0000-00002F020000}"/>
    <cellStyle name="Comma [0] 2 2 4 3 5" xfId="12296" xr:uid="{00000000-0005-0000-0000-000030020000}"/>
    <cellStyle name="Comma [0] 2 2 4 4" xfId="4087" xr:uid="{00000000-0005-0000-0000-000031020000}"/>
    <cellStyle name="Comma [0] 2 2 4 4 2" xfId="6276" xr:uid="{00000000-0005-0000-0000-000032020000}"/>
    <cellStyle name="Comma [0] 2 2 4 4 2 2" xfId="10653" xr:uid="{00000000-0005-0000-0000-000033020000}"/>
    <cellStyle name="Comma [0] 2 2 4 4 2 2 2" xfId="19406" xr:uid="{00000000-0005-0000-0000-000034020000}"/>
    <cellStyle name="Comma [0] 2 2 4 4 2 3" xfId="15030" xr:uid="{00000000-0005-0000-0000-000035020000}"/>
    <cellStyle name="Comma [0] 2 2 4 4 3" xfId="8465" xr:uid="{00000000-0005-0000-0000-000036020000}"/>
    <cellStyle name="Comma [0] 2 2 4 4 3 2" xfId="17218" xr:uid="{00000000-0005-0000-0000-000037020000}"/>
    <cellStyle name="Comma [0] 2 2 4 4 4" xfId="12842" xr:uid="{00000000-0005-0000-0000-000038020000}"/>
    <cellStyle name="Comma [0] 2 2 4 5" xfId="5182" xr:uid="{00000000-0005-0000-0000-000039020000}"/>
    <cellStyle name="Comma [0] 2 2 4 5 2" xfId="9559" xr:uid="{00000000-0005-0000-0000-00003A020000}"/>
    <cellStyle name="Comma [0] 2 2 4 5 2 2" xfId="18312" xr:uid="{00000000-0005-0000-0000-00003B020000}"/>
    <cellStyle name="Comma [0] 2 2 4 5 3" xfId="13936" xr:uid="{00000000-0005-0000-0000-00003C020000}"/>
    <cellStyle name="Comma [0] 2 2 4 6" xfId="7371" xr:uid="{00000000-0005-0000-0000-00003D020000}"/>
    <cellStyle name="Comma [0] 2 2 4 6 2" xfId="16124" xr:uid="{00000000-0005-0000-0000-00003E020000}"/>
    <cellStyle name="Comma [0] 2 2 4 7" xfId="11748" xr:uid="{00000000-0005-0000-0000-00003F020000}"/>
    <cellStyle name="Comma [0] 2 2 5" xfId="2871" xr:uid="{00000000-0005-0000-0000-000040020000}"/>
    <cellStyle name="Comma [0] 2 2 5 2" xfId="3150" xr:uid="{00000000-0005-0000-0000-000041020000}"/>
    <cellStyle name="Comma [0] 2 2 5 2 2" xfId="3703" xr:uid="{00000000-0005-0000-0000-000042020000}"/>
    <cellStyle name="Comma [0] 2 2 5 2 2 2" xfId="4799" xr:uid="{00000000-0005-0000-0000-000043020000}"/>
    <cellStyle name="Comma [0] 2 2 5 2 2 2 2" xfId="6988" xr:uid="{00000000-0005-0000-0000-000044020000}"/>
    <cellStyle name="Comma [0] 2 2 5 2 2 2 2 2" xfId="11365" xr:uid="{00000000-0005-0000-0000-000045020000}"/>
    <cellStyle name="Comma [0] 2 2 5 2 2 2 2 2 2" xfId="20118" xr:uid="{00000000-0005-0000-0000-000046020000}"/>
    <cellStyle name="Comma [0] 2 2 5 2 2 2 2 3" xfId="15742" xr:uid="{00000000-0005-0000-0000-000047020000}"/>
    <cellStyle name="Comma [0] 2 2 5 2 2 2 3" xfId="9177" xr:uid="{00000000-0005-0000-0000-000048020000}"/>
    <cellStyle name="Comma [0] 2 2 5 2 2 2 3 2" xfId="17930" xr:uid="{00000000-0005-0000-0000-000049020000}"/>
    <cellStyle name="Comma [0] 2 2 5 2 2 2 4" xfId="13554" xr:uid="{00000000-0005-0000-0000-00004A020000}"/>
    <cellStyle name="Comma [0] 2 2 5 2 2 3" xfId="5894" xr:uid="{00000000-0005-0000-0000-00004B020000}"/>
    <cellStyle name="Comma [0] 2 2 5 2 2 3 2" xfId="10271" xr:uid="{00000000-0005-0000-0000-00004C020000}"/>
    <cellStyle name="Comma [0] 2 2 5 2 2 3 2 2" xfId="19024" xr:uid="{00000000-0005-0000-0000-00004D020000}"/>
    <cellStyle name="Comma [0] 2 2 5 2 2 3 3" xfId="14648" xr:uid="{00000000-0005-0000-0000-00004E020000}"/>
    <cellStyle name="Comma [0] 2 2 5 2 2 4" xfId="8083" xr:uid="{00000000-0005-0000-0000-00004F020000}"/>
    <cellStyle name="Comma [0] 2 2 5 2 2 4 2" xfId="16836" xr:uid="{00000000-0005-0000-0000-000050020000}"/>
    <cellStyle name="Comma [0] 2 2 5 2 2 5" xfId="12460" xr:uid="{00000000-0005-0000-0000-000051020000}"/>
    <cellStyle name="Comma [0] 2 2 5 2 3" xfId="4251" xr:uid="{00000000-0005-0000-0000-000052020000}"/>
    <cellStyle name="Comma [0] 2 2 5 2 3 2" xfId="6440" xr:uid="{00000000-0005-0000-0000-000053020000}"/>
    <cellStyle name="Comma [0] 2 2 5 2 3 2 2" xfId="10817" xr:uid="{00000000-0005-0000-0000-000054020000}"/>
    <cellStyle name="Comma [0] 2 2 5 2 3 2 2 2" xfId="19570" xr:uid="{00000000-0005-0000-0000-000055020000}"/>
    <cellStyle name="Comma [0] 2 2 5 2 3 2 3" xfId="15194" xr:uid="{00000000-0005-0000-0000-000056020000}"/>
    <cellStyle name="Comma [0] 2 2 5 2 3 3" xfId="8629" xr:uid="{00000000-0005-0000-0000-000057020000}"/>
    <cellStyle name="Comma [0] 2 2 5 2 3 3 2" xfId="17382" xr:uid="{00000000-0005-0000-0000-000058020000}"/>
    <cellStyle name="Comma [0] 2 2 5 2 3 4" xfId="13006" xr:uid="{00000000-0005-0000-0000-000059020000}"/>
    <cellStyle name="Comma [0] 2 2 5 2 4" xfId="5346" xr:uid="{00000000-0005-0000-0000-00005A020000}"/>
    <cellStyle name="Comma [0] 2 2 5 2 4 2" xfId="9723" xr:uid="{00000000-0005-0000-0000-00005B020000}"/>
    <cellStyle name="Comma [0] 2 2 5 2 4 2 2" xfId="18476" xr:uid="{00000000-0005-0000-0000-00005C020000}"/>
    <cellStyle name="Comma [0] 2 2 5 2 4 3" xfId="14100" xr:uid="{00000000-0005-0000-0000-00005D020000}"/>
    <cellStyle name="Comma [0] 2 2 5 2 5" xfId="7535" xr:uid="{00000000-0005-0000-0000-00005E020000}"/>
    <cellStyle name="Comma [0] 2 2 5 2 5 2" xfId="16288" xr:uid="{00000000-0005-0000-0000-00005F020000}"/>
    <cellStyle name="Comma [0] 2 2 5 2 6" xfId="11912" xr:uid="{00000000-0005-0000-0000-000060020000}"/>
    <cellStyle name="Comma [0] 2 2 5 3" xfId="3429" xr:uid="{00000000-0005-0000-0000-000061020000}"/>
    <cellStyle name="Comma [0] 2 2 5 3 2" xfId="4525" xr:uid="{00000000-0005-0000-0000-000062020000}"/>
    <cellStyle name="Comma [0] 2 2 5 3 2 2" xfId="6714" xr:uid="{00000000-0005-0000-0000-000063020000}"/>
    <cellStyle name="Comma [0] 2 2 5 3 2 2 2" xfId="11091" xr:uid="{00000000-0005-0000-0000-000064020000}"/>
    <cellStyle name="Comma [0] 2 2 5 3 2 2 2 2" xfId="19844" xr:uid="{00000000-0005-0000-0000-000065020000}"/>
    <cellStyle name="Comma [0] 2 2 5 3 2 2 3" xfId="15468" xr:uid="{00000000-0005-0000-0000-000066020000}"/>
    <cellStyle name="Comma [0] 2 2 5 3 2 3" xfId="8903" xr:uid="{00000000-0005-0000-0000-000067020000}"/>
    <cellStyle name="Comma [0] 2 2 5 3 2 3 2" xfId="17656" xr:uid="{00000000-0005-0000-0000-000068020000}"/>
    <cellStyle name="Comma [0] 2 2 5 3 2 4" xfId="13280" xr:uid="{00000000-0005-0000-0000-000069020000}"/>
    <cellStyle name="Comma [0] 2 2 5 3 3" xfId="5620" xr:uid="{00000000-0005-0000-0000-00006A020000}"/>
    <cellStyle name="Comma [0] 2 2 5 3 3 2" xfId="9997" xr:uid="{00000000-0005-0000-0000-00006B020000}"/>
    <cellStyle name="Comma [0] 2 2 5 3 3 2 2" xfId="18750" xr:uid="{00000000-0005-0000-0000-00006C020000}"/>
    <cellStyle name="Comma [0] 2 2 5 3 3 3" xfId="14374" xr:uid="{00000000-0005-0000-0000-00006D020000}"/>
    <cellStyle name="Comma [0] 2 2 5 3 4" xfId="7809" xr:uid="{00000000-0005-0000-0000-00006E020000}"/>
    <cellStyle name="Comma [0] 2 2 5 3 4 2" xfId="16562" xr:uid="{00000000-0005-0000-0000-00006F020000}"/>
    <cellStyle name="Comma [0] 2 2 5 3 5" xfId="12186" xr:uid="{00000000-0005-0000-0000-000070020000}"/>
    <cellStyle name="Comma [0] 2 2 5 4" xfId="3977" xr:uid="{00000000-0005-0000-0000-000071020000}"/>
    <cellStyle name="Comma [0] 2 2 5 4 2" xfId="6166" xr:uid="{00000000-0005-0000-0000-000072020000}"/>
    <cellStyle name="Comma [0] 2 2 5 4 2 2" xfId="10543" xr:uid="{00000000-0005-0000-0000-000073020000}"/>
    <cellStyle name="Comma [0] 2 2 5 4 2 2 2" xfId="19296" xr:uid="{00000000-0005-0000-0000-000074020000}"/>
    <cellStyle name="Comma [0] 2 2 5 4 2 3" xfId="14920" xr:uid="{00000000-0005-0000-0000-000075020000}"/>
    <cellStyle name="Comma [0] 2 2 5 4 3" xfId="8355" xr:uid="{00000000-0005-0000-0000-000076020000}"/>
    <cellStyle name="Comma [0] 2 2 5 4 3 2" xfId="17108" xr:uid="{00000000-0005-0000-0000-000077020000}"/>
    <cellStyle name="Comma [0] 2 2 5 4 4" xfId="12732" xr:uid="{00000000-0005-0000-0000-000078020000}"/>
    <cellStyle name="Comma [0] 2 2 5 5" xfId="5072" xr:uid="{00000000-0005-0000-0000-000079020000}"/>
    <cellStyle name="Comma [0] 2 2 5 5 2" xfId="9449" xr:uid="{00000000-0005-0000-0000-00007A020000}"/>
    <cellStyle name="Comma [0] 2 2 5 5 2 2" xfId="18202" xr:uid="{00000000-0005-0000-0000-00007B020000}"/>
    <cellStyle name="Comma [0] 2 2 5 5 3" xfId="13826" xr:uid="{00000000-0005-0000-0000-00007C020000}"/>
    <cellStyle name="Comma [0] 2 2 5 6" xfId="7261" xr:uid="{00000000-0005-0000-0000-00007D020000}"/>
    <cellStyle name="Comma [0] 2 2 5 6 2" xfId="16014" xr:uid="{00000000-0005-0000-0000-00007E020000}"/>
    <cellStyle name="Comma [0] 2 2 5 7" xfId="11638" xr:uid="{00000000-0005-0000-0000-00007F020000}"/>
    <cellStyle name="Comma [0] 2 2 6" xfId="3100" xr:uid="{00000000-0005-0000-0000-000080020000}"/>
    <cellStyle name="Comma [0] 2 2 6 2" xfId="3654" xr:uid="{00000000-0005-0000-0000-000081020000}"/>
    <cellStyle name="Comma [0] 2 2 6 2 2" xfId="4750" xr:uid="{00000000-0005-0000-0000-000082020000}"/>
    <cellStyle name="Comma [0] 2 2 6 2 2 2" xfId="6939" xr:uid="{00000000-0005-0000-0000-000083020000}"/>
    <cellStyle name="Comma [0] 2 2 6 2 2 2 2" xfId="11316" xr:uid="{00000000-0005-0000-0000-000084020000}"/>
    <cellStyle name="Comma [0] 2 2 6 2 2 2 2 2" xfId="20069" xr:uid="{00000000-0005-0000-0000-000085020000}"/>
    <cellStyle name="Comma [0] 2 2 6 2 2 2 3" xfId="15693" xr:uid="{00000000-0005-0000-0000-000086020000}"/>
    <cellStyle name="Comma [0] 2 2 6 2 2 3" xfId="9128" xr:uid="{00000000-0005-0000-0000-000087020000}"/>
    <cellStyle name="Comma [0] 2 2 6 2 2 3 2" xfId="17881" xr:uid="{00000000-0005-0000-0000-000088020000}"/>
    <cellStyle name="Comma [0] 2 2 6 2 2 4" xfId="13505" xr:uid="{00000000-0005-0000-0000-000089020000}"/>
    <cellStyle name="Comma [0] 2 2 6 2 3" xfId="5845" xr:uid="{00000000-0005-0000-0000-00008A020000}"/>
    <cellStyle name="Comma [0] 2 2 6 2 3 2" xfId="10222" xr:uid="{00000000-0005-0000-0000-00008B020000}"/>
    <cellStyle name="Comma [0] 2 2 6 2 3 2 2" xfId="18975" xr:uid="{00000000-0005-0000-0000-00008C020000}"/>
    <cellStyle name="Comma [0] 2 2 6 2 3 3" xfId="14599" xr:uid="{00000000-0005-0000-0000-00008D020000}"/>
    <cellStyle name="Comma [0] 2 2 6 2 4" xfId="8034" xr:uid="{00000000-0005-0000-0000-00008E020000}"/>
    <cellStyle name="Comma [0] 2 2 6 2 4 2" xfId="16787" xr:uid="{00000000-0005-0000-0000-00008F020000}"/>
    <cellStyle name="Comma [0] 2 2 6 2 5" xfId="12411" xr:uid="{00000000-0005-0000-0000-000090020000}"/>
    <cellStyle name="Comma [0] 2 2 6 3" xfId="4202" xr:uid="{00000000-0005-0000-0000-000091020000}"/>
    <cellStyle name="Comma [0] 2 2 6 3 2" xfId="6391" xr:uid="{00000000-0005-0000-0000-000092020000}"/>
    <cellStyle name="Comma [0] 2 2 6 3 2 2" xfId="10768" xr:uid="{00000000-0005-0000-0000-000093020000}"/>
    <cellStyle name="Comma [0] 2 2 6 3 2 2 2" xfId="19521" xr:uid="{00000000-0005-0000-0000-000094020000}"/>
    <cellStyle name="Comma [0] 2 2 6 3 2 3" xfId="15145" xr:uid="{00000000-0005-0000-0000-000095020000}"/>
    <cellStyle name="Comma [0] 2 2 6 3 3" xfId="8580" xr:uid="{00000000-0005-0000-0000-000096020000}"/>
    <cellStyle name="Comma [0] 2 2 6 3 3 2" xfId="17333" xr:uid="{00000000-0005-0000-0000-000097020000}"/>
    <cellStyle name="Comma [0] 2 2 6 3 4" xfId="12957" xr:uid="{00000000-0005-0000-0000-000098020000}"/>
    <cellStyle name="Comma [0] 2 2 6 4" xfId="5297" xr:uid="{00000000-0005-0000-0000-000099020000}"/>
    <cellStyle name="Comma [0] 2 2 6 4 2" xfId="9674" xr:uid="{00000000-0005-0000-0000-00009A020000}"/>
    <cellStyle name="Comma [0] 2 2 6 4 2 2" xfId="18427" xr:uid="{00000000-0005-0000-0000-00009B020000}"/>
    <cellStyle name="Comma [0] 2 2 6 4 3" xfId="14051" xr:uid="{00000000-0005-0000-0000-00009C020000}"/>
    <cellStyle name="Comma [0] 2 2 6 5" xfId="7486" xr:uid="{00000000-0005-0000-0000-00009D020000}"/>
    <cellStyle name="Comma [0] 2 2 6 5 2" xfId="16239" xr:uid="{00000000-0005-0000-0000-00009E020000}"/>
    <cellStyle name="Comma [0] 2 2 6 6" xfId="11863" xr:uid="{00000000-0005-0000-0000-00009F020000}"/>
    <cellStyle name="Comma [0] 2 2 7" xfId="3379" xr:uid="{00000000-0005-0000-0000-0000A0020000}"/>
    <cellStyle name="Comma [0] 2 2 7 2" xfId="4476" xr:uid="{00000000-0005-0000-0000-0000A1020000}"/>
    <cellStyle name="Comma [0] 2 2 7 2 2" xfId="6665" xr:uid="{00000000-0005-0000-0000-0000A2020000}"/>
    <cellStyle name="Comma [0] 2 2 7 2 2 2" xfId="11042" xr:uid="{00000000-0005-0000-0000-0000A3020000}"/>
    <cellStyle name="Comma [0] 2 2 7 2 2 2 2" xfId="19795" xr:uid="{00000000-0005-0000-0000-0000A4020000}"/>
    <cellStyle name="Comma [0] 2 2 7 2 2 3" xfId="15419" xr:uid="{00000000-0005-0000-0000-0000A5020000}"/>
    <cellStyle name="Comma [0] 2 2 7 2 3" xfId="8854" xr:uid="{00000000-0005-0000-0000-0000A6020000}"/>
    <cellStyle name="Comma [0] 2 2 7 2 3 2" xfId="17607" xr:uid="{00000000-0005-0000-0000-0000A7020000}"/>
    <cellStyle name="Comma [0] 2 2 7 2 4" xfId="13231" xr:uid="{00000000-0005-0000-0000-0000A8020000}"/>
    <cellStyle name="Comma [0] 2 2 7 3" xfId="5571" xr:uid="{00000000-0005-0000-0000-0000A9020000}"/>
    <cellStyle name="Comma [0] 2 2 7 3 2" xfId="9948" xr:uid="{00000000-0005-0000-0000-0000AA020000}"/>
    <cellStyle name="Comma [0] 2 2 7 3 2 2" xfId="18701" xr:uid="{00000000-0005-0000-0000-0000AB020000}"/>
    <cellStyle name="Comma [0] 2 2 7 3 3" xfId="14325" xr:uid="{00000000-0005-0000-0000-0000AC020000}"/>
    <cellStyle name="Comma [0] 2 2 7 4" xfId="7760" xr:uid="{00000000-0005-0000-0000-0000AD020000}"/>
    <cellStyle name="Comma [0] 2 2 7 4 2" xfId="16513" xr:uid="{00000000-0005-0000-0000-0000AE020000}"/>
    <cellStyle name="Comma [0] 2 2 7 5" xfId="12137" xr:uid="{00000000-0005-0000-0000-0000AF020000}"/>
    <cellStyle name="Comma [0] 2 2 8" xfId="3929" xr:uid="{00000000-0005-0000-0000-0000B0020000}"/>
    <cellStyle name="Comma [0] 2 2 8 2" xfId="6118" xr:uid="{00000000-0005-0000-0000-0000B1020000}"/>
    <cellStyle name="Comma [0] 2 2 8 2 2" xfId="10495" xr:uid="{00000000-0005-0000-0000-0000B2020000}"/>
    <cellStyle name="Comma [0] 2 2 8 2 2 2" xfId="19248" xr:uid="{00000000-0005-0000-0000-0000B3020000}"/>
    <cellStyle name="Comma [0] 2 2 8 2 3" xfId="14872" xr:uid="{00000000-0005-0000-0000-0000B4020000}"/>
    <cellStyle name="Comma [0] 2 2 8 3" xfId="8307" xr:uid="{00000000-0005-0000-0000-0000B5020000}"/>
    <cellStyle name="Comma [0] 2 2 8 3 2" xfId="17060" xr:uid="{00000000-0005-0000-0000-0000B6020000}"/>
    <cellStyle name="Comma [0] 2 2 8 4" xfId="12684" xr:uid="{00000000-0005-0000-0000-0000B7020000}"/>
    <cellStyle name="Comma [0] 2 2 9" xfId="5024" xr:uid="{00000000-0005-0000-0000-0000B8020000}"/>
    <cellStyle name="Comma [0] 2 2 9 2" xfId="9401" xr:uid="{00000000-0005-0000-0000-0000B9020000}"/>
    <cellStyle name="Comma [0] 2 2 9 2 2" xfId="18154" xr:uid="{00000000-0005-0000-0000-0000BA020000}"/>
    <cellStyle name="Comma [0] 2 2 9 3" xfId="13778" xr:uid="{00000000-0005-0000-0000-0000BB020000}"/>
    <cellStyle name="Comma [0] 2 3" xfId="74" xr:uid="{00000000-0005-0000-0000-0000BC020000}"/>
    <cellStyle name="Comma [0] 2 3 10" xfId="11592" xr:uid="{00000000-0005-0000-0000-0000BD020000}"/>
    <cellStyle name="Comma [0] 2 3 2" xfId="2927" xr:uid="{00000000-0005-0000-0000-0000BE020000}"/>
    <cellStyle name="Comma [0] 2 3 2 2" xfId="3039" xr:uid="{00000000-0005-0000-0000-0000BF020000}"/>
    <cellStyle name="Comma [0] 2 3 2 2 2" xfId="3315" xr:uid="{00000000-0005-0000-0000-0000C0020000}"/>
    <cellStyle name="Comma [0] 2 3 2 2 2 2" xfId="3868" xr:uid="{00000000-0005-0000-0000-0000C1020000}"/>
    <cellStyle name="Comma [0] 2 3 2 2 2 2 2" xfId="4964" xr:uid="{00000000-0005-0000-0000-0000C2020000}"/>
    <cellStyle name="Comma [0] 2 3 2 2 2 2 2 2" xfId="7153" xr:uid="{00000000-0005-0000-0000-0000C3020000}"/>
    <cellStyle name="Comma [0] 2 3 2 2 2 2 2 2 2" xfId="11530" xr:uid="{00000000-0005-0000-0000-0000C4020000}"/>
    <cellStyle name="Comma [0] 2 3 2 2 2 2 2 2 2 2" xfId="20283" xr:uid="{00000000-0005-0000-0000-0000C5020000}"/>
    <cellStyle name="Comma [0] 2 3 2 2 2 2 2 2 3" xfId="15907" xr:uid="{00000000-0005-0000-0000-0000C6020000}"/>
    <cellStyle name="Comma [0] 2 3 2 2 2 2 2 3" xfId="9342" xr:uid="{00000000-0005-0000-0000-0000C7020000}"/>
    <cellStyle name="Comma [0] 2 3 2 2 2 2 2 3 2" xfId="18095" xr:uid="{00000000-0005-0000-0000-0000C8020000}"/>
    <cellStyle name="Comma [0] 2 3 2 2 2 2 2 4" xfId="13719" xr:uid="{00000000-0005-0000-0000-0000C9020000}"/>
    <cellStyle name="Comma [0] 2 3 2 2 2 2 3" xfId="6059" xr:uid="{00000000-0005-0000-0000-0000CA020000}"/>
    <cellStyle name="Comma [0] 2 3 2 2 2 2 3 2" xfId="10436" xr:uid="{00000000-0005-0000-0000-0000CB020000}"/>
    <cellStyle name="Comma [0] 2 3 2 2 2 2 3 2 2" xfId="19189" xr:uid="{00000000-0005-0000-0000-0000CC020000}"/>
    <cellStyle name="Comma [0] 2 3 2 2 2 2 3 3" xfId="14813" xr:uid="{00000000-0005-0000-0000-0000CD020000}"/>
    <cellStyle name="Comma [0] 2 3 2 2 2 2 4" xfId="8248" xr:uid="{00000000-0005-0000-0000-0000CE020000}"/>
    <cellStyle name="Comma [0] 2 3 2 2 2 2 4 2" xfId="17001" xr:uid="{00000000-0005-0000-0000-0000CF020000}"/>
    <cellStyle name="Comma [0] 2 3 2 2 2 2 5" xfId="12625" xr:uid="{00000000-0005-0000-0000-0000D0020000}"/>
    <cellStyle name="Comma [0] 2 3 2 2 2 3" xfId="4416" xr:uid="{00000000-0005-0000-0000-0000D1020000}"/>
    <cellStyle name="Comma [0] 2 3 2 2 2 3 2" xfId="6605" xr:uid="{00000000-0005-0000-0000-0000D2020000}"/>
    <cellStyle name="Comma [0] 2 3 2 2 2 3 2 2" xfId="10982" xr:uid="{00000000-0005-0000-0000-0000D3020000}"/>
    <cellStyle name="Comma [0] 2 3 2 2 2 3 2 2 2" xfId="19735" xr:uid="{00000000-0005-0000-0000-0000D4020000}"/>
    <cellStyle name="Comma [0] 2 3 2 2 2 3 2 3" xfId="15359" xr:uid="{00000000-0005-0000-0000-0000D5020000}"/>
    <cellStyle name="Comma [0] 2 3 2 2 2 3 3" xfId="8794" xr:uid="{00000000-0005-0000-0000-0000D6020000}"/>
    <cellStyle name="Comma [0] 2 3 2 2 2 3 3 2" xfId="17547" xr:uid="{00000000-0005-0000-0000-0000D7020000}"/>
    <cellStyle name="Comma [0] 2 3 2 2 2 3 4" xfId="13171" xr:uid="{00000000-0005-0000-0000-0000D8020000}"/>
    <cellStyle name="Comma [0] 2 3 2 2 2 4" xfId="5511" xr:uid="{00000000-0005-0000-0000-0000D9020000}"/>
    <cellStyle name="Comma [0] 2 3 2 2 2 4 2" xfId="9888" xr:uid="{00000000-0005-0000-0000-0000DA020000}"/>
    <cellStyle name="Comma [0] 2 3 2 2 2 4 2 2" xfId="18641" xr:uid="{00000000-0005-0000-0000-0000DB020000}"/>
    <cellStyle name="Comma [0] 2 3 2 2 2 4 3" xfId="14265" xr:uid="{00000000-0005-0000-0000-0000DC020000}"/>
    <cellStyle name="Comma [0] 2 3 2 2 2 5" xfId="7700" xr:uid="{00000000-0005-0000-0000-0000DD020000}"/>
    <cellStyle name="Comma [0] 2 3 2 2 2 5 2" xfId="16453" xr:uid="{00000000-0005-0000-0000-0000DE020000}"/>
    <cellStyle name="Comma [0] 2 3 2 2 2 6" xfId="12077" xr:uid="{00000000-0005-0000-0000-0000DF020000}"/>
    <cellStyle name="Comma [0] 2 3 2 2 3" xfId="3594" xr:uid="{00000000-0005-0000-0000-0000E0020000}"/>
    <cellStyle name="Comma [0] 2 3 2 2 3 2" xfId="4690" xr:uid="{00000000-0005-0000-0000-0000E1020000}"/>
    <cellStyle name="Comma [0] 2 3 2 2 3 2 2" xfId="6879" xr:uid="{00000000-0005-0000-0000-0000E2020000}"/>
    <cellStyle name="Comma [0] 2 3 2 2 3 2 2 2" xfId="11256" xr:uid="{00000000-0005-0000-0000-0000E3020000}"/>
    <cellStyle name="Comma [0] 2 3 2 2 3 2 2 2 2" xfId="20009" xr:uid="{00000000-0005-0000-0000-0000E4020000}"/>
    <cellStyle name="Comma [0] 2 3 2 2 3 2 2 3" xfId="15633" xr:uid="{00000000-0005-0000-0000-0000E5020000}"/>
    <cellStyle name="Comma [0] 2 3 2 2 3 2 3" xfId="9068" xr:uid="{00000000-0005-0000-0000-0000E6020000}"/>
    <cellStyle name="Comma [0] 2 3 2 2 3 2 3 2" xfId="17821" xr:uid="{00000000-0005-0000-0000-0000E7020000}"/>
    <cellStyle name="Comma [0] 2 3 2 2 3 2 4" xfId="13445" xr:uid="{00000000-0005-0000-0000-0000E8020000}"/>
    <cellStyle name="Comma [0] 2 3 2 2 3 3" xfId="5785" xr:uid="{00000000-0005-0000-0000-0000E9020000}"/>
    <cellStyle name="Comma [0] 2 3 2 2 3 3 2" xfId="10162" xr:uid="{00000000-0005-0000-0000-0000EA020000}"/>
    <cellStyle name="Comma [0] 2 3 2 2 3 3 2 2" xfId="18915" xr:uid="{00000000-0005-0000-0000-0000EB020000}"/>
    <cellStyle name="Comma [0] 2 3 2 2 3 3 3" xfId="14539" xr:uid="{00000000-0005-0000-0000-0000EC020000}"/>
    <cellStyle name="Comma [0] 2 3 2 2 3 4" xfId="7974" xr:uid="{00000000-0005-0000-0000-0000ED020000}"/>
    <cellStyle name="Comma [0] 2 3 2 2 3 4 2" xfId="16727" xr:uid="{00000000-0005-0000-0000-0000EE020000}"/>
    <cellStyle name="Comma [0] 2 3 2 2 3 5" xfId="12351" xr:uid="{00000000-0005-0000-0000-0000EF020000}"/>
    <cellStyle name="Comma [0] 2 3 2 2 4" xfId="4142" xr:uid="{00000000-0005-0000-0000-0000F0020000}"/>
    <cellStyle name="Comma [0] 2 3 2 2 4 2" xfId="6331" xr:uid="{00000000-0005-0000-0000-0000F1020000}"/>
    <cellStyle name="Comma [0] 2 3 2 2 4 2 2" xfId="10708" xr:uid="{00000000-0005-0000-0000-0000F2020000}"/>
    <cellStyle name="Comma [0] 2 3 2 2 4 2 2 2" xfId="19461" xr:uid="{00000000-0005-0000-0000-0000F3020000}"/>
    <cellStyle name="Comma [0] 2 3 2 2 4 2 3" xfId="15085" xr:uid="{00000000-0005-0000-0000-0000F4020000}"/>
    <cellStyle name="Comma [0] 2 3 2 2 4 3" xfId="8520" xr:uid="{00000000-0005-0000-0000-0000F5020000}"/>
    <cellStyle name="Comma [0] 2 3 2 2 4 3 2" xfId="17273" xr:uid="{00000000-0005-0000-0000-0000F6020000}"/>
    <cellStyle name="Comma [0] 2 3 2 2 4 4" xfId="12897" xr:uid="{00000000-0005-0000-0000-0000F7020000}"/>
    <cellStyle name="Comma [0] 2 3 2 2 5" xfId="5237" xr:uid="{00000000-0005-0000-0000-0000F8020000}"/>
    <cellStyle name="Comma [0] 2 3 2 2 5 2" xfId="9614" xr:uid="{00000000-0005-0000-0000-0000F9020000}"/>
    <cellStyle name="Comma [0] 2 3 2 2 5 2 2" xfId="18367" xr:uid="{00000000-0005-0000-0000-0000FA020000}"/>
    <cellStyle name="Comma [0] 2 3 2 2 5 3" xfId="13991" xr:uid="{00000000-0005-0000-0000-0000FB020000}"/>
    <cellStyle name="Comma [0] 2 3 2 2 6" xfId="7426" xr:uid="{00000000-0005-0000-0000-0000FC020000}"/>
    <cellStyle name="Comma [0] 2 3 2 2 6 2" xfId="16179" xr:uid="{00000000-0005-0000-0000-0000FD020000}"/>
    <cellStyle name="Comma [0] 2 3 2 2 7" xfId="11803" xr:uid="{00000000-0005-0000-0000-0000FE020000}"/>
    <cellStyle name="Comma [0] 2 3 2 3" xfId="3203" xr:uid="{00000000-0005-0000-0000-0000FF020000}"/>
    <cellStyle name="Comma [0] 2 3 2 3 2" xfId="3756" xr:uid="{00000000-0005-0000-0000-000000030000}"/>
    <cellStyle name="Comma [0] 2 3 2 3 2 2" xfId="4852" xr:uid="{00000000-0005-0000-0000-000001030000}"/>
    <cellStyle name="Comma [0] 2 3 2 3 2 2 2" xfId="7041" xr:uid="{00000000-0005-0000-0000-000002030000}"/>
    <cellStyle name="Comma [0] 2 3 2 3 2 2 2 2" xfId="11418" xr:uid="{00000000-0005-0000-0000-000003030000}"/>
    <cellStyle name="Comma [0] 2 3 2 3 2 2 2 2 2" xfId="20171" xr:uid="{00000000-0005-0000-0000-000004030000}"/>
    <cellStyle name="Comma [0] 2 3 2 3 2 2 2 3" xfId="15795" xr:uid="{00000000-0005-0000-0000-000005030000}"/>
    <cellStyle name="Comma [0] 2 3 2 3 2 2 3" xfId="9230" xr:uid="{00000000-0005-0000-0000-000006030000}"/>
    <cellStyle name="Comma [0] 2 3 2 3 2 2 3 2" xfId="17983" xr:uid="{00000000-0005-0000-0000-000007030000}"/>
    <cellStyle name="Comma [0] 2 3 2 3 2 2 4" xfId="13607" xr:uid="{00000000-0005-0000-0000-000008030000}"/>
    <cellStyle name="Comma [0] 2 3 2 3 2 3" xfId="5947" xr:uid="{00000000-0005-0000-0000-000009030000}"/>
    <cellStyle name="Comma [0] 2 3 2 3 2 3 2" xfId="10324" xr:uid="{00000000-0005-0000-0000-00000A030000}"/>
    <cellStyle name="Comma [0] 2 3 2 3 2 3 2 2" xfId="19077" xr:uid="{00000000-0005-0000-0000-00000B030000}"/>
    <cellStyle name="Comma [0] 2 3 2 3 2 3 3" xfId="14701" xr:uid="{00000000-0005-0000-0000-00000C030000}"/>
    <cellStyle name="Comma [0] 2 3 2 3 2 4" xfId="8136" xr:uid="{00000000-0005-0000-0000-00000D030000}"/>
    <cellStyle name="Comma [0] 2 3 2 3 2 4 2" xfId="16889" xr:uid="{00000000-0005-0000-0000-00000E030000}"/>
    <cellStyle name="Comma [0] 2 3 2 3 2 5" xfId="12513" xr:uid="{00000000-0005-0000-0000-00000F030000}"/>
    <cellStyle name="Comma [0] 2 3 2 3 3" xfId="4304" xr:uid="{00000000-0005-0000-0000-000010030000}"/>
    <cellStyle name="Comma [0] 2 3 2 3 3 2" xfId="6493" xr:uid="{00000000-0005-0000-0000-000011030000}"/>
    <cellStyle name="Comma [0] 2 3 2 3 3 2 2" xfId="10870" xr:uid="{00000000-0005-0000-0000-000012030000}"/>
    <cellStyle name="Comma [0] 2 3 2 3 3 2 2 2" xfId="19623" xr:uid="{00000000-0005-0000-0000-000013030000}"/>
    <cellStyle name="Comma [0] 2 3 2 3 3 2 3" xfId="15247" xr:uid="{00000000-0005-0000-0000-000014030000}"/>
    <cellStyle name="Comma [0] 2 3 2 3 3 3" xfId="8682" xr:uid="{00000000-0005-0000-0000-000015030000}"/>
    <cellStyle name="Comma [0] 2 3 2 3 3 3 2" xfId="17435" xr:uid="{00000000-0005-0000-0000-000016030000}"/>
    <cellStyle name="Comma [0] 2 3 2 3 3 4" xfId="13059" xr:uid="{00000000-0005-0000-0000-000017030000}"/>
    <cellStyle name="Comma [0] 2 3 2 3 4" xfId="5399" xr:uid="{00000000-0005-0000-0000-000018030000}"/>
    <cellStyle name="Comma [0] 2 3 2 3 4 2" xfId="9776" xr:uid="{00000000-0005-0000-0000-000019030000}"/>
    <cellStyle name="Comma [0] 2 3 2 3 4 2 2" xfId="18529" xr:uid="{00000000-0005-0000-0000-00001A030000}"/>
    <cellStyle name="Comma [0] 2 3 2 3 4 3" xfId="14153" xr:uid="{00000000-0005-0000-0000-00001B030000}"/>
    <cellStyle name="Comma [0] 2 3 2 3 5" xfId="7588" xr:uid="{00000000-0005-0000-0000-00001C030000}"/>
    <cellStyle name="Comma [0] 2 3 2 3 5 2" xfId="16341" xr:uid="{00000000-0005-0000-0000-00001D030000}"/>
    <cellStyle name="Comma [0] 2 3 2 3 6" xfId="11965" xr:uid="{00000000-0005-0000-0000-00001E030000}"/>
    <cellStyle name="Comma [0] 2 3 2 4" xfId="3482" xr:uid="{00000000-0005-0000-0000-00001F030000}"/>
    <cellStyle name="Comma [0] 2 3 2 4 2" xfId="4578" xr:uid="{00000000-0005-0000-0000-000020030000}"/>
    <cellStyle name="Comma [0] 2 3 2 4 2 2" xfId="6767" xr:uid="{00000000-0005-0000-0000-000021030000}"/>
    <cellStyle name="Comma [0] 2 3 2 4 2 2 2" xfId="11144" xr:uid="{00000000-0005-0000-0000-000022030000}"/>
    <cellStyle name="Comma [0] 2 3 2 4 2 2 2 2" xfId="19897" xr:uid="{00000000-0005-0000-0000-000023030000}"/>
    <cellStyle name="Comma [0] 2 3 2 4 2 2 3" xfId="15521" xr:uid="{00000000-0005-0000-0000-000024030000}"/>
    <cellStyle name="Comma [0] 2 3 2 4 2 3" xfId="8956" xr:uid="{00000000-0005-0000-0000-000025030000}"/>
    <cellStyle name="Comma [0] 2 3 2 4 2 3 2" xfId="17709" xr:uid="{00000000-0005-0000-0000-000026030000}"/>
    <cellStyle name="Comma [0] 2 3 2 4 2 4" xfId="13333" xr:uid="{00000000-0005-0000-0000-000027030000}"/>
    <cellStyle name="Comma [0] 2 3 2 4 3" xfId="5673" xr:uid="{00000000-0005-0000-0000-000028030000}"/>
    <cellStyle name="Comma [0] 2 3 2 4 3 2" xfId="10050" xr:uid="{00000000-0005-0000-0000-000029030000}"/>
    <cellStyle name="Comma [0] 2 3 2 4 3 2 2" xfId="18803" xr:uid="{00000000-0005-0000-0000-00002A030000}"/>
    <cellStyle name="Comma [0] 2 3 2 4 3 3" xfId="14427" xr:uid="{00000000-0005-0000-0000-00002B030000}"/>
    <cellStyle name="Comma [0] 2 3 2 4 4" xfId="7862" xr:uid="{00000000-0005-0000-0000-00002C030000}"/>
    <cellStyle name="Comma [0] 2 3 2 4 4 2" xfId="16615" xr:uid="{00000000-0005-0000-0000-00002D030000}"/>
    <cellStyle name="Comma [0] 2 3 2 4 5" xfId="12239" xr:uid="{00000000-0005-0000-0000-00002E030000}"/>
    <cellStyle name="Comma [0] 2 3 2 5" xfId="4030" xr:uid="{00000000-0005-0000-0000-00002F030000}"/>
    <cellStyle name="Comma [0] 2 3 2 5 2" xfId="6219" xr:uid="{00000000-0005-0000-0000-000030030000}"/>
    <cellStyle name="Comma [0] 2 3 2 5 2 2" xfId="10596" xr:uid="{00000000-0005-0000-0000-000031030000}"/>
    <cellStyle name="Comma [0] 2 3 2 5 2 2 2" xfId="19349" xr:uid="{00000000-0005-0000-0000-000032030000}"/>
    <cellStyle name="Comma [0] 2 3 2 5 2 3" xfId="14973" xr:uid="{00000000-0005-0000-0000-000033030000}"/>
    <cellStyle name="Comma [0] 2 3 2 5 3" xfId="8408" xr:uid="{00000000-0005-0000-0000-000034030000}"/>
    <cellStyle name="Comma [0] 2 3 2 5 3 2" xfId="17161" xr:uid="{00000000-0005-0000-0000-000035030000}"/>
    <cellStyle name="Comma [0] 2 3 2 5 4" xfId="12785" xr:uid="{00000000-0005-0000-0000-000036030000}"/>
    <cellStyle name="Comma [0] 2 3 2 6" xfId="5125" xr:uid="{00000000-0005-0000-0000-000037030000}"/>
    <cellStyle name="Comma [0] 2 3 2 6 2" xfId="9502" xr:uid="{00000000-0005-0000-0000-000038030000}"/>
    <cellStyle name="Comma [0] 2 3 2 6 2 2" xfId="18255" xr:uid="{00000000-0005-0000-0000-000039030000}"/>
    <cellStyle name="Comma [0] 2 3 2 6 3" xfId="13879" xr:uid="{00000000-0005-0000-0000-00003A030000}"/>
    <cellStyle name="Comma [0] 2 3 2 7" xfId="7314" xr:uid="{00000000-0005-0000-0000-00003B030000}"/>
    <cellStyle name="Comma [0] 2 3 2 7 2" xfId="16067" xr:uid="{00000000-0005-0000-0000-00003C030000}"/>
    <cellStyle name="Comma [0] 2 3 2 8" xfId="11691" xr:uid="{00000000-0005-0000-0000-00003D030000}"/>
    <cellStyle name="Comma [0] 2 3 3" xfId="2986" xr:uid="{00000000-0005-0000-0000-00003E030000}"/>
    <cellStyle name="Comma [0] 2 3 3 2" xfId="3262" xr:uid="{00000000-0005-0000-0000-00003F030000}"/>
    <cellStyle name="Comma [0] 2 3 3 2 2" xfId="3815" xr:uid="{00000000-0005-0000-0000-000040030000}"/>
    <cellStyle name="Comma [0] 2 3 3 2 2 2" xfId="4911" xr:uid="{00000000-0005-0000-0000-000041030000}"/>
    <cellStyle name="Comma [0] 2 3 3 2 2 2 2" xfId="7100" xr:uid="{00000000-0005-0000-0000-000042030000}"/>
    <cellStyle name="Comma [0] 2 3 3 2 2 2 2 2" xfId="11477" xr:uid="{00000000-0005-0000-0000-000043030000}"/>
    <cellStyle name="Comma [0] 2 3 3 2 2 2 2 2 2" xfId="20230" xr:uid="{00000000-0005-0000-0000-000044030000}"/>
    <cellStyle name="Comma [0] 2 3 3 2 2 2 2 3" xfId="15854" xr:uid="{00000000-0005-0000-0000-000045030000}"/>
    <cellStyle name="Comma [0] 2 3 3 2 2 2 3" xfId="9289" xr:uid="{00000000-0005-0000-0000-000046030000}"/>
    <cellStyle name="Comma [0] 2 3 3 2 2 2 3 2" xfId="18042" xr:uid="{00000000-0005-0000-0000-000047030000}"/>
    <cellStyle name="Comma [0] 2 3 3 2 2 2 4" xfId="13666" xr:uid="{00000000-0005-0000-0000-000048030000}"/>
    <cellStyle name="Comma [0] 2 3 3 2 2 3" xfId="6006" xr:uid="{00000000-0005-0000-0000-000049030000}"/>
    <cellStyle name="Comma [0] 2 3 3 2 2 3 2" xfId="10383" xr:uid="{00000000-0005-0000-0000-00004A030000}"/>
    <cellStyle name="Comma [0] 2 3 3 2 2 3 2 2" xfId="19136" xr:uid="{00000000-0005-0000-0000-00004B030000}"/>
    <cellStyle name="Comma [0] 2 3 3 2 2 3 3" xfId="14760" xr:uid="{00000000-0005-0000-0000-00004C030000}"/>
    <cellStyle name="Comma [0] 2 3 3 2 2 4" xfId="8195" xr:uid="{00000000-0005-0000-0000-00004D030000}"/>
    <cellStyle name="Comma [0] 2 3 3 2 2 4 2" xfId="16948" xr:uid="{00000000-0005-0000-0000-00004E030000}"/>
    <cellStyle name="Comma [0] 2 3 3 2 2 5" xfId="12572" xr:uid="{00000000-0005-0000-0000-00004F030000}"/>
    <cellStyle name="Comma [0] 2 3 3 2 3" xfId="4363" xr:uid="{00000000-0005-0000-0000-000050030000}"/>
    <cellStyle name="Comma [0] 2 3 3 2 3 2" xfId="6552" xr:uid="{00000000-0005-0000-0000-000051030000}"/>
    <cellStyle name="Comma [0] 2 3 3 2 3 2 2" xfId="10929" xr:uid="{00000000-0005-0000-0000-000052030000}"/>
    <cellStyle name="Comma [0] 2 3 3 2 3 2 2 2" xfId="19682" xr:uid="{00000000-0005-0000-0000-000053030000}"/>
    <cellStyle name="Comma [0] 2 3 3 2 3 2 3" xfId="15306" xr:uid="{00000000-0005-0000-0000-000054030000}"/>
    <cellStyle name="Comma [0] 2 3 3 2 3 3" xfId="8741" xr:uid="{00000000-0005-0000-0000-000055030000}"/>
    <cellStyle name="Comma [0] 2 3 3 2 3 3 2" xfId="17494" xr:uid="{00000000-0005-0000-0000-000056030000}"/>
    <cellStyle name="Comma [0] 2 3 3 2 3 4" xfId="13118" xr:uid="{00000000-0005-0000-0000-000057030000}"/>
    <cellStyle name="Comma [0] 2 3 3 2 4" xfId="5458" xr:uid="{00000000-0005-0000-0000-000058030000}"/>
    <cellStyle name="Comma [0] 2 3 3 2 4 2" xfId="9835" xr:uid="{00000000-0005-0000-0000-000059030000}"/>
    <cellStyle name="Comma [0] 2 3 3 2 4 2 2" xfId="18588" xr:uid="{00000000-0005-0000-0000-00005A030000}"/>
    <cellStyle name="Comma [0] 2 3 3 2 4 3" xfId="14212" xr:uid="{00000000-0005-0000-0000-00005B030000}"/>
    <cellStyle name="Comma [0] 2 3 3 2 5" xfId="7647" xr:uid="{00000000-0005-0000-0000-00005C030000}"/>
    <cellStyle name="Comma [0] 2 3 3 2 5 2" xfId="16400" xr:uid="{00000000-0005-0000-0000-00005D030000}"/>
    <cellStyle name="Comma [0] 2 3 3 2 6" xfId="12024" xr:uid="{00000000-0005-0000-0000-00005E030000}"/>
    <cellStyle name="Comma [0] 2 3 3 3" xfId="3541" xr:uid="{00000000-0005-0000-0000-00005F030000}"/>
    <cellStyle name="Comma [0] 2 3 3 3 2" xfId="4637" xr:uid="{00000000-0005-0000-0000-000060030000}"/>
    <cellStyle name="Comma [0] 2 3 3 3 2 2" xfId="6826" xr:uid="{00000000-0005-0000-0000-000061030000}"/>
    <cellStyle name="Comma [0] 2 3 3 3 2 2 2" xfId="11203" xr:uid="{00000000-0005-0000-0000-000062030000}"/>
    <cellStyle name="Comma [0] 2 3 3 3 2 2 2 2" xfId="19956" xr:uid="{00000000-0005-0000-0000-000063030000}"/>
    <cellStyle name="Comma [0] 2 3 3 3 2 2 3" xfId="15580" xr:uid="{00000000-0005-0000-0000-000064030000}"/>
    <cellStyle name="Comma [0] 2 3 3 3 2 3" xfId="9015" xr:uid="{00000000-0005-0000-0000-000065030000}"/>
    <cellStyle name="Comma [0] 2 3 3 3 2 3 2" xfId="17768" xr:uid="{00000000-0005-0000-0000-000066030000}"/>
    <cellStyle name="Comma [0] 2 3 3 3 2 4" xfId="13392" xr:uid="{00000000-0005-0000-0000-000067030000}"/>
    <cellStyle name="Comma [0] 2 3 3 3 3" xfId="5732" xr:uid="{00000000-0005-0000-0000-000068030000}"/>
    <cellStyle name="Comma [0] 2 3 3 3 3 2" xfId="10109" xr:uid="{00000000-0005-0000-0000-000069030000}"/>
    <cellStyle name="Comma [0] 2 3 3 3 3 2 2" xfId="18862" xr:uid="{00000000-0005-0000-0000-00006A030000}"/>
    <cellStyle name="Comma [0] 2 3 3 3 3 3" xfId="14486" xr:uid="{00000000-0005-0000-0000-00006B030000}"/>
    <cellStyle name="Comma [0] 2 3 3 3 4" xfId="7921" xr:uid="{00000000-0005-0000-0000-00006C030000}"/>
    <cellStyle name="Comma [0] 2 3 3 3 4 2" xfId="16674" xr:uid="{00000000-0005-0000-0000-00006D030000}"/>
    <cellStyle name="Comma [0] 2 3 3 3 5" xfId="12298" xr:uid="{00000000-0005-0000-0000-00006E030000}"/>
    <cellStyle name="Comma [0] 2 3 3 4" xfId="4089" xr:uid="{00000000-0005-0000-0000-00006F030000}"/>
    <cellStyle name="Comma [0] 2 3 3 4 2" xfId="6278" xr:uid="{00000000-0005-0000-0000-000070030000}"/>
    <cellStyle name="Comma [0] 2 3 3 4 2 2" xfId="10655" xr:uid="{00000000-0005-0000-0000-000071030000}"/>
    <cellStyle name="Comma [0] 2 3 3 4 2 2 2" xfId="19408" xr:uid="{00000000-0005-0000-0000-000072030000}"/>
    <cellStyle name="Comma [0] 2 3 3 4 2 3" xfId="15032" xr:uid="{00000000-0005-0000-0000-000073030000}"/>
    <cellStyle name="Comma [0] 2 3 3 4 3" xfId="8467" xr:uid="{00000000-0005-0000-0000-000074030000}"/>
    <cellStyle name="Comma [0] 2 3 3 4 3 2" xfId="17220" xr:uid="{00000000-0005-0000-0000-000075030000}"/>
    <cellStyle name="Comma [0] 2 3 3 4 4" xfId="12844" xr:uid="{00000000-0005-0000-0000-000076030000}"/>
    <cellStyle name="Comma [0] 2 3 3 5" xfId="5184" xr:uid="{00000000-0005-0000-0000-000077030000}"/>
    <cellStyle name="Comma [0] 2 3 3 5 2" xfId="9561" xr:uid="{00000000-0005-0000-0000-000078030000}"/>
    <cellStyle name="Comma [0] 2 3 3 5 2 2" xfId="18314" xr:uid="{00000000-0005-0000-0000-000079030000}"/>
    <cellStyle name="Comma [0] 2 3 3 5 3" xfId="13938" xr:uid="{00000000-0005-0000-0000-00007A030000}"/>
    <cellStyle name="Comma [0] 2 3 3 6" xfId="7373" xr:uid="{00000000-0005-0000-0000-00007B030000}"/>
    <cellStyle name="Comma [0] 2 3 3 6 2" xfId="16126" xr:uid="{00000000-0005-0000-0000-00007C030000}"/>
    <cellStyle name="Comma [0] 2 3 3 7" xfId="11750" xr:uid="{00000000-0005-0000-0000-00007D030000}"/>
    <cellStyle name="Comma [0] 2 3 4" xfId="2873" xr:uid="{00000000-0005-0000-0000-00007E030000}"/>
    <cellStyle name="Comma [0] 2 3 4 2" xfId="3152" xr:uid="{00000000-0005-0000-0000-00007F030000}"/>
    <cellStyle name="Comma [0] 2 3 4 2 2" xfId="3705" xr:uid="{00000000-0005-0000-0000-000080030000}"/>
    <cellStyle name="Comma [0] 2 3 4 2 2 2" xfId="4801" xr:uid="{00000000-0005-0000-0000-000081030000}"/>
    <cellStyle name="Comma [0] 2 3 4 2 2 2 2" xfId="6990" xr:uid="{00000000-0005-0000-0000-000082030000}"/>
    <cellStyle name="Comma [0] 2 3 4 2 2 2 2 2" xfId="11367" xr:uid="{00000000-0005-0000-0000-000083030000}"/>
    <cellStyle name="Comma [0] 2 3 4 2 2 2 2 2 2" xfId="20120" xr:uid="{00000000-0005-0000-0000-000084030000}"/>
    <cellStyle name="Comma [0] 2 3 4 2 2 2 2 3" xfId="15744" xr:uid="{00000000-0005-0000-0000-000085030000}"/>
    <cellStyle name="Comma [0] 2 3 4 2 2 2 3" xfId="9179" xr:uid="{00000000-0005-0000-0000-000086030000}"/>
    <cellStyle name="Comma [0] 2 3 4 2 2 2 3 2" xfId="17932" xr:uid="{00000000-0005-0000-0000-000087030000}"/>
    <cellStyle name="Comma [0] 2 3 4 2 2 2 4" xfId="13556" xr:uid="{00000000-0005-0000-0000-000088030000}"/>
    <cellStyle name="Comma [0] 2 3 4 2 2 3" xfId="5896" xr:uid="{00000000-0005-0000-0000-000089030000}"/>
    <cellStyle name="Comma [0] 2 3 4 2 2 3 2" xfId="10273" xr:uid="{00000000-0005-0000-0000-00008A030000}"/>
    <cellStyle name="Comma [0] 2 3 4 2 2 3 2 2" xfId="19026" xr:uid="{00000000-0005-0000-0000-00008B030000}"/>
    <cellStyle name="Comma [0] 2 3 4 2 2 3 3" xfId="14650" xr:uid="{00000000-0005-0000-0000-00008C030000}"/>
    <cellStyle name="Comma [0] 2 3 4 2 2 4" xfId="8085" xr:uid="{00000000-0005-0000-0000-00008D030000}"/>
    <cellStyle name="Comma [0] 2 3 4 2 2 4 2" xfId="16838" xr:uid="{00000000-0005-0000-0000-00008E030000}"/>
    <cellStyle name="Comma [0] 2 3 4 2 2 5" xfId="12462" xr:uid="{00000000-0005-0000-0000-00008F030000}"/>
    <cellStyle name="Comma [0] 2 3 4 2 3" xfId="4253" xr:uid="{00000000-0005-0000-0000-000090030000}"/>
    <cellStyle name="Comma [0] 2 3 4 2 3 2" xfId="6442" xr:uid="{00000000-0005-0000-0000-000091030000}"/>
    <cellStyle name="Comma [0] 2 3 4 2 3 2 2" xfId="10819" xr:uid="{00000000-0005-0000-0000-000092030000}"/>
    <cellStyle name="Comma [0] 2 3 4 2 3 2 2 2" xfId="19572" xr:uid="{00000000-0005-0000-0000-000093030000}"/>
    <cellStyle name="Comma [0] 2 3 4 2 3 2 3" xfId="15196" xr:uid="{00000000-0005-0000-0000-000094030000}"/>
    <cellStyle name="Comma [0] 2 3 4 2 3 3" xfId="8631" xr:uid="{00000000-0005-0000-0000-000095030000}"/>
    <cellStyle name="Comma [0] 2 3 4 2 3 3 2" xfId="17384" xr:uid="{00000000-0005-0000-0000-000096030000}"/>
    <cellStyle name="Comma [0] 2 3 4 2 3 4" xfId="13008" xr:uid="{00000000-0005-0000-0000-000097030000}"/>
    <cellStyle name="Comma [0] 2 3 4 2 4" xfId="5348" xr:uid="{00000000-0005-0000-0000-000098030000}"/>
    <cellStyle name="Comma [0] 2 3 4 2 4 2" xfId="9725" xr:uid="{00000000-0005-0000-0000-000099030000}"/>
    <cellStyle name="Comma [0] 2 3 4 2 4 2 2" xfId="18478" xr:uid="{00000000-0005-0000-0000-00009A030000}"/>
    <cellStyle name="Comma [0] 2 3 4 2 4 3" xfId="14102" xr:uid="{00000000-0005-0000-0000-00009B030000}"/>
    <cellStyle name="Comma [0] 2 3 4 2 5" xfId="7537" xr:uid="{00000000-0005-0000-0000-00009C030000}"/>
    <cellStyle name="Comma [0] 2 3 4 2 5 2" xfId="16290" xr:uid="{00000000-0005-0000-0000-00009D030000}"/>
    <cellStyle name="Comma [0] 2 3 4 2 6" xfId="11914" xr:uid="{00000000-0005-0000-0000-00009E030000}"/>
    <cellStyle name="Comma [0] 2 3 4 3" xfId="3431" xr:uid="{00000000-0005-0000-0000-00009F030000}"/>
    <cellStyle name="Comma [0] 2 3 4 3 2" xfId="4527" xr:uid="{00000000-0005-0000-0000-0000A0030000}"/>
    <cellStyle name="Comma [0] 2 3 4 3 2 2" xfId="6716" xr:uid="{00000000-0005-0000-0000-0000A1030000}"/>
    <cellStyle name="Comma [0] 2 3 4 3 2 2 2" xfId="11093" xr:uid="{00000000-0005-0000-0000-0000A2030000}"/>
    <cellStyle name="Comma [0] 2 3 4 3 2 2 2 2" xfId="19846" xr:uid="{00000000-0005-0000-0000-0000A3030000}"/>
    <cellStyle name="Comma [0] 2 3 4 3 2 2 3" xfId="15470" xr:uid="{00000000-0005-0000-0000-0000A4030000}"/>
    <cellStyle name="Comma [0] 2 3 4 3 2 3" xfId="8905" xr:uid="{00000000-0005-0000-0000-0000A5030000}"/>
    <cellStyle name="Comma [0] 2 3 4 3 2 3 2" xfId="17658" xr:uid="{00000000-0005-0000-0000-0000A6030000}"/>
    <cellStyle name="Comma [0] 2 3 4 3 2 4" xfId="13282" xr:uid="{00000000-0005-0000-0000-0000A7030000}"/>
    <cellStyle name="Comma [0] 2 3 4 3 3" xfId="5622" xr:uid="{00000000-0005-0000-0000-0000A8030000}"/>
    <cellStyle name="Comma [0] 2 3 4 3 3 2" xfId="9999" xr:uid="{00000000-0005-0000-0000-0000A9030000}"/>
    <cellStyle name="Comma [0] 2 3 4 3 3 2 2" xfId="18752" xr:uid="{00000000-0005-0000-0000-0000AA030000}"/>
    <cellStyle name="Comma [0] 2 3 4 3 3 3" xfId="14376" xr:uid="{00000000-0005-0000-0000-0000AB030000}"/>
    <cellStyle name="Comma [0] 2 3 4 3 4" xfId="7811" xr:uid="{00000000-0005-0000-0000-0000AC030000}"/>
    <cellStyle name="Comma [0] 2 3 4 3 4 2" xfId="16564" xr:uid="{00000000-0005-0000-0000-0000AD030000}"/>
    <cellStyle name="Comma [0] 2 3 4 3 5" xfId="12188" xr:uid="{00000000-0005-0000-0000-0000AE030000}"/>
    <cellStyle name="Comma [0] 2 3 4 4" xfId="3979" xr:uid="{00000000-0005-0000-0000-0000AF030000}"/>
    <cellStyle name="Comma [0] 2 3 4 4 2" xfId="6168" xr:uid="{00000000-0005-0000-0000-0000B0030000}"/>
    <cellStyle name="Comma [0] 2 3 4 4 2 2" xfId="10545" xr:uid="{00000000-0005-0000-0000-0000B1030000}"/>
    <cellStyle name="Comma [0] 2 3 4 4 2 2 2" xfId="19298" xr:uid="{00000000-0005-0000-0000-0000B2030000}"/>
    <cellStyle name="Comma [0] 2 3 4 4 2 3" xfId="14922" xr:uid="{00000000-0005-0000-0000-0000B3030000}"/>
    <cellStyle name="Comma [0] 2 3 4 4 3" xfId="8357" xr:uid="{00000000-0005-0000-0000-0000B4030000}"/>
    <cellStyle name="Comma [0] 2 3 4 4 3 2" xfId="17110" xr:uid="{00000000-0005-0000-0000-0000B5030000}"/>
    <cellStyle name="Comma [0] 2 3 4 4 4" xfId="12734" xr:uid="{00000000-0005-0000-0000-0000B6030000}"/>
    <cellStyle name="Comma [0] 2 3 4 5" xfId="5074" xr:uid="{00000000-0005-0000-0000-0000B7030000}"/>
    <cellStyle name="Comma [0] 2 3 4 5 2" xfId="9451" xr:uid="{00000000-0005-0000-0000-0000B8030000}"/>
    <cellStyle name="Comma [0] 2 3 4 5 2 2" xfId="18204" xr:uid="{00000000-0005-0000-0000-0000B9030000}"/>
    <cellStyle name="Comma [0] 2 3 4 5 3" xfId="13828" xr:uid="{00000000-0005-0000-0000-0000BA030000}"/>
    <cellStyle name="Comma [0] 2 3 4 6" xfId="7263" xr:uid="{00000000-0005-0000-0000-0000BB030000}"/>
    <cellStyle name="Comma [0] 2 3 4 6 2" xfId="16016" xr:uid="{00000000-0005-0000-0000-0000BC030000}"/>
    <cellStyle name="Comma [0] 2 3 4 7" xfId="11640" xr:uid="{00000000-0005-0000-0000-0000BD030000}"/>
    <cellStyle name="Comma [0] 2 3 5" xfId="3102" xr:uid="{00000000-0005-0000-0000-0000BE030000}"/>
    <cellStyle name="Comma [0] 2 3 5 2" xfId="3656" xr:uid="{00000000-0005-0000-0000-0000BF030000}"/>
    <cellStyle name="Comma [0] 2 3 5 2 2" xfId="4752" xr:uid="{00000000-0005-0000-0000-0000C0030000}"/>
    <cellStyle name="Comma [0] 2 3 5 2 2 2" xfId="6941" xr:uid="{00000000-0005-0000-0000-0000C1030000}"/>
    <cellStyle name="Comma [0] 2 3 5 2 2 2 2" xfId="11318" xr:uid="{00000000-0005-0000-0000-0000C2030000}"/>
    <cellStyle name="Comma [0] 2 3 5 2 2 2 2 2" xfId="20071" xr:uid="{00000000-0005-0000-0000-0000C3030000}"/>
    <cellStyle name="Comma [0] 2 3 5 2 2 2 3" xfId="15695" xr:uid="{00000000-0005-0000-0000-0000C4030000}"/>
    <cellStyle name="Comma [0] 2 3 5 2 2 3" xfId="9130" xr:uid="{00000000-0005-0000-0000-0000C5030000}"/>
    <cellStyle name="Comma [0] 2 3 5 2 2 3 2" xfId="17883" xr:uid="{00000000-0005-0000-0000-0000C6030000}"/>
    <cellStyle name="Comma [0] 2 3 5 2 2 4" xfId="13507" xr:uid="{00000000-0005-0000-0000-0000C7030000}"/>
    <cellStyle name="Comma [0] 2 3 5 2 3" xfId="5847" xr:uid="{00000000-0005-0000-0000-0000C8030000}"/>
    <cellStyle name="Comma [0] 2 3 5 2 3 2" xfId="10224" xr:uid="{00000000-0005-0000-0000-0000C9030000}"/>
    <cellStyle name="Comma [0] 2 3 5 2 3 2 2" xfId="18977" xr:uid="{00000000-0005-0000-0000-0000CA030000}"/>
    <cellStyle name="Comma [0] 2 3 5 2 3 3" xfId="14601" xr:uid="{00000000-0005-0000-0000-0000CB030000}"/>
    <cellStyle name="Comma [0] 2 3 5 2 4" xfId="8036" xr:uid="{00000000-0005-0000-0000-0000CC030000}"/>
    <cellStyle name="Comma [0] 2 3 5 2 4 2" xfId="16789" xr:uid="{00000000-0005-0000-0000-0000CD030000}"/>
    <cellStyle name="Comma [0] 2 3 5 2 5" xfId="12413" xr:uid="{00000000-0005-0000-0000-0000CE030000}"/>
    <cellStyle name="Comma [0] 2 3 5 3" xfId="4204" xr:uid="{00000000-0005-0000-0000-0000CF030000}"/>
    <cellStyle name="Comma [0] 2 3 5 3 2" xfId="6393" xr:uid="{00000000-0005-0000-0000-0000D0030000}"/>
    <cellStyle name="Comma [0] 2 3 5 3 2 2" xfId="10770" xr:uid="{00000000-0005-0000-0000-0000D1030000}"/>
    <cellStyle name="Comma [0] 2 3 5 3 2 2 2" xfId="19523" xr:uid="{00000000-0005-0000-0000-0000D2030000}"/>
    <cellStyle name="Comma [0] 2 3 5 3 2 3" xfId="15147" xr:uid="{00000000-0005-0000-0000-0000D3030000}"/>
    <cellStyle name="Comma [0] 2 3 5 3 3" xfId="8582" xr:uid="{00000000-0005-0000-0000-0000D4030000}"/>
    <cellStyle name="Comma [0] 2 3 5 3 3 2" xfId="17335" xr:uid="{00000000-0005-0000-0000-0000D5030000}"/>
    <cellStyle name="Comma [0] 2 3 5 3 4" xfId="12959" xr:uid="{00000000-0005-0000-0000-0000D6030000}"/>
    <cellStyle name="Comma [0] 2 3 5 4" xfId="5299" xr:uid="{00000000-0005-0000-0000-0000D7030000}"/>
    <cellStyle name="Comma [0] 2 3 5 4 2" xfId="9676" xr:uid="{00000000-0005-0000-0000-0000D8030000}"/>
    <cellStyle name="Comma [0] 2 3 5 4 2 2" xfId="18429" xr:uid="{00000000-0005-0000-0000-0000D9030000}"/>
    <cellStyle name="Comma [0] 2 3 5 4 3" xfId="14053" xr:uid="{00000000-0005-0000-0000-0000DA030000}"/>
    <cellStyle name="Comma [0] 2 3 5 5" xfId="7488" xr:uid="{00000000-0005-0000-0000-0000DB030000}"/>
    <cellStyle name="Comma [0] 2 3 5 5 2" xfId="16241" xr:uid="{00000000-0005-0000-0000-0000DC030000}"/>
    <cellStyle name="Comma [0] 2 3 5 6" xfId="11865" xr:uid="{00000000-0005-0000-0000-0000DD030000}"/>
    <cellStyle name="Comma [0] 2 3 6" xfId="3381" xr:uid="{00000000-0005-0000-0000-0000DE030000}"/>
    <cellStyle name="Comma [0] 2 3 6 2" xfId="4478" xr:uid="{00000000-0005-0000-0000-0000DF030000}"/>
    <cellStyle name="Comma [0] 2 3 6 2 2" xfId="6667" xr:uid="{00000000-0005-0000-0000-0000E0030000}"/>
    <cellStyle name="Comma [0] 2 3 6 2 2 2" xfId="11044" xr:uid="{00000000-0005-0000-0000-0000E1030000}"/>
    <cellStyle name="Comma [0] 2 3 6 2 2 2 2" xfId="19797" xr:uid="{00000000-0005-0000-0000-0000E2030000}"/>
    <cellStyle name="Comma [0] 2 3 6 2 2 3" xfId="15421" xr:uid="{00000000-0005-0000-0000-0000E3030000}"/>
    <cellStyle name="Comma [0] 2 3 6 2 3" xfId="8856" xr:uid="{00000000-0005-0000-0000-0000E4030000}"/>
    <cellStyle name="Comma [0] 2 3 6 2 3 2" xfId="17609" xr:uid="{00000000-0005-0000-0000-0000E5030000}"/>
    <cellStyle name="Comma [0] 2 3 6 2 4" xfId="13233" xr:uid="{00000000-0005-0000-0000-0000E6030000}"/>
    <cellStyle name="Comma [0] 2 3 6 3" xfId="5573" xr:uid="{00000000-0005-0000-0000-0000E7030000}"/>
    <cellStyle name="Comma [0] 2 3 6 3 2" xfId="9950" xr:uid="{00000000-0005-0000-0000-0000E8030000}"/>
    <cellStyle name="Comma [0] 2 3 6 3 2 2" xfId="18703" xr:uid="{00000000-0005-0000-0000-0000E9030000}"/>
    <cellStyle name="Comma [0] 2 3 6 3 3" xfId="14327" xr:uid="{00000000-0005-0000-0000-0000EA030000}"/>
    <cellStyle name="Comma [0] 2 3 6 4" xfId="7762" xr:uid="{00000000-0005-0000-0000-0000EB030000}"/>
    <cellStyle name="Comma [0] 2 3 6 4 2" xfId="16515" xr:uid="{00000000-0005-0000-0000-0000EC030000}"/>
    <cellStyle name="Comma [0] 2 3 6 5" xfId="12139" xr:uid="{00000000-0005-0000-0000-0000ED030000}"/>
    <cellStyle name="Comma [0] 2 3 7" xfId="3931" xr:uid="{00000000-0005-0000-0000-0000EE030000}"/>
    <cellStyle name="Comma [0] 2 3 7 2" xfId="6120" xr:uid="{00000000-0005-0000-0000-0000EF030000}"/>
    <cellStyle name="Comma [0] 2 3 7 2 2" xfId="10497" xr:uid="{00000000-0005-0000-0000-0000F0030000}"/>
    <cellStyle name="Comma [0] 2 3 7 2 2 2" xfId="19250" xr:uid="{00000000-0005-0000-0000-0000F1030000}"/>
    <cellStyle name="Comma [0] 2 3 7 2 3" xfId="14874" xr:uid="{00000000-0005-0000-0000-0000F2030000}"/>
    <cellStyle name="Comma [0] 2 3 7 3" xfId="8309" xr:uid="{00000000-0005-0000-0000-0000F3030000}"/>
    <cellStyle name="Comma [0] 2 3 7 3 2" xfId="17062" xr:uid="{00000000-0005-0000-0000-0000F4030000}"/>
    <cellStyle name="Comma [0] 2 3 7 4" xfId="12686" xr:uid="{00000000-0005-0000-0000-0000F5030000}"/>
    <cellStyle name="Comma [0] 2 3 8" xfId="5026" xr:uid="{00000000-0005-0000-0000-0000F6030000}"/>
    <cellStyle name="Comma [0] 2 3 8 2" xfId="9403" xr:uid="{00000000-0005-0000-0000-0000F7030000}"/>
    <cellStyle name="Comma [0] 2 3 8 2 2" xfId="18156" xr:uid="{00000000-0005-0000-0000-0000F8030000}"/>
    <cellStyle name="Comma [0] 2 3 8 3" xfId="13780" xr:uid="{00000000-0005-0000-0000-0000F9030000}"/>
    <cellStyle name="Comma [0] 2 3 9" xfId="7215" xr:uid="{00000000-0005-0000-0000-0000FA030000}"/>
    <cellStyle name="Comma [0] 2 3 9 2" xfId="15968" xr:uid="{00000000-0005-0000-0000-0000FB030000}"/>
    <cellStyle name="Comma [0] 2 4" xfId="2924" xr:uid="{00000000-0005-0000-0000-0000FC030000}"/>
    <cellStyle name="Comma [0] 2 4 2" xfId="3036" xr:uid="{00000000-0005-0000-0000-0000FD030000}"/>
    <cellStyle name="Comma [0] 2 4 2 2" xfId="3312" xr:uid="{00000000-0005-0000-0000-0000FE030000}"/>
    <cellStyle name="Comma [0] 2 4 2 2 2" xfId="3865" xr:uid="{00000000-0005-0000-0000-0000FF030000}"/>
    <cellStyle name="Comma [0] 2 4 2 2 2 2" xfId="4961" xr:uid="{00000000-0005-0000-0000-000000040000}"/>
    <cellStyle name="Comma [0] 2 4 2 2 2 2 2" xfId="7150" xr:uid="{00000000-0005-0000-0000-000001040000}"/>
    <cellStyle name="Comma [0] 2 4 2 2 2 2 2 2" xfId="11527" xr:uid="{00000000-0005-0000-0000-000002040000}"/>
    <cellStyle name="Comma [0] 2 4 2 2 2 2 2 2 2" xfId="20280" xr:uid="{00000000-0005-0000-0000-000003040000}"/>
    <cellStyle name="Comma [0] 2 4 2 2 2 2 2 3" xfId="15904" xr:uid="{00000000-0005-0000-0000-000004040000}"/>
    <cellStyle name="Comma [0] 2 4 2 2 2 2 3" xfId="9339" xr:uid="{00000000-0005-0000-0000-000005040000}"/>
    <cellStyle name="Comma [0] 2 4 2 2 2 2 3 2" xfId="18092" xr:uid="{00000000-0005-0000-0000-000006040000}"/>
    <cellStyle name="Comma [0] 2 4 2 2 2 2 4" xfId="13716" xr:uid="{00000000-0005-0000-0000-000007040000}"/>
    <cellStyle name="Comma [0] 2 4 2 2 2 3" xfId="6056" xr:uid="{00000000-0005-0000-0000-000008040000}"/>
    <cellStyle name="Comma [0] 2 4 2 2 2 3 2" xfId="10433" xr:uid="{00000000-0005-0000-0000-000009040000}"/>
    <cellStyle name="Comma [0] 2 4 2 2 2 3 2 2" xfId="19186" xr:uid="{00000000-0005-0000-0000-00000A040000}"/>
    <cellStyle name="Comma [0] 2 4 2 2 2 3 3" xfId="14810" xr:uid="{00000000-0005-0000-0000-00000B040000}"/>
    <cellStyle name="Comma [0] 2 4 2 2 2 4" xfId="8245" xr:uid="{00000000-0005-0000-0000-00000C040000}"/>
    <cellStyle name="Comma [0] 2 4 2 2 2 4 2" xfId="16998" xr:uid="{00000000-0005-0000-0000-00000D040000}"/>
    <cellStyle name="Comma [0] 2 4 2 2 2 5" xfId="12622" xr:uid="{00000000-0005-0000-0000-00000E040000}"/>
    <cellStyle name="Comma [0] 2 4 2 2 3" xfId="4413" xr:uid="{00000000-0005-0000-0000-00000F040000}"/>
    <cellStyle name="Comma [0] 2 4 2 2 3 2" xfId="6602" xr:uid="{00000000-0005-0000-0000-000010040000}"/>
    <cellStyle name="Comma [0] 2 4 2 2 3 2 2" xfId="10979" xr:uid="{00000000-0005-0000-0000-000011040000}"/>
    <cellStyle name="Comma [0] 2 4 2 2 3 2 2 2" xfId="19732" xr:uid="{00000000-0005-0000-0000-000012040000}"/>
    <cellStyle name="Comma [0] 2 4 2 2 3 2 3" xfId="15356" xr:uid="{00000000-0005-0000-0000-000013040000}"/>
    <cellStyle name="Comma [0] 2 4 2 2 3 3" xfId="8791" xr:uid="{00000000-0005-0000-0000-000014040000}"/>
    <cellStyle name="Comma [0] 2 4 2 2 3 3 2" xfId="17544" xr:uid="{00000000-0005-0000-0000-000015040000}"/>
    <cellStyle name="Comma [0] 2 4 2 2 3 4" xfId="13168" xr:uid="{00000000-0005-0000-0000-000016040000}"/>
    <cellStyle name="Comma [0] 2 4 2 2 4" xfId="5508" xr:uid="{00000000-0005-0000-0000-000017040000}"/>
    <cellStyle name="Comma [0] 2 4 2 2 4 2" xfId="9885" xr:uid="{00000000-0005-0000-0000-000018040000}"/>
    <cellStyle name="Comma [0] 2 4 2 2 4 2 2" xfId="18638" xr:uid="{00000000-0005-0000-0000-000019040000}"/>
    <cellStyle name="Comma [0] 2 4 2 2 4 3" xfId="14262" xr:uid="{00000000-0005-0000-0000-00001A040000}"/>
    <cellStyle name="Comma [0] 2 4 2 2 5" xfId="7697" xr:uid="{00000000-0005-0000-0000-00001B040000}"/>
    <cellStyle name="Comma [0] 2 4 2 2 5 2" xfId="16450" xr:uid="{00000000-0005-0000-0000-00001C040000}"/>
    <cellStyle name="Comma [0] 2 4 2 2 6" xfId="12074" xr:uid="{00000000-0005-0000-0000-00001D040000}"/>
    <cellStyle name="Comma [0] 2 4 2 3" xfId="3591" xr:uid="{00000000-0005-0000-0000-00001E040000}"/>
    <cellStyle name="Comma [0] 2 4 2 3 2" xfId="4687" xr:uid="{00000000-0005-0000-0000-00001F040000}"/>
    <cellStyle name="Comma [0] 2 4 2 3 2 2" xfId="6876" xr:uid="{00000000-0005-0000-0000-000020040000}"/>
    <cellStyle name="Comma [0] 2 4 2 3 2 2 2" xfId="11253" xr:uid="{00000000-0005-0000-0000-000021040000}"/>
    <cellStyle name="Comma [0] 2 4 2 3 2 2 2 2" xfId="20006" xr:uid="{00000000-0005-0000-0000-000022040000}"/>
    <cellStyle name="Comma [0] 2 4 2 3 2 2 3" xfId="15630" xr:uid="{00000000-0005-0000-0000-000023040000}"/>
    <cellStyle name="Comma [0] 2 4 2 3 2 3" xfId="9065" xr:uid="{00000000-0005-0000-0000-000024040000}"/>
    <cellStyle name="Comma [0] 2 4 2 3 2 3 2" xfId="17818" xr:uid="{00000000-0005-0000-0000-000025040000}"/>
    <cellStyle name="Comma [0] 2 4 2 3 2 4" xfId="13442" xr:uid="{00000000-0005-0000-0000-000026040000}"/>
    <cellStyle name="Comma [0] 2 4 2 3 3" xfId="5782" xr:uid="{00000000-0005-0000-0000-000027040000}"/>
    <cellStyle name="Comma [0] 2 4 2 3 3 2" xfId="10159" xr:uid="{00000000-0005-0000-0000-000028040000}"/>
    <cellStyle name="Comma [0] 2 4 2 3 3 2 2" xfId="18912" xr:uid="{00000000-0005-0000-0000-000029040000}"/>
    <cellStyle name="Comma [0] 2 4 2 3 3 3" xfId="14536" xr:uid="{00000000-0005-0000-0000-00002A040000}"/>
    <cellStyle name="Comma [0] 2 4 2 3 4" xfId="7971" xr:uid="{00000000-0005-0000-0000-00002B040000}"/>
    <cellStyle name="Comma [0] 2 4 2 3 4 2" xfId="16724" xr:uid="{00000000-0005-0000-0000-00002C040000}"/>
    <cellStyle name="Comma [0] 2 4 2 3 5" xfId="12348" xr:uid="{00000000-0005-0000-0000-00002D040000}"/>
    <cellStyle name="Comma [0] 2 4 2 4" xfId="4139" xr:uid="{00000000-0005-0000-0000-00002E040000}"/>
    <cellStyle name="Comma [0] 2 4 2 4 2" xfId="6328" xr:uid="{00000000-0005-0000-0000-00002F040000}"/>
    <cellStyle name="Comma [0] 2 4 2 4 2 2" xfId="10705" xr:uid="{00000000-0005-0000-0000-000030040000}"/>
    <cellStyle name="Comma [0] 2 4 2 4 2 2 2" xfId="19458" xr:uid="{00000000-0005-0000-0000-000031040000}"/>
    <cellStyle name="Comma [0] 2 4 2 4 2 3" xfId="15082" xr:uid="{00000000-0005-0000-0000-000032040000}"/>
    <cellStyle name="Comma [0] 2 4 2 4 3" xfId="8517" xr:uid="{00000000-0005-0000-0000-000033040000}"/>
    <cellStyle name="Comma [0] 2 4 2 4 3 2" xfId="17270" xr:uid="{00000000-0005-0000-0000-000034040000}"/>
    <cellStyle name="Comma [0] 2 4 2 4 4" xfId="12894" xr:uid="{00000000-0005-0000-0000-000035040000}"/>
    <cellStyle name="Comma [0] 2 4 2 5" xfId="5234" xr:uid="{00000000-0005-0000-0000-000036040000}"/>
    <cellStyle name="Comma [0] 2 4 2 5 2" xfId="9611" xr:uid="{00000000-0005-0000-0000-000037040000}"/>
    <cellStyle name="Comma [0] 2 4 2 5 2 2" xfId="18364" xr:uid="{00000000-0005-0000-0000-000038040000}"/>
    <cellStyle name="Comma [0] 2 4 2 5 3" xfId="13988" xr:uid="{00000000-0005-0000-0000-000039040000}"/>
    <cellStyle name="Comma [0] 2 4 2 6" xfId="7423" xr:uid="{00000000-0005-0000-0000-00003A040000}"/>
    <cellStyle name="Comma [0] 2 4 2 6 2" xfId="16176" xr:uid="{00000000-0005-0000-0000-00003B040000}"/>
    <cellStyle name="Comma [0] 2 4 2 7" xfId="11800" xr:uid="{00000000-0005-0000-0000-00003C040000}"/>
    <cellStyle name="Comma [0] 2 4 3" xfId="3200" xr:uid="{00000000-0005-0000-0000-00003D040000}"/>
    <cellStyle name="Comma [0] 2 4 3 2" xfId="3753" xr:uid="{00000000-0005-0000-0000-00003E040000}"/>
    <cellStyle name="Comma [0] 2 4 3 2 2" xfId="4849" xr:uid="{00000000-0005-0000-0000-00003F040000}"/>
    <cellStyle name="Comma [0] 2 4 3 2 2 2" xfId="7038" xr:uid="{00000000-0005-0000-0000-000040040000}"/>
    <cellStyle name="Comma [0] 2 4 3 2 2 2 2" xfId="11415" xr:uid="{00000000-0005-0000-0000-000041040000}"/>
    <cellStyle name="Comma [0] 2 4 3 2 2 2 2 2" xfId="20168" xr:uid="{00000000-0005-0000-0000-000042040000}"/>
    <cellStyle name="Comma [0] 2 4 3 2 2 2 3" xfId="15792" xr:uid="{00000000-0005-0000-0000-000043040000}"/>
    <cellStyle name="Comma [0] 2 4 3 2 2 3" xfId="9227" xr:uid="{00000000-0005-0000-0000-000044040000}"/>
    <cellStyle name="Comma [0] 2 4 3 2 2 3 2" xfId="17980" xr:uid="{00000000-0005-0000-0000-000045040000}"/>
    <cellStyle name="Comma [0] 2 4 3 2 2 4" xfId="13604" xr:uid="{00000000-0005-0000-0000-000046040000}"/>
    <cellStyle name="Comma [0] 2 4 3 2 3" xfId="5944" xr:uid="{00000000-0005-0000-0000-000047040000}"/>
    <cellStyle name="Comma [0] 2 4 3 2 3 2" xfId="10321" xr:uid="{00000000-0005-0000-0000-000048040000}"/>
    <cellStyle name="Comma [0] 2 4 3 2 3 2 2" xfId="19074" xr:uid="{00000000-0005-0000-0000-000049040000}"/>
    <cellStyle name="Comma [0] 2 4 3 2 3 3" xfId="14698" xr:uid="{00000000-0005-0000-0000-00004A040000}"/>
    <cellStyle name="Comma [0] 2 4 3 2 4" xfId="8133" xr:uid="{00000000-0005-0000-0000-00004B040000}"/>
    <cellStyle name="Comma [0] 2 4 3 2 4 2" xfId="16886" xr:uid="{00000000-0005-0000-0000-00004C040000}"/>
    <cellStyle name="Comma [0] 2 4 3 2 5" xfId="12510" xr:uid="{00000000-0005-0000-0000-00004D040000}"/>
    <cellStyle name="Comma [0] 2 4 3 3" xfId="4301" xr:uid="{00000000-0005-0000-0000-00004E040000}"/>
    <cellStyle name="Comma [0] 2 4 3 3 2" xfId="6490" xr:uid="{00000000-0005-0000-0000-00004F040000}"/>
    <cellStyle name="Comma [0] 2 4 3 3 2 2" xfId="10867" xr:uid="{00000000-0005-0000-0000-000050040000}"/>
    <cellStyle name="Comma [0] 2 4 3 3 2 2 2" xfId="19620" xr:uid="{00000000-0005-0000-0000-000051040000}"/>
    <cellStyle name="Comma [0] 2 4 3 3 2 3" xfId="15244" xr:uid="{00000000-0005-0000-0000-000052040000}"/>
    <cellStyle name="Comma [0] 2 4 3 3 3" xfId="8679" xr:uid="{00000000-0005-0000-0000-000053040000}"/>
    <cellStyle name="Comma [0] 2 4 3 3 3 2" xfId="17432" xr:uid="{00000000-0005-0000-0000-000054040000}"/>
    <cellStyle name="Comma [0] 2 4 3 3 4" xfId="13056" xr:uid="{00000000-0005-0000-0000-000055040000}"/>
    <cellStyle name="Comma [0] 2 4 3 4" xfId="5396" xr:uid="{00000000-0005-0000-0000-000056040000}"/>
    <cellStyle name="Comma [0] 2 4 3 4 2" xfId="9773" xr:uid="{00000000-0005-0000-0000-000057040000}"/>
    <cellStyle name="Comma [0] 2 4 3 4 2 2" xfId="18526" xr:uid="{00000000-0005-0000-0000-000058040000}"/>
    <cellStyle name="Comma [0] 2 4 3 4 3" xfId="14150" xr:uid="{00000000-0005-0000-0000-000059040000}"/>
    <cellStyle name="Comma [0] 2 4 3 5" xfId="7585" xr:uid="{00000000-0005-0000-0000-00005A040000}"/>
    <cellStyle name="Comma [0] 2 4 3 5 2" xfId="16338" xr:uid="{00000000-0005-0000-0000-00005B040000}"/>
    <cellStyle name="Comma [0] 2 4 3 6" xfId="11962" xr:uid="{00000000-0005-0000-0000-00005C040000}"/>
    <cellStyle name="Comma [0] 2 4 4" xfId="3479" xr:uid="{00000000-0005-0000-0000-00005D040000}"/>
    <cellStyle name="Comma [0] 2 4 4 2" xfId="4575" xr:uid="{00000000-0005-0000-0000-00005E040000}"/>
    <cellStyle name="Comma [0] 2 4 4 2 2" xfId="6764" xr:uid="{00000000-0005-0000-0000-00005F040000}"/>
    <cellStyle name="Comma [0] 2 4 4 2 2 2" xfId="11141" xr:uid="{00000000-0005-0000-0000-000060040000}"/>
    <cellStyle name="Comma [0] 2 4 4 2 2 2 2" xfId="19894" xr:uid="{00000000-0005-0000-0000-000061040000}"/>
    <cellStyle name="Comma [0] 2 4 4 2 2 3" xfId="15518" xr:uid="{00000000-0005-0000-0000-000062040000}"/>
    <cellStyle name="Comma [0] 2 4 4 2 3" xfId="8953" xr:uid="{00000000-0005-0000-0000-000063040000}"/>
    <cellStyle name="Comma [0] 2 4 4 2 3 2" xfId="17706" xr:uid="{00000000-0005-0000-0000-000064040000}"/>
    <cellStyle name="Comma [0] 2 4 4 2 4" xfId="13330" xr:uid="{00000000-0005-0000-0000-000065040000}"/>
    <cellStyle name="Comma [0] 2 4 4 3" xfId="5670" xr:uid="{00000000-0005-0000-0000-000066040000}"/>
    <cellStyle name="Comma [0] 2 4 4 3 2" xfId="10047" xr:uid="{00000000-0005-0000-0000-000067040000}"/>
    <cellStyle name="Comma [0] 2 4 4 3 2 2" xfId="18800" xr:uid="{00000000-0005-0000-0000-000068040000}"/>
    <cellStyle name="Comma [0] 2 4 4 3 3" xfId="14424" xr:uid="{00000000-0005-0000-0000-000069040000}"/>
    <cellStyle name="Comma [0] 2 4 4 4" xfId="7859" xr:uid="{00000000-0005-0000-0000-00006A040000}"/>
    <cellStyle name="Comma [0] 2 4 4 4 2" xfId="16612" xr:uid="{00000000-0005-0000-0000-00006B040000}"/>
    <cellStyle name="Comma [0] 2 4 4 5" xfId="12236" xr:uid="{00000000-0005-0000-0000-00006C040000}"/>
    <cellStyle name="Comma [0] 2 4 5" xfId="4027" xr:uid="{00000000-0005-0000-0000-00006D040000}"/>
    <cellStyle name="Comma [0] 2 4 5 2" xfId="6216" xr:uid="{00000000-0005-0000-0000-00006E040000}"/>
    <cellStyle name="Comma [0] 2 4 5 2 2" xfId="10593" xr:uid="{00000000-0005-0000-0000-00006F040000}"/>
    <cellStyle name="Comma [0] 2 4 5 2 2 2" xfId="19346" xr:uid="{00000000-0005-0000-0000-000070040000}"/>
    <cellStyle name="Comma [0] 2 4 5 2 3" xfId="14970" xr:uid="{00000000-0005-0000-0000-000071040000}"/>
    <cellStyle name="Comma [0] 2 4 5 3" xfId="8405" xr:uid="{00000000-0005-0000-0000-000072040000}"/>
    <cellStyle name="Comma [0] 2 4 5 3 2" xfId="17158" xr:uid="{00000000-0005-0000-0000-000073040000}"/>
    <cellStyle name="Comma [0] 2 4 5 4" xfId="12782" xr:uid="{00000000-0005-0000-0000-000074040000}"/>
    <cellStyle name="Comma [0] 2 4 6" xfId="5122" xr:uid="{00000000-0005-0000-0000-000075040000}"/>
    <cellStyle name="Comma [0] 2 4 6 2" xfId="9499" xr:uid="{00000000-0005-0000-0000-000076040000}"/>
    <cellStyle name="Comma [0] 2 4 6 2 2" xfId="18252" xr:uid="{00000000-0005-0000-0000-000077040000}"/>
    <cellStyle name="Comma [0] 2 4 6 3" xfId="13876" xr:uid="{00000000-0005-0000-0000-000078040000}"/>
    <cellStyle name="Comma [0] 2 4 7" xfId="7311" xr:uid="{00000000-0005-0000-0000-000079040000}"/>
    <cellStyle name="Comma [0] 2 4 7 2" xfId="16064" xr:uid="{00000000-0005-0000-0000-00007A040000}"/>
    <cellStyle name="Comma [0] 2 4 8" xfId="11688" xr:uid="{00000000-0005-0000-0000-00007B040000}"/>
    <cellStyle name="Comma [0] 2 5" xfId="2983" xr:uid="{00000000-0005-0000-0000-00007C040000}"/>
    <cellStyle name="Comma [0] 2 5 2" xfId="3259" xr:uid="{00000000-0005-0000-0000-00007D040000}"/>
    <cellStyle name="Comma [0] 2 5 2 2" xfId="3812" xr:uid="{00000000-0005-0000-0000-00007E040000}"/>
    <cellStyle name="Comma [0] 2 5 2 2 2" xfId="4908" xr:uid="{00000000-0005-0000-0000-00007F040000}"/>
    <cellStyle name="Comma [0] 2 5 2 2 2 2" xfId="7097" xr:uid="{00000000-0005-0000-0000-000080040000}"/>
    <cellStyle name="Comma [0] 2 5 2 2 2 2 2" xfId="11474" xr:uid="{00000000-0005-0000-0000-000081040000}"/>
    <cellStyle name="Comma [0] 2 5 2 2 2 2 2 2" xfId="20227" xr:uid="{00000000-0005-0000-0000-000082040000}"/>
    <cellStyle name="Comma [0] 2 5 2 2 2 2 3" xfId="15851" xr:uid="{00000000-0005-0000-0000-000083040000}"/>
    <cellStyle name="Comma [0] 2 5 2 2 2 3" xfId="9286" xr:uid="{00000000-0005-0000-0000-000084040000}"/>
    <cellStyle name="Comma [0] 2 5 2 2 2 3 2" xfId="18039" xr:uid="{00000000-0005-0000-0000-000085040000}"/>
    <cellStyle name="Comma [0] 2 5 2 2 2 4" xfId="13663" xr:uid="{00000000-0005-0000-0000-000086040000}"/>
    <cellStyle name="Comma [0] 2 5 2 2 3" xfId="6003" xr:uid="{00000000-0005-0000-0000-000087040000}"/>
    <cellStyle name="Comma [0] 2 5 2 2 3 2" xfId="10380" xr:uid="{00000000-0005-0000-0000-000088040000}"/>
    <cellStyle name="Comma [0] 2 5 2 2 3 2 2" xfId="19133" xr:uid="{00000000-0005-0000-0000-000089040000}"/>
    <cellStyle name="Comma [0] 2 5 2 2 3 3" xfId="14757" xr:uid="{00000000-0005-0000-0000-00008A040000}"/>
    <cellStyle name="Comma [0] 2 5 2 2 4" xfId="8192" xr:uid="{00000000-0005-0000-0000-00008B040000}"/>
    <cellStyle name="Comma [0] 2 5 2 2 4 2" xfId="16945" xr:uid="{00000000-0005-0000-0000-00008C040000}"/>
    <cellStyle name="Comma [0] 2 5 2 2 5" xfId="12569" xr:uid="{00000000-0005-0000-0000-00008D040000}"/>
    <cellStyle name="Comma [0] 2 5 2 3" xfId="4360" xr:uid="{00000000-0005-0000-0000-00008E040000}"/>
    <cellStyle name="Comma [0] 2 5 2 3 2" xfId="6549" xr:uid="{00000000-0005-0000-0000-00008F040000}"/>
    <cellStyle name="Comma [0] 2 5 2 3 2 2" xfId="10926" xr:uid="{00000000-0005-0000-0000-000090040000}"/>
    <cellStyle name="Comma [0] 2 5 2 3 2 2 2" xfId="19679" xr:uid="{00000000-0005-0000-0000-000091040000}"/>
    <cellStyle name="Comma [0] 2 5 2 3 2 3" xfId="15303" xr:uid="{00000000-0005-0000-0000-000092040000}"/>
    <cellStyle name="Comma [0] 2 5 2 3 3" xfId="8738" xr:uid="{00000000-0005-0000-0000-000093040000}"/>
    <cellStyle name="Comma [0] 2 5 2 3 3 2" xfId="17491" xr:uid="{00000000-0005-0000-0000-000094040000}"/>
    <cellStyle name="Comma [0] 2 5 2 3 4" xfId="13115" xr:uid="{00000000-0005-0000-0000-000095040000}"/>
    <cellStyle name="Comma [0] 2 5 2 4" xfId="5455" xr:uid="{00000000-0005-0000-0000-000096040000}"/>
    <cellStyle name="Comma [0] 2 5 2 4 2" xfId="9832" xr:uid="{00000000-0005-0000-0000-000097040000}"/>
    <cellStyle name="Comma [0] 2 5 2 4 2 2" xfId="18585" xr:uid="{00000000-0005-0000-0000-000098040000}"/>
    <cellStyle name="Comma [0] 2 5 2 4 3" xfId="14209" xr:uid="{00000000-0005-0000-0000-000099040000}"/>
    <cellStyle name="Comma [0] 2 5 2 5" xfId="7644" xr:uid="{00000000-0005-0000-0000-00009A040000}"/>
    <cellStyle name="Comma [0] 2 5 2 5 2" xfId="16397" xr:uid="{00000000-0005-0000-0000-00009B040000}"/>
    <cellStyle name="Comma [0] 2 5 2 6" xfId="12021" xr:uid="{00000000-0005-0000-0000-00009C040000}"/>
    <cellStyle name="Comma [0] 2 5 3" xfId="3538" xr:uid="{00000000-0005-0000-0000-00009D040000}"/>
    <cellStyle name="Comma [0] 2 5 3 2" xfId="4634" xr:uid="{00000000-0005-0000-0000-00009E040000}"/>
    <cellStyle name="Comma [0] 2 5 3 2 2" xfId="6823" xr:uid="{00000000-0005-0000-0000-00009F040000}"/>
    <cellStyle name="Comma [0] 2 5 3 2 2 2" xfId="11200" xr:uid="{00000000-0005-0000-0000-0000A0040000}"/>
    <cellStyle name="Comma [0] 2 5 3 2 2 2 2" xfId="19953" xr:uid="{00000000-0005-0000-0000-0000A1040000}"/>
    <cellStyle name="Comma [0] 2 5 3 2 2 3" xfId="15577" xr:uid="{00000000-0005-0000-0000-0000A2040000}"/>
    <cellStyle name="Comma [0] 2 5 3 2 3" xfId="9012" xr:uid="{00000000-0005-0000-0000-0000A3040000}"/>
    <cellStyle name="Comma [0] 2 5 3 2 3 2" xfId="17765" xr:uid="{00000000-0005-0000-0000-0000A4040000}"/>
    <cellStyle name="Comma [0] 2 5 3 2 4" xfId="13389" xr:uid="{00000000-0005-0000-0000-0000A5040000}"/>
    <cellStyle name="Comma [0] 2 5 3 3" xfId="5729" xr:uid="{00000000-0005-0000-0000-0000A6040000}"/>
    <cellStyle name="Comma [0] 2 5 3 3 2" xfId="10106" xr:uid="{00000000-0005-0000-0000-0000A7040000}"/>
    <cellStyle name="Comma [0] 2 5 3 3 2 2" xfId="18859" xr:uid="{00000000-0005-0000-0000-0000A8040000}"/>
    <cellStyle name="Comma [0] 2 5 3 3 3" xfId="14483" xr:uid="{00000000-0005-0000-0000-0000A9040000}"/>
    <cellStyle name="Comma [0] 2 5 3 4" xfId="7918" xr:uid="{00000000-0005-0000-0000-0000AA040000}"/>
    <cellStyle name="Comma [0] 2 5 3 4 2" xfId="16671" xr:uid="{00000000-0005-0000-0000-0000AB040000}"/>
    <cellStyle name="Comma [0] 2 5 3 5" xfId="12295" xr:uid="{00000000-0005-0000-0000-0000AC040000}"/>
    <cellStyle name="Comma [0] 2 5 4" xfId="4086" xr:uid="{00000000-0005-0000-0000-0000AD040000}"/>
    <cellStyle name="Comma [0] 2 5 4 2" xfId="6275" xr:uid="{00000000-0005-0000-0000-0000AE040000}"/>
    <cellStyle name="Comma [0] 2 5 4 2 2" xfId="10652" xr:uid="{00000000-0005-0000-0000-0000AF040000}"/>
    <cellStyle name="Comma [0] 2 5 4 2 2 2" xfId="19405" xr:uid="{00000000-0005-0000-0000-0000B0040000}"/>
    <cellStyle name="Comma [0] 2 5 4 2 3" xfId="15029" xr:uid="{00000000-0005-0000-0000-0000B1040000}"/>
    <cellStyle name="Comma [0] 2 5 4 3" xfId="8464" xr:uid="{00000000-0005-0000-0000-0000B2040000}"/>
    <cellStyle name="Comma [0] 2 5 4 3 2" xfId="17217" xr:uid="{00000000-0005-0000-0000-0000B3040000}"/>
    <cellStyle name="Comma [0] 2 5 4 4" xfId="12841" xr:uid="{00000000-0005-0000-0000-0000B4040000}"/>
    <cellStyle name="Comma [0] 2 5 5" xfId="5181" xr:uid="{00000000-0005-0000-0000-0000B5040000}"/>
    <cellStyle name="Comma [0] 2 5 5 2" xfId="9558" xr:uid="{00000000-0005-0000-0000-0000B6040000}"/>
    <cellStyle name="Comma [0] 2 5 5 2 2" xfId="18311" xr:uid="{00000000-0005-0000-0000-0000B7040000}"/>
    <cellStyle name="Comma [0] 2 5 5 3" xfId="13935" xr:uid="{00000000-0005-0000-0000-0000B8040000}"/>
    <cellStyle name="Comma [0] 2 5 6" xfId="7370" xr:uid="{00000000-0005-0000-0000-0000B9040000}"/>
    <cellStyle name="Comma [0] 2 5 6 2" xfId="16123" xr:uid="{00000000-0005-0000-0000-0000BA040000}"/>
    <cellStyle name="Comma [0] 2 5 7" xfId="11747" xr:uid="{00000000-0005-0000-0000-0000BB040000}"/>
    <cellStyle name="Comma [0] 2 6" xfId="2870" xr:uid="{00000000-0005-0000-0000-0000BC040000}"/>
    <cellStyle name="Comma [0] 2 6 2" xfId="3149" xr:uid="{00000000-0005-0000-0000-0000BD040000}"/>
    <cellStyle name="Comma [0] 2 6 2 2" xfId="3702" xr:uid="{00000000-0005-0000-0000-0000BE040000}"/>
    <cellStyle name="Comma [0] 2 6 2 2 2" xfId="4798" xr:uid="{00000000-0005-0000-0000-0000BF040000}"/>
    <cellStyle name="Comma [0] 2 6 2 2 2 2" xfId="6987" xr:uid="{00000000-0005-0000-0000-0000C0040000}"/>
    <cellStyle name="Comma [0] 2 6 2 2 2 2 2" xfId="11364" xr:uid="{00000000-0005-0000-0000-0000C1040000}"/>
    <cellStyle name="Comma [0] 2 6 2 2 2 2 2 2" xfId="20117" xr:uid="{00000000-0005-0000-0000-0000C2040000}"/>
    <cellStyle name="Comma [0] 2 6 2 2 2 2 3" xfId="15741" xr:uid="{00000000-0005-0000-0000-0000C3040000}"/>
    <cellStyle name="Comma [0] 2 6 2 2 2 3" xfId="9176" xr:uid="{00000000-0005-0000-0000-0000C4040000}"/>
    <cellStyle name="Comma [0] 2 6 2 2 2 3 2" xfId="17929" xr:uid="{00000000-0005-0000-0000-0000C5040000}"/>
    <cellStyle name="Comma [0] 2 6 2 2 2 4" xfId="13553" xr:uid="{00000000-0005-0000-0000-0000C6040000}"/>
    <cellStyle name="Comma [0] 2 6 2 2 3" xfId="5893" xr:uid="{00000000-0005-0000-0000-0000C7040000}"/>
    <cellStyle name="Comma [0] 2 6 2 2 3 2" xfId="10270" xr:uid="{00000000-0005-0000-0000-0000C8040000}"/>
    <cellStyle name="Comma [0] 2 6 2 2 3 2 2" xfId="19023" xr:uid="{00000000-0005-0000-0000-0000C9040000}"/>
    <cellStyle name="Comma [0] 2 6 2 2 3 3" xfId="14647" xr:uid="{00000000-0005-0000-0000-0000CA040000}"/>
    <cellStyle name="Comma [0] 2 6 2 2 4" xfId="8082" xr:uid="{00000000-0005-0000-0000-0000CB040000}"/>
    <cellStyle name="Comma [0] 2 6 2 2 4 2" xfId="16835" xr:uid="{00000000-0005-0000-0000-0000CC040000}"/>
    <cellStyle name="Comma [0] 2 6 2 2 5" xfId="12459" xr:uid="{00000000-0005-0000-0000-0000CD040000}"/>
    <cellStyle name="Comma [0] 2 6 2 3" xfId="4250" xr:uid="{00000000-0005-0000-0000-0000CE040000}"/>
    <cellStyle name="Comma [0] 2 6 2 3 2" xfId="6439" xr:uid="{00000000-0005-0000-0000-0000CF040000}"/>
    <cellStyle name="Comma [0] 2 6 2 3 2 2" xfId="10816" xr:uid="{00000000-0005-0000-0000-0000D0040000}"/>
    <cellStyle name="Comma [0] 2 6 2 3 2 2 2" xfId="19569" xr:uid="{00000000-0005-0000-0000-0000D1040000}"/>
    <cellStyle name="Comma [0] 2 6 2 3 2 3" xfId="15193" xr:uid="{00000000-0005-0000-0000-0000D2040000}"/>
    <cellStyle name="Comma [0] 2 6 2 3 3" xfId="8628" xr:uid="{00000000-0005-0000-0000-0000D3040000}"/>
    <cellStyle name="Comma [0] 2 6 2 3 3 2" xfId="17381" xr:uid="{00000000-0005-0000-0000-0000D4040000}"/>
    <cellStyle name="Comma [0] 2 6 2 3 4" xfId="13005" xr:uid="{00000000-0005-0000-0000-0000D5040000}"/>
    <cellStyle name="Comma [0] 2 6 2 4" xfId="5345" xr:uid="{00000000-0005-0000-0000-0000D6040000}"/>
    <cellStyle name="Comma [0] 2 6 2 4 2" xfId="9722" xr:uid="{00000000-0005-0000-0000-0000D7040000}"/>
    <cellStyle name="Comma [0] 2 6 2 4 2 2" xfId="18475" xr:uid="{00000000-0005-0000-0000-0000D8040000}"/>
    <cellStyle name="Comma [0] 2 6 2 4 3" xfId="14099" xr:uid="{00000000-0005-0000-0000-0000D9040000}"/>
    <cellStyle name="Comma [0] 2 6 2 5" xfId="7534" xr:uid="{00000000-0005-0000-0000-0000DA040000}"/>
    <cellStyle name="Comma [0] 2 6 2 5 2" xfId="16287" xr:uid="{00000000-0005-0000-0000-0000DB040000}"/>
    <cellStyle name="Comma [0] 2 6 2 6" xfId="11911" xr:uid="{00000000-0005-0000-0000-0000DC040000}"/>
    <cellStyle name="Comma [0] 2 6 3" xfId="3428" xr:uid="{00000000-0005-0000-0000-0000DD040000}"/>
    <cellStyle name="Comma [0] 2 6 3 2" xfId="4524" xr:uid="{00000000-0005-0000-0000-0000DE040000}"/>
    <cellStyle name="Comma [0] 2 6 3 2 2" xfId="6713" xr:uid="{00000000-0005-0000-0000-0000DF040000}"/>
    <cellStyle name="Comma [0] 2 6 3 2 2 2" xfId="11090" xr:uid="{00000000-0005-0000-0000-0000E0040000}"/>
    <cellStyle name="Comma [0] 2 6 3 2 2 2 2" xfId="19843" xr:uid="{00000000-0005-0000-0000-0000E1040000}"/>
    <cellStyle name="Comma [0] 2 6 3 2 2 3" xfId="15467" xr:uid="{00000000-0005-0000-0000-0000E2040000}"/>
    <cellStyle name="Comma [0] 2 6 3 2 3" xfId="8902" xr:uid="{00000000-0005-0000-0000-0000E3040000}"/>
    <cellStyle name="Comma [0] 2 6 3 2 3 2" xfId="17655" xr:uid="{00000000-0005-0000-0000-0000E4040000}"/>
    <cellStyle name="Comma [0] 2 6 3 2 4" xfId="13279" xr:uid="{00000000-0005-0000-0000-0000E5040000}"/>
    <cellStyle name="Comma [0] 2 6 3 3" xfId="5619" xr:uid="{00000000-0005-0000-0000-0000E6040000}"/>
    <cellStyle name="Comma [0] 2 6 3 3 2" xfId="9996" xr:uid="{00000000-0005-0000-0000-0000E7040000}"/>
    <cellStyle name="Comma [0] 2 6 3 3 2 2" xfId="18749" xr:uid="{00000000-0005-0000-0000-0000E8040000}"/>
    <cellStyle name="Comma [0] 2 6 3 3 3" xfId="14373" xr:uid="{00000000-0005-0000-0000-0000E9040000}"/>
    <cellStyle name="Comma [0] 2 6 3 4" xfId="7808" xr:uid="{00000000-0005-0000-0000-0000EA040000}"/>
    <cellStyle name="Comma [0] 2 6 3 4 2" xfId="16561" xr:uid="{00000000-0005-0000-0000-0000EB040000}"/>
    <cellStyle name="Comma [0] 2 6 3 5" xfId="12185" xr:uid="{00000000-0005-0000-0000-0000EC040000}"/>
    <cellStyle name="Comma [0] 2 6 4" xfId="3976" xr:uid="{00000000-0005-0000-0000-0000ED040000}"/>
    <cellStyle name="Comma [0] 2 6 4 2" xfId="6165" xr:uid="{00000000-0005-0000-0000-0000EE040000}"/>
    <cellStyle name="Comma [0] 2 6 4 2 2" xfId="10542" xr:uid="{00000000-0005-0000-0000-0000EF040000}"/>
    <cellStyle name="Comma [0] 2 6 4 2 2 2" xfId="19295" xr:uid="{00000000-0005-0000-0000-0000F0040000}"/>
    <cellStyle name="Comma [0] 2 6 4 2 3" xfId="14919" xr:uid="{00000000-0005-0000-0000-0000F1040000}"/>
    <cellStyle name="Comma [0] 2 6 4 3" xfId="8354" xr:uid="{00000000-0005-0000-0000-0000F2040000}"/>
    <cellStyle name="Comma [0] 2 6 4 3 2" xfId="17107" xr:uid="{00000000-0005-0000-0000-0000F3040000}"/>
    <cellStyle name="Comma [0] 2 6 4 4" xfId="12731" xr:uid="{00000000-0005-0000-0000-0000F4040000}"/>
    <cellStyle name="Comma [0] 2 6 5" xfId="5071" xr:uid="{00000000-0005-0000-0000-0000F5040000}"/>
    <cellStyle name="Comma [0] 2 6 5 2" xfId="9448" xr:uid="{00000000-0005-0000-0000-0000F6040000}"/>
    <cellStyle name="Comma [0] 2 6 5 2 2" xfId="18201" xr:uid="{00000000-0005-0000-0000-0000F7040000}"/>
    <cellStyle name="Comma [0] 2 6 5 3" xfId="13825" xr:uid="{00000000-0005-0000-0000-0000F8040000}"/>
    <cellStyle name="Comma [0] 2 6 6" xfId="7260" xr:uid="{00000000-0005-0000-0000-0000F9040000}"/>
    <cellStyle name="Comma [0] 2 6 6 2" xfId="16013" xr:uid="{00000000-0005-0000-0000-0000FA040000}"/>
    <cellStyle name="Comma [0] 2 6 7" xfId="11637" xr:uid="{00000000-0005-0000-0000-0000FB040000}"/>
    <cellStyle name="Comma [0] 2 7" xfId="3099" xr:uid="{00000000-0005-0000-0000-0000FC040000}"/>
    <cellStyle name="Comma [0] 2 7 2" xfId="3653" xr:uid="{00000000-0005-0000-0000-0000FD040000}"/>
    <cellStyle name="Comma [0] 2 7 2 2" xfId="4749" xr:uid="{00000000-0005-0000-0000-0000FE040000}"/>
    <cellStyle name="Comma [0] 2 7 2 2 2" xfId="6938" xr:uid="{00000000-0005-0000-0000-0000FF040000}"/>
    <cellStyle name="Comma [0] 2 7 2 2 2 2" xfId="11315" xr:uid="{00000000-0005-0000-0000-000000050000}"/>
    <cellStyle name="Comma [0] 2 7 2 2 2 2 2" xfId="20068" xr:uid="{00000000-0005-0000-0000-000001050000}"/>
    <cellStyle name="Comma [0] 2 7 2 2 2 3" xfId="15692" xr:uid="{00000000-0005-0000-0000-000002050000}"/>
    <cellStyle name="Comma [0] 2 7 2 2 3" xfId="9127" xr:uid="{00000000-0005-0000-0000-000003050000}"/>
    <cellStyle name="Comma [0] 2 7 2 2 3 2" xfId="17880" xr:uid="{00000000-0005-0000-0000-000004050000}"/>
    <cellStyle name="Comma [0] 2 7 2 2 4" xfId="13504" xr:uid="{00000000-0005-0000-0000-000005050000}"/>
    <cellStyle name="Comma [0] 2 7 2 3" xfId="5844" xr:uid="{00000000-0005-0000-0000-000006050000}"/>
    <cellStyle name="Comma [0] 2 7 2 3 2" xfId="10221" xr:uid="{00000000-0005-0000-0000-000007050000}"/>
    <cellStyle name="Comma [0] 2 7 2 3 2 2" xfId="18974" xr:uid="{00000000-0005-0000-0000-000008050000}"/>
    <cellStyle name="Comma [0] 2 7 2 3 3" xfId="14598" xr:uid="{00000000-0005-0000-0000-000009050000}"/>
    <cellStyle name="Comma [0] 2 7 2 4" xfId="8033" xr:uid="{00000000-0005-0000-0000-00000A050000}"/>
    <cellStyle name="Comma [0] 2 7 2 4 2" xfId="16786" xr:uid="{00000000-0005-0000-0000-00000B050000}"/>
    <cellStyle name="Comma [0] 2 7 2 5" xfId="12410" xr:uid="{00000000-0005-0000-0000-00000C050000}"/>
    <cellStyle name="Comma [0] 2 7 3" xfId="4201" xr:uid="{00000000-0005-0000-0000-00000D050000}"/>
    <cellStyle name="Comma [0] 2 7 3 2" xfId="6390" xr:uid="{00000000-0005-0000-0000-00000E050000}"/>
    <cellStyle name="Comma [0] 2 7 3 2 2" xfId="10767" xr:uid="{00000000-0005-0000-0000-00000F050000}"/>
    <cellStyle name="Comma [0] 2 7 3 2 2 2" xfId="19520" xr:uid="{00000000-0005-0000-0000-000010050000}"/>
    <cellStyle name="Comma [0] 2 7 3 2 3" xfId="15144" xr:uid="{00000000-0005-0000-0000-000011050000}"/>
    <cellStyle name="Comma [0] 2 7 3 3" xfId="8579" xr:uid="{00000000-0005-0000-0000-000012050000}"/>
    <cellStyle name="Comma [0] 2 7 3 3 2" xfId="17332" xr:uid="{00000000-0005-0000-0000-000013050000}"/>
    <cellStyle name="Comma [0] 2 7 3 4" xfId="12956" xr:uid="{00000000-0005-0000-0000-000014050000}"/>
    <cellStyle name="Comma [0] 2 7 4" xfId="5296" xr:uid="{00000000-0005-0000-0000-000015050000}"/>
    <cellStyle name="Comma [0] 2 7 4 2" xfId="9673" xr:uid="{00000000-0005-0000-0000-000016050000}"/>
    <cellStyle name="Comma [0] 2 7 4 2 2" xfId="18426" xr:uid="{00000000-0005-0000-0000-000017050000}"/>
    <cellStyle name="Comma [0] 2 7 4 3" xfId="14050" xr:uid="{00000000-0005-0000-0000-000018050000}"/>
    <cellStyle name="Comma [0] 2 7 5" xfId="7485" xr:uid="{00000000-0005-0000-0000-000019050000}"/>
    <cellStyle name="Comma [0] 2 7 5 2" xfId="16238" xr:uid="{00000000-0005-0000-0000-00001A050000}"/>
    <cellStyle name="Comma [0] 2 7 6" xfId="11862" xr:uid="{00000000-0005-0000-0000-00001B050000}"/>
    <cellStyle name="Comma [0] 2 8" xfId="3378" xr:uid="{00000000-0005-0000-0000-00001C050000}"/>
    <cellStyle name="Comma [0] 2 8 2" xfId="4475" xr:uid="{00000000-0005-0000-0000-00001D050000}"/>
    <cellStyle name="Comma [0] 2 8 2 2" xfId="6664" xr:uid="{00000000-0005-0000-0000-00001E050000}"/>
    <cellStyle name="Comma [0] 2 8 2 2 2" xfId="11041" xr:uid="{00000000-0005-0000-0000-00001F050000}"/>
    <cellStyle name="Comma [0] 2 8 2 2 2 2" xfId="19794" xr:uid="{00000000-0005-0000-0000-000020050000}"/>
    <cellStyle name="Comma [0] 2 8 2 2 3" xfId="15418" xr:uid="{00000000-0005-0000-0000-000021050000}"/>
    <cellStyle name="Comma [0] 2 8 2 3" xfId="8853" xr:uid="{00000000-0005-0000-0000-000022050000}"/>
    <cellStyle name="Comma [0] 2 8 2 3 2" xfId="17606" xr:uid="{00000000-0005-0000-0000-000023050000}"/>
    <cellStyle name="Comma [0] 2 8 2 4" xfId="13230" xr:uid="{00000000-0005-0000-0000-000024050000}"/>
    <cellStyle name="Comma [0] 2 8 3" xfId="5570" xr:uid="{00000000-0005-0000-0000-000025050000}"/>
    <cellStyle name="Comma [0] 2 8 3 2" xfId="9947" xr:uid="{00000000-0005-0000-0000-000026050000}"/>
    <cellStyle name="Comma [0] 2 8 3 2 2" xfId="18700" xr:uid="{00000000-0005-0000-0000-000027050000}"/>
    <cellStyle name="Comma [0] 2 8 3 3" xfId="14324" xr:uid="{00000000-0005-0000-0000-000028050000}"/>
    <cellStyle name="Comma [0] 2 8 4" xfId="7759" xr:uid="{00000000-0005-0000-0000-000029050000}"/>
    <cellStyle name="Comma [0] 2 8 4 2" xfId="16512" xr:uid="{00000000-0005-0000-0000-00002A050000}"/>
    <cellStyle name="Comma [0] 2 8 5" xfId="12136" xr:uid="{00000000-0005-0000-0000-00002B050000}"/>
    <cellStyle name="Comma [0] 2 9" xfId="3928" xr:uid="{00000000-0005-0000-0000-00002C050000}"/>
    <cellStyle name="Comma [0] 2 9 2" xfId="6117" xr:uid="{00000000-0005-0000-0000-00002D050000}"/>
    <cellStyle name="Comma [0] 2 9 2 2" xfId="10494" xr:uid="{00000000-0005-0000-0000-00002E050000}"/>
    <cellStyle name="Comma [0] 2 9 2 2 2" xfId="19247" xr:uid="{00000000-0005-0000-0000-00002F050000}"/>
    <cellStyle name="Comma [0] 2 9 2 3" xfId="14871" xr:uid="{00000000-0005-0000-0000-000030050000}"/>
    <cellStyle name="Comma [0] 2 9 3" xfId="8306" xr:uid="{00000000-0005-0000-0000-000031050000}"/>
    <cellStyle name="Comma [0] 2 9 3 2" xfId="17059" xr:uid="{00000000-0005-0000-0000-000032050000}"/>
    <cellStyle name="Comma [0] 2 9 4" xfId="12683" xr:uid="{00000000-0005-0000-0000-000033050000}"/>
    <cellStyle name="Comma [0] 3" xfId="75" xr:uid="{00000000-0005-0000-0000-000034050000}"/>
    <cellStyle name="Comma [0] 3 10" xfId="11593" xr:uid="{00000000-0005-0000-0000-000035050000}"/>
    <cellStyle name="Comma [0] 3 2" xfId="2928" xr:uid="{00000000-0005-0000-0000-000036050000}"/>
    <cellStyle name="Comma [0] 3 2 2" xfId="3040" xr:uid="{00000000-0005-0000-0000-000037050000}"/>
    <cellStyle name="Comma [0] 3 2 2 2" xfId="3316" xr:uid="{00000000-0005-0000-0000-000038050000}"/>
    <cellStyle name="Comma [0] 3 2 2 2 2" xfId="3869" xr:uid="{00000000-0005-0000-0000-000039050000}"/>
    <cellStyle name="Comma [0] 3 2 2 2 2 2" xfId="4965" xr:uid="{00000000-0005-0000-0000-00003A050000}"/>
    <cellStyle name="Comma [0] 3 2 2 2 2 2 2" xfId="7154" xr:uid="{00000000-0005-0000-0000-00003B050000}"/>
    <cellStyle name="Comma [0] 3 2 2 2 2 2 2 2" xfId="11531" xr:uid="{00000000-0005-0000-0000-00003C050000}"/>
    <cellStyle name="Comma [0] 3 2 2 2 2 2 2 2 2" xfId="20284" xr:uid="{00000000-0005-0000-0000-00003D050000}"/>
    <cellStyle name="Comma [0] 3 2 2 2 2 2 2 3" xfId="15908" xr:uid="{00000000-0005-0000-0000-00003E050000}"/>
    <cellStyle name="Comma [0] 3 2 2 2 2 2 3" xfId="9343" xr:uid="{00000000-0005-0000-0000-00003F050000}"/>
    <cellStyle name="Comma [0] 3 2 2 2 2 2 3 2" xfId="18096" xr:uid="{00000000-0005-0000-0000-000040050000}"/>
    <cellStyle name="Comma [0] 3 2 2 2 2 2 4" xfId="13720" xr:uid="{00000000-0005-0000-0000-000041050000}"/>
    <cellStyle name="Comma [0] 3 2 2 2 2 3" xfId="6060" xr:uid="{00000000-0005-0000-0000-000042050000}"/>
    <cellStyle name="Comma [0] 3 2 2 2 2 3 2" xfId="10437" xr:uid="{00000000-0005-0000-0000-000043050000}"/>
    <cellStyle name="Comma [0] 3 2 2 2 2 3 2 2" xfId="19190" xr:uid="{00000000-0005-0000-0000-000044050000}"/>
    <cellStyle name="Comma [0] 3 2 2 2 2 3 3" xfId="14814" xr:uid="{00000000-0005-0000-0000-000045050000}"/>
    <cellStyle name="Comma [0] 3 2 2 2 2 4" xfId="8249" xr:uid="{00000000-0005-0000-0000-000046050000}"/>
    <cellStyle name="Comma [0] 3 2 2 2 2 4 2" xfId="17002" xr:uid="{00000000-0005-0000-0000-000047050000}"/>
    <cellStyle name="Comma [0] 3 2 2 2 2 5" xfId="12626" xr:uid="{00000000-0005-0000-0000-000048050000}"/>
    <cellStyle name="Comma [0] 3 2 2 2 3" xfId="4417" xr:uid="{00000000-0005-0000-0000-000049050000}"/>
    <cellStyle name="Comma [0] 3 2 2 2 3 2" xfId="6606" xr:uid="{00000000-0005-0000-0000-00004A050000}"/>
    <cellStyle name="Comma [0] 3 2 2 2 3 2 2" xfId="10983" xr:uid="{00000000-0005-0000-0000-00004B050000}"/>
    <cellStyle name="Comma [0] 3 2 2 2 3 2 2 2" xfId="19736" xr:uid="{00000000-0005-0000-0000-00004C050000}"/>
    <cellStyle name="Comma [0] 3 2 2 2 3 2 3" xfId="15360" xr:uid="{00000000-0005-0000-0000-00004D050000}"/>
    <cellStyle name="Comma [0] 3 2 2 2 3 3" xfId="8795" xr:uid="{00000000-0005-0000-0000-00004E050000}"/>
    <cellStyle name="Comma [0] 3 2 2 2 3 3 2" xfId="17548" xr:uid="{00000000-0005-0000-0000-00004F050000}"/>
    <cellStyle name="Comma [0] 3 2 2 2 3 4" xfId="13172" xr:uid="{00000000-0005-0000-0000-000050050000}"/>
    <cellStyle name="Comma [0] 3 2 2 2 4" xfId="5512" xr:uid="{00000000-0005-0000-0000-000051050000}"/>
    <cellStyle name="Comma [0] 3 2 2 2 4 2" xfId="9889" xr:uid="{00000000-0005-0000-0000-000052050000}"/>
    <cellStyle name="Comma [0] 3 2 2 2 4 2 2" xfId="18642" xr:uid="{00000000-0005-0000-0000-000053050000}"/>
    <cellStyle name="Comma [0] 3 2 2 2 4 3" xfId="14266" xr:uid="{00000000-0005-0000-0000-000054050000}"/>
    <cellStyle name="Comma [0] 3 2 2 2 5" xfId="7701" xr:uid="{00000000-0005-0000-0000-000055050000}"/>
    <cellStyle name="Comma [0] 3 2 2 2 5 2" xfId="16454" xr:uid="{00000000-0005-0000-0000-000056050000}"/>
    <cellStyle name="Comma [0] 3 2 2 2 6" xfId="12078" xr:uid="{00000000-0005-0000-0000-000057050000}"/>
    <cellStyle name="Comma [0] 3 2 2 3" xfId="3595" xr:uid="{00000000-0005-0000-0000-000058050000}"/>
    <cellStyle name="Comma [0] 3 2 2 3 2" xfId="4691" xr:uid="{00000000-0005-0000-0000-000059050000}"/>
    <cellStyle name="Comma [0] 3 2 2 3 2 2" xfId="6880" xr:uid="{00000000-0005-0000-0000-00005A050000}"/>
    <cellStyle name="Comma [0] 3 2 2 3 2 2 2" xfId="11257" xr:uid="{00000000-0005-0000-0000-00005B050000}"/>
    <cellStyle name="Comma [0] 3 2 2 3 2 2 2 2" xfId="20010" xr:uid="{00000000-0005-0000-0000-00005C050000}"/>
    <cellStyle name="Comma [0] 3 2 2 3 2 2 3" xfId="15634" xr:uid="{00000000-0005-0000-0000-00005D050000}"/>
    <cellStyle name="Comma [0] 3 2 2 3 2 3" xfId="9069" xr:uid="{00000000-0005-0000-0000-00005E050000}"/>
    <cellStyle name="Comma [0] 3 2 2 3 2 3 2" xfId="17822" xr:uid="{00000000-0005-0000-0000-00005F050000}"/>
    <cellStyle name="Comma [0] 3 2 2 3 2 4" xfId="13446" xr:uid="{00000000-0005-0000-0000-000060050000}"/>
    <cellStyle name="Comma [0] 3 2 2 3 3" xfId="5786" xr:uid="{00000000-0005-0000-0000-000061050000}"/>
    <cellStyle name="Comma [0] 3 2 2 3 3 2" xfId="10163" xr:uid="{00000000-0005-0000-0000-000062050000}"/>
    <cellStyle name="Comma [0] 3 2 2 3 3 2 2" xfId="18916" xr:uid="{00000000-0005-0000-0000-000063050000}"/>
    <cellStyle name="Comma [0] 3 2 2 3 3 3" xfId="14540" xr:uid="{00000000-0005-0000-0000-000064050000}"/>
    <cellStyle name="Comma [0] 3 2 2 3 4" xfId="7975" xr:uid="{00000000-0005-0000-0000-000065050000}"/>
    <cellStyle name="Comma [0] 3 2 2 3 4 2" xfId="16728" xr:uid="{00000000-0005-0000-0000-000066050000}"/>
    <cellStyle name="Comma [0] 3 2 2 3 5" xfId="12352" xr:uid="{00000000-0005-0000-0000-000067050000}"/>
    <cellStyle name="Comma [0] 3 2 2 4" xfId="4143" xr:uid="{00000000-0005-0000-0000-000068050000}"/>
    <cellStyle name="Comma [0] 3 2 2 4 2" xfId="6332" xr:uid="{00000000-0005-0000-0000-000069050000}"/>
    <cellStyle name="Comma [0] 3 2 2 4 2 2" xfId="10709" xr:uid="{00000000-0005-0000-0000-00006A050000}"/>
    <cellStyle name="Comma [0] 3 2 2 4 2 2 2" xfId="19462" xr:uid="{00000000-0005-0000-0000-00006B050000}"/>
    <cellStyle name="Comma [0] 3 2 2 4 2 3" xfId="15086" xr:uid="{00000000-0005-0000-0000-00006C050000}"/>
    <cellStyle name="Comma [0] 3 2 2 4 3" xfId="8521" xr:uid="{00000000-0005-0000-0000-00006D050000}"/>
    <cellStyle name="Comma [0] 3 2 2 4 3 2" xfId="17274" xr:uid="{00000000-0005-0000-0000-00006E050000}"/>
    <cellStyle name="Comma [0] 3 2 2 4 4" xfId="12898" xr:uid="{00000000-0005-0000-0000-00006F050000}"/>
    <cellStyle name="Comma [0] 3 2 2 5" xfId="5238" xr:uid="{00000000-0005-0000-0000-000070050000}"/>
    <cellStyle name="Comma [0] 3 2 2 5 2" xfId="9615" xr:uid="{00000000-0005-0000-0000-000071050000}"/>
    <cellStyle name="Comma [0] 3 2 2 5 2 2" xfId="18368" xr:uid="{00000000-0005-0000-0000-000072050000}"/>
    <cellStyle name="Comma [0] 3 2 2 5 3" xfId="13992" xr:uid="{00000000-0005-0000-0000-000073050000}"/>
    <cellStyle name="Comma [0] 3 2 2 6" xfId="7427" xr:uid="{00000000-0005-0000-0000-000074050000}"/>
    <cellStyle name="Comma [0] 3 2 2 6 2" xfId="16180" xr:uid="{00000000-0005-0000-0000-000075050000}"/>
    <cellStyle name="Comma [0] 3 2 2 7" xfId="11804" xr:uid="{00000000-0005-0000-0000-000076050000}"/>
    <cellStyle name="Comma [0] 3 2 3" xfId="3204" xr:uid="{00000000-0005-0000-0000-000077050000}"/>
    <cellStyle name="Comma [0] 3 2 3 2" xfId="3757" xr:uid="{00000000-0005-0000-0000-000078050000}"/>
    <cellStyle name="Comma [0] 3 2 3 2 2" xfId="4853" xr:uid="{00000000-0005-0000-0000-000079050000}"/>
    <cellStyle name="Comma [0] 3 2 3 2 2 2" xfId="7042" xr:uid="{00000000-0005-0000-0000-00007A050000}"/>
    <cellStyle name="Comma [0] 3 2 3 2 2 2 2" xfId="11419" xr:uid="{00000000-0005-0000-0000-00007B050000}"/>
    <cellStyle name="Comma [0] 3 2 3 2 2 2 2 2" xfId="20172" xr:uid="{00000000-0005-0000-0000-00007C050000}"/>
    <cellStyle name="Comma [0] 3 2 3 2 2 2 3" xfId="15796" xr:uid="{00000000-0005-0000-0000-00007D050000}"/>
    <cellStyle name="Comma [0] 3 2 3 2 2 3" xfId="9231" xr:uid="{00000000-0005-0000-0000-00007E050000}"/>
    <cellStyle name="Comma [0] 3 2 3 2 2 3 2" xfId="17984" xr:uid="{00000000-0005-0000-0000-00007F050000}"/>
    <cellStyle name="Comma [0] 3 2 3 2 2 4" xfId="13608" xr:uid="{00000000-0005-0000-0000-000080050000}"/>
    <cellStyle name="Comma [0] 3 2 3 2 3" xfId="5948" xr:uid="{00000000-0005-0000-0000-000081050000}"/>
    <cellStyle name="Comma [0] 3 2 3 2 3 2" xfId="10325" xr:uid="{00000000-0005-0000-0000-000082050000}"/>
    <cellStyle name="Comma [0] 3 2 3 2 3 2 2" xfId="19078" xr:uid="{00000000-0005-0000-0000-000083050000}"/>
    <cellStyle name="Comma [0] 3 2 3 2 3 3" xfId="14702" xr:uid="{00000000-0005-0000-0000-000084050000}"/>
    <cellStyle name="Comma [0] 3 2 3 2 4" xfId="8137" xr:uid="{00000000-0005-0000-0000-000085050000}"/>
    <cellStyle name="Comma [0] 3 2 3 2 4 2" xfId="16890" xr:uid="{00000000-0005-0000-0000-000086050000}"/>
    <cellStyle name="Comma [0] 3 2 3 2 5" xfId="12514" xr:uid="{00000000-0005-0000-0000-000087050000}"/>
    <cellStyle name="Comma [0] 3 2 3 3" xfId="4305" xr:uid="{00000000-0005-0000-0000-000088050000}"/>
    <cellStyle name="Comma [0] 3 2 3 3 2" xfId="6494" xr:uid="{00000000-0005-0000-0000-000089050000}"/>
    <cellStyle name="Comma [0] 3 2 3 3 2 2" xfId="10871" xr:uid="{00000000-0005-0000-0000-00008A050000}"/>
    <cellStyle name="Comma [0] 3 2 3 3 2 2 2" xfId="19624" xr:uid="{00000000-0005-0000-0000-00008B050000}"/>
    <cellStyle name="Comma [0] 3 2 3 3 2 3" xfId="15248" xr:uid="{00000000-0005-0000-0000-00008C050000}"/>
    <cellStyle name="Comma [0] 3 2 3 3 3" xfId="8683" xr:uid="{00000000-0005-0000-0000-00008D050000}"/>
    <cellStyle name="Comma [0] 3 2 3 3 3 2" xfId="17436" xr:uid="{00000000-0005-0000-0000-00008E050000}"/>
    <cellStyle name="Comma [0] 3 2 3 3 4" xfId="13060" xr:uid="{00000000-0005-0000-0000-00008F050000}"/>
    <cellStyle name="Comma [0] 3 2 3 4" xfId="5400" xr:uid="{00000000-0005-0000-0000-000090050000}"/>
    <cellStyle name="Comma [0] 3 2 3 4 2" xfId="9777" xr:uid="{00000000-0005-0000-0000-000091050000}"/>
    <cellStyle name="Comma [0] 3 2 3 4 2 2" xfId="18530" xr:uid="{00000000-0005-0000-0000-000092050000}"/>
    <cellStyle name="Comma [0] 3 2 3 4 3" xfId="14154" xr:uid="{00000000-0005-0000-0000-000093050000}"/>
    <cellStyle name="Comma [0] 3 2 3 5" xfId="7589" xr:uid="{00000000-0005-0000-0000-000094050000}"/>
    <cellStyle name="Comma [0] 3 2 3 5 2" xfId="16342" xr:uid="{00000000-0005-0000-0000-000095050000}"/>
    <cellStyle name="Comma [0] 3 2 3 6" xfId="11966" xr:uid="{00000000-0005-0000-0000-000096050000}"/>
    <cellStyle name="Comma [0] 3 2 4" xfId="3483" xr:uid="{00000000-0005-0000-0000-000097050000}"/>
    <cellStyle name="Comma [0] 3 2 4 2" xfId="4579" xr:uid="{00000000-0005-0000-0000-000098050000}"/>
    <cellStyle name="Comma [0] 3 2 4 2 2" xfId="6768" xr:uid="{00000000-0005-0000-0000-000099050000}"/>
    <cellStyle name="Comma [0] 3 2 4 2 2 2" xfId="11145" xr:uid="{00000000-0005-0000-0000-00009A050000}"/>
    <cellStyle name="Comma [0] 3 2 4 2 2 2 2" xfId="19898" xr:uid="{00000000-0005-0000-0000-00009B050000}"/>
    <cellStyle name="Comma [0] 3 2 4 2 2 3" xfId="15522" xr:uid="{00000000-0005-0000-0000-00009C050000}"/>
    <cellStyle name="Comma [0] 3 2 4 2 3" xfId="8957" xr:uid="{00000000-0005-0000-0000-00009D050000}"/>
    <cellStyle name="Comma [0] 3 2 4 2 3 2" xfId="17710" xr:uid="{00000000-0005-0000-0000-00009E050000}"/>
    <cellStyle name="Comma [0] 3 2 4 2 4" xfId="13334" xr:uid="{00000000-0005-0000-0000-00009F050000}"/>
    <cellStyle name="Comma [0] 3 2 4 3" xfId="5674" xr:uid="{00000000-0005-0000-0000-0000A0050000}"/>
    <cellStyle name="Comma [0] 3 2 4 3 2" xfId="10051" xr:uid="{00000000-0005-0000-0000-0000A1050000}"/>
    <cellStyle name="Comma [0] 3 2 4 3 2 2" xfId="18804" xr:uid="{00000000-0005-0000-0000-0000A2050000}"/>
    <cellStyle name="Comma [0] 3 2 4 3 3" xfId="14428" xr:uid="{00000000-0005-0000-0000-0000A3050000}"/>
    <cellStyle name="Comma [0] 3 2 4 4" xfId="7863" xr:uid="{00000000-0005-0000-0000-0000A4050000}"/>
    <cellStyle name="Comma [0] 3 2 4 4 2" xfId="16616" xr:uid="{00000000-0005-0000-0000-0000A5050000}"/>
    <cellStyle name="Comma [0] 3 2 4 5" xfId="12240" xr:uid="{00000000-0005-0000-0000-0000A6050000}"/>
    <cellStyle name="Comma [0] 3 2 5" xfId="4031" xr:uid="{00000000-0005-0000-0000-0000A7050000}"/>
    <cellStyle name="Comma [0] 3 2 5 2" xfId="6220" xr:uid="{00000000-0005-0000-0000-0000A8050000}"/>
    <cellStyle name="Comma [0] 3 2 5 2 2" xfId="10597" xr:uid="{00000000-0005-0000-0000-0000A9050000}"/>
    <cellStyle name="Comma [0] 3 2 5 2 2 2" xfId="19350" xr:uid="{00000000-0005-0000-0000-0000AA050000}"/>
    <cellStyle name="Comma [0] 3 2 5 2 3" xfId="14974" xr:uid="{00000000-0005-0000-0000-0000AB050000}"/>
    <cellStyle name="Comma [0] 3 2 5 3" xfId="8409" xr:uid="{00000000-0005-0000-0000-0000AC050000}"/>
    <cellStyle name="Comma [0] 3 2 5 3 2" xfId="17162" xr:uid="{00000000-0005-0000-0000-0000AD050000}"/>
    <cellStyle name="Comma [0] 3 2 5 4" xfId="12786" xr:uid="{00000000-0005-0000-0000-0000AE050000}"/>
    <cellStyle name="Comma [0] 3 2 6" xfId="5126" xr:uid="{00000000-0005-0000-0000-0000AF050000}"/>
    <cellStyle name="Comma [0] 3 2 6 2" xfId="9503" xr:uid="{00000000-0005-0000-0000-0000B0050000}"/>
    <cellStyle name="Comma [0] 3 2 6 2 2" xfId="18256" xr:uid="{00000000-0005-0000-0000-0000B1050000}"/>
    <cellStyle name="Comma [0] 3 2 6 3" xfId="13880" xr:uid="{00000000-0005-0000-0000-0000B2050000}"/>
    <cellStyle name="Comma [0] 3 2 7" xfId="7315" xr:uid="{00000000-0005-0000-0000-0000B3050000}"/>
    <cellStyle name="Comma [0] 3 2 7 2" xfId="16068" xr:uid="{00000000-0005-0000-0000-0000B4050000}"/>
    <cellStyle name="Comma [0] 3 2 8" xfId="11692" xr:uid="{00000000-0005-0000-0000-0000B5050000}"/>
    <cellStyle name="Comma [0] 3 3" xfId="2987" xr:uid="{00000000-0005-0000-0000-0000B6050000}"/>
    <cellStyle name="Comma [0] 3 3 2" xfId="3263" xr:uid="{00000000-0005-0000-0000-0000B7050000}"/>
    <cellStyle name="Comma [0] 3 3 2 2" xfId="3816" xr:uid="{00000000-0005-0000-0000-0000B8050000}"/>
    <cellStyle name="Comma [0] 3 3 2 2 2" xfId="4912" xr:uid="{00000000-0005-0000-0000-0000B9050000}"/>
    <cellStyle name="Comma [0] 3 3 2 2 2 2" xfId="7101" xr:uid="{00000000-0005-0000-0000-0000BA050000}"/>
    <cellStyle name="Comma [0] 3 3 2 2 2 2 2" xfId="11478" xr:uid="{00000000-0005-0000-0000-0000BB050000}"/>
    <cellStyle name="Comma [0] 3 3 2 2 2 2 2 2" xfId="20231" xr:uid="{00000000-0005-0000-0000-0000BC050000}"/>
    <cellStyle name="Comma [0] 3 3 2 2 2 2 3" xfId="15855" xr:uid="{00000000-0005-0000-0000-0000BD050000}"/>
    <cellStyle name="Comma [0] 3 3 2 2 2 3" xfId="9290" xr:uid="{00000000-0005-0000-0000-0000BE050000}"/>
    <cellStyle name="Comma [0] 3 3 2 2 2 3 2" xfId="18043" xr:uid="{00000000-0005-0000-0000-0000BF050000}"/>
    <cellStyle name="Comma [0] 3 3 2 2 2 4" xfId="13667" xr:uid="{00000000-0005-0000-0000-0000C0050000}"/>
    <cellStyle name="Comma [0] 3 3 2 2 3" xfId="6007" xr:uid="{00000000-0005-0000-0000-0000C1050000}"/>
    <cellStyle name="Comma [0] 3 3 2 2 3 2" xfId="10384" xr:uid="{00000000-0005-0000-0000-0000C2050000}"/>
    <cellStyle name="Comma [0] 3 3 2 2 3 2 2" xfId="19137" xr:uid="{00000000-0005-0000-0000-0000C3050000}"/>
    <cellStyle name="Comma [0] 3 3 2 2 3 3" xfId="14761" xr:uid="{00000000-0005-0000-0000-0000C4050000}"/>
    <cellStyle name="Comma [0] 3 3 2 2 4" xfId="8196" xr:uid="{00000000-0005-0000-0000-0000C5050000}"/>
    <cellStyle name="Comma [0] 3 3 2 2 4 2" xfId="16949" xr:uid="{00000000-0005-0000-0000-0000C6050000}"/>
    <cellStyle name="Comma [0] 3 3 2 2 5" xfId="12573" xr:uid="{00000000-0005-0000-0000-0000C7050000}"/>
    <cellStyle name="Comma [0] 3 3 2 3" xfId="4364" xr:uid="{00000000-0005-0000-0000-0000C8050000}"/>
    <cellStyle name="Comma [0] 3 3 2 3 2" xfId="6553" xr:uid="{00000000-0005-0000-0000-0000C9050000}"/>
    <cellStyle name="Comma [0] 3 3 2 3 2 2" xfId="10930" xr:uid="{00000000-0005-0000-0000-0000CA050000}"/>
    <cellStyle name="Comma [0] 3 3 2 3 2 2 2" xfId="19683" xr:uid="{00000000-0005-0000-0000-0000CB050000}"/>
    <cellStyle name="Comma [0] 3 3 2 3 2 3" xfId="15307" xr:uid="{00000000-0005-0000-0000-0000CC050000}"/>
    <cellStyle name="Comma [0] 3 3 2 3 3" xfId="8742" xr:uid="{00000000-0005-0000-0000-0000CD050000}"/>
    <cellStyle name="Comma [0] 3 3 2 3 3 2" xfId="17495" xr:uid="{00000000-0005-0000-0000-0000CE050000}"/>
    <cellStyle name="Comma [0] 3 3 2 3 4" xfId="13119" xr:uid="{00000000-0005-0000-0000-0000CF050000}"/>
    <cellStyle name="Comma [0] 3 3 2 4" xfId="5459" xr:uid="{00000000-0005-0000-0000-0000D0050000}"/>
    <cellStyle name="Comma [0] 3 3 2 4 2" xfId="9836" xr:uid="{00000000-0005-0000-0000-0000D1050000}"/>
    <cellStyle name="Comma [0] 3 3 2 4 2 2" xfId="18589" xr:uid="{00000000-0005-0000-0000-0000D2050000}"/>
    <cellStyle name="Comma [0] 3 3 2 4 3" xfId="14213" xr:uid="{00000000-0005-0000-0000-0000D3050000}"/>
    <cellStyle name="Comma [0] 3 3 2 5" xfId="7648" xr:uid="{00000000-0005-0000-0000-0000D4050000}"/>
    <cellStyle name="Comma [0] 3 3 2 5 2" xfId="16401" xr:uid="{00000000-0005-0000-0000-0000D5050000}"/>
    <cellStyle name="Comma [0] 3 3 2 6" xfId="12025" xr:uid="{00000000-0005-0000-0000-0000D6050000}"/>
    <cellStyle name="Comma [0] 3 3 3" xfId="3542" xr:uid="{00000000-0005-0000-0000-0000D7050000}"/>
    <cellStyle name="Comma [0] 3 3 3 2" xfId="4638" xr:uid="{00000000-0005-0000-0000-0000D8050000}"/>
    <cellStyle name="Comma [0] 3 3 3 2 2" xfId="6827" xr:uid="{00000000-0005-0000-0000-0000D9050000}"/>
    <cellStyle name="Comma [0] 3 3 3 2 2 2" xfId="11204" xr:uid="{00000000-0005-0000-0000-0000DA050000}"/>
    <cellStyle name="Comma [0] 3 3 3 2 2 2 2" xfId="19957" xr:uid="{00000000-0005-0000-0000-0000DB050000}"/>
    <cellStyle name="Comma [0] 3 3 3 2 2 3" xfId="15581" xr:uid="{00000000-0005-0000-0000-0000DC050000}"/>
    <cellStyle name="Comma [0] 3 3 3 2 3" xfId="9016" xr:uid="{00000000-0005-0000-0000-0000DD050000}"/>
    <cellStyle name="Comma [0] 3 3 3 2 3 2" xfId="17769" xr:uid="{00000000-0005-0000-0000-0000DE050000}"/>
    <cellStyle name="Comma [0] 3 3 3 2 4" xfId="13393" xr:uid="{00000000-0005-0000-0000-0000DF050000}"/>
    <cellStyle name="Comma [0] 3 3 3 3" xfId="5733" xr:uid="{00000000-0005-0000-0000-0000E0050000}"/>
    <cellStyle name="Comma [0] 3 3 3 3 2" xfId="10110" xr:uid="{00000000-0005-0000-0000-0000E1050000}"/>
    <cellStyle name="Comma [0] 3 3 3 3 2 2" xfId="18863" xr:uid="{00000000-0005-0000-0000-0000E2050000}"/>
    <cellStyle name="Comma [0] 3 3 3 3 3" xfId="14487" xr:uid="{00000000-0005-0000-0000-0000E3050000}"/>
    <cellStyle name="Comma [0] 3 3 3 4" xfId="7922" xr:uid="{00000000-0005-0000-0000-0000E4050000}"/>
    <cellStyle name="Comma [0] 3 3 3 4 2" xfId="16675" xr:uid="{00000000-0005-0000-0000-0000E5050000}"/>
    <cellStyle name="Comma [0] 3 3 3 5" xfId="12299" xr:uid="{00000000-0005-0000-0000-0000E6050000}"/>
    <cellStyle name="Comma [0] 3 3 4" xfId="4090" xr:uid="{00000000-0005-0000-0000-0000E7050000}"/>
    <cellStyle name="Comma [0] 3 3 4 2" xfId="6279" xr:uid="{00000000-0005-0000-0000-0000E8050000}"/>
    <cellStyle name="Comma [0] 3 3 4 2 2" xfId="10656" xr:uid="{00000000-0005-0000-0000-0000E9050000}"/>
    <cellStyle name="Comma [0] 3 3 4 2 2 2" xfId="19409" xr:uid="{00000000-0005-0000-0000-0000EA050000}"/>
    <cellStyle name="Comma [0] 3 3 4 2 3" xfId="15033" xr:uid="{00000000-0005-0000-0000-0000EB050000}"/>
    <cellStyle name="Comma [0] 3 3 4 3" xfId="8468" xr:uid="{00000000-0005-0000-0000-0000EC050000}"/>
    <cellStyle name="Comma [0] 3 3 4 3 2" xfId="17221" xr:uid="{00000000-0005-0000-0000-0000ED050000}"/>
    <cellStyle name="Comma [0] 3 3 4 4" xfId="12845" xr:uid="{00000000-0005-0000-0000-0000EE050000}"/>
    <cellStyle name="Comma [0] 3 3 5" xfId="5185" xr:uid="{00000000-0005-0000-0000-0000EF050000}"/>
    <cellStyle name="Comma [0] 3 3 5 2" xfId="9562" xr:uid="{00000000-0005-0000-0000-0000F0050000}"/>
    <cellStyle name="Comma [0] 3 3 5 2 2" xfId="18315" xr:uid="{00000000-0005-0000-0000-0000F1050000}"/>
    <cellStyle name="Comma [0] 3 3 5 3" xfId="13939" xr:uid="{00000000-0005-0000-0000-0000F2050000}"/>
    <cellStyle name="Comma [0] 3 3 6" xfId="7374" xr:uid="{00000000-0005-0000-0000-0000F3050000}"/>
    <cellStyle name="Comma [0] 3 3 6 2" xfId="16127" xr:uid="{00000000-0005-0000-0000-0000F4050000}"/>
    <cellStyle name="Comma [0] 3 3 7" xfId="11751" xr:uid="{00000000-0005-0000-0000-0000F5050000}"/>
    <cellStyle name="Comma [0] 3 4" xfId="2874" xr:uid="{00000000-0005-0000-0000-0000F6050000}"/>
    <cellStyle name="Comma [0] 3 4 2" xfId="3153" xr:uid="{00000000-0005-0000-0000-0000F7050000}"/>
    <cellStyle name="Comma [0] 3 4 2 2" xfId="3706" xr:uid="{00000000-0005-0000-0000-0000F8050000}"/>
    <cellStyle name="Comma [0] 3 4 2 2 2" xfId="4802" xr:uid="{00000000-0005-0000-0000-0000F9050000}"/>
    <cellStyle name="Comma [0] 3 4 2 2 2 2" xfId="6991" xr:uid="{00000000-0005-0000-0000-0000FA050000}"/>
    <cellStyle name="Comma [0] 3 4 2 2 2 2 2" xfId="11368" xr:uid="{00000000-0005-0000-0000-0000FB050000}"/>
    <cellStyle name="Comma [0] 3 4 2 2 2 2 2 2" xfId="20121" xr:uid="{00000000-0005-0000-0000-0000FC050000}"/>
    <cellStyle name="Comma [0] 3 4 2 2 2 2 3" xfId="15745" xr:uid="{00000000-0005-0000-0000-0000FD050000}"/>
    <cellStyle name="Comma [0] 3 4 2 2 2 3" xfId="9180" xr:uid="{00000000-0005-0000-0000-0000FE050000}"/>
    <cellStyle name="Comma [0] 3 4 2 2 2 3 2" xfId="17933" xr:uid="{00000000-0005-0000-0000-0000FF050000}"/>
    <cellStyle name="Comma [0] 3 4 2 2 2 4" xfId="13557" xr:uid="{00000000-0005-0000-0000-000000060000}"/>
    <cellStyle name="Comma [0] 3 4 2 2 3" xfId="5897" xr:uid="{00000000-0005-0000-0000-000001060000}"/>
    <cellStyle name="Comma [0] 3 4 2 2 3 2" xfId="10274" xr:uid="{00000000-0005-0000-0000-000002060000}"/>
    <cellStyle name="Comma [0] 3 4 2 2 3 2 2" xfId="19027" xr:uid="{00000000-0005-0000-0000-000003060000}"/>
    <cellStyle name="Comma [0] 3 4 2 2 3 3" xfId="14651" xr:uid="{00000000-0005-0000-0000-000004060000}"/>
    <cellStyle name="Comma [0] 3 4 2 2 4" xfId="8086" xr:uid="{00000000-0005-0000-0000-000005060000}"/>
    <cellStyle name="Comma [0] 3 4 2 2 4 2" xfId="16839" xr:uid="{00000000-0005-0000-0000-000006060000}"/>
    <cellStyle name="Comma [0] 3 4 2 2 5" xfId="12463" xr:uid="{00000000-0005-0000-0000-000007060000}"/>
    <cellStyle name="Comma [0] 3 4 2 3" xfId="4254" xr:uid="{00000000-0005-0000-0000-000008060000}"/>
    <cellStyle name="Comma [0] 3 4 2 3 2" xfId="6443" xr:uid="{00000000-0005-0000-0000-000009060000}"/>
    <cellStyle name="Comma [0] 3 4 2 3 2 2" xfId="10820" xr:uid="{00000000-0005-0000-0000-00000A060000}"/>
    <cellStyle name="Comma [0] 3 4 2 3 2 2 2" xfId="19573" xr:uid="{00000000-0005-0000-0000-00000B060000}"/>
    <cellStyle name="Comma [0] 3 4 2 3 2 3" xfId="15197" xr:uid="{00000000-0005-0000-0000-00000C060000}"/>
    <cellStyle name="Comma [0] 3 4 2 3 3" xfId="8632" xr:uid="{00000000-0005-0000-0000-00000D060000}"/>
    <cellStyle name="Comma [0] 3 4 2 3 3 2" xfId="17385" xr:uid="{00000000-0005-0000-0000-00000E060000}"/>
    <cellStyle name="Comma [0] 3 4 2 3 4" xfId="13009" xr:uid="{00000000-0005-0000-0000-00000F060000}"/>
    <cellStyle name="Comma [0] 3 4 2 4" xfId="5349" xr:uid="{00000000-0005-0000-0000-000010060000}"/>
    <cellStyle name="Comma [0] 3 4 2 4 2" xfId="9726" xr:uid="{00000000-0005-0000-0000-000011060000}"/>
    <cellStyle name="Comma [0] 3 4 2 4 2 2" xfId="18479" xr:uid="{00000000-0005-0000-0000-000012060000}"/>
    <cellStyle name="Comma [0] 3 4 2 4 3" xfId="14103" xr:uid="{00000000-0005-0000-0000-000013060000}"/>
    <cellStyle name="Comma [0] 3 4 2 5" xfId="7538" xr:uid="{00000000-0005-0000-0000-000014060000}"/>
    <cellStyle name="Comma [0] 3 4 2 5 2" xfId="16291" xr:uid="{00000000-0005-0000-0000-000015060000}"/>
    <cellStyle name="Comma [0] 3 4 2 6" xfId="11915" xr:uid="{00000000-0005-0000-0000-000016060000}"/>
    <cellStyle name="Comma [0] 3 4 3" xfId="3432" xr:uid="{00000000-0005-0000-0000-000017060000}"/>
    <cellStyle name="Comma [0] 3 4 3 2" xfId="4528" xr:uid="{00000000-0005-0000-0000-000018060000}"/>
    <cellStyle name="Comma [0] 3 4 3 2 2" xfId="6717" xr:uid="{00000000-0005-0000-0000-000019060000}"/>
    <cellStyle name="Comma [0] 3 4 3 2 2 2" xfId="11094" xr:uid="{00000000-0005-0000-0000-00001A060000}"/>
    <cellStyle name="Comma [0] 3 4 3 2 2 2 2" xfId="19847" xr:uid="{00000000-0005-0000-0000-00001B060000}"/>
    <cellStyle name="Comma [0] 3 4 3 2 2 3" xfId="15471" xr:uid="{00000000-0005-0000-0000-00001C060000}"/>
    <cellStyle name="Comma [0] 3 4 3 2 3" xfId="8906" xr:uid="{00000000-0005-0000-0000-00001D060000}"/>
    <cellStyle name="Comma [0] 3 4 3 2 3 2" xfId="17659" xr:uid="{00000000-0005-0000-0000-00001E060000}"/>
    <cellStyle name="Comma [0] 3 4 3 2 4" xfId="13283" xr:uid="{00000000-0005-0000-0000-00001F060000}"/>
    <cellStyle name="Comma [0] 3 4 3 3" xfId="5623" xr:uid="{00000000-0005-0000-0000-000020060000}"/>
    <cellStyle name="Comma [0] 3 4 3 3 2" xfId="10000" xr:uid="{00000000-0005-0000-0000-000021060000}"/>
    <cellStyle name="Comma [0] 3 4 3 3 2 2" xfId="18753" xr:uid="{00000000-0005-0000-0000-000022060000}"/>
    <cellStyle name="Comma [0] 3 4 3 3 3" xfId="14377" xr:uid="{00000000-0005-0000-0000-000023060000}"/>
    <cellStyle name="Comma [0] 3 4 3 4" xfId="7812" xr:uid="{00000000-0005-0000-0000-000024060000}"/>
    <cellStyle name="Comma [0] 3 4 3 4 2" xfId="16565" xr:uid="{00000000-0005-0000-0000-000025060000}"/>
    <cellStyle name="Comma [0] 3 4 3 5" xfId="12189" xr:uid="{00000000-0005-0000-0000-000026060000}"/>
    <cellStyle name="Comma [0] 3 4 4" xfId="3980" xr:uid="{00000000-0005-0000-0000-000027060000}"/>
    <cellStyle name="Comma [0] 3 4 4 2" xfId="6169" xr:uid="{00000000-0005-0000-0000-000028060000}"/>
    <cellStyle name="Comma [0] 3 4 4 2 2" xfId="10546" xr:uid="{00000000-0005-0000-0000-000029060000}"/>
    <cellStyle name="Comma [0] 3 4 4 2 2 2" xfId="19299" xr:uid="{00000000-0005-0000-0000-00002A060000}"/>
    <cellStyle name="Comma [0] 3 4 4 2 3" xfId="14923" xr:uid="{00000000-0005-0000-0000-00002B060000}"/>
    <cellStyle name="Comma [0] 3 4 4 3" xfId="8358" xr:uid="{00000000-0005-0000-0000-00002C060000}"/>
    <cellStyle name="Comma [0] 3 4 4 3 2" xfId="17111" xr:uid="{00000000-0005-0000-0000-00002D060000}"/>
    <cellStyle name="Comma [0] 3 4 4 4" xfId="12735" xr:uid="{00000000-0005-0000-0000-00002E060000}"/>
    <cellStyle name="Comma [0] 3 4 5" xfId="5075" xr:uid="{00000000-0005-0000-0000-00002F060000}"/>
    <cellStyle name="Comma [0] 3 4 5 2" xfId="9452" xr:uid="{00000000-0005-0000-0000-000030060000}"/>
    <cellStyle name="Comma [0] 3 4 5 2 2" xfId="18205" xr:uid="{00000000-0005-0000-0000-000031060000}"/>
    <cellStyle name="Comma [0] 3 4 5 3" xfId="13829" xr:uid="{00000000-0005-0000-0000-000032060000}"/>
    <cellStyle name="Comma [0] 3 4 6" xfId="7264" xr:uid="{00000000-0005-0000-0000-000033060000}"/>
    <cellStyle name="Comma [0] 3 4 6 2" xfId="16017" xr:uid="{00000000-0005-0000-0000-000034060000}"/>
    <cellStyle name="Comma [0] 3 4 7" xfId="11641" xr:uid="{00000000-0005-0000-0000-000035060000}"/>
    <cellStyle name="Comma [0] 3 5" xfId="3103" xr:uid="{00000000-0005-0000-0000-000036060000}"/>
    <cellStyle name="Comma [0] 3 5 2" xfId="3657" xr:uid="{00000000-0005-0000-0000-000037060000}"/>
    <cellStyle name="Comma [0] 3 5 2 2" xfId="4753" xr:uid="{00000000-0005-0000-0000-000038060000}"/>
    <cellStyle name="Comma [0] 3 5 2 2 2" xfId="6942" xr:uid="{00000000-0005-0000-0000-000039060000}"/>
    <cellStyle name="Comma [0] 3 5 2 2 2 2" xfId="11319" xr:uid="{00000000-0005-0000-0000-00003A060000}"/>
    <cellStyle name="Comma [0] 3 5 2 2 2 2 2" xfId="20072" xr:uid="{00000000-0005-0000-0000-00003B060000}"/>
    <cellStyle name="Comma [0] 3 5 2 2 2 3" xfId="15696" xr:uid="{00000000-0005-0000-0000-00003C060000}"/>
    <cellStyle name="Comma [0] 3 5 2 2 3" xfId="9131" xr:uid="{00000000-0005-0000-0000-00003D060000}"/>
    <cellStyle name="Comma [0] 3 5 2 2 3 2" xfId="17884" xr:uid="{00000000-0005-0000-0000-00003E060000}"/>
    <cellStyle name="Comma [0] 3 5 2 2 4" xfId="13508" xr:uid="{00000000-0005-0000-0000-00003F060000}"/>
    <cellStyle name="Comma [0] 3 5 2 3" xfId="5848" xr:uid="{00000000-0005-0000-0000-000040060000}"/>
    <cellStyle name="Comma [0] 3 5 2 3 2" xfId="10225" xr:uid="{00000000-0005-0000-0000-000041060000}"/>
    <cellStyle name="Comma [0] 3 5 2 3 2 2" xfId="18978" xr:uid="{00000000-0005-0000-0000-000042060000}"/>
    <cellStyle name="Comma [0] 3 5 2 3 3" xfId="14602" xr:uid="{00000000-0005-0000-0000-000043060000}"/>
    <cellStyle name="Comma [0] 3 5 2 4" xfId="8037" xr:uid="{00000000-0005-0000-0000-000044060000}"/>
    <cellStyle name="Comma [0] 3 5 2 4 2" xfId="16790" xr:uid="{00000000-0005-0000-0000-000045060000}"/>
    <cellStyle name="Comma [0] 3 5 2 5" xfId="12414" xr:uid="{00000000-0005-0000-0000-000046060000}"/>
    <cellStyle name="Comma [0] 3 5 3" xfId="4205" xr:uid="{00000000-0005-0000-0000-000047060000}"/>
    <cellStyle name="Comma [0] 3 5 3 2" xfId="6394" xr:uid="{00000000-0005-0000-0000-000048060000}"/>
    <cellStyle name="Comma [0] 3 5 3 2 2" xfId="10771" xr:uid="{00000000-0005-0000-0000-000049060000}"/>
    <cellStyle name="Comma [0] 3 5 3 2 2 2" xfId="19524" xr:uid="{00000000-0005-0000-0000-00004A060000}"/>
    <cellStyle name="Comma [0] 3 5 3 2 3" xfId="15148" xr:uid="{00000000-0005-0000-0000-00004B060000}"/>
    <cellStyle name="Comma [0] 3 5 3 3" xfId="8583" xr:uid="{00000000-0005-0000-0000-00004C060000}"/>
    <cellStyle name="Comma [0] 3 5 3 3 2" xfId="17336" xr:uid="{00000000-0005-0000-0000-00004D060000}"/>
    <cellStyle name="Comma [0] 3 5 3 4" xfId="12960" xr:uid="{00000000-0005-0000-0000-00004E060000}"/>
    <cellStyle name="Comma [0] 3 5 4" xfId="5300" xr:uid="{00000000-0005-0000-0000-00004F060000}"/>
    <cellStyle name="Comma [0] 3 5 4 2" xfId="9677" xr:uid="{00000000-0005-0000-0000-000050060000}"/>
    <cellStyle name="Comma [0] 3 5 4 2 2" xfId="18430" xr:uid="{00000000-0005-0000-0000-000051060000}"/>
    <cellStyle name="Comma [0] 3 5 4 3" xfId="14054" xr:uid="{00000000-0005-0000-0000-000052060000}"/>
    <cellStyle name="Comma [0] 3 5 5" xfId="7489" xr:uid="{00000000-0005-0000-0000-000053060000}"/>
    <cellStyle name="Comma [0] 3 5 5 2" xfId="16242" xr:uid="{00000000-0005-0000-0000-000054060000}"/>
    <cellStyle name="Comma [0] 3 5 6" xfId="11866" xr:uid="{00000000-0005-0000-0000-000055060000}"/>
    <cellStyle name="Comma [0] 3 6" xfId="3382" xr:uid="{00000000-0005-0000-0000-000056060000}"/>
    <cellStyle name="Comma [0] 3 6 2" xfId="4479" xr:uid="{00000000-0005-0000-0000-000057060000}"/>
    <cellStyle name="Comma [0] 3 6 2 2" xfId="6668" xr:uid="{00000000-0005-0000-0000-000058060000}"/>
    <cellStyle name="Comma [0] 3 6 2 2 2" xfId="11045" xr:uid="{00000000-0005-0000-0000-000059060000}"/>
    <cellStyle name="Comma [0] 3 6 2 2 2 2" xfId="19798" xr:uid="{00000000-0005-0000-0000-00005A060000}"/>
    <cellStyle name="Comma [0] 3 6 2 2 3" xfId="15422" xr:uid="{00000000-0005-0000-0000-00005B060000}"/>
    <cellStyle name="Comma [0] 3 6 2 3" xfId="8857" xr:uid="{00000000-0005-0000-0000-00005C060000}"/>
    <cellStyle name="Comma [0] 3 6 2 3 2" xfId="17610" xr:uid="{00000000-0005-0000-0000-00005D060000}"/>
    <cellStyle name="Comma [0] 3 6 2 4" xfId="13234" xr:uid="{00000000-0005-0000-0000-00005E060000}"/>
    <cellStyle name="Comma [0] 3 6 3" xfId="5574" xr:uid="{00000000-0005-0000-0000-00005F060000}"/>
    <cellStyle name="Comma [0] 3 6 3 2" xfId="9951" xr:uid="{00000000-0005-0000-0000-000060060000}"/>
    <cellStyle name="Comma [0] 3 6 3 2 2" xfId="18704" xr:uid="{00000000-0005-0000-0000-000061060000}"/>
    <cellStyle name="Comma [0] 3 6 3 3" xfId="14328" xr:uid="{00000000-0005-0000-0000-000062060000}"/>
    <cellStyle name="Comma [0] 3 6 4" xfId="7763" xr:uid="{00000000-0005-0000-0000-000063060000}"/>
    <cellStyle name="Comma [0] 3 6 4 2" xfId="16516" xr:uid="{00000000-0005-0000-0000-000064060000}"/>
    <cellStyle name="Comma [0] 3 6 5" xfId="12140" xr:uid="{00000000-0005-0000-0000-000065060000}"/>
    <cellStyle name="Comma [0] 3 7" xfId="3932" xr:uid="{00000000-0005-0000-0000-000066060000}"/>
    <cellStyle name="Comma [0] 3 7 2" xfId="6121" xr:uid="{00000000-0005-0000-0000-000067060000}"/>
    <cellStyle name="Comma [0] 3 7 2 2" xfId="10498" xr:uid="{00000000-0005-0000-0000-000068060000}"/>
    <cellStyle name="Comma [0] 3 7 2 2 2" xfId="19251" xr:uid="{00000000-0005-0000-0000-000069060000}"/>
    <cellStyle name="Comma [0] 3 7 2 3" xfId="14875" xr:uid="{00000000-0005-0000-0000-00006A060000}"/>
    <cellStyle name="Comma [0] 3 7 3" xfId="8310" xr:uid="{00000000-0005-0000-0000-00006B060000}"/>
    <cellStyle name="Comma [0] 3 7 3 2" xfId="17063" xr:uid="{00000000-0005-0000-0000-00006C060000}"/>
    <cellStyle name="Comma [0] 3 7 4" xfId="12687" xr:uid="{00000000-0005-0000-0000-00006D060000}"/>
    <cellStyle name="Comma [0] 3 8" xfId="5027" xr:uid="{00000000-0005-0000-0000-00006E060000}"/>
    <cellStyle name="Comma [0] 3 8 2" xfId="9404" xr:uid="{00000000-0005-0000-0000-00006F060000}"/>
    <cellStyle name="Comma [0] 3 8 2 2" xfId="18157" xr:uid="{00000000-0005-0000-0000-000070060000}"/>
    <cellStyle name="Comma [0] 3 8 3" xfId="13781" xr:uid="{00000000-0005-0000-0000-000071060000}"/>
    <cellStyle name="Comma [0] 3 9" xfId="7216" xr:uid="{00000000-0005-0000-0000-000072060000}"/>
    <cellStyle name="Comma [0] 3 9 2" xfId="15969" xr:uid="{00000000-0005-0000-0000-000073060000}"/>
    <cellStyle name="Comma [0] 4" xfId="2923" xr:uid="{00000000-0005-0000-0000-000074060000}"/>
    <cellStyle name="Comma [0] 4 2" xfId="3035" xr:uid="{00000000-0005-0000-0000-000075060000}"/>
    <cellStyle name="Comma [0] 4 2 2" xfId="3311" xr:uid="{00000000-0005-0000-0000-000076060000}"/>
    <cellStyle name="Comma [0] 4 2 2 2" xfId="3864" xr:uid="{00000000-0005-0000-0000-000077060000}"/>
    <cellStyle name="Comma [0] 4 2 2 2 2" xfId="4960" xr:uid="{00000000-0005-0000-0000-000078060000}"/>
    <cellStyle name="Comma [0] 4 2 2 2 2 2" xfId="7149" xr:uid="{00000000-0005-0000-0000-000079060000}"/>
    <cellStyle name="Comma [0] 4 2 2 2 2 2 2" xfId="11526" xr:uid="{00000000-0005-0000-0000-00007A060000}"/>
    <cellStyle name="Comma [0] 4 2 2 2 2 2 2 2" xfId="20279" xr:uid="{00000000-0005-0000-0000-00007B060000}"/>
    <cellStyle name="Comma [0] 4 2 2 2 2 2 3" xfId="15903" xr:uid="{00000000-0005-0000-0000-00007C060000}"/>
    <cellStyle name="Comma [0] 4 2 2 2 2 3" xfId="9338" xr:uid="{00000000-0005-0000-0000-00007D060000}"/>
    <cellStyle name="Comma [0] 4 2 2 2 2 3 2" xfId="18091" xr:uid="{00000000-0005-0000-0000-00007E060000}"/>
    <cellStyle name="Comma [0] 4 2 2 2 2 4" xfId="13715" xr:uid="{00000000-0005-0000-0000-00007F060000}"/>
    <cellStyle name="Comma [0] 4 2 2 2 3" xfId="6055" xr:uid="{00000000-0005-0000-0000-000080060000}"/>
    <cellStyle name="Comma [0] 4 2 2 2 3 2" xfId="10432" xr:uid="{00000000-0005-0000-0000-000081060000}"/>
    <cellStyle name="Comma [0] 4 2 2 2 3 2 2" xfId="19185" xr:uid="{00000000-0005-0000-0000-000082060000}"/>
    <cellStyle name="Comma [0] 4 2 2 2 3 3" xfId="14809" xr:uid="{00000000-0005-0000-0000-000083060000}"/>
    <cellStyle name="Comma [0] 4 2 2 2 4" xfId="8244" xr:uid="{00000000-0005-0000-0000-000084060000}"/>
    <cellStyle name="Comma [0] 4 2 2 2 4 2" xfId="16997" xr:uid="{00000000-0005-0000-0000-000085060000}"/>
    <cellStyle name="Comma [0] 4 2 2 2 5" xfId="12621" xr:uid="{00000000-0005-0000-0000-000086060000}"/>
    <cellStyle name="Comma [0] 4 2 2 3" xfId="4412" xr:uid="{00000000-0005-0000-0000-000087060000}"/>
    <cellStyle name="Comma [0] 4 2 2 3 2" xfId="6601" xr:uid="{00000000-0005-0000-0000-000088060000}"/>
    <cellStyle name="Comma [0] 4 2 2 3 2 2" xfId="10978" xr:uid="{00000000-0005-0000-0000-000089060000}"/>
    <cellStyle name="Comma [0] 4 2 2 3 2 2 2" xfId="19731" xr:uid="{00000000-0005-0000-0000-00008A060000}"/>
    <cellStyle name="Comma [0] 4 2 2 3 2 3" xfId="15355" xr:uid="{00000000-0005-0000-0000-00008B060000}"/>
    <cellStyle name="Comma [0] 4 2 2 3 3" xfId="8790" xr:uid="{00000000-0005-0000-0000-00008C060000}"/>
    <cellStyle name="Comma [0] 4 2 2 3 3 2" xfId="17543" xr:uid="{00000000-0005-0000-0000-00008D060000}"/>
    <cellStyle name="Comma [0] 4 2 2 3 4" xfId="13167" xr:uid="{00000000-0005-0000-0000-00008E060000}"/>
    <cellStyle name="Comma [0] 4 2 2 4" xfId="5507" xr:uid="{00000000-0005-0000-0000-00008F060000}"/>
    <cellStyle name="Comma [0] 4 2 2 4 2" xfId="9884" xr:uid="{00000000-0005-0000-0000-000090060000}"/>
    <cellStyle name="Comma [0] 4 2 2 4 2 2" xfId="18637" xr:uid="{00000000-0005-0000-0000-000091060000}"/>
    <cellStyle name="Comma [0] 4 2 2 4 3" xfId="14261" xr:uid="{00000000-0005-0000-0000-000092060000}"/>
    <cellStyle name="Comma [0] 4 2 2 5" xfId="7696" xr:uid="{00000000-0005-0000-0000-000093060000}"/>
    <cellStyle name="Comma [0] 4 2 2 5 2" xfId="16449" xr:uid="{00000000-0005-0000-0000-000094060000}"/>
    <cellStyle name="Comma [0] 4 2 2 6" xfId="12073" xr:uid="{00000000-0005-0000-0000-000095060000}"/>
    <cellStyle name="Comma [0] 4 2 3" xfId="3590" xr:uid="{00000000-0005-0000-0000-000096060000}"/>
    <cellStyle name="Comma [0] 4 2 3 2" xfId="4686" xr:uid="{00000000-0005-0000-0000-000097060000}"/>
    <cellStyle name="Comma [0] 4 2 3 2 2" xfId="6875" xr:uid="{00000000-0005-0000-0000-000098060000}"/>
    <cellStyle name="Comma [0] 4 2 3 2 2 2" xfId="11252" xr:uid="{00000000-0005-0000-0000-000099060000}"/>
    <cellStyle name="Comma [0] 4 2 3 2 2 2 2" xfId="20005" xr:uid="{00000000-0005-0000-0000-00009A060000}"/>
    <cellStyle name="Comma [0] 4 2 3 2 2 3" xfId="15629" xr:uid="{00000000-0005-0000-0000-00009B060000}"/>
    <cellStyle name="Comma [0] 4 2 3 2 3" xfId="9064" xr:uid="{00000000-0005-0000-0000-00009C060000}"/>
    <cellStyle name="Comma [0] 4 2 3 2 3 2" xfId="17817" xr:uid="{00000000-0005-0000-0000-00009D060000}"/>
    <cellStyle name="Comma [0] 4 2 3 2 4" xfId="13441" xr:uid="{00000000-0005-0000-0000-00009E060000}"/>
    <cellStyle name="Comma [0] 4 2 3 3" xfId="5781" xr:uid="{00000000-0005-0000-0000-00009F060000}"/>
    <cellStyle name="Comma [0] 4 2 3 3 2" xfId="10158" xr:uid="{00000000-0005-0000-0000-0000A0060000}"/>
    <cellStyle name="Comma [0] 4 2 3 3 2 2" xfId="18911" xr:uid="{00000000-0005-0000-0000-0000A1060000}"/>
    <cellStyle name="Comma [0] 4 2 3 3 3" xfId="14535" xr:uid="{00000000-0005-0000-0000-0000A2060000}"/>
    <cellStyle name="Comma [0] 4 2 3 4" xfId="7970" xr:uid="{00000000-0005-0000-0000-0000A3060000}"/>
    <cellStyle name="Comma [0] 4 2 3 4 2" xfId="16723" xr:uid="{00000000-0005-0000-0000-0000A4060000}"/>
    <cellStyle name="Comma [0] 4 2 3 5" xfId="12347" xr:uid="{00000000-0005-0000-0000-0000A5060000}"/>
    <cellStyle name="Comma [0] 4 2 4" xfId="4138" xr:uid="{00000000-0005-0000-0000-0000A6060000}"/>
    <cellStyle name="Comma [0] 4 2 4 2" xfId="6327" xr:uid="{00000000-0005-0000-0000-0000A7060000}"/>
    <cellStyle name="Comma [0] 4 2 4 2 2" xfId="10704" xr:uid="{00000000-0005-0000-0000-0000A8060000}"/>
    <cellStyle name="Comma [0] 4 2 4 2 2 2" xfId="19457" xr:uid="{00000000-0005-0000-0000-0000A9060000}"/>
    <cellStyle name="Comma [0] 4 2 4 2 3" xfId="15081" xr:uid="{00000000-0005-0000-0000-0000AA060000}"/>
    <cellStyle name="Comma [0] 4 2 4 3" xfId="8516" xr:uid="{00000000-0005-0000-0000-0000AB060000}"/>
    <cellStyle name="Comma [0] 4 2 4 3 2" xfId="17269" xr:uid="{00000000-0005-0000-0000-0000AC060000}"/>
    <cellStyle name="Comma [0] 4 2 4 4" xfId="12893" xr:uid="{00000000-0005-0000-0000-0000AD060000}"/>
    <cellStyle name="Comma [0] 4 2 5" xfId="5233" xr:uid="{00000000-0005-0000-0000-0000AE060000}"/>
    <cellStyle name="Comma [0] 4 2 5 2" xfId="9610" xr:uid="{00000000-0005-0000-0000-0000AF060000}"/>
    <cellStyle name="Comma [0] 4 2 5 2 2" xfId="18363" xr:uid="{00000000-0005-0000-0000-0000B0060000}"/>
    <cellStyle name="Comma [0] 4 2 5 3" xfId="13987" xr:uid="{00000000-0005-0000-0000-0000B1060000}"/>
    <cellStyle name="Comma [0] 4 2 6" xfId="7422" xr:uid="{00000000-0005-0000-0000-0000B2060000}"/>
    <cellStyle name="Comma [0] 4 2 6 2" xfId="16175" xr:uid="{00000000-0005-0000-0000-0000B3060000}"/>
    <cellStyle name="Comma [0] 4 2 7" xfId="11799" xr:uid="{00000000-0005-0000-0000-0000B4060000}"/>
    <cellStyle name="Comma [0] 4 3" xfId="3199" xr:uid="{00000000-0005-0000-0000-0000B5060000}"/>
    <cellStyle name="Comma [0] 4 3 2" xfId="3752" xr:uid="{00000000-0005-0000-0000-0000B6060000}"/>
    <cellStyle name="Comma [0] 4 3 2 2" xfId="4848" xr:uid="{00000000-0005-0000-0000-0000B7060000}"/>
    <cellStyle name="Comma [0] 4 3 2 2 2" xfId="7037" xr:uid="{00000000-0005-0000-0000-0000B8060000}"/>
    <cellStyle name="Comma [0] 4 3 2 2 2 2" xfId="11414" xr:uid="{00000000-0005-0000-0000-0000B9060000}"/>
    <cellStyle name="Comma [0] 4 3 2 2 2 2 2" xfId="20167" xr:uid="{00000000-0005-0000-0000-0000BA060000}"/>
    <cellStyle name="Comma [0] 4 3 2 2 2 3" xfId="15791" xr:uid="{00000000-0005-0000-0000-0000BB060000}"/>
    <cellStyle name="Comma [0] 4 3 2 2 3" xfId="9226" xr:uid="{00000000-0005-0000-0000-0000BC060000}"/>
    <cellStyle name="Comma [0] 4 3 2 2 3 2" xfId="17979" xr:uid="{00000000-0005-0000-0000-0000BD060000}"/>
    <cellStyle name="Comma [0] 4 3 2 2 4" xfId="13603" xr:uid="{00000000-0005-0000-0000-0000BE060000}"/>
    <cellStyle name="Comma [0] 4 3 2 3" xfId="5943" xr:uid="{00000000-0005-0000-0000-0000BF060000}"/>
    <cellStyle name="Comma [0] 4 3 2 3 2" xfId="10320" xr:uid="{00000000-0005-0000-0000-0000C0060000}"/>
    <cellStyle name="Comma [0] 4 3 2 3 2 2" xfId="19073" xr:uid="{00000000-0005-0000-0000-0000C1060000}"/>
    <cellStyle name="Comma [0] 4 3 2 3 3" xfId="14697" xr:uid="{00000000-0005-0000-0000-0000C2060000}"/>
    <cellStyle name="Comma [0] 4 3 2 4" xfId="8132" xr:uid="{00000000-0005-0000-0000-0000C3060000}"/>
    <cellStyle name="Comma [0] 4 3 2 4 2" xfId="16885" xr:uid="{00000000-0005-0000-0000-0000C4060000}"/>
    <cellStyle name="Comma [0] 4 3 2 5" xfId="12509" xr:uid="{00000000-0005-0000-0000-0000C5060000}"/>
    <cellStyle name="Comma [0] 4 3 3" xfId="4300" xr:uid="{00000000-0005-0000-0000-0000C6060000}"/>
    <cellStyle name="Comma [0] 4 3 3 2" xfId="6489" xr:uid="{00000000-0005-0000-0000-0000C7060000}"/>
    <cellStyle name="Comma [0] 4 3 3 2 2" xfId="10866" xr:uid="{00000000-0005-0000-0000-0000C8060000}"/>
    <cellStyle name="Comma [0] 4 3 3 2 2 2" xfId="19619" xr:uid="{00000000-0005-0000-0000-0000C9060000}"/>
    <cellStyle name="Comma [0] 4 3 3 2 3" xfId="15243" xr:uid="{00000000-0005-0000-0000-0000CA060000}"/>
    <cellStyle name="Comma [0] 4 3 3 3" xfId="8678" xr:uid="{00000000-0005-0000-0000-0000CB060000}"/>
    <cellStyle name="Comma [0] 4 3 3 3 2" xfId="17431" xr:uid="{00000000-0005-0000-0000-0000CC060000}"/>
    <cellStyle name="Comma [0] 4 3 3 4" xfId="13055" xr:uid="{00000000-0005-0000-0000-0000CD060000}"/>
    <cellStyle name="Comma [0] 4 3 4" xfId="5395" xr:uid="{00000000-0005-0000-0000-0000CE060000}"/>
    <cellStyle name="Comma [0] 4 3 4 2" xfId="9772" xr:uid="{00000000-0005-0000-0000-0000CF060000}"/>
    <cellStyle name="Comma [0] 4 3 4 2 2" xfId="18525" xr:uid="{00000000-0005-0000-0000-0000D0060000}"/>
    <cellStyle name="Comma [0] 4 3 4 3" xfId="14149" xr:uid="{00000000-0005-0000-0000-0000D1060000}"/>
    <cellStyle name="Comma [0] 4 3 5" xfId="7584" xr:uid="{00000000-0005-0000-0000-0000D2060000}"/>
    <cellStyle name="Comma [0] 4 3 5 2" xfId="16337" xr:uid="{00000000-0005-0000-0000-0000D3060000}"/>
    <cellStyle name="Comma [0] 4 3 6" xfId="11961" xr:uid="{00000000-0005-0000-0000-0000D4060000}"/>
    <cellStyle name="Comma [0] 4 4" xfId="3478" xr:uid="{00000000-0005-0000-0000-0000D5060000}"/>
    <cellStyle name="Comma [0] 4 4 2" xfId="4574" xr:uid="{00000000-0005-0000-0000-0000D6060000}"/>
    <cellStyle name="Comma [0] 4 4 2 2" xfId="6763" xr:uid="{00000000-0005-0000-0000-0000D7060000}"/>
    <cellStyle name="Comma [0] 4 4 2 2 2" xfId="11140" xr:uid="{00000000-0005-0000-0000-0000D8060000}"/>
    <cellStyle name="Comma [0] 4 4 2 2 2 2" xfId="19893" xr:uid="{00000000-0005-0000-0000-0000D9060000}"/>
    <cellStyle name="Comma [0] 4 4 2 2 3" xfId="15517" xr:uid="{00000000-0005-0000-0000-0000DA060000}"/>
    <cellStyle name="Comma [0] 4 4 2 3" xfId="8952" xr:uid="{00000000-0005-0000-0000-0000DB060000}"/>
    <cellStyle name="Comma [0] 4 4 2 3 2" xfId="17705" xr:uid="{00000000-0005-0000-0000-0000DC060000}"/>
    <cellStyle name="Comma [0] 4 4 2 4" xfId="13329" xr:uid="{00000000-0005-0000-0000-0000DD060000}"/>
    <cellStyle name="Comma [0] 4 4 3" xfId="5669" xr:uid="{00000000-0005-0000-0000-0000DE060000}"/>
    <cellStyle name="Comma [0] 4 4 3 2" xfId="10046" xr:uid="{00000000-0005-0000-0000-0000DF060000}"/>
    <cellStyle name="Comma [0] 4 4 3 2 2" xfId="18799" xr:uid="{00000000-0005-0000-0000-0000E0060000}"/>
    <cellStyle name="Comma [0] 4 4 3 3" xfId="14423" xr:uid="{00000000-0005-0000-0000-0000E1060000}"/>
    <cellStyle name="Comma [0] 4 4 4" xfId="7858" xr:uid="{00000000-0005-0000-0000-0000E2060000}"/>
    <cellStyle name="Comma [0] 4 4 4 2" xfId="16611" xr:uid="{00000000-0005-0000-0000-0000E3060000}"/>
    <cellStyle name="Comma [0] 4 4 5" xfId="12235" xr:uid="{00000000-0005-0000-0000-0000E4060000}"/>
    <cellStyle name="Comma [0] 4 5" xfId="4026" xr:uid="{00000000-0005-0000-0000-0000E5060000}"/>
    <cellStyle name="Comma [0] 4 5 2" xfId="6215" xr:uid="{00000000-0005-0000-0000-0000E6060000}"/>
    <cellStyle name="Comma [0] 4 5 2 2" xfId="10592" xr:uid="{00000000-0005-0000-0000-0000E7060000}"/>
    <cellStyle name="Comma [0] 4 5 2 2 2" xfId="19345" xr:uid="{00000000-0005-0000-0000-0000E8060000}"/>
    <cellStyle name="Comma [0] 4 5 2 3" xfId="14969" xr:uid="{00000000-0005-0000-0000-0000E9060000}"/>
    <cellStyle name="Comma [0] 4 5 3" xfId="8404" xr:uid="{00000000-0005-0000-0000-0000EA060000}"/>
    <cellStyle name="Comma [0] 4 5 3 2" xfId="17157" xr:uid="{00000000-0005-0000-0000-0000EB060000}"/>
    <cellStyle name="Comma [0] 4 5 4" xfId="12781" xr:uid="{00000000-0005-0000-0000-0000EC060000}"/>
    <cellStyle name="Comma [0] 4 6" xfId="5121" xr:uid="{00000000-0005-0000-0000-0000ED060000}"/>
    <cellStyle name="Comma [0] 4 6 2" xfId="9498" xr:uid="{00000000-0005-0000-0000-0000EE060000}"/>
    <cellStyle name="Comma [0] 4 6 2 2" xfId="18251" xr:uid="{00000000-0005-0000-0000-0000EF060000}"/>
    <cellStyle name="Comma [0] 4 6 3" xfId="13875" xr:uid="{00000000-0005-0000-0000-0000F0060000}"/>
    <cellStyle name="Comma [0] 4 7" xfId="7310" xr:uid="{00000000-0005-0000-0000-0000F1060000}"/>
    <cellStyle name="Comma [0] 4 7 2" xfId="16063" xr:uid="{00000000-0005-0000-0000-0000F2060000}"/>
    <cellStyle name="Comma [0] 4 8" xfId="11687" xr:uid="{00000000-0005-0000-0000-0000F3060000}"/>
    <cellStyle name="Comma [0] 5" xfId="2982" xr:uid="{00000000-0005-0000-0000-0000F4060000}"/>
    <cellStyle name="Comma [0] 5 2" xfId="3258" xr:uid="{00000000-0005-0000-0000-0000F5060000}"/>
    <cellStyle name="Comma [0] 5 2 2" xfId="3811" xr:uid="{00000000-0005-0000-0000-0000F6060000}"/>
    <cellStyle name="Comma [0] 5 2 2 2" xfId="4907" xr:uid="{00000000-0005-0000-0000-0000F7060000}"/>
    <cellStyle name="Comma [0] 5 2 2 2 2" xfId="7096" xr:uid="{00000000-0005-0000-0000-0000F8060000}"/>
    <cellStyle name="Comma [0] 5 2 2 2 2 2" xfId="11473" xr:uid="{00000000-0005-0000-0000-0000F9060000}"/>
    <cellStyle name="Comma [0] 5 2 2 2 2 2 2" xfId="20226" xr:uid="{00000000-0005-0000-0000-0000FA060000}"/>
    <cellStyle name="Comma [0] 5 2 2 2 2 3" xfId="15850" xr:uid="{00000000-0005-0000-0000-0000FB060000}"/>
    <cellStyle name="Comma [0] 5 2 2 2 3" xfId="9285" xr:uid="{00000000-0005-0000-0000-0000FC060000}"/>
    <cellStyle name="Comma [0] 5 2 2 2 3 2" xfId="18038" xr:uid="{00000000-0005-0000-0000-0000FD060000}"/>
    <cellStyle name="Comma [0] 5 2 2 2 4" xfId="13662" xr:uid="{00000000-0005-0000-0000-0000FE060000}"/>
    <cellStyle name="Comma [0] 5 2 2 3" xfId="6002" xr:uid="{00000000-0005-0000-0000-0000FF060000}"/>
    <cellStyle name="Comma [0] 5 2 2 3 2" xfId="10379" xr:uid="{00000000-0005-0000-0000-000000070000}"/>
    <cellStyle name="Comma [0] 5 2 2 3 2 2" xfId="19132" xr:uid="{00000000-0005-0000-0000-000001070000}"/>
    <cellStyle name="Comma [0] 5 2 2 3 3" xfId="14756" xr:uid="{00000000-0005-0000-0000-000002070000}"/>
    <cellStyle name="Comma [0] 5 2 2 4" xfId="8191" xr:uid="{00000000-0005-0000-0000-000003070000}"/>
    <cellStyle name="Comma [0] 5 2 2 4 2" xfId="16944" xr:uid="{00000000-0005-0000-0000-000004070000}"/>
    <cellStyle name="Comma [0] 5 2 2 5" xfId="12568" xr:uid="{00000000-0005-0000-0000-000005070000}"/>
    <cellStyle name="Comma [0] 5 2 3" xfId="4359" xr:uid="{00000000-0005-0000-0000-000006070000}"/>
    <cellStyle name="Comma [0] 5 2 3 2" xfId="6548" xr:uid="{00000000-0005-0000-0000-000007070000}"/>
    <cellStyle name="Comma [0] 5 2 3 2 2" xfId="10925" xr:uid="{00000000-0005-0000-0000-000008070000}"/>
    <cellStyle name="Comma [0] 5 2 3 2 2 2" xfId="19678" xr:uid="{00000000-0005-0000-0000-000009070000}"/>
    <cellStyle name="Comma [0] 5 2 3 2 3" xfId="15302" xr:uid="{00000000-0005-0000-0000-00000A070000}"/>
    <cellStyle name="Comma [0] 5 2 3 3" xfId="8737" xr:uid="{00000000-0005-0000-0000-00000B070000}"/>
    <cellStyle name="Comma [0] 5 2 3 3 2" xfId="17490" xr:uid="{00000000-0005-0000-0000-00000C070000}"/>
    <cellStyle name="Comma [0] 5 2 3 4" xfId="13114" xr:uid="{00000000-0005-0000-0000-00000D070000}"/>
    <cellStyle name="Comma [0] 5 2 4" xfId="5454" xr:uid="{00000000-0005-0000-0000-00000E070000}"/>
    <cellStyle name="Comma [0] 5 2 4 2" xfId="9831" xr:uid="{00000000-0005-0000-0000-00000F070000}"/>
    <cellStyle name="Comma [0] 5 2 4 2 2" xfId="18584" xr:uid="{00000000-0005-0000-0000-000010070000}"/>
    <cellStyle name="Comma [0] 5 2 4 3" xfId="14208" xr:uid="{00000000-0005-0000-0000-000011070000}"/>
    <cellStyle name="Comma [0] 5 2 5" xfId="7643" xr:uid="{00000000-0005-0000-0000-000012070000}"/>
    <cellStyle name="Comma [0] 5 2 5 2" xfId="16396" xr:uid="{00000000-0005-0000-0000-000013070000}"/>
    <cellStyle name="Comma [0] 5 2 6" xfId="12020" xr:uid="{00000000-0005-0000-0000-000014070000}"/>
    <cellStyle name="Comma [0] 5 3" xfId="3537" xr:uid="{00000000-0005-0000-0000-000015070000}"/>
    <cellStyle name="Comma [0] 5 3 2" xfId="4633" xr:uid="{00000000-0005-0000-0000-000016070000}"/>
    <cellStyle name="Comma [0] 5 3 2 2" xfId="6822" xr:uid="{00000000-0005-0000-0000-000017070000}"/>
    <cellStyle name="Comma [0] 5 3 2 2 2" xfId="11199" xr:uid="{00000000-0005-0000-0000-000018070000}"/>
    <cellStyle name="Comma [0] 5 3 2 2 2 2" xfId="19952" xr:uid="{00000000-0005-0000-0000-000019070000}"/>
    <cellStyle name="Comma [0] 5 3 2 2 3" xfId="15576" xr:uid="{00000000-0005-0000-0000-00001A070000}"/>
    <cellStyle name="Comma [0] 5 3 2 3" xfId="9011" xr:uid="{00000000-0005-0000-0000-00001B070000}"/>
    <cellStyle name="Comma [0] 5 3 2 3 2" xfId="17764" xr:uid="{00000000-0005-0000-0000-00001C070000}"/>
    <cellStyle name="Comma [0] 5 3 2 4" xfId="13388" xr:uid="{00000000-0005-0000-0000-00001D070000}"/>
    <cellStyle name="Comma [0] 5 3 3" xfId="5728" xr:uid="{00000000-0005-0000-0000-00001E070000}"/>
    <cellStyle name="Comma [0] 5 3 3 2" xfId="10105" xr:uid="{00000000-0005-0000-0000-00001F070000}"/>
    <cellStyle name="Comma [0] 5 3 3 2 2" xfId="18858" xr:uid="{00000000-0005-0000-0000-000020070000}"/>
    <cellStyle name="Comma [0] 5 3 3 3" xfId="14482" xr:uid="{00000000-0005-0000-0000-000021070000}"/>
    <cellStyle name="Comma [0] 5 3 4" xfId="7917" xr:uid="{00000000-0005-0000-0000-000022070000}"/>
    <cellStyle name="Comma [0] 5 3 4 2" xfId="16670" xr:uid="{00000000-0005-0000-0000-000023070000}"/>
    <cellStyle name="Comma [0] 5 3 5" xfId="12294" xr:uid="{00000000-0005-0000-0000-000024070000}"/>
    <cellStyle name="Comma [0] 5 4" xfId="4085" xr:uid="{00000000-0005-0000-0000-000025070000}"/>
    <cellStyle name="Comma [0] 5 4 2" xfId="6274" xr:uid="{00000000-0005-0000-0000-000026070000}"/>
    <cellStyle name="Comma [0] 5 4 2 2" xfId="10651" xr:uid="{00000000-0005-0000-0000-000027070000}"/>
    <cellStyle name="Comma [0] 5 4 2 2 2" xfId="19404" xr:uid="{00000000-0005-0000-0000-000028070000}"/>
    <cellStyle name="Comma [0] 5 4 2 3" xfId="15028" xr:uid="{00000000-0005-0000-0000-000029070000}"/>
    <cellStyle name="Comma [0] 5 4 3" xfId="8463" xr:uid="{00000000-0005-0000-0000-00002A070000}"/>
    <cellStyle name="Comma [0] 5 4 3 2" xfId="17216" xr:uid="{00000000-0005-0000-0000-00002B070000}"/>
    <cellStyle name="Comma [0] 5 4 4" xfId="12840" xr:uid="{00000000-0005-0000-0000-00002C070000}"/>
    <cellStyle name="Comma [0] 5 5" xfId="5180" xr:uid="{00000000-0005-0000-0000-00002D070000}"/>
    <cellStyle name="Comma [0] 5 5 2" xfId="9557" xr:uid="{00000000-0005-0000-0000-00002E070000}"/>
    <cellStyle name="Comma [0] 5 5 2 2" xfId="18310" xr:uid="{00000000-0005-0000-0000-00002F070000}"/>
    <cellStyle name="Comma [0] 5 5 3" xfId="13934" xr:uid="{00000000-0005-0000-0000-000030070000}"/>
    <cellStyle name="Comma [0] 5 6" xfId="7369" xr:uid="{00000000-0005-0000-0000-000031070000}"/>
    <cellStyle name="Comma [0] 5 6 2" xfId="16122" xr:uid="{00000000-0005-0000-0000-000032070000}"/>
    <cellStyle name="Comma [0] 5 7" xfId="11746" xr:uid="{00000000-0005-0000-0000-000033070000}"/>
    <cellStyle name="Comma [0] 6" xfId="2869" xr:uid="{00000000-0005-0000-0000-000034070000}"/>
    <cellStyle name="Comma [0] 6 2" xfId="3148" xr:uid="{00000000-0005-0000-0000-000035070000}"/>
    <cellStyle name="Comma [0] 6 2 2" xfId="3701" xr:uid="{00000000-0005-0000-0000-000036070000}"/>
    <cellStyle name="Comma [0] 6 2 2 2" xfId="4797" xr:uid="{00000000-0005-0000-0000-000037070000}"/>
    <cellStyle name="Comma [0] 6 2 2 2 2" xfId="6986" xr:uid="{00000000-0005-0000-0000-000038070000}"/>
    <cellStyle name="Comma [0] 6 2 2 2 2 2" xfId="11363" xr:uid="{00000000-0005-0000-0000-000039070000}"/>
    <cellStyle name="Comma [0] 6 2 2 2 2 2 2" xfId="20116" xr:uid="{00000000-0005-0000-0000-00003A070000}"/>
    <cellStyle name="Comma [0] 6 2 2 2 2 3" xfId="15740" xr:uid="{00000000-0005-0000-0000-00003B070000}"/>
    <cellStyle name="Comma [0] 6 2 2 2 3" xfId="9175" xr:uid="{00000000-0005-0000-0000-00003C070000}"/>
    <cellStyle name="Comma [0] 6 2 2 2 3 2" xfId="17928" xr:uid="{00000000-0005-0000-0000-00003D070000}"/>
    <cellStyle name="Comma [0] 6 2 2 2 4" xfId="13552" xr:uid="{00000000-0005-0000-0000-00003E070000}"/>
    <cellStyle name="Comma [0] 6 2 2 3" xfId="5892" xr:uid="{00000000-0005-0000-0000-00003F070000}"/>
    <cellStyle name="Comma [0] 6 2 2 3 2" xfId="10269" xr:uid="{00000000-0005-0000-0000-000040070000}"/>
    <cellStyle name="Comma [0] 6 2 2 3 2 2" xfId="19022" xr:uid="{00000000-0005-0000-0000-000041070000}"/>
    <cellStyle name="Comma [0] 6 2 2 3 3" xfId="14646" xr:uid="{00000000-0005-0000-0000-000042070000}"/>
    <cellStyle name="Comma [0] 6 2 2 4" xfId="8081" xr:uid="{00000000-0005-0000-0000-000043070000}"/>
    <cellStyle name="Comma [0] 6 2 2 4 2" xfId="16834" xr:uid="{00000000-0005-0000-0000-000044070000}"/>
    <cellStyle name="Comma [0] 6 2 2 5" xfId="12458" xr:uid="{00000000-0005-0000-0000-000045070000}"/>
    <cellStyle name="Comma [0] 6 2 3" xfId="4249" xr:uid="{00000000-0005-0000-0000-000046070000}"/>
    <cellStyle name="Comma [0] 6 2 3 2" xfId="6438" xr:uid="{00000000-0005-0000-0000-000047070000}"/>
    <cellStyle name="Comma [0] 6 2 3 2 2" xfId="10815" xr:uid="{00000000-0005-0000-0000-000048070000}"/>
    <cellStyle name="Comma [0] 6 2 3 2 2 2" xfId="19568" xr:uid="{00000000-0005-0000-0000-000049070000}"/>
    <cellStyle name="Comma [0] 6 2 3 2 3" xfId="15192" xr:uid="{00000000-0005-0000-0000-00004A070000}"/>
    <cellStyle name="Comma [0] 6 2 3 3" xfId="8627" xr:uid="{00000000-0005-0000-0000-00004B070000}"/>
    <cellStyle name="Comma [0] 6 2 3 3 2" xfId="17380" xr:uid="{00000000-0005-0000-0000-00004C070000}"/>
    <cellStyle name="Comma [0] 6 2 3 4" xfId="13004" xr:uid="{00000000-0005-0000-0000-00004D070000}"/>
    <cellStyle name="Comma [0] 6 2 4" xfId="5344" xr:uid="{00000000-0005-0000-0000-00004E070000}"/>
    <cellStyle name="Comma [0] 6 2 4 2" xfId="9721" xr:uid="{00000000-0005-0000-0000-00004F070000}"/>
    <cellStyle name="Comma [0] 6 2 4 2 2" xfId="18474" xr:uid="{00000000-0005-0000-0000-000050070000}"/>
    <cellStyle name="Comma [0] 6 2 4 3" xfId="14098" xr:uid="{00000000-0005-0000-0000-000051070000}"/>
    <cellStyle name="Comma [0] 6 2 5" xfId="7533" xr:uid="{00000000-0005-0000-0000-000052070000}"/>
    <cellStyle name="Comma [0] 6 2 5 2" xfId="16286" xr:uid="{00000000-0005-0000-0000-000053070000}"/>
    <cellStyle name="Comma [0] 6 2 6" xfId="11910" xr:uid="{00000000-0005-0000-0000-000054070000}"/>
    <cellStyle name="Comma [0] 6 3" xfId="3427" xr:uid="{00000000-0005-0000-0000-000055070000}"/>
    <cellStyle name="Comma [0] 6 3 2" xfId="4523" xr:uid="{00000000-0005-0000-0000-000056070000}"/>
    <cellStyle name="Comma [0] 6 3 2 2" xfId="6712" xr:uid="{00000000-0005-0000-0000-000057070000}"/>
    <cellStyle name="Comma [0] 6 3 2 2 2" xfId="11089" xr:uid="{00000000-0005-0000-0000-000058070000}"/>
    <cellStyle name="Comma [0] 6 3 2 2 2 2" xfId="19842" xr:uid="{00000000-0005-0000-0000-000059070000}"/>
    <cellStyle name="Comma [0] 6 3 2 2 3" xfId="15466" xr:uid="{00000000-0005-0000-0000-00005A070000}"/>
    <cellStyle name="Comma [0] 6 3 2 3" xfId="8901" xr:uid="{00000000-0005-0000-0000-00005B070000}"/>
    <cellStyle name="Comma [0] 6 3 2 3 2" xfId="17654" xr:uid="{00000000-0005-0000-0000-00005C070000}"/>
    <cellStyle name="Comma [0] 6 3 2 4" xfId="13278" xr:uid="{00000000-0005-0000-0000-00005D070000}"/>
    <cellStyle name="Comma [0] 6 3 3" xfId="5618" xr:uid="{00000000-0005-0000-0000-00005E070000}"/>
    <cellStyle name="Comma [0] 6 3 3 2" xfId="9995" xr:uid="{00000000-0005-0000-0000-00005F070000}"/>
    <cellStyle name="Comma [0] 6 3 3 2 2" xfId="18748" xr:uid="{00000000-0005-0000-0000-000060070000}"/>
    <cellStyle name="Comma [0] 6 3 3 3" xfId="14372" xr:uid="{00000000-0005-0000-0000-000061070000}"/>
    <cellStyle name="Comma [0] 6 3 4" xfId="7807" xr:uid="{00000000-0005-0000-0000-000062070000}"/>
    <cellStyle name="Comma [0] 6 3 4 2" xfId="16560" xr:uid="{00000000-0005-0000-0000-000063070000}"/>
    <cellStyle name="Comma [0] 6 3 5" xfId="12184" xr:uid="{00000000-0005-0000-0000-000064070000}"/>
    <cellStyle name="Comma [0] 6 4" xfId="3975" xr:uid="{00000000-0005-0000-0000-000065070000}"/>
    <cellStyle name="Comma [0] 6 4 2" xfId="6164" xr:uid="{00000000-0005-0000-0000-000066070000}"/>
    <cellStyle name="Comma [0] 6 4 2 2" xfId="10541" xr:uid="{00000000-0005-0000-0000-000067070000}"/>
    <cellStyle name="Comma [0] 6 4 2 2 2" xfId="19294" xr:uid="{00000000-0005-0000-0000-000068070000}"/>
    <cellStyle name="Comma [0] 6 4 2 3" xfId="14918" xr:uid="{00000000-0005-0000-0000-000069070000}"/>
    <cellStyle name="Comma [0] 6 4 3" xfId="8353" xr:uid="{00000000-0005-0000-0000-00006A070000}"/>
    <cellStyle name="Comma [0] 6 4 3 2" xfId="17106" xr:uid="{00000000-0005-0000-0000-00006B070000}"/>
    <cellStyle name="Comma [0] 6 4 4" xfId="12730" xr:uid="{00000000-0005-0000-0000-00006C070000}"/>
    <cellStyle name="Comma [0] 6 5" xfId="5070" xr:uid="{00000000-0005-0000-0000-00006D070000}"/>
    <cellStyle name="Comma [0] 6 5 2" xfId="9447" xr:uid="{00000000-0005-0000-0000-00006E070000}"/>
    <cellStyle name="Comma [0] 6 5 2 2" xfId="18200" xr:uid="{00000000-0005-0000-0000-00006F070000}"/>
    <cellStyle name="Comma [0] 6 5 3" xfId="13824" xr:uid="{00000000-0005-0000-0000-000070070000}"/>
    <cellStyle name="Comma [0] 6 6" xfId="7259" xr:uid="{00000000-0005-0000-0000-000071070000}"/>
    <cellStyle name="Comma [0] 6 6 2" xfId="16012" xr:uid="{00000000-0005-0000-0000-000072070000}"/>
    <cellStyle name="Comma [0] 6 7" xfId="11636" xr:uid="{00000000-0005-0000-0000-000073070000}"/>
    <cellStyle name="Comma [0] 7" xfId="3098" xr:uid="{00000000-0005-0000-0000-000074070000}"/>
    <cellStyle name="Comma [0] 7 2" xfId="3652" xr:uid="{00000000-0005-0000-0000-000075070000}"/>
    <cellStyle name="Comma [0] 7 2 2" xfId="4748" xr:uid="{00000000-0005-0000-0000-000076070000}"/>
    <cellStyle name="Comma [0] 7 2 2 2" xfId="6937" xr:uid="{00000000-0005-0000-0000-000077070000}"/>
    <cellStyle name="Comma [0] 7 2 2 2 2" xfId="11314" xr:uid="{00000000-0005-0000-0000-000078070000}"/>
    <cellStyle name="Comma [0] 7 2 2 2 2 2" xfId="20067" xr:uid="{00000000-0005-0000-0000-000079070000}"/>
    <cellStyle name="Comma [0] 7 2 2 2 3" xfId="15691" xr:uid="{00000000-0005-0000-0000-00007A070000}"/>
    <cellStyle name="Comma [0] 7 2 2 3" xfId="9126" xr:uid="{00000000-0005-0000-0000-00007B070000}"/>
    <cellStyle name="Comma [0] 7 2 2 3 2" xfId="17879" xr:uid="{00000000-0005-0000-0000-00007C070000}"/>
    <cellStyle name="Comma [0] 7 2 2 4" xfId="13503" xr:uid="{00000000-0005-0000-0000-00007D070000}"/>
    <cellStyle name="Comma [0] 7 2 3" xfId="5843" xr:uid="{00000000-0005-0000-0000-00007E070000}"/>
    <cellStyle name="Comma [0] 7 2 3 2" xfId="10220" xr:uid="{00000000-0005-0000-0000-00007F070000}"/>
    <cellStyle name="Comma [0] 7 2 3 2 2" xfId="18973" xr:uid="{00000000-0005-0000-0000-000080070000}"/>
    <cellStyle name="Comma [0] 7 2 3 3" xfId="14597" xr:uid="{00000000-0005-0000-0000-000081070000}"/>
    <cellStyle name="Comma [0] 7 2 4" xfId="8032" xr:uid="{00000000-0005-0000-0000-000082070000}"/>
    <cellStyle name="Comma [0] 7 2 4 2" xfId="16785" xr:uid="{00000000-0005-0000-0000-000083070000}"/>
    <cellStyle name="Comma [0] 7 2 5" xfId="12409" xr:uid="{00000000-0005-0000-0000-000084070000}"/>
    <cellStyle name="Comma [0] 7 3" xfId="4200" xr:uid="{00000000-0005-0000-0000-000085070000}"/>
    <cellStyle name="Comma [0] 7 3 2" xfId="6389" xr:uid="{00000000-0005-0000-0000-000086070000}"/>
    <cellStyle name="Comma [0] 7 3 2 2" xfId="10766" xr:uid="{00000000-0005-0000-0000-000087070000}"/>
    <cellStyle name="Comma [0] 7 3 2 2 2" xfId="19519" xr:uid="{00000000-0005-0000-0000-000088070000}"/>
    <cellStyle name="Comma [0] 7 3 2 3" xfId="15143" xr:uid="{00000000-0005-0000-0000-000089070000}"/>
    <cellStyle name="Comma [0] 7 3 3" xfId="8578" xr:uid="{00000000-0005-0000-0000-00008A070000}"/>
    <cellStyle name="Comma [0] 7 3 3 2" xfId="17331" xr:uid="{00000000-0005-0000-0000-00008B070000}"/>
    <cellStyle name="Comma [0] 7 3 4" xfId="12955" xr:uid="{00000000-0005-0000-0000-00008C070000}"/>
    <cellStyle name="Comma [0] 7 4" xfId="5295" xr:uid="{00000000-0005-0000-0000-00008D070000}"/>
    <cellStyle name="Comma [0] 7 4 2" xfId="9672" xr:uid="{00000000-0005-0000-0000-00008E070000}"/>
    <cellStyle name="Comma [0] 7 4 2 2" xfId="18425" xr:uid="{00000000-0005-0000-0000-00008F070000}"/>
    <cellStyle name="Comma [0] 7 4 3" xfId="14049" xr:uid="{00000000-0005-0000-0000-000090070000}"/>
    <cellStyle name="Comma [0] 7 5" xfId="7484" xr:uid="{00000000-0005-0000-0000-000091070000}"/>
    <cellStyle name="Comma [0] 7 5 2" xfId="16237" xr:uid="{00000000-0005-0000-0000-000092070000}"/>
    <cellStyle name="Comma [0] 7 6" xfId="11861" xr:uid="{00000000-0005-0000-0000-000093070000}"/>
    <cellStyle name="Comma [0] 8" xfId="3377" xr:uid="{00000000-0005-0000-0000-000094070000}"/>
    <cellStyle name="Comma [0] 8 2" xfId="4474" xr:uid="{00000000-0005-0000-0000-000095070000}"/>
    <cellStyle name="Comma [0] 8 2 2" xfId="6663" xr:uid="{00000000-0005-0000-0000-000096070000}"/>
    <cellStyle name="Comma [0] 8 2 2 2" xfId="11040" xr:uid="{00000000-0005-0000-0000-000097070000}"/>
    <cellStyle name="Comma [0] 8 2 2 2 2" xfId="19793" xr:uid="{00000000-0005-0000-0000-000098070000}"/>
    <cellStyle name="Comma [0] 8 2 2 3" xfId="15417" xr:uid="{00000000-0005-0000-0000-000099070000}"/>
    <cellStyle name="Comma [0] 8 2 3" xfId="8852" xr:uid="{00000000-0005-0000-0000-00009A070000}"/>
    <cellStyle name="Comma [0] 8 2 3 2" xfId="17605" xr:uid="{00000000-0005-0000-0000-00009B070000}"/>
    <cellStyle name="Comma [0] 8 2 4" xfId="13229" xr:uid="{00000000-0005-0000-0000-00009C070000}"/>
    <cellStyle name="Comma [0] 8 3" xfId="5569" xr:uid="{00000000-0005-0000-0000-00009D070000}"/>
    <cellStyle name="Comma [0] 8 3 2" xfId="9946" xr:uid="{00000000-0005-0000-0000-00009E070000}"/>
    <cellStyle name="Comma [0] 8 3 2 2" xfId="18699" xr:uid="{00000000-0005-0000-0000-00009F070000}"/>
    <cellStyle name="Comma [0] 8 3 3" xfId="14323" xr:uid="{00000000-0005-0000-0000-0000A0070000}"/>
    <cellStyle name="Comma [0] 8 4" xfId="7758" xr:uid="{00000000-0005-0000-0000-0000A1070000}"/>
    <cellStyle name="Comma [0] 8 4 2" xfId="16511" xr:uid="{00000000-0005-0000-0000-0000A2070000}"/>
    <cellStyle name="Comma [0] 8 5" xfId="12135" xr:uid="{00000000-0005-0000-0000-0000A3070000}"/>
    <cellStyle name="Comma [0] 9" xfId="3927" xr:uid="{00000000-0005-0000-0000-0000A4070000}"/>
    <cellStyle name="Comma [0] 9 2" xfId="6116" xr:uid="{00000000-0005-0000-0000-0000A5070000}"/>
    <cellStyle name="Comma [0] 9 2 2" xfId="10493" xr:uid="{00000000-0005-0000-0000-0000A6070000}"/>
    <cellStyle name="Comma [0] 9 2 2 2" xfId="19246" xr:uid="{00000000-0005-0000-0000-0000A7070000}"/>
    <cellStyle name="Comma [0] 9 2 3" xfId="14870" xr:uid="{00000000-0005-0000-0000-0000A8070000}"/>
    <cellStyle name="Comma [0] 9 3" xfId="8305" xr:uid="{00000000-0005-0000-0000-0000A9070000}"/>
    <cellStyle name="Comma [0] 9 3 2" xfId="17058" xr:uid="{00000000-0005-0000-0000-0000AA070000}"/>
    <cellStyle name="Comma [0] 9 4" xfId="12682" xr:uid="{00000000-0005-0000-0000-0000AB070000}"/>
    <cellStyle name="Comma 10" xfId="2939" xr:uid="{00000000-0005-0000-0000-0000AC070000}"/>
    <cellStyle name="Comma 10 2" xfId="3051" xr:uid="{00000000-0005-0000-0000-0000AD070000}"/>
    <cellStyle name="Comma 10 2 2" xfId="3327" xr:uid="{00000000-0005-0000-0000-0000AE070000}"/>
    <cellStyle name="Comma 10 2 2 2" xfId="3880" xr:uid="{00000000-0005-0000-0000-0000AF070000}"/>
    <cellStyle name="Comma 10 2 2 2 2" xfId="4976" xr:uid="{00000000-0005-0000-0000-0000B0070000}"/>
    <cellStyle name="Comma 10 2 2 2 2 2" xfId="7165" xr:uid="{00000000-0005-0000-0000-0000B1070000}"/>
    <cellStyle name="Comma 10 2 2 2 2 2 2" xfId="11542" xr:uid="{00000000-0005-0000-0000-0000B2070000}"/>
    <cellStyle name="Comma 10 2 2 2 2 2 2 2" xfId="20295" xr:uid="{00000000-0005-0000-0000-0000B3070000}"/>
    <cellStyle name="Comma 10 2 2 2 2 2 3" xfId="15919" xr:uid="{00000000-0005-0000-0000-0000B4070000}"/>
    <cellStyle name="Comma 10 2 2 2 2 3" xfId="9354" xr:uid="{00000000-0005-0000-0000-0000B5070000}"/>
    <cellStyle name="Comma 10 2 2 2 2 3 2" xfId="18107" xr:uid="{00000000-0005-0000-0000-0000B6070000}"/>
    <cellStyle name="Comma 10 2 2 2 2 4" xfId="13731" xr:uid="{00000000-0005-0000-0000-0000B7070000}"/>
    <cellStyle name="Comma 10 2 2 2 3" xfId="6071" xr:uid="{00000000-0005-0000-0000-0000B8070000}"/>
    <cellStyle name="Comma 10 2 2 2 3 2" xfId="10448" xr:uid="{00000000-0005-0000-0000-0000B9070000}"/>
    <cellStyle name="Comma 10 2 2 2 3 2 2" xfId="19201" xr:uid="{00000000-0005-0000-0000-0000BA070000}"/>
    <cellStyle name="Comma 10 2 2 2 3 3" xfId="14825" xr:uid="{00000000-0005-0000-0000-0000BB070000}"/>
    <cellStyle name="Comma 10 2 2 2 4" xfId="8260" xr:uid="{00000000-0005-0000-0000-0000BC070000}"/>
    <cellStyle name="Comma 10 2 2 2 4 2" xfId="17013" xr:uid="{00000000-0005-0000-0000-0000BD070000}"/>
    <cellStyle name="Comma 10 2 2 2 5" xfId="12637" xr:uid="{00000000-0005-0000-0000-0000BE070000}"/>
    <cellStyle name="Comma 10 2 2 3" xfId="4428" xr:uid="{00000000-0005-0000-0000-0000BF070000}"/>
    <cellStyle name="Comma 10 2 2 3 2" xfId="6617" xr:uid="{00000000-0005-0000-0000-0000C0070000}"/>
    <cellStyle name="Comma 10 2 2 3 2 2" xfId="10994" xr:uid="{00000000-0005-0000-0000-0000C1070000}"/>
    <cellStyle name="Comma 10 2 2 3 2 2 2" xfId="19747" xr:uid="{00000000-0005-0000-0000-0000C2070000}"/>
    <cellStyle name="Comma 10 2 2 3 2 3" xfId="15371" xr:uid="{00000000-0005-0000-0000-0000C3070000}"/>
    <cellStyle name="Comma 10 2 2 3 3" xfId="8806" xr:uid="{00000000-0005-0000-0000-0000C4070000}"/>
    <cellStyle name="Comma 10 2 2 3 3 2" xfId="17559" xr:uid="{00000000-0005-0000-0000-0000C5070000}"/>
    <cellStyle name="Comma 10 2 2 3 4" xfId="13183" xr:uid="{00000000-0005-0000-0000-0000C6070000}"/>
    <cellStyle name="Comma 10 2 2 4" xfId="5523" xr:uid="{00000000-0005-0000-0000-0000C7070000}"/>
    <cellStyle name="Comma 10 2 2 4 2" xfId="9900" xr:uid="{00000000-0005-0000-0000-0000C8070000}"/>
    <cellStyle name="Comma 10 2 2 4 2 2" xfId="18653" xr:uid="{00000000-0005-0000-0000-0000C9070000}"/>
    <cellStyle name="Comma 10 2 2 4 3" xfId="14277" xr:uid="{00000000-0005-0000-0000-0000CA070000}"/>
    <cellStyle name="Comma 10 2 2 5" xfId="7712" xr:uid="{00000000-0005-0000-0000-0000CB070000}"/>
    <cellStyle name="Comma 10 2 2 5 2" xfId="16465" xr:uid="{00000000-0005-0000-0000-0000CC070000}"/>
    <cellStyle name="Comma 10 2 2 6" xfId="12089" xr:uid="{00000000-0005-0000-0000-0000CD070000}"/>
    <cellStyle name="Comma 10 2 3" xfId="3606" xr:uid="{00000000-0005-0000-0000-0000CE070000}"/>
    <cellStyle name="Comma 10 2 3 2" xfId="4702" xr:uid="{00000000-0005-0000-0000-0000CF070000}"/>
    <cellStyle name="Comma 10 2 3 2 2" xfId="6891" xr:uid="{00000000-0005-0000-0000-0000D0070000}"/>
    <cellStyle name="Comma 10 2 3 2 2 2" xfId="11268" xr:uid="{00000000-0005-0000-0000-0000D1070000}"/>
    <cellStyle name="Comma 10 2 3 2 2 2 2" xfId="20021" xr:uid="{00000000-0005-0000-0000-0000D2070000}"/>
    <cellStyle name="Comma 10 2 3 2 2 3" xfId="15645" xr:uid="{00000000-0005-0000-0000-0000D3070000}"/>
    <cellStyle name="Comma 10 2 3 2 3" xfId="9080" xr:uid="{00000000-0005-0000-0000-0000D4070000}"/>
    <cellStyle name="Comma 10 2 3 2 3 2" xfId="17833" xr:uid="{00000000-0005-0000-0000-0000D5070000}"/>
    <cellStyle name="Comma 10 2 3 2 4" xfId="13457" xr:uid="{00000000-0005-0000-0000-0000D6070000}"/>
    <cellStyle name="Comma 10 2 3 3" xfId="5797" xr:uid="{00000000-0005-0000-0000-0000D7070000}"/>
    <cellStyle name="Comma 10 2 3 3 2" xfId="10174" xr:uid="{00000000-0005-0000-0000-0000D8070000}"/>
    <cellStyle name="Comma 10 2 3 3 2 2" xfId="18927" xr:uid="{00000000-0005-0000-0000-0000D9070000}"/>
    <cellStyle name="Comma 10 2 3 3 3" xfId="14551" xr:uid="{00000000-0005-0000-0000-0000DA070000}"/>
    <cellStyle name="Comma 10 2 3 4" xfId="7986" xr:uid="{00000000-0005-0000-0000-0000DB070000}"/>
    <cellStyle name="Comma 10 2 3 4 2" xfId="16739" xr:uid="{00000000-0005-0000-0000-0000DC070000}"/>
    <cellStyle name="Comma 10 2 3 5" xfId="12363" xr:uid="{00000000-0005-0000-0000-0000DD070000}"/>
    <cellStyle name="Comma 10 2 4" xfId="4154" xr:uid="{00000000-0005-0000-0000-0000DE070000}"/>
    <cellStyle name="Comma 10 2 4 2" xfId="6343" xr:uid="{00000000-0005-0000-0000-0000DF070000}"/>
    <cellStyle name="Comma 10 2 4 2 2" xfId="10720" xr:uid="{00000000-0005-0000-0000-0000E0070000}"/>
    <cellStyle name="Comma 10 2 4 2 2 2" xfId="19473" xr:uid="{00000000-0005-0000-0000-0000E1070000}"/>
    <cellStyle name="Comma 10 2 4 2 3" xfId="15097" xr:uid="{00000000-0005-0000-0000-0000E2070000}"/>
    <cellStyle name="Comma 10 2 4 3" xfId="8532" xr:uid="{00000000-0005-0000-0000-0000E3070000}"/>
    <cellStyle name="Comma 10 2 4 3 2" xfId="17285" xr:uid="{00000000-0005-0000-0000-0000E4070000}"/>
    <cellStyle name="Comma 10 2 4 4" xfId="12909" xr:uid="{00000000-0005-0000-0000-0000E5070000}"/>
    <cellStyle name="Comma 10 2 5" xfId="5249" xr:uid="{00000000-0005-0000-0000-0000E6070000}"/>
    <cellStyle name="Comma 10 2 5 2" xfId="9626" xr:uid="{00000000-0005-0000-0000-0000E7070000}"/>
    <cellStyle name="Comma 10 2 5 2 2" xfId="18379" xr:uid="{00000000-0005-0000-0000-0000E8070000}"/>
    <cellStyle name="Comma 10 2 5 3" xfId="14003" xr:uid="{00000000-0005-0000-0000-0000E9070000}"/>
    <cellStyle name="Comma 10 2 6" xfId="7438" xr:uid="{00000000-0005-0000-0000-0000EA070000}"/>
    <cellStyle name="Comma 10 2 6 2" xfId="16191" xr:uid="{00000000-0005-0000-0000-0000EB070000}"/>
    <cellStyle name="Comma 10 2 7" xfId="11815" xr:uid="{00000000-0005-0000-0000-0000EC070000}"/>
    <cellStyle name="Comma 10 3" xfId="3215" xr:uid="{00000000-0005-0000-0000-0000ED070000}"/>
    <cellStyle name="Comma 10 3 2" xfId="3768" xr:uid="{00000000-0005-0000-0000-0000EE070000}"/>
    <cellStyle name="Comma 10 3 2 2" xfId="4864" xr:uid="{00000000-0005-0000-0000-0000EF070000}"/>
    <cellStyle name="Comma 10 3 2 2 2" xfId="7053" xr:uid="{00000000-0005-0000-0000-0000F0070000}"/>
    <cellStyle name="Comma 10 3 2 2 2 2" xfId="11430" xr:uid="{00000000-0005-0000-0000-0000F1070000}"/>
    <cellStyle name="Comma 10 3 2 2 2 2 2" xfId="20183" xr:uid="{00000000-0005-0000-0000-0000F2070000}"/>
    <cellStyle name="Comma 10 3 2 2 2 3" xfId="15807" xr:uid="{00000000-0005-0000-0000-0000F3070000}"/>
    <cellStyle name="Comma 10 3 2 2 3" xfId="9242" xr:uid="{00000000-0005-0000-0000-0000F4070000}"/>
    <cellStyle name="Comma 10 3 2 2 3 2" xfId="17995" xr:uid="{00000000-0005-0000-0000-0000F5070000}"/>
    <cellStyle name="Comma 10 3 2 2 4" xfId="13619" xr:uid="{00000000-0005-0000-0000-0000F6070000}"/>
    <cellStyle name="Comma 10 3 2 3" xfId="5959" xr:uid="{00000000-0005-0000-0000-0000F7070000}"/>
    <cellStyle name="Comma 10 3 2 3 2" xfId="10336" xr:uid="{00000000-0005-0000-0000-0000F8070000}"/>
    <cellStyle name="Comma 10 3 2 3 2 2" xfId="19089" xr:uid="{00000000-0005-0000-0000-0000F9070000}"/>
    <cellStyle name="Comma 10 3 2 3 3" xfId="14713" xr:uid="{00000000-0005-0000-0000-0000FA070000}"/>
    <cellStyle name="Comma 10 3 2 4" xfId="8148" xr:uid="{00000000-0005-0000-0000-0000FB070000}"/>
    <cellStyle name="Comma 10 3 2 4 2" xfId="16901" xr:uid="{00000000-0005-0000-0000-0000FC070000}"/>
    <cellStyle name="Comma 10 3 2 5" xfId="12525" xr:uid="{00000000-0005-0000-0000-0000FD070000}"/>
    <cellStyle name="Comma 10 3 3" xfId="4316" xr:uid="{00000000-0005-0000-0000-0000FE070000}"/>
    <cellStyle name="Comma 10 3 3 2" xfId="6505" xr:uid="{00000000-0005-0000-0000-0000FF070000}"/>
    <cellStyle name="Comma 10 3 3 2 2" xfId="10882" xr:uid="{00000000-0005-0000-0000-000000080000}"/>
    <cellStyle name="Comma 10 3 3 2 2 2" xfId="19635" xr:uid="{00000000-0005-0000-0000-000001080000}"/>
    <cellStyle name="Comma 10 3 3 2 3" xfId="15259" xr:uid="{00000000-0005-0000-0000-000002080000}"/>
    <cellStyle name="Comma 10 3 3 3" xfId="8694" xr:uid="{00000000-0005-0000-0000-000003080000}"/>
    <cellStyle name="Comma 10 3 3 3 2" xfId="17447" xr:uid="{00000000-0005-0000-0000-000004080000}"/>
    <cellStyle name="Comma 10 3 3 4" xfId="13071" xr:uid="{00000000-0005-0000-0000-000005080000}"/>
    <cellStyle name="Comma 10 3 4" xfId="5411" xr:uid="{00000000-0005-0000-0000-000006080000}"/>
    <cellStyle name="Comma 10 3 4 2" xfId="9788" xr:uid="{00000000-0005-0000-0000-000007080000}"/>
    <cellStyle name="Comma 10 3 4 2 2" xfId="18541" xr:uid="{00000000-0005-0000-0000-000008080000}"/>
    <cellStyle name="Comma 10 3 4 3" xfId="14165" xr:uid="{00000000-0005-0000-0000-000009080000}"/>
    <cellStyle name="Comma 10 3 5" xfId="7600" xr:uid="{00000000-0005-0000-0000-00000A080000}"/>
    <cellStyle name="Comma 10 3 5 2" xfId="16353" xr:uid="{00000000-0005-0000-0000-00000B080000}"/>
    <cellStyle name="Comma 10 3 6" xfId="11977" xr:uid="{00000000-0005-0000-0000-00000C080000}"/>
    <cellStyle name="Comma 10 4" xfId="3494" xr:uid="{00000000-0005-0000-0000-00000D080000}"/>
    <cellStyle name="Comma 10 4 2" xfId="4590" xr:uid="{00000000-0005-0000-0000-00000E080000}"/>
    <cellStyle name="Comma 10 4 2 2" xfId="6779" xr:uid="{00000000-0005-0000-0000-00000F080000}"/>
    <cellStyle name="Comma 10 4 2 2 2" xfId="11156" xr:uid="{00000000-0005-0000-0000-000010080000}"/>
    <cellStyle name="Comma 10 4 2 2 2 2" xfId="19909" xr:uid="{00000000-0005-0000-0000-000011080000}"/>
    <cellStyle name="Comma 10 4 2 2 3" xfId="15533" xr:uid="{00000000-0005-0000-0000-000012080000}"/>
    <cellStyle name="Comma 10 4 2 3" xfId="8968" xr:uid="{00000000-0005-0000-0000-000013080000}"/>
    <cellStyle name="Comma 10 4 2 3 2" xfId="17721" xr:uid="{00000000-0005-0000-0000-000014080000}"/>
    <cellStyle name="Comma 10 4 2 4" xfId="13345" xr:uid="{00000000-0005-0000-0000-000015080000}"/>
    <cellStyle name="Comma 10 4 3" xfId="5685" xr:uid="{00000000-0005-0000-0000-000016080000}"/>
    <cellStyle name="Comma 10 4 3 2" xfId="10062" xr:uid="{00000000-0005-0000-0000-000017080000}"/>
    <cellStyle name="Comma 10 4 3 2 2" xfId="18815" xr:uid="{00000000-0005-0000-0000-000018080000}"/>
    <cellStyle name="Comma 10 4 3 3" xfId="14439" xr:uid="{00000000-0005-0000-0000-000019080000}"/>
    <cellStyle name="Comma 10 4 4" xfId="7874" xr:uid="{00000000-0005-0000-0000-00001A080000}"/>
    <cellStyle name="Comma 10 4 4 2" xfId="16627" xr:uid="{00000000-0005-0000-0000-00001B080000}"/>
    <cellStyle name="Comma 10 4 5" xfId="12251" xr:uid="{00000000-0005-0000-0000-00001C080000}"/>
    <cellStyle name="Comma 10 5" xfId="4042" xr:uid="{00000000-0005-0000-0000-00001D080000}"/>
    <cellStyle name="Comma 10 5 2" xfId="6231" xr:uid="{00000000-0005-0000-0000-00001E080000}"/>
    <cellStyle name="Comma 10 5 2 2" xfId="10608" xr:uid="{00000000-0005-0000-0000-00001F080000}"/>
    <cellStyle name="Comma 10 5 2 2 2" xfId="19361" xr:uid="{00000000-0005-0000-0000-000020080000}"/>
    <cellStyle name="Comma 10 5 2 3" xfId="14985" xr:uid="{00000000-0005-0000-0000-000021080000}"/>
    <cellStyle name="Comma 10 5 3" xfId="8420" xr:uid="{00000000-0005-0000-0000-000022080000}"/>
    <cellStyle name="Comma 10 5 3 2" xfId="17173" xr:uid="{00000000-0005-0000-0000-000023080000}"/>
    <cellStyle name="Comma 10 5 4" xfId="12797" xr:uid="{00000000-0005-0000-0000-000024080000}"/>
    <cellStyle name="Comma 10 6" xfId="5137" xr:uid="{00000000-0005-0000-0000-000025080000}"/>
    <cellStyle name="Comma 10 6 2" xfId="9514" xr:uid="{00000000-0005-0000-0000-000026080000}"/>
    <cellStyle name="Comma 10 6 2 2" xfId="18267" xr:uid="{00000000-0005-0000-0000-000027080000}"/>
    <cellStyle name="Comma 10 6 3" xfId="13891" xr:uid="{00000000-0005-0000-0000-000028080000}"/>
    <cellStyle name="Comma 10 7" xfId="7326" xr:uid="{00000000-0005-0000-0000-000029080000}"/>
    <cellStyle name="Comma 10 7 2" xfId="16079" xr:uid="{00000000-0005-0000-0000-00002A080000}"/>
    <cellStyle name="Comma 10 8" xfId="11703" xr:uid="{00000000-0005-0000-0000-00002B080000}"/>
    <cellStyle name="Comma 11" xfId="2975" xr:uid="{00000000-0005-0000-0000-00002C080000}"/>
    <cellStyle name="Comma 11 2" xfId="3087" xr:uid="{00000000-0005-0000-0000-00002D080000}"/>
    <cellStyle name="Comma 11 2 2" xfId="3363" xr:uid="{00000000-0005-0000-0000-00002E080000}"/>
    <cellStyle name="Comma 11 2 2 2" xfId="3916" xr:uid="{00000000-0005-0000-0000-00002F080000}"/>
    <cellStyle name="Comma 11 2 2 2 2" xfId="5012" xr:uid="{00000000-0005-0000-0000-000030080000}"/>
    <cellStyle name="Comma 11 2 2 2 2 2" xfId="7201" xr:uid="{00000000-0005-0000-0000-000031080000}"/>
    <cellStyle name="Comma 11 2 2 2 2 2 2" xfId="11578" xr:uid="{00000000-0005-0000-0000-000032080000}"/>
    <cellStyle name="Comma 11 2 2 2 2 2 2 2" xfId="20331" xr:uid="{00000000-0005-0000-0000-000033080000}"/>
    <cellStyle name="Comma 11 2 2 2 2 2 3" xfId="15955" xr:uid="{00000000-0005-0000-0000-000034080000}"/>
    <cellStyle name="Comma 11 2 2 2 2 3" xfId="9390" xr:uid="{00000000-0005-0000-0000-000035080000}"/>
    <cellStyle name="Comma 11 2 2 2 2 3 2" xfId="18143" xr:uid="{00000000-0005-0000-0000-000036080000}"/>
    <cellStyle name="Comma 11 2 2 2 2 4" xfId="13767" xr:uid="{00000000-0005-0000-0000-000037080000}"/>
    <cellStyle name="Comma 11 2 2 2 3" xfId="6107" xr:uid="{00000000-0005-0000-0000-000038080000}"/>
    <cellStyle name="Comma 11 2 2 2 3 2" xfId="10484" xr:uid="{00000000-0005-0000-0000-000039080000}"/>
    <cellStyle name="Comma 11 2 2 2 3 2 2" xfId="19237" xr:uid="{00000000-0005-0000-0000-00003A080000}"/>
    <cellStyle name="Comma 11 2 2 2 3 3" xfId="14861" xr:uid="{00000000-0005-0000-0000-00003B080000}"/>
    <cellStyle name="Comma 11 2 2 2 4" xfId="8296" xr:uid="{00000000-0005-0000-0000-00003C080000}"/>
    <cellStyle name="Comma 11 2 2 2 4 2" xfId="17049" xr:uid="{00000000-0005-0000-0000-00003D080000}"/>
    <cellStyle name="Comma 11 2 2 2 5" xfId="12673" xr:uid="{00000000-0005-0000-0000-00003E080000}"/>
    <cellStyle name="Comma 11 2 2 3" xfId="4464" xr:uid="{00000000-0005-0000-0000-00003F080000}"/>
    <cellStyle name="Comma 11 2 2 3 2" xfId="6653" xr:uid="{00000000-0005-0000-0000-000040080000}"/>
    <cellStyle name="Comma 11 2 2 3 2 2" xfId="11030" xr:uid="{00000000-0005-0000-0000-000041080000}"/>
    <cellStyle name="Comma 11 2 2 3 2 2 2" xfId="19783" xr:uid="{00000000-0005-0000-0000-000042080000}"/>
    <cellStyle name="Comma 11 2 2 3 2 3" xfId="15407" xr:uid="{00000000-0005-0000-0000-000043080000}"/>
    <cellStyle name="Comma 11 2 2 3 3" xfId="8842" xr:uid="{00000000-0005-0000-0000-000044080000}"/>
    <cellStyle name="Comma 11 2 2 3 3 2" xfId="17595" xr:uid="{00000000-0005-0000-0000-000045080000}"/>
    <cellStyle name="Comma 11 2 2 3 4" xfId="13219" xr:uid="{00000000-0005-0000-0000-000046080000}"/>
    <cellStyle name="Comma 11 2 2 4" xfId="5559" xr:uid="{00000000-0005-0000-0000-000047080000}"/>
    <cellStyle name="Comma 11 2 2 4 2" xfId="9936" xr:uid="{00000000-0005-0000-0000-000048080000}"/>
    <cellStyle name="Comma 11 2 2 4 2 2" xfId="18689" xr:uid="{00000000-0005-0000-0000-000049080000}"/>
    <cellStyle name="Comma 11 2 2 4 3" xfId="14313" xr:uid="{00000000-0005-0000-0000-00004A080000}"/>
    <cellStyle name="Comma 11 2 2 5" xfId="7748" xr:uid="{00000000-0005-0000-0000-00004B080000}"/>
    <cellStyle name="Comma 11 2 2 5 2" xfId="16501" xr:uid="{00000000-0005-0000-0000-00004C080000}"/>
    <cellStyle name="Comma 11 2 2 6" xfId="12125" xr:uid="{00000000-0005-0000-0000-00004D080000}"/>
    <cellStyle name="Comma 11 2 3" xfId="3642" xr:uid="{00000000-0005-0000-0000-00004E080000}"/>
    <cellStyle name="Comma 11 2 3 2" xfId="4738" xr:uid="{00000000-0005-0000-0000-00004F080000}"/>
    <cellStyle name="Comma 11 2 3 2 2" xfId="6927" xr:uid="{00000000-0005-0000-0000-000050080000}"/>
    <cellStyle name="Comma 11 2 3 2 2 2" xfId="11304" xr:uid="{00000000-0005-0000-0000-000051080000}"/>
    <cellStyle name="Comma 11 2 3 2 2 2 2" xfId="20057" xr:uid="{00000000-0005-0000-0000-000052080000}"/>
    <cellStyle name="Comma 11 2 3 2 2 3" xfId="15681" xr:uid="{00000000-0005-0000-0000-000053080000}"/>
    <cellStyle name="Comma 11 2 3 2 3" xfId="9116" xr:uid="{00000000-0005-0000-0000-000054080000}"/>
    <cellStyle name="Comma 11 2 3 2 3 2" xfId="17869" xr:uid="{00000000-0005-0000-0000-000055080000}"/>
    <cellStyle name="Comma 11 2 3 2 4" xfId="13493" xr:uid="{00000000-0005-0000-0000-000056080000}"/>
    <cellStyle name="Comma 11 2 3 3" xfId="5833" xr:uid="{00000000-0005-0000-0000-000057080000}"/>
    <cellStyle name="Comma 11 2 3 3 2" xfId="10210" xr:uid="{00000000-0005-0000-0000-000058080000}"/>
    <cellStyle name="Comma 11 2 3 3 2 2" xfId="18963" xr:uid="{00000000-0005-0000-0000-000059080000}"/>
    <cellStyle name="Comma 11 2 3 3 3" xfId="14587" xr:uid="{00000000-0005-0000-0000-00005A080000}"/>
    <cellStyle name="Comma 11 2 3 4" xfId="8022" xr:uid="{00000000-0005-0000-0000-00005B080000}"/>
    <cellStyle name="Comma 11 2 3 4 2" xfId="16775" xr:uid="{00000000-0005-0000-0000-00005C080000}"/>
    <cellStyle name="Comma 11 2 3 5" xfId="12399" xr:uid="{00000000-0005-0000-0000-00005D080000}"/>
    <cellStyle name="Comma 11 2 4" xfId="4190" xr:uid="{00000000-0005-0000-0000-00005E080000}"/>
    <cellStyle name="Comma 11 2 4 2" xfId="6379" xr:uid="{00000000-0005-0000-0000-00005F080000}"/>
    <cellStyle name="Comma 11 2 4 2 2" xfId="10756" xr:uid="{00000000-0005-0000-0000-000060080000}"/>
    <cellStyle name="Comma 11 2 4 2 2 2" xfId="19509" xr:uid="{00000000-0005-0000-0000-000061080000}"/>
    <cellStyle name="Comma 11 2 4 2 3" xfId="15133" xr:uid="{00000000-0005-0000-0000-000062080000}"/>
    <cellStyle name="Comma 11 2 4 3" xfId="8568" xr:uid="{00000000-0005-0000-0000-000063080000}"/>
    <cellStyle name="Comma 11 2 4 3 2" xfId="17321" xr:uid="{00000000-0005-0000-0000-000064080000}"/>
    <cellStyle name="Comma 11 2 4 4" xfId="12945" xr:uid="{00000000-0005-0000-0000-000065080000}"/>
    <cellStyle name="Comma 11 2 5" xfId="5285" xr:uid="{00000000-0005-0000-0000-000066080000}"/>
    <cellStyle name="Comma 11 2 5 2" xfId="9662" xr:uid="{00000000-0005-0000-0000-000067080000}"/>
    <cellStyle name="Comma 11 2 5 2 2" xfId="18415" xr:uid="{00000000-0005-0000-0000-000068080000}"/>
    <cellStyle name="Comma 11 2 5 3" xfId="14039" xr:uid="{00000000-0005-0000-0000-000069080000}"/>
    <cellStyle name="Comma 11 2 6" xfId="7474" xr:uid="{00000000-0005-0000-0000-00006A080000}"/>
    <cellStyle name="Comma 11 2 6 2" xfId="16227" xr:uid="{00000000-0005-0000-0000-00006B080000}"/>
    <cellStyle name="Comma 11 2 7" xfId="11851" xr:uid="{00000000-0005-0000-0000-00006C080000}"/>
    <cellStyle name="Comma 11 3" xfId="3251" xr:uid="{00000000-0005-0000-0000-00006D080000}"/>
    <cellStyle name="Comma 11 3 2" xfId="3804" xr:uid="{00000000-0005-0000-0000-00006E080000}"/>
    <cellStyle name="Comma 11 3 2 2" xfId="4900" xr:uid="{00000000-0005-0000-0000-00006F080000}"/>
    <cellStyle name="Comma 11 3 2 2 2" xfId="7089" xr:uid="{00000000-0005-0000-0000-000070080000}"/>
    <cellStyle name="Comma 11 3 2 2 2 2" xfId="11466" xr:uid="{00000000-0005-0000-0000-000071080000}"/>
    <cellStyle name="Comma 11 3 2 2 2 2 2" xfId="20219" xr:uid="{00000000-0005-0000-0000-000072080000}"/>
    <cellStyle name="Comma 11 3 2 2 2 3" xfId="15843" xr:uid="{00000000-0005-0000-0000-000073080000}"/>
    <cellStyle name="Comma 11 3 2 2 3" xfId="9278" xr:uid="{00000000-0005-0000-0000-000074080000}"/>
    <cellStyle name="Comma 11 3 2 2 3 2" xfId="18031" xr:uid="{00000000-0005-0000-0000-000075080000}"/>
    <cellStyle name="Comma 11 3 2 2 4" xfId="13655" xr:uid="{00000000-0005-0000-0000-000076080000}"/>
    <cellStyle name="Comma 11 3 2 3" xfId="5995" xr:uid="{00000000-0005-0000-0000-000077080000}"/>
    <cellStyle name="Comma 11 3 2 3 2" xfId="10372" xr:uid="{00000000-0005-0000-0000-000078080000}"/>
    <cellStyle name="Comma 11 3 2 3 2 2" xfId="19125" xr:uid="{00000000-0005-0000-0000-000079080000}"/>
    <cellStyle name="Comma 11 3 2 3 3" xfId="14749" xr:uid="{00000000-0005-0000-0000-00007A080000}"/>
    <cellStyle name="Comma 11 3 2 4" xfId="8184" xr:uid="{00000000-0005-0000-0000-00007B080000}"/>
    <cellStyle name="Comma 11 3 2 4 2" xfId="16937" xr:uid="{00000000-0005-0000-0000-00007C080000}"/>
    <cellStyle name="Comma 11 3 2 5" xfId="12561" xr:uid="{00000000-0005-0000-0000-00007D080000}"/>
    <cellStyle name="Comma 11 3 3" xfId="4352" xr:uid="{00000000-0005-0000-0000-00007E080000}"/>
    <cellStyle name="Comma 11 3 3 2" xfId="6541" xr:uid="{00000000-0005-0000-0000-00007F080000}"/>
    <cellStyle name="Comma 11 3 3 2 2" xfId="10918" xr:uid="{00000000-0005-0000-0000-000080080000}"/>
    <cellStyle name="Comma 11 3 3 2 2 2" xfId="19671" xr:uid="{00000000-0005-0000-0000-000081080000}"/>
    <cellStyle name="Comma 11 3 3 2 3" xfId="15295" xr:uid="{00000000-0005-0000-0000-000082080000}"/>
    <cellStyle name="Comma 11 3 3 3" xfId="8730" xr:uid="{00000000-0005-0000-0000-000083080000}"/>
    <cellStyle name="Comma 11 3 3 3 2" xfId="17483" xr:uid="{00000000-0005-0000-0000-000084080000}"/>
    <cellStyle name="Comma 11 3 3 4" xfId="13107" xr:uid="{00000000-0005-0000-0000-000085080000}"/>
    <cellStyle name="Comma 11 3 4" xfId="5447" xr:uid="{00000000-0005-0000-0000-000086080000}"/>
    <cellStyle name="Comma 11 3 4 2" xfId="9824" xr:uid="{00000000-0005-0000-0000-000087080000}"/>
    <cellStyle name="Comma 11 3 4 2 2" xfId="18577" xr:uid="{00000000-0005-0000-0000-000088080000}"/>
    <cellStyle name="Comma 11 3 4 3" xfId="14201" xr:uid="{00000000-0005-0000-0000-000089080000}"/>
    <cellStyle name="Comma 11 3 5" xfId="7636" xr:uid="{00000000-0005-0000-0000-00008A080000}"/>
    <cellStyle name="Comma 11 3 5 2" xfId="16389" xr:uid="{00000000-0005-0000-0000-00008B080000}"/>
    <cellStyle name="Comma 11 3 6" xfId="12013" xr:uid="{00000000-0005-0000-0000-00008C080000}"/>
    <cellStyle name="Comma 11 4" xfId="3530" xr:uid="{00000000-0005-0000-0000-00008D080000}"/>
    <cellStyle name="Comma 11 4 2" xfId="4626" xr:uid="{00000000-0005-0000-0000-00008E080000}"/>
    <cellStyle name="Comma 11 4 2 2" xfId="6815" xr:uid="{00000000-0005-0000-0000-00008F080000}"/>
    <cellStyle name="Comma 11 4 2 2 2" xfId="11192" xr:uid="{00000000-0005-0000-0000-000090080000}"/>
    <cellStyle name="Comma 11 4 2 2 2 2" xfId="19945" xr:uid="{00000000-0005-0000-0000-000091080000}"/>
    <cellStyle name="Comma 11 4 2 2 3" xfId="15569" xr:uid="{00000000-0005-0000-0000-000092080000}"/>
    <cellStyle name="Comma 11 4 2 3" xfId="9004" xr:uid="{00000000-0005-0000-0000-000093080000}"/>
    <cellStyle name="Comma 11 4 2 3 2" xfId="17757" xr:uid="{00000000-0005-0000-0000-000094080000}"/>
    <cellStyle name="Comma 11 4 2 4" xfId="13381" xr:uid="{00000000-0005-0000-0000-000095080000}"/>
    <cellStyle name="Comma 11 4 3" xfId="5721" xr:uid="{00000000-0005-0000-0000-000096080000}"/>
    <cellStyle name="Comma 11 4 3 2" xfId="10098" xr:uid="{00000000-0005-0000-0000-000097080000}"/>
    <cellStyle name="Comma 11 4 3 2 2" xfId="18851" xr:uid="{00000000-0005-0000-0000-000098080000}"/>
    <cellStyle name="Comma 11 4 3 3" xfId="14475" xr:uid="{00000000-0005-0000-0000-000099080000}"/>
    <cellStyle name="Comma 11 4 4" xfId="7910" xr:uid="{00000000-0005-0000-0000-00009A080000}"/>
    <cellStyle name="Comma 11 4 4 2" xfId="16663" xr:uid="{00000000-0005-0000-0000-00009B080000}"/>
    <cellStyle name="Comma 11 4 5" xfId="12287" xr:uid="{00000000-0005-0000-0000-00009C080000}"/>
    <cellStyle name="Comma 11 5" xfId="4078" xr:uid="{00000000-0005-0000-0000-00009D080000}"/>
    <cellStyle name="Comma 11 5 2" xfId="6267" xr:uid="{00000000-0005-0000-0000-00009E080000}"/>
    <cellStyle name="Comma 11 5 2 2" xfId="10644" xr:uid="{00000000-0005-0000-0000-00009F080000}"/>
    <cellStyle name="Comma 11 5 2 2 2" xfId="19397" xr:uid="{00000000-0005-0000-0000-0000A0080000}"/>
    <cellStyle name="Comma 11 5 2 3" xfId="15021" xr:uid="{00000000-0005-0000-0000-0000A1080000}"/>
    <cellStyle name="Comma 11 5 3" xfId="8456" xr:uid="{00000000-0005-0000-0000-0000A2080000}"/>
    <cellStyle name="Comma 11 5 3 2" xfId="17209" xr:uid="{00000000-0005-0000-0000-0000A3080000}"/>
    <cellStyle name="Comma 11 5 4" xfId="12833" xr:uid="{00000000-0005-0000-0000-0000A4080000}"/>
    <cellStyle name="Comma 11 6" xfId="5173" xr:uid="{00000000-0005-0000-0000-0000A5080000}"/>
    <cellStyle name="Comma 11 6 2" xfId="9550" xr:uid="{00000000-0005-0000-0000-0000A6080000}"/>
    <cellStyle name="Comma 11 6 2 2" xfId="18303" xr:uid="{00000000-0005-0000-0000-0000A7080000}"/>
    <cellStyle name="Comma 11 6 3" xfId="13927" xr:uid="{00000000-0005-0000-0000-0000A8080000}"/>
    <cellStyle name="Comma 11 7" xfId="7362" xr:uid="{00000000-0005-0000-0000-0000A9080000}"/>
    <cellStyle name="Comma 11 7 2" xfId="16115" xr:uid="{00000000-0005-0000-0000-0000AA080000}"/>
    <cellStyle name="Comma 11 8" xfId="11739" xr:uid="{00000000-0005-0000-0000-0000AB080000}"/>
    <cellStyle name="Comma 12" xfId="2938" xr:uid="{00000000-0005-0000-0000-0000AC080000}"/>
    <cellStyle name="Comma 12 2" xfId="3050" xr:uid="{00000000-0005-0000-0000-0000AD080000}"/>
    <cellStyle name="Comma 12 2 2" xfId="3326" xr:uid="{00000000-0005-0000-0000-0000AE080000}"/>
    <cellStyle name="Comma 12 2 2 2" xfId="3879" xr:uid="{00000000-0005-0000-0000-0000AF080000}"/>
    <cellStyle name="Comma 12 2 2 2 2" xfId="4975" xr:uid="{00000000-0005-0000-0000-0000B0080000}"/>
    <cellStyle name="Comma 12 2 2 2 2 2" xfId="7164" xr:uid="{00000000-0005-0000-0000-0000B1080000}"/>
    <cellStyle name="Comma 12 2 2 2 2 2 2" xfId="11541" xr:uid="{00000000-0005-0000-0000-0000B2080000}"/>
    <cellStyle name="Comma 12 2 2 2 2 2 2 2" xfId="20294" xr:uid="{00000000-0005-0000-0000-0000B3080000}"/>
    <cellStyle name="Comma 12 2 2 2 2 2 3" xfId="15918" xr:uid="{00000000-0005-0000-0000-0000B4080000}"/>
    <cellStyle name="Comma 12 2 2 2 2 3" xfId="9353" xr:uid="{00000000-0005-0000-0000-0000B5080000}"/>
    <cellStyle name="Comma 12 2 2 2 2 3 2" xfId="18106" xr:uid="{00000000-0005-0000-0000-0000B6080000}"/>
    <cellStyle name="Comma 12 2 2 2 2 4" xfId="13730" xr:uid="{00000000-0005-0000-0000-0000B7080000}"/>
    <cellStyle name="Comma 12 2 2 2 3" xfId="6070" xr:uid="{00000000-0005-0000-0000-0000B8080000}"/>
    <cellStyle name="Comma 12 2 2 2 3 2" xfId="10447" xr:uid="{00000000-0005-0000-0000-0000B9080000}"/>
    <cellStyle name="Comma 12 2 2 2 3 2 2" xfId="19200" xr:uid="{00000000-0005-0000-0000-0000BA080000}"/>
    <cellStyle name="Comma 12 2 2 2 3 3" xfId="14824" xr:uid="{00000000-0005-0000-0000-0000BB080000}"/>
    <cellStyle name="Comma 12 2 2 2 4" xfId="8259" xr:uid="{00000000-0005-0000-0000-0000BC080000}"/>
    <cellStyle name="Comma 12 2 2 2 4 2" xfId="17012" xr:uid="{00000000-0005-0000-0000-0000BD080000}"/>
    <cellStyle name="Comma 12 2 2 2 5" xfId="12636" xr:uid="{00000000-0005-0000-0000-0000BE080000}"/>
    <cellStyle name="Comma 12 2 2 3" xfId="4427" xr:uid="{00000000-0005-0000-0000-0000BF080000}"/>
    <cellStyle name="Comma 12 2 2 3 2" xfId="6616" xr:uid="{00000000-0005-0000-0000-0000C0080000}"/>
    <cellStyle name="Comma 12 2 2 3 2 2" xfId="10993" xr:uid="{00000000-0005-0000-0000-0000C1080000}"/>
    <cellStyle name="Comma 12 2 2 3 2 2 2" xfId="19746" xr:uid="{00000000-0005-0000-0000-0000C2080000}"/>
    <cellStyle name="Comma 12 2 2 3 2 3" xfId="15370" xr:uid="{00000000-0005-0000-0000-0000C3080000}"/>
    <cellStyle name="Comma 12 2 2 3 3" xfId="8805" xr:uid="{00000000-0005-0000-0000-0000C4080000}"/>
    <cellStyle name="Comma 12 2 2 3 3 2" xfId="17558" xr:uid="{00000000-0005-0000-0000-0000C5080000}"/>
    <cellStyle name="Comma 12 2 2 3 4" xfId="13182" xr:uid="{00000000-0005-0000-0000-0000C6080000}"/>
    <cellStyle name="Comma 12 2 2 4" xfId="5522" xr:uid="{00000000-0005-0000-0000-0000C7080000}"/>
    <cellStyle name="Comma 12 2 2 4 2" xfId="9899" xr:uid="{00000000-0005-0000-0000-0000C8080000}"/>
    <cellStyle name="Comma 12 2 2 4 2 2" xfId="18652" xr:uid="{00000000-0005-0000-0000-0000C9080000}"/>
    <cellStyle name="Comma 12 2 2 4 3" xfId="14276" xr:uid="{00000000-0005-0000-0000-0000CA080000}"/>
    <cellStyle name="Comma 12 2 2 5" xfId="7711" xr:uid="{00000000-0005-0000-0000-0000CB080000}"/>
    <cellStyle name="Comma 12 2 2 5 2" xfId="16464" xr:uid="{00000000-0005-0000-0000-0000CC080000}"/>
    <cellStyle name="Comma 12 2 2 6" xfId="12088" xr:uid="{00000000-0005-0000-0000-0000CD080000}"/>
    <cellStyle name="Comma 12 2 3" xfId="3605" xr:uid="{00000000-0005-0000-0000-0000CE080000}"/>
    <cellStyle name="Comma 12 2 3 2" xfId="4701" xr:uid="{00000000-0005-0000-0000-0000CF080000}"/>
    <cellStyle name="Comma 12 2 3 2 2" xfId="6890" xr:uid="{00000000-0005-0000-0000-0000D0080000}"/>
    <cellStyle name="Comma 12 2 3 2 2 2" xfId="11267" xr:uid="{00000000-0005-0000-0000-0000D1080000}"/>
    <cellStyle name="Comma 12 2 3 2 2 2 2" xfId="20020" xr:uid="{00000000-0005-0000-0000-0000D2080000}"/>
    <cellStyle name="Comma 12 2 3 2 2 3" xfId="15644" xr:uid="{00000000-0005-0000-0000-0000D3080000}"/>
    <cellStyle name="Comma 12 2 3 2 3" xfId="9079" xr:uid="{00000000-0005-0000-0000-0000D4080000}"/>
    <cellStyle name="Comma 12 2 3 2 3 2" xfId="17832" xr:uid="{00000000-0005-0000-0000-0000D5080000}"/>
    <cellStyle name="Comma 12 2 3 2 4" xfId="13456" xr:uid="{00000000-0005-0000-0000-0000D6080000}"/>
    <cellStyle name="Comma 12 2 3 3" xfId="5796" xr:uid="{00000000-0005-0000-0000-0000D7080000}"/>
    <cellStyle name="Comma 12 2 3 3 2" xfId="10173" xr:uid="{00000000-0005-0000-0000-0000D8080000}"/>
    <cellStyle name="Comma 12 2 3 3 2 2" xfId="18926" xr:uid="{00000000-0005-0000-0000-0000D9080000}"/>
    <cellStyle name="Comma 12 2 3 3 3" xfId="14550" xr:uid="{00000000-0005-0000-0000-0000DA080000}"/>
    <cellStyle name="Comma 12 2 3 4" xfId="7985" xr:uid="{00000000-0005-0000-0000-0000DB080000}"/>
    <cellStyle name="Comma 12 2 3 4 2" xfId="16738" xr:uid="{00000000-0005-0000-0000-0000DC080000}"/>
    <cellStyle name="Comma 12 2 3 5" xfId="12362" xr:uid="{00000000-0005-0000-0000-0000DD080000}"/>
    <cellStyle name="Comma 12 2 4" xfId="4153" xr:uid="{00000000-0005-0000-0000-0000DE080000}"/>
    <cellStyle name="Comma 12 2 4 2" xfId="6342" xr:uid="{00000000-0005-0000-0000-0000DF080000}"/>
    <cellStyle name="Comma 12 2 4 2 2" xfId="10719" xr:uid="{00000000-0005-0000-0000-0000E0080000}"/>
    <cellStyle name="Comma 12 2 4 2 2 2" xfId="19472" xr:uid="{00000000-0005-0000-0000-0000E1080000}"/>
    <cellStyle name="Comma 12 2 4 2 3" xfId="15096" xr:uid="{00000000-0005-0000-0000-0000E2080000}"/>
    <cellStyle name="Comma 12 2 4 3" xfId="8531" xr:uid="{00000000-0005-0000-0000-0000E3080000}"/>
    <cellStyle name="Comma 12 2 4 3 2" xfId="17284" xr:uid="{00000000-0005-0000-0000-0000E4080000}"/>
    <cellStyle name="Comma 12 2 4 4" xfId="12908" xr:uid="{00000000-0005-0000-0000-0000E5080000}"/>
    <cellStyle name="Comma 12 2 5" xfId="5248" xr:uid="{00000000-0005-0000-0000-0000E6080000}"/>
    <cellStyle name="Comma 12 2 5 2" xfId="9625" xr:uid="{00000000-0005-0000-0000-0000E7080000}"/>
    <cellStyle name="Comma 12 2 5 2 2" xfId="18378" xr:uid="{00000000-0005-0000-0000-0000E8080000}"/>
    <cellStyle name="Comma 12 2 5 3" xfId="14002" xr:uid="{00000000-0005-0000-0000-0000E9080000}"/>
    <cellStyle name="Comma 12 2 6" xfId="7437" xr:uid="{00000000-0005-0000-0000-0000EA080000}"/>
    <cellStyle name="Comma 12 2 6 2" xfId="16190" xr:uid="{00000000-0005-0000-0000-0000EB080000}"/>
    <cellStyle name="Comma 12 2 7" xfId="11814" xr:uid="{00000000-0005-0000-0000-0000EC080000}"/>
    <cellStyle name="Comma 12 3" xfId="3214" xr:uid="{00000000-0005-0000-0000-0000ED080000}"/>
    <cellStyle name="Comma 12 3 2" xfId="3767" xr:uid="{00000000-0005-0000-0000-0000EE080000}"/>
    <cellStyle name="Comma 12 3 2 2" xfId="4863" xr:uid="{00000000-0005-0000-0000-0000EF080000}"/>
    <cellStyle name="Comma 12 3 2 2 2" xfId="7052" xr:uid="{00000000-0005-0000-0000-0000F0080000}"/>
    <cellStyle name="Comma 12 3 2 2 2 2" xfId="11429" xr:uid="{00000000-0005-0000-0000-0000F1080000}"/>
    <cellStyle name="Comma 12 3 2 2 2 2 2" xfId="20182" xr:uid="{00000000-0005-0000-0000-0000F2080000}"/>
    <cellStyle name="Comma 12 3 2 2 2 3" xfId="15806" xr:uid="{00000000-0005-0000-0000-0000F3080000}"/>
    <cellStyle name="Comma 12 3 2 2 3" xfId="9241" xr:uid="{00000000-0005-0000-0000-0000F4080000}"/>
    <cellStyle name="Comma 12 3 2 2 3 2" xfId="17994" xr:uid="{00000000-0005-0000-0000-0000F5080000}"/>
    <cellStyle name="Comma 12 3 2 2 4" xfId="13618" xr:uid="{00000000-0005-0000-0000-0000F6080000}"/>
    <cellStyle name="Comma 12 3 2 3" xfId="5958" xr:uid="{00000000-0005-0000-0000-0000F7080000}"/>
    <cellStyle name="Comma 12 3 2 3 2" xfId="10335" xr:uid="{00000000-0005-0000-0000-0000F8080000}"/>
    <cellStyle name="Comma 12 3 2 3 2 2" xfId="19088" xr:uid="{00000000-0005-0000-0000-0000F9080000}"/>
    <cellStyle name="Comma 12 3 2 3 3" xfId="14712" xr:uid="{00000000-0005-0000-0000-0000FA080000}"/>
    <cellStyle name="Comma 12 3 2 4" xfId="8147" xr:uid="{00000000-0005-0000-0000-0000FB080000}"/>
    <cellStyle name="Comma 12 3 2 4 2" xfId="16900" xr:uid="{00000000-0005-0000-0000-0000FC080000}"/>
    <cellStyle name="Comma 12 3 2 5" xfId="12524" xr:uid="{00000000-0005-0000-0000-0000FD080000}"/>
    <cellStyle name="Comma 12 3 3" xfId="4315" xr:uid="{00000000-0005-0000-0000-0000FE080000}"/>
    <cellStyle name="Comma 12 3 3 2" xfId="6504" xr:uid="{00000000-0005-0000-0000-0000FF080000}"/>
    <cellStyle name="Comma 12 3 3 2 2" xfId="10881" xr:uid="{00000000-0005-0000-0000-000000090000}"/>
    <cellStyle name="Comma 12 3 3 2 2 2" xfId="19634" xr:uid="{00000000-0005-0000-0000-000001090000}"/>
    <cellStyle name="Comma 12 3 3 2 3" xfId="15258" xr:uid="{00000000-0005-0000-0000-000002090000}"/>
    <cellStyle name="Comma 12 3 3 3" xfId="8693" xr:uid="{00000000-0005-0000-0000-000003090000}"/>
    <cellStyle name="Comma 12 3 3 3 2" xfId="17446" xr:uid="{00000000-0005-0000-0000-000004090000}"/>
    <cellStyle name="Comma 12 3 3 4" xfId="13070" xr:uid="{00000000-0005-0000-0000-000005090000}"/>
    <cellStyle name="Comma 12 3 4" xfId="5410" xr:uid="{00000000-0005-0000-0000-000006090000}"/>
    <cellStyle name="Comma 12 3 4 2" xfId="9787" xr:uid="{00000000-0005-0000-0000-000007090000}"/>
    <cellStyle name="Comma 12 3 4 2 2" xfId="18540" xr:uid="{00000000-0005-0000-0000-000008090000}"/>
    <cellStyle name="Comma 12 3 4 3" xfId="14164" xr:uid="{00000000-0005-0000-0000-000009090000}"/>
    <cellStyle name="Comma 12 3 5" xfId="7599" xr:uid="{00000000-0005-0000-0000-00000A090000}"/>
    <cellStyle name="Comma 12 3 5 2" xfId="16352" xr:uid="{00000000-0005-0000-0000-00000B090000}"/>
    <cellStyle name="Comma 12 3 6" xfId="11976" xr:uid="{00000000-0005-0000-0000-00000C090000}"/>
    <cellStyle name="Comma 12 4" xfId="3493" xr:uid="{00000000-0005-0000-0000-00000D090000}"/>
    <cellStyle name="Comma 12 4 2" xfId="4589" xr:uid="{00000000-0005-0000-0000-00000E090000}"/>
    <cellStyle name="Comma 12 4 2 2" xfId="6778" xr:uid="{00000000-0005-0000-0000-00000F090000}"/>
    <cellStyle name="Comma 12 4 2 2 2" xfId="11155" xr:uid="{00000000-0005-0000-0000-000010090000}"/>
    <cellStyle name="Comma 12 4 2 2 2 2" xfId="19908" xr:uid="{00000000-0005-0000-0000-000011090000}"/>
    <cellStyle name="Comma 12 4 2 2 3" xfId="15532" xr:uid="{00000000-0005-0000-0000-000012090000}"/>
    <cellStyle name="Comma 12 4 2 3" xfId="8967" xr:uid="{00000000-0005-0000-0000-000013090000}"/>
    <cellStyle name="Comma 12 4 2 3 2" xfId="17720" xr:uid="{00000000-0005-0000-0000-000014090000}"/>
    <cellStyle name="Comma 12 4 2 4" xfId="13344" xr:uid="{00000000-0005-0000-0000-000015090000}"/>
    <cellStyle name="Comma 12 4 3" xfId="5684" xr:uid="{00000000-0005-0000-0000-000016090000}"/>
    <cellStyle name="Comma 12 4 3 2" xfId="10061" xr:uid="{00000000-0005-0000-0000-000017090000}"/>
    <cellStyle name="Comma 12 4 3 2 2" xfId="18814" xr:uid="{00000000-0005-0000-0000-000018090000}"/>
    <cellStyle name="Comma 12 4 3 3" xfId="14438" xr:uid="{00000000-0005-0000-0000-000019090000}"/>
    <cellStyle name="Comma 12 4 4" xfId="7873" xr:uid="{00000000-0005-0000-0000-00001A090000}"/>
    <cellStyle name="Comma 12 4 4 2" xfId="16626" xr:uid="{00000000-0005-0000-0000-00001B090000}"/>
    <cellStyle name="Comma 12 4 5" xfId="12250" xr:uid="{00000000-0005-0000-0000-00001C090000}"/>
    <cellStyle name="Comma 12 5" xfId="4041" xr:uid="{00000000-0005-0000-0000-00001D090000}"/>
    <cellStyle name="Comma 12 5 2" xfId="6230" xr:uid="{00000000-0005-0000-0000-00001E090000}"/>
    <cellStyle name="Comma 12 5 2 2" xfId="10607" xr:uid="{00000000-0005-0000-0000-00001F090000}"/>
    <cellStyle name="Comma 12 5 2 2 2" xfId="19360" xr:uid="{00000000-0005-0000-0000-000020090000}"/>
    <cellStyle name="Comma 12 5 2 3" xfId="14984" xr:uid="{00000000-0005-0000-0000-000021090000}"/>
    <cellStyle name="Comma 12 5 3" xfId="8419" xr:uid="{00000000-0005-0000-0000-000022090000}"/>
    <cellStyle name="Comma 12 5 3 2" xfId="17172" xr:uid="{00000000-0005-0000-0000-000023090000}"/>
    <cellStyle name="Comma 12 5 4" xfId="12796" xr:uid="{00000000-0005-0000-0000-000024090000}"/>
    <cellStyle name="Comma 12 6" xfId="5136" xr:uid="{00000000-0005-0000-0000-000025090000}"/>
    <cellStyle name="Comma 12 6 2" xfId="9513" xr:uid="{00000000-0005-0000-0000-000026090000}"/>
    <cellStyle name="Comma 12 6 2 2" xfId="18266" xr:uid="{00000000-0005-0000-0000-000027090000}"/>
    <cellStyle name="Comma 12 6 3" xfId="13890" xr:uid="{00000000-0005-0000-0000-000028090000}"/>
    <cellStyle name="Comma 12 7" xfId="7325" xr:uid="{00000000-0005-0000-0000-000029090000}"/>
    <cellStyle name="Comma 12 7 2" xfId="16078" xr:uid="{00000000-0005-0000-0000-00002A090000}"/>
    <cellStyle name="Comma 12 8" xfId="11702" xr:uid="{00000000-0005-0000-0000-00002B090000}"/>
    <cellStyle name="Comma 13" xfId="2973" xr:uid="{00000000-0005-0000-0000-00002C090000}"/>
    <cellStyle name="Comma 13 2" xfId="3085" xr:uid="{00000000-0005-0000-0000-00002D090000}"/>
    <cellStyle name="Comma 13 2 2" xfId="3361" xr:uid="{00000000-0005-0000-0000-00002E090000}"/>
    <cellStyle name="Comma 13 2 2 2" xfId="3914" xr:uid="{00000000-0005-0000-0000-00002F090000}"/>
    <cellStyle name="Comma 13 2 2 2 2" xfId="5010" xr:uid="{00000000-0005-0000-0000-000030090000}"/>
    <cellStyle name="Comma 13 2 2 2 2 2" xfId="7199" xr:uid="{00000000-0005-0000-0000-000031090000}"/>
    <cellStyle name="Comma 13 2 2 2 2 2 2" xfId="11576" xr:uid="{00000000-0005-0000-0000-000032090000}"/>
    <cellStyle name="Comma 13 2 2 2 2 2 2 2" xfId="20329" xr:uid="{00000000-0005-0000-0000-000033090000}"/>
    <cellStyle name="Comma 13 2 2 2 2 2 3" xfId="15953" xr:uid="{00000000-0005-0000-0000-000034090000}"/>
    <cellStyle name="Comma 13 2 2 2 2 3" xfId="9388" xr:uid="{00000000-0005-0000-0000-000035090000}"/>
    <cellStyle name="Comma 13 2 2 2 2 3 2" xfId="18141" xr:uid="{00000000-0005-0000-0000-000036090000}"/>
    <cellStyle name="Comma 13 2 2 2 2 4" xfId="13765" xr:uid="{00000000-0005-0000-0000-000037090000}"/>
    <cellStyle name="Comma 13 2 2 2 3" xfId="6105" xr:uid="{00000000-0005-0000-0000-000038090000}"/>
    <cellStyle name="Comma 13 2 2 2 3 2" xfId="10482" xr:uid="{00000000-0005-0000-0000-000039090000}"/>
    <cellStyle name="Comma 13 2 2 2 3 2 2" xfId="19235" xr:uid="{00000000-0005-0000-0000-00003A090000}"/>
    <cellStyle name="Comma 13 2 2 2 3 3" xfId="14859" xr:uid="{00000000-0005-0000-0000-00003B090000}"/>
    <cellStyle name="Comma 13 2 2 2 4" xfId="8294" xr:uid="{00000000-0005-0000-0000-00003C090000}"/>
    <cellStyle name="Comma 13 2 2 2 4 2" xfId="17047" xr:uid="{00000000-0005-0000-0000-00003D090000}"/>
    <cellStyle name="Comma 13 2 2 2 5" xfId="12671" xr:uid="{00000000-0005-0000-0000-00003E090000}"/>
    <cellStyle name="Comma 13 2 2 3" xfId="4462" xr:uid="{00000000-0005-0000-0000-00003F090000}"/>
    <cellStyle name="Comma 13 2 2 3 2" xfId="6651" xr:uid="{00000000-0005-0000-0000-000040090000}"/>
    <cellStyle name="Comma 13 2 2 3 2 2" xfId="11028" xr:uid="{00000000-0005-0000-0000-000041090000}"/>
    <cellStyle name="Comma 13 2 2 3 2 2 2" xfId="19781" xr:uid="{00000000-0005-0000-0000-000042090000}"/>
    <cellStyle name="Comma 13 2 2 3 2 3" xfId="15405" xr:uid="{00000000-0005-0000-0000-000043090000}"/>
    <cellStyle name="Comma 13 2 2 3 3" xfId="8840" xr:uid="{00000000-0005-0000-0000-000044090000}"/>
    <cellStyle name="Comma 13 2 2 3 3 2" xfId="17593" xr:uid="{00000000-0005-0000-0000-000045090000}"/>
    <cellStyle name="Comma 13 2 2 3 4" xfId="13217" xr:uid="{00000000-0005-0000-0000-000046090000}"/>
    <cellStyle name="Comma 13 2 2 4" xfId="5557" xr:uid="{00000000-0005-0000-0000-000047090000}"/>
    <cellStyle name="Comma 13 2 2 4 2" xfId="9934" xr:uid="{00000000-0005-0000-0000-000048090000}"/>
    <cellStyle name="Comma 13 2 2 4 2 2" xfId="18687" xr:uid="{00000000-0005-0000-0000-000049090000}"/>
    <cellStyle name="Comma 13 2 2 4 3" xfId="14311" xr:uid="{00000000-0005-0000-0000-00004A090000}"/>
    <cellStyle name="Comma 13 2 2 5" xfId="7746" xr:uid="{00000000-0005-0000-0000-00004B090000}"/>
    <cellStyle name="Comma 13 2 2 5 2" xfId="16499" xr:uid="{00000000-0005-0000-0000-00004C090000}"/>
    <cellStyle name="Comma 13 2 2 6" xfId="12123" xr:uid="{00000000-0005-0000-0000-00004D090000}"/>
    <cellStyle name="Comma 13 2 3" xfId="3640" xr:uid="{00000000-0005-0000-0000-00004E090000}"/>
    <cellStyle name="Comma 13 2 3 2" xfId="4736" xr:uid="{00000000-0005-0000-0000-00004F090000}"/>
    <cellStyle name="Comma 13 2 3 2 2" xfId="6925" xr:uid="{00000000-0005-0000-0000-000050090000}"/>
    <cellStyle name="Comma 13 2 3 2 2 2" xfId="11302" xr:uid="{00000000-0005-0000-0000-000051090000}"/>
    <cellStyle name="Comma 13 2 3 2 2 2 2" xfId="20055" xr:uid="{00000000-0005-0000-0000-000052090000}"/>
    <cellStyle name="Comma 13 2 3 2 2 3" xfId="15679" xr:uid="{00000000-0005-0000-0000-000053090000}"/>
    <cellStyle name="Comma 13 2 3 2 3" xfId="9114" xr:uid="{00000000-0005-0000-0000-000054090000}"/>
    <cellStyle name="Comma 13 2 3 2 3 2" xfId="17867" xr:uid="{00000000-0005-0000-0000-000055090000}"/>
    <cellStyle name="Comma 13 2 3 2 4" xfId="13491" xr:uid="{00000000-0005-0000-0000-000056090000}"/>
    <cellStyle name="Comma 13 2 3 3" xfId="5831" xr:uid="{00000000-0005-0000-0000-000057090000}"/>
    <cellStyle name="Comma 13 2 3 3 2" xfId="10208" xr:uid="{00000000-0005-0000-0000-000058090000}"/>
    <cellStyle name="Comma 13 2 3 3 2 2" xfId="18961" xr:uid="{00000000-0005-0000-0000-000059090000}"/>
    <cellStyle name="Comma 13 2 3 3 3" xfId="14585" xr:uid="{00000000-0005-0000-0000-00005A090000}"/>
    <cellStyle name="Comma 13 2 3 4" xfId="8020" xr:uid="{00000000-0005-0000-0000-00005B090000}"/>
    <cellStyle name="Comma 13 2 3 4 2" xfId="16773" xr:uid="{00000000-0005-0000-0000-00005C090000}"/>
    <cellStyle name="Comma 13 2 3 5" xfId="12397" xr:uid="{00000000-0005-0000-0000-00005D090000}"/>
    <cellStyle name="Comma 13 2 4" xfId="4188" xr:uid="{00000000-0005-0000-0000-00005E090000}"/>
    <cellStyle name="Comma 13 2 4 2" xfId="6377" xr:uid="{00000000-0005-0000-0000-00005F090000}"/>
    <cellStyle name="Comma 13 2 4 2 2" xfId="10754" xr:uid="{00000000-0005-0000-0000-000060090000}"/>
    <cellStyle name="Comma 13 2 4 2 2 2" xfId="19507" xr:uid="{00000000-0005-0000-0000-000061090000}"/>
    <cellStyle name="Comma 13 2 4 2 3" xfId="15131" xr:uid="{00000000-0005-0000-0000-000062090000}"/>
    <cellStyle name="Comma 13 2 4 3" xfId="8566" xr:uid="{00000000-0005-0000-0000-000063090000}"/>
    <cellStyle name="Comma 13 2 4 3 2" xfId="17319" xr:uid="{00000000-0005-0000-0000-000064090000}"/>
    <cellStyle name="Comma 13 2 4 4" xfId="12943" xr:uid="{00000000-0005-0000-0000-000065090000}"/>
    <cellStyle name="Comma 13 2 5" xfId="5283" xr:uid="{00000000-0005-0000-0000-000066090000}"/>
    <cellStyle name="Comma 13 2 5 2" xfId="9660" xr:uid="{00000000-0005-0000-0000-000067090000}"/>
    <cellStyle name="Comma 13 2 5 2 2" xfId="18413" xr:uid="{00000000-0005-0000-0000-000068090000}"/>
    <cellStyle name="Comma 13 2 5 3" xfId="14037" xr:uid="{00000000-0005-0000-0000-000069090000}"/>
    <cellStyle name="Comma 13 2 6" xfId="7472" xr:uid="{00000000-0005-0000-0000-00006A090000}"/>
    <cellStyle name="Comma 13 2 6 2" xfId="16225" xr:uid="{00000000-0005-0000-0000-00006B090000}"/>
    <cellStyle name="Comma 13 2 7" xfId="11849" xr:uid="{00000000-0005-0000-0000-00006C090000}"/>
    <cellStyle name="Comma 13 3" xfId="3249" xr:uid="{00000000-0005-0000-0000-00006D090000}"/>
    <cellStyle name="Comma 13 3 2" xfId="3802" xr:uid="{00000000-0005-0000-0000-00006E090000}"/>
    <cellStyle name="Comma 13 3 2 2" xfId="4898" xr:uid="{00000000-0005-0000-0000-00006F090000}"/>
    <cellStyle name="Comma 13 3 2 2 2" xfId="7087" xr:uid="{00000000-0005-0000-0000-000070090000}"/>
    <cellStyle name="Comma 13 3 2 2 2 2" xfId="11464" xr:uid="{00000000-0005-0000-0000-000071090000}"/>
    <cellStyle name="Comma 13 3 2 2 2 2 2" xfId="20217" xr:uid="{00000000-0005-0000-0000-000072090000}"/>
    <cellStyle name="Comma 13 3 2 2 2 3" xfId="15841" xr:uid="{00000000-0005-0000-0000-000073090000}"/>
    <cellStyle name="Comma 13 3 2 2 3" xfId="9276" xr:uid="{00000000-0005-0000-0000-000074090000}"/>
    <cellStyle name="Comma 13 3 2 2 3 2" xfId="18029" xr:uid="{00000000-0005-0000-0000-000075090000}"/>
    <cellStyle name="Comma 13 3 2 2 4" xfId="13653" xr:uid="{00000000-0005-0000-0000-000076090000}"/>
    <cellStyle name="Comma 13 3 2 3" xfId="5993" xr:uid="{00000000-0005-0000-0000-000077090000}"/>
    <cellStyle name="Comma 13 3 2 3 2" xfId="10370" xr:uid="{00000000-0005-0000-0000-000078090000}"/>
    <cellStyle name="Comma 13 3 2 3 2 2" xfId="19123" xr:uid="{00000000-0005-0000-0000-000079090000}"/>
    <cellStyle name="Comma 13 3 2 3 3" xfId="14747" xr:uid="{00000000-0005-0000-0000-00007A090000}"/>
    <cellStyle name="Comma 13 3 2 4" xfId="8182" xr:uid="{00000000-0005-0000-0000-00007B090000}"/>
    <cellStyle name="Comma 13 3 2 4 2" xfId="16935" xr:uid="{00000000-0005-0000-0000-00007C090000}"/>
    <cellStyle name="Comma 13 3 2 5" xfId="12559" xr:uid="{00000000-0005-0000-0000-00007D090000}"/>
    <cellStyle name="Comma 13 3 3" xfId="4350" xr:uid="{00000000-0005-0000-0000-00007E090000}"/>
    <cellStyle name="Comma 13 3 3 2" xfId="6539" xr:uid="{00000000-0005-0000-0000-00007F090000}"/>
    <cellStyle name="Comma 13 3 3 2 2" xfId="10916" xr:uid="{00000000-0005-0000-0000-000080090000}"/>
    <cellStyle name="Comma 13 3 3 2 2 2" xfId="19669" xr:uid="{00000000-0005-0000-0000-000081090000}"/>
    <cellStyle name="Comma 13 3 3 2 3" xfId="15293" xr:uid="{00000000-0005-0000-0000-000082090000}"/>
    <cellStyle name="Comma 13 3 3 3" xfId="8728" xr:uid="{00000000-0005-0000-0000-000083090000}"/>
    <cellStyle name="Comma 13 3 3 3 2" xfId="17481" xr:uid="{00000000-0005-0000-0000-000084090000}"/>
    <cellStyle name="Comma 13 3 3 4" xfId="13105" xr:uid="{00000000-0005-0000-0000-000085090000}"/>
    <cellStyle name="Comma 13 3 4" xfId="5445" xr:uid="{00000000-0005-0000-0000-000086090000}"/>
    <cellStyle name="Comma 13 3 4 2" xfId="9822" xr:uid="{00000000-0005-0000-0000-000087090000}"/>
    <cellStyle name="Comma 13 3 4 2 2" xfId="18575" xr:uid="{00000000-0005-0000-0000-000088090000}"/>
    <cellStyle name="Comma 13 3 4 3" xfId="14199" xr:uid="{00000000-0005-0000-0000-000089090000}"/>
    <cellStyle name="Comma 13 3 5" xfId="7634" xr:uid="{00000000-0005-0000-0000-00008A090000}"/>
    <cellStyle name="Comma 13 3 5 2" xfId="16387" xr:uid="{00000000-0005-0000-0000-00008B090000}"/>
    <cellStyle name="Comma 13 3 6" xfId="12011" xr:uid="{00000000-0005-0000-0000-00008C090000}"/>
    <cellStyle name="Comma 13 4" xfId="3528" xr:uid="{00000000-0005-0000-0000-00008D090000}"/>
    <cellStyle name="Comma 13 4 2" xfId="4624" xr:uid="{00000000-0005-0000-0000-00008E090000}"/>
    <cellStyle name="Comma 13 4 2 2" xfId="6813" xr:uid="{00000000-0005-0000-0000-00008F090000}"/>
    <cellStyle name="Comma 13 4 2 2 2" xfId="11190" xr:uid="{00000000-0005-0000-0000-000090090000}"/>
    <cellStyle name="Comma 13 4 2 2 2 2" xfId="19943" xr:uid="{00000000-0005-0000-0000-000091090000}"/>
    <cellStyle name="Comma 13 4 2 2 3" xfId="15567" xr:uid="{00000000-0005-0000-0000-000092090000}"/>
    <cellStyle name="Comma 13 4 2 3" xfId="9002" xr:uid="{00000000-0005-0000-0000-000093090000}"/>
    <cellStyle name="Comma 13 4 2 3 2" xfId="17755" xr:uid="{00000000-0005-0000-0000-000094090000}"/>
    <cellStyle name="Comma 13 4 2 4" xfId="13379" xr:uid="{00000000-0005-0000-0000-000095090000}"/>
    <cellStyle name="Comma 13 4 3" xfId="5719" xr:uid="{00000000-0005-0000-0000-000096090000}"/>
    <cellStyle name="Comma 13 4 3 2" xfId="10096" xr:uid="{00000000-0005-0000-0000-000097090000}"/>
    <cellStyle name="Comma 13 4 3 2 2" xfId="18849" xr:uid="{00000000-0005-0000-0000-000098090000}"/>
    <cellStyle name="Comma 13 4 3 3" xfId="14473" xr:uid="{00000000-0005-0000-0000-000099090000}"/>
    <cellStyle name="Comma 13 4 4" xfId="7908" xr:uid="{00000000-0005-0000-0000-00009A090000}"/>
    <cellStyle name="Comma 13 4 4 2" xfId="16661" xr:uid="{00000000-0005-0000-0000-00009B090000}"/>
    <cellStyle name="Comma 13 4 5" xfId="12285" xr:uid="{00000000-0005-0000-0000-00009C090000}"/>
    <cellStyle name="Comma 13 5" xfId="4076" xr:uid="{00000000-0005-0000-0000-00009D090000}"/>
    <cellStyle name="Comma 13 5 2" xfId="6265" xr:uid="{00000000-0005-0000-0000-00009E090000}"/>
    <cellStyle name="Comma 13 5 2 2" xfId="10642" xr:uid="{00000000-0005-0000-0000-00009F090000}"/>
    <cellStyle name="Comma 13 5 2 2 2" xfId="19395" xr:uid="{00000000-0005-0000-0000-0000A0090000}"/>
    <cellStyle name="Comma 13 5 2 3" xfId="15019" xr:uid="{00000000-0005-0000-0000-0000A1090000}"/>
    <cellStyle name="Comma 13 5 3" xfId="8454" xr:uid="{00000000-0005-0000-0000-0000A2090000}"/>
    <cellStyle name="Comma 13 5 3 2" xfId="17207" xr:uid="{00000000-0005-0000-0000-0000A3090000}"/>
    <cellStyle name="Comma 13 5 4" xfId="12831" xr:uid="{00000000-0005-0000-0000-0000A4090000}"/>
    <cellStyle name="Comma 13 6" xfId="5171" xr:uid="{00000000-0005-0000-0000-0000A5090000}"/>
    <cellStyle name="Comma 13 6 2" xfId="9548" xr:uid="{00000000-0005-0000-0000-0000A6090000}"/>
    <cellStyle name="Comma 13 6 2 2" xfId="18301" xr:uid="{00000000-0005-0000-0000-0000A7090000}"/>
    <cellStyle name="Comma 13 6 3" xfId="13925" xr:uid="{00000000-0005-0000-0000-0000A8090000}"/>
    <cellStyle name="Comma 13 7" xfId="7360" xr:uid="{00000000-0005-0000-0000-0000A9090000}"/>
    <cellStyle name="Comma 13 7 2" xfId="16113" xr:uid="{00000000-0005-0000-0000-0000AA090000}"/>
    <cellStyle name="Comma 13 8" xfId="11737" xr:uid="{00000000-0005-0000-0000-0000AB090000}"/>
    <cellStyle name="Comma 14" xfId="2937" xr:uid="{00000000-0005-0000-0000-0000AC090000}"/>
    <cellStyle name="Comma 14 2" xfId="3049" xr:uid="{00000000-0005-0000-0000-0000AD090000}"/>
    <cellStyle name="Comma 14 2 2" xfId="3325" xr:uid="{00000000-0005-0000-0000-0000AE090000}"/>
    <cellStyle name="Comma 14 2 2 2" xfId="3878" xr:uid="{00000000-0005-0000-0000-0000AF090000}"/>
    <cellStyle name="Comma 14 2 2 2 2" xfId="4974" xr:uid="{00000000-0005-0000-0000-0000B0090000}"/>
    <cellStyle name="Comma 14 2 2 2 2 2" xfId="7163" xr:uid="{00000000-0005-0000-0000-0000B1090000}"/>
    <cellStyle name="Comma 14 2 2 2 2 2 2" xfId="11540" xr:uid="{00000000-0005-0000-0000-0000B2090000}"/>
    <cellStyle name="Comma 14 2 2 2 2 2 2 2" xfId="20293" xr:uid="{00000000-0005-0000-0000-0000B3090000}"/>
    <cellStyle name="Comma 14 2 2 2 2 2 3" xfId="15917" xr:uid="{00000000-0005-0000-0000-0000B4090000}"/>
    <cellStyle name="Comma 14 2 2 2 2 3" xfId="9352" xr:uid="{00000000-0005-0000-0000-0000B5090000}"/>
    <cellStyle name="Comma 14 2 2 2 2 3 2" xfId="18105" xr:uid="{00000000-0005-0000-0000-0000B6090000}"/>
    <cellStyle name="Comma 14 2 2 2 2 4" xfId="13729" xr:uid="{00000000-0005-0000-0000-0000B7090000}"/>
    <cellStyle name="Comma 14 2 2 2 3" xfId="6069" xr:uid="{00000000-0005-0000-0000-0000B8090000}"/>
    <cellStyle name="Comma 14 2 2 2 3 2" xfId="10446" xr:uid="{00000000-0005-0000-0000-0000B9090000}"/>
    <cellStyle name="Comma 14 2 2 2 3 2 2" xfId="19199" xr:uid="{00000000-0005-0000-0000-0000BA090000}"/>
    <cellStyle name="Comma 14 2 2 2 3 3" xfId="14823" xr:uid="{00000000-0005-0000-0000-0000BB090000}"/>
    <cellStyle name="Comma 14 2 2 2 4" xfId="8258" xr:uid="{00000000-0005-0000-0000-0000BC090000}"/>
    <cellStyle name="Comma 14 2 2 2 4 2" xfId="17011" xr:uid="{00000000-0005-0000-0000-0000BD090000}"/>
    <cellStyle name="Comma 14 2 2 2 5" xfId="12635" xr:uid="{00000000-0005-0000-0000-0000BE090000}"/>
    <cellStyle name="Comma 14 2 2 3" xfId="4426" xr:uid="{00000000-0005-0000-0000-0000BF090000}"/>
    <cellStyle name="Comma 14 2 2 3 2" xfId="6615" xr:uid="{00000000-0005-0000-0000-0000C0090000}"/>
    <cellStyle name="Comma 14 2 2 3 2 2" xfId="10992" xr:uid="{00000000-0005-0000-0000-0000C1090000}"/>
    <cellStyle name="Comma 14 2 2 3 2 2 2" xfId="19745" xr:uid="{00000000-0005-0000-0000-0000C2090000}"/>
    <cellStyle name="Comma 14 2 2 3 2 3" xfId="15369" xr:uid="{00000000-0005-0000-0000-0000C3090000}"/>
    <cellStyle name="Comma 14 2 2 3 3" xfId="8804" xr:uid="{00000000-0005-0000-0000-0000C4090000}"/>
    <cellStyle name="Comma 14 2 2 3 3 2" xfId="17557" xr:uid="{00000000-0005-0000-0000-0000C5090000}"/>
    <cellStyle name="Comma 14 2 2 3 4" xfId="13181" xr:uid="{00000000-0005-0000-0000-0000C6090000}"/>
    <cellStyle name="Comma 14 2 2 4" xfId="5521" xr:uid="{00000000-0005-0000-0000-0000C7090000}"/>
    <cellStyle name="Comma 14 2 2 4 2" xfId="9898" xr:uid="{00000000-0005-0000-0000-0000C8090000}"/>
    <cellStyle name="Comma 14 2 2 4 2 2" xfId="18651" xr:uid="{00000000-0005-0000-0000-0000C9090000}"/>
    <cellStyle name="Comma 14 2 2 4 3" xfId="14275" xr:uid="{00000000-0005-0000-0000-0000CA090000}"/>
    <cellStyle name="Comma 14 2 2 5" xfId="7710" xr:uid="{00000000-0005-0000-0000-0000CB090000}"/>
    <cellStyle name="Comma 14 2 2 5 2" xfId="16463" xr:uid="{00000000-0005-0000-0000-0000CC090000}"/>
    <cellStyle name="Comma 14 2 2 6" xfId="12087" xr:uid="{00000000-0005-0000-0000-0000CD090000}"/>
    <cellStyle name="Comma 14 2 3" xfId="3604" xr:uid="{00000000-0005-0000-0000-0000CE090000}"/>
    <cellStyle name="Comma 14 2 3 2" xfId="4700" xr:uid="{00000000-0005-0000-0000-0000CF090000}"/>
    <cellStyle name="Comma 14 2 3 2 2" xfId="6889" xr:uid="{00000000-0005-0000-0000-0000D0090000}"/>
    <cellStyle name="Comma 14 2 3 2 2 2" xfId="11266" xr:uid="{00000000-0005-0000-0000-0000D1090000}"/>
    <cellStyle name="Comma 14 2 3 2 2 2 2" xfId="20019" xr:uid="{00000000-0005-0000-0000-0000D2090000}"/>
    <cellStyle name="Comma 14 2 3 2 2 3" xfId="15643" xr:uid="{00000000-0005-0000-0000-0000D3090000}"/>
    <cellStyle name="Comma 14 2 3 2 3" xfId="9078" xr:uid="{00000000-0005-0000-0000-0000D4090000}"/>
    <cellStyle name="Comma 14 2 3 2 3 2" xfId="17831" xr:uid="{00000000-0005-0000-0000-0000D5090000}"/>
    <cellStyle name="Comma 14 2 3 2 4" xfId="13455" xr:uid="{00000000-0005-0000-0000-0000D6090000}"/>
    <cellStyle name="Comma 14 2 3 3" xfId="5795" xr:uid="{00000000-0005-0000-0000-0000D7090000}"/>
    <cellStyle name="Comma 14 2 3 3 2" xfId="10172" xr:uid="{00000000-0005-0000-0000-0000D8090000}"/>
    <cellStyle name="Comma 14 2 3 3 2 2" xfId="18925" xr:uid="{00000000-0005-0000-0000-0000D9090000}"/>
    <cellStyle name="Comma 14 2 3 3 3" xfId="14549" xr:uid="{00000000-0005-0000-0000-0000DA090000}"/>
    <cellStyle name="Comma 14 2 3 4" xfId="7984" xr:uid="{00000000-0005-0000-0000-0000DB090000}"/>
    <cellStyle name="Comma 14 2 3 4 2" xfId="16737" xr:uid="{00000000-0005-0000-0000-0000DC090000}"/>
    <cellStyle name="Comma 14 2 3 5" xfId="12361" xr:uid="{00000000-0005-0000-0000-0000DD090000}"/>
    <cellStyle name="Comma 14 2 4" xfId="4152" xr:uid="{00000000-0005-0000-0000-0000DE090000}"/>
    <cellStyle name="Comma 14 2 4 2" xfId="6341" xr:uid="{00000000-0005-0000-0000-0000DF090000}"/>
    <cellStyle name="Comma 14 2 4 2 2" xfId="10718" xr:uid="{00000000-0005-0000-0000-0000E0090000}"/>
    <cellStyle name="Comma 14 2 4 2 2 2" xfId="19471" xr:uid="{00000000-0005-0000-0000-0000E1090000}"/>
    <cellStyle name="Comma 14 2 4 2 3" xfId="15095" xr:uid="{00000000-0005-0000-0000-0000E2090000}"/>
    <cellStyle name="Comma 14 2 4 3" xfId="8530" xr:uid="{00000000-0005-0000-0000-0000E3090000}"/>
    <cellStyle name="Comma 14 2 4 3 2" xfId="17283" xr:uid="{00000000-0005-0000-0000-0000E4090000}"/>
    <cellStyle name="Comma 14 2 4 4" xfId="12907" xr:uid="{00000000-0005-0000-0000-0000E5090000}"/>
    <cellStyle name="Comma 14 2 5" xfId="5247" xr:uid="{00000000-0005-0000-0000-0000E6090000}"/>
    <cellStyle name="Comma 14 2 5 2" xfId="9624" xr:uid="{00000000-0005-0000-0000-0000E7090000}"/>
    <cellStyle name="Comma 14 2 5 2 2" xfId="18377" xr:uid="{00000000-0005-0000-0000-0000E8090000}"/>
    <cellStyle name="Comma 14 2 5 3" xfId="14001" xr:uid="{00000000-0005-0000-0000-0000E9090000}"/>
    <cellStyle name="Comma 14 2 6" xfId="7436" xr:uid="{00000000-0005-0000-0000-0000EA090000}"/>
    <cellStyle name="Comma 14 2 6 2" xfId="16189" xr:uid="{00000000-0005-0000-0000-0000EB090000}"/>
    <cellStyle name="Comma 14 2 7" xfId="11813" xr:uid="{00000000-0005-0000-0000-0000EC090000}"/>
    <cellStyle name="Comma 14 3" xfId="3213" xr:uid="{00000000-0005-0000-0000-0000ED090000}"/>
    <cellStyle name="Comma 14 3 2" xfId="3766" xr:uid="{00000000-0005-0000-0000-0000EE090000}"/>
    <cellStyle name="Comma 14 3 2 2" xfId="4862" xr:uid="{00000000-0005-0000-0000-0000EF090000}"/>
    <cellStyle name="Comma 14 3 2 2 2" xfId="7051" xr:uid="{00000000-0005-0000-0000-0000F0090000}"/>
    <cellStyle name="Comma 14 3 2 2 2 2" xfId="11428" xr:uid="{00000000-0005-0000-0000-0000F1090000}"/>
    <cellStyle name="Comma 14 3 2 2 2 2 2" xfId="20181" xr:uid="{00000000-0005-0000-0000-0000F2090000}"/>
    <cellStyle name="Comma 14 3 2 2 2 3" xfId="15805" xr:uid="{00000000-0005-0000-0000-0000F3090000}"/>
    <cellStyle name="Comma 14 3 2 2 3" xfId="9240" xr:uid="{00000000-0005-0000-0000-0000F4090000}"/>
    <cellStyle name="Comma 14 3 2 2 3 2" xfId="17993" xr:uid="{00000000-0005-0000-0000-0000F5090000}"/>
    <cellStyle name="Comma 14 3 2 2 4" xfId="13617" xr:uid="{00000000-0005-0000-0000-0000F6090000}"/>
    <cellStyle name="Comma 14 3 2 3" xfId="5957" xr:uid="{00000000-0005-0000-0000-0000F7090000}"/>
    <cellStyle name="Comma 14 3 2 3 2" xfId="10334" xr:uid="{00000000-0005-0000-0000-0000F8090000}"/>
    <cellStyle name="Comma 14 3 2 3 2 2" xfId="19087" xr:uid="{00000000-0005-0000-0000-0000F9090000}"/>
    <cellStyle name="Comma 14 3 2 3 3" xfId="14711" xr:uid="{00000000-0005-0000-0000-0000FA090000}"/>
    <cellStyle name="Comma 14 3 2 4" xfId="8146" xr:uid="{00000000-0005-0000-0000-0000FB090000}"/>
    <cellStyle name="Comma 14 3 2 4 2" xfId="16899" xr:uid="{00000000-0005-0000-0000-0000FC090000}"/>
    <cellStyle name="Comma 14 3 2 5" xfId="12523" xr:uid="{00000000-0005-0000-0000-0000FD090000}"/>
    <cellStyle name="Comma 14 3 3" xfId="4314" xr:uid="{00000000-0005-0000-0000-0000FE090000}"/>
    <cellStyle name="Comma 14 3 3 2" xfId="6503" xr:uid="{00000000-0005-0000-0000-0000FF090000}"/>
    <cellStyle name="Comma 14 3 3 2 2" xfId="10880" xr:uid="{00000000-0005-0000-0000-0000000A0000}"/>
    <cellStyle name="Comma 14 3 3 2 2 2" xfId="19633" xr:uid="{00000000-0005-0000-0000-0000010A0000}"/>
    <cellStyle name="Comma 14 3 3 2 3" xfId="15257" xr:uid="{00000000-0005-0000-0000-0000020A0000}"/>
    <cellStyle name="Comma 14 3 3 3" xfId="8692" xr:uid="{00000000-0005-0000-0000-0000030A0000}"/>
    <cellStyle name="Comma 14 3 3 3 2" xfId="17445" xr:uid="{00000000-0005-0000-0000-0000040A0000}"/>
    <cellStyle name="Comma 14 3 3 4" xfId="13069" xr:uid="{00000000-0005-0000-0000-0000050A0000}"/>
    <cellStyle name="Comma 14 3 4" xfId="5409" xr:uid="{00000000-0005-0000-0000-0000060A0000}"/>
    <cellStyle name="Comma 14 3 4 2" xfId="9786" xr:uid="{00000000-0005-0000-0000-0000070A0000}"/>
    <cellStyle name="Comma 14 3 4 2 2" xfId="18539" xr:uid="{00000000-0005-0000-0000-0000080A0000}"/>
    <cellStyle name="Comma 14 3 4 3" xfId="14163" xr:uid="{00000000-0005-0000-0000-0000090A0000}"/>
    <cellStyle name="Comma 14 3 5" xfId="7598" xr:uid="{00000000-0005-0000-0000-00000A0A0000}"/>
    <cellStyle name="Comma 14 3 5 2" xfId="16351" xr:uid="{00000000-0005-0000-0000-00000B0A0000}"/>
    <cellStyle name="Comma 14 3 6" xfId="11975" xr:uid="{00000000-0005-0000-0000-00000C0A0000}"/>
    <cellStyle name="Comma 14 4" xfId="3492" xr:uid="{00000000-0005-0000-0000-00000D0A0000}"/>
    <cellStyle name="Comma 14 4 2" xfId="4588" xr:uid="{00000000-0005-0000-0000-00000E0A0000}"/>
    <cellStyle name="Comma 14 4 2 2" xfId="6777" xr:uid="{00000000-0005-0000-0000-00000F0A0000}"/>
    <cellStyle name="Comma 14 4 2 2 2" xfId="11154" xr:uid="{00000000-0005-0000-0000-0000100A0000}"/>
    <cellStyle name="Comma 14 4 2 2 2 2" xfId="19907" xr:uid="{00000000-0005-0000-0000-0000110A0000}"/>
    <cellStyle name="Comma 14 4 2 2 3" xfId="15531" xr:uid="{00000000-0005-0000-0000-0000120A0000}"/>
    <cellStyle name="Comma 14 4 2 3" xfId="8966" xr:uid="{00000000-0005-0000-0000-0000130A0000}"/>
    <cellStyle name="Comma 14 4 2 3 2" xfId="17719" xr:uid="{00000000-0005-0000-0000-0000140A0000}"/>
    <cellStyle name="Comma 14 4 2 4" xfId="13343" xr:uid="{00000000-0005-0000-0000-0000150A0000}"/>
    <cellStyle name="Comma 14 4 3" xfId="5683" xr:uid="{00000000-0005-0000-0000-0000160A0000}"/>
    <cellStyle name="Comma 14 4 3 2" xfId="10060" xr:uid="{00000000-0005-0000-0000-0000170A0000}"/>
    <cellStyle name="Comma 14 4 3 2 2" xfId="18813" xr:uid="{00000000-0005-0000-0000-0000180A0000}"/>
    <cellStyle name="Comma 14 4 3 3" xfId="14437" xr:uid="{00000000-0005-0000-0000-0000190A0000}"/>
    <cellStyle name="Comma 14 4 4" xfId="7872" xr:uid="{00000000-0005-0000-0000-00001A0A0000}"/>
    <cellStyle name="Comma 14 4 4 2" xfId="16625" xr:uid="{00000000-0005-0000-0000-00001B0A0000}"/>
    <cellStyle name="Comma 14 4 5" xfId="12249" xr:uid="{00000000-0005-0000-0000-00001C0A0000}"/>
    <cellStyle name="Comma 14 5" xfId="4040" xr:uid="{00000000-0005-0000-0000-00001D0A0000}"/>
    <cellStyle name="Comma 14 5 2" xfId="6229" xr:uid="{00000000-0005-0000-0000-00001E0A0000}"/>
    <cellStyle name="Comma 14 5 2 2" xfId="10606" xr:uid="{00000000-0005-0000-0000-00001F0A0000}"/>
    <cellStyle name="Comma 14 5 2 2 2" xfId="19359" xr:uid="{00000000-0005-0000-0000-0000200A0000}"/>
    <cellStyle name="Comma 14 5 2 3" xfId="14983" xr:uid="{00000000-0005-0000-0000-0000210A0000}"/>
    <cellStyle name="Comma 14 5 3" xfId="8418" xr:uid="{00000000-0005-0000-0000-0000220A0000}"/>
    <cellStyle name="Comma 14 5 3 2" xfId="17171" xr:uid="{00000000-0005-0000-0000-0000230A0000}"/>
    <cellStyle name="Comma 14 5 4" xfId="12795" xr:uid="{00000000-0005-0000-0000-0000240A0000}"/>
    <cellStyle name="Comma 14 6" xfId="5135" xr:uid="{00000000-0005-0000-0000-0000250A0000}"/>
    <cellStyle name="Comma 14 6 2" xfId="9512" xr:uid="{00000000-0005-0000-0000-0000260A0000}"/>
    <cellStyle name="Comma 14 6 2 2" xfId="18265" xr:uid="{00000000-0005-0000-0000-0000270A0000}"/>
    <cellStyle name="Comma 14 6 3" xfId="13889" xr:uid="{00000000-0005-0000-0000-0000280A0000}"/>
    <cellStyle name="Comma 14 7" xfId="7324" xr:uid="{00000000-0005-0000-0000-0000290A0000}"/>
    <cellStyle name="Comma 14 7 2" xfId="16077" xr:uid="{00000000-0005-0000-0000-00002A0A0000}"/>
    <cellStyle name="Comma 14 8" xfId="11701" xr:uid="{00000000-0005-0000-0000-00002B0A0000}"/>
    <cellStyle name="Comma 15" xfId="2981" xr:uid="{00000000-0005-0000-0000-00002C0A0000}"/>
    <cellStyle name="Comma 15 2" xfId="3257" xr:uid="{00000000-0005-0000-0000-00002D0A0000}"/>
    <cellStyle name="Comma 15 2 2" xfId="3810" xr:uid="{00000000-0005-0000-0000-00002E0A0000}"/>
    <cellStyle name="Comma 15 2 2 2" xfId="4906" xr:uid="{00000000-0005-0000-0000-00002F0A0000}"/>
    <cellStyle name="Comma 15 2 2 2 2" xfId="7095" xr:uid="{00000000-0005-0000-0000-0000300A0000}"/>
    <cellStyle name="Comma 15 2 2 2 2 2" xfId="11472" xr:uid="{00000000-0005-0000-0000-0000310A0000}"/>
    <cellStyle name="Comma 15 2 2 2 2 2 2" xfId="20225" xr:uid="{00000000-0005-0000-0000-0000320A0000}"/>
    <cellStyle name="Comma 15 2 2 2 2 3" xfId="15849" xr:uid="{00000000-0005-0000-0000-0000330A0000}"/>
    <cellStyle name="Comma 15 2 2 2 3" xfId="9284" xr:uid="{00000000-0005-0000-0000-0000340A0000}"/>
    <cellStyle name="Comma 15 2 2 2 3 2" xfId="18037" xr:uid="{00000000-0005-0000-0000-0000350A0000}"/>
    <cellStyle name="Comma 15 2 2 2 4" xfId="13661" xr:uid="{00000000-0005-0000-0000-0000360A0000}"/>
    <cellStyle name="Comma 15 2 2 3" xfId="6001" xr:uid="{00000000-0005-0000-0000-0000370A0000}"/>
    <cellStyle name="Comma 15 2 2 3 2" xfId="10378" xr:uid="{00000000-0005-0000-0000-0000380A0000}"/>
    <cellStyle name="Comma 15 2 2 3 2 2" xfId="19131" xr:uid="{00000000-0005-0000-0000-0000390A0000}"/>
    <cellStyle name="Comma 15 2 2 3 3" xfId="14755" xr:uid="{00000000-0005-0000-0000-00003A0A0000}"/>
    <cellStyle name="Comma 15 2 2 4" xfId="8190" xr:uid="{00000000-0005-0000-0000-00003B0A0000}"/>
    <cellStyle name="Comma 15 2 2 4 2" xfId="16943" xr:uid="{00000000-0005-0000-0000-00003C0A0000}"/>
    <cellStyle name="Comma 15 2 2 5" xfId="12567" xr:uid="{00000000-0005-0000-0000-00003D0A0000}"/>
    <cellStyle name="Comma 15 2 3" xfId="4358" xr:uid="{00000000-0005-0000-0000-00003E0A0000}"/>
    <cellStyle name="Comma 15 2 3 2" xfId="6547" xr:uid="{00000000-0005-0000-0000-00003F0A0000}"/>
    <cellStyle name="Comma 15 2 3 2 2" xfId="10924" xr:uid="{00000000-0005-0000-0000-0000400A0000}"/>
    <cellStyle name="Comma 15 2 3 2 2 2" xfId="19677" xr:uid="{00000000-0005-0000-0000-0000410A0000}"/>
    <cellStyle name="Comma 15 2 3 2 3" xfId="15301" xr:uid="{00000000-0005-0000-0000-0000420A0000}"/>
    <cellStyle name="Comma 15 2 3 3" xfId="8736" xr:uid="{00000000-0005-0000-0000-0000430A0000}"/>
    <cellStyle name="Comma 15 2 3 3 2" xfId="17489" xr:uid="{00000000-0005-0000-0000-0000440A0000}"/>
    <cellStyle name="Comma 15 2 3 4" xfId="13113" xr:uid="{00000000-0005-0000-0000-0000450A0000}"/>
    <cellStyle name="Comma 15 2 4" xfId="5453" xr:uid="{00000000-0005-0000-0000-0000460A0000}"/>
    <cellStyle name="Comma 15 2 4 2" xfId="9830" xr:uid="{00000000-0005-0000-0000-0000470A0000}"/>
    <cellStyle name="Comma 15 2 4 2 2" xfId="18583" xr:uid="{00000000-0005-0000-0000-0000480A0000}"/>
    <cellStyle name="Comma 15 2 4 3" xfId="14207" xr:uid="{00000000-0005-0000-0000-0000490A0000}"/>
    <cellStyle name="Comma 15 2 5" xfId="7642" xr:uid="{00000000-0005-0000-0000-00004A0A0000}"/>
    <cellStyle name="Comma 15 2 5 2" xfId="16395" xr:uid="{00000000-0005-0000-0000-00004B0A0000}"/>
    <cellStyle name="Comma 15 2 6" xfId="12019" xr:uid="{00000000-0005-0000-0000-00004C0A0000}"/>
    <cellStyle name="Comma 15 3" xfId="3536" xr:uid="{00000000-0005-0000-0000-00004D0A0000}"/>
    <cellStyle name="Comma 15 3 2" xfId="4632" xr:uid="{00000000-0005-0000-0000-00004E0A0000}"/>
    <cellStyle name="Comma 15 3 2 2" xfId="6821" xr:uid="{00000000-0005-0000-0000-00004F0A0000}"/>
    <cellStyle name="Comma 15 3 2 2 2" xfId="11198" xr:uid="{00000000-0005-0000-0000-0000500A0000}"/>
    <cellStyle name="Comma 15 3 2 2 2 2" xfId="19951" xr:uid="{00000000-0005-0000-0000-0000510A0000}"/>
    <cellStyle name="Comma 15 3 2 2 3" xfId="15575" xr:uid="{00000000-0005-0000-0000-0000520A0000}"/>
    <cellStyle name="Comma 15 3 2 3" xfId="9010" xr:uid="{00000000-0005-0000-0000-0000530A0000}"/>
    <cellStyle name="Comma 15 3 2 3 2" xfId="17763" xr:uid="{00000000-0005-0000-0000-0000540A0000}"/>
    <cellStyle name="Comma 15 3 2 4" xfId="13387" xr:uid="{00000000-0005-0000-0000-0000550A0000}"/>
    <cellStyle name="Comma 15 3 3" xfId="5727" xr:uid="{00000000-0005-0000-0000-0000560A0000}"/>
    <cellStyle name="Comma 15 3 3 2" xfId="10104" xr:uid="{00000000-0005-0000-0000-0000570A0000}"/>
    <cellStyle name="Comma 15 3 3 2 2" xfId="18857" xr:uid="{00000000-0005-0000-0000-0000580A0000}"/>
    <cellStyle name="Comma 15 3 3 3" xfId="14481" xr:uid="{00000000-0005-0000-0000-0000590A0000}"/>
    <cellStyle name="Comma 15 3 4" xfId="7916" xr:uid="{00000000-0005-0000-0000-00005A0A0000}"/>
    <cellStyle name="Comma 15 3 4 2" xfId="16669" xr:uid="{00000000-0005-0000-0000-00005B0A0000}"/>
    <cellStyle name="Comma 15 3 5" xfId="12293" xr:uid="{00000000-0005-0000-0000-00005C0A0000}"/>
    <cellStyle name="Comma 15 4" xfId="4084" xr:uid="{00000000-0005-0000-0000-00005D0A0000}"/>
    <cellStyle name="Comma 15 4 2" xfId="6273" xr:uid="{00000000-0005-0000-0000-00005E0A0000}"/>
    <cellStyle name="Comma 15 4 2 2" xfId="10650" xr:uid="{00000000-0005-0000-0000-00005F0A0000}"/>
    <cellStyle name="Comma 15 4 2 2 2" xfId="19403" xr:uid="{00000000-0005-0000-0000-0000600A0000}"/>
    <cellStyle name="Comma 15 4 2 3" xfId="15027" xr:uid="{00000000-0005-0000-0000-0000610A0000}"/>
    <cellStyle name="Comma 15 4 3" xfId="8462" xr:uid="{00000000-0005-0000-0000-0000620A0000}"/>
    <cellStyle name="Comma 15 4 3 2" xfId="17215" xr:uid="{00000000-0005-0000-0000-0000630A0000}"/>
    <cellStyle name="Comma 15 4 4" xfId="12839" xr:uid="{00000000-0005-0000-0000-0000640A0000}"/>
    <cellStyle name="Comma 15 5" xfId="5179" xr:uid="{00000000-0005-0000-0000-0000650A0000}"/>
    <cellStyle name="Comma 15 5 2" xfId="9556" xr:uid="{00000000-0005-0000-0000-0000660A0000}"/>
    <cellStyle name="Comma 15 5 2 2" xfId="18309" xr:uid="{00000000-0005-0000-0000-0000670A0000}"/>
    <cellStyle name="Comma 15 5 3" xfId="13933" xr:uid="{00000000-0005-0000-0000-0000680A0000}"/>
    <cellStyle name="Comma 15 6" xfId="7368" xr:uid="{00000000-0005-0000-0000-0000690A0000}"/>
    <cellStyle name="Comma 15 6 2" xfId="16121" xr:uid="{00000000-0005-0000-0000-00006A0A0000}"/>
    <cellStyle name="Comma 15 7" xfId="11745" xr:uid="{00000000-0005-0000-0000-00006B0A0000}"/>
    <cellStyle name="Comma 16" xfId="3029" xr:uid="{00000000-0005-0000-0000-00006C0A0000}"/>
    <cellStyle name="Comma 16 2" xfId="3305" xr:uid="{00000000-0005-0000-0000-00006D0A0000}"/>
    <cellStyle name="Comma 16 2 2" xfId="3858" xr:uid="{00000000-0005-0000-0000-00006E0A0000}"/>
    <cellStyle name="Comma 16 2 2 2" xfId="4954" xr:uid="{00000000-0005-0000-0000-00006F0A0000}"/>
    <cellStyle name="Comma 16 2 2 2 2" xfId="7143" xr:uid="{00000000-0005-0000-0000-0000700A0000}"/>
    <cellStyle name="Comma 16 2 2 2 2 2" xfId="11520" xr:uid="{00000000-0005-0000-0000-0000710A0000}"/>
    <cellStyle name="Comma 16 2 2 2 2 2 2" xfId="20273" xr:uid="{00000000-0005-0000-0000-0000720A0000}"/>
    <cellStyle name="Comma 16 2 2 2 2 3" xfId="15897" xr:uid="{00000000-0005-0000-0000-0000730A0000}"/>
    <cellStyle name="Comma 16 2 2 2 3" xfId="9332" xr:uid="{00000000-0005-0000-0000-0000740A0000}"/>
    <cellStyle name="Comma 16 2 2 2 3 2" xfId="18085" xr:uid="{00000000-0005-0000-0000-0000750A0000}"/>
    <cellStyle name="Comma 16 2 2 2 4" xfId="13709" xr:uid="{00000000-0005-0000-0000-0000760A0000}"/>
    <cellStyle name="Comma 16 2 2 3" xfId="6049" xr:uid="{00000000-0005-0000-0000-0000770A0000}"/>
    <cellStyle name="Comma 16 2 2 3 2" xfId="10426" xr:uid="{00000000-0005-0000-0000-0000780A0000}"/>
    <cellStyle name="Comma 16 2 2 3 2 2" xfId="19179" xr:uid="{00000000-0005-0000-0000-0000790A0000}"/>
    <cellStyle name="Comma 16 2 2 3 3" xfId="14803" xr:uid="{00000000-0005-0000-0000-00007A0A0000}"/>
    <cellStyle name="Comma 16 2 2 4" xfId="8238" xr:uid="{00000000-0005-0000-0000-00007B0A0000}"/>
    <cellStyle name="Comma 16 2 2 4 2" xfId="16991" xr:uid="{00000000-0005-0000-0000-00007C0A0000}"/>
    <cellStyle name="Comma 16 2 2 5" xfId="12615" xr:uid="{00000000-0005-0000-0000-00007D0A0000}"/>
    <cellStyle name="Comma 16 2 3" xfId="4406" xr:uid="{00000000-0005-0000-0000-00007E0A0000}"/>
    <cellStyle name="Comma 16 2 3 2" xfId="6595" xr:uid="{00000000-0005-0000-0000-00007F0A0000}"/>
    <cellStyle name="Comma 16 2 3 2 2" xfId="10972" xr:uid="{00000000-0005-0000-0000-0000800A0000}"/>
    <cellStyle name="Comma 16 2 3 2 2 2" xfId="19725" xr:uid="{00000000-0005-0000-0000-0000810A0000}"/>
    <cellStyle name="Comma 16 2 3 2 3" xfId="15349" xr:uid="{00000000-0005-0000-0000-0000820A0000}"/>
    <cellStyle name="Comma 16 2 3 3" xfId="8784" xr:uid="{00000000-0005-0000-0000-0000830A0000}"/>
    <cellStyle name="Comma 16 2 3 3 2" xfId="17537" xr:uid="{00000000-0005-0000-0000-0000840A0000}"/>
    <cellStyle name="Comma 16 2 3 4" xfId="13161" xr:uid="{00000000-0005-0000-0000-0000850A0000}"/>
    <cellStyle name="Comma 16 2 4" xfId="5501" xr:uid="{00000000-0005-0000-0000-0000860A0000}"/>
    <cellStyle name="Comma 16 2 4 2" xfId="9878" xr:uid="{00000000-0005-0000-0000-0000870A0000}"/>
    <cellStyle name="Comma 16 2 4 2 2" xfId="18631" xr:uid="{00000000-0005-0000-0000-0000880A0000}"/>
    <cellStyle name="Comma 16 2 4 3" xfId="14255" xr:uid="{00000000-0005-0000-0000-0000890A0000}"/>
    <cellStyle name="Comma 16 2 5" xfId="7690" xr:uid="{00000000-0005-0000-0000-00008A0A0000}"/>
    <cellStyle name="Comma 16 2 5 2" xfId="16443" xr:uid="{00000000-0005-0000-0000-00008B0A0000}"/>
    <cellStyle name="Comma 16 2 6" xfId="12067" xr:uid="{00000000-0005-0000-0000-00008C0A0000}"/>
    <cellStyle name="Comma 16 3" xfId="3584" xr:uid="{00000000-0005-0000-0000-00008D0A0000}"/>
    <cellStyle name="Comma 16 3 2" xfId="4680" xr:uid="{00000000-0005-0000-0000-00008E0A0000}"/>
    <cellStyle name="Comma 16 3 2 2" xfId="6869" xr:uid="{00000000-0005-0000-0000-00008F0A0000}"/>
    <cellStyle name="Comma 16 3 2 2 2" xfId="11246" xr:uid="{00000000-0005-0000-0000-0000900A0000}"/>
    <cellStyle name="Comma 16 3 2 2 2 2" xfId="19999" xr:uid="{00000000-0005-0000-0000-0000910A0000}"/>
    <cellStyle name="Comma 16 3 2 2 3" xfId="15623" xr:uid="{00000000-0005-0000-0000-0000920A0000}"/>
    <cellStyle name="Comma 16 3 2 3" xfId="9058" xr:uid="{00000000-0005-0000-0000-0000930A0000}"/>
    <cellStyle name="Comma 16 3 2 3 2" xfId="17811" xr:uid="{00000000-0005-0000-0000-0000940A0000}"/>
    <cellStyle name="Comma 16 3 2 4" xfId="13435" xr:uid="{00000000-0005-0000-0000-0000950A0000}"/>
    <cellStyle name="Comma 16 3 3" xfId="5775" xr:uid="{00000000-0005-0000-0000-0000960A0000}"/>
    <cellStyle name="Comma 16 3 3 2" xfId="10152" xr:uid="{00000000-0005-0000-0000-0000970A0000}"/>
    <cellStyle name="Comma 16 3 3 2 2" xfId="18905" xr:uid="{00000000-0005-0000-0000-0000980A0000}"/>
    <cellStyle name="Comma 16 3 3 3" xfId="14529" xr:uid="{00000000-0005-0000-0000-0000990A0000}"/>
    <cellStyle name="Comma 16 3 4" xfId="7964" xr:uid="{00000000-0005-0000-0000-00009A0A0000}"/>
    <cellStyle name="Comma 16 3 4 2" xfId="16717" xr:uid="{00000000-0005-0000-0000-00009B0A0000}"/>
    <cellStyle name="Comma 16 3 5" xfId="12341" xr:uid="{00000000-0005-0000-0000-00009C0A0000}"/>
    <cellStyle name="Comma 16 4" xfId="4132" xr:uid="{00000000-0005-0000-0000-00009D0A0000}"/>
    <cellStyle name="Comma 16 4 2" xfId="6321" xr:uid="{00000000-0005-0000-0000-00009E0A0000}"/>
    <cellStyle name="Comma 16 4 2 2" xfId="10698" xr:uid="{00000000-0005-0000-0000-00009F0A0000}"/>
    <cellStyle name="Comma 16 4 2 2 2" xfId="19451" xr:uid="{00000000-0005-0000-0000-0000A00A0000}"/>
    <cellStyle name="Comma 16 4 2 3" xfId="15075" xr:uid="{00000000-0005-0000-0000-0000A10A0000}"/>
    <cellStyle name="Comma 16 4 3" xfId="8510" xr:uid="{00000000-0005-0000-0000-0000A20A0000}"/>
    <cellStyle name="Comma 16 4 3 2" xfId="17263" xr:uid="{00000000-0005-0000-0000-0000A30A0000}"/>
    <cellStyle name="Comma 16 4 4" xfId="12887" xr:uid="{00000000-0005-0000-0000-0000A40A0000}"/>
    <cellStyle name="Comma 16 5" xfId="5227" xr:uid="{00000000-0005-0000-0000-0000A50A0000}"/>
    <cellStyle name="Comma 16 5 2" xfId="9604" xr:uid="{00000000-0005-0000-0000-0000A60A0000}"/>
    <cellStyle name="Comma 16 5 2 2" xfId="18357" xr:uid="{00000000-0005-0000-0000-0000A70A0000}"/>
    <cellStyle name="Comma 16 5 3" xfId="13981" xr:uid="{00000000-0005-0000-0000-0000A80A0000}"/>
    <cellStyle name="Comma 16 6" xfId="7416" xr:uid="{00000000-0005-0000-0000-0000A90A0000}"/>
    <cellStyle name="Comma 16 6 2" xfId="16169" xr:uid="{00000000-0005-0000-0000-0000AA0A0000}"/>
    <cellStyle name="Comma 16 7" xfId="11793" xr:uid="{00000000-0005-0000-0000-0000AB0A0000}"/>
    <cellStyle name="Comma 17" xfId="2980" xr:uid="{00000000-0005-0000-0000-0000AC0A0000}"/>
    <cellStyle name="Comma 17 2" xfId="3256" xr:uid="{00000000-0005-0000-0000-0000AD0A0000}"/>
    <cellStyle name="Comma 17 2 2" xfId="3809" xr:uid="{00000000-0005-0000-0000-0000AE0A0000}"/>
    <cellStyle name="Comma 17 2 2 2" xfId="4905" xr:uid="{00000000-0005-0000-0000-0000AF0A0000}"/>
    <cellStyle name="Comma 17 2 2 2 2" xfId="7094" xr:uid="{00000000-0005-0000-0000-0000B00A0000}"/>
    <cellStyle name="Comma 17 2 2 2 2 2" xfId="11471" xr:uid="{00000000-0005-0000-0000-0000B10A0000}"/>
    <cellStyle name="Comma 17 2 2 2 2 2 2" xfId="20224" xr:uid="{00000000-0005-0000-0000-0000B20A0000}"/>
    <cellStyle name="Comma 17 2 2 2 2 3" xfId="15848" xr:uid="{00000000-0005-0000-0000-0000B30A0000}"/>
    <cellStyle name="Comma 17 2 2 2 3" xfId="9283" xr:uid="{00000000-0005-0000-0000-0000B40A0000}"/>
    <cellStyle name="Comma 17 2 2 2 3 2" xfId="18036" xr:uid="{00000000-0005-0000-0000-0000B50A0000}"/>
    <cellStyle name="Comma 17 2 2 2 4" xfId="13660" xr:uid="{00000000-0005-0000-0000-0000B60A0000}"/>
    <cellStyle name="Comma 17 2 2 3" xfId="6000" xr:uid="{00000000-0005-0000-0000-0000B70A0000}"/>
    <cellStyle name="Comma 17 2 2 3 2" xfId="10377" xr:uid="{00000000-0005-0000-0000-0000B80A0000}"/>
    <cellStyle name="Comma 17 2 2 3 2 2" xfId="19130" xr:uid="{00000000-0005-0000-0000-0000B90A0000}"/>
    <cellStyle name="Comma 17 2 2 3 3" xfId="14754" xr:uid="{00000000-0005-0000-0000-0000BA0A0000}"/>
    <cellStyle name="Comma 17 2 2 4" xfId="8189" xr:uid="{00000000-0005-0000-0000-0000BB0A0000}"/>
    <cellStyle name="Comma 17 2 2 4 2" xfId="16942" xr:uid="{00000000-0005-0000-0000-0000BC0A0000}"/>
    <cellStyle name="Comma 17 2 2 5" xfId="12566" xr:uid="{00000000-0005-0000-0000-0000BD0A0000}"/>
    <cellStyle name="Comma 17 2 3" xfId="4357" xr:uid="{00000000-0005-0000-0000-0000BE0A0000}"/>
    <cellStyle name="Comma 17 2 3 2" xfId="6546" xr:uid="{00000000-0005-0000-0000-0000BF0A0000}"/>
    <cellStyle name="Comma 17 2 3 2 2" xfId="10923" xr:uid="{00000000-0005-0000-0000-0000C00A0000}"/>
    <cellStyle name="Comma 17 2 3 2 2 2" xfId="19676" xr:uid="{00000000-0005-0000-0000-0000C10A0000}"/>
    <cellStyle name="Comma 17 2 3 2 3" xfId="15300" xr:uid="{00000000-0005-0000-0000-0000C20A0000}"/>
    <cellStyle name="Comma 17 2 3 3" xfId="8735" xr:uid="{00000000-0005-0000-0000-0000C30A0000}"/>
    <cellStyle name="Comma 17 2 3 3 2" xfId="17488" xr:uid="{00000000-0005-0000-0000-0000C40A0000}"/>
    <cellStyle name="Comma 17 2 3 4" xfId="13112" xr:uid="{00000000-0005-0000-0000-0000C50A0000}"/>
    <cellStyle name="Comma 17 2 4" xfId="5452" xr:uid="{00000000-0005-0000-0000-0000C60A0000}"/>
    <cellStyle name="Comma 17 2 4 2" xfId="9829" xr:uid="{00000000-0005-0000-0000-0000C70A0000}"/>
    <cellStyle name="Comma 17 2 4 2 2" xfId="18582" xr:uid="{00000000-0005-0000-0000-0000C80A0000}"/>
    <cellStyle name="Comma 17 2 4 3" xfId="14206" xr:uid="{00000000-0005-0000-0000-0000C90A0000}"/>
    <cellStyle name="Comma 17 2 5" xfId="7641" xr:uid="{00000000-0005-0000-0000-0000CA0A0000}"/>
    <cellStyle name="Comma 17 2 5 2" xfId="16394" xr:uid="{00000000-0005-0000-0000-0000CB0A0000}"/>
    <cellStyle name="Comma 17 2 6" xfId="12018" xr:uid="{00000000-0005-0000-0000-0000CC0A0000}"/>
    <cellStyle name="Comma 17 3" xfId="3535" xr:uid="{00000000-0005-0000-0000-0000CD0A0000}"/>
    <cellStyle name="Comma 17 3 2" xfId="4631" xr:uid="{00000000-0005-0000-0000-0000CE0A0000}"/>
    <cellStyle name="Comma 17 3 2 2" xfId="6820" xr:uid="{00000000-0005-0000-0000-0000CF0A0000}"/>
    <cellStyle name="Comma 17 3 2 2 2" xfId="11197" xr:uid="{00000000-0005-0000-0000-0000D00A0000}"/>
    <cellStyle name="Comma 17 3 2 2 2 2" xfId="19950" xr:uid="{00000000-0005-0000-0000-0000D10A0000}"/>
    <cellStyle name="Comma 17 3 2 2 3" xfId="15574" xr:uid="{00000000-0005-0000-0000-0000D20A0000}"/>
    <cellStyle name="Comma 17 3 2 3" xfId="9009" xr:uid="{00000000-0005-0000-0000-0000D30A0000}"/>
    <cellStyle name="Comma 17 3 2 3 2" xfId="17762" xr:uid="{00000000-0005-0000-0000-0000D40A0000}"/>
    <cellStyle name="Comma 17 3 2 4" xfId="13386" xr:uid="{00000000-0005-0000-0000-0000D50A0000}"/>
    <cellStyle name="Comma 17 3 3" xfId="5726" xr:uid="{00000000-0005-0000-0000-0000D60A0000}"/>
    <cellStyle name="Comma 17 3 3 2" xfId="10103" xr:uid="{00000000-0005-0000-0000-0000D70A0000}"/>
    <cellStyle name="Comma 17 3 3 2 2" xfId="18856" xr:uid="{00000000-0005-0000-0000-0000D80A0000}"/>
    <cellStyle name="Comma 17 3 3 3" xfId="14480" xr:uid="{00000000-0005-0000-0000-0000D90A0000}"/>
    <cellStyle name="Comma 17 3 4" xfId="7915" xr:uid="{00000000-0005-0000-0000-0000DA0A0000}"/>
    <cellStyle name="Comma 17 3 4 2" xfId="16668" xr:uid="{00000000-0005-0000-0000-0000DB0A0000}"/>
    <cellStyle name="Comma 17 3 5" xfId="12292" xr:uid="{00000000-0005-0000-0000-0000DC0A0000}"/>
    <cellStyle name="Comma 17 4" xfId="4083" xr:uid="{00000000-0005-0000-0000-0000DD0A0000}"/>
    <cellStyle name="Comma 17 4 2" xfId="6272" xr:uid="{00000000-0005-0000-0000-0000DE0A0000}"/>
    <cellStyle name="Comma 17 4 2 2" xfId="10649" xr:uid="{00000000-0005-0000-0000-0000DF0A0000}"/>
    <cellStyle name="Comma 17 4 2 2 2" xfId="19402" xr:uid="{00000000-0005-0000-0000-0000E00A0000}"/>
    <cellStyle name="Comma 17 4 2 3" xfId="15026" xr:uid="{00000000-0005-0000-0000-0000E10A0000}"/>
    <cellStyle name="Comma 17 4 3" xfId="8461" xr:uid="{00000000-0005-0000-0000-0000E20A0000}"/>
    <cellStyle name="Comma 17 4 3 2" xfId="17214" xr:uid="{00000000-0005-0000-0000-0000E30A0000}"/>
    <cellStyle name="Comma 17 4 4" xfId="12838" xr:uid="{00000000-0005-0000-0000-0000E40A0000}"/>
    <cellStyle name="Comma 17 5" xfId="5178" xr:uid="{00000000-0005-0000-0000-0000E50A0000}"/>
    <cellStyle name="Comma 17 5 2" xfId="9555" xr:uid="{00000000-0005-0000-0000-0000E60A0000}"/>
    <cellStyle name="Comma 17 5 2 2" xfId="18308" xr:uid="{00000000-0005-0000-0000-0000E70A0000}"/>
    <cellStyle name="Comma 17 5 3" xfId="13932" xr:uid="{00000000-0005-0000-0000-0000E80A0000}"/>
    <cellStyle name="Comma 17 6" xfId="7367" xr:uid="{00000000-0005-0000-0000-0000E90A0000}"/>
    <cellStyle name="Comma 17 6 2" xfId="16120" xr:uid="{00000000-0005-0000-0000-0000EA0A0000}"/>
    <cellStyle name="Comma 17 7" xfId="11744" xr:uid="{00000000-0005-0000-0000-0000EB0A0000}"/>
    <cellStyle name="Comma 18" xfId="3028" xr:uid="{00000000-0005-0000-0000-0000EC0A0000}"/>
    <cellStyle name="Comma 18 2" xfId="3304" xr:uid="{00000000-0005-0000-0000-0000ED0A0000}"/>
    <cellStyle name="Comma 18 2 2" xfId="3857" xr:uid="{00000000-0005-0000-0000-0000EE0A0000}"/>
    <cellStyle name="Comma 18 2 2 2" xfId="4953" xr:uid="{00000000-0005-0000-0000-0000EF0A0000}"/>
    <cellStyle name="Comma 18 2 2 2 2" xfId="7142" xr:uid="{00000000-0005-0000-0000-0000F00A0000}"/>
    <cellStyle name="Comma 18 2 2 2 2 2" xfId="11519" xr:uid="{00000000-0005-0000-0000-0000F10A0000}"/>
    <cellStyle name="Comma 18 2 2 2 2 2 2" xfId="20272" xr:uid="{00000000-0005-0000-0000-0000F20A0000}"/>
    <cellStyle name="Comma 18 2 2 2 2 3" xfId="15896" xr:uid="{00000000-0005-0000-0000-0000F30A0000}"/>
    <cellStyle name="Comma 18 2 2 2 3" xfId="9331" xr:uid="{00000000-0005-0000-0000-0000F40A0000}"/>
    <cellStyle name="Comma 18 2 2 2 3 2" xfId="18084" xr:uid="{00000000-0005-0000-0000-0000F50A0000}"/>
    <cellStyle name="Comma 18 2 2 2 4" xfId="13708" xr:uid="{00000000-0005-0000-0000-0000F60A0000}"/>
    <cellStyle name="Comma 18 2 2 3" xfId="6048" xr:uid="{00000000-0005-0000-0000-0000F70A0000}"/>
    <cellStyle name="Comma 18 2 2 3 2" xfId="10425" xr:uid="{00000000-0005-0000-0000-0000F80A0000}"/>
    <cellStyle name="Comma 18 2 2 3 2 2" xfId="19178" xr:uid="{00000000-0005-0000-0000-0000F90A0000}"/>
    <cellStyle name="Comma 18 2 2 3 3" xfId="14802" xr:uid="{00000000-0005-0000-0000-0000FA0A0000}"/>
    <cellStyle name="Comma 18 2 2 4" xfId="8237" xr:uid="{00000000-0005-0000-0000-0000FB0A0000}"/>
    <cellStyle name="Comma 18 2 2 4 2" xfId="16990" xr:uid="{00000000-0005-0000-0000-0000FC0A0000}"/>
    <cellStyle name="Comma 18 2 2 5" xfId="12614" xr:uid="{00000000-0005-0000-0000-0000FD0A0000}"/>
    <cellStyle name="Comma 18 2 3" xfId="4405" xr:uid="{00000000-0005-0000-0000-0000FE0A0000}"/>
    <cellStyle name="Comma 18 2 3 2" xfId="6594" xr:uid="{00000000-0005-0000-0000-0000FF0A0000}"/>
    <cellStyle name="Comma 18 2 3 2 2" xfId="10971" xr:uid="{00000000-0005-0000-0000-0000000B0000}"/>
    <cellStyle name="Comma 18 2 3 2 2 2" xfId="19724" xr:uid="{00000000-0005-0000-0000-0000010B0000}"/>
    <cellStyle name="Comma 18 2 3 2 3" xfId="15348" xr:uid="{00000000-0005-0000-0000-0000020B0000}"/>
    <cellStyle name="Comma 18 2 3 3" xfId="8783" xr:uid="{00000000-0005-0000-0000-0000030B0000}"/>
    <cellStyle name="Comma 18 2 3 3 2" xfId="17536" xr:uid="{00000000-0005-0000-0000-0000040B0000}"/>
    <cellStyle name="Comma 18 2 3 4" xfId="13160" xr:uid="{00000000-0005-0000-0000-0000050B0000}"/>
    <cellStyle name="Comma 18 2 4" xfId="5500" xr:uid="{00000000-0005-0000-0000-0000060B0000}"/>
    <cellStyle name="Comma 18 2 4 2" xfId="9877" xr:uid="{00000000-0005-0000-0000-0000070B0000}"/>
    <cellStyle name="Comma 18 2 4 2 2" xfId="18630" xr:uid="{00000000-0005-0000-0000-0000080B0000}"/>
    <cellStyle name="Comma 18 2 4 3" xfId="14254" xr:uid="{00000000-0005-0000-0000-0000090B0000}"/>
    <cellStyle name="Comma 18 2 5" xfId="7689" xr:uid="{00000000-0005-0000-0000-00000A0B0000}"/>
    <cellStyle name="Comma 18 2 5 2" xfId="16442" xr:uid="{00000000-0005-0000-0000-00000B0B0000}"/>
    <cellStyle name="Comma 18 2 6" xfId="12066" xr:uid="{00000000-0005-0000-0000-00000C0B0000}"/>
    <cellStyle name="Comma 18 3" xfId="3583" xr:uid="{00000000-0005-0000-0000-00000D0B0000}"/>
    <cellStyle name="Comma 18 3 2" xfId="4679" xr:uid="{00000000-0005-0000-0000-00000E0B0000}"/>
    <cellStyle name="Comma 18 3 2 2" xfId="6868" xr:uid="{00000000-0005-0000-0000-00000F0B0000}"/>
    <cellStyle name="Comma 18 3 2 2 2" xfId="11245" xr:uid="{00000000-0005-0000-0000-0000100B0000}"/>
    <cellStyle name="Comma 18 3 2 2 2 2" xfId="19998" xr:uid="{00000000-0005-0000-0000-0000110B0000}"/>
    <cellStyle name="Comma 18 3 2 2 3" xfId="15622" xr:uid="{00000000-0005-0000-0000-0000120B0000}"/>
    <cellStyle name="Comma 18 3 2 3" xfId="9057" xr:uid="{00000000-0005-0000-0000-0000130B0000}"/>
    <cellStyle name="Comma 18 3 2 3 2" xfId="17810" xr:uid="{00000000-0005-0000-0000-0000140B0000}"/>
    <cellStyle name="Comma 18 3 2 4" xfId="13434" xr:uid="{00000000-0005-0000-0000-0000150B0000}"/>
    <cellStyle name="Comma 18 3 3" xfId="5774" xr:uid="{00000000-0005-0000-0000-0000160B0000}"/>
    <cellStyle name="Comma 18 3 3 2" xfId="10151" xr:uid="{00000000-0005-0000-0000-0000170B0000}"/>
    <cellStyle name="Comma 18 3 3 2 2" xfId="18904" xr:uid="{00000000-0005-0000-0000-0000180B0000}"/>
    <cellStyle name="Comma 18 3 3 3" xfId="14528" xr:uid="{00000000-0005-0000-0000-0000190B0000}"/>
    <cellStyle name="Comma 18 3 4" xfId="7963" xr:uid="{00000000-0005-0000-0000-00001A0B0000}"/>
    <cellStyle name="Comma 18 3 4 2" xfId="16716" xr:uid="{00000000-0005-0000-0000-00001B0B0000}"/>
    <cellStyle name="Comma 18 3 5" xfId="12340" xr:uid="{00000000-0005-0000-0000-00001C0B0000}"/>
    <cellStyle name="Comma 18 4" xfId="4131" xr:uid="{00000000-0005-0000-0000-00001D0B0000}"/>
    <cellStyle name="Comma 18 4 2" xfId="6320" xr:uid="{00000000-0005-0000-0000-00001E0B0000}"/>
    <cellStyle name="Comma 18 4 2 2" xfId="10697" xr:uid="{00000000-0005-0000-0000-00001F0B0000}"/>
    <cellStyle name="Comma 18 4 2 2 2" xfId="19450" xr:uid="{00000000-0005-0000-0000-0000200B0000}"/>
    <cellStyle name="Comma 18 4 2 3" xfId="15074" xr:uid="{00000000-0005-0000-0000-0000210B0000}"/>
    <cellStyle name="Comma 18 4 3" xfId="8509" xr:uid="{00000000-0005-0000-0000-0000220B0000}"/>
    <cellStyle name="Comma 18 4 3 2" xfId="17262" xr:uid="{00000000-0005-0000-0000-0000230B0000}"/>
    <cellStyle name="Comma 18 4 4" xfId="12886" xr:uid="{00000000-0005-0000-0000-0000240B0000}"/>
    <cellStyle name="Comma 18 5" xfId="5226" xr:uid="{00000000-0005-0000-0000-0000250B0000}"/>
    <cellStyle name="Comma 18 5 2" xfId="9603" xr:uid="{00000000-0005-0000-0000-0000260B0000}"/>
    <cellStyle name="Comma 18 5 2 2" xfId="18356" xr:uid="{00000000-0005-0000-0000-0000270B0000}"/>
    <cellStyle name="Comma 18 5 3" xfId="13980" xr:uid="{00000000-0005-0000-0000-0000280B0000}"/>
    <cellStyle name="Comma 18 6" xfId="7415" xr:uid="{00000000-0005-0000-0000-0000290B0000}"/>
    <cellStyle name="Comma 18 6 2" xfId="16168" xr:uid="{00000000-0005-0000-0000-00002A0B0000}"/>
    <cellStyle name="Comma 18 7" xfId="11792" xr:uid="{00000000-0005-0000-0000-00002B0B0000}"/>
    <cellStyle name="Comma 19" xfId="2868" xr:uid="{00000000-0005-0000-0000-00002C0B0000}"/>
    <cellStyle name="Comma 19 2" xfId="3147" xr:uid="{00000000-0005-0000-0000-00002D0B0000}"/>
    <cellStyle name="Comma 19 2 2" xfId="3700" xr:uid="{00000000-0005-0000-0000-00002E0B0000}"/>
    <cellStyle name="Comma 19 2 2 2" xfId="4796" xr:uid="{00000000-0005-0000-0000-00002F0B0000}"/>
    <cellStyle name="Comma 19 2 2 2 2" xfId="6985" xr:uid="{00000000-0005-0000-0000-0000300B0000}"/>
    <cellStyle name="Comma 19 2 2 2 2 2" xfId="11362" xr:uid="{00000000-0005-0000-0000-0000310B0000}"/>
    <cellStyle name="Comma 19 2 2 2 2 2 2" xfId="20115" xr:uid="{00000000-0005-0000-0000-0000320B0000}"/>
    <cellStyle name="Comma 19 2 2 2 2 3" xfId="15739" xr:uid="{00000000-0005-0000-0000-0000330B0000}"/>
    <cellStyle name="Comma 19 2 2 2 3" xfId="9174" xr:uid="{00000000-0005-0000-0000-0000340B0000}"/>
    <cellStyle name="Comma 19 2 2 2 3 2" xfId="17927" xr:uid="{00000000-0005-0000-0000-0000350B0000}"/>
    <cellStyle name="Comma 19 2 2 2 4" xfId="13551" xr:uid="{00000000-0005-0000-0000-0000360B0000}"/>
    <cellStyle name="Comma 19 2 2 3" xfId="5891" xr:uid="{00000000-0005-0000-0000-0000370B0000}"/>
    <cellStyle name="Comma 19 2 2 3 2" xfId="10268" xr:uid="{00000000-0005-0000-0000-0000380B0000}"/>
    <cellStyle name="Comma 19 2 2 3 2 2" xfId="19021" xr:uid="{00000000-0005-0000-0000-0000390B0000}"/>
    <cellStyle name="Comma 19 2 2 3 3" xfId="14645" xr:uid="{00000000-0005-0000-0000-00003A0B0000}"/>
    <cellStyle name="Comma 19 2 2 4" xfId="8080" xr:uid="{00000000-0005-0000-0000-00003B0B0000}"/>
    <cellStyle name="Comma 19 2 2 4 2" xfId="16833" xr:uid="{00000000-0005-0000-0000-00003C0B0000}"/>
    <cellStyle name="Comma 19 2 2 5" xfId="12457" xr:uid="{00000000-0005-0000-0000-00003D0B0000}"/>
    <cellStyle name="Comma 19 2 3" xfId="4248" xr:uid="{00000000-0005-0000-0000-00003E0B0000}"/>
    <cellStyle name="Comma 19 2 3 2" xfId="6437" xr:uid="{00000000-0005-0000-0000-00003F0B0000}"/>
    <cellStyle name="Comma 19 2 3 2 2" xfId="10814" xr:uid="{00000000-0005-0000-0000-0000400B0000}"/>
    <cellStyle name="Comma 19 2 3 2 2 2" xfId="19567" xr:uid="{00000000-0005-0000-0000-0000410B0000}"/>
    <cellStyle name="Comma 19 2 3 2 3" xfId="15191" xr:uid="{00000000-0005-0000-0000-0000420B0000}"/>
    <cellStyle name="Comma 19 2 3 3" xfId="8626" xr:uid="{00000000-0005-0000-0000-0000430B0000}"/>
    <cellStyle name="Comma 19 2 3 3 2" xfId="17379" xr:uid="{00000000-0005-0000-0000-0000440B0000}"/>
    <cellStyle name="Comma 19 2 3 4" xfId="13003" xr:uid="{00000000-0005-0000-0000-0000450B0000}"/>
    <cellStyle name="Comma 19 2 4" xfId="5343" xr:uid="{00000000-0005-0000-0000-0000460B0000}"/>
    <cellStyle name="Comma 19 2 4 2" xfId="9720" xr:uid="{00000000-0005-0000-0000-0000470B0000}"/>
    <cellStyle name="Comma 19 2 4 2 2" xfId="18473" xr:uid="{00000000-0005-0000-0000-0000480B0000}"/>
    <cellStyle name="Comma 19 2 4 3" xfId="14097" xr:uid="{00000000-0005-0000-0000-0000490B0000}"/>
    <cellStyle name="Comma 19 2 5" xfId="7532" xr:uid="{00000000-0005-0000-0000-00004A0B0000}"/>
    <cellStyle name="Comma 19 2 5 2" xfId="16285" xr:uid="{00000000-0005-0000-0000-00004B0B0000}"/>
    <cellStyle name="Comma 19 2 6" xfId="11909" xr:uid="{00000000-0005-0000-0000-00004C0B0000}"/>
    <cellStyle name="Comma 19 3" xfId="3426" xr:uid="{00000000-0005-0000-0000-00004D0B0000}"/>
    <cellStyle name="Comma 19 3 2" xfId="4522" xr:uid="{00000000-0005-0000-0000-00004E0B0000}"/>
    <cellStyle name="Comma 19 3 2 2" xfId="6711" xr:uid="{00000000-0005-0000-0000-00004F0B0000}"/>
    <cellStyle name="Comma 19 3 2 2 2" xfId="11088" xr:uid="{00000000-0005-0000-0000-0000500B0000}"/>
    <cellStyle name="Comma 19 3 2 2 2 2" xfId="19841" xr:uid="{00000000-0005-0000-0000-0000510B0000}"/>
    <cellStyle name="Comma 19 3 2 2 3" xfId="15465" xr:uid="{00000000-0005-0000-0000-0000520B0000}"/>
    <cellStyle name="Comma 19 3 2 3" xfId="8900" xr:uid="{00000000-0005-0000-0000-0000530B0000}"/>
    <cellStyle name="Comma 19 3 2 3 2" xfId="17653" xr:uid="{00000000-0005-0000-0000-0000540B0000}"/>
    <cellStyle name="Comma 19 3 2 4" xfId="13277" xr:uid="{00000000-0005-0000-0000-0000550B0000}"/>
    <cellStyle name="Comma 19 3 3" xfId="5617" xr:uid="{00000000-0005-0000-0000-0000560B0000}"/>
    <cellStyle name="Comma 19 3 3 2" xfId="9994" xr:uid="{00000000-0005-0000-0000-0000570B0000}"/>
    <cellStyle name="Comma 19 3 3 2 2" xfId="18747" xr:uid="{00000000-0005-0000-0000-0000580B0000}"/>
    <cellStyle name="Comma 19 3 3 3" xfId="14371" xr:uid="{00000000-0005-0000-0000-0000590B0000}"/>
    <cellStyle name="Comma 19 3 4" xfId="7806" xr:uid="{00000000-0005-0000-0000-00005A0B0000}"/>
    <cellStyle name="Comma 19 3 4 2" xfId="16559" xr:uid="{00000000-0005-0000-0000-00005B0B0000}"/>
    <cellStyle name="Comma 19 3 5" xfId="12183" xr:uid="{00000000-0005-0000-0000-00005C0B0000}"/>
    <cellStyle name="Comma 19 4" xfId="3974" xr:uid="{00000000-0005-0000-0000-00005D0B0000}"/>
    <cellStyle name="Comma 19 4 2" xfId="6163" xr:uid="{00000000-0005-0000-0000-00005E0B0000}"/>
    <cellStyle name="Comma 19 4 2 2" xfId="10540" xr:uid="{00000000-0005-0000-0000-00005F0B0000}"/>
    <cellStyle name="Comma 19 4 2 2 2" xfId="19293" xr:uid="{00000000-0005-0000-0000-0000600B0000}"/>
    <cellStyle name="Comma 19 4 2 3" xfId="14917" xr:uid="{00000000-0005-0000-0000-0000610B0000}"/>
    <cellStyle name="Comma 19 4 3" xfId="8352" xr:uid="{00000000-0005-0000-0000-0000620B0000}"/>
    <cellStyle name="Comma 19 4 3 2" xfId="17105" xr:uid="{00000000-0005-0000-0000-0000630B0000}"/>
    <cellStyle name="Comma 19 4 4" xfId="12729" xr:uid="{00000000-0005-0000-0000-0000640B0000}"/>
    <cellStyle name="Comma 19 5" xfId="5069" xr:uid="{00000000-0005-0000-0000-0000650B0000}"/>
    <cellStyle name="Comma 19 5 2" xfId="9446" xr:uid="{00000000-0005-0000-0000-0000660B0000}"/>
    <cellStyle name="Comma 19 5 2 2" xfId="18199" xr:uid="{00000000-0005-0000-0000-0000670B0000}"/>
    <cellStyle name="Comma 19 5 3" xfId="13823" xr:uid="{00000000-0005-0000-0000-0000680B0000}"/>
    <cellStyle name="Comma 19 6" xfId="7258" xr:uid="{00000000-0005-0000-0000-0000690B0000}"/>
    <cellStyle name="Comma 19 6 2" xfId="16011" xr:uid="{00000000-0005-0000-0000-00006A0B0000}"/>
    <cellStyle name="Comma 19 7" xfId="11635" xr:uid="{00000000-0005-0000-0000-00006B0B0000}"/>
    <cellStyle name="Comma 2" xfId="76" xr:uid="{00000000-0005-0000-0000-00006C0B0000}"/>
    <cellStyle name="Comma 2 10" xfId="5028" xr:uid="{00000000-0005-0000-0000-00006D0B0000}"/>
    <cellStyle name="Comma 2 10 2" xfId="9405" xr:uid="{00000000-0005-0000-0000-00006E0B0000}"/>
    <cellStyle name="Comma 2 10 2 2" xfId="18158" xr:uid="{00000000-0005-0000-0000-00006F0B0000}"/>
    <cellStyle name="Comma 2 10 3" xfId="13782" xr:uid="{00000000-0005-0000-0000-0000700B0000}"/>
    <cellStyle name="Comma 2 11" xfId="7217" xr:uid="{00000000-0005-0000-0000-0000710B0000}"/>
    <cellStyle name="Comma 2 11 2" xfId="15970" xr:uid="{00000000-0005-0000-0000-0000720B0000}"/>
    <cellStyle name="Comma 2 12" xfId="11594" xr:uid="{00000000-0005-0000-0000-0000730B0000}"/>
    <cellStyle name="Comma 2 2" xfId="77" xr:uid="{00000000-0005-0000-0000-0000740B0000}"/>
    <cellStyle name="Comma 2 2 10" xfId="7218" xr:uid="{00000000-0005-0000-0000-0000750B0000}"/>
    <cellStyle name="Comma 2 2 10 2" xfId="15971" xr:uid="{00000000-0005-0000-0000-0000760B0000}"/>
    <cellStyle name="Comma 2 2 11" xfId="11595" xr:uid="{00000000-0005-0000-0000-0000770B0000}"/>
    <cellStyle name="Comma 2 2 2" xfId="78" xr:uid="{00000000-0005-0000-0000-0000780B0000}"/>
    <cellStyle name="Comma 2 2 2 10" xfId="11596" xr:uid="{00000000-0005-0000-0000-0000790B0000}"/>
    <cellStyle name="Comma 2 2 2 2" xfId="2931" xr:uid="{00000000-0005-0000-0000-00007A0B0000}"/>
    <cellStyle name="Comma 2 2 2 2 2" xfId="3043" xr:uid="{00000000-0005-0000-0000-00007B0B0000}"/>
    <cellStyle name="Comma 2 2 2 2 2 2" xfId="3319" xr:uid="{00000000-0005-0000-0000-00007C0B0000}"/>
    <cellStyle name="Comma 2 2 2 2 2 2 2" xfId="3872" xr:uid="{00000000-0005-0000-0000-00007D0B0000}"/>
    <cellStyle name="Comma 2 2 2 2 2 2 2 2" xfId="4968" xr:uid="{00000000-0005-0000-0000-00007E0B0000}"/>
    <cellStyle name="Comma 2 2 2 2 2 2 2 2 2" xfId="7157" xr:uid="{00000000-0005-0000-0000-00007F0B0000}"/>
    <cellStyle name="Comma 2 2 2 2 2 2 2 2 2 2" xfId="11534" xr:uid="{00000000-0005-0000-0000-0000800B0000}"/>
    <cellStyle name="Comma 2 2 2 2 2 2 2 2 2 2 2" xfId="20287" xr:uid="{00000000-0005-0000-0000-0000810B0000}"/>
    <cellStyle name="Comma 2 2 2 2 2 2 2 2 2 3" xfId="15911" xr:uid="{00000000-0005-0000-0000-0000820B0000}"/>
    <cellStyle name="Comma 2 2 2 2 2 2 2 2 3" xfId="9346" xr:uid="{00000000-0005-0000-0000-0000830B0000}"/>
    <cellStyle name="Comma 2 2 2 2 2 2 2 2 3 2" xfId="18099" xr:uid="{00000000-0005-0000-0000-0000840B0000}"/>
    <cellStyle name="Comma 2 2 2 2 2 2 2 2 4" xfId="13723" xr:uid="{00000000-0005-0000-0000-0000850B0000}"/>
    <cellStyle name="Comma 2 2 2 2 2 2 2 3" xfId="6063" xr:uid="{00000000-0005-0000-0000-0000860B0000}"/>
    <cellStyle name="Comma 2 2 2 2 2 2 2 3 2" xfId="10440" xr:uid="{00000000-0005-0000-0000-0000870B0000}"/>
    <cellStyle name="Comma 2 2 2 2 2 2 2 3 2 2" xfId="19193" xr:uid="{00000000-0005-0000-0000-0000880B0000}"/>
    <cellStyle name="Comma 2 2 2 2 2 2 2 3 3" xfId="14817" xr:uid="{00000000-0005-0000-0000-0000890B0000}"/>
    <cellStyle name="Comma 2 2 2 2 2 2 2 4" xfId="8252" xr:uid="{00000000-0005-0000-0000-00008A0B0000}"/>
    <cellStyle name="Comma 2 2 2 2 2 2 2 4 2" xfId="17005" xr:uid="{00000000-0005-0000-0000-00008B0B0000}"/>
    <cellStyle name="Comma 2 2 2 2 2 2 2 5" xfId="12629" xr:uid="{00000000-0005-0000-0000-00008C0B0000}"/>
    <cellStyle name="Comma 2 2 2 2 2 2 3" xfId="4420" xr:uid="{00000000-0005-0000-0000-00008D0B0000}"/>
    <cellStyle name="Comma 2 2 2 2 2 2 3 2" xfId="6609" xr:uid="{00000000-0005-0000-0000-00008E0B0000}"/>
    <cellStyle name="Comma 2 2 2 2 2 2 3 2 2" xfId="10986" xr:uid="{00000000-0005-0000-0000-00008F0B0000}"/>
    <cellStyle name="Comma 2 2 2 2 2 2 3 2 2 2" xfId="19739" xr:uid="{00000000-0005-0000-0000-0000900B0000}"/>
    <cellStyle name="Comma 2 2 2 2 2 2 3 2 3" xfId="15363" xr:uid="{00000000-0005-0000-0000-0000910B0000}"/>
    <cellStyle name="Comma 2 2 2 2 2 2 3 3" xfId="8798" xr:uid="{00000000-0005-0000-0000-0000920B0000}"/>
    <cellStyle name="Comma 2 2 2 2 2 2 3 3 2" xfId="17551" xr:uid="{00000000-0005-0000-0000-0000930B0000}"/>
    <cellStyle name="Comma 2 2 2 2 2 2 3 4" xfId="13175" xr:uid="{00000000-0005-0000-0000-0000940B0000}"/>
    <cellStyle name="Comma 2 2 2 2 2 2 4" xfId="5515" xr:uid="{00000000-0005-0000-0000-0000950B0000}"/>
    <cellStyle name="Comma 2 2 2 2 2 2 4 2" xfId="9892" xr:uid="{00000000-0005-0000-0000-0000960B0000}"/>
    <cellStyle name="Comma 2 2 2 2 2 2 4 2 2" xfId="18645" xr:uid="{00000000-0005-0000-0000-0000970B0000}"/>
    <cellStyle name="Comma 2 2 2 2 2 2 4 3" xfId="14269" xr:uid="{00000000-0005-0000-0000-0000980B0000}"/>
    <cellStyle name="Comma 2 2 2 2 2 2 5" xfId="7704" xr:uid="{00000000-0005-0000-0000-0000990B0000}"/>
    <cellStyle name="Comma 2 2 2 2 2 2 5 2" xfId="16457" xr:uid="{00000000-0005-0000-0000-00009A0B0000}"/>
    <cellStyle name="Comma 2 2 2 2 2 2 6" xfId="12081" xr:uid="{00000000-0005-0000-0000-00009B0B0000}"/>
    <cellStyle name="Comma 2 2 2 2 2 3" xfId="3598" xr:uid="{00000000-0005-0000-0000-00009C0B0000}"/>
    <cellStyle name="Comma 2 2 2 2 2 3 2" xfId="4694" xr:uid="{00000000-0005-0000-0000-00009D0B0000}"/>
    <cellStyle name="Comma 2 2 2 2 2 3 2 2" xfId="6883" xr:uid="{00000000-0005-0000-0000-00009E0B0000}"/>
    <cellStyle name="Comma 2 2 2 2 2 3 2 2 2" xfId="11260" xr:uid="{00000000-0005-0000-0000-00009F0B0000}"/>
    <cellStyle name="Comma 2 2 2 2 2 3 2 2 2 2" xfId="20013" xr:uid="{00000000-0005-0000-0000-0000A00B0000}"/>
    <cellStyle name="Comma 2 2 2 2 2 3 2 2 3" xfId="15637" xr:uid="{00000000-0005-0000-0000-0000A10B0000}"/>
    <cellStyle name="Comma 2 2 2 2 2 3 2 3" xfId="9072" xr:uid="{00000000-0005-0000-0000-0000A20B0000}"/>
    <cellStyle name="Comma 2 2 2 2 2 3 2 3 2" xfId="17825" xr:uid="{00000000-0005-0000-0000-0000A30B0000}"/>
    <cellStyle name="Comma 2 2 2 2 2 3 2 4" xfId="13449" xr:uid="{00000000-0005-0000-0000-0000A40B0000}"/>
    <cellStyle name="Comma 2 2 2 2 2 3 3" xfId="5789" xr:uid="{00000000-0005-0000-0000-0000A50B0000}"/>
    <cellStyle name="Comma 2 2 2 2 2 3 3 2" xfId="10166" xr:uid="{00000000-0005-0000-0000-0000A60B0000}"/>
    <cellStyle name="Comma 2 2 2 2 2 3 3 2 2" xfId="18919" xr:uid="{00000000-0005-0000-0000-0000A70B0000}"/>
    <cellStyle name="Comma 2 2 2 2 2 3 3 3" xfId="14543" xr:uid="{00000000-0005-0000-0000-0000A80B0000}"/>
    <cellStyle name="Comma 2 2 2 2 2 3 4" xfId="7978" xr:uid="{00000000-0005-0000-0000-0000A90B0000}"/>
    <cellStyle name="Comma 2 2 2 2 2 3 4 2" xfId="16731" xr:uid="{00000000-0005-0000-0000-0000AA0B0000}"/>
    <cellStyle name="Comma 2 2 2 2 2 3 5" xfId="12355" xr:uid="{00000000-0005-0000-0000-0000AB0B0000}"/>
    <cellStyle name="Comma 2 2 2 2 2 4" xfId="4146" xr:uid="{00000000-0005-0000-0000-0000AC0B0000}"/>
    <cellStyle name="Comma 2 2 2 2 2 4 2" xfId="6335" xr:uid="{00000000-0005-0000-0000-0000AD0B0000}"/>
    <cellStyle name="Comma 2 2 2 2 2 4 2 2" xfId="10712" xr:uid="{00000000-0005-0000-0000-0000AE0B0000}"/>
    <cellStyle name="Comma 2 2 2 2 2 4 2 2 2" xfId="19465" xr:uid="{00000000-0005-0000-0000-0000AF0B0000}"/>
    <cellStyle name="Comma 2 2 2 2 2 4 2 3" xfId="15089" xr:uid="{00000000-0005-0000-0000-0000B00B0000}"/>
    <cellStyle name="Comma 2 2 2 2 2 4 3" xfId="8524" xr:uid="{00000000-0005-0000-0000-0000B10B0000}"/>
    <cellStyle name="Comma 2 2 2 2 2 4 3 2" xfId="17277" xr:uid="{00000000-0005-0000-0000-0000B20B0000}"/>
    <cellStyle name="Comma 2 2 2 2 2 4 4" xfId="12901" xr:uid="{00000000-0005-0000-0000-0000B30B0000}"/>
    <cellStyle name="Comma 2 2 2 2 2 5" xfId="5241" xr:uid="{00000000-0005-0000-0000-0000B40B0000}"/>
    <cellStyle name="Comma 2 2 2 2 2 5 2" xfId="9618" xr:uid="{00000000-0005-0000-0000-0000B50B0000}"/>
    <cellStyle name="Comma 2 2 2 2 2 5 2 2" xfId="18371" xr:uid="{00000000-0005-0000-0000-0000B60B0000}"/>
    <cellStyle name="Comma 2 2 2 2 2 5 3" xfId="13995" xr:uid="{00000000-0005-0000-0000-0000B70B0000}"/>
    <cellStyle name="Comma 2 2 2 2 2 6" xfId="7430" xr:uid="{00000000-0005-0000-0000-0000B80B0000}"/>
    <cellStyle name="Comma 2 2 2 2 2 6 2" xfId="16183" xr:uid="{00000000-0005-0000-0000-0000B90B0000}"/>
    <cellStyle name="Comma 2 2 2 2 2 7" xfId="11807" xr:uid="{00000000-0005-0000-0000-0000BA0B0000}"/>
    <cellStyle name="Comma 2 2 2 2 3" xfId="3207" xr:uid="{00000000-0005-0000-0000-0000BB0B0000}"/>
    <cellStyle name="Comma 2 2 2 2 3 2" xfId="3760" xr:uid="{00000000-0005-0000-0000-0000BC0B0000}"/>
    <cellStyle name="Comma 2 2 2 2 3 2 2" xfId="4856" xr:uid="{00000000-0005-0000-0000-0000BD0B0000}"/>
    <cellStyle name="Comma 2 2 2 2 3 2 2 2" xfId="7045" xr:uid="{00000000-0005-0000-0000-0000BE0B0000}"/>
    <cellStyle name="Comma 2 2 2 2 3 2 2 2 2" xfId="11422" xr:uid="{00000000-0005-0000-0000-0000BF0B0000}"/>
    <cellStyle name="Comma 2 2 2 2 3 2 2 2 2 2" xfId="20175" xr:uid="{00000000-0005-0000-0000-0000C00B0000}"/>
    <cellStyle name="Comma 2 2 2 2 3 2 2 2 3" xfId="15799" xr:uid="{00000000-0005-0000-0000-0000C10B0000}"/>
    <cellStyle name="Comma 2 2 2 2 3 2 2 3" xfId="9234" xr:uid="{00000000-0005-0000-0000-0000C20B0000}"/>
    <cellStyle name="Comma 2 2 2 2 3 2 2 3 2" xfId="17987" xr:uid="{00000000-0005-0000-0000-0000C30B0000}"/>
    <cellStyle name="Comma 2 2 2 2 3 2 2 4" xfId="13611" xr:uid="{00000000-0005-0000-0000-0000C40B0000}"/>
    <cellStyle name="Comma 2 2 2 2 3 2 3" xfId="5951" xr:uid="{00000000-0005-0000-0000-0000C50B0000}"/>
    <cellStyle name="Comma 2 2 2 2 3 2 3 2" xfId="10328" xr:uid="{00000000-0005-0000-0000-0000C60B0000}"/>
    <cellStyle name="Comma 2 2 2 2 3 2 3 2 2" xfId="19081" xr:uid="{00000000-0005-0000-0000-0000C70B0000}"/>
    <cellStyle name="Comma 2 2 2 2 3 2 3 3" xfId="14705" xr:uid="{00000000-0005-0000-0000-0000C80B0000}"/>
    <cellStyle name="Comma 2 2 2 2 3 2 4" xfId="8140" xr:uid="{00000000-0005-0000-0000-0000C90B0000}"/>
    <cellStyle name="Comma 2 2 2 2 3 2 4 2" xfId="16893" xr:uid="{00000000-0005-0000-0000-0000CA0B0000}"/>
    <cellStyle name="Comma 2 2 2 2 3 2 5" xfId="12517" xr:uid="{00000000-0005-0000-0000-0000CB0B0000}"/>
    <cellStyle name="Comma 2 2 2 2 3 3" xfId="4308" xr:uid="{00000000-0005-0000-0000-0000CC0B0000}"/>
    <cellStyle name="Comma 2 2 2 2 3 3 2" xfId="6497" xr:uid="{00000000-0005-0000-0000-0000CD0B0000}"/>
    <cellStyle name="Comma 2 2 2 2 3 3 2 2" xfId="10874" xr:uid="{00000000-0005-0000-0000-0000CE0B0000}"/>
    <cellStyle name="Comma 2 2 2 2 3 3 2 2 2" xfId="19627" xr:uid="{00000000-0005-0000-0000-0000CF0B0000}"/>
    <cellStyle name="Comma 2 2 2 2 3 3 2 3" xfId="15251" xr:uid="{00000000-0005-0000-0000-0000D00B0000}"/>
    <cellStyle name="Comma 2 2 2 2 3 3 3" xfId="8686" xr:uid="{00000000-0005-0000-0000-0000D10B0000}"/>
    <cellStyle name="Comma 2 2 2 2 3 3 3 2" xfId="17439" xr:uid="{00000000-0005-0000-0000-0000D20B0000}"/>
    <cellStyle name="Comma 2 2 2 2 3 3 4" xfId="13063" xr:uid="{00000000-0005-0000-0000-0000D30B0000}"/>
    <cellStyle name="Comma 2 2 2 2 3 4" xfId="5403" xr:uid="{00000000-0005-0000-0000-0000D40B0000}"/>
    <cellStyle name="Comma 2 2 2 2 3 4 2" xfId="9780" xr:uid="{00000000-0005-0000-0000-0000D50B0000}"/>
    <cellStyle name="Comma 2 2 2 2 3 4 2 2" xfId="18533" xr:uid="{00000000-0005-0000-0000-0000D60B0000}"/>
    <cellStyle name="Comma 2 2 2 2 3 4 3" xfId="14157" xr:uid="{00000000-0005-0000-0000-0000D70B0000}"/>
    <cellStyle name="Comma 2 2 2 2 3 5" xfId="7592" xr:uid="{00000000-0005-0000-0000-0000D80B0000}"/>
    <cellStyle name="Comma 2 2 2 2 3 5 2" xfId="16345" xr:uid="{00000000-0005-0000-0000-0000D90B0000}"/>
    <cellStyle name="Comma 2 2 2 2 3 6" xfId="11969" xr:uid="{00000000-0005-0000-0000-0000DA0B0000}"/>
    <cellStyle name="Comma 2 2 2 2 4" xfId="3486" xr:uid="{00000000-0005-0000-0000-0000DB0B0000}"/>
    <cellStyle name="Comma 2 2 2 2 4 2" xfId="4582" xr:uid="{00000000-0005-0000-0000-0000DC0B0000}"/>
    <cellStyle name="Comma 2 2 2 2 4 2 2" xfId="6771" xr:uid="{00000000-0005-0000-0000-0000DD0B0000}"/>
    <cellStyle name="Comma 2 2 2 2 4 2 2 2" xfId="11148" xr:uid="{00000000-0005-0000-0000-0000DE0B0000}"/>
    <cellStyle name="Comma 2 2 2 2 4 2 2 2 2" xfId="19901" xr:uid="{00000000-0005-0000-0000-0000DF0B0000}"/>
    <cellStyle name="Comma 2 2 2 2 4 2 2 3" xfId="15525" xr:uid="{00000000-0005-0000-0000-0000E00B0000}"/>
    <cellStyle name="Comma 2 2 2 2 4 2 3" xfId="8960" xr:uid="{00000000-0005-0000-0000-0000E10B0000}"/>
    <cellStyle name="Comma 2 2 2 2 4 2 3 2" xfId="17713" xr:uid="{00000000-0005-0000-0000-0000E20B0000}"/>
    <cellStyle name="Comma 2 2 2 2 4 2 4" xfId="13337" xr:uid="{00000000-0005-0000-0000-0000E30B0000}"/>
    <cellStyle name="Comma 2 2 2 2 4 3" xfId="5677" xr:uid="{00000000-0005-0000-0000-0000E40B0000}"/>
    <cellStyle name="Comma 2 2 2 2 4 3 2" xfId="10054" xr:uid="{00000000-0005-0000-0000-0000E50B0000}"/>
    <cellStyle name="Comma 2 2 2 2 4 3 2 2" xfId="18807" xr:uid="{00000000-0005-0000-0000-0000E60B0000}"/>
    <cellStyle name="Comma 2 2 2 2 4 3 3" xfId="14431" xr:uid="{00000000-0005-0000-0000-0000E70B0000}"/>
    <cellStyle name="Comma 2 2 2 2 4 4" xfId="7866" xr:uid="{00000000-0005-0000-0000-0000E80B0000}"/>
    <cellStyle name="Comma 2 2 2 2 4 4 2" xfId="16619" xr:uid="{00000000-0005-0000-0000-0000E90B0000}"/>
    <cellStyle name="Comma 2 2 2 2 4 5" xfId="12243" xr:uid="{00000000-0005-0000-0000-0000EA0B0000}"/>
    <cellStyle name="Comma 2 2 2 2 5" xfId="4034" xr:uid="{00000000-0005-0000-0000-0000EB0B0000}"/>
    <cellStyle name="Comma 2 2 2 2 5 2" xfId="6223" xr:uid="{00000000-0005-0000-0000-0000EC0B0000}"/>
    <cellStyle name="Comma 2 2 2 2 5 2 2" xfId="10600" xr:uid="{00000000-0005-0000-0000-0000ED0B0000}"/>
    <cellStyle name="Comma 2 2 2 2 5 2 2 2" xfId="19353" xr:uid="{00000000-0005-0000-0000-0000EE0B0000}"/>
    <cellStyle name="Comma 2 2 2 2 5 2 3" xfId="14977" xr:uid="{00000000-0005-0000-0000-0000EF0B0000}"/>
    <cellStyle name="Comma 2 2 2 2 5 3" xfId="8412" xr:uid="{00000000-0005-0000-0000-0000F00B0000}"/>
    <cellStyle name="Comma 2 2 2 2 5 3 2" xfId="17165" xr:uid="{00000000-0005-0000-0000-0000F10B0000}"/>
    <cellStyle name="Comma 2 2 2 2 5 4" xfId="12789" xr:uid="{00000000-0005-0000-0000-0000F20B0000}"/>
    <cellStyle name="Comma 2 2 2 2 6" xfId="5129" xr:uid="{00000000-0005-0000-0000-0000F30B0000}"/>
    <cellStyle name="Comma 2 2 2 2 6 2" xfId="9506" xr:uid="{00000000-0005-0000-0000-0000F40B0000}"/>
    <cellStyle name="Comma 2 2 2 2 6 2 2" xfId="18259" xr:uid="{00000000-0005-0000-0000-0000F50B0000}"/>
    <cellStyle name="Comma 2 2 2 2 6 3" xfId="13883" xr:uid="{00000000-0005-0000-0000-0000F60B0000}"/>
    <cellStyle name="Comma 2 2 2 2 7" xfId="7318" xr:uid="{00000000-0005-0000-0000-0000F70B0000}"/>
    <cellStyle name="Comma 2 2 2 2 7 2" xfId="16071" xr:uid="{00000000-0005-0000-0000-0000F80B0000}"/>
    <cellStyle name="Comma 2 2 2 2 8" xfId="11695" xr:uid="{00000000-0005-0000-0000-0000F90B0000}"/>
    <cellStyle name="Comma 2 2 2 3" xfId="2990" xr:uid="{00000000-0005-0000-0000-0000FA0B0000}"/>
    <cellStyle name="Comma 2 2 2 3 2" xfId="3266" xr:uid="{00000000-0005-0000-0000-0000FB0B0000}"/>
    <cellStyle name="Comma 2 2 2 3 2 2" xfId="3819" xr:uid="{00000000-0005-0000-0000-0000FC0B0000}"/>
    <cellStyle name="Comma 2 2 2 3 2 2 2" xfId="4915" xr:uid="{00000000-0005-0000-0000-0000FD0B0000}"/>
    <cellStyle name="Comma 2 2 2 3 2 2 2 2" xfId="7104" xr:uid="{00000000-0005-0000-0000-0000FE0B0000}"/>
    <cellStyle name="Comma 2 2 2 3 2 2 2 2 2" xfId="11481" xr:uid="{00000000-0005-0000-0000-0000FF0B0000}"/>
    <cellStyle name="Comma 2 2 2 3 2 2 2 2 2 2" xfId="20234" xr:uid="{00000000-0005-0000-0000-0000000C0000}"/>
    <cellStyle name="Comma 2 2 2 3 2 2 2 2 3" xfId="15858" xr:uid="{00000000-0005-0000-0000-0000010C0000}"/>
    <cellStyle name="Comma 2 2 2 3 2 2 2 3" xfId="9293" xr:uid="{00000000-0005-0000-0000-0000020C0000}"/>
    <cellStyle name="Comma 2 2 2 3 2 2 2 3 2" xfId="18046" xr:uid="{00000000-0005-0000-0000-0000030C0000}"/>
    <cellStyle name="Comma 2 2 2 3 2 2 2 4" xfId="13670" xr:uid="{00000000-0005-0000-0000-0000040C0000}"/>
    <cellStyle name="Comma 2 2 2 3 2 2 3" xfId="6010" xr:uid="{00000000-0005-0000-0000-0000050C0000}"/>
    <cellStyle name="Comma 2 2 2 3 2 2 3 2" xfId="10387" xr:uid="{00000000-0005-0000-0000-0000060C0000}"/>
    <cellStyle name="Comma 2 2 2 3 2 2 3 2 2" xfId="19140" xr:uid="{00000000-0005-0000-0000-0000070C0000}"/>
    <cellStyle name="Comma 2 2 2 3 2 2 3 3" xfId="14764" xr:uid="{00000000-0005-0000-0000-0000080C0000}"/>
    <cellStyle name="Comma 2 2 2 3 2 2 4" xfId="8199" xr:uid="{00000000-0005-0000-0000-0000090C0000}"/>
    <cellStyle name="Comma 2 2 2 3 2 2 4 2" xfId="16952" xr:uid="{00000000-0005-0000-0000-00000A0C0000}"/>
    <cellStyle name="Comma 2 2 2 3 2 2 5" xfId="12576" xr:uid="{00000000-0005-0000-0000-00000B0C0000}"/>
    <cellStyle name="Comma 2 2 2 3 2 3" xfId="4367" xr:uid="{00000000-0005-0000-0000-00000C0C0000}"/>
    <cellStyle name="Comma 2 2 2 3 2 3 2" xfId="6556" xr:uid="{00000000-0005-0000-0000-00000D0C0000}"/>
    <cellStyle name="Comma 2 2 2 3 2 3 2 2" xfId="10933" xr:uid="{00000000-0005-0000-0000-00000E0C0000}"/>
    <cellStyle name="Comma 2 2 2 3 2 3 2 2 2" xfId="19686" xr:uid="{00000000-0005-0000-0000-00000F0C0000}"/>
    <cellStyle name="Comma 2 2 2 3 2 3 2 3" xfId="15310" xr:uid="{00000000-0005-0000-0000-0000100C0000}"/>
    <cellStyle name="Comma 2 2 2 3 2 3 3" xfId="8745" xr:uid="{00000000-0005-0000-0000-0000110C0000}"/>
    <cellStyle name="Comma 2 2 2 3 2 3 3 2" xfId="17498" xr:uid="{00000000-0005-0000-0000-0000120C0000}"/>
    <cellStyle name="Comma 2 2 2 3 2 3 4" xfId="13122" xr:uid="{00000000-0005-0000-0000-0000130C0000}"/>
    <cellStyle name="Comma 2 2 2 3 2 4" xfId="5462" xr:uid="{00000000-0005-0000-0000-0000140C0000}"/>
    <cellStyle name="Comma 2 2 2 3 2 4 2" xfId="9839" xr:uid="{00000000-0005-0000-0000-0000150C0000}"/>
    <cellStyle name="Comma 2 2 2 3 2 4 2 2" xfId="18592" xr:uid="{00000000-0005-0000-0000-0000160C0000}"/>
    <cellStyle name="Comma 2 2 2 3 2 4 3" xfId="14216" xr:uid="{00000000-0005-0000-0000-0000170C0000}"/>
    <cellStyle name="Comma 2 2 2 3 2 5" xfId="7651" xr:uid="{00000000-0005-0000-0000-0000180C0000}"/>
    <cellStyle name="Comma 2 2 2 3 2 5 2" xfId="16404" xr:uid="{00000000-0005-0000-0000-0000190C0000}"/>
    <cellStyle name="Comma 2 2 2 3 2 6" xfId="12028" xr:uid="{00000000-0005-0000-0000-00001A0C0000}"/>
    <cellStyle name="Comma 2 2 2 3 3" xfId="3545" xr:uid="{00000000-0005-0000-0000-00001B0C0000}"/>
    <cellStyle name="Comma 2 2 2 3 3 2" xfId="4641" xr:uid="{00000000-0005-0000-0000-00001C0C0000}"/>
    <cellStyle name="Comma 2 2 2 3 3 2 2" xfId="6830" xr:uid="{00000000-0005-0000-0000-00001D0C0000}"/>
    <cellStyle name="Comma 2 2 2 3 3 2 2 2" xfId="11207" xr:uid="{00000000-0005-0000-0000-00001E0C0000}"/>
    <cellStyle name="Comma 2 2 2 3 3 2 2 2 2" xfId="19960" xr:uid="{00000000-0005-0000-0000-00001F0C0000}"/>
    <cellStyle name="Comma 2 2 2 3 3 2 2 3" xfId="15584" xr:uid="{00000000-0005-0000-0000-0000200C0000}"/>
    <cellStyle name="Comma 2 2 2 3 3 2 3" xfId="9019" xr:uid="{00000000-0005-0000-0000-0000210C0000}"/>
    <cellStyle name="Comma 2 2 2 3 3 2 3 2" xfId="17772" xr:uid="{00000000-0005-0000-0000-0000220C0000}"/>
    <cellStyle name="Comma 2 2 2 3 3 2 4" xfId="13396" xr:uid="{00000000-0005-0000-0000-0000230C0000}"/>
    <cellStyle name="Comma 2 2 2 3 3 3" xfId="5736" xr:uid="{00000000-0005-0000-0000-0000240C0000}"/>
    <cellStyle name="Comma 2 2 2 3 3 3 2" xfId="10113" xr:uid="{00000000-0005-0000-0000-0000250C0000}"/>
    <cellStyle name="Comma 2 2 2 3 3 3 2 2" xfId="18866" xr:uid="{00000000-0005-0000-0000-0000260C0000}"/>
    <cellStyle name="Comma 2 2 2 3 3 3 3" xfId="14490" xr:uid="{00000000-0005-0000-0000-0000270C0000}"/>
    <cellStyle name="Comma 2 2 2 3 3 4" xfId="7925" xr:uid="{00000000-0005-0000-0000-0000280C0000}"/>
    <cellStyle name="Comma 2 2 2 3 3 4 2" xfId="16678" xr:uid="{00000000-0005-0000-0000-0000290C0000}"/>
    <cellStyle name="Comma 2 2 2 3 3 5" xfId="12302" xr:uid="{00000000-0005-0000-0000-00002A0C0000}"/>
    <cellStyle name="Comma 2 2 2 3 4" xfId="4093" xr:uid="{00000000-0005-0000-0000-00002B0C0000}"/>
    <cellStyle name="Comma 2 2 2 3 4 2" xfId="6282" xr:uid="{00000000-0005-0000-0000-00002C0C0000}"/>
    <cellStyle name="Comma 2 2 2 3 4 2 2" xfId="10659" xr:uid="{00000000-0005-0000-0000-00002D0C0000}"/>
    <cellStyle name="Comma 2 2 2 3 4 2 2 2" xfId="19412" xr:uid="{00000000-0005-0000-0000-00002E0C0000}"/>
    <cellStyle name="Comma 2 2 2 3 4 2 3" xfId="15036" xr:uid="{00000000-0005-0000-0000-00002F0C0000}"/>
    <cellStyle name="Comma 2 2 2 3 4 3" xfId="8471" xr:uid="{00000000-0005-0000-0000-0000300C0000}"/>
    <cellStyle name="Comma 2 2 2 3 4 3 2" xfId="17224" xr:uid="{00000000-0005-0000-0000-0000310C0000}"/>
    <cellStyle name="Comma 2 2 2 3 4 4" xfId="12848" xr:uid="{00000000-0005-0000-0000-0000320C0000}"/>
    <cellStyle name="Comma 2 2 2 3 5" xfId="5188" xr:uid="{00000000-0005-0000-0000-0000330C0000}"/>
    <cellStyle name="Comma 2 2 2 3 5 2" xfId="9565" xr:uid="{00000000-0005-0000-0000-0000340C0000}"/>
    <cellStyle name="Comma 2 2 2 3 5 2 2" xfId="18318" xr:uid="{00000000-0005-0000-0000-0000350C0000}"/>
    <cellStyle name="Comma 2 2 2 3 5 3" xfId="13942" xr:uid="{00000000-0005-0000-0000-0000360C0000}"/>
    <cellStyle name="Comma 2 2 2 3 6" xfId="7377" xr:uid="{00000000-0005-0000-0000-0000370C0000}"/>
    <cellStyle name="Comma 2 2 2 3 6 2" xfId="16130" xr:uid="{00000000-0005-0000-0000-0000380C0000}"/>
    <cellStyle name="Comma 2 2 2 3 7" xfId="11754" xr:uid="{00000000-0005-0000-0000-0000390C0000}"/>
    <cellStyle name="Comma 2 2 2 4" xfId="2877" xr:uid="{00000000-0005-0000-0000-00003A0C0000}"/>
    <cellStyle name="Comma 2 2 2 4 2" xfId="3156" xr:uid="{00000000-0005-0000-0000-00003B0C0000}"/>
    <cellStyle name="Comma 2 2 2 4 2 2" xfId="3709" xr:uid="{00000000-0005-0000-0000-00003C0C0000}"/>
    <cellStyle name="Comma 2 2 2 4 2 2 2" xfId="4805" xr:uid="{00000000-0005-0000-0000-00003D0C0000}"/>
    <cellStyle name="Comma 2 2 2 4 2 2 2 2" xfId="6994" xr:uid="{00000000-0005-0000-0000-00003E0C0000}"/>
    <cellStyle name="Comma 2 2 2 4 2 2 2 2 2" xfId="11371" xr:uid="{00000000-0005-0000-0000-00003F0C0000}"/>
    <cellStyle name="Comma 2 2 2 4 2 2 2 2 2 2" xfId="20124" xr:uid="{00000000-0005-0000-0000-0000400C0000}"/>
    <cellStyle name="Comma 2 2 2 4 2 2 2 2 3" xfId="15748" xr:uid="{00000000-0005-0000-0000-0000410C0000}"/>
    <cellStyle name="Comma 2 2 2 4 2 2 2 3" xfId="9183" xr:uid="{00000000-0005-0000-0000-0000420C0000}"/>
    <cellStyle name="Comma 2 2 2 4 2 2 2 3 2" xfId="17936" xr:uid="{00000000-0005-0000-0000-0000430C0000}"/>
    <cellStyle name="Comma 2 2 2 4 2 2 2 4" xfId="13560" xr:uid="{00000000-0005-0000-0000-0000440C0000}"/>
    <cellStyle name="Comma 2 2 2 4 2 2 3" xfId="5900" xr:uid="{00000000-0005-0000-0000-0000450C0000}"/>
    <cellStyle name="Comma 2 2 2 4 2 2 3 2" xfId="10277" xr:uid="{00000000-0005-0000-0000-0000460C0000}"/>
    <cellStyle name="Comma 2 2 2 4 2 2 3 2 2" xfId="19030" xr:uid="{00000000-0005-0000-0000-0000470C0000}"/>
    <cellStyle name="Comma 2 2 2 4 2 2 3 3" xfId="14654" xr:uid="{00000000-0005-0000-0000-0000480C0000}"/>
    <cellStyle name="Comma 2 2 2 4 2 2 4" xfId="8089" xr:uid="{00000000-0005-0000-0000-0000490C0000}"/>
    <cellStyle name="Comma 2 2 2 4 2 2 4 2" xfId="16842" xr:uid="{00000000-0005-0000-0000-00004A0C0000}"/>
    <cellStyle name="Comma 2 2 2 4 2 2 5" xfId="12466" xr:uid="{00000000-0005-0000-0000-00004B0C0000}"/>
    <cellStyle name="Comma 2 2 2 4 2 3" xfId="4257" xr:uid="{00000000-0005-0000-0000-00004C0C0000}"/>
    <cellStyle name="Comma 2 2 2 4 2 3 2" xfId="6446" xr:uid="{00000000-0005-0000-0000-00004D0C0000}"/>
    <cellStyle name="Comma 2 2 2 4 2 3 2 2" xfId="10823" xr:uid="{00000000-0005-0000-0000-00004E0C0000}"/>
    <cellStyle name="Comma 2 2 2 4 2 3 2 2 2" xfId="19576" xr:uid="{00000000-0005-0000-0000-00004F0C0000}"/>
    <cellStyle name="Comma 2 2 2 4 2 3 2 3" xfId="15200" xr:uid="{00000000-0005-0000-0000-0000500C0000}"/>
    <cellStyle name="Comma 2 2 2 4 2 3 3" xfId="8635" xr:uid="{00000000-0005-0000-0000-0000510C0000}"/>
    <cellStyle name="Comma 2 2 2 4 2 3 3 2" xfId="17388" xr:uid="{00000000-0005-0000-0000-0000520C0000}"/>
    <cellStyle name="Comma 2 2 2 4 2 3 4" xfId="13012" xr:uid="{00000000-0005-0000-0000-0000530C0000}"/>
    <cellStyle name="Comma 2 2 2 4 2 4" xfId="5352" xr:uid="{00000000-0005-0000-0000-0000540C0000}"/>
    <cellStyle name="Comma 2 2 2 4 2 4 2" xfId="9729" xr:uid="{00000000-0005-0000-0000-0000550C0000}"/>
    <cellStyle name="Comma 2 2 2 4 2 4 2 2" xfId="18482" xr:uid="{00000000-0005-0000-0000-0000560C0000}"/>
    <cellStyle name="Comma 2 2 2 4 2 4 3" xfId="14106" xr:uid="{00000000-0005-0000-0000-0000570C0000}"/>
    <cellStyle name="Comma 2 2 2 4 2 5" xfId="7541" xr:uid="{00000000-0005-0000-0000-0000580C0000}"/>
    <cellStyle name="Comma 2 2 2 4 2 5 2" xfId="16294" xr:uid="{00000000-0005-0000-0000-0000590C0000}"/>
    <cellStyle name="Comma 2 2 2 4 2 6" xfId="11918" xr:uid="{00000000-0005-0000-0000-00005A0C0000}"/>
    <cellStyle name="Comma 2 2 2 4 3" xfId="3435" xr:uid="{00000000-0005-0000-0000-00005B0C0000}"/>
    <cellStyle name="Comma 2 2 2 4 3 2" xfId="4531" xr:uid="{00000000-0005-0000-0000-00005C0C0000}"/>
    <cellStyle name="Comma 2 2 2 4 3 2 2" xfId="6720" xr:uid="{00000000-0005-0000-0000-00005D0C0000}"/>
    <cellStyle name="Comma 2 2 2 4 3 2 2 2" xfId="11097" xr:uid="{00000000-0005-0000-0000-00005E0C0000}"/>
    <cellStyle name="Comma 2 2 2 4 3 2 2 2 2" xfId="19850" xr:uid="{00000000-0005-0000-0000-00005F0C0000}"/>
    <cellStyle name="Comma 2 2 2 4 3 2 2 3" xfId="15474" xr:uid="{00000000-0005-0000-0000-0000600C0000}"/>
    <cellStyle name="Comma 2 2 2 4 3 2 3" xfId="8909" xr:uid="{00000000-0005-0000-0000-0000610C0000}"/>
    <cellStyle name="Comma 2 2 2 4 3 2 3 2" xfId="17662" xr:uid="{00000000-0005-0000-0000-0000620C0000}"/>
    <cellStyle name="Comma 2 2 2 4 3 2 4" xfId="13286" xr:uid="{00000000-0005-0000-0000-0000630C0000}"/>
    <cellStyle name="Comma 2 2 2 4 3 3" xfId="5626" xr:uid="{00000000-0005-0000-0000-0000640C0000}"/>
    <cellStyle name="Comma 2 2 2 4 3 3 2" xfId="10003" xr:uid="{00000000-0005-0000-0000-0000650C0000}"/>
    <cellStyle name="Comma 2 2 2 4 3 3 2 2" xfId="18756" xr:uid="{00000000-0005-0000-0000-0000660C0000}"/>
    <cellStyle name="Comma 2 2 2 4 3 3 3" xfId="14380" xr:uid="{00000000-0005-0000-0000-0000670C0000}"/>
    <cellStyle name="Comma 2 2 2 4 3 4" xfId="7815" xr:uid="{00000000-0005-0000-0000-0000680C0000}"/>
    <cellStyle name="Comma 2 2 2 4 3 4 2" xfId="16568" xr:uid="{00000000-0005-0000-0000-0000690C0000}"/>
    <cellStyle name="Comma 2 2 2 4 3 5" xfId="12192" xr:uid="{00000000-0005-0000-0000-00006A0C0000}"/>
    <cellStyle name="Comma 2 2 2 4 4" xfId="3983" xr:uid="{00000000-0005-0000-0000-00006B0C0000}"/>
    <cellStyle name="Comma 2 2 2 4 4 2" xfId="6172" xr:uid="{00000000-0005-0000-0000-00006C0C0000}"/>
    <cellStyle name="Comma 2 2 2 4 4 2 2" xfId="10549" xr:uid="{00000000-0005-0000-0000-00006D0C0000}"/>
    <cellStyle name="Comma 2 2 2 4 4 2 2 2" xfId="19302" xr:uid="{00000000-0005-0000-0000-00006E0C0000}"/>
    <cellStyle name="Comma 2 2 2 4 4 2 3" xfId="14926" xr:uid="{00000000-0005-0000-0000-00006F0C0000}"/>
    <cellStyle name="Comma 2 2 2 4 4 3" xfId="8361" xr:uid="{00000000-0005-0000-0000-0000700C0000}"/>
    <cellStyle name="Comma 2 2 2 4 4 3 2" xfId="17114" xr:uid="{00000000-0005-0000-0000-0000710C0000}"/>
    <cellStyle name="Comma 2 2 2 4 4 4" xfId="12738" xr:uid="{00000000-0005-0000-0000-0000720C0000}"/>
    <cellStyle name="Comma 2 2 2 4 5" xfId="5078" xr:uid="{00000000-0005-0000-0000-0000730C0000}"/>
    <cellStyle name="Comma 2 2 2 4 5 2" xfId="9455" xr:uid="{00000000-0005-0000-0000-0000740C0000}"/>
    <cellStyle name="Comma 2 2 2 4 5 2 2" xfId="18208" xr:uid="{00000000-0005-0000-0000-0000750C0000}"/>
    <cellStyle name="Comma 2 2 2 4 5 3" xfId="13832" xr:uid="{00000000-0005-0000-0000-0000760C0000}"/>
    <cellStyle name="Comma 2 2 2 4 6" xfId="7267" xr:uid="{00000000-0005-0000-0000-0000770C0000}"/>
    <cellStyle name="Comma 2 2 2 4 6 2" xfId="16020" xr:uid="{00000000-0005-0000-0000-0000780C0000}"/>
    <cellStyle name="Comma 2 2 2 4 7" xfId="11644" xr:uid="{00000000-0005-0000-0000-0000790C0000}"/>
    <cellStyle name="Comma 2 2 2 5" xfId="3106" xr:uid="{00000000-0005-0000-0000-00007A0C0000}"/>
    <cellStyle name="Comma 2 2 2 5 2" xfId="3660" xr:uid="{00000000-0005-0000-0000-00007B0C0000}"/>
    <cellStyle name="Comma 2 2 2 5 2 2" xfId="4756" xr:uid="{00000000-0005-0000-0000-00007C0C0000}"/>
    <cellStyle name="Comma 2 2 2 5 2 2 2" xfId="6945" xr:uid="{00000000-0005-0000-0000-00007D0C0000}"/>
    <cellStyle name="Comma 2 2 2 5 2 2 2 2" xfId="11322" xr:uid="{00000000-0005-0000-0000-00007E0C0000}"/>
    <cellStyle name="Comma 2 2 2 5 2 2 2 2 2" xfId="20075" xr:uid="{00000000-0005-0000-0000-00007F0C0000}"/>
    <cellStyle name="Comma 2 2 2 5 2 2 2 3" xfId="15699" xr:uid="{00000000-0005-0000-0000-0000800C0000}"/>
    <cellStyle name="Comma 2 2 2 5 2 2 3" xfId="9134" xr:uid="{00000000-0005-0000-0000-0000810C0000}"/>
    <cellStyle name="Comma 2 2 2 5 2 2 3 2" xfId="17887" xr:uid="{00000000-0005-0000-0000-0000820C0000}"/>
    <cellStyle name="Comma 2 2 2 5 2 2 4" xfId="13511" xr:uid="{00000000-0005-0000-0000-0000830C0000}"/>
    <cellStyle name="Comma 2 2 2 5 2 3" xfId="5851" xr:uid="{00000000-0005-0000-0000-0000840C0000}"/>
    <cellStyle name="Comma 2 2 2 5 2 3 2" xfId="10228" xr:uid="{00000000-0005-0000-0000-0000850C0000}"/>
    <cellStyle name="Comma 2 2 2 5 2 3 2 2" xfId="18981" xr:uid="{00000000-0005-0000-0000-0000860C0000}"/>
    <cellStyle name="Comma 2 2 2 5 2 3 3" xfId="14605" xr:uid="{00000000-0005-0000-0000-0000870C0000}"/>
    <cellStyle name="Comma 2 2 2 5 2 4" xfId="8040" xr:uid="{00000000-0005-0000-0000-0000880C0000}"/>
    <cellStyle name="Comma 2 2 2 5 2 4 2" xfId="16793" xr:uid="{00000000-0005-0000-0000-0000890C0000}"/>
    <cellStyle name="Comma 2 2 2 5 2 5" xfId="12417" xr:uid="{00000000-0005-0000-0000-00008A0C0000}"/>
    <cellStyle name="Comma 2 2 2 5 3" xfId="4208" xr:uid="{00000000-0005-0000-0000-00008B0C0000}"/>
    <cellStyle name="Comma 2 2 2 5 3 2" xfId="6397" xr:uid="{00000000-0005-0000-0000-00008C0C0000}"/>
    <cellStyle name="Comma 2 2 2 5 3 2 2" xfId="10774" xr:uid="{00000000-0005-0000-0000-00008D0C0000}"/>
    <cellStyle name="Comma 2 2 2 5 3 2 2 2" xfId="19527" xr:uid="{00000000-0005-0000-0000-00008E0C0000}"/>
    <cellStyle name="Comma 2 2 2 5 3 2 3" xfId="15151" xr:uid="{00000000-0005-0000-0000-00008F0C0000}"/>
    <cellStyle name="Comma 2 2 2 5 3 3" xfId="8586" xr:uid="{00000000-0005-0000-0000-0000900C0000}"/>
    <cellStyle name="Comma 2 2 2 5 3 3 2" xfId="17339" xr:uid="{00000000-0005-0000-0000-0000910C0000}"/>
    <cellStyle name="Comma 2 2 2 5 3 4" xfId="12963" xr:uid="{00000000-0005-0000-0000-0000920C0000}"/>
    <cellStyle name="Comma 2 2 2 5 4" xfId="5303" xr:uid="{00000000-0005-0000-0000-0000930C0000}"/>
    <cellStyle name="Comma 2 2 2 5 4 2" xfId="9680" xr:uid="{00000000-0005-0000-0000-0000940C0000}"/>
    <cellStyle name="Comma 2 2 2 5 4 2 2" xfId="18433" xr:uid="{00000000-0005-0000-0000-0000950C0000}"/>
    <cellStyle name="Comma 2 2 2 5 4 3" xfId="14057" xr:uid="{00000000-0005-0000-0000-0000960C0000}"/>
    <cellStyle name="Comma 2 2 2 5 5" xfId="7492" xr:uid="{00000000-0005-0000-0000-0000970C0000}"/>
    <cellStyle name="Comma 2 2 2 5 5 2" xfId="16245" xr:uid="{00000000-0005-0000-0000-0000980C0000}"/>
    <cellStyle name="Comma 2 2 2 5 6" xfId="11869" xr:uid="{00000000-0005-0000-0000-0000990C0000}"/>
    <cellStyle name="Comma 2 2 2 6" xfId="3385" xr:uid="{00000000-0005-0000-0000-00009A0C0000}"/>
    <cellStyle name="Comma 2 2 2 6 2" xfId="4482" xr:uid="{00000000-0005-0000-0000-00009B0C0000}"/>
    <cellStyle name="Comma 2 2 2 6 2 2" xfId="6671" xr:uid="{00000000-0005-0000-0000-00009C0C0000}"/>
    <cellStyle name="Comma 2 2 2 6 2 2 2" xfId="11048" xr:uid="{00000000-0005-0000-0000-00009D0C0000}"/>
    <cellStyle name="Comma 2 2 2 6 2 2 2 2" xfId="19801" xr:uid="{00000000-0005-0000-0000-00009E0C0000}"/>
    <cellStyle name="Comma 2 2 2 6 2 2 3" xfId="15425" xr:uid="{00000000-0005-0000-0000-00009F0C0000}"/>
    <cellStyle name="Comma 2 2 2 6 2 3" xfId="8860" xr:uid="{00000000-0005-0000-0000-0000A00C0000}"/>
    <cellStyle name="Comma 2 2 2 6 2 3 2" xfId="17613" xr:uid="{00000000-0005-0000-0000-0000A10C0000}"/>
    <cellStyle name="Comma 2 2 2 6 2 4" xfId="13237" xr:uid="{00000000-0005-0000-0000-0000A20C0000}"/>
    <cellStyle name="Comma 2 2 2 6 3" xfId="5577" xr:uid="{00000000-0005-0000-0000-0000A30C0000}"/>
    <cellStyle name="Comma 2 2 2 6 3 2" xfId="9954" xr:uid="{00000000-0005-0000-0000-0000A40C0000}"/>
    <cellStyle name="Comma 2 2 2 6 3 2 2" xfId="18707" xr:uid="{00000000-0005-0000-0000-0000A50C0000}"/>
    <cellStyle name="Comma 2 2 2 6 3 3" xfId="14331" xr:uid="{00000000-0005-0000-0000-0000A60C0000}"/>
    <cellStyle name="Comma 2 2 2 6 4" xfId="7766" xr:uid="{00000000-0005-0000-0000-0000A70C0000}"/>
    <cellStyle name="Comma 2 2 2 6 4 2" xfId="16519" xr:uid="{00000000-0005-0000-0000-0000A80C0000}"/>
    <cellStyle name="Comma 2 2 2 6 5" xfId="12143" xr:uid="{00000000-0005-0000-0000-0000A90C0000}"/>
    <cellStyle name="Comma 2 2 2 7" xfId="3935" xr:uid="{00000000-0005-0000-0000-0000AA0C0000}"/>
    <cellStyle name="Comma 2 2 2 7 2" xfId="6124" xr:uid="{00000000-0005-0000-0000-0000AB0C0000}"/>
    <cellStyle name="Comma 2 2 2 7 2 2" xfId="10501" xr:uid="{00000000-0005-0000-0000-0000AC0C0000}"/>
    <cellStyle name="Comma 2 2 2 7 2 2 2" xfId="19254" xr:uid="{00000000-0005-0000-0000-0000AD0C0000}"/>
    <cellStyle name="Comma 2 2 2 7 2 3" xfId="14878" xr:uid="{00000000-0005-0000-0000-0000AE0C0000}"/>
    <cellStyle name="Comma 2 2 2 7 3" xfId="8313" xr:uid="{00000000-0005-0000-0000-0000AF0C0000}"/>
    <cellStyle name="Comma 2 2 2 7 3 2" xfId="17066" xr:uid="{00000000-0005-0000-0000-0000B00C0000}"/>
    <cellStyle name="Comma 2 2 2 7 4" xfId="12690" xr:uid="{00000000-0005-0000-0000-0000B10C0000}"/>
    <cellStyle name="Comma 2 2 2 8" xfId="5030" xr:uid="{00000000-0005-0000-0000-0000B20C0000}"/>
    <cellStyle name="Comma 2 2 2 8 2" xfId="9407" xr:uid="{00000000-0005-0000-0000-0000B30C0000}"/>
    <cellStyle name="Comma 2 2 2 8 2 2" xfId="18160" xr:uid="{00000000-0005-0000-0000-0000B40C0000}"/>
    <cellStyle name="Comma 2 2 2 8 3" xfId="13784" xr:uid="{00000000-0005-0000-0000-0000B50C0000}"/>
    <cellStyle name="Comma 2 2 2 9" xfId="7219" xr:uid="{00000000-0005-0000-0000-0000B60C0000}"/>
    <cellStyle name="Comma 2 2 2 9 2" xfId="15972" xr:uid="{00000000-0005-0000-0000-0000B70C0000}"/>
    <cellStyle name="Comma 2 2 3" xfId="2930" xr:uid="{00000000-0005-0000-0000-0000B80C0000}"/>
    <cellStyle name="Comma 2 2 3 2" xfId="3042" xr:uid="{00000000-0005-0000-0000-0000B90C0000}"/>
    <cellStyle name="Comma 2 2 3 2 2" xfId="3318" xr:uid="{00000000-0005-0000-0000-0000BA0C0000}"/>
    <cellStyle name="Comma 2 2 3 2 2 2" xfId="3871" xr:uid="{00000000-0005-0000-0000-0000BB0C0000}"/>
    <cellStyle name="Comma 2 2 3 2 2 2 2" xfId="4967" xr:uid="{00000000-0005-0000-0000-0000BC0C0000}"/>
    <cellStyle name="Comma 2 2 3 2 2 2 2 2" xfId="7156" xr:uid="{00000000-0005-0000-0000-0000BD0C0000}"/>
    <cellStyle name="Comma 2 2 3 2 2 2 2 2 2" xfId="11533" xr:uid="{00000000-0005-0000-0000-0000BE0C0000}"/>
    <cellStyle name="Comma 2 2 3 2 2 2 2 2 2 2" xfId="20286" xr:uid="{00000000-0005-0000-0000-0000BF0C0000}"/>
    <cellStyle name="Comma 2 2 3 2 2 2 2 2 3" xfId="15910" xr:uid="{00000000-0005-0000-0000-0000C00C0000}"/>
    <cellStyle name="Comma 2 2 3 2 2 2 2 3" xfId="9345" xr:uid="{00000000-0005-0000-0000-0000C10C0000}"/>
    <cellStyle name="Comma 2 2 3 2 2 2 2 3 2" xfId="18098" xr:uid="{00000000-0005-0000-0000-0000C20C0000}"/>
    <cellStyle name="Comma 2 2 3 2 2 2 2 4" xfId="13722" xr:uid="{00000000-0005-0000-0000-0000C30C0000}"/>
    <cellStyle name="Comma 2 2 3 2 2 2 3" xfId="6062" xr:uid="{00000000-0005-0000-0000-0000C40C0000}"/>
    <cellStyle name="Comma 2 2 3 2 2 2 3 2" xfId="10439" xr:uid="{00000000-0005-0000-0000-0000C50C0000}"/>
    <cellStyle name="Comma 2 2 3 2 2 2 3 2 2" xfId="19192" xr:uid="{00000000-0005-0000-0000-0000C60C0000}"/>
    <cellStyle name="Comma 2 2 3 2 2 2 3 3" xfId="14816" xr:uid="{00000000-0005-0000-0000-0000C70C0000}"/>
    <cellStyle name="Comma 2 2 3 2 2 2 4" xfId="8251" xr:uid="{00000000-0005-0000-0000-0000C80C0000}"/>
    <cellStyle name="Comma 2 2 3 2 2 2 4 2" xfId="17004" xr:uid="{00000000-0005-0000-0000-0000C90C0000}"/>
    <cellStyle name="Comma 2 2 3 2 2 2 5" xfId="12628" xr:uid="{00000000-0005-0000-0000-0000CA0C0000}"/>
    <cellStyle name="Comma 2 2 3 2 2 3" xfId="4419" xr:uid="{00000000-0005-0000-0000-0000CB0C0000}"/>
    <cellStyle name="Comma 2 2 3 2 2 3 2" xfId="6608" xr:uid="{00000000-0005-0000-0000-0000CC0C0000}"/>
    <cellStyle name="Comma 2 2 3 2 2 3 2 2" xfId="10985" xr:uid="{00000000-0005-0000-0000-0000CD0C0000}"/>
    <cellStyle name="Comma 2 2 3 2 2 3 2 2 2" xfId="19738" xr:uid="{00000000-0005-0000-0000-0000CE0C0000}"/>
    <cellStyle name="Comma 2 2 3 2 2 3 2 3" xfId="15362" xr:uid="{00000000-0005-0000-0000-0000CF0C0000}"/>
    <cellStyle name="Comma 2 2 3 2 2 3 3" xfId="8797" xr:uid="{00000000-0005-0000-0000-0000D00C0000}"/>
    <cellStyle name="Comma 2 2 3 2 2 3 3 2" xfId="17550" xr:uid="{00000000-0005-0000-0000-0000D10C0000}"/>
    <cellStyle name="Comma 2 2 3 2 2 3 4" xfId="13174" xr:uid="{00000000-0005-0000-0000-0000D20C0000}"/>
    <cellStyle name="Comma 2 2 3 2 2 4" xfId="5514" xr:uid="{00000000-0005-0000-0000-0000D30C0000}"/>
    <cellStyle name="Comma 2 2 3 2 2 4 2" xfId="9891" xr:uid="{00000000-0005-0000-0000-0000D40C0000}"/>
    <cellStyle name="Comma 2 2 3 2 2 4 2 2" xfId="18644" xr:uid="{00000000-0005-0000-0000-0000D50C0000}"/>
    <cellStyle name="Comma 2 2 3 2 2 4 3" xfId="14268" xr:uid="{00000000-0005-0000-0000-0000D60C0000}"/>
    <cellStyle name="Comma 2 2 3 2 2 5" xfId="7703" xr:uid="{00000000-0005-0000-0000-0000D70C0000}"/>
    <cellStyle name="Comma 2 2 3 2 2 5 2" xfId="16456" xr:uid="{00000000-0005-0000-0000-0000D80C0000}"/>
    <cellStyle name="Comma 2 2 3 2 2 6" xfId="12080" xr:uid="{00000000-0005-0000-0000-0000D90C0000}"/>
    <cellStyle name="Comma 2 2 3 2 3" xfId="3597" xr:uid="{00000000-0005-0000-0000-0000DA0C0000}"/>
    <cellStyle name="Comma 2 2 3 2 3 2" xfId="4693" xr:uid="{00000000-0005-0000-0000-0000DB0C0000}"/>
    <cellStyle name="Comma 2 2 3 2 3 2 2" xfId="6882" xr:uid="{00000000-0005-0000-0000-0000DC0C0000}"/>
    <cellStyle name="Comma 2 2 3 2 3 2 2 2" xfId="11259" xr:uid="{00000000-0005-0000-0000-0000DD0C0000}"/>
    <cellStyle name="Comma 2 2 3 2 3 2 2 2 2" xfId="20012" xr:uid="{00000000-0005-0000-0000-0000DE0C0000}"/>
    <cellStyle name="Comma 2 2 3 2 3 2 2 3" xfId="15636" xr:uid="{00000000-0005-0000-0000-0000DF0C0000}"/>
    <cellStyle name="Comma 2 2 3 2 3 2 3" xfId="9071" xr:uid="{00000000-0005-0000-0000-0000E00C0000}"/>
    <cellStyle name="Comma 2 2 3 2 3 2 3 2" xfId="17824" xr:uid="{00000000-0005-0000-0000-0000E10C0000}"/>
    <cellStyle name="Comma 2 2 3 2 3 2 4" xfId="13448" xr:uid="{00000000-0005-0000-0000-0000E20C0000}"/>
    <cellStyle name="Comma 2 2 3 2 3 3" xfId="5788" xr:uid="{00000000-0005-0000-0000-0000E30C0000}"/>
    <cellStyle name="Comma 2 2 3 2 3 3 2" xfId="10165" xr:uid="{00000000-0005-0000-0000-0000E40C0000}"/>
    <cellStyle name="Comma 2 2 3 2 3 3 2 2" xfId="18918" xr:uid="{00000000-0005-0000-0000-0000E50C0000}"/>
    <cellStyle name="Comma 2 2 3 2 3 3 3" xfId="14542" xr:uid="{00000000-0005-0000-0000-0000E60C0000}"/>
    <cellStyle name="Comma 2 2 3 2 3 4" xfId="7977" xr:uid="{00000000-0005-0000-0000-0000E70C0000}"/>
    <cellStyle name="Comma 2 2 3 2 3 4 2" xfId="16730" xr:uid="{00000000-0005-0000-0000-0000E80C0000}"/>
    <cellStyle name="Comma 2 2 3 2 3 5" xfId="12354" xr:uid="{00000000-0005-0000-0000-0000E90C0000}"/>
    <cellStyle name="Comma 2 2 3 2 4" xfId="4145" xr:uid="{00000000-0005-0000-0000-0000EA0C0000}"/>
    <cellStyle name="Comma 2 2 3 2 4 2" xfId="6334" xr:uid="{00000000-0005-0000-0000-0000EB0C0000}"/>
    <cellStyle name="Comma 2 2 3 2 4 2 2" xfId="10711" xr:uid="{00000000-0005-0000-0000-0000EC0C0000}"/>
    <cellStyle name="Comma 2 2 3 2 4 2 2 2" xfId="19464" xr:uid="{00000000-0005-0000-0000-0000ED0C0000}"/>
    <cellStyle name="Comma 2 2 3 2 4 2 3" xfId="15088" xr:uid="{00000000-0005-0000-0000-0000EE0C0000}"/>
    <cellStyle name="Comma 2 2 3 2 4 3" xfId="8523" xr:uid="{00000000-0005-0000-0000-0000EF0C0000}"/>
    <cellStyle name="Comma 2 2 3 2 4 3 2" xfId="17276" xr:uid="{00000000-0005-0000-0000-0000F00C0000}"/>
    <cellStyle name="Comma 2 2 3 2 4 4" xfId="12900" xr:uid="{00000000-0005-0000-0000-0000F10C0000}"/>
    <cellStyle name="Comma 2 2 3 2 5" xfId="5240" xr:uid="{00000000-0005-0000-0000-0000F20C0000}"/>
    <cellStyle name="Comma 2 2 3 2 5 2" xfId="9617" xr:uid="{00000000-0005-0000-0000-0000F30C0000}"/>
    <cellStyle name="Comma 2 2 3 2 5 2 2" xfId="18370" xr:uid="{00000000-0005-0000-0000-0000F40C0000}"/>
    <cellStyle name="Comma 2 2 3 2 5 3" xfId="13994" xr:uid="{00000000-0005-0000-0000-0000F50C0000}"/>
    <cellStyle name="Comma 2 2 3 2 6" xfId="7429" xr:uid="{00000000-0005-0000-0000-0000F60C0000}"/>
    <cellStyle name="Comma 2 2 3 2 6 2" xfId="16182" xr:uid="{00000000-0005-0000-0000-0000F70C0000}"/>
    <cellStyle name="Comma 2 2 3 2 7" xfId="11806" xr:uid="{00000000-0005-0000-0000-0000F80C0000}"/>
    <cellStyle name="Comma 2 2 3 3" xfId="3206" xr:uid="{00000000-0005-0000-0000-0000F90C0000}"/>
    <cellStyle name="Comma 2 2 3 3 2" xfId="3759" xr:uid="{00000000-0005-0000-0000-0000FA0C0000}"/>
    <cellStyle name="Comma 2 2 3 3 2 2" xfId="4855" xr:uid="{00000000-0005-0000-0000-0000FB0C0000}"/>
    <cellStyle name="Comma 2 2 3 3 2 2 2" xfId="7044" xr:uid="{00000000-0005-0000-0000-0000FC0C0000}"/>
    <cellStyle name="Comma 2 2 3 3 2 2 2 2" xfId="11421" xr:uid="{00000000-0005-0000-0000-0000FD0C0000}"/>
    <cellStyle name="Comma 2 2 3 3 2 2 2 2 2" xfId="20174" xr:uid="{00000000-0005-0000-0000-0000FE0C0000}"/>
    <cellStyle name="Comma 2 2 3 3 2 2 2 3" xfId="15798" xr:uid="{00000000-0005-0000-0000-0000FF0C0000}"/>
    <cellStyle name="Comma 2 2 3 3 2 2 3" xfId="9233" xr:uid="{00000000-0005-0000-0000-0000000D0000}"/>
    <cellStyle name="Comma 2 2 3 3 2 2 3 2" xfId="17986" xr:uid="{00000000-0005-0000-0000-0000010D0000}"/>
    <cellStyle name="Comma 2 2 3 3 2 2 4" xfId="13610" xr:uid="{00000000-0005-0000-0000-0000020D0000}"/>
    <cellStyle name="Comma 2 2 3 3 2 3" xfId="5950" xr:uid="{00000000-0005-0000-0000-0000030D0000}"/>
    <cellStyle name="Comma 2 2 3 3 2 3 2" xfId="10327" xr:uid="{00000000-0005-0000-0000-0000040D0000}"/>
    <cellStyle name="Comma 2 2 3 3 2 3 2 2" xfId="19080" xr:uid="{00000000-0005-0000-0000-0000050D0000}"/>
    <cellStyle name="Comma 2 2 3 3 2 3 3" xfId="14704" xr:uid="{00000000-0005-0000-0000-0000060D0000}"/>
    <cellStyle name="Comma 2 2 3 3 2 4" xfId="8139" xr:uid="{00000000-0005-0000-0000-0000070D0000}"/>
    <cellStyle name="Comma 2 2 3 3 2 4 2" xfId="16892" xr:uid="{00000000-0005-0000-0000-0000080D0000}"/>
    <cellStyle name="Comma 2 2 3 3 2 5" xfId="12516" xr:uid="{00000000-0005-0000-0000-0000090D0000}"/>
    <cellStyle name="Comma 2 2 3 3 3" xfId="4307" xr:uid="{00000000-0005-0000-0000-00000A0D0000}"/>
    <cellStyle name="Comma 2 2 3 3 3 2" xfId="6496" xr:uid="{00000000-0005-0000-0000-00000B0D0000}"/>
    <cellStyle name="Comma 2 2 3 3 3 2 2" xfId="10873" xr:uid="{00000000-0005-0000-0000-00000C0D0000}"/>
    <cellStyle name="Comma 2 2 3 3 3 2 2 2" xfId="19626" xr:uid="{00000000-0005-0000-0000-00000D0D0000}"/>
    <cellStyle name="Comma 2 2 3 3 3 2 3" xfId="15250" xr:uid="{00000000-0005-0000-0000-00000E0D0000}"/>
    <cellStyle name="Comma 2 2 3 3 3 3" xfId="8685" xr:uid="{00000000-0005-0000-0000-00000F0D0000}"/>
    <cellStyle name="Comma 2 2 3 3 3 3 2" xfId="17438" xr:uid="{00000000-0005-0000-0000-0000100D0000}"/>
    <cellStyle name="Comma 2 2 3 3 3 4" xfId="13062" xr:uid="{00000000-0005-0000-0000-0000110D0000}"/>
    <cellStyle name="Comma 2 2 3 3 4" xfId="5402" xr:uid="{00000000-0005-0000-0000-0000120D0000}"/>
    <cellStyle name="Comma 2 2 3 3 4 2" xfId="9779" xr:uid="{00000000-0005-0000-0000-0000130D0000}"/>
    <cellStyle name="Comma 2 2 3 3 4 2 2" xfId="18532" xr:uid="{00000000-0005-0000-0000-0000140D0000}"/>
    <cellStyle name="Comma 2 2 3 3 4 3" xfId="14156" xr:uid="{00000000-0005-0000-0000-0000150D0000}"/>
    <cellStyle name="Comma 2 2 3 3 5" xfId="7591" xr:uid="{00000000-0005-0000-0000-0000160D0000}"/>
    <cellStyle name="Comma 2 2 3 3 5 2" xfId="16344" xr:uid="{00000000-0005-0000-0000-0000170D0000}"/>
    <cellStyle name="Comma 2 2 3 3 6" xfId="11968" xr:uid="{00000000-0005-0000-0000-0000180D0000}"/>
    <cellStyle name="Comma 2 2 3 4" xfId="3485" xr:uid="{00000000-0005-0000-0000-0000190D0000}"/>
    <cellStyle name="Comma 2 2 3 4 2" xfId="4581" xr:uid="{00000000-0005-0000-0000-00001A0D0000}"/>
    <cellStyle name="Comma 2 2 3 4 2 2" xfId="6770" xr:uid="{00000000-0005-0000-0000-00001B0D0000}"/>
    <cellStyle name="Comma 2 2 3 4 2 2 2" xfId="11147" xr:uid="{00000000-0005-0000-0000-00001C0D0000}"/>
    <cellStyle name="Comma 2 2 3 4 2 2 2 2" xfId="19900" xr:uid="{00000000-0005-0000-0000-00001D0D0000}"/>
    <cellStyle name="Comma 2 2 3 4 2 2 3" xfId="15524" xr:uid="{00000000-0005-0000-0000-00001E0D0000}"/>
    <cellStyle name="Comma 2 2 3 4 2 3" xfId="8959" xr:uid="{00000000-0005-0000-0000-00001F0D0000}"/>
    <cellStyle name="Comma 2 2 3 4 2 3 2" xfId="17712" xr:uid="{00000000-0005-0000-0000-0000200D0000}"/>
    <cellStyle name="Comma 2 2 3 4 2 4" xfId="13336" xr:uid="{00000000-0005-0000-0000-0000210D0000}"/>
    <cellStyle name="Comma 2 2 3 4 3" xfId="5676" xr:uid="{00000000-0005-0000-0000-0000220D0000}"/>
    <cellStyle name="Comma 2 2 3 4 3 2" xfId="10053" xr:uid="{00000000-0005-0000-0000-0000230D0000}"/>
    <cellStyle name="Comma 2 2 3 4 3 2 2" xfId="18806" xr:uid="{00000000-0005-0000-0000-0000240D0000}"/>
    <cellStyle name="Comma 2 2 3 4 3 3" xfId="14430" xr:uid="{00000000-0005-0000-0000-0000250D0000}"/>
    <cellStyle name="Comma 2 2 3 4 4" xfId="7865" xr:uid="{00000000-0005-0000-0000-0000260D0000}"/>
    <cellStyle name="Comma 2 2 3 4 4 2" xfId="16618" xr:uid="{00000000-0005-0000-0000-0000270D0000}"/>
    <cellStyle name="Comma 2 2 3 4 5" xfId="12242" xr:uid="{00000000-0005-0000-0000-0000280D0000}"/>
    <cellStyle name="Comma 2 2 3 5" xfId="4033" xr:uid="{00000000-0005-0000-0000-0000290D0000}"/>
    <cellStyle name="Comma 2 2 3 5 2" xfId="6222" xr:uid="{00000000-0005-0000-0000-00002A0D0000}"/>
    <cellStyle name="Comma 2 2 3 5 2 2" xfId="10599" xr:uid="{00000000-0005-0000-0000-00002B0D0000}"/>
    <cellStyle name="Comma 2 2 3 5 2 2 2" xfId="19352" xr:uid="{00000000-0005-0000-0000-00002C0D0000}"/>
    <cellStyle name="Comma 2 2 3 5 2 3" xfId="14976" xr:uid="{00000000-0005-0000-0000-00002D0D0000}"/>
    <cellStyle name="Comma 2 2 3 5 3" xfId="8411" xr:uid="{00000000-0005-0000-0000-00002E0D0000}"/>
    <cellStyle name="Comma 2 2 3 5 3 2" xfId="17164" xr:uid="{00000000-0005-0000-0000-00002F0D0000}"/>
    <cellStyle name="Comma 2 2 3 5 4" xfId="12788" xr:uid="{00000000-0005-0000-0000-0000300D0000}"/>
    <cellStyle name="Comma 2 2 3 6" xfId="5128" xr:uid="{00000000-0005-0000-0000-0000310D0000}"/>
    <cellStyle name="Comma 2 2 3 6 2" xfId="9505" xr:uid="{00000000-0005-0000-0000-0000320D0000}"/>
    <cellStyle name="Comma 2 2 3 6 2 2" xfId="18258" xr:uid="{00000000-0005-0000-0000-0000330D0000}"/>
    <cellStyle name="Comma 2 2 3 6 3" xfId="13882" xr:uid="{00000000-0005-0000-0000-0000340D0000}"/>
    <cellStyle name="Comma 2 2 3 7" xfId="7317" xr:uid="{00000000-0005-0000-0000-0000350D0000}"/>
    <cellStyle name="Comma 2 2 3 7 2" xfId="16070" xr:uid="{00000000-0005-0000-0000-0000360D0000}"/>
    <cellStyle name="Comma 2 2 3 8" xfId="11694" xr:uid="{00000000-0005-0000-0000-0000370D0000}"/>
    <cellStyle name="Comma 2 2 4" xfId="2989" xr:uid="{00000000-0005-0000-0000-0000380D0000}"/>
    <cellStyle name="Comma 2 2 4 2" xfId="3265" xr:uid="{00000000-0005-0000-0000-0000390D0000}"/>
    <cellStyle name="Comma 2 2 4 2 2" xfId="3818" xr:uid="{00000000-0005-0000-0000-00003A0D0000}"/>
    <cellStyle name="Comma 2 2 4 2 2 2" xfId="4914" xr:uid="{00000000-0005-0000-0000-00003B0D0000}"/>
    <cellStyle name="Comma 2 2 4 2 2 2 2" xfId="7103" xr:uid="{00000000-0005-0000-0000-00003C0D0000}"/>
    <cellStyle name="Comma 2 2 4 2 2 2 2 2" xfId="11480" xr:uid="{00000000-0005-0000-0000-00003D0D0000}"/>
    <cellStyle name="Comma 2 2 4 2 2 2 2 2 2" xfId="20233" xr:uid="{00000000-0005-0000-0000-00003E0D0000}"/>
    <cellStyle name="Comma 2 2 4 2 2 2 2 3" xfId="15857" xr:uid="{00000000-0005-0000-0000-00003F0D0000}"/>
    <cellStyle name="Comma 2 2 4 2 2 2 3" xfId="9292" xr:uid="{00000000-0005-0000-0000-0000400D0000}"/>
    <cellStyle name="Comma 2 2 4 2 2 2 3 2" xfId="18045" xr:uid="{00000000-0005-0000-0000-0000410D0000}"/>
    <cellStyle name="Comma 2 2 4 2 2 2 4" xfId="13669" xr:uid="{00000000-0005-0000-0000-0000420D0000}"/>
    <cellStyle name="Comma 2 2 4 2 2 3" xfId="6009" xr:uid="{00000000-0005-0000-0000-0000430D0000}"/>
    <cellStyle name="Comma 2 2 4 2 2 3 2" xfId="10386" xr:uid="{00000000-0005-0000-0000-0000440D0000}"/>
    <cellStyle name="Comma 2 2 4 2 2 3 2 2" xfId="19139" xr:uid="{00000000-0005-0000-0000-0000450D0000}"/>
    <cellStyle name="Comma 2 2 4 2 2 3 3" xfId="14763" xr:uid="{00000000-0005-0000-0000-0000460D0000}"/>
    <cellStyle name="Comma 2 2 4 2 2 4" xfId="8198" xr:uid="{00000000-0005-0000-0000-0000470D0000}"/>
    <cellStyle name="Comma 2 2 4 2 2 4 2" xfId="16951" xr:uid="{00000000-0005-0000-0000-0000480D0000}"/>
    <cellStyle name="Comma 2 2 4 2 2 5" xfId="12575" xr:uid="{00000000-0005-0000-0000-0000490D0000}"/>
    <cellStyle name="Comma 2 2 4 2 3" xfId="4366" xr:uid="{00000000-0005-0000-0000-00004A0D0000}"/>
    <cellStyle name="Comma 2 2 4 2 3 2" xfId="6555" xr:uid="{00000000-0005-0000-0000-00004B0D0000}"/>
    <cellStyle name="Comma 2 2 4 2 3 2 2" xfId="10932" xr:uid="{00000000-0005-0000-0000-00004C0D0000}"/>
    <cellStyle name="Comma 2 2 4 2 3 2 2 2" xfId="19685" xr:uid="{00000000-0005-0000-0000-00004D0D0000}"/>
    <cellStyle name="Comma 2 2 4 2 3 2 3" xfId="15309" xr:uid="{00000000-0005-0000-0000-00004E0D0000}"/>
    <cellStyle name="Comma 2 2 4 2 3 3" xfId="8744" xr:uid="{00000000-0005-0000-0000-00004F0D0000}"/>
    <cellStyle name="Comma 2 2 4 2 3 3 2" xfId="17497" xr:uid="{00000000-0005-0000-0000-0000500D0000}"/>
    <cellStyle name="Comma 2 2 4 2 3 4" xfId="13121" xr:uid="{00000000-0005-0000-0000-0000510D0000}"/>
    <cellStyle name="Comma 2 2 4 2 4" xfId="5461" xr:uid="{00000000-0005-0000-0000-0000520D0000}"/>
    <cellStyle name="Comma 2 2 4 2 4 2" xfId="9838" xr:uid="{00000000-0005-0000-0000-0000530D0000}"/>
    <cellStyle name="Comma 2 2 4 2 4 2 2" xfId="18591" xr:uid="{00000000-0005-0000-0000-0000540D0000}"/>
    <cellStyle name="Comma 2 2 4 2 4 3" xfId="14215" xr:uid="{00000000-0005-0000-0000-0000550D0000}"/>
    <cellStyle name="Comma 2 2 4 2 5" xfId="7650" xr:uid="{00000000-0005-0000-0000-0000560D0000}"/>
    <cellStyle name="Comma 2 2 4 2 5 2" xfId="16403" xr:uid="{00000000-0005-0000-0000-0000570D0000}"/>
    <cellStyle name="Comma 2 2 4 2 6" xfId="12027" xr:uid="{00000000-0005-0000-0000-0000580D0000}"/>
    <cellStyle name="Comma 2 2 4 3" xfId="3544" xr:uid="{00000000-0005-0000-0000-0000590D0000}"/>
    <cellStyle name="Comma 2 2 4 3 2" xfId="4640" xr:uid="{00000000-0005-0000-0000-00005A0D0000}"/>
    <cellStyle name="Comma 2 2 4 3 2 2" xfId="6829" xr:uid="{00000000-0005-0000-0000-00005B0D0000}"/>
    <cellStyle name="Comma 2 2 4 3 2 2 2" xfId="11206" xr:uid="{00000000-0005-0000-0000-00005C0D0000}"/>
    <cellStyle name="Comma 2 2 4 3 2 2 2 2" xfId="19959" xr:uid="{00000000-0005-0000-0000-00005D0D0000}"/>
    <cellStyle name="Comma 2 2 4 3 2 2 3" xfId="15583" xr:uid="{00000000-0005-0000-0000-00005E0D0000}"/>
    <cellStyle name="Comma 2 2 4 3 2 3" xfId="9018" xr:uid="{00000000-0005-0000-0000-00005F0D0000}"/>
    <cellStyle name="Comma 2 2 4 3 2 3 2" xfId="17771" xr:uid="{00000000-0005-0000-0000-0000600D0000}"/>
    <cellStyle name="Comma 2 2 4 3 2 4" xfId="13395" xr:uid="{00000000-0005-0000-0000-0000610D0000}"/>
    <cellStyle name="Comma 2 2 4 3 3" xfId="5735" xr:uid="{00000000-0005-0000-0000-0000620D0000}"/>
    <cellStyle name="Comma 2 2 4 3 3 2" xfId="10112" xr:uid="{00000000-0005-0000-0000-0000630D0000}"/>
    <cellStyle name="Comma 2 2 4 3 3 2 2" xfId="18865" xr:uid="{00000000-0005-0000-0000-0000640D0000}"/>
    <cellStyle name="Comma 2 2 4 3 3 3" xfId="14489" xr:uid="{00000000-0005-0000-0000-0000650D0000}"/>
    <cellStyle name="Comma 2 2 4 3 4" xfId="7924" xr:uid="{00000000-0005-0000-0000-0000660D0000}"/>
    <cellStyle name="Comma 2 2 4 3 4 2" xfId="16677" xr:uid="{00000000-0005-0000-0000-0000670D0000}"/>
    <cellStyle name="Comma 2 2 4 3 5" xfId="12301" xr:uid="{00000000-0005-0000-0000-0000680D0000}"/>
    <cellStyle name="Comma 2 2 4 4" xfId="4092" xr:uid="{00000000-0005-0000-0000-0000690D0000}"/>
    <cellStyle name="Comma 2 2 4 4 2" xfId="6281" xr:uid="{00000000-0005-0000-0000-00006A0D0000}"/>
    <cellStyle name="Comma 2 2 4 4 2 2" xfId="10658" xr:uid="{00000000-0005-0000-0000-00006B0D0000}"/>
    <cellStyle name="Comma 2 2 4 4 2 2 2" xfId="19411" xr:uid="{00000000-0005-0000-0000-00006C0D0000}"/>
    <cellStyle name="Comma 2 2 4 4 2 3" xfId="15035" xr:uid="{00000000-0005-0000-0000-00006D0D0000}"/>
    <cellStyle name="Comma 2 2 4 4 3" xfId="8470" xr:uid="{00000000-0005-0000-0000-00006E0D0000}"/>
    <cellStyle name="Comma 2 2 4 4 3 2" xfId="17223" xr:uid="{00000000-0005-0000-0000-00006F0D0000}"/>
    <cellStyle name="Comma 2 2 4 4 4" xfId="12847" xr:uid="{00000000-0005-0000-0000-0000700D0000}"/>
    <cellStyle name="Comma 2 2 4 5" xfId="5187" xr:uid="{00000000-0005-0000-0000-0000710D0000}"/>
    <cellStyle name="Comma 2 2 4 5 2" xfId="9564" xr:uid="{00000000-0005-0000-0000-0000720D0000}"/>
    <cellStyle name="Comma 2 2 4 5 2 2" xfId="18317" xr:uid="{00000000-0005-0000-0000-0000730D0000}"/>
    <cellStyle name="Comma 2 2 4 5 3" xfId="13941" xr:uid="{00000000-0005-0000-0000-0000740D0000}"/>
    <cellStyle name="Comma 2 2 4 6" xfId="7376" xr:uid="{00000000-0005-0000-0000-0000750D0000}"/>
    <cellStyle name="Comma 2 2 4 6 2" xfId="16129" xr:uid="{00000000-0005-0000-0000-0000760D0000}"/>
    <cellStyle name="Comma 2 2 4 7" xfId="11753" xr:uid="{00000000-0005-0000-0000-0000770D0000}"/>
    <cellStyle name="Comma 2 2 5" xfId="2876" xr:uid="{00000000-0005-0000-0000-0000780D0000}"/>
    <cellStyle name="Comma 2 2 5 2" xfId="3155" xr:uid="{00000000-0005-0000-0000-0000790D0000}"/>
    <cellStyle name="Comma 2 2 5 2 2" xfId="3708" xr:uid="{00000000-0005-0000-0000-00007A0D0000}"/>
    <cellStyle name="Comma 2 2 5 2 2 2" xfId="4804" xr:uid="{00000000-0005-0000-0000-00007B0D0000}"/>
    <cellStyle name="Comma 2 2 5 2 2 2 2" xfId="6993" xr:uid="{00000000-0005-0000-0000-00007C0D0000}"/>
    <cellStyle name="Comma 2 2 5 2 2 2 2 2" xfId="11370" xr:uid="{00000000-0005-0000-0000-00007D0D0000}"/>
    <cellStyle name="Comma 2 2 5 2 2 2 2 2 2" xfId="20123" xr:uid="{00000000-0005-0000-0000-00007E0D0000}"/>
    <cellStyle name="Comma 2 2 5 2 2 2 2 3" xfId="15747" xr:uid="{00000000-0005-0000-0000-00007F0D0000}"/>
    <cellStyle name="Comma 2 2 5 2 2 2 3" xfId="9182" xr:uid="{00000000-0005-0000-0000-0000800D0000}"/>
    <cellStyle name="Comma 2 2 5 2 2 2 3 2" xfId="17935" xr:uid="{00000000-0005-0000-0000-0000810D0000}"/>
    <cellStyle name="Comma 2 2 5 2 2 2 4" xfId="13559" xr:uid="{00000000-0005-0000-0000-0000820D0000}"/>
    <cellStyle name="Comma 2 2 5 2 2 3" xfId="5899" xr:uid="{00000000-0005-0000-0000-0000830D0000}"/>
    <cellStyle name="Comma 2 2 5 2 2 3 2" xfId="10276" xr:uid="{00000000-0005-0000-0000-0000840D0000}"/>
    <cellStyle name="Comma 2 2 5 2 2 3 2 2" xfId="19029" xr:uid="{00000000-0005-0000-0000-0000850D0000}"/>
    <cellStyle name="Comma 2 2 5 2 2 3 3" xfId="14653" xr:uid="{00000000-0005-0000-0000-0000860D0000}"/>
    <cellStyle name="Comma 2 2 5 2 2 4" xfId="8088" xr:uid="{00000000-0005-0000-0000-0000870D0000}"/>
    <cellStyle name="Comma 2 2 5 2 2 4 2" xfId="16841" xr:uid="{00000000-0005-0000-0000-0000880D0000}"/>
    <cellStyle name="Comma 2 2 5 2 2 5" xfId="12465" xr:uid="{00000000-0005-0000-0000-0000890D0000}"/>
    <cellStyle name="Comma 2 2 5 2 3" xfId="4256" xr:uid="{00000000-0005-0000-0000-00008A0D0000}"/>
    <cellStyle name="Comma 2 2 5 2 3 2" xfId="6445" xr:uid="{00000000-0005-0000-0000-00008B0D0000}"/>
    <cellStyle name="Comma 2 2 5 2 3 2 2" xfId="10822" xr:uid="{00000000-0005-0000-0000-00008C0D0000}"/>
    <cellStyle name="Comma 2 2 5 2 3 2 2 2" xfId="19575" xr:uid="{00000000-0005-0000-0000-00008D0D0000}"/>
    <cellStyle name="Comma 2 2 5 2 3 2 3" xfId="15199" xr:uid="{00000000-0005-0000-0000-00008E0D0000}"/>
    <cellStyle name="Comma 2 2 5 2 3 3" xfId="8634" xr:uid="{00000000-0005-0000-0000-00008F0D0000}"/>
    <cellStyle name="Comma 2 2 5 2 3 3 2" xfId="17387" xr:uid="{00000000-0005-0000-0000-0000900D0000}"/>
    <cellStyle name="Comma 2 2 5 2 3 4" xfId="13011" xr:uid="{00000000-0005-0000-0000-0000910D0000}"/>
    <cellStyle name="Comma 2 2 5 2 4" xfId="5351" xr:uid="{00000000-0005-0000-0000-0000920D0000}"/>
    <cellStyle name="Comma 2 2 5 2 4 2" xfId="9728" xr:uid="{00000000-0005-0000-0000-0000930D0000}"/>
    <cellStyle name="Comma 2 2 5 2 4 2 2" xfId="18481" xr:uid="{00000000-0005-0000-0000-0000940D0000}"/>
    <cellStyle name="Comma 2 2 5 2 4 3" xfId="14105" xr:uid="{00000000-0005-0000-0000-0000950D0000}"/>
    <cellStyle name="Comma 2 2 5 2 5" xfId="7540" xr:uid="{00000000-0005-0000-0000-0000960D0000}"/>
    <cellStyle name="Comma 2 2 5 2 5 2" xfId="16293" xr:uid="{00000000-0005-0000-0000-0000970D0000}"/>
    <cellStyle name="Comma 2 2 5 2 6" xfId="11917" xr:uid="{00000000-0005-0000-0000-0000980D0000}"/>
    <cellStyle name="Comma 2 2 5 3" xfId="3434" xr:uid="{00000000-0005-0000-0000-0000990D0000}"/>
    <cellStyle name="Comma 2 2 5 3 2" xfId="4530" xr:uid="{00000000-0005-0000-0000-00009A0D0000}"/>
    <cellStyle name="Comma 2 2 5 3 2 2" xfId="6719" xr:uid="{00000000-0005-0000-0000-00009B0D0000}"/>
    <cellStyle name="Comma 2 2 5 3 2 2 2" xfId="11096" xr:uid="{00000000-0005-0000-0000-00009C0D0000}"/>
    <cellStyle name="Comma 2 2 5 3 2 2 2 2" xfId="19849" xr:uid="{00000000-0005-0000-0000-00009D0D0000}"/>
    <cellStyle name="Comma 2 2 5 3 2 2 3" xfId="15473" xr:uid="{00000000-0005-0000-0000-00009E0D0000}"/>
    <cellStyle name="Comma 2 2 5 3 2 3" xfId="8908" xr:uid="{00000000-0005-0000-0000-00009F0D0000}"/>
    <cellStyle name="Comma 2 2 5 3 2 3 2" xfId="17661" xr:uid="{00000000-0005-0000-0000-0000A00D0000}"/>
    <cellStyle name="Comma 2 2 5 3 2 4" xfId="13285" xr:uid="{00000000-0005-0000-0000-0000A10D0000}"/>
    <cellStyle name="Comma 2 2 5 3 3" xfId="5625" xr:uid="{00000000-0005-0000-0000-0000A20D0000}"/>
    <cellStyle name="Comma 2 2 5 3 3 2" xfId="10002" xr:uid="{00000000-0005-0000-0000-0000A30D0000}"/>
    <cellStyle name="Comma 2 2 5 3 3 2 2" xfId="18755" xr:uid="{00000000-0005-0000-0000-0000A40D0000}"/>
    <cellStyle name="Comma 2 2 5 3 3 3" xfId="14379" xr:uid="{00000000-0005-0000-0000-0000A50D0000}"/>
    <cellStyle name="Comma 2 2 5 3 4" xfId="7814" xr:uid="{00000000-0005-0000-0000-0000A60D0000}"/>
    <cellStyle name="Comma 2 2 5 3 4 2" xfId="16567" xr:uid="{00000000-0005-0000-0000-0000A70D0000}"/>
    <cellStyle name="Comma 2 2 5 3 5" xfId="12191" xr:uid="{00000000-0005-0000-0000-0000A80D0000}"/>
    <cellStyle name="Comma 2 2 5 4" xfId="3982" xr:uid="{00000000-0005-0000-0000-0000A90D0000}"/>
    <cellStyle name="Comma 2 2 5 4 2" xfId="6171" xr:uid="{00000000-0005-0000-0000-0000AA0D0000}"/>
    <cellStyle name="Comma 2 2 5 4 2 2" xfId="10548" xr:uid="{00000000-0005-0000-0000-0000AB0D0000}"/>
    <cellStyle name="Comma 2 2 5 4 2 2 2" xfId="19301" xr:uid="{00000000-0005-0000-0000-0000AC0D0000}"/>
    <cellStyle name="Comma 2 2 5 4 2 3" xfId="14925" xr:uid="{00000000-0005-0000-0000-0000AD0D0000}"/>
    <cellStyle name="Comma 2 2 5 4 3" xfId="8360" xr:uid="{00000000-0005-0000-0000-0000AE0D0000}"/>
    <cellStyle name="Comma 2 2 5 4 3 2" xfId="17113" xr:uid="{00000000-0005-0000-0000-0000AF0D0000}"/>
    <cellStyle name="Comma 2 2 5 4 4" xfId="12737" xr:uid="{00000000-0005-0000-0000-0000B00D0000}"/>
    <cellStyle name="Comma 2 2 5 5" xfId="5077" xr:uid="{00000000-0005-0000-0000-0000B10D0000}"/>
    <cellStyle name="Comma 2 2 5 5 2" xfId="9454" xr:uid="{00000000-0005-0000-0000-0000B20D0000}"/>
    <cellStyle name="Comma 2 2 5 5 2 2" xfId="18207" xr:uid="{00000000-0005-0000-0000-0000B30D0000}"/>
    <cellStyle name="Comma 2 2 5 5 3" xfId="13831" xr:uid="{00000000-0005-0000-0000-0000B40D0000}"/>
    <cellStyle name="Comma 2 2 5 6" xfId="7266" xr:uid="{00000000-0005-0000-0000-0000B50D0000}"/>
    <cellStyle name="Comma 2 2 5 6 2" xfId="16019" xr:uid="{00000000-0005-0000-0000-0000B60D0000}"/>
    <cellStyle name="Comma 2 2 5 7" xfId="11643" xr:uid="{00000000-0005-0000-0000-0000B70D0000}"/>
    <cellStyle name="Comma 2 2 6" xfId="3105" xr:uid="{00000000-0005-0000-0000-0000B80D0000}"/>
    <cellStyle name="Comma 2 2 6 2" xfId="3659" xr:uid="{00000000-0005-0000-0000-0000B90D0000}"/>
    <cellStyle name="Comma 2 2 6 2 2" xfId="4755" xr:uid="{00000000-0005-0000-0000-0000BA0D0000}"/>
    <cellStyle name="Comma 2 2 6 2 2 2" xfId="6944" xr:uid="{00000000-0005-0000-0000-0000BB0D0000}"/>
    <cellStyle name="Comma 2 2 6 2 2 2 2" xfId="11321" xr:uid="{00000000-0005-0000-0000-0000BC0D0000}"/>
    <cellStyle name="Comma 2 2 6 2 2 2 2 2" xfId="20074" xr:uid="{00000000-0005-0000-0000-0000BD0D0000}"/>
    <cellStyle name="Comma 2 2 6 2 2 2 3" xfId="15698" xr:uid="{00000000-0005-0000-0000-0000BE0D0000}"/>
    <cellStyle name="Comma 2 2 6 2 2 3" xfId="9133" xr:uid="{00000000-0005-0000-0000-0000BF0D0000}"/>
    <cellStyle name="Comma 2 2 6 2 2 3 2" xfId="17886" xr:uid="{00000000-0005-0000-0000-0000C00D0000}"/>
    <cellStyle name="Comma 2 2 6 2 2 4" xfId="13510" xr:uid="{00000000-0005-0000-0000-0000C10D0000}"/>
    <cellStyle name="Comma 2 2 6 2 3" xfId="5850" xr:uid="{00000000-0005-0000-0000-0000C20D0000}"/>
    <cellStyle name="Comma 2 2 6 2 3 2" xfId="10227" xr:uid="{00000000-0005-0000-0000-0000C30D0000}"/>
    <cellStyle name="Comma 2 2 6 2 3 2 2" xfId="18980" xr:uid="{00000000-0005-0000-0000-0000C40D0000}"/>
    <cellStyle name="Comma 2 2 6 2 3 3" xfId="14604" xr:uid="{00000000-0005-0000-0000-0000C50D0000}"/>
    <cellStyle name="Comma 2 2 6 2 4" xfId="8039" xr:uid="{00000000-0005-0000-0000-0000C60D0000}"/>
    <cellStyle name="Comma 2 2 6 2 4 2" xfId="16792" xr:uid="{00000000-0005-0000-0000-0000C70D0000}"/>
    <cellStyle name="Comma 2 2 6 2 5" xfId="12416" xr:uid="{00000000-0005-0000-0000-0000C80D0000}"/>
    <cellStyle name="Comma 2 2 6 3" xfId="4207" xr:uid="{00000000-0005-0000-0000-0000C90D0000}"/>
    <cellStyle name="Comma 2 2 6 3 2" xfId="6396" xr:uid="{00000000-0005-0000-0000-0000CA0D0000}"/>
    <cellStyle name="Comma 2 2 6 3 2 2" xfId="10773" xr:uid="{00000000-0005-0000-0000-0000CB0D0000}"/>
    <cellStyle name="Comma 2 2 6 3 2 2 2" xfId="19526" xr:uid="{00000000-0005-0000-0000-0000CC0D0000}"/>
    <cellStyle name="Comma 2 2 6 3 2 3" xfId="15150" xr:uid="{00000000-0005-0000-0000-0000CD0D0000}"/>
    <cellStyle name="Comma 2 2 6 3 3" xfId="8585" xr:uid="{00000000-0005-0000-0000-0000CE0D0000}"/>
    <cellStyle name="Comma 2 2 6 3 3 2" xfId="17338" xr:uid="{00000000-0005-0000-0000-0000CF0D0000}"/>
    <cellStyle name="Comma 2 2 6 3 4" xfId="12962" xr:uid="{00000000-0005-0000-0000-0000D00D0000}"/>
    <cellStyle name="Comma 2 2 6 4" xfId="5302" xr:uid="{00000000-0005-0000-0000-0000D10D0000}"/>
    <cellStyle name="Comma 2 2 6 4 2" xfId="9679" xr:uid="{00000000-0005-0000-0000-0000D20D0000}"/>
    <cellStyle name="Comma 2 2 6 4 2 2" xfId="18432" xr:uid="{00000000-0005-0000-0000-0000D30D0000}"/>
    <cellStyle name="Comma 2 2 6 4 3" xfId="14056" xr:uid="{00000000-0005-0000-0000-0000D40D0000}"/>
    <cellStyle name="Comma 2 2 6 5" xfId="7491" xr:uid="{00000000-0005-0000-0000-0000D50D0000}"/>
    <cellStyle name="Comma 2 2 6 5 2" xfId="16244" xr:uid="{00000000-0005-0000-0000-0000D60D0000}"/>
    <cellStyle name="Comma 2 2 6 6" xfId="11868" xr:uid="{00000000-0005-0000-0000-0000D70D0000}"/>
    <cellStyle name="Comma 2 2 7" xfId="3384" xr:uid="{00000000-0005-0000-0000-0000D80D0000}"/>
    <cellStyle name="Comma 2 2 7 2" xfId="4481" xr:uid="{00000000-0005-0000-0000-0000D90D0000}"/>
    <cellStyle name="Comma 2 2 7 2 2" xfId="6670" xr:uid="{00000000-0005-0000-0000-0000DA0D0000}"/>
    <cellStyle name="Comma 2 2 7 2 2 2" xfId="11047" xr:uid="{00000000-0005-0000-0000-0000DB0D0000}"/>
    <cellStyle name="Comma 2 2 7 2 2 2 2" xfId="19800" xr:uid="{00000000-0005-0000-0000-0000DC0D0000}"/>
    <cellStyle name="Comma 2 2 7 2 2 3" xfId="15424" xr:uid="{00000000-0005-0000-0000-0000DD0D0000}"/>
    <cellStyle name="Comma 2 2 7 2 3" xfId="8859" xr:uid="{00000000-0005-0000-0000-0000DE0D0000}"/>
    <cellStyle name="Comma 2 2 7 2 3 2" xfId="17612" xr:uid="{00000000-0005-0000-0000-0000DF0D0000}"/>
    <cellStyle name="Comma 2 2 7 2 4" xfId="13236" xr:uid="{00000000-0005-0000-0000-0000E00D0000}"/>
    <cellStyle name="Comma 2 2 7 3" xfId="5576" xr:uid="{00000000-0005-0000-0000-0000E10D0000}"/>
    <cellStyle name="Comma 2 2 7 3 2" xfId="9953" xr:uid="{00000000-0005-0000-0000-0000E20D0000}"/>
    <cellStyle name="Comma 2 2 7 3 2 2" xfId="18706" xr:uid="{00000000-0005-0000-0000-0000E30D0000}"/>
    <cellStyle name="Comma 2 2 7 3 3" xfId="14330" xr:uid="{00000000-0005-0000-0000-0000E40D0000}"/>
    <cellStyle name="Comma 2 2 7 4" xfId="7765" xr:uid="{00000000-0005-0000-0000-0000E50D0000}"/>
    <cellStyle name="Comma 2 2 7 4 2" xfId="16518" xr:uid="{00000000-0005-0000-0000-0000E60D0000}"/>
    <cellStyle name="Comma 2 2 7 5" xfId="12142" xr:uid="{00000000-0005-0000-0000-0000E70D0000}"/>
    <cellStyle name="Comma 2 2 8" xfId="3934" xr:uid="{00000000-0005-0000-0000-0000E80D0000}"/>
    <cellStyle name="Comma 2 2 8 2" xfId="6123" xr:uid="{00000000-0005-0000-0000-0000E90D0000}"/>
    <cellStyle name="Comma 2 2 8 2 2" xfId="10500" xr:uid="{00000000-0005-0000-0000-0000EA0D0000}"/>
    <cellStyle name="Comma 2 2 8 2 2 2" xfId="19253" xr:uid="{00000000-0005-0000-0000-0000EB0D0000}"/>
    <cellStyle name="Comma 2 2 8 2 3" xfId="14877" xr:uid="{00000000-0005-0000-0000-0000EC0D0000}"/>
    <cellStyle name="Comma 2 2 8 3" xfId="8312" xr:uid="{00000000-0005-0000-0000-0000ED0D0000}"/>
    <cellStyle name="Comma 2 2 8 3 2" xfId="17065" xr:uid="{00000000-0005-0000-0000-0000EE0D0000}"/>
    <cellStyle name="Comma 2 2 8 4" xfId="12689" xr:uid="{00000000-0005-0000-0000-0000EF0D0000}"/>
    <cellStyle name="Comma 2 2 9" xfId="5029" xr:uid="{00000000-0005-0000-0000-0000F00D0000}"/>
    <cellStyle name="Comma 2 2 9 2" xfId="9406" xr:uid="{00000000-0005-0000-0000-0000F10D0000}"/>
    <cellStyle name="Comma 2 2 9 2 2" xfId="18159" xr:uid="{00000000-0005-0000-0000-0000F20D0000}"/>
    <cellStyle name="Comma 2 2 9 3" xfId="13783" xr:uid="{00000000-0005-0000-0000-0000F30D0000}"/>
    <cellStyle name="Comma 2 3" xfId="79" xr:uid="{00000000-0005-0000-0000-0000F40D0000}"/>
    <cellStyle name="Comma 2 3 10" xfId="11597" xr:uid="{00000000-0005-0000-0000-0000F50D0000}"/>
    <cellStyle name="Comma 2 3 2" xfId="2932" xr:uid="{00000000-0005-0000-0000-0000F60D0000}"/>
    <cellStyle name="Comma 2 3 2 2" xfId="3044" xr:uid="{00000000-0005-0000-0000-0000F70D0000}"/>
    <cellStyle name="Comma 2 3 2 2 2" xfId="3320" xr:uid="{00000000-0005-0000-0000-0000F80D0000}"/>
    <cellStyle name="Comma 2 3 2 2 2 2" xfId="3873" xr:uid="{00000000-0005-0000-0000-0000F90D0000}"/>
    <cellStyle name="Comma 2 3 2 2 2 2 2" xfId="4969" xr:uid="{00000000-0005-0000-0000-0000FA0D0000}"/>
    <cellStyle name="Comma 2 3 2 2 2 2 2 2" xfId="7158" xr:uid="{00000000-0005-0000-0000-0000FB0D0000}"/>
    <cellStyle name="Comma 2 3 2 2 2 2 2 2 2" xfId="11535" xr:uid="{00000000-0005-0000-0000-0000FC0D0000}"/>
    <cellStyle name="Comma 2 3 2 2 2 2 2 2 2 2" xfId="20288" xr:uid="{00000000-0005-0000-0000-0000FD0D0000}"/>
    <cellStyle name="Comma 2 3 2 2 2 2 2 2 3" xfId="15912" xr:uid="{00000000-0005-0000-0000-0000FE0D0000}"/>
    <cellStyle name="Comma 2 3 2 2 2 2 2 3" xfId="9347" xr:uid="{00000000-0005-0000-0000-0000FF0D0000}"/>
    <cellStyle name="Comma 2 3 2 2 2 2 2 3 2" xfId="18100" xr:uid="{00000000-0005-0000-0000-0000000E0000}"/>
    <cellStyle name="Comma 2 3 2 2 2 2 2 4" xfId="13724" xr:uid="{00000000-0005-0000-0000-0000010E0000}"/>
    <cellStyle name="Comma 2 3 2 2 2 2 3" xfId="6064" xr:uid="{00000000-0005-0000-0000-0000020E0000}"/>
    <cellStyle name="Comma 2 3 2 2 2 2 3 2" xfId="10441" xr:uid="{00000000-0005-0000-0000-0000030E0000}"/>
    <cellStyle name="Comma 2 3 2 2 2 2 3 2 2" xfId="19194" xr:uid="{00000000-0005-0000-0000-0000040E0000}"/>
    <cellStyle name="Comma 2 3 2 2 2 2 3 3" xfId="14818" xr:uid="{00000000-0005-0000-0000-0000050E0000}"/>
    <cellStyle name="Comma 2 3 2 2 2 2 4" xfId="8253" xr:uid="{00000000-0005-0000-0000-0000060E0000}"/>
    <cellStyle name="Comma 2 3 2 2 2 2 4 2" xfId="17006" xr:uid="{00000000-0005-0000-0000-0000070E0000}"/>
    <cellStyle name="Comma 2 3 2 2 2 2 5" xfId="12630" xr:uid="{00000000-0005-0000-0000-0000080E0000}"/>
    <cellStyle name="Comma 2 3 2 2 2 3" xfId="4421" xr:uid="{00000000-0005-0000-0000-0000090E0000}"/>
    <cellStyle name="Comma 2 3 2 2 2 3 2" xfId="6610" xr:uid="{00000000-0005-0000-0000-00000A0E0000}"/>
    <cellStyle name="Comma 2 3 2 2 2 3 2 2" xfId="10987" xr:uid="{00000000-0005-0000-0000-00000B0E0000}"/>
    <cellStyle name="Comma 2 3 2 2 2 3 2 2 2" xfId="19740" xr:uid="{00000000-0005-0000-0000-00000C0E0000}"/>
    <cellStyle name="Comma 2 3 2 2 2 3 2 3" xfId="15364" xr:uid="{00000000-0005-0000-0000-00000D0E0000}"/>
    <cellStyle name="Comma 2 3 2 2 2 3 3" xfId="8799" xr:uid="{00000000-0005-0000-0000-00000E0E0000}"/>
    <cellStyle name="Comma 2 3 2 2 2 3 3 2" xfId="17552" xr:uid="{00000000-0005-0000-0000-00000F0E0000}"/>
    <cellStyle name="Comma 2 3 2 2 2 3 4" xfId="13176" xr:uid="{00000000-0005-0000-0000-0000100E0000}"/>
    <cellStyle name="Comma 2 3 2 2 2 4" xfId="5516" xr:uid="{00000000-0005-0000-0000-0000110E0000}"/>
    <cellStyle name="Comma 2 3 2 2 2 4 2" xfId="9893" xr:uid="{00000000-0005-0000-0000-0000120E0000}"/>
    <cellStyle name="Comma 2 3 2 2 2 4 2 2" xfId="18646" xr:uid="{00000000-0005-0000-0000-0000130E0000}"/>
    <cellStyle name="Comma 2 3 2 2 2 4 3" xfId="14270" xr:uid="{00000000-0005-0000-0000-0000140E0000}"/>
    <cellStyle name="Comma 2 3 2 2 2 5" xfId="7705" xr:uid="{00000000-0005-0000-0000-0000150E0000}"/>
    <cellStyle name="Comma 2 3 2 2 2 5 2" xfId="16458" xr:uid="{00000000-0005-0000-0000-0000160E0000}"/>
    <cellStyle name="Comma 2 3 2 2 2 6" xfId="12082" xr:uid="{00000000-0005-0000-0000-0000170E0000}"/>
    <cellStyle name="Comma 2 3 2 2 3" xfId="3599" xr:uid="{00000000-0005-0000-0000-0000180E0000}"/>
    <cellStyle name="Comma 2 3 2 2 3 2" xfId="4695" xr:uid="{00000000-0005-0000-0000-0000190E0000}"/>
    <cellStyle name="Comma 2 3 2 2 3 2 2" xfId="6884" xr:uid="{00000000-0005-0000-0000-00001A0E0000}"/>
    <cellStyle name="Comma 2 3 2 2 3 2 2 2" xfId="11261" xr:uid="{00000000-0005-0000-0000-00001B0E0000}"/>
    <cellStyle name="Comma 2 3 2 2 3 2 2 2 2" xfId="20014" xr:uid="{00000000-0005-0000-0000-00001C0E0000}"/>
    <cellStyle name="Comma 2 3 2 2 3 2 2 3" xfId="15638" xr:uid="{00000000-0005-0000-0000-00001D0E0000}"/>
    <cellStyle name="Comma 2 3 2 2 3 2 3" xfId="9073" xr:uid="{00000000-0005-0000-0000-00001E0E0000}"/>
    <cellStyle name="Comma 2 3 2 2 3 2 3 2" xfId="17826" xr:uid="{00000000-0005-0000-0000-00001F0E0000}"/>
    <cellStyle name="Comma 2 3 2 2 3 2 4" xfId="13450" xr:uid="{00000000-0005-0000-0000-0000200E0000}"/>
    <cellStyle name="Comma 2 3 2 2 3 3" xfId="5790" xr:uid="{00000000-0005-0000-0000-0000210E0000}"/>
    <cellStyle name="Comma 2 3 2 2 3 3 2" xfId="10167" xr:uid="{00000000-0005-0000-0000-0000220E0000}"/>
    <cellStyle name="Comma 2 3 2 2 3 3 2 2" xfId="18920" xr:uid="{00000000-0005-0000-0000-0000230E0000}"/>
    <cellStyle name="Comma 2 3 2 2 3 3 3" xfId="14544" xr:uid="{00000000-0005-0000-0000-0000240E0000}"/>
    <cellStyle name="Comma 2 3 2 2 3 4" xfId="7979" xr:uid="{00000000-0005-0000-0000-0000250E0000}"/>
    <cellStyle name="Comma 2 3 2 2 3 4 2" xfId="16732" xr:uid="{00000000-0005-0000-0000-0000260E0000}"/>
    <cellStyle name="Comma 2 3 2 2 3 5" xfId="12356" xr:uid="{00000000-0005-0000-0000-0000270E0000}"/>
    <cellStyle name="Comma 2 3 2 2 4" xfId="4147" xr:uid="{00000000-0005-0000-0000-0000280E0000}"/>
    <cellStyle name="Comma 2 3 2 2 4 2" xfId="6336" xr:uid="{00000000-0005-0000-0000-0000290E0000}"/>
    <cellStyle name="Comma 2 3 2 2 4 2 2" xfId="10713" xr:uid="{00000000-0005-0000-0000-00002A0E0000}"/>
    <cellStyle name="Comma 2 3 2 2 4 2 2 2" xfId="19466" xr:uid="{00000000-0005-0000-0000-00002B0E0000}"/>
    <cellStyle name="Comma 2 3 2 2 4 2 3" xfId="15090" xr:uid="{00000000-0005-0000-0000-00002C0E0000}"/>
    <cellStyle name="Comma 2 3 2 2 4 3" xfId="8525" xr:uid="{00000000-0005-0000-0000-00002D0E0000}"/>
    <cellStyle name="Comma 2 3 2 2 4 3 2" xfId="17278" xr:uid="{00000000-0005-0000-0000-00002E0E0000}"/>
    <cellStyle name="Comma 2 3 2 2 4 4" xfId="12902" xr:uid="{00000000-0005-0000-0000-00002F0E0000}"/>
    <cellStyle name="Comma 2 3 2 2 5" xfId="5242" xr:uid="{00000000-0005-0000-0000-0000300E0000}"/>
    <cellStyle name="Comma 2 3 2 2 5 2" xfId="9619" xr:uid="{00000000-0005-0000-0000-0000310E0000}"/>
    <cellStyle name="Comma 2 3 2 2 5 2 2" xfId="18372" xr:uid="{00000000-0005-0000-0000-0000320E0000}"/>
    <cellStyle name="Comma 2 3 2 2 5 3" xfId="13996" xr:uid="{00000000-0005-0000-0000-0000330E0000}"/>
    <cellStyle name="Comma 2 3 2 2 6" xfId="7431" xr:uid="{00000000-0005-0000-0000-0000340E0000}"/>
    <cellStyle name="Comma 2 3 2 2 6 2" xfId="16184" xr:uid="{00000000-0005-0000-0000-0000350E0000}"/>
    <cellStyle name="Comma 2 3 2 2 7" xfId="11808" xr:uid="{00000000-0005-0000-0000-0000360E0000}"/>
    <cellStyle name="Comma 2 3 2 3" xfId="3208" xr:uid="{00000000-0005-0000-0000-0000370E0000}"/>
    <cellStyle name="Comma 2 3 2 3 2" xfId="3761" xr:uid="{00000000-0005-0000-0000-0000380E0000}"/>
    <cellStyle name="Comma 2 3 2 3 2 2" xfId="4857" xr:uid="{00000000-0005-0000-0000-0000390E0000}"/>
    <cellStyle name="Comma 2 3 2 3 2 2 2" xfId="7046" xr:uid="{00000000-0005-0000-0000-00003A0E0000}"/>
    <cellStyle name="Comma 2 3 2 3 2 2 2 2" xfId="11423" xr:uid="{00000000-0005-0000-0000-00003B0E0000}"/>
    <cellStyle name="Comma 2 3 2 3 2 2 2 2 2" xfId="20176" xr:uid="{00000000-0005-0000-0000-00003C0E0000}"/>
    <cellStyle name="Comma 2 3 2 3 2 2 2 3" xfId="15800" xr:uid="{00000000-0005-0000-0000-00003D0E0000}"/>
    <cellStyle name="Comma 2 3 2 3 2 2 3" xfId="9235" xr:uid="{00000000-0005-0000-0000-00003E0E0000}"/>
    <cellStyle name="Comma 2 3 2 3 2 2 3 2" xfId="17988" xr:uid="{00000000-0005-0000-0000-00003F0E0000}"/>
    <cellStyle name="Comma 2 3 2 3 2 2 4" xfId="13612" xr:uid="{00000000-0005-0000-0000-0000400E0000}"/>
    <cellStyle name="Comma 2 3 2 3 2 3" xfId="5952" xr:uid="{00000000-0005-0000-0000-0000410E0000}"/>
    <cellStyle name="Comma 2 3 2 3 2 3 2" xfId="10329" xr:uid="{00000000-0005-0000-0000-0000420E0000}"/>
    <cellStyle name="Comma 2 3 2 3 2 3 2 2" xfId="19082" xr:uid="{00000000-0005-0000-0000-0000430E0000}"/>
    <cellStyle name="Comma 2 3 2 3 2 3 3" xfId="14706" xr:uid="{00000000-0005-0000-0000-0000440E0000}"/>
    <cellStyle name="Comma 2 3 2 3 2 4" xfId="8141" xr:uid="{00000000-0005-0000-0000-0000450E0000}"/>
    <cellStyle name="Comma 2 3 2 3 2 4 2" xfId="16894" xr:uid="{00000000-0005-0000-0000-0000460E0000}"/>
    <cellStyle name="Comma 2 3 2 3 2 5" xfId="12518" xr:uid="{00000000-0005-0000-0000-0000470E0000}"/>
    <cellStyle name="Comma 2 3 2 3 3" xfId="4309" xr:uid="{00000000-0005-0000-0000-0000480E0000}"/>
    <cellStyle name="Comma 2 3 2 3 3 2" xfId="6498" xr:uid="{00000000-0005-0000-0000-0000490E0000}"/>
    <cellStyle name="Comma 2 3 2 3 3 2 2" xfId="10875" xr:uid="{00000000-0005-0000-0000-00004A0E0000}"/>
    <cellStyle name="Comma 2 3 2 3 3 2 2 2" xfId="19628" xr:uid="{00000000-0005-0000-0000-00004B0E0000}"/>
    <cellStyle name="Comma 2 3 2 3 3 2 3" xfId="15252" xr:uid="{00000000-0005-0000-0000-00004C0E0000}"/>
    <cellStyle name="Comma 2 3 2 3 3 3" xfId="8687" xr:uid="{00000000-0005-0000-0000-00004D0E0000}"/>
    <cellStyle name="Comma 2 3 2 3 3 3 2" xfId="17440" xr:uid="{00000000-0005-0000-0000-00004E0E0000}"/>
    <cellStyle name="Comma 2 3 2 3 3 4" xfId="13064" xr:uid="{00000000-0005-0000-0000-00004F0E0000}"/>
    <cellStyle name="Comma 2 3 2 3 4" xfId="5404" xr:uid="{00000000-0005-0000-0000-0000500E0000}"/>
    <cellStyle name="Comma 2 3 2 3 4 2" xfId="9781" xr:uid="{00000000-0005-0000-0000-0000510E0000}"/>
    <cellStyle name="Comma 2 3 2 3 4 2 2" xfId="18534" xr:uid="{00000000-0005-0000-0000-0000520E0000}"/>
    <cellStyle name="Comma 2 3 2 3 4 3" xfId="14158" xr:uid="{00000000-0005-0000-0000-0000530E0000}"/>
    <cellStyle name="Comma 2 3 2 3 5" xfId="7593" xr:uid="{00000000-0005-0000-0000-0000540E0000}"/>
    <cellStyle name="Comma 2 3 2 3 5 2" xfId="16346" xr:uid="{00000000-0005-0000-0000-0000550E0000}"/>
    <cellStyle name="Comma 2 3 2 3 6" xfId="11970" xr:uid="{00000000-0005-0000-0000-0000560E0000}"/>
    <cellStyle name="Comma 2 3 2 4" xfId="3487" xr:uid="{00000000-0005-0000-0000-0000570E0000}"/>
    <cellStyle name="Comma 2 3 2 4 2" xfId="4583" xr:uid="{00000000-0005-0000-0000-0000580E0000}"/>
    <cellStyle name="Comma 2 3 2 4 2 2" xfId="6772" xr:uid="{00000000-0005-0000-0000-0000590E0000}"/>
    <cellStyle name="Comma 2 3 2 4 2 2 2" xfId="11149" xr:uid="{00000000-0005-0000-0000-00005A0E0000}"/>
    <cellStyle name="Comma 2 3 2 4 2 2 2 2" xfId="19902" xr:uid="{00000000-0005-0000-0000-00005B0E0000}"/>
    <cellStyle name="Comma 2 3 2 4 2 2 3" xfId="15526" xr:uid="{00000000-0005-0000-0000-00005C0E0000}"/>
    <cellStyle name="Comma 2 3 2 4 2 3" xfId="8961" xr:uid="{00000000-0005-0000-0000-00005D0E0000}"/>
    <cellStyle name="Comma 2 3 2 4 2 3 2" xfId="17714" xr:uid="{00000000-0005-0000-0000-00005E0E0000}"/>
    <cellStyle name="Comma 2 3 2 4 2 4" xfId="13338" xr:uid="{00000000-0005-0000-0000-00005F0E0000}"/>
    <cellStyle name="Comma 2 3 2 4 3" xfId="5678" xr:uid="{00000000-0005-0000-0000-0000600E0000}"/>
    <cellStyle name="Comma 2 3 2 4 3 2" xfId="10055" xr:uid="{00000000-0005-0000-0000-0000610E0000}"/>
    <cellStyle name="Comma 2 3 2 4 3 2 2" xfId="18808" xr:uid="{00000000-0005-0000-0000-0000620E0000}"/>
    <cellStyle name="Comma 2 3 2 4 3 3" xfId="14432" xr:uid="{00000000-0005-0000-0000-0000630E0000}"/>
    <cellStyle name="Comma 2 3 2 4 4" xfId="7867" xr:uid="{00000000-0005-0000-0000-0000640E0000}"/>
    <cellStyle name="Comma 2 3 2 4 4 2" xfId="16620" xr:uid="{00000000-0005-0000-0000-0000650E0000}"/>
    <cellStyle name="Comma 2 3 2 4 5" xfId="12244" xr:uid="{00000000-0005-0000-0000-0000660E0000}"/>
    <cellStyle name="Comma 2 3 2 5" xfId="4035" xr:uid="{00000000-0005-0000-0000-0000670E0000}"/>
    <cellStyle name="Comma 2 3 2 5 2" xfId="6224" xr:uid="{00000000-0005-0000-0000-0000680E0000}"/>
    <cellStyle name="Comma 2 3 2 5 2 2" xfId="10601" xr:uid="{00000000-0005-0000-0000-0000690E0000}"/>
    <cellStyle name="Comma 2 3 2 5 2 2 2" xfId="19354" xr:uid="{00000000-0005-0000-0000-00006A0E0000}"/>
    <cellStyle name="Comma 2 3 2 5 2 3" xfId="14978" xr:uid="{00000000-0005-0000-0000-00006B0E0000}"/>
    <cellStyle name="Comma 2 3 2 5 3" xfId="8413" xr:uid="{00000000-0005-0000-0000-00006C0E0000}"/>
    <cellStyle name="Comma 2 3 2 5 3 2" xfId="17166" xr:uid="{00000000-0005-0000-0000-00006D0E0000}"/>
    <cellStyle name="Comma 2 3 2 5 4" xfId="12790" xr:uid="{00000000-0005-0000-0000-00006E0E0000}"/>
    <cellStyle name="Comma 2 3 2 6" xfId="5130" xr:uid="{00000000-0005-0000-0000-00006F0E0000}"/>
    <cellStyle name="Comma 2 3 2 6 2" xfId="9507" xr:uid="{00000000-0005-0000-0000-0000700E0000}"/>
    <cellStyle name="Comma 2 3 2 6 2 2" xfId="18260" xr:uid="{00000000-0005-0000-0000-0000710E0000}"/>
    <cellStyle name="Comma 2 3 2 6 3" xfId="13884" xr:uid="{00000000-0005-0000-0000-0000720E0000}"/>
    <cellStyle name="Comma 2 3 2 7" xfId="7319" xr:uid="{00000000-0005-0000-0000-0000730E0000}"/>
    <cellStyle name="Comma 2 3 2 7 2" xfId="16072" xr:uid="{00000000-0005-0000-0000-0000740E0000}"/>
    <cellStyle name="Comma 2 3 2 8" xfId="11696" xr:uid="{00000000-0005-0000-0000-0000750E0000}"/>
    <cellStyle name="Comma 2 3 3" xfId="2991" xr:uid="{00000000-0005-0000-0000-0000760E0000}"/>
    <cellStyle name="Comma 2 3 3 2" xfId="3267" xr:uid="{00000000-0005-0000-0000-0000770E0000}"/>
    <cellStyle name="Comma 2 3 3 2 2" xfId="3820" xr:uid="{00000000-0005-0000-0000-0000780E0000}"/>
    <cellStyle name="Comma 2 3 3 2 2 2" xfId="4916" xr:uid="{00000000-0005-0000-0000-0000790E0000}"/>
    <cellStyle name="Comma 2 3 3 2 2 2 2" xfId="7105" xr:uid="{00000000-0005-0000-0000-00007A0E0000}"/>
    <cellStyle name="Comma 2 3 3 2 2 2 2 2" xfId="11482" xr:uid="{00000000-0005-0000-0000-00007B0E0000}"/>
    <cellStyle name="Comma 2 3 3 2 2 2 2 2 2" xfId="20235" xr:uid="{00000000-0005-0000-0000-00007C0E0000}"/>
    <cellStyle name="Comma 2 3 3 2 2 2 2 3" xfId="15859" xr:uid="{00000000-0005-0000-0000-00007D0E0000}"/>
    <cellStyle name="Comma 2 3 3 2 2 2 3" xfId="9294" xr:uid="{00000000-0005-0000-0000-00007E0E0000}"/>
    <cellStyle name="Comma 2 3 3 2 2 2 3 2" xfId="18047" xr:uid="{00000000-0005-0000-0000-00007F0E0000}"/>
    <cellStyle name="Comma 2 3 3 2 2 2 4" xfId="13671" xr:uid="{00000000-0005-0000-0000-0000800E0000}"/>
    <cellStyle name="Comma 2 3 3 2 2 3" xfId="6011" xr:uid="{00000000-0005-0000-0000-0000810E0000}"/>
    <cellStyle name="Comma 2 3 3 2 2 3 2" xfId="10388" xr:uid="{00000000-0005-0000-0000-0000820E0000}"/>
    <cellStyle name="Comma 2 3 3 2 2 3 2 2" xfId="19141" xr:uid="{00000000-0005-0000-0000-0000830E0000}"/>
    <cellStyle name="Comma 2 3 3 2 2 3 3" xfId="14765" xr:uid="{00000000-0005-0000-0000-0000840E0000}"/>
    <cellStyle name="Comma 2 3 3 2 2 4" xfId="8200" xr:uid="{00000000-0005-0000-0000-0000850E0000}"/>
    <cellStyle name="Comma 2 3 3 2 2 4 2" xfId="16953" xr:uid="{00000000-0005-0000-0000-0000860E0000}"/>
    <cellStyle name="Comma 2 3 3 2 2 5" xfId="12577" xr:uid="{00000000-0005-0000-0000-0000870E0000}"/>
    <cellStyle name="Comma 2 3 3 2 3" xfId="4368" xr:uid="{00000000-0005-0000-0000-0000880E0000}"/>
    <cellStyle name="Comma 2 3 3 2 3 2" xfId="6557" xr:uid="{00000000-0005-0000-0000-0000890E0000}"/>
    <cellStyle name="Comma 2 3 3 2 3 2 2" xfId="10934" xr:uid="{00000000-0005-0000-0000-00008A0E0000}"/>
    <cellStyle name="Comma 2 3 3 2 3 2 2 2" xfId="19687" xr:uid="{00000000-0005-0000-0000-00008B0E0000}"/>
    <cellStyle name="Comma 2 3 3 2 3 2 3" xfId="15311" xr:uid="{00000000-0005-0000-0000-00008C0E0000}"/>
    <cellStyle name="Comma 2 3 3 2 3 3" xfId="8746" xr:uid="{00000000-0005-0000-0000-00008D0E0000}"/>
    <cellStyle name="Comma 2 3 3 2 3 3 2" xfId="17499" xr:uid="{00000000-0005-0000-0000-00008E0E0000}"/>
    <cellStyle name="Comma 2 3 3 2 3 4" xfId="13123" xr:uid="{00000000-0005-0000-0000-00008F0E0000}"/>
    <cellStyle name="Comma 2 3 3 2 4" xfId="5463" xr:uid="{00000000-0005-0000-0000-0000900E0000}"/>
    <cellStyle name="Comma 2 3 3 2 4 2" xfId="9840" xr:uid="{00000000-0005-0000-0000-0000910E0000}"/>
    <cellStyle name="Comma 2 3 3 2 4 2 2" xfId="18593" xr:uid="{00000000-0005-0000-0000-0000920E0000}"/>
    <cellStyle name="Comma 2 3 3 2 4 3" xfId="14217" xr:uid="{00000000-0005-0000-0000-0000930E0000}"/>
    <cellStyle name="Comma 2 3 3 2 5" xfId="7652" xr:uid="{00000000-0005-0000-0000-0000940E0000}"/>
    <cellStyle name="Comma 2 3 3 2 5 2" xfId="16405" xr:uid="{00000000-0005-0000-0000-0000950E0000}"/>
    <cellStyle name="Comma 2 3 3 2 6" xfId="12029" xr:uid="{00000000-0005-0000-0000-0000960E0000}"/>
    <cellStyle name="Comma 2 3 3 3" xfId="3546" xr:uid="{00000000-0005-0000-0000-0000970E0000}"/>
    <cellStyle name="Comma 2 3 3 3 2" xfId="4642" xr:uid="{00000000-0005-0000-0000-0000980E0000}"/>
    <cellStyle name="Comma 2 3 3 3 2 2" xfId="6831" xr:uid="{00000000-0005-0000-0000-0000990E0000}"/>
    <cellStyle name="Comma 2 3 3 3 2 2 2" xfId="11208" xr:uid="{00000000-0005-0000-0000-00009A0E0000}"/>
    <cellStyle name="Comma 2 3 3 3 2 2 2 2" xfId="19961" xr:uid="{00000000-0005-0000-0000-00009B0E0000}"/>
    <cellStyle name="Comma 2 3 3 3 2 2 3" xfId="15585" xr:uid="{00000000-0005-0000-0000-00009C0E0000}"/>
    <cellStyle name="Comma 2 3 3 3 2 3" xfId="9020" xr:uid="{00000000-0005-0000-0000-00009D0E0000}"/>
    <cellStyle name="Comma 2 3 3 3 2 3 2" xfId="17773" xr:uid="{00000000-0005-0000-0000-00009E0E0000}"/>
    <cellStyle name="Comma 2 3 3 3 2 4" xfId="13397" xr:uid="{00000000-0005-0000-0000-00009F0E0000}"/>
    <cellStyle name="Comma 2 3 3 3 3" xfId="5737" xr:uid="{00000000-0005-0000-0000-0000A00E0000}"/>
    <cellStyle name="Comma 2 3 3 3 3 2" xfId="10114" xr:uid="{00000000-0005-0000-0000-0000A10E0000}"/>
    <cellStyle name="Comma 2 3 3 3 3 2 2" xfId="18867" xr:uid="{00000000-0005-0000-0000-0000A20E0000}"/>
    <cellStyle name="Comma 2 3 3 3 3 3" xfId="14491" xr:uid="{00000000-0005-0000-0000-0000A30E0000}"/>
    <cellStyle name="Comma 2 3 3 3 4" xfId="7926" xr:uid="{00000000-0005-0000-0000-0000A40E0000}"/>
    <cellStyle name="Comma 2 3 3 3 4 2" xfId="16679" xr:uid="{00000000-0005-0000-0000-0000A50E0000}"/>
    <cellStyle name="Comma 2 3 3 3 5" xfId="12303" xr:uid="{00000000-0005-0000-0000-0000A60E0000}"/>
    <cellStyle name="Comma 2 3 3 4" xfId="4094" xr:uid="{00000000-0005-0000-0000-0000A70E0000}"/>
    <cellStyle name="Comma 2 3 3 4 2" xfId="6283" xr:uid="{00000000-0005-0000-0000-0000A80E0000}"/>
    <cellStyle name="Comma 2 3 3 4 2 2" xfId="10660" xr:uid="{00000000-0005-0000-0000-0000A90E0000}"/>
    <cellStyle name="Comma 2 3 3 4 2 2 2" xfId="19413" xr:uid="{00000000-0005-0000-0000-0000AA0E0000}"/>
    <cellStyle name="Comma 2 3 3 4 2 3" xfId="15037" xr:uid="{00000000-0005-0000-0000-0000AB0E0000}"/>
    <cellStyle name="Comma 2 3 3 4 3" xfId="8472" xr:uid="{00000000-0005-0000-0000-0000AC0E0000}"/>
    <cellStyle name="Comma 2 3 3 4 3 2" xfId="17225" xr:uid="{00000000-0005-0000-0000-0000AD0E0000}"/>
    <cellStyle name="Comma 2 3 3 4 4" xfId="12849" xr:uid="{00000000-0005-0000-0000-0000AE0E0000}"/>
    <cellStyle name="Comma 2 3 3 5" xfId="5189" xr:uid="{00000000-0005-0000-0000-0000AF0E0000}"/>
    <cellStyle name="Comma 2 3 3 5 2" xfId="9566" xr:uid="{00000000-0005-0000-0000-0000B00E0000}"/>
    <cellStyle name="Comma 2 3 3 5 2 2" xfId="18319" xr:uid="{00000000-0005-0000-0000-0000B10E0000}"/>
    <cellStyle name="Comma 2 3 3 5 3" xfId="13943" xr:uid="{00000000-0005-0000-0000-0000B20E0000}"/>
    <cellStyle name="Comma 2 3 3 6" xfId="7378" xr:uid="{00000000-0005-0000-0000-0000B30E0000}"/>
    <cellStyle name="Comma 2 3 3 6 2" xfId="16131" xr:uid="{00000000-0005-0000-0000-0000B40E0000}"/>
    <cellStyle name="Comma 2 3 3 7" xfId="11755" xr:uid="{00000000-0005-0000-0000-0000B50E0000}"/>
    <cellStyle name="Comma 2 3 4" xfId="2878" xr:uid="{00000000-0005-0000-0000-0000B60E0000}"/>
    <cellStyle name="Comma 2 3 4 2" xfId="3157" xr:uid="{00000000-0005-0000-0000-0000B70E0000}"/>
    <cellStyle name="Comma 2 3 4 2 2" xfId="3710" xr:uid="{00000000-0005-0000-0000-0000B80E0000}"/>
    <cellStyle name="Comma 2 3 4 2 2 2" xfId="4806" xr:uid="{00000000-0005-0000-0000-0000B90E0000}"/>
    <cellStyle name="Comma 2 3 4 2 2 2 2" xfId="6995" xr:uid="{00000000-0005-0000-0000-0000BA0E0000}"/>
    <cellStyle name="Comma 2 3 4 2 2 2 2 2" xfId="11372" xr:uid="{00000000-0005-0000-0000-0000BB0E0000}"/>
    <cellStyle name="Comma 2 3 4 2 2 2 2 2 2" xfId="20125" xr:uid="{00000000-0005-0000-0000-0000BC0E0000}"/>
    <cellStyle name="Comma 2 3 4 2 2 2 2 3" xfId="15749" xr:uid="{00000000-0005-0000-0000-0000BD0E0000}"/>
    <cellStyle name="Comma 2 3 4 2 2 2 3" xfId="9184" xr:uid="{00000000-0005-0000-0000-0000BE0E0000}"/>
    <cellStyle name="Comma 2 3 4 2 2 2 3 2" xfId="17937" xr:uid="{00000000-0005-0000-0000-0000BF0E0000}"/>
    <cellStyle name="Comma 2 3 4 2 2 2 4" xfId="13561" xr:uid="{00000000-0005-0000-0000-0000C00E0000}"/>
    <cellStyle name="Comma 2 3 4 2 2 3" xfId="5901" xr:uid="{00000000-0005-0000-0000-0000C10E0000}"/>
    <cellStyle name="Comma 2 3 4 2 2 3 2" xfId="10278" xr:uid="{00000000-0005-0000-0000-0000C20E0000}"/>
    <cellStyle name="Comma 2 3 4 2 2 3 2 2" xfId="19031" xr:uid="{00000000-0005-0000-0000-0000C30E0000}"/>
    <cellStyle name="Comma 2 3 4 2 2 3 3" xfId="14655" xr:uid="{00000000-0005-0000-0000-0000C40E0000}"/>
    <cellStyle name="Comma 2 3 4 2 2 4" xfId="8090" xr:uid="{00000000-0005-0000-0000-0000C50E0000}"/>
    <cellStyle name="Comma 2 3 4 2 2 4 2" xfId="16843" xr:uid="{00000000-0005-0000-0000-0000C60E0000}"/>
    <cellStyle name="Comma 2 3 4 2 2 5" xfId="12467" xr:uid="{00000000-0005-0000-0000-0000C70E0000}"/>
    <cellStyle name="Comma 2 3 4 2 3" xfId="4258" xr:uid="{00000000-0005-0000-0000-0000C80E0000}"/>
    <cellStyle name="Comma 2 3 4 2 3 2" xfId="6447" xr:uid="{00000000-0005-0000-0000-0000C90E0000}"/>
    <cellStyle name="Comma 2 3 4 2 3 2 2" xfId="10824" xr:uid="{00000000-0005-0000-0000-0000CA0E0000}"/>
    <cellStyle name="Comma 2 3 4 2 3 2 2 2" xfId="19577" xr:uid="{00000000-0005-0000-0000-0000CB0E0000}"/>
    <cellStyle name="Comma 2 3 4 2 3 2 3" xfId="15201" xr:uid="{00000000-0005-0000-0000-0000CC0E0000}"/>
    <cellStyle name="Comma 2 3 4 2 3 3" xfId="8636" xr:uid="{00000000-0005-0000-0000-0000CD0E0000}"/>
    <cellStyle name="Comma 2 3 4 2 3 3 2" xfId="17389" xr:uid="{00000000-0005-0000-0000-0000CE0E0000}"/>
    <cellStyle name="Comma 2 3 4 2 3 4" xfId="13013" xr:uid="{00000000-0005-0000-0000-0000CF0E0000}"/>
    <cellStyle name="Comma 2 3 4 2 4" xfId="5353" xr:uid="{00000000-0005-0000-0000-0000D00E0000}"/>
    <cellStyle name="Comma 2 3 4 2 4 2" xfId="9730" xr:uid="{00000000-0005-0000-0000-0000D10E0000}"/>
    <cellStyle name="Comma 2 3 4 2 4 2 2" xfId="18483" xr:uid="{00000000-0005-0000-0000-0000D20E0000}"/>
    <cellStyle name="Comma 2 3 4 2 4 3" xfId="14107" xr:uid="{00000000-0005-0000-0000-0000D30E0000}"/>
    <cellStyle name="Comma 2 3 4 2 5" xfId="7542" xr:uid="{00000000-0005-0000-0000-0000D40E0000}"/>
    <cellStyle name="Comma 2 3 4 2 5 2" xfId="16295" xr:uid="{00000000-0005-0000-0000-0000D50E0000}"/>
    <cellStyle name="Comma 2 3 4 2 6" xfId="11919" xr:uid="{00000000-0005-0000-0000-0000D60E0000}"/>
    <cellStyle name="Comma 2 3 4 3" xfId="3436" xr:uid="{00000000-0005-0000-0000-0000D70E0000}"/>
    <cellStyle name="Comma 2 3 4 3 2" xfId="4532" xr:uid="{00000000-0005-0000-0000-0000D80E0000}"/>
    <cellStyle name="Comma 2 3 4 3 2 2" xfId="6721" xr:uid="{00000000-0005-0000-0000-0000D90E0000}"/>
    <cellStyle name="Comma 2 3 4 3 2 2 2" xfId="11098" xr:uid="{00000000-0005-0000-0000-0000DA0E0000}"/>
    <cellStyle name="Comma 2 3 4 3 2 2 2 2" xfId="19851" xr:uid="{00000000-0005-0000-0000-0000DB0E0000}"/>
    <cellStyle name="Comma 2 3 4 3 2 2 3" xfId="15475" xr:uid="{00000000-0005-0000-0000-0000DC0E0000}"/>
    <cellStyle name="Comma 2 3 4 3 2 3" xfId="8910" xr:uid="{00000000-0005-0000-0000-0000DD0E0000}"/>
    <cellStyle name="Comma 2 3 4 3 2 3 2" xfId="17663" xr:uid="{00000000-0005-0000-0000-0000DE0E0000}"/>
    <cellStyle name="Comma 2 3 4 3 2 4" xfId="13287" xr:uid="{00000000-0005-0000-0000-0000DF0E0000}"/>
    <cellStyle name="Comma 2 3 4 3 3" xfId="5627" xr:uid="{00000000-0005-0000-0000-0000E00E0000}"/>
    <cellStyle name="Comma 2 3 4 3 3 2" xfId="10004" xr:uid="{00000000-0005-0000-0000-0000E10E0000}"/>
    <cellStyle name="Comma 2 3 4 3 3 2 2" xfId="18757" xr:uid="{00000000-0005-0000-0000-0000E20E0000}"/>
    <cellStyle name="Comma 2 3 4 3 3 3" xfId="14381" xr:uid="{00000000-0005-0000-0000-0000E30E0000}"/>
    <cellStyle name="Comma 2 3 4 3 4" xfId="7816" xr:uid="{00000000-0005-0000-0000-0000E40E0000}"/>
    <cellStyle name="Comma 2 3 4 3 4 2" xfId="16569" xr:uid="{00000000-0005-0000-0000-0000E50E0000}"/>
    <cellStyle name="Comma 2 3 4 3 5" xfId="12193" xr:uid="{00000000-0005-0000-0000-0000E60E0000}"/>
    <cellStyle name="Comma 2 3 4 4" xfId="3984" xr:uid="{00000000-0005-0000-0000-0000E70E0000}"/>
    <cellStyle name="Comma 2 3 4 4 2" xfId="6173" xr:uid="{00000000-0005-0000-0000-0000E80E0000}"/>
    <cellStyle name="Comma 2 3 4 4 2 2" xfId="10550" xr:uid="{00000000-0005-0000-0000-0000E90E0000}"/>
    <cellStyle name="Comma 2 3 4 4 2 2 2" xfId="19303" xr:uid="{00000000-0005-0000-0000-0000EA0E0000}"/>
    <cellStyle name="Comma 2 3 4 4 2 3" xfId="14927" xr:uid="{00000000-0005-0000-0000-0000EB0E0000}"/>
    <cellStyle name="Comma 2 3 4 4 3" xfId="8362" xr:uid="{00000000-0005-0000-0000-0000EC0E0000}"/>
    <cellStyle name="Comma 2 3 4 4 3 2" xfId="17115" xr:uid="{00000000-0005-0000-0000-0000ED0E0000}"/>
    <cellStyle name="Comma 2 3 4 4 4" xfId="12739" xr:uid="{00000000-0005-0000-0000-0000EE0E0000}"/>
    <cellStyle name="Comma 2 3 4 5" xfId="5079" xr:uid="{00000000-0005-0000-0000-0000EF0E0000}"/>
    <cellStyle name="Comma 2 3 4 5 2" xfId="9456" xr:uid="{00000000-0005-0000-0000-0000F00E0000}"/>
    <cellStyle name="Comma 2 3 4 5 2 2" xfId="18209" xr:uid="{00000000-0005-0000-0000-0000F10E0000}"/>
    <cellStyle name="Comma 2 3 4 5 3" xfId="13833" xr:uid="{00000000-0005-0000-0000-0000F20E0000}"/>
    <cellStyle name="Comma 2 3 4 6" xfId="7268" xr:uid="{00000000-0005-0000-0000-0000F30E0000}"/>
    <cellStyle name="Comma 2 3 4 6 2" xfId="16021" xr:uid="{00000000-0005-0000-0000-0000F40E0000}"/>
    <cellStyle name="Comma 2 3 4 7" xfId="11645" xr:uid="{00000000-0005-0000-0000-0000F50E0000}"/>
    <cellStyle name="Comma 2 3 5" xfId="3107" xr:uid="{00000000-0005-0000-0000-0000F60E0000}"/>
    <cellStyle name="Comma 2 3 5 2" xfId="3661" xr:uid="{00000000-0005-0000-0000-0000F70E0000}"/>
    <cellStyle name="Comma 2 3 5 2 2" xfId="4757" xr:uid="{00000000-0005-0000-0000-0000F80E0000}"/>
    <cellStyle name="Comma 2 3 5 2 2 2" xfId="6946" xr:uid="{00000000-0005-0000-0000-0000F90E0000}"/>
    <cellStyle name="Comma 2 3 5 2 2 2 2" xfId="11323" xr:uid="{00000000-0005-0000-0000-0000FA0E0000}"/>
    <cellStyle name="Comma 2 3 5 2 2 2 2 2" xfId="20076" xr:uid="{00000000-0005-0000-0000-0000FB0E0000}"/>
    <cellStyle name="Comma 2 3 5 2 2 2 3" xfId="15700" xr:uid="{00000000-0005-0000-0000-0000FC0E0000}"/>
    <cellStyle name="Comma 2 3 5 2 2 3" xfId="9135" xr:uid="{00000000-0005-0000-0000-0000FD0E0000}"/>
    <cellStyle name="Comma 2 3 5 2 2 3 2" xfId="17888" xr:uid="{00000000-0005-0000-0000-0000FE0E0000}"/>
    <cellStyle name="Comma 2 3 5 2 2 4" xfId="13512" xr:uid="{00000000-0005-0000-0000-0000FF0E0000}"/>
    <cellStyle name="Comma 2 3 5 2 3" xfId="5852" xr:uid="{00000000-0005-0000-0000-0000000F0000}"/>
    <cellStyle name="Comma 2 3 5 2 3 2" xfId="10229" xr:uid="{00000000-0005-0000-0000-0000010F0000}"/>
    <cellStyle name="Comma 2 3 5 2 3 2 2" xfId="18982" xr:uid="{00000000-0005-0000-0000-0000020F0000}"/>
    <cellStyle name="Comma 2 3 5 2 3 3" xfId="14606" xr:uid="{00000000-0005-0000-0000-0000030F0000}"/>
    <cellStyle name="Comma 2 3 5 2 4" xfId="8041" xr:uid="{00000000-0005-0000-0000-0000040F0000}"/>
    <cellStyle name="Comma 2 3 5 2 4 2" xfId="16794" xr:uid="{00000000-0005-0000-0000-0000050F0000}"/>
    <cellStyle name="Comma 2 3 5 2 5" xfId="12418" xr:uid="{00000000-0005-0000-0000-0000060F0000}"/>
    <cellStyle name="Comma 2 3 5 3" xfId="4209" xr:uid="{00000000-0005-0000-0000-0000070F0000}"/>
    <cellStyle name="Comma 2 3 5 3 2" xfId="6398" xr:uid="{00000000-0005-0000-0000-0000080F0000}"/>
    <cellStyle name="Comma 2 3 5 3 2 2" xfId="10775" xr:uid="{00000000-0005-0000-0000-0000090F0000}"/>
    <cellStyle name="Comma 2 3 5 3 2 2 2" xfId="19528" xr:uid="{00000000-0005-0000-0000-00000A0F0000}"/>
    <cellStyle name="Comma 2 3 5 3 2 3" xfId="15152" xr:uid="{00000000-0005-0000-0000-00000B0F0000}"/>
    <cellStyle name="Comma 2 3 5 3 3" xfId="8587" xr:uid="{00000000-0005-0000-0000-00000C0F0000}"/>
    <cellStyle name="Comma 2 3 5 3 3 2" xfId="17340" xr:uid="{00000000-0005-0000-0000-00000D0F0000}"/>
    <cellStyle name="Comma 2 3 5 3 4" xfId="12964" xr:uid="{00000000-0005-0000-0000-00000E0F0000}"/>
    <cellStyle name="Comma 2 3 5 4" xfId="5304" xr:uid="{00000000-0005-0000-0000-00000F0F0000}"/>
    <cellStyle name="Comma 2 3 5 4 2" xfId="9681" xr:uid="{00000000-0005-0000-0000-0000100F0000}"/>
    <cellStyle name="Comma 2 3 5 4 2 2" xfId="18434" xr:uid="{00000000-0005-0000-0000-0000110F0000}"/>
    <cellStyle name="Comma 2 3 5 4 3" xfId="14058" xr:uid="{00000000-0005-0000-0000-0000120F0000}"/>
    <cellStyle name="Comma 2 3 5 5" xfId="7493" xr:uid="{00000000-0005-0000-0000-0000130F0000}"/>
    <cellStyle name="Comma 2 3 5 5 2" xfId="16246" xr:uid="{00000000-0005-0000-0000-0000140F0000}"/>
    <cellStyle name="Comma 2 3 5 6" xfId="11870" xr:uid="{00000000-0005-0000-0000-0000150F0000}"/>
    <cellStyle name="Comma 2 3 6" xfId="3386" xr:uid="{00000000-0005-0000-0000-0000160F0000}"/>
    <cellStyle name="Comma 2 3 6 2" xfId="4483" xr:uid="{00000000-0005-0000-0000-0000170F0000}"/>
    <cellStyle name="Comma 2 3 6 2 2" xfId="6672" xr:uid="{00000000-0005-0000-0000-0000180F0000}"/>
    <cellStyle name="Comma 2 3 6 2 2 2" xfId="11049" xr:uid="{00000000-0005-0000-0000-0000190F0000}"/>
    <cellStyle name="Comma 2 3 6 2 2 2 2" xfId="19802" xr:uid="{00000000-0005-0000-0000-00001A0F0000}"/>
    <cellStyle name="Comma 2 3 6 2 2 3" xfId="15426" xr:uid="{00000000-0005-0000-0000-00001B0F0000}"/>
    <cellStyle name="Comma 2 3 6 2 3" xfId="8861" xr:uid="{00000000-0005-0000-0000-00001C0F0000}"/>
    <cellStyle name="Comma 2 3 6 2 3 2" xfId="17614" xr:uid="{00000000-0005-0000-0000-00001D0F0000}"/>
    <cellStyle name="Comma 2 3 6 2 4" xfId="13238" xr:uid="{00000000-0005-0000-0000-00001E0F0000}"/>
    <cellStyle name="Comma 2 3 6 3" xfId="5578" xr:uid="{00000000-0005-0000-0000-00001F0F0000}"/>
    <cellStyle name="Comma 2 3 6 3 2" xfId="9955" xr:uid="{00000000-0005-0000-0000-0000200F0000}"/>
    <cellStyle name="Comma 2 3 6 3 2 2" xfId="18708" xr:uid="{00000000-0005-0000-0000-0000210F0000}"/>
    <cellStyle name="Comma 2 3 6 3 3" xfId="14332" xr:uid="{00000000-0005-0000-0000-0000220F0000}"/>
    <cellStyle name="Comma 2 3 6 4" xfId="7767" xr:uid="{00000000-0005-0000-0000-0000230F0000}"/>
    <cellStyle name="Comma 2 3 6 4 2" xfId="16520" xr:uid="{00000000-0005-0000-0000-0000240F0000}"/>
    <cellStyle name="Comma 2 3 6 5" xfId="12144" xr:uid="{00000000-0005-0000-0000-0000250F0000}"/>
    <cellStyle name="Comma 2 3 7" xfId="3936" xr:uid="{00000000-0005-0000-0000-0000260F0000}"/>
    <cellStyle name="Comma 2 3 7 2" xfId="6125" xr:uid="{00000000-0005-0000-0000-0000270F0000}"/>
    <cellStyle name="Comma 2 3 7 2 2" xfId="10502" xr:uid="{00000000-0005-0000-0000-0000280F0000}"/>
    <cellStyle name="Comma 2 3 7 2 2 2" xfId="19255" xr:uid="{00000000-0005-0000-0000-0000290F0000}"/>
    <cellStyle name="Comma 2 3 7 2 3" xfId="14879" xr:uid="{00000000-0005-0000-0000-00002A0F0000}"/>
    <cellStyle name="Comma 2 3 7 3" xfId="8314" xr:uid="{00000000-0005-0000-0000-00002B0F0000}"/>
    <cellStyle name="Comma 2 3 7 3 2" xfId="17067" xr:uid="{00000000-0005-0000-0000-00002C0F0000}"/>
    <cellStyle name="Comma 2 3 7 4" xfId="12691" xr:uid="{00000000-0005-0000-0000-00002D0F0000}"/>
    <cellStyle name="Comma 2 3 8" xfId="5031" xr:uid="{00000000-0005-0000-0000-00002E0F0000}"/>
    <cellStyle name="Comma 2 3 8 2" xfId="9408" xr:uid="{00000000-0005-0000-0000-00002F0F0000}"/>
    <cellStyle name="Comma 2 3 8 2 2" xfId="18161" xr:uid="{00000000-0005-0000-0000-0000300F0000}"/>
    <cellStyle name="Comma 2 3 8 3" xfId="13785" xr:uid="{00000000-0005-0000-0000-0000310F0000}"/>
    <cellStyle name="Comma 2 3 9" xfId="7220" xr:uid="{00000000-0005-0000-0000-0000320F0000}"/>
    <cellStyle name="Comma 2 3 9 2" xfId="15973" xr:uid="{00000000-0005-0000-0000-0000330F0000}"/>
    <cellStyle name="Comma 2 4" xfId="2929" xr:uid="{00000000-0005-0000-0000-0000340F0000}"/>
    <cellStyle name="Comma 2 4 2" xfId="3041" xr:uid="{00000000-0005-0000-0000-0000350F0000}"/>
    <cellStyle name="Comma 2 4 2 2" xfId="3317" xr:uid="{00000000-0005-0000-0000-0000360F0000}"/>
    <cellStyle name="Comma 2 4 2 2 2" xfId="3870" xr:uid="{00000000-0005-0000-0000-0000370F0000}"/>
    <cellStyle name="Comma 2 4 2 2 2 2" xfId="4966" xr:uid="{00000000-0005-0000-0000-0000380F0000}"/>
    <cellStyle name="Comma 2 4 2 2 2 2 2" xfId="7155" xr:uid="{00000000-0005-0000-0000-0000390F0000}"/>
    <cellStyle name="Comma 2 4 2 2 2 2 2 2" xfId="11532" xr:uid="{00000000-0005-0000-0000-00003A0F0000}"/>
    <cellStyle name="Comma 2 4 2 2 2 2 2 2 2" xfId="20285" xr:uid="{00000000-0005-0000-0000-00003B0F0000}"/>
    <cellStyle name="Comma 2 4 2 2 2 2 2 3" xfId="15909" xr:uid="{00000000-0005-0000-0000-00003C0F0000}"/>
    <cellStyle name="Comma 2 4 2 2 2 2 3" xfId="9344" xr:uid="{00000000-0005-0000-0000-00003D0F0000}"/>
    <cellStyle name="Comma 2 4 2 2 2 2 3 2" xfId="18097" xr:uid="{00000000-0005-0000-0000-00003E0F0000}"/>
    <cellStyle name="Comma 2 4 2 2 2 2 4" xfId="13721" xr:uid="{00000000-0005-0000-0000-00003F0F0000}"/>
    <cellStyle name="Comma 2 4 2 2 2 3" xfId="6061" xr:uid="{00000000-0005-0000-0000-0000400F0000}"/>
    <cellStyle name="Comma 2 4 2 2 2 3 2" xfId="10438" xr:uid="{00000000-0005-0000-0000-0000410F0000}"/>
    <cellStyle name="Comma 2 4 2 2 2 3 2 2" xfId="19191" xr:uid="{00000000-0005-0000-0000-0000420F0000}"/>
    <cellStyle name="Comma 2 4 2 2 2 3 3" xfId="14815" xr:uid="{00000000-0005-0000-0000-0000430F0000}"/>
    <cellStyle name="Comma 2 4 2 2 2 4" xfId="8250" xr:uid="{00000000-0005-0000-0000-0000440F0000}"/>
    <cellStyle name="Comma 2 4 2 2 2 4 2" xfId="17003" xr:uid="{00000000-0005-0000-0000-0000450F0000}"/>
    <cellStyle name="Comma 2 4 2 2 2 5" xfId="12627" xr:uid="{00000000-0005-0000-0000-0000460F0000}"/>
    <cellStyle name="Comma 2 4 2 2 3" xfId="4418" xr:uid="{00000000-0005-0000-0000-0000470F0000}"/>
    <cellStyle name="Comma 2 4 2 2 3 2" xfId="6607" xr:uid="{00000000-0005-0000-0000-0000480F0000}"/>
    <cellStyle name="Comma 2 4 2 2 3 2 2" xfId="10984" xr:uid="{00000000-0005-0000-0000-0000490F0000}"/>
    <cellStyle name="Comma 2 4 2 2 3 2 2 2" xfId="19737" xr:uid="{00000000-0005-0000-0000-00004A0F0000}"/>
    <cellStyle name="Comma 2 4 2 2 3 2 3" xfId="15361" xr:uid="{00000000-0005-0000-0000-00004B0F0000}"/>
    <cellStyle name="Comma 2 4 2 2 3 3" xfId="8796" xr:uid="{00000000-0005-0000-0000-00004C0F0000}"/>
    <cellStyle name="Comma 2 4 2 2 3 3 2" xfId="17549" xr:uid="{00000000-0005-0000-0000-00004D0F0000}"/>
    <cellStyle name="Comma 2 4 2 2 3 4" xfId="13173" xr:uid="{00000000-0005-0000-0000-00004E0F0000}"/>
    <cellStyle name="Comma 2 4 2 2 4" xfId="5513" xr:uid="{00000000-0005-0000-0000-00004F0F0000}"/>
    <cellStyle name="Comma 2 4 2 2 4 2" xfId="9890" xr:uid="{00000000-0005-0000-0000-0000500F0000}"/>
    <cellStyle name="Comma 2 4 2 2 4 2 2" xfId="18643" xr:uid="{00000000-0005-0000-0000-0000510F0000}"/>
    <cellStyle name="Comma 2 4 2 2 4 3" xfId="14267" xr:uid="{00000000-0005-0000-0000-0000520F0000}"/>
    <cellStyle name="Comma 2 4 2 2 5" xfId="7702" xr:uid="{00000000-0005-0000-0000-0000530F0000}"/>
    <cellStyle name="Comma 2 4 2 2 5 2" xfId="16455" xr:uid="{00000000-0005-0000-0000-0000540F0000}"/>
    <cellStyle name="Comma 2 4 2 2 6" xfId="12079" xr:uid="{00000000-0005-0000-0000-0000550F0000}"/>
    <cellStyle name="Comma 2 4 2 3" xfId="3596" xr:uid="{00000000-0005-0000-0000-0000560F0000}"/>
    <cellStyle name="Comma 2 4 2 3 2" xfId="4692" xr:uid="{00000000-0005-0000-0000-0000570F0000}"/>
    <cellStyle name="Comma 2 4 2 3 2 2" xfId="6881" xr:uid="{00000000-0005-0000-0000-0000580F0000}"/>
    <cellStyle name="Comma 2 4 2 3 2 2 2" xfId="11258" xr:uid="{00000000-0005-0000-0000-0000590F0000}"/>
    <cellStyle name="Comma 2 4 2 3 2 2 2 2" xfId="20011" xr:uid="{00000000-0005-0000-0000-00005A0F0000}"/>
    <cellStyle name="Comma 2 4 2 3 2 2 3" xfId="15635" xr:uid="{00000000-0005-0000-0000-00005B0F0000}"/>
    <cellStyle name="Comma 2 4 2 3 2 3" xfId="9070" xr:uid="{00000000-0005-0000-0000-00005C0F0000}"/>
    <cellStyle name="Comma 2 4 2 3 2 3 2" xfId="17823" xr:uid="{00000000-0005-0000-0000-00005D0F0000}"/>
    <cellStyle name="Comma 2 4 2 3 2 4" xfId="13447" xr:uid="{00000000-0005-0000-0000-00005E0F0000}"/>
    <cellStyle name="Comma 2 4 2 3 3" xfId="5787" xr:uid="{00000000-0005-0000-0000-00005F0F0000}"/>
    <cellStyle name="Comma 2 4 2 3 3 2" xfId="10164" xr:uid="{00000000-0005-0000-0000-0000600F0000}"/>
    <cellStyle name="Comma 2 4 2 3 3 2 2" xfId="18917" xr:uid="{00000000-0005-0000-0000-0000610F0000}"/>
    <cellStyle name="Comma 2 4 2 3 3 3" xfId="14541" xr:uid="{00000000-0005-0000-0000-0000620F0000}"/>
    <cellStyle name="Comma 2 4 2 3 4" xfId="7976" xr:uid="{00000000-0005-0000-0000-0000630F0000}"/>
    <cellStyle name="Comma 2 4 2 3 4 2" xfId="16729" xr:uid="{00000000-0005-0000-0000-0000640F0000}"/>
    <cellStyle name="Comma 2 4 2 3 5" xfId="12353" xr:uid="{00000000-0005-0000-0000-0000650F0000}"/>
    <cellStyle name="Comma 2 4 2 4" xfId="4144" xr:uid="{00000000-0005-0000-0000-0000660F0000}"/>
    <cellStyle name="Comma 2 4 2 4 2" xfId="6333" xr:uid="{00000000-0005-0000-0000-0000670F0000}"/>
    <cellStyle name="Comma 2 4 2 4 2 2" xfId="10710" xr:uid="{00000000-0005-0000-0000-0000680F0000}"/>
    <cellStyle name="Comma 2 4 2 4 2 2 2" xfId="19463" xr:uid="{00000000-0005-0000-0000-0000690F0000}"/>
    <cellStyle name="Comma 2 4 2 4 2 3" xfId="15087" xr:uid="{00000000-0005-0000-0000-00006A0F0000}"/>
    <cellStyle name="Comma 2 4 2 4 3" xfId="8522" xr:uid="{00000000-0005-0000-0000-00006B0F0000}"/>
    <cellStyle name="Comma 2 4 2 4 3 2" xfId="17275" xr:uid="{00000000-0005-0000-0000-00006C0F0000}"/>
    <cellStyle name="Comma 2 4 2 4 4" xfId="12899" xr:uid="{00000000-0005-0000-0000-00006D0F0000}"/>
    <cellStyle name="Comma 2 4 2 5" xfId="5239" xr:uid="{00000000-0005-0000-0000-00006E0F0000}"/>
    <cellStyle name="Comma 2 4 2 5 2" xfId="9616" xr:uid="{00000000-0005-0000-0000-00006F0F0000}"/>
    <cellStyle name="Comma 2 4 2 5 2 2" xfId="18369" xr:uid="{00000000-0005-0000-0000-0000700F0000}"/>
    <cellStyle name="Comma 2 4 2 5 3" xfId="13993" xr:uid="{00000000-0005-0000-0000-0000710F0000}"/>
    <cellStyle name="Comma 2 4 2 6" xfId="7428" xr:uid="{00000000-0005-0000-0000-0000720F0000}"/>
    <cellStyle name="Comma 2 4 2 6 2" xfId="16181" xr:uid="{00000000-0005-0000-0000-0000730F0000}"/>
    <cellStyle name="Comma 2 4 2 7" xfId="11805" xr:uid="{00000000-0005-0000-0000-0000740F0000}"/>
    <cellStyle name="Comma 2 4 3" xfId="3205" xr:uid="{00000000-0005-0000-0000-0000750F0000}"/>
    <cellStyle name="Comma 2 4 3 2" xfId="3758" xr:uid="{00000000-0005-0000-0000-0000760F0000}"/>
    <cellStyle name="Comma 2 4 3 2 2" xfId="4854" xr:uid="{00000000-0005-0000-0000-0000770F0000}"/>
    <cellStyle name="Comma 2 4 3 2 2 2" xfId="7043" xr:uid="{00000000-0005-0000-0000-0000780F0000}"/>
    <cellStyle name="Comma 2 4 3 2 2 2 2" xfId="11420" xr:uid="{00000000-0005-0000-0000-0000790F0000}"/>
    <cellStyle name="Comma 2 4 3 2 2 2 2 2" xfId="20173" xr:uid="{00000000-0005-0000-0000-00007A0F0000}"/>
    <cellStyle name="Comma 2 4 3 2 2 2 3" xfId="15797" xr:uid="{00000000-0005-0000-0000-00007B0F0000}"/>
    <cellStyle name="Comma 2 4 3 2 2 3" xfId="9232" xr:uid="{00000000-0005-0000-0000-00007C0F0000}"/>
    <cellStyle name="Comma 2 4 3 2 2 3 2" xfId="17985" xr:uid="{00000000-0005-0000-0000-00007D0F0000}"/>
    <cellStyle name="Comma 2 4 3 2 2 4" xfId="13609" xr:uid="{00000000-0005-0000-0000-00007E0F0000}"/>
    <cellStyle name="Comma 2 4 3 2 3" xfId="5949" xr:uid="{00000000-0005-0000-0000-00007F0F0000}"/>
    <cellStyle name="Comma 2 4 3 2 3 2" xfId="10326" xr:uid="{00000000-0005-0000-0000-0000800F0000}"/>
    <cellStyle name="Comma 2 4 3 2 3 2 2" xfId="19079" xr:uid="{00000000-0005-0000-0000-0000810F0000}"/>
    <cellStyle name="Comma 2 4 3 2 3 3" xfId="14703" xr:uid="{00000000-0005-0000-0000-0000820F0000}"/>
    <cellStyle name="Comma 2 4 3 2 4" xfId="8138" xr:uid="{00000000-0005-0000-0000-0000830F0000}"/>
    <cellStyle name="Comma 2 4 3 2 4 2" xfId="16891" xr:uid="{00000000-0005-0000-0000-0000840F0000}"/>
    <cellStyle name="Comma 2 4 3 2 5" xfId="12515" xr:uid="{00000000-0005-0000-0000-0000850F0000}"/>
    <cellStyle name="Comma 2 4 3 3" xfId="4306" xr:uid="{00000000-0005-0000-0000-0000860F0000}"/>
    <cellStyle name="Comma 2 4 3 3 2" xfId="6495" xr:uid="{00000000-0005-0000-0000-0000870F0000}"/>
    <cellStyle name="Comma 2 4 3 3 2 2" xfId="10872" xr:uid="{00000000-0005-0000-0000-0000880F0000}"/>
    <cellStyle name="Comma 2 4 3 3 2 2 2" xfId="19625" xr:uid="{00000000-0005-0000-0000-0000890F0000}"/>
    <cellStyle name="Comma 2 4 3 3 2 3" xfId="15249" xr:uid="{00000000-0005-0000-0000-00008A0F0000}"/>
    <cellStyle name="Comma 2 4 3 3 3" xfId="8684" xr:uid="{00000000-0005-0000-0000-00008B0F0000}"/>
    <cellStyle name="Comma 2 4 3 3 3 2" xfId="17437" xr:uid="{00000000-0005-0000-0000-00008C0F0000}"/>
    <cellStyle name="Comma 2 4 3 3 4" xfId="13061" xr:uid="{00000000-0005-0000-0000-00008D0F0000}"/>
    <cellStyle name="Comma 2 4 3 4" xfId="5401" xr:uid="{00000000-0005-0000-0000-00008E0F0000}"/>
    <cellStyle name="Comma 2 4 3 4 2" xfId="9778" xr:uid="{00000000-0005-0000-0000-00008F0F0000}"/>
    <cellStyle name="Comma 2 4 3 4 2 2" xfId="18531" xr:uid="{00000000-0005-0000-0000-0000900F0000}"/>
    <cellStyle name="Comma 2 4 3 4 3" xfId="14155" xr:uid="{00000000-0005-0000-0000-0000910F0000}"/>
    <cellStyle name="Comma 2 4 3 5" xfId="7590" xr:uid="{00000000-0005-0000-0000-0000920F0000}"/>
    <cellStyle name="Comma 2 4 3 5 2" xfId="16343" xr:uid="{00000000-0005-0000-0000-0000930F0000}"/>
    <cellStyle name="Comma 2 4 3 6" xfId="11967" xr:uid="{00000000-0005-0000-0000-0000940F0000}"/>
    <cellStyle name="Comma 2 4 4" xfId="3484" xr:uid="{00000000-0005-0000-0000-0000950F0000}"/>
    <cellStyle name="Comma 2 4 4 2" xfId="4580" xr:uid="{00000000-0005-0000-0000-0000960F0000}"/>
    <cellStyle name="Comma 2 4 4 2 2" xfId="6769" xr:uid="{00000000-0005-0000-0000-0000970F0000}"/>
    <cellStyle name="Comma 2 4 4 2 2 2" xfId="11146" xr:uid="{00000000-0005-0000-0000-0000980F0000}"/>
    <cellStyle name="Comma 2 4 4 2 2 2 2" xfId="19899" xr:uid="{00000000-0005-0000-0000-0000990F0000}"/>
    <cellStyle name="Comma 2 4 4 2 2 3" xfId="15523" xr:uid="{00000000-0005-0000-0000-00009A0F0000}"/>
    <cellStyle name="Comma 2 4 4 2 3" xfId="8958" xr:uid="{00000000-0005-0000-0000-00009B0F0000}"/>
    <cellStyle name="Comma 2 4 4 2 3 2" xfId="17711" xr:uid="{00000000-0005-0000-0000-00009C0F0000}"/>
    <cellStyle name="Comma 2 4 4 2 4" xfId="13335" xr:uid="{00000000-0005-0000-0000-00009D0F0000}"/>
    <cellStyle name="Comma 2 4 4 3" xfId="5675" xr:uid="{00000000-0005-0000-0000-00009E0F0000}"/>
    <cellStyle name="Comma 2 4 4 3 2" xfId="10052" xr:uid="{00000000-0005-0000-0000-00009F0F0000}"/>
    <cellStyle name="Comma 2 4 4 3 2 2" xfId="18805" xr:uid="{00000000-0005-0000-0000-0000A00F0000}"/>
    <cellStyle name="Comma 2 4 4 3 3" xfId="14429" xr:uid="{00000000-0005-0000-0000-0000A10F0000}"/>
    <cellStyle name="Comma 2 4 4 4" xfId="7864" xr:uid="{00000000-0005-0000-0000-0000A20F0000}"/>
    <cellStyle name="Comma 2 4 4 4 2" xfId="16617" xr:uid="{00000000-0005-0000-0000-0000A30F0000}"/>
    <cellStyle name="Comma 2 4 4 5" xfId="12241" xr:uid="{00000000-0005-0000-0000-0000A40F0000}"/>
    <cellStyle name="Comma 2 4 5" xfId="4032" xr:uid="{00000000-0005-0000-0000-0000A50F0000}"/>
    <cellStyle name="Comma 2 4 5 2" xfId="6221" xr:uid="{00000000-0005-0000-0000-0000A60F0000}"/>
    <cellStyle name="Comma 2 4 5 2 2" xfId="10598" xr:uid="{00000000-0005-0000-0000-0000A70F0000}"/>
    <cellStyle name="Comma 2 4 5 2 2 2" xfId="19351" xr:uid="{00000000-0005-0000-0000-0000A80F0000}"/>
    <cellStyle name="Comma 2 4 5 2 3" xfId="14975" xr:uid="{00000000-0005-0000-0000-0000A90F0000}"/>
    <cellStyle name="Comma 2 4 5 3" xfId="8410" xr:uid="{00000000-0005-0000-0000-0000AA0F0000}"/>
    <cellStyle name="Comma 2 4 5 3 2" xfId="17163" xr:uid="{00000000-0005-0000-0000-0000AB0F0000}"/>
    <cellStyle name="Comma 2 4 5 4" xfId="12787" xr:uid="{00000000-0005-0000-0000-0000AC0F0000}"/>
    <cellStyle name="Comma 2 4 6" xfId="5127" xr:uid="{00000000-0005-0000-0000-0000AD0F0000}"/>
    <cellStyle name="Comma 2 4 6 2" xfId="9504" xr:uid="{00000000-0005-0000-0000-0000AE0F0000}"/>
    <cellStyle name="Comma 2 4 6 2 2" xfId="18257" xr:uid="{00000000-0005-0000-0000-0000AF0F0000}"/>
    <cellStyle name="Comma 2 4 6 3" xfId="13881" xr:uid="{00000000-0005-0000-0000-0000B00F0000}"/>
    <cellStyle name="Comma 2 4 7" xfId="7316" xr:uid="{00000000-0005-0000-0000-0000B10F0000}"/>
    <cellStyle name="Comma 2 4 7 2" xfId="16069" xr:uid="{00000000-0005-0000-0000-0000B20F0000}"/>
    <cellStyle name="Comma 2 4 8" xfId="11693" xr:uid="{00000000-0005-0000-0000-0000B30F0000}"/>
    <cellStyle name="Comma 2 5" xfId="2988" xr:uid="{00000000-0005-0000-0000-0000B40F0000}"/>
    <cellStyle name="Comma 2 5 2" xfId="3264" xr:uid="{00000000-0005-0000-0000-0000B50F0000}"/>
    <cellStyle name="Comma 2 5 2 2" xfId="3817" xr:uid="{00000000-0005-0000-0000-0000B60F0000}"/>
    <cellStyle name="Comma 2 5 2 2 2" xfId="4913" xr:uid="{00000000-0005-0000-0000-0000B70F0000}"/>
    <cellStyle name="Comma 2 5 2 2 2 2" xfId="7102" xr:uid="{00000000-0005-0000-0000-0000B80F0000}"/>
    <cellStyle name="Comma 2 5 2 2 2 2 2" xfId="11479" xr:uid="{00000000-0005-0000-0000-0000B90F0000}"/>
    <cellStyle name="Comma 2 5 2 2 2 2 2 2" xfId="20232" xr:uid="{00000000-0005-0000-0000-0000BA0F0000}"/>
    <cellStyle name="Comma 2 5 2 2 2 2 3" xfId="15856" xr:uid="{00000000-0005-0000-0000-0000BB0F0000}"/>
    <cellStyle name="Comma 2 5 2 2 2 3" xfId="9291" xr:uid="{00000000-0005-0000-0000-0000BC0F0000}"/>
    <cellStyle name="Comma 2 5 2 2 2 3 2" xfId="18044" xr:uid="{00000000-0005-0000-0000-0000BD0F0000}"/>
    <cellStyle name="Comma 2 5 2 2 2 4" xfId="13668" xr:uid="{00000000-0005-0000-0000-0000BE0F0000}"/>
    <cellStyle name="Comma 2 5 2 2 3" xfId="6008" xr:uid="{00000000-0005-0000-0000-0000BF0F0000}"/>
    <cellStyle name="Comma 2 5 2 2 3 2" xfId="10385" xr:uid="{00000000-0005-0000-0000-0000C00F0000}"/>
    <cellStyle name="Comma 2 5 2 2 3 2 2" xfId="19138" xr:uid="{00000000-0005-0000-0000-0000C10F0000}"/>
    <cellStyle name="Comma 2 5 2 2 3 3" xfId="14762" xr:uid="{00000000-0005-0000-0000-0000C20F0000}"/>
    <cellStyle name="Comma 2 5 2 2 4" xfId="8197" xr:uid="{00000000-0005-0000-0000-0000C30F0000}"/>
    <cellStyle name="Comma 2 5 2 2 4 2" xfId="16950" xr:uid="{00000000-0005-0000-0000-0000C40F0000}"/>
    <cellStyle name="Comma 2 5 2 2 5" xfId="12574" xr:uid="{00000000-0005-0000-0000-0000C50F0000}"/>
    <cellStyle name="Comma 2 5 2 3" xfId="4365" xr:uid="{00000000-0005-0000-0000-0000C60F0000}"/>
    <cellStyle name="Comma 2 5 2 3 2" xfId="6554" xr:uid="{00000000-0005-0000-0000-0000C70F0000}"/>
    <cellStyle name="Comma 2 5 2 3 2 2" xfId="10931" xr:uid="{00000000-0005-0000-0000-0000C80F0000}"/>
    <cellStyle name="Comma 2 5 2 3 2 2 2" xfId="19684" xr:uid="{00000000-0005-0000-0000-0000C90F0000}"/>
    <cellStyle name="Comma 2 5 2 3 2 3" xfId="15308" xr:uid="{00000000-0005-0000-0000-0000CA0F0000}"/>
    <cellStyle name="Comma 2 5 2 3 3" xfId="8743" xr:uid="{00000000-0005-0000-0000-0000CB0F0000}"/>
    <cellStyle name="Comma 2 5 2 3 3 2" xfId="17496" xr:uid="{00000000-0005-0000-0000-0000CC0F0000}"/>
    <cellStyle name="Comma 2 5 2 3 4" xfId="13120" xr:uid="{00000000-0005-0000-0000-0000CD0F0000}"/>
    <cellStyle name="Comma 2 5 2 4" xfId="5460" xr:uid="{00000000-0005-0000-0000-0000CE0F0000}"/>
    <cellStyle name="Comma 2 5 2 4 2" xfId="9837" xr:uid="{00000000-0005-0000-0000-0000CF0F0000}"/>
    <cellStyle name="Comma 2 5 2 4 2 2" xfId="18590" xr:uid="{00000000-0005-0000-0000-0000D00F0000}"/>
    <cellStyle name="Comma 2 5 2 4 3" xfId="14214" xr:uid="{00000000-0005-0000-0000-0000D10F0000}"/>
    <cellStyle name="Comma 2 5 2 5" xfId="7649" xr:uid="{00000000-0005-0000-0000-0000D20F0000}"/>
    <cellStyle name="Comma 2 5 2 5 2" xfId="16402" xr:uid="{00000000-0005-0000-0000-0000D30F0000}"/>
    <cellStyle name="Comma 2 5 2 6" xfId="12026" xr:uid="{00000000-0005-0000-0000-0000D40F0000}"/>
    <cellStyle name="Comma 2 5 3" xfId="3543" xr:uid="{00000000-0005-0000-0000-0000D50F0000}"/>
    <cellStyle name="Comma 2 5 3 2" xfId="4639" xr:uid="{00000000-0005-0000-0000-0000D60F0000}"/>
    <cellStyle name="Comma 2 5 3 2 2" xfId="6828" xr:uid="{00000000-0005-0000-0000-0000D70F0000}"/>
    <cellStyle name="Comma 2 5 3 2 2 2" xfId="11205" xr:uid="{00000000-0005-0000-0000-0000D80F0000}"/>
    <cellStyle name="Comma 2 5 3 2 2 2 2" xfId="19958" xr:uid="{00000000-0005-0000-0000-0000D90F0000}"/>
    <cellStyle name="Comma 2 5 3 2 2 3" xfId="15582" xr:uid="{00000000-0005-0000-0000-0000DA0F0000}"/>
    <cellStyle name="Comma 2 5 3 2 3" xfId="9017" xr:uid="{00000000-0005-0000-0000-0000DB0F0000}"/>
    <cellStyle name="Comma 2 5 3 2 3 2" xfId="17770" xr:uid="{00000000-0005-0000-0000-0000DC0F0000}"/>
    <cellStyle name="Comma 2 5 3 2 4" xfId="13394" xr:uid="{00000000-0005-0000-0000-0000DD0F0000}"/>
    <cellStyle name="Comma 2 5 3 3" xfId="5734" xr:uid="{00000000-0005-0000-0000-0000DE0F0000}"/>
    <cellStyle name="Comma 2 5 3 3 2" xfId="10111" xr:uid="{00000000-0005-0000-0000-0000DF0F0000}"/>
    <cellStyle name="Comma 2 5 3 3 2 2" xfId="18864" xr:uid="{00000000-0005-0000-0000-0000E00F0000}"/>
    <cellStyle name="Comma 2 5 3 3 3" xfId="14488" xr:uid="{00000000-0005-0000-0000-0000E10F0000}"/>
    <cellStyle name="Comma 2 5 3 4" xfId="7923" xr:uid="{00000000-0005-0000-0000-0000E20F0000}"/>
    <cellStyle name="Comma 2 5 3 4 2" xfId="16676" xr:uid="{00000000-0005-0000-0000-0000E30F0000}"/>
    <cellStyle name="Comma 2 5 3 5" xfId="12300" xr:uid="{00000000-0005-0000-0000-0000E40F0000}"/>
    <cellStyle name="Comma 2 5 4" xfId="4091" xr:uid="{00000000-0005-0000-0000-0000E50F0000}"/>
    <cellStyle name="Comma 2 5 4 2" xfId="6280" xr:uid="{00000000-0005-0000-0000-0000E60F0000}"/>
    <cellStyle name="Comma 2 5 4 2 2" xfId="10657" xr:uid="{00000000-0005-0000-0000-0000E70F0000}"/>
    <cellStyle name="Comma 2 5 4 2 2 2" xfId="19410" xr:uid="{00000000-0005-0000-0000-0000E80F0000}"/>
    <cellStyle name="Comma 2 5 4 2 3" xfId="15034" xr:uid="{00000000-0005-0000-0000-0000E90F0000}"/>
    <cellStyle name="Comma 2 5 4 3" xfId="8469" xr:uid="{00000000-0005-0000-0000-0000EA0F0000}"/>
    <cellStyle name="Comma 2 5 4 3 2" xfId="17222" xr:uid="{00000000-0005-0000-0000-0000EB0F0000}"/>
    <cellStyle name="Comma 2 5 4 4" xfId="12846" xr:uid="{00000000-0005-0000-0000-0000EC0F0000}"/>
    <cellStyle name="Comma 2 5 5" xfId="5186" xr:uid="{00000000-0005-0000-0000-0000ED0F0000}"/>
    <cellStyle name="Comma 2 5 5 2" xfId="9563" xr:uid="{00000000-0005-0000-0000-0000EE0F0000}"/>
    <cellStyle name="Comma 2 5 5 2 2" xfId="18316" xr:uid="{00000000-0005-0000-0000-0000EF0F0000}"/>
    <cellStyle name="Comma 2 5 5 3" xfId="13940" xr:uid="{00000000-0005-0000-0000-0000F00F0000}"/>
    <cellStyle name="Comma 2 5 6" xfId="7375" xr:uid="{00000000-0005-0000-0000-0000F10F0000}"/>
    <cellStyle name="Comma 2 5 6 2" xfId="16128" xr:uid="{00000000-0005-0000-0000-0000F20F0000}"/>
    <cellStyle name="Comma 2 5 7" xfId="11752" xr:uid="{00000000-0005-0000-0000-0000F30F0000}"/>
    <cellStyle name="Comma 2 6" xfId="2875" xr:uid="{00000000-0005-0000-0000-0000F40F0000}"/>
    <cellStyle name="Comma 2 6 2" xfId="3154" xr:uid="{00000000-0005-0000-0000-0000F50F0000}"/>
    <cellStyle name="Comma 2 6 2 2" xfId="3707" xr:uid="{00000000-0005-0000-0000-0000F60F0000}"/>
    <cellStyle name="Comma 2 6 2 2 2" xfId="4803" xr:uid="{00000000-0005-0000-0000-0000F70F0000}"/>
    <cellStyle name="Comma 2 6 2 2 2 2" xfId="6992" xr:uid="{00000000-0005-0000-0000-0000F80F0000}"/>
    <cellStyle name="Comma 2 6 2 2 2 2 2" xfId="11369" xr:uid="{00000000-0005-0000-0000-0000F90F0000}"/>
    <cellStyle name="Comma 2 6 2 2 2 2 2 2" xfId="20122" xr:uid="{00000000-0005-0000-0000-0000FA0F0000}"/>
    <cellStyle name="Comma 2 6 2 2 2 2 3" xfId="15746" xr:uid="{00000000-0005-0000-0000-0000FB0F0000}"/>
    <cellStyle name="Comma 2 6 2 2 2 3" xfId="9181" xr:uid="{00000000-0005-0000-0000-0000FC0F0000}"/>
    <cellStyle name="Comma 2 6 2 2 2 3 2" xfId="17934" xr:uid="{00000000-0005-0000-0000-0000FD0F0000}"/>
    <cellStyle name="Comma 2 6 2 2 2 4" xfId="13558" xr:uid="{00000000-0005-0000-0000-0000FE0F0000}"/>
    <cellStyle name="Comma 2 6 2 2 3" xfId="5898" xr:uid="{00000000-0005-0000-0000-0000FF0F0000}"/>
    <cellStyle name="Comma 2 6 2 2 3 2" xfId="10275" xr:uid="{00000000-0005-0000-0000-000000100000}"/>
    <cellStyle name="Comma 2 6 2 2 3 2 2" xfId="19028" xr:uid="{00000000-0005-0000-0000-000001100000}"/>
    <cellStyle name="Comma 2 6 2 2 3 3" xfId="14652" xr:uid="{00000000-0005-0000-0000-000002100000}"/>
    <cellStyle name="Comma 2 6 2 2 4" xfId="8087" xr:uid="{00000000-0005-0000-0000-000003100000}"/>
    <cellStyle name="Comma 2 6 2 2 4 2" xfId="16840" xr:uid="{00000000-0005-0000-0000-000004100000}"/>
    <cellStyle name="Comma 2 6 2 2 5" xfId="12464" xr:uid="{00000000-0005-0000-0000-000005100000}"/>
    <cellStyle name="Comma 2 6 2 3" xfId="4255" xr:uid="{00000000-0005-0000-0000-000006100000}"/>
    <cellStyle name="Comma 2 6 2 3 2" xfId="6444" xr:uid="{00000000-0005-0000-0000-000007100000}"/>
    <cellStyle name="Comma 2 6 2 3 2 2" xfId="10821" xr:uid="{00000000-0005-0000-0000-000008100000}"/>
    <cellStyle name="Comma 2 6 2 3 2 2 2" xfId="19574" xr:uid="{00000000-0005-0000-0000-000009100000}"/>
    <cellStyle name="Comma 2 6 2 3 2 3" xfId="15198" xr:uid="{00000000-0005-0000-0000-00000A100000}"/>
    <cellStyle name="Comma 2 6 2 3 3" xfId="8633" xr:uid="{00000000-0005-0000-0000-00000B100000}"/>
    <cellStyle name="Comma 2 6 2 3 3 2" xfId="17386" xr:uid="{00000000-0005-0000-0000-00000C100000}"/>
    <cellStyle name="Comma 2 6 2 3 4" xfId="13010" xr:uid="{00000000-0005-0000-0000-00000D100000}"/>
    <cellStyle name="Comma 2 6 2 4" xfId="5350" xr:uid="{00000000-0005-0000-0000-00000E100000}"/>
    <cellStyle name="Comma 2 6 2 4 2" xfId="9727" xr:uid="{00000000-0005-0000-0000-00000F100000}"/>
    <cellStyle name="Comma 2 6 2 4 2 2" xfId="18480" xr:uid="{00000000-0005-0000-0000-000010100000}"/>
    <cellStyle name="Comma 2 6 2 4 3" xfId="14104" xr:uid="{00000000-0005-0000-0000-000011100000}"/>
    <cellStyle name="Comma 2 6 2 5" xfId="7539" xr:uid="{00000000-0005-0000-0000-000012100000}"/>
    <cellStyle name="Comma 2 6 2 5 2" xfId="16292" xr:uid="{00000000-0005-0000-0000-000013100000}"/>
    <cellStyle name="Comma 2 6 2 6" xfId="11916" xr:uid="{00000000-0005-0000-0000-000014100000}"/>
    <cellStyle name="Comma 2 6 3" xfId="3433" xr:uid="{00000000-0005-0000-0000-000015100000}"/>
    <cellStyle name="Comma 2 6 3 2" xfId="4529" xr:uid="{00000000-0005-0000-0000-000016100000}"/>
    <cellStyle name="Comma 2 6 3 2 2" xfId="6718" xr:uid="{00000000-0005-0000-0000-000017100000}"/>
    <cellStyle name="Comma 2 6 3 2 2 2" xfId="11095" xr:uid="{00000000-0005-0000-0000-000018100000}"/>
    <cellStyle name="Comma 2 6 3 2 2 2 2" xfId="19848" xr:uid="{00000000-0005-0000-0000-000019100000}"/>
    <cellStyle name="Comma 2 6 3 2 2 3" xfId="15472" xr:uid="{00000000-0005-0000-0000-00001A100000}"/>
    <cellStyle name="Comma 2 6 3 2 3" xfId="8907" xr:uid="{00000000-0005-0000-0000-00001B100000}"/>
    <cellStyle name="Comma 2 6 3 2 3 2" xfId="17660" xr:uid="{00000000-0005-0000-0000-00001C100000}"/>
    <cellStyle name="Comma 2 6 3 2 4" xfId="13284" xr:uid="{00000000-0005-0000-0000-00001D100000}"/>
    <cellStyle name="Comma 2 6 3 3" xfId="5624" xr:uid="{00000000-0005-0000-0000-00001E100000}"/>
    <cellStyle name="Comma 2 6 3 3 2" xfId="10001" xr:uid="{00000000-0005-0000-0000-00001F100000}"/>
    <cellStyle name="Comma 2 6 3 3 2 2" xfId="18754" xr:uid="{00000000-0005-0000-0000-000020100000}"/>
    <cellStyle name="Comma 2 6 3 3 3" xfId="14378" xr:uid="{00000000-0005-0000-0000-000021100000}"/>
    <cellStyle name="Comma 2 6 3 4" xfId="7813" xr:uid="{00000000-0005-0000-0000-000022100000}"/>
    <cellStyle name="Comma 2 6 3 4 2" xfId="16566" xr:uid="{00000000-0005-0000-0000-000023100000}"/>
    <cellStyle name="Comma 2 6 3 5" xfId="12190" xr:uid="{00000000-0005-0000-0000-000024100000}"/>
    <cellStyle name="Comma 2 6 4" xfId="3981" xr:uid="{00000000-0005-0000-0000-000025100000}"/>
    <cellStyle name="Comma 2 6 4 2" xfId="6170" xr:uid="{00000000-0005-0000-0000-000026100000}"/>
    <cellStyle name="Comma 2 6 4 2 2" xfId="10547" xr:uid="{00000000-0005-0000-0000-000027100000}"/>
    <cellStyle name="Comma 2 6 4 2 2 2" xfId="19300" xr:uid="{00000000-0005-0000-0000-000028100000}"/>
    <cellStyle name="Comma 2 6 4 2 3" xfId="14924" xr:uid="{00000000-0005-0000-0000-000029100000}"/>
    <cellStyle name="Comma 2 6 4 3" xfId="8359" xr:uid="{00000000-0005-0000-0000-00002A100000}"/>
    <cellStyle name="Comma 2 6 4 3 2" xfId="17112" xr:uid="{00000000-0005-0000-0000-00002B100000}"/>
    <cellStyle name="Comma 2 6 4 4" xfId="12736" xr:uid="{00000000-0005-0000-0000-00002C100000}"/>
    <cellStyle name="Comma 2 6 5" xfId="5076" xr:uid="{00000000-0005-0000-0000-00002D100000}"/>
    <cellStyle name="Comma 2 6 5 2" xfId="9453" xr:uid="{00000000-0005-0000-0000-00002E100000}"/>
    <cellStyle name="Comma 2 6 5 2 2" xfId="18206" xr:uid="{00000000-0005-0000-0000-00002F100000}"/>
    <cellStyle name="Comma 2 6 5 3" xfId="13830" xr:uid="{00000000-0005-0000-0000-000030100000}"/>
    <cellStyle name="Comma 2 6 6" xfId="7265" xr:uid="{00000000-0005-0000-0000-000031100000}"/>
    <cellStyle name="Comma 2 6 6 2" xfId="16018" xr:uid="{00000000-0005-0000-0000-000032100000}"/>
    <cellStyle name="Comma 2 6 7" xfId="11642" xr:uid="{00000000-0005-0000-0000-000033100000}"/>
    <cellStyle name="Comma 2 7" xfId="3104" xr:uid="{00000000-0005-0000-0000-000034100000}"/>
    <cellStyle name="Comma 2 7 2" xfId="3658" xr:uid="{00000000-0005-0000-0000-000035100000}"/>
    <cellStyle name="Comma 2 7 2 2" xfId="4754" xr:uid="{00000000-0005-0000-0000-000036100000}"/>
    <cellStyle name="Comma 2 7 2 2 2" xfId="6943" xr:uid="{00000000-0005-0000-0000-000037100000}"/>
    <cellStyle name="Comma 2 7 2 2 2 2" xfId="11320" xr:uid="{00000000-0005-0000-0000-000038100000}"/>
    <cellStyle name="Comma 2 7 2 2 2 2 2" xfId="20073" xr:uid="{00000000-0005-0000-0000-000039100000}"/>
    <cellStyle name="Comma 2 7 2 2 2 3" xfId="15697" xr:uid="{00000000-0005-0000-0000-00003A100000}"/>
    <cellStyle name="Comma 2 7 2 2 3" xfId="9132" xr:uid="{00000000-0005-0000-0000-00003B100000}"/>
    <cellStyle name="Comma 2 7 2 2 3 2" xfId="17885" xr:uid="{00000000-0005-0000-0000-00003C100000}"/>
    <cellStyle name="Comma 2 7 2 2 4" xfId="13509" xr:uid="{00000000-0005-0000-0000-00003D100000}"/>
    <cellStyle name="Comma 2 7 2 3" xfId="5849" xr:uid="{00000000-0005-0000-0000-00003E100000}"/>
    <cellStyle name="Comma 2 7 2 3 2" xfId="10226" xr:uid="{00000000-0005-0000-0000-00003F100000}"/>
    <cellStyle name="Comma 2 7 2 3 2 2" xfId="18979" xr:uid="{00000000-0005-0000-0000-000040100000}"/>
    <cellStyle name="Comma 2 7 2 3 3" xfId="14603" xr:uid="{00000000-0005-0000-0000-000041100000}"/>
    <cellStyle name="Comma 2 7 2 4" xfId="8038" xr:uid="{00000000-0005-0000-0000-000042100000}"/>
    <cellStyle name="Comma 2 7 2 4 2" xfId="16791" xr:uid="{00000000-0005-0000-0000-000043100000}"/>
    <cellStyle name="Comma 2 7 2 5" xfId="12415" xr:uid="{00000000-0005-0000-0000-000044100000}"/>
    <cellStyle name="Comma 2 7 3" xfId="4206" xr:uid="{00000000-0005-0000-0000-000045100000}"/>
    <cellStyle name="Comma 2 7 3 2" xfId="6395" xr:uid="{00000000-0005-0000-0000-000046100000}"/>
    <cellStyle name="Comma 2 7 3 2 2" xfId="10772" xr:uid="{00000000-0005-0000-0000-000047100000}"/>
    <cellStyle name="Comma 2 7 3 2 2 2" xfId="19525" xr:uid="{00000000-0005-0000-0000-000048100000}"/>
    <cellStyle name="Comma 2 7 3 2 3" xfId="15149" xr:uid="{00000000-0005-0000-0000-000049100000}"/>
    <cellStyle name="Comma 2 7 3 3" xfId="8584" xr:uid="{00000000-0005-0000-0000-00004A100000}"/>
    <cellStyle name="Comma 2 7 3 3 2" xfId="17337" xr:uid="{00000000-0005-0000-0000-00004B100000}"/>
    <cellStyle name="Comma 2 7 3 4" xfId="12961" xr:uid="{00000000-0005-0000-0000-00004C100000}"/>
    <cellStyle name="Comma 2 7 4" xfId="5301" xr:uid="{00000000-0005-0000-0000-00004D100000}"/>
    <cellStyle name="Comma 2 7 4 2" xfId="9678" xr:uid="{00000000-0005-0000-0000-00004E100000}"/>
    <cellStyle name="Comma 2 7 4 2 2" xfId="18431" xr:uid="{00000000-0005-0000-0000-00004F100000}"/>
    <cellStyle name="Comma 2 7 4 3" xfId="14055" xr:uid="{00000000-0005-0000-0000-000050100000}"/>
    <cellStyle name="Comma 2 7 5" xfId="7490" xr:uid="{00000000-0005-0000-0000-000051100000}"/>
    <cellStyle name="Comma 2 7 5 2" xfId="16243" xr:uid="{00000000-0005-0000-0000-000052100000}"/>
    <cellStyle name="Comma 2 7 6" xfId="11867" xr:uid="{00000000-0005-0000-0000-000053100000}"/>
    <cellStyle name="Comma 2 8" xfId="3383" xr:uid="{00000000-0005-0000-0000-000054100000}"/>
    <cellStyle name="Comma 2 8 2" xfId="4480" xr:uid="{00000000-0005-0000-0000-000055100000}"/>
    <cellStyle name="Comma 2 8 2 2" xfId="6669" xr:uid="{00000000-0005-0000-0000-000056100000}"/>
    <cellStyle name="Comma 2 8 2 2 2" xfId="11046" xr:uid="{00000000-0005-0000-0000-000057100000}"/>
    <cellStyle name="Comma 2 8 2 2 2 2" xfId="19799" xr:uid="{00000000-0005-0000-0000-000058100000}"/>
    <cellStyle name="Comma 2 8 2 2 3" xfId="15423" xr:uid="{00000000-0005-0000-0000-000059100000}"/>
    <cellStyle name="Comma 2 8 2 3" xfId="8858" xr:uid="{00000000-0005-0000-0000-00005A100000}"/>
    <cellStyle name="Comma 2 8 2 3 2" xfId="17611" xr:uid="{00000000-0005-0000-0000-00005B100000}"/>
    <cellStyle name="Comma 2 8 2 4" xfId="13235" xr:uid="{00000000-0005-0000-0000-00005C100000}"/>
    <cellStyle name="Comma 2 8 3" xfId="5575" xr:uid="{00000000-0005-0000-0000-00005D100000}"/>
    <cellStyle name="Comma 2 8 3 2" xfId="9952" xr:uid="{00000000-0005-0000-0000-00005E100000}"/>
    <cellStyle name="Comma 2 8 3 2 2" xfId="18705" xr:uid="{00000000-0005-0000-0000-00005F100000}"/>
    <cellStyle name="Comma 2 8 3 3" xfId="14329" xr:uid="{00000000-0005-0000-0000-000060100000}"/>
    <cellStyle name="Comma 2 8 4" xfId="7764" xr:uid="{00000000-0005-0000-0000-000061100000}"/>
    <cellStyle name="Comma 2 8 4 2" xfId="16517" xr:uid="{00000000-0005-0000-0000-000062100000}"/>
    <cellStyle name="Comma 2 8 5" xfId="12141" xr:uid="{00000000-0005-0000-0000-000063100000}"/>
    <cellStyle name="Comma 2 9" xfId="3933" xr:uid="{00000000-0005-0000-0000-000064100000}"/>
    <cellStyle name="Comma 2 9 2" xfId="6122" xr:uid="{00000000-0005-0000-0000-000065100000}"/>
    <cellStyle name="Comma 2 9 2 2" xfId="10499" xr:uid="{00000000-0005-0000-0000-000066100000}"/>
    <cellStyle name="Comma 2 9 2 2 2" xfId="19252" xr:uid="{00000000-0005-0000-0000-000067100000}"/>
    <cellStyle name="Comma 2 9 2 3" xfId="14876" xr:uid="{00000000-0005-0000-0000-000068100000}"/>
    <cellStyle name="Comma 2 9 3" xfId="8311" xr:uid="{00000000-0005-0000-0000-000069100000}"/>
    <cellStyle name="Comma 2 9 3 2" xfId="17064" xr:uid="{00000000-0005-0000-0000-00006A100000}"/>
    <cellStyle name="Comma 2 9 4" xfId="12688" xr:uid="{00000000-0005-0000-0000-00006B100000}"/>
    <cellStyle name="Comma 20" xfId="3097" xr:uid="{00000000-0005-0000-0000-00006C100000}"/>
    <cellStyle name="Comma 20 2" xfId="3651" xr:uid="{00000000-0005-0000-0000-00006D100000}"/>
    <cellStyle name="Comma 20 2 2" xfId="4747" xr:uid="{00000000-0005-0000-0000-00006E100000}"/>
    <cellStyle name="Comma 20 2 2 2" xfId="6936" xr:uid="{00000000-0005-0000-0000-00006F100000}"/>
    <cellStyle name="Comma 20 2 2 2 2" xfId="11313" xr:uid="{00000000-0005-0000-0000-000070100000}"/>
    <cellStyle name="Comma 20 2 2 2 2 2" xfId="20066" xr:uid="{00000000-0005-0000-0000-000071100000}"/>
    <cellStyle name="Comma 20 2 2 2 3" xfId="15690" xr:uid="{00000000-0005-0000-0000-000072100000}"/>
    <cellStyle name="Comma 20 2 2 3" xfId="9125" xr:uid="{00000000-0005-0000-0000-000073100000}"/>
    <cellStyle name="Comma 20 2 2 3 2" xfId="17878" xr:uid="{00000000-0005-0000-0000-000074100000}"/>
    <cellStyle name="Comma 20 2 2 4" xfId="13502" xr:uid="{00000000-0005-0000-0000-000075100000}"/>
    <cellStyle name="Comma 20 2 3" xfId="5842" xr:uid="{00000000-0005-0000-0000-000076100000}"/>
    <cellStyle name="Comma 20 2 3 2" xfId="10219" xr:uid="{00000000-0005-0000-0000-000077100000}"/>
    <cellStyle name="Comma 20 2 3 2 2" xfId="18972" xr:uid="{00000000-0005-0000-0000-000078100000}"/>
    <cellStyle name="Comma 20 2 3 3" xfId="14596" xr:uid="{00000000-0005-0000-0000-000079100000}"/>
    <cellStyle name="Comma 20 2 4" xfId="8031" xr:uid="{00000000-0005-0000-0000-00007A100000}"/>
    <cellStyle name="Comma 20 2 4 2" xfId="16784" xr:uid="{00000000-0005-0000-0000-00007B100000}"/>
    <cellStyle name="Comma 20 2 5" xfId="12408" xr:uid="{00000000-0005-0000-0000-00007C100000}"/>
    <cellStyle name="Comma 20 3" xfId="4199" xr:uid="{00000000-0005-0000-0000-00007D100000}"/>
    <cellStyle name="Comma 20 3 2" xfId="6388" xr:uid="{00000000-0005-0000-0000-00007E100000}"/>
    <cellStyle name="Comma 20 3 2 2" xfId="10765" xr:uid="{00000000-0005-0000-0000-00007F100000}"/>
    <cellStyle name="Comma 20 3 2 2 2" xfId="19518" xr:uid="{00000000-0005-0000-0000-000080100000}"/>
    <cellStyle name="Comma 20 3 2 3" xfId="15142" xr:uid="{00000000-0005-0000-0000-000081100000}"/>
    <cellStyle name="Comma 20 3 3" xfId="8577" xr:uid="{00000000-0005-0000-0000-000082100000}"/>
    <cellStyle name="Comma 20 3 3 2" xfId="17330" xr:uid="{00000000-0005-0000-0000-000083100000}"/>
    <cellStyle name="Comma 20 3 4" xfId="12954" xr:uid="{00000000-0005-0000-0000-000084100000}"/>
    <cellStyle name="Comma 20 4" xfId="5294" xr:uid="{00000000-0005-0000-0000-000085100000}"/>
    <cellStyle name="Comma 20 4 2" xfId="9671" xr:uid="{00000000-0005-0000-0000-000086100000}"/>
    <cellStyle name="Comma 20 4 2 2" xfId="18424" xr:uid="{00000000-0005-0000-0000-000087100000}"/>
    <cellStyle name="Comma 20 4 3" xfId="14048" xr:uid="{00000000-0005-0000-0000-000088100000}"/>
    <cellStyle name="Comma 20 5" xfId="7483" xr:uid="{00000000-0005-0000-0000-000089100000}"/>
    <cellStyle name="Comma 20 5 2" xfId="16236" xr:uid="{00000000-0005-0000-0000-00008A100000}"/>
    <cellStyle name="Comma 20 6" xfId="11860" xr:uid="{00000000-0005-0000-0000-00008B100000}"/>
    <cellStyle name="Comma 21" xfId="3144" xr:uid="{00000000-0005-0000-0000-00008C100000}"/>
    <cellStyle name="Comma 21 2" xfId="3698" xr:uid="{00000000-0005-0000-0000-00008D100000}"/>
    <cellStyle name="Comma 21 2 2" xfId="4794" xr:uid="{00000000-0005-0000-0000-00008E100000}"/>
    <cellStyle name="Comma 21 2 2 2" xfId="6983" xr:uid="{00000000-0005-0000-0000-00008F100000}"/>
    <cellStyle name="Comma 21 2 2 2 2" xfId="11360" xr:uid="{00000000-0005-0000-0000-000090100000}"/>
    <cellStyle name="Comma 21 2 2 2 2 2" xfId="20113" xr:uid="{00000000-0005-0000-0000-000091100000}"/>
    <cellStyle name="Comma 21 2 2 2 3" xfId="15737" xr:uid="{00000000-0005-0000-0000-000092100000}"/>
    <cellStyle name="Comma 21 2 2 3" xfId="9172" xr:uid="{00000000-0005-0000-0000-000093100000}"/>
    <cellStyle name="Comma 21 2 2 3 2" xfId="17925" xr:uid="{00000000-0005-0000-0000-000094100000}"/>
    <cellStyle name="Comma 21 2 2 4" xfId="13549" xr:uid="{00000000-0005-0000-0000-000095100000}"/>
    <cellStyle name="Comma 21 2 3" xfId="5889" xr:uid="{00000000-0005-0000-0000-000096100000}"/>
    <cellStyle name="Comma 21 2 3 2" xfId="10266" xr:uid="{00000000-0005-0000-0000-000097100000}"/>
    <cellStyle name="Comma 21 2 3 2 2" xfId="19019" xr:uid="{00000000-0005-0000-0000-000098100000}"/>
    <cellStyle name="Comma 21 2 3 3" xfId="14643" xr:uid="{00000000-0005-0000-0000-000099100000}"/>
    <cellStyle name="Comma 21 2 4" xfId="8078" xr:uid="{00000000-0005-0000-0000-00009A100000}"/>
    <cellStyle name="Comma 21 2 4 2" xfId="16831" xr:uid="{00000000-0005-0000-0000-00009B100000}"/>
    <cellStyle name="Comma 21 2 5" xfId="12455" xr:uid="{00000000-0005-0000-0000-00009C100000}"/>
    <cellStyle name="Comma 21 3" xfId="4246" xr:uid="{00000000-0005-0000-0000-00009D100000}"/>
    <cellStyle name="Comma 21 3 2" xfId="6435" xr:uid="{00000000-0005-0000-0000-00009E100000}"/>
    <cellStyle name="Comma 21 3 2 2" xfId="10812" xr:uid="{00000000-0005-0000-0000-00009F100000}"/>
    <cellStyle name="Comma 21 3 2 2 2" xfId="19565" xr:uid="{00000000-0005-0000-0000-0000A0100000}"/>
    <cellStyle name="Comma 21 3 2 3" xfId="15189" xr:uid="{00000000-0005-0000-0000-0000A1100000}"/>
    <cellStyle name="Comma 21 3 3" xfId="8624" xr:uid="{00000000-0005-0000-0000-0000A2100000}"/>
    <cellStyle name="Comma 21 3 3 2" xfId="17377" xr:uid="{00000000-0005-0000-0000-0000A3100000}"/>
    <cellStyle name="Comma 21 3 4" xfId="13001" xr:uid="{00000000-0005-0000-0000-0000A4100000}"/>
    <cellStyle name="Comma 21 4" xfId="5341" xr:uid="{00000000-0005-0000-0000-0000A5100000}"/>
    <cellStyle name="Comma 21 4 2" xfId="9718" xr:uid="{00000000-0005-0000-0000-0000A6100000}"/>
    <cellStyle name="Comma 21 4 2 2" xfId="18471" xr:uid="{00000000-0005-0000-0000-0000A7100000}"/>
    <cellStyle name="Comma 21 4 3" xfId="14095" xr:uid="{00000000-0005-0000-0000-0000A8100000}"/>
    <cellStyle name="Comma 21 5" xfId="7530" xr:uid="{00000000-0005-0000-0000-0000A9100000}"/>
    <cellStyle name="Comma 21 5 2" xfId="16283" xr:uid="{00000000-0005-0000-0000-0000AA100000}"/>
    <cellStyle name="Comma 21 6" xfId="11907" xr:uid="{00000000-0005-0000-0000-0000AB100000}"/>
    <cellStyle name="Comma 22" xfId="3096" xr:uid="{00000000-0005-0000-0000-0000AC100000}"/>
    <cellStyle name="Comma 22 2" xfId="3650" xr:uid="{00000000-0005-0000-0000-0000AD100000}"/>
    <cellStyle name="Comma 22 2 2" xfId="4746" xr:uid="{00000000-0005-0000-0000-0000AE100000}"/>
    <cellStyle name="Comma 22 2 2 2" xfId="6935" xr:uid="{00000000-0005-0000-0000-0000AF100000}"/>
    <cellStyle name="Comma 22 2 2 2 2" xfId="11312" xr:uid="{00000000-0005-0000-0000-0000B0100000}"/>
    <cellStyle name="Comma 22 2 2 2 2 2" xfId="20065" xr:uid="{00000000-0005-0000-0000-0000B1100000}"/>
    <cellStyle name="Comma 22 2 2 2 3" xfId="15689" xr:uid="{00000000-0005-0000-0000-0000B2100000}"/>
    <cellStyle name="Comma 22 2 2 3" xfId="9124" xr:uid="{00000000-0005-0000-0000-0000B3100000}"/>
    <cellStyle name="Comma 22 2 2 3 2" xfId="17877" xr:uid="{00000000-0005-0000-0000-0000B4100000}"/>
    <cellStyle name="Comma 22 2 2 4" xfId="13501" xr:uid="{00000000-0005-0000-0000-0000B5100000}"/>
    <cellStyle name="Comma 22 2 3" xfId="5841" xr:uid="{00000000-0005-0000-0000-0000B6100000}"/>
    <cellStyle name="Comma 22 2 3 2" xfId="10218" xr:uid="{00000000-0005-0000-0000-0000B7100000}"/>
    <cellStyle name="Comma 22 2 3 2 2" xfId="18971" xr:uid="{00000000-0005-0000-0000-0000B8100000}"/>
    <cellStyle name="Comma 22 2 3 3" xfId="14595" xr:uid="{00000000-0005-0000-0000-0000B9100000}"/>
    <cellStyle name="Comma 22 2 4" xfId="8030" xr:uid="{00000000-0005-0000-0000-0000BA100000}"/>
    <cellStyle name="Comma 22 2 4 2" xfId="16783" xr:uid="{00000000-0005-0000-0000-0000BB100000}"/>
    <cellStyle name="Comma 22 2 5" xfId="12407" xr:uid="{00000000-0005-0000-0000-0000BC100000}"/>
    <cellStyle name="Comma 22 3" xfId="4198" xr:uid="{00000000-0005-0000-0000-0000BD100000}"/>
    <cellStyle name="Comma 22 3 2" xfId="6387" xr:uid="{00000000-0005-0000-0000-0000BE100000}"/>
    <cellStyle name="Comma 22 3 2 2" xfId="10764" xr:uid="{00000000-0005-0000-0000-0000BF100000}"/>
    <cellStyle name="Comma 22 3 2 2 2" xfId="19517" xr:uid="{00000000-0005-0000-0000-0000C0100000}"/>
    <cellStyle name="Comma 22 3 2 3" xfId="15141" xr:uid="{00000000-0005-0000-0000-0000C1100000}"/>
    <cellStyle name="Comma 22 3 3" xfId="8576" xr:uid="{00000000-0005-0000-0000-0000C2100000}"/>
    <cellStyle name="Comma 22 3 3 2" xfId="17329" xr:uid="{00000000-0005-0000-0000-0000C3100000}"/>
    <cellStyle name="Comma 22 3 4" xfId="12953" xr:uid="{00000000-0005-0000-0000-0000C4100000}"/>
    <cellStyle name="Comma 22 4" xfId="5293" xr:uid="{00000000-0005-0000-0000-0000C5100000}"/>
    <cellStyle name="Comma 22 4 2" xfId="9670" xr:uid="{00000000-0005-0000-0000-0000C6100000}"/>
    <cellStyle name="Comma 22 4 2 2" xfId="18423" xr:uid="{00000000-0005-0000-0000-0000C7100000}"/>
    <cellStyle name="Comma 22 4 3" xfId="14047" xr:uid="{00000000-0005-0000-0000-0000C8100000}"/>
    <cellStyle name="Comma 22 5" xfId="7482" xr:uid="{00000000-0005-0000-0000-0000C9100000}"/>
    <cellStyle name="Comma 22 5 2" xfId="16235" xr:uid="{00000000-0005-0000-0000-0000CA100000}"/>
    <cellStyle name="Comma 22 6" xfId="11859" xr:uid="{00000000-0005-0000-0000-0000CB100000}"/>
    <cellStyle name="Comma 23" xfId="3376" xr:uid="{00000000-0005-0000-0000-0000CC100000}"/>
    <cellStyle name="Comma 23 2" xfId="4473" xr:uid="{00000000-0005-0000-0000-0000CD100000}"/>
    <cellStyle name="Comma 23 2 2" xfId="6662" xr:uid="{00000000-0005-0000-0000-0000CE100000}"/>
    <cellStyle name="Comma 23 2 2 2" xfId="11039" xr:uid="{00000000-0005-0000-0000-0000CF100000}"/>
    <cellStyle name="Comma 23 2 2 2 2" xfId="19792" xr:uid="{00000000-0005-0000-0000-0000D0100000}"/>
    <cellStyle name="Comma 23 2 2 3" xfId="15416" xr:uid="{00000000-0005-0000-0000-0000D1100000}"/>
    <cellStyle name="Comma 23 2 3" xfId="8851" xr:uid="{00000000-0005-0000-0000-0000D2100000}"/>
    <cellStyle name="Comma 23 2 3 2" xfId="17604" xr:uid="{00000000-0005-0000-0000-0000D3100000}"/>
    <cellStyle name="Comma 23 2 4" xfId="13228" xr:uid="{00000000-0005-0000-0000-0000D4100000}"/>
    <cellStyle name="Comma 23 3" xfId="5568" xr:uid="{00000000-0005-0000-0000-0000D5100000}"/>
    <cellStyle name="Comma 23 3 2" xfId="9945" xr:uid="{00000000-0005-0000-0000-0000D6100000}"/>
    <cellStyle name="Comma 23 3 2 2" xfId="18698" xr:uid="{00000000-0005-0000-0000-0000D7100000}"/>
    <cellStyle name="Comma 23 3 3" xfId="14322" xr:uid="{00000000-0005-0000-0000-0000D8100000}"/>
    <cellStyle name="Comma 23 4" xfId="7757" xr:uid="{00000000-0005-0000-0000-0000D9100000}"/>
    <cellStyle name="Comma 23 4 2" xfId="16510" xr:uid="{00000000-0005-0000-0000-0000DA100000}"/>
    <cellStyle name="Comma 23 5" xfId="12134" xr:uid="{00000000-0005-0000-0000-0000DB100000}"/>
    <cellStyle name="Comma 24" xfId="3423" xr:uid="{00000000-0005-0000-0000-0000DC100000}"/>
    <cellStyle name="Comma 24 2" xfId="4520" xr:uid="{00000000-0005-0000-0000-0000DD100000}"/>
    <cellStyle name="Comma 24 2 2" xfId="6709" xr:uid="{00000000-0005-0000-0000-0000DE100000}"/>
    <cellStyle name="Comma 24 2 2 2" xfId="11086" xr:uid="{00000000-0005-0000-0000-0000DF100000}"/>
    <cellStyle name="Comma 24 2 2 2 2" xfId="19839" xr:uid="{00000000-0005-0000-0000-0000E0100000}"/>
    <cellStyle name="Comma 24 2 2 3" xfId="15463" xr:uid="{00000000-0005-0000-0000-0000E1100000}"/>
    <cellStyle name="Comma 24 2 3" xfId="8898" xr:uid="{00000000-0005-0000-0000-0000E2100000}"/>
    <cellStyle name="Comma 24 2 3 2" xfId="17651" xr:uid="{00000000-0005-0000-0000-0000E3100000}"/>
    <cellStyle name="Comma 24 2 4" xfId="13275" xr:uid="{00000000-0005-0000-0000-0000E4100000}"/>
    <cellStyle name="Comma 24 3" xfId="5615" xr:uid="{00000000-0005-0000-0000-0000E5100000}"/>
    <cellStyle name="Comma 24 3 2" xfId="9992" xr:uid="{00000000-0005-0000-0000-0000E6100000}"/>
    <cellStyle name="Comma 24 3 2 2" xfId="18745" xr:uid="{00000000-0005-0000-0000-0000E7100000}"/>
    <cellStyle name="Comma 24 3 3" xfId="14369" xr:uid="{00000000-0005-0000-0000-0000E8100000}"/>
    <cellStyle name="Comma 24 4" xfId="7804" xr:uid="{00000000-0005-0000-0000-0000E9100000}"/>
    <cellStyle name="Comma 24 4 2" xfId="16557" xr:uid="{00000000-0005-0000-0000-0000EA100000}"/>
    <cellStyle name="Comma 24 5" xfId="12181" xr:uid="{00000000-0005-0000-0000-0000EB100000}"/>
    <cellStyle name="Comma 25" xfId="3375" xr:uid="{00000000-0005-0000-0000-0000EC100000}"/>
    <cellStyle name="Comma 25 2" xfId="4472" xr:uid="{00000000-0005-0000-0000-0000ED100000}"/>
    <cellStyle name="Comma 25 2 2" xfId="6661" xr:uid="{00000000-0005-0000-0000-0000EE100000}"/>
    <cellStyle name="Comma 25 2 2 2" xfId="11038" xr:uid="{00000000-0005-0000-0000-0000EF100000}"/>
    <cellStyle name="Comma 25 2 2 2 2" xfId="19791" xr:uid="{00000000-0005-0000-0000-0000F0100000}"/>
    <cellStyle name="Comma 25 2 2 3" xfId="15415" xr:uid="{00000000-0005-0000-0000-0000F1100000}"/>
    <cellStyle name="Comma 25 2 3" xfId="8850" xr:uid="{00000000-0005-0000-0000-0000F2100000}"/>
    <cellStyle name="Comma 25 2 3 2" xfId="17603" xr:uid="{00000000-0005-0000-0000-0000F3100000}"/>
    <cellStyle name="Comma 25 2 4" xfId="13227" xr:uid="{00000000-0005-0000-0000-0000F4100000}"/>
    <cellStyle name="Comma 25 3" xfId="5567" xr:uid="{00000000-0005-0000-0000-0000F5100000}"/>
    <cellStyle name="Comma 25 3 2" xfId="9944" xr:uid="{00000000-0005-0000-0000-0000F6100000}"/>
    <cellStyle name="Comma 25 3 2 2" xfId="18697" xr:uid="{00000000-0005-0000-0000-0000F7100000}"/>
    <cellStyle name="Comma 25 3 3" xfId="14321" xr:uid="{00000000-0005-0000-0000-0000F8100000}"/>
    <cellStyle name="Comma 25 4" xfId="7756" xr:uid="{00000000-0005-0000-0000-0000F9100000}"/>
    <cellStyle name="Comma 25 4 2" xfId="16509" xr:uid="{00000000-0005-0000-0000-0000FA100000}"/>
    <cellStyle name="Comma 25 5" xfId="12133" xr:uid="{00000000-0005-0000-0000-0000FB100000}"/>
    <cellStyle name="Comma 26" xfId="3926" xr:uid="{00000000-0005-0000-0000-0000FC100000}"/>
    <cellStyle name="Comma 26 2" xfId="6115" xr:uid="{00000000-0005-0000-0000-0000FD100000}"/>
    <cellStyle name="Comma 26 2 2" xfId="10492" xr:uid="{00000000-0005-0000-0000-0000FE100000}"/>
    <cellStyle name="Comma 26 2 2 2" xfId="19245" xr:uid="{00000000-0005-0000-0000-0000FF100000}"/>
    <cellStyle name="Comma 26 2 3" xfId="14869" xr:uid="{00000000-0005-0000-0000-000000110000}"/>
    <cellStyle name="Comma 26 3" xfId="8304" xr:uid="{00000000-0005-0000-0000-000001110000}"/>
    <cellStyle name="Comma 26 3 2" xfId="17057" xr:uid="{00000000-0005-0000-0000-000002110000}"/>
    <cellStyle name="Comma 26 4" xfId="12681" xr:uid="{00000000-0005-0000-0000-000003110000}"/>
    <cellStyle name="Comma 27" xfId="5021" xr:uid="{00000000-0005-0000-0000-000004110000}"/>
    <cellStyle name="Comma 27 2" xfId="9398" xr:uid="{00000000-0005-0000-0000-000005110000}"/>
    <cellStyle name="Comma 27 2 2" xfId="18151" xr:uid="{00000000-0005-0000-0000-000006110000}"/>
    <cellStyle name="Comma 27 3" xfId="13775" xr:uid="{00000000-0005-0000-0000-000007110000}"/>
    <cellStyle name="Comma 28" xfId="7210" xr:uid="{00000000-0005-0000-0000-000008110000}"/>
    <cellStyle name="Comma 28 2" xfId="15963" xr:uid="{00000000-0005-0000-0000-000009110000}"/>
    <cellStyle name="Comma 29" xfId="11587" xr:uid="{00000000-0005-0000-0000-00000A110000}"/>
    <cellStyle name="Comma 3" xfId="80" xr:uid="{00000000-0005-0000-0000-00000B110000}"/>
    <cellStyle name="Comma 3 10" xfId="11598" xr:uid="{00000000-0005-0000-0000-00000C110000}"/>
    <cellStyle name="Comma 3 2" xfId="2933" xr:uid="{00000000-0005-0000-0000-00000D110000}"/>
    <cellStyle name="Comma 3 2 2" xfId="3045" xr:uid="{00000000-0005-0000-0000-00000E110000}"/>
    <cellStyle name="Comma 3 2 2 2" xfId="3321" xr:uid="{00000000-0005-0000-0000-00000F110000}"/>
    <cellStyle name="Comma 3 2 2 2 2" xfId="3874" xr:uid="{00000000-0005-0000-0000-000010110000}"/>
    <cellStyle name="Comma 3 2 2 2 2 2" xfId="4970" xr:uid="{00000000-0005-0000-0000-000011110000}"/>
    <cellStyle name="Comma 3 2 2 2 2 2 2" xfId="7159" xr:uid="{00000000-0005-0000-0000-000012110000}"/>
    <cellStyle name="Comma 3 2 2 2 2 2 2 2" xfId="11536" xr:uid="{00000000-0005-0000-0000-000013110000}"/>
    <cellStyle name="Comma 3 2 2 2 2 2 2 2 2" xfId="20289" xr:uid="{00000000-0005-0000-0000-000014110000}"/>
    <cellStyle name="Comma 3 2 2 2 2 2 2 3" xfId="15913" xr:uid="{00000000-0005-0000-0000-000015110000}"/>
    <cellStyle name="Comma 3 2 2 2 2 2 3" xfId="9348" xr:uid="{00000000-0005-0000-0000-000016110000}"/>
    <cellStyle name="Comma 3 2 2 2 2 2 3 2" xfId="18101" xr:uid="{00000000-0005-0000-0000-000017110000}"/>
    <cellStyle name="Comma 3 2 2 2 2 2 4" xfId="13725" xr:uid="{00000000-0005-0000-0000-000018110000}"/>
    <cellStyle name="Comma 3 2 2 2 2 3" xfId="6065" xr:uid="{00000000-0005-0000-0000-000019110000}"/>
    <cellStyle name="Comma 3 2 2 2 2 3 2" xfId="10442" xr:uid="{00000000-0005-0000-0000-00001A110000}"/>
    <cellStyle name="Comma 3 2 2 2 2 3 2 2" xfId="19195" xr:uid="{00000000-0005-0000-0000-00001B110000}"/>
    <cellStyle name="Comma 3 2 2 2 2 3 3" xfId="14819" xr:uid="{00000000-0005-0000-0000-00001C110000}"/>
    <cellStyle name="Comma 3 2 2 2 2 4" xfId="8254" xr:uid="{00000000-0005-0000-0000-00001D110000}"/>
    <cellStyle name="Comma 3 2 2 2 2 4 2" xfId="17007" xr:uid="{00000000-0005-0000-0000-00001E110000}"/>
    <cellStyle name="Comma 3 2 2 2 2 5" xfId="12631" xr:uid="{00000000-0005-0000-0000-00001F110000}"/>
    <cellStyle name="Comma 3 2 2 2 3" xfId="4422" xr:uid="{00000000-0005-0000-0000-000020110000}"/>
    <cellStyle name="Comma 3 2 2 2 3 2" xfId="6611" xr:uid="{00000000-0005-0000-0000-000021110000}"/>
    <cellStyle name="Comma 3 2 2 2 3 2 2" xfId="10988" xr:uid="{00000000-0005-0000-0000-000022110000}"/>
    <cellStyle name="Comma 3 2 2 2 3 2 2 2" xfId="19741" xr:uid="{00000000-0005-0000-0000-000023110000}"/>
    <cellStyle name="Comma 3 2 2 2 3 2 3" xfId="15365" xr:uid="{00000000-0005-0000-0000-000024110000}"/>
    <cellStyle name="Comma 3 2 2 2 3 3" xfId="8800" xr:uid="{00000000-0005-0000-0000-000025110000}"/>
    <cellStyle name="Comma 3 2 2 2 3 3 2" xfId="17553" xr:uid="{00000000-0005-0000-0000-000026110000}"/>
    <cellStyle name="Comma 3 2 2 2 3 4" xfId="13177" xr:uid="{00000000-0005-0000-0000-000027110000}"/>
    <cellStyle name="Comma 3 2 2 2 4" xfId="5517" xr:uid="{00000000-0005-0000-0000-000028110000}"/>
    <cellStyle name="Comma 3 2 2 2 4 2" xfId="9894" xr:uid="{00000000-0005-0000-0000-000029110000}"/>
    <cellStyle name="Comma 3 2 2 2 4 2 2" xfId="18647" xr:uid="{00000000-0005-0000-0000-00002A110000}"/>
    <cellStyle name="Comma 3 2 2 2 4 3" xfId="14271" xr:uid="{00000000-0005-0000-0000-00002B110000}"/>
    <cellStyle name="Comma 3 2 2 2 5" xfId="7706" xr:uid="{00000000-0005-0000-0000-00002C110000}"/>
    <cellStyle name="Comma 3 2 2 2 5 2" xfId="16459" xr:uid="{00000000-0005-0000-0000-00002D110000}"/>
    <cellStyle name="Comma 3 2 2 2 6" xfId="12083" xr:uid="{00000000-0005-0000-0000-00002E110000}"/>
    <cellStyle name="Comma 3 2 2 3" xfId="3600" xr:uid="{00000000-0005-0000-0000-00002F110000}"/>
    <cellStyle name="Comma 3 2 2 3 2" xfId="4696" xr:uid="{00000000-0005-0000-0000-000030110000}"/>
    <cellStyle name="Comma 3 2 2 3 2 2" xfId="6885" xr:uid="{00000000-0005-0000-0000-000031110000}"/>
    <cellStyle name="Comma 3 2 2 3 2 2 2" xfId="11262" xr:uid="{00000000-0005-0000-0000-000032110000}"/>
    <cellStyle name="Comma 3 2 2 3 2 2 2 2" xfId="20015" xr:uid="{00000000-0005-0000-0000-000033110000}"/>
    <cellStyle name="Comma 3 2 2 3 2 2 3" xfId="15639" xr:uid="{00000000-0005-0000-0000-000034110000}"/>
    <cellStyle name="Comma 3 2 2 3 2 3" xfId="9074" xr:uid="{00000000-0005-0000-0000-000035110000}"/>
    <cellStyle name="Comma 3 2 2 3 2 3 2" xfId="17827" xr:uid="{00000000-0005-0000-0000-000036110000}"/>
    <cellStyle name="Comma 3 2 2 3 2 4" xfId="13451" xr:uid="{00000000-0005-0000-0000-000037110000}"/>
    <cellStyle name="Comma 3 2 2 3 3" xfId="5791" xr:uid="{00000000-0005-0000-0000-000038110000}"/>
    <cellStyle name="Comma 3 2 2 3 3 2" xfId="10168" xr:uid="{00000000-0005-0000-0000-000039110000}"/>
    <cellStyle name="Comma 3 2 2 3 3 2 2" xfId="18921" xr:uid="{00000000-0005-0000-0000-00003A110000}"/>
    <cellStyle name="Comma 3 2 2 3 3 3" xfId="14545" xr:uid="{00000000-0005-0000-0000-00003B110000}"/>
    <cellStyle name="Comma 3 2 2 3 4" xfId="7980" xr:uid="{00000000-0005-0000-0000-00003C110000}"/>
    <cellStyle name="Comma 3 2 2 3 4 2" xfId="16733" xr:uid="{00000000-0005-0000-0000-00003D110000}"/>
    <cellStyle name="Comma 3 2 2 3 5" xfId="12357" xr:uid="{00000000-0005-0000-0000-00003E110000}"/>
    <cellStyle name="Comma 3 2 2 4" xfId="4148" xr:uid="{00000000-0005-0000-0000-00003F110000}"/>
    <cellStyle name="Comma 3 2 2 4 2" xfId="6337" xr:uid="{00000000-0005-0000-0000-000040110000}"/>
    <cellStyle name="Comma 3 2 2 4 2 2" xfId="10714" xr:uid="{00000000-0005-0000-0000-000041110000}"/>
    <cellStyle name="Comma 3 2 2 4 2 2 2" xfId="19467" xr:uid="{00000000-0005-0000-0000-000042110000}"/>
    <cellStyle name="Comma 3 2 2 4 2 3" xfId="15091" xr:uid="{00000000-0005-0000-0000-000043110000}"/>
    <cellStyle name="Comma 3 2 2 4 3" xfId="8526" xr:uid="{00000000-0005-0000-0000-000044110000}"/>
    <cellStyle name="Comma 3 2 2 4 3 2" xfId="17279" xr:uid="{00000000-0005-0000-0000-000045110000}"/>
    <cellStyle name="Comma 3 2 2 4 4" xfId="12903" xr:uid="{00000000-0005-0000-0000-000046110000}"/>
    <cellStyle name="Comma 3 2 2 5" xfId="5243" xr:uid="{00000000-0005-0000-0000-000047110000}"/>
    <cellStyle name="Comma 3 2 2 5 2" xfId="9620" xr:uid="{00000000-0005-0000-0000-000048110000}"/>
    <cellStyle name="Comma 3 2 2 5 2 2" xfId="18373" xr:uid="{00000000-0005-0000-0000-000049110000}"/>
    <cellStyle name="Comma 3 2 2 5 3" xfId="13997" xr:uid="{00000000-0005-0000-0000-00004A110000}"/>
    <cellStyle name="Comma 3 2 2 6" xfId="7432" xr:uid="{00000000-0005-0000-0000-00004B110000}"/>
    <cellStyle name="Comma 3 2 2 6 2" xfId="16185" xr:uid="{00000000-0005-0000-0000-00004C110000}"/>
    <cellStyle name="Comma 3 2 2 7" xfId="11809" xr:uid="{00000000-0005-0000-0000-00004D110000}"/>
    <cellStyle name="Comma 3 2 3" xfId="3209" xr:uid="{00000000-0005-0000-0000-00004E110000}"/>
    <cellStyle name="Comma 3 2 3 2" xfId="3762" xr:uid="{00000000-0005-0000-0000-00004F110000}"/>
    <cellStyle name="Comma 3 2 3 2 2" xfId="4858" xr:uid="{00000000-0005-0000-0000-000050110000}"/>
    <cellStyle name="Comma 3 2 3 2 2 2" xfId="7047" xr:uid="{00000000-0005-0000-0000-000051110000}"/>
    <cellStyle name="Comma 3 2 3 2 2 2 2" xfId="11424" xr:uid="{00000000-0005-0000-0000-000052110000}"/>
    <cellStyle name="Comma 3 2 3 2 2 2 2 2" xfId="20177" xr:uid="{00000000-0005-0000-0000-000053110000}"/>
    <cellStyle name="Comma 3 2 3 2 2 2 3" xfId="15801" xr:uid="{00000000-0005-0000-0000-000054110000}"/>
    <cellStyle name="Comma 3 2 3 2 2 3" xfId="9236" xr:uid="{00000000-0005-0000-0000-000055110000}"/>
    <cellStyle name="Comma 3 2 3 2 2 3 2" xfId="17989" xr:uid="{00000000-0005-0000-0000-000056110000}"/>
    <cellStyle name="Comma 3 2 3 2 2 4" xfId="13613" xr:uid="{00000000-0005-0000-0000-000057110000}"/>
    <cellStyle name="Comma 3 2 3 2 3" xfId="5953" xr:uid="{00000000-0005-0000-0000-000058110000}"/>
    <cellStyle name="Comma 3 2 3 2 3 2" xfId="10330" xr:uid="{00000000-0005-0000-0000-000059110000}"/>
    <cellStyle name="Comma 3 2 3 2 3 2 2" xfId="19083" xr:uid="{00000000-0005-0000-0000-00005A110000}"/>
    <cellStyle name="Comma 3 2 3 2 3 3" xfId="14707" xr:uid="{00000000-0005-0000-0000-00005B110000}"/>
    <cellStyle name="Comma 3 2 3 2 4" xfId="8142" xr:uid="{00000000-0005-0000-0000-00005C110000}"/>
    <cellStyle name="Comma 3 2 3 2 4 2" xfId="16895" xr:uid="{00000000-0005-0000-0000-00005D110000}"/>
    <cellStyle name="Comma 3 2 3 2 5" xfId="12519" xr:uid="{00000000-0005-0000-0000-00005E110000}"/>
    <cellStyle name="Comma 3 2 3 3" xfId="4310" xr:uid="{00000000-0005-0000-0000-00005F110000}"/>
    <cellStyle name="Comma 3 2 3 3 2" xfId="6499" xr:uid="{00000000-0005-0000-0000-000060110000}"/>
    <cellStyle name="Comma 3 2 3 3 2 2" xfId="10876" xr:uid="{00000000-0005-0000-0000-000061110000}"/>
    <cellStyle name="Comma 3 2 3 3 2 2 2" xfId="19629" xr:uid="{00000000-0005-0000-0000-000062110000}"/>
    <cellStyle name="Comma 3 2 3 3 2 3" xfId="15253" xr:uid="{00000000-0005-0000-0000-000063110000}"/>
    <cellStyle name="Comma 3 2 3 3 3" xfId="8688" xr:uid="{00000000-0005-0000-0000-000064110000}"/>
    <cellStyle name="Comma 3 2 3 3 3 2" xfId="17441" xr:uid="{00000000-0005-0000-0000-000065110000}"/>
    <cellStyle name="Comma 3 2 3 3 4" xfId="13065" xr:uid="{00000000-0005-0000-0000-000066110000}"/>
    <cellStyle name="Comma 3 2 3 4" xfId="5405" xr:uid="{00000000-0005-0000-0000-000067110000}"/>
    <cellStyle name="Comma 3 2 3 4 2" xfId="9782" xr:uid="{00000000-0005-0000-0000-000068110000}"/>
    <cellStyle name="Comma 3 2 3 4 2 2" xfId="18535" xr:uid="{00000000-0005-0000-0000-000069110000}"/>
    <cellStyle name="Comma 3 2 3 4 3" xfId="14159" xr:uid="{00000000-0005-0000-0000-00006A110000}"/>
    <cellStyle name="Comma 3 2 3 5" xfId="7594" xr:uid="{00000000-0005-0000-0000-00006B110000}"/>
    <cellStyle name="Comma 3 2 3 5 2" xfId="16347" xr:uid="{00000000-0005-0000-0000-00006C110000}"/>
    <cellStyle name="Comma 3 2 3 6" xfId="11971" xr:uid="{00000000-0005-0000-0000-00006D110000}"/>
    <cellStyle name="Comma 3 2 4" xfId="3488" xr:uid="{00000000-0005-0000-0000-00006E110000}"/>
    <cellStyle name="Comma 3 2 4 2" xfId="4584" xr:uid="{00000000-0005-0000-0000-00006F110000}"/>
    <cellStyle name="Comma 3 2 4 2 2" xfId="6773" xr:uid="{00000000-0005-0000-0000-000070110000}"/>
    <cellStyle name="Comma 3 2 4 2 2 2" xfId="11150" xr:uid="{00000000-0005-0000-0000-000071110000}"/>
    <cellStyle name="Comma 3 2 4 2 2 2 2" xfId="19903" xr:uid="{00000000-0005-0000-0000-000072110000}"/>
    <cellStyle name="Comma 3 2 4 2 2 3" xfId="15527" xr:uid="{00000000-0005-0000-0000-000073110000}"/>
    <cellStyle name="Comma 3 2 4 2 3" xfId="8962" xr:uid="{00000000-0005-0000-0000-000074110000}"/>
    <cellStyle name="Comma 3 2 4 2 3 2" xfId="17715" xr:uid="{00000000-0005-0000-0000-000075110000}"/>
    <cellStyle name="Comma 3 2 4 2 4" xfId="13339" xr:uid="{00000000-0005-0000-0000-000076110000}"/>
    <cellStyle name="Comma 3 2 4 3" xfId="5679" xr:uid="{00000000-0005-0000-0000-000077110000}"/>
    <cellStyle name="Comma 3 2 4 3 2" xfId="10056" xr:uid="{00000000-0005-0000-0000-000078110000}"/>
    <cellStyle name="Comma 3 2 4 3 2 2" xfId="18809" xr:uid="{00000000-0005-0000-0000-000079110000}"/>
    <cellStyle name="Comma 3 2 4 3 3" xfId="14433" xr:uid="{00000000-0005-0000-0000-00007A110000}"/>
    <cellStyle name="Comma 3 2 4 4" xfId="7868" xr:uid="{00000000-0005-0000-0000-00007B110000}"/>
    <cellStyle name="Comma 3 2 4 4 2" xfId="16621" xr:uid="{00000000-0005-0000-0000-00007C110000}"/>
    <cellStyle name="Comma 3 2 4 5" xfId="12245" xr:uid="{00000000-0005-0000-0000-00007D110000}"/>
    <cellStyle name="Comma 3 2 5" xfId="4036" xr:uid="{00000000-0005-0000-0000-00007E110000}"/>
    <cellStyle name="Comma 3 2 5 2" xfId="6225" xr:uid="{00000000-0005-0000-0000-00007F110000}"/>
    <cellStyle name="Comma 3 2 5 2 2" xfId="10602" xr:uid="{00000000-0005-0000-0000-000080110000}"/>
    <cellStyle name="Comma 3 2 5 2 2 2" xfId="19355" xr:uid="{00000000-0005-0000-0000-000081110000}"/>
    <cellStyle name="Comma 3 2 5 2 3" xfId="14979" xr:uid="{00000000-0005-0000-0000-000082110000}"/>
    <cellStyle name="Comma 3 2 5 3" xfId="8414" xr:uid="{00000000-0005-0000-0000-000083110000}"/>
    <cellStyle name="Comma 3 2 5 3 2" xfId="17167" xr:uid="{00000000-0005-0000-0000-000084110000}"/>
    <cellStyle name="Comma 3 2 5 4" xfId="12791" xr:uid="{00000000-0005-0000-0000-000085110000}"/>
    <cellStyle name="Comma 3 2 6" xfId="5131" xr:uid="{00000000-0005-0000-0000-000086110000}"/>
    <cellStyle name="Comma 3 2 6 2" xfId="9508" xr:uid="{00000000-0005-0000-0000-000087110000}"/>
    <cellStyle name="Comma 3 2 6 2 2" xfId="18261" xr:uid="{00000000-0005-0000-0000-000088110000}"/>
    <cellStyle name="Comma 3 2 6 3" xfId="13885" xr:uid="{00000000-0005-0000-0000-000089110000}"/>
    <cellStyle name="Comma 3 2 7" xfId="7320" xr:uid="{00000000-0005-0000-0000-00008A110000}"/>
    <cellStyle name="Comma 3 2 7 2" xfId="16073" xr:uid="{00000000-0005-0000-0000-00008B110000}"/>
    <cellStyle name="Comma 3 2 8" xfId="11697" xr:uid="{00000000-0005-0000-0000-00008C110000}"/>
    <cellStyle name="Comma 3 3" xfId="2992" xr:uid="{00000000-0005-0000-0000-00008D110000}"/>
    <cellStyle name="Comma 3 3 2" xfId="3268" xr:uid="{00000000-0005-0000-0000-00008E110000}"/>
    <cellStyle name="Comma 3 3 2 2" xfId="3821" xr:uid="{00000000-0005-0000-0000-00008F110000}"/>
    <cellStyle name="Comma 3 3 2 2 2" xfId="4917" xr:uid="{00000000-0005-0000-0000-000090110000}"/>
    <cellStyle name="Comma 3 3 2 2 2 2" xfId="7106" xr:uid="{00000000-0005-0000-0000-000091110000}"/>
    <cellStyle name="Comma 3 3 2 2 2 2 2" xfId="11483" xr:uid="{00000000-0005-0000-0000-000092110000}"/>
    <cellStyle name="Comma 3 3 2 2 2 2 2 2" xfId="20236" xr:uid="{00000000-0005-0000-0000-000093110000}"/>
    <cellStyle name="Comma 3 3 2 2 2 2 3" xfId="15860" xr:uid="{00000000-0005-0000-0000-000094110000}"/>
    <cellStyle name="Comma 3 3 2 2 2 3" xfId="9295" xr:uid="{00000000-0005-0000-0000-000095110000}"/>
    <cellStyle name="Comma 3 3 2 2 2 3 2" xfId="18048" xr:uid="{00000000-0005-0000-0000-000096110000}"/>
    <cellStyle name="Comma 3 3 2 2 2 4" xfId="13672" xr:uid="{00000000-0005-0000-0000-000097110000}"/>
    <cellStyle name="Comma 3 3 2 2 3" xfId="6012" xr:uid="{00000000-0005-0000-0000-000098110000}"/>
    <cellStyle name="Comma 3 3 2 2 3 2" xfId="10389" xr:uid="{00000000-0005-0000-0000-000099110000}"/>
    <cellStyle name="Comma 3 3 2 2 3 2 2" xfId="19142" xr:uid="{00000000-0005-0000-0000-00009A110000}"/>
    <cellStyle name="Comma 3 3 2 2 3 3" xfId="14766" xr:uid="{00000000-0005-0000-0000-00009B110000}"/>
    <cellStyle name="Comma 3 3 2 2 4" xfId="8201" xr:uid="{00000000-0005-0000-0000-00009C110000}"/>
    <cellStyle name="Comma 3 3 2 2 4 2" xfId="16954" xr:uid="{00000000-0005-0000-0000-00009D110000}"/>
    <cellStyle name="Comma 3 3 2 2 5" xfId="12578" xr:uid="{00000000-0005-0000-0000-00009E110000}"/>
    <cellStyle name="Comma 3 3 2 3" xfId="4369" xr:uid="{00000000-0005-0000-0000-00009F110000}"/>
    <cellStyle name="Comma 3 3 2 3 2" xfId="6558" xr:uid="{00000000-0005-0000-0000-0000A0110000}"/>
    <cellStyle name="Comma 3 3 2 3 2 2" xfId="10935" xr:uid="{00000000-0005-0000-0000-0000A1110000}"/>
    <cellStyle name="Comma 3 3 2 3 2 2 2" xfId="19688" xr:uid="{00000000-0005-0000-0000-0000A2110000}"/>
    <cellStyle name="Comma 3 3 2 3 2 3" xfId="15312" xr:uid="{00000000-0005-0000-0000-0000A3110000}"/>
    <cellStyle name="Comma 3 3 2 3 3" xfId="8747" xr:uid="{00000000-0005-0000-0000-0000A4110000}"/>
    <cellStyle name="Comma 3 3 2 3 3 2" xfId="17500" xr:uid="{00000000-0005-0000-0000-0000A5110000}"/>
    <cellStyle name="Comma 3 3 2 3 4" xfId="13124" xr:uid="{00000000-0005-0000-0000-0000A6110000}"/>
    <cellStyle name="Comma 3 3 2 4" xfId="5464" xr:uid="{00000000-0005-0000-0000-0000A7110000}"/>
    <cellStyle name="Comma 3 3 2 4 2" xfId="9841" xr:uid="{00000000-0005-0000-0000-0000A8110000}"/>
    <cellStyle name="Comma 3 3 2 4 2 2" xfId="18594" xr:uid="{00000000-0005-0000-0000-0000A9110000}"/>
    <cellStyle name="Comma 3 3 2 4 3" xfId="14218" xr:uid="{00000000-0005-0000-0000-0000AA110000}"/>
    <cellStyle name="Comma 3 3 2 5" xfId="7653" xr:uid="{00000000-0005-0000-0000-0000AB110000}"/>
    <cellStyle name="Comma 3 3 2 5 2" xfId="16406" xr:uid="{00000000-0005-0000-0000-0000AC110000}"/>
    <cellStyle name="Comma 3 3 2 6" xfId="12030" xr:uid="{00000000-0005-0000-0000-0000AD110000}"/>
    <cellStyle name="Comma 3 3 3" xfId="3547" xr:uid="{00000000-0005-0000-0000-0000AE110000}"/>
    <cellStyle name="Comma 3 3 3 2" xfId="4643" xr:uid="{00000000-0005-0000-0000-0000AF110000}"/>
    <cellStyle name="Comma 3 3 3 2 2" xfId="6832" xr:uid="{00000000-0005-0000-0000-0000B0110000}"/>
    <cellStyle name="Comma 3 3 3 2 2 2" xfId="11209" xr:uid="{00000000-0005-0000-0000-0000B1110000}"/>
    <cellStyle name="Comma 3 3 3 2 2 2 2" xfId="19962" xr:uid="{00000000-0005-0000-0000-0000B2110000}"/>
    <cellStyle name="Comma 3 3 3 2 2 3" xfId="15586" xr:uid="{00000000-0005-0000-0000-0000B3110000}"/>
    <cellStyle name="Comma 3 3 3 2 3" xfId="9021" xr:uid="{00000000-0005-0000-0000-0000B4110000}"/>
    <cellStyle name="Comma 3 3 3 2 3 2" xfId="17774" xr:uid="{00000000-0005-0000-0000-0000B5110000}"/>
    <cellStyle name="Comma 3 3 3 2 4" xfId="13398" xr:uid="{00000000-0005-0000-0000-0000B6110000}"/>
    <cellStyle name="Comma 3 3 3 3" xfId="5738" xr:uid="{00000000-0005-0000-0000-0000B7110000}"/>
    <cellStyle name="Comma 3 3 3 3 2" xfId="10115" xr:uid="{00000000-0005-0000-0000-0000B8110000}"/>
    <cellStyle name="Comma 3 3 3 3 2 2" xfId="18868" xr:uid="{00000000-0005-0000-0000-0000B9110000}"/>
    <cellStyle name="Comma 3 3 3 3 3" xfId="14492" xr:uid="{00000000-0005-0000-0000-0000BA110000}"/>
    <cellStyle name="Comma 3 3 3 4" xfId="7927" xr:uid="{00000000-0005-0000-0000-0000BB110000}"/>
    <cellStyle name="Comma 3 3 3 4 2" xfId="16680" xr:uid="{00000000-0005-0000-0000-0000BC110000}"/>
    <cellStyle name="Comma 3 3 3 5" xfId="12304" xr:uid="{00000000-0005-0000-0000-0000BD110000}"/>
    <cellStyle name="Comma 3 3 4" xfId="4095" xr:uid="{00000000-0005-0000-0000-0000BE110000}"/>
    <cellStyle name="Comma 3 3 4 2" xfId="6284" xr:uid="{00000000-0005-0000-0000-0000BF110000}"/>
    <cellStyle name="Comma 3 3 4 2 2" xfId="10661" xr:uid="{00000000-0005-0000-0000-0000C0110000}"/>
    <cellStyle name="Comma 3 3 4 2 2 2" xfId="19414" xr:uid="{00000000-0005-0000-0000-0000C1110000}"/>
    <cellStyle name="Comma 3 3 4 2 3" xfId="15038" xr:uid="{00000000-0005-0000-0000-0000C2110000}"/>
    <cellStyle name="Comma 3 3 4 3" xfId="8473" xr:uid="{00000000-0005-0000-0000-0000C3110000}"/>
    <cellStyle name="Comma 3 3 4 3 2" xfId="17226" xr:uid="{00000000-0005-0000-0000-0000C4110000}"/>
    <cellStyle name="Comma 3 3 4 4" xfId="12850" xr:uid="{00000000-0005-0000-0000-0000C5110000}"/>
    <cellStyle name="Comma 3 3 5" xfId="5190" xr:uid="{00000000-0005-0000-0000-0000C6110000}"/>
    <cellStyle name="Comma 3 3 5 2" xfId="9567" xr:uid="{00000000-0005-0000-0000-0000C7110000}"/>
    <cellStyle name="Comma 3 3 5 2 2" xfId="18320" xr:uid="{00000000-0005-0000-0000-0000C8110000}"/>
    <cellStyle name="Comma 3 3 5 3" xfId="13944" xr:uid="{00000000-0005-0000-0000-0000C9110000}"/>
    <cellStyle name="Comma 3 3 6" xfId="7379" xr:uid="{00000000-0005-0000-0000-0000CA110000}"/>
    <cellStyle name="Comma 3 3 6 2" xfId="16132" xr:uid="{00000000-0005-0000-0000-0000CB110000}"/>
    <cellStyle name="Comma 3 3 7" xfId="11756" xr:uid="{00000000-0005-0000-0000-0000CC110000}"/>
    <cellStyle name="Comma 3 4" xfId="2879" xr:uid="{00000000-0005-0000-0000-0000CD110000}"/>
    <cellStyle name="Comma 3 4 2" xfId="3158" xr:uid="{00000000-0005-0000-0000-0000CE110000}"/>
    <cellStyle name="Comma 3 4 2 2" xfId="3711" xr:uid="{00000000-0005-0000-0000-0000CF110000}"/>
    <cellStyle name="Comma 3 4 2 2 2" xfId="4807" xr:uid="{00000000-0005-0000-0000-0000D0110000}"/>
    <cellStyle name="Comma 3 4 2 2 2 2" xfId="6996" xr:uid="{00000000-0005-0000-0000-0000D1110000}"/>
    <cellStyle name="Comma 3 4 2 2 2 2 2" xfId="11373" xr:uid="{00000000-0005-0000-0000-0000D2110000}"/>
    <cellStyle name="Comma 3 4 2 2 2 2 2 2" xfId="20126" xr:uid="{00000000-0005-0000-0000-0000D3110000}"/>
    <cellStyle name="Comma 3 4 2 2 2 2 3" xfId="15750" xr:uid="{00000000-0005-0000-0000-0000D4110000}"/>
    <cellStyle name="Comma 3 4 2 2 2 3" xfId="9185" xr:uid="{00000000-0005-0000-0000-0000D5110000}"/>
    <cellStyle name="Comma 3 4 2 2 2 3 2" xfId="17938" xr:uid="{00000000-0005-0000-0000-0000D6110000}"/>
    <cellStyle name="Comma 3 4 2 2 2 4" xfId="13562" xr:uid="{00000000-0005-0000-0000-0000D7110000}"/>
    <cellStyle name="Comma 3 4 2 2 3" xfId="5902" xr:uid="{00000000-0005-0000-0000-0000D8110000}"/>
    <cellStyle name="Comma 3 4 2 2 3 2" xfId="10279" xr:uid="{00000000-0005-0000-0000-0000D9110000}"/>
    <cellStyle name="Comma 3 4 2 2 3 2 2" xfId="19032" xr:uid="{00000000-0005-0000-0000-0000DA110000}"/>
    <cellStyle name="Comma 3 4 2 2 3 3" xfId="14656" xr:uid="{00000000-0005-0000-0000-0000DB110000}"/>
    <cellStyle name="Comma 3 4 2 2 4" xfId="8091" xr:uid="{00000000-0005-0000-0000-0000DC110000}"/>
    <cellStyle name="Comma 3 4 2 2 4 2" xfId="16844" xr:uid="{00000000-0005-0000-0000-0000DD110000}"/>
    <cellStyle name="Comma 3 4 2 2 5" xfId="12468" xr:uid="{00000000-0005-0000-0000-0000DE110000}"/>
    <cellStyle name="Comma 3 4 2 3" xfId="4259" xr:uid="{00000000-0005-0000-0000-0000DF110000}"/>
    <cellStyle name="Comma 3 4 2 3 2" xfId="6448" xr:uid="{00000000-0005-0000-0000-0000E0110000}"/>
    <cellStyle name="Comma 3 4 2 3 2 2" xfId="10825" xr:uid="{00000000-0005-0000-0000-0000E1110000}"/>
    <cellStyle name="Comma 3 4 2 3 2 2 2" xfId="19578" xr:uid="{00000000-0005-0000-0000-0000E2110000}"/>
    <cellStyle name="Comma 3 4 2 3 2 3" xfId="15202" xr:uid="{00000000-0005-0000-0000-0000E3110000}"/>
    <cellStyle name="Comma 3 4 2 3 3" xfId="8637" xr:uid="{00000000-0005-0000-0000-0000E4110000}"/>
    <cellStyle name="Comma 3 4 2 3 3 2" xfId="17390" xr:uid="{00000000-0005-0000-0000-0000E5110000}"/>
    <cellStyle name="Comma 3 4 2 3 4" xfId="13014" xr:uid="{00000000-0005-0000-0000-0000E6110000}"/>
    <cellStyle name="Comma 3 4 2 4" xfId="5354" xr:uid="{00000000-0005-0000-0000-0000E7110000}"/>
    <cellStyle name="Comma 3 4 2 4 2" xfId="9731" xr:uid="{00000000-0005-0000-0000-0000E8110000}"/>
    <cellStyle name="Comma 3 4 2 4 2 2" xfId="18484" xr:uid="{00000000-0005-0000-0000-0000E9110000}"/>
    <cellStyle name="Comma 3 4 2 4 3" xfId="14108" xr:uid="{00000000-0005-0000-0000-0000EA110000}"/>
    <cellStyle name="Comma 3 4 2 5" xfId="7543" xr:uid="{00000000-0005-0000-0000-0000EB110000}"/>
    <cellStyle name="Comma 3 4 2 5 2" xfId="16296" xr:uid="{00000000-0005-0000-0000-0000EC110000}"/>
    <cellStyle name="Comma 3 4 2 6" xfId="11920" xr:uid="{00000000-0005-0000-0000-0000ED110000}"/>
    <cellStyle name="Comma 3 4 3" xfId="3437" xr:uid="{00000000-0005-0000-0000-0000EE110000}"/>
    <cellStyle name="Comma 3 4 3 2" xfId="4533" xr:uid="{00000000-0005-0000-0000-0000EF110000}"/>
    <cellStyle name="Comma 3 4 3 2 2" xfId="6722" xr:uid="{00000000-0005-0000-0000-0000F0110000}"/>
    <cellStyle name="Comma 3 4 3 2 2 2" xfId="11099" xr:uid="{00000000-0005-0000-0000-0000F1110000}"/>
    <cellStyle name="Comma 3 4 3 2 2 2 2" xfId="19852" xr:uid="{00000000-0005-0000-0000-0000F2110000}"/>
    <cellStyle name="Comma 3 4 3 2 2 3" xfId="15476" xr:uid="{00000000-0005-0000-0000-0000F3110000}"/>
    <cellStyle name="Comma 3 4 3 2 3" xfId="8911" xr:uid="{00000000-0005-0000-0000-0000F4110000}"/>
    <cellStyle name="Comma 3 4 3 2 3 2" xfId="17664" xr:uid="{00000000-0005-0000-0000-0000F5110000}"/>
    <cellStyle name="Comma 3 4 3 2 4" xfId="13288" xr:uid="{00000000-0005-0000-0000-0000F6110000}"/>
    <cellStyle name="Comma 3 4 3 3" xfId="5628" xr:uid="{00000000-0005-0000-0000-0000F7110000}"/>
    <cellStyle name="Comma 3 4 3 3 2" xfId="10005" xr:uid="{00000000-0005-0000-0000-0000F8110000}"/>
    <cellStyle name="Comma 3 4 3 3 2 2" xfId="18758" xr:uid="{00000000-0005-0000-0000-0000F9110000}"/>
    <cellStyle name="Comma 3 4 3 3 3" xfId="14382" xr:uid="{00000000-0005-0000-0000-0000FA110000}"/>
    <cellStyle name="Comma 3 4 3 4" xfId="7817" xr:uid="{00000000-0005-0000-0000-0000FB110000}"/>
    <cellStyle name="Comma 3 4 3 4 2" xfId="16570" xr:uid="{00000000-0005-0000-0000-0000FC110000}"/>
    <cellStyle name="Comma 3 4 3 5" xfId="12194" xr:uid="{00000000-0005-0000-0000-0000FD110000}"/>
    <cellStyle name="Comma 3 4 4" xfId="3985" xr:uid="{00000000-0005-0000-0000-0000FE110000}"/>
    <cellStyle name="Comma 3 4 4 2" xfId="6174" xr:uid="{00000000-0005-0000-0000-0000FF110000}"/>
    <cellStyle name="Comma 3 4 4 2 2" xfId="10551" xr:uid="{00000000-0005-0000-0000-000000120000}"/>
    <cellStyle name="Comma 3 4 4 2 2 2" xfId="19304" xr:uid="{00000000-0005-0000-0000-000001120000}"/>
    <cellStyle name="Comma 3 4 4 2 3" xfId="14928" xr:uid="{00000000-0005-0000-0000-000002120000}"/>
    <cellStyle name="Comma 3 4 4 3" xfId="8363" xr:uid="{00000000-0005-0000-0000-000003120000}"/>
    <cellStyle name="Comma 3 4 4 3 2" xfId="17116" xr:uid="{00000000-0005-0000-0000-000004120000}"/>
    <cellStyle name="Comma 3 4 4 4" xfId="12740" xr:uid="{00000000-0005-0000-0000-000005120000}"/>
    <cellStyle name="Comma 3 4 5" xfId="5080" xr:uid="{00000000-0005-0000-0000-000006120000}"/>
    <cellStyle name="Comma 3 4 5 2" xfId="9457" xr:uid="{00000000-0005-0000-0000-000007120000}"/>
    <cellStyle name="Comma 3 4 5 2 2" xfId="18210" xr:uid="{00000000-0005-0000-0000-000008120000}"/>
    <cellStyle name="Comma 3 4 5 3" xfId="13834" xr:uid="{00000000-0005-0000-0000-000009120000}"/>
    <cellStyle name="Comma 3 4 6" xfId="7269" xr:uid="{00000000-0005-0000-0000-00000A120000}"/>
    <cellStyle name="Comma 3 4 6 2" xfId="16022" xr:uid="{00000000-0005-0000-0000-00000B120000}"/>
    <cellStyle name="Comma 3 4 7" xfId="11646" xr:uid="{00000000-0005-0000-0000-00000C120000}"/>
    <cellStyle name="Comma 3 5" xfId="3108" xr:uid="{00000000-0005-0000-0000-00000D120000}"/>
    <cellStyle name="Comma 3 5 2" xfId="3662" xr:uid="{00000000-0005-0000-0000-00000E120000}"/>
    <cellStyle name="Comma 3 5 2 2" xfId="4758" xr:uid="{00000000-0005-0000-0000-00000F120000}"/>
    <cellStyle name="Comma 3 5 2 2 2" xfId="6947" xr:uid="{00000000-0005-0000-0000-000010120000}"/>
    <cellStyle name="Comma 3 5 2 2 2 2" xfId="11324" xr:uid="{00000000-0005-0000-0000-000011120000}"/>
    <cellStyle name="Comma 3 5 2 2 2 2 2" xfId="20077" xr:uid="{00000000-0005-0000-0000-000012120000}"/>
    <cellStyle name="Comma 3 5 2 2 2 3" xfId="15701" xr:uid="{00000000-0005-0000-0000-000013120000}"/>
    <cellStyle name="Comma 3 5 2 2 3" xfId="9136" xr:uid="{00000000-0005-0000-0000-000014120000}"/>
    <cellStyle name="Comma 3 5 2 2 3 2" xfId="17889" xr:uid="{00000000-0005-0000-0000-000015120000}"/>
    <cellStyle name="Comma 3 5 2 2 4" xfId="13513" xr:uid="{00000000-0005-0000-0000-000016120000}"/>
    <cellStyle name="Comma 3 5 2 3" xfId="5853" xr:uid="{00000000-0005-0000-0000-000017120000}"/>
    <cellStyle name="Comma 3 5 2 3 2" xfId="10230" xr:uid="{00000000-0005-0000-0000-000018120000}"/>
    <cellStyle name="Comma 3 5 2 3 2 2" xfId="18983" xr:uid="{00000000-0005-0000-0000-000019120000}"/>
    <cellStyle name="Comma 3 5 2 3 3" xfId="14607" xr:uid="{00000000-0005-0000-0000-00001A120000}"/>
    <cellStyle name="Comma 3 5 2 4" xfId="8042" xr:uid="{00000000-0005-0000-0000-00001B120000}"/>
    <cellStyle name="Comma 3 5 2 4 2" xfId="16795" xr:uid="{00000000-0005-0000-0000-00001C120000}"/>
    <cellStyle name="Comma 3 5 2 5" xfId="12419" xr:uid="{00000000-0005-0000-0000-00001D120000}"/>
    <cellStyle name="Comma 3 5 3" xfId="4210" xr:uid="{00000000-0005-0000-0000-00001E120000}"/>
    <cellStyle name="Comma 3 5 3 2" xfId="6399" xr:uid="{00000000-0005-0000-0000-00001F120000}"/>
    <cellStyle name="Comma 3 5 3 2 2" xfId="10776" xr:uid="{00000000-0005-0000-0000-000020120000}"/>
    <cellStyle name="Comma 3 5 3 2 2 2" xfId="19529" xr:uid="{00000000-0005-0000-0000-000021120000}"/>
    <cellStyle name="Comma 3 5 3 2 3" xfId="15153" xr:uid="{00000000-0005-0000-0000-000022120000}"/>
    <cellStyle name="Comma 3 5 3 3" xfId="8588" xr:uid="{00000000-0005-0000-0000-000023120000}"/>
    <cellStyle name="Comma 3 5 3 3 2" xfId="17341" xr:uid="{00000000-0005-0000-0000-000024120000}"/>
    <cellStyle name="Comma 3 5 3 4" xfId="12965" xr:uid="{00000000-0005-0000-0000-000025120000}"/>
    <cellStyle name="Comma 3 5 4" xfId="5305" xr:uid="{00000000-0005-0000-0000-000026120000}"/>
    <cellStyle name="Comma 3 5 4 2" xfId="9682" xr:uid="{00000000-0005-0000-0000-000027120000}"/>
    <cellStyle name="Comma 3 5 4 2 2" xfId="18435" xr:uid="{00000000-0005-0000-0000-000028120000}"/>
    <cellStyle name="Comma 3 5 4 3" xfId="14059" xr:uid="{00000000-0005-0000-0000-000029120000}"/>
    <cellStyle name="Comma 3 5 5" xfId="7494" xr:uid="{00000000-0005-0000-0000-00002A120000}"/>
    <cellStyle name="Comma 3 5 5 2" xfId="16247" xr:uid="{00000000-0005-0000-0000-00002B120000}"/>
    <cellStyle name="Comma 3 5 6" xfId="11871" xr:uid="{00000000-0005-0000-0000-00002C120000}"/>
    <cellStyle name="Comma 3 6" xfId="3387" xr:uid="{00000000-0005-0000-0000-00002D120000}"/>
    <cellStyle name="Comma 3 6 2" xfId="4484" xr:uid="{00000000-0005-0000-0000-00002E120000}"/>
    <cellStyle name="Comma 3 6 2 2" xfId="6673" xr:uid="{00000000-0005-0000-0000-00002F120000}"/>
    <cellStyle name="Comma 3 6 2 2 2" xfId="11050" xr:uid="{00000000-0005-0000-0000-000030120000}"/>
    <cellStyle name="Comma 3 6 2 2 2 2" xfId="19803" xr:uid="{00000000-0005-0000-0000-000031120000}"/>
    <cellStyle name="Comma 3 6 2 2 3" xfId="15427" xr:uid="{00000000-0005-0000-0000-000032120000}"/>
    <cellStyle name="Comma 3 6 2 3" xfId="8862" xr:uid="{00000000-0005-0000-0000-000033120000}"/>
    <cellStyle name="Comma 3 6 2 3 2" xfId="17615" xr:uid="{00000000-0005-0000-0000-000034120000}"/>
    <cellStyle name="Comma 3 6 2 4" xfId="13239" xr:uid="{00000000-0005-0000-0000-000035120000}"/>
    <cellStyle name="Comma 3 6 3" xfId="5579" xr:uid="{00000000-0005-0000-0000-000036120000}"/>
    <cellStyle name="Comma 3 6 3 2" xfId="9956" xr:uid="{00000000-0005-0000-0000-000037120000}"/>
    <cellStyle name="Comma 3 6 3 2 2" xfId="18709" xr:uid="{00000000-0005-0000-0000-000038120000}"/>
    <cellStyle name="Comma 3 6 3 3" xfId="14333" xr:uid="{00000000-0005-0000-0000-000039120000}"/>
    <cellStyle name="Comma 3 6 4" xfId="7768" xr:uid="{00000000-0005-0000-0000-00003A120000}"/>
    <cellStyle name="Comma 3 6 4 2" xfId="16521" xr:uid="{00000000-0005-0000-0000-00003B120000}"/>
    <cellStyle name="Comma 3 6 5" xfId="12145" xr:uid="{00000000-0005-0000-0000-00003C120000}"/>
    <cellStyle name="Comma 3 7" xfId="3937" xr:uid="{00000000-0005-0000-0000-00003D120000}"/>
    <cellStyle name="Comma 3 7 2" xfId="6126" xr:uid="{00000000-0005-0000-0000-00003E120000}"/>
    <cellStyle name="Comma 3 7 2 2" xfId="10503" xr:uid="{00000000-0005-0000-0000-00003F120000}"/>
    <cellStyle name="Comma 3 7 2 2 2" xfId="19256" xr:uid="{00000000-0005-0000-0000-000040120000}"/>
    <cellStyle name="Comma 3 7 2 3" xfId="14880" xr:uid="{00000000-0005-0000-0000-000041120000}"/>
    <cellStyle name="Comma 3 7 3" xfId="8315" xr:uid="{00000000-0005-0000-0000-000042120000}"/>
    <cellStyle name="Comma 3 7 3 2" xfId="17068" xr:uid="{00000000-0005-0000-0000-000043120000}"/>
    <cellStyle name="Comma 3 7 4" xfId="12692" xr:uid="{00000000-0005-0000-0000-000044120000}"/>
    <cellStyle name="Comma 3 8" xfId="5032" xr:uid="{00000000-0005-0000-0000-000045120000}"/>
    <cellStyle name="Comma 3 8 2" xfId="9409" xr:uid="{00000000-0005-0000-0000-000046120000}"/>
    <cellStyle name="Comma 3 8 2 2" xfId="18162" xr:uid="{00000000-0005-0000-0000-000047120000}"/>
    <cellStyle name="Comma 3 8 3" xfId="13786" xr:uid="{00000000-0005-0000-0000-000048120000}"/>
    <cellStyle name="Comma 3 9" xfId="7221" xr:uid="{00000000-0005-0000-0000-000049120000}"/>
    <cellStyle name="Comma 3 9 2" xfId="15974" xr:uid="{00000000-0005-0000-0000-00004A120000}"/>
    <cellStyle name="Comma 4" xfId="81" xr:uid="{00000000-0005-0000-0000-00004B120000}"/>
    <cellStyle name="Comma 4 10" xfId="11599" xr:uid="{00000000-0005-0000-0000-00004C120000}"/>
    <cellStyle name="Comma 4 2" xfId="2934" xr:uid="{00000000-0005-0000-0000-00004D120000}"/>
    <cellStyle name="Comma 4 2 2" xfId="3046" xr:uid="{00000000-0005-0000-0000-00004E120000}"/>
    <cellStyle name="Comma 4 2 2 2" xfId="3322" xr:uid="{00000000-0005-0000-0000-00004F120000}"/>
    <cellStyle name="Comma 4 2 2 2 2" xfId="3875" xr:uid="{00000000-0005-0000-0000-000050120000}"/>
    <cellStyle name="Comma 4 2 2 2 2 2" xfId="4971" xr:uid="{00000000-0005-0000-0000-000051120000}"/>
    <cellStyle name="Comma 4 2 2 2 2 2 2" xfId="7160" xr:uid="{00000000-0005-0000-0000-000052120000}"/>
    <cellStyle name="Comma 4 2 2 2 2 2 2 2" xfId="11537" xr:uid="{00000000-0005-0000-0000-000053120000}"/>
    <cellStyle name="Comma 4 2 2 2 2 2 2 2 2" xfId="20290" xr:uid="{00000000-0005-0000-0000-000054120000}"/>
    <cellStyle name="Comma 4 2 2 2 2 2 2 3" xfId="15914" xr:uid="{00000000-0005-0000-0000-000055120000}"/>
    <cellStyle name="Comma 4 2 2 2 2 2 3" xfId="9349" xr:uid="{00000000-0005-0000-0000-000056120000}"/>
    <cellStyle name="Comma 4 2 2 2 2 2 3 2" xfId="18102" xr:uid="{00000000-0005-0000-0000-000057120000}"/>
    <cellStyle name="Comma 4 2 2 2 2 2 4" xfId="13726" xr:uid="{00000000-0005-0000-0000-000058120000}"/>
    <cellStyle name="Comma 4 2 2 2 2 3" xfId="6066" xr:uid="{00000000-0005-0000-0000-000059120000}"/>
    <cellStyle name="Comma 4 2 2 2 2 3 2" xfId="10443" xr:uid="{00000000-0005-0000-0000-00005A120000}"/>
    <cellStyle name="Comma 4 2 2 2 2 3 2 2" xfId="19196" xr:uid="{00000000-0005-0000-0000-00005B120000}"/>
    <cellStyle name="Comma 4 2 2 2 2 3 3" xfId="14820" xr:uid="{00000000-0005-0000-0000-00005C120000}"/>
    <cellStyle name="Comma 4 2 2 2 2 4" xfId="8255" xr:uid="{00000000-0005-0000-0000-00005D120000}"/>
    <cellStyle name="Comma 4 2 2 2 2 4 2" xfId="17008" xr:uid="{00000000-0005-0000-0000-00005E120000}"/>
    <cellStyle name="Comma 4 2 2 2 2 5" xfId="12632" xr:uid="{00000000-0005-0000-0000-00005F120000}"/>
    <cellStyle name="Comma 4 2 2 2 3" xfId="4423" xr:uid="{00000000-0005-0000-0000-000060120000}"/>
    <cellStyle name="Comma 4 2 2 2 3 2" xfId="6612" xr:uid="{00000000-0005-0000-0000-000061120000}"/>
    <cellStyle name="Comma 4 2 2 2 3 2 2" xfId="10989" xr:uid="{00000000-0005-0000-0000-000062120000}"/>
    <cellStyle name="Comma 4 2 2 2 3 2 2 2" xfId="19742" xr:uid="{00000000-0005-0000-0000-000063120000}"/>
    <cellStyle name="Comma 4 2 2 2 3 2 3" xfId="15366" xr:uid="{00000000-0005-0000-0000-000064120000}"/>
    <cellStyle name="Comma 4 2 2 2 3 3" xfId="8801" xr:uid="{00000000-0005-0000-0000-000065120000}"/>
    <cellStyle name="Comma 4 2 2 2 3 3 2" xfId="17554" xr:uid="{00000000-0005-0000-0000-000066120000}"/>
    <cellStyle name="Comma 4 2 2 2 3 4" xfId="13178" xr:uid="{00000000-0005-0000-0000-000067120000}"/>
    <cellStyle name="Comma 4 2 2 2 4" xfId="5518" xr:uid="{00000000-0005-0000-0000-000068120000}"/>
    <cellStyle name="Comma 4 2 2 2 4 2" xfId="9895" xr:uid="{00000000-0005-0000-0000-000069120000}"/>
    <cellStyle name="Comma 4 2 2 2 4 2 2" xfId="18648" xr:uid="{00000000-0005-0000-0000-00006A120000}"/>
    <cellStyle name="Comma 4 2 2 2 4 3" xfId="14272" xr:uid="{00000000-0005-0000-0000-00006B120000}"/>
    <cellStyle name="Comma 4 2 2 2 5" xfId="7707" xr:uid="{00000000-0005-0000-0000-00006C120000}"/>
    <cellStyle name="Comma 4 2 2 2 5 2" xfId="16460" xr:uid="{00000000-0005-0000-0000-00006D120000}"/>
    <cellStyle name="Comma 4 2 2 2 6" xfId="12084" xr:uid="{00000000-0005-0000-0000-00006E120000}"/>
    <cellStyle name="Comma 4 2 2 3" xfId="3601" xr:uid="{00000000-0005-0000-0000-00006F120000}"/>
    <cellStyle name="Comma 4 2 2 3 2" xfId="4697" xr:uid="{00000000-0005-0000-0000-000070120000}"/>
    <cellStyle name="Comma 4 2 2 3 2 2" xfId="6886" xr:uid="{00000000-0005-0000-0000-000071120000}"/>
    <cellStyle name="Comma 4 2 2 3 2 2 2" xfId="11263" xr:uid="{00000000-0005-0000-0000-000072120000}"/>
    <cellStyle name="Comma 4 2 2 3 2 2 2 2" xfId="20016" xr:uid="{00000000-0005-0000-0000-000073120000}"/>
    <cellStyle name="Comma 4 2 2 3 2 2 3" xfId="15640" xr:uid="{00000000-0005-0000-0000-000074120000}"/>
    <cellStyle name="Comma 4 2 2 3 2 3" xfId="9075" xr:uid="{00000000-0005-0000-0000-000075120000}"/>
    <cellStyle name="Comma 4 2 2 3 2 3 2" xfId="17828" xr:uid="{00000000-0005-0000-0000-000076120000}"/>
    <cellStyle name="Comma 4 2 2 3 2 4" xfId="13452" xr:uid="{00000000-0005-0000-0000-000077120000}"/>
    <cellStyle name="Comma 4 2 2 3 3" xfId="5792" xr:uid="{00000000-0005-0000-0000-000078120000}"/>
    <cellStyle name="Comma 4 2 2 3 3 2" xfId="10169" xr:uid="{00000000-0005-0000-0000-000079120000}"/>
    <cellStyle name="Comma 4 2 2 3 3 2 2" xfId="18922" xr:uid="{00000000-0005-0000-0000-00007A120000}"/>
    <cellStyle name="Comma 4 2 2 3 3 3" xfId="14546" xr:uid="{00000000-0005-0000-0000-00007B120000}"/>
    <cellStyle name="Comma 4 2 2 3 4" xfId="7981" xr:uid="{00000000-0005-0000-0000-00007C120000}"/>
    <cellStyle name="Comma 4 2 2 3 4 2" xfId="16734" xr:uid="{00000000-0005-0000-0000-00007D120000}"/>
    <cellStyle name="Comma 4 2 2 3 5" xfId="12358" xr:uid="{00000000-0005-0000-0000-00007E120000}"/>
    <cellStyle name="Comma 4 2 2 4" xfId="4149" xr:uid="{00000000-0005-0000-0000-00007F120000}"/>
    <cellStyle name="Comma 4 2 2 4 2" xfId="6338" xr:uid="{00000000-0005-0000-0000-000080120000}"/>
    <cellStyle name="Comma 4 2 2 4 2 2" xfId="10715" xr:uid="{00000000-0005-0000-0000-000081120000}"/>
    <cellStyle name="Comma 4 2 2 4 2 2 2" xfId="19468" xr:uid="{00000000-0005-0000-0000-000082120000}"/>
    <cellStyle name="Comma 4 2 2 4 2 3" xfId="15092" xr:uid="{00000000-0005-0000-0000-000083120000}"/>
    <cellStyle name="Comma 4 2 2 4 3" xfId="8527" xr:uid="{00000000-0005-0000-0000-000084120000}"/>
    <cellStyle name="Comma 4 2 2 4 3 2" xfId="17280" xr:uid="{00000000-0005-0000-0000-000085120000}"/>
    <cellStyle name="Comma 4 2 2 4 4" xfId="12904" xr:uid="{00000000-0005-0000-0000-000086120000}"/>
    <cellStyle name="Comma 4 2 2 5" xfId="5244" xr:uid="{00000000-0005-0000-0000-000087120000}"/>
    <cellStyle name="Comma 4 2 2 5 2" xfId="9621" xr:uid="{00000000-0005-0000-0000-000088120000}"/>
    <cellStyle name="Comma 4 2 2 5 2 2" xfId="18374" xr:uid="{00000000-0005-0000-0000-000089120000}"/>
    <cellStyle name="Comma 4 2 2 5 3" xfId="13998" xr:uid="{00000000-0005-0000-0000-00008A120000}"/>
    <cellStyle name="Comma 4 2 2 6" xfId="7433" xr:uid="{00000000-0005-0000-0000-00008B120000}"/>
    <cellStyle name="Comma 4 2 2 6 2" xfId="16186" xr:uid="{00000000-0005-0000-0000-00008C120000}"/>
    <cellStyle name="Comma 4 2 2 7" xfId="11810" xr:uid="{00000000-0005-0000-0000-00008D120000}"/>
    <cellStyle name="Comma 4 2 3" xfId="3210" xr:uid="{00000000-0005-0000-0000-00008E120000}"/>
    <cellStyle name="Comma 4 2 3 2" xfId="3763" xr:uid="{00000000-0005-0000-0000-00008F120000}"/>
    <cellStyle name="Comma 4 2 3 2 2" xfId="4859" xr:uid="{00000000-0005-0000-0000-000090120000}"/>
    <cellStyle name="Comma 4 2 3 2 2 2" xfId="7048" xr:uid="{00000000-0005-0000-0000-000091120000}"/>
    <cellStyle name="Comma 4 2 3 2 2 2 2" xfId="11425" xr:uid="{00000000-0005-0000-0000-000092120000}"/>
    <cellStyle name="Comma 4 2 3 2 2 2 2 2" xfId="20178" xr:uid="{00000000-0005-0000-0000-000093120000}"/>
    <cellStyle name="Comma 4 2 3 2 2 2 3" xfId="15802" xr:uid="{00000000-0005-0000-0000-000094120000}"/>
    <cellStyle name="Comma 4 2 3 2 2 3" xfId="9237" xr:uid="{00000000-0005-0000-0000-000095120000}"/>
    <cellStyle name="Comma 4 2 3 2 2 3 2" xfId="17990" xr:uid="{00000000-0005-0000-0000-000096120000}"/>
    <cellStyle name="Comma 4 2 3 2 2 4" xfId="13614" xr:uid="{00000000-0005-0000-0000-000097120000}"/>
    <cellStyle name="Comma 4 2 3 2 3" xfId="5954" xr:uid="{00000000-0005-0000-0000-000098120000}"/>
    <cellStyle name="Comma 4 2 3 2 3 2" xfId="10331" xr:uid="{00000000-0005-0000-0000-000099120000}"/>
    <cellStyle name="Comma 4 2 3 2 3 2 2" xfId="19084" xr:uid="{00000000-0005-0000-0000-00009A120000}"/>
    <cellStyle name="Comma 4 2 3 2 3 3" xfId="14708" xr:uid="{00000000-0005-0000-0000-00009B120000}"/>
    <cellStyle name="Comma 4 2 3 2 4" xfId="8143" xr:uid="{00000000-0005-0000-0000-00009C120000}"/>
    <cellStyle name="Comma 4 2 3 2 4 2" xfId="16896" xr:uid="{00000000-0005-0000-0000-00009D120000}"/>
    <cellStyle name="Comma 4 2 3 2 5" xfId="12520" xr:uid="{00000000-0005-0000-0000-00009E120000}"/>
    <cellStyle name="Comma 4 2 3 3" xfId="4311" xr:uid="{00000000-0005-0000-0000-00009F120000}"/>
    <cellStyle name="Comma 4 2 3 3 2" xfId="6500" xr:uid="{00000000-0005-0000-0000-0000A0120000}"/>
    <cellStyle name="Comma 4 2 3 3 2 2" xfId="10877" xr:uid="{00000000-0005-0000-0000-0000A1120000}"/>
    <cellStyle name="Comma 4 2 3 3 2 2 2" xfId="19630" xr:uid="{00000000-0005-0000-0000-0000A2120000}"/>
    <cellStyle name="Comma 4 2 3 3 2 3" xfId="15254" xr:uid="{00000000-0005-0000-0000-0000A3120000}"/>
    <cellStyle name="Comma 4 2 3 3 3" xfId="8689" xr:uid="{00000000-0005-0000-0000-0000A4120000}"/>
    <cellStyle name="Comma 4 2 3 3 3 2" xfId="17442" xr:uid="{00000000-0005-0000-0000-0000A5120000}"/>
    <cellStyle name="Comma 4 2 3 3 4" xfId="13066" xr:uid="{00000000-0005-0000-0000-0000A6120000}"/>
    <cellStyle name="Comma 4 2 3 4" xfId="5406" xr:uid="{00000000-0005-0000-0000-0000A7120000}"/>
    <cellStyle name="Comma 4 2 3 4 2" xfId="9783" xr:uid="{00000000-0005-0000-0000-0000A8120000}"/>
    <cellStyle name="Comma 4 2 3 4 2 2" xfId="18536" xr:uid="{00000000-0005-0000-0000-0000A9120000}"/>
    <cellStyle name="Comma 4 2 3 4 3" xfId="14160" xr:uid="{00000000-0005-0000-0000-0000AA120000}"/>
    <cellStyle name="Comma 4 2 3 5" xfId="7595" xr:uid="{00000000-0005-0000-0000-0000AB120000}"/>
    <cellStyle name="Comma 4 2 3 5 2" xfId="16348" xr:uid="{00000000-0005-0000-0000-0000AC120000}"/>
    <cellStyle name="Comma 4 2 3 6" xfId="11972" xr:uid="{00000000-0005-0000-0000-0000AD120000}"/>
    <cellStyle name="Comma 4 2 4" xfId="3489" xr:uid="{00000000-0005-0000-0000-0000AE120000}"/>
    <cellStyle name="Comma 4 2 4 2" xfId="4585" xr:uid="{00000000-0005-0000-0000-0000AF120000}"/>
    <cellStyle name="Comma 4 2 4 2 2" xfId="6774" xr:uid="{00000000-0005-0000-0000-0000B0120000}"/>
    <cellStyle name="Comma 4 2 4 2 2 2" xfId="11151" xr:uid="{00000000-0005-0000-0000-0000B1120000}"/>
    <cellStyle name="Comma 4 2 4 2 2 2 2" xfId="19904" xr:uid="{00000000-0005-0000-0000-0000B2120000}"/>
    <cellStyle name="Comma 4 2 4 2 2 3" xfId="15528" xr:uid="{00000000-0005-0000-0000-0000B3120000}"/>
    <cellStyle name="Comma 4 2 4 2 3" xfId="8963" xr:uid="{00000000-0005-0000-0000-0000B4120000}"/>
    <cellStyle name="Comma 4 2 4 2 3 2" xfId="17716" xr:uid="{00000000-0005-0000-0000-0000B5120000}"/>
    <cellStyle name="Comma 4 2 4 2 4" xfId="13340" xr:uid="{00000000-0005-0000-0000-0000B6120000}"/>
    <cellStyle name="Comma 4 2 4 3" xfId="5680" xr:uid="{00000000-0005-0000-0000-0000B7120000}"/>
    <cellStyle name="Comma 4 2 4 3 2" xfId="10057" xr:uid="{00000000-0005-0000-0000-0000B8120000}"/>
    <cellStyle name="Comma 4 2 4 3 2 2" xfId="18810" xr:uid="{00000000-0005-0000-0000-0000B9120000}"/>
    <cellStyle name="Comma 4 2 4 3 3" xfId="14434" xr:uid="{00000000-0005-0000-0000-0000BA120000}"/>
    <cellStyle name="Comma 4 2 4 4" xfId="7869" xr:uid="{00000000-0005-0000-0000-0000BB120000}"/>
    <cellStyle name="Comma 4 2 4 4 2" xfId="16622" xr:uid="{00000000-0005-0000-0000-0000BC120000}"/>
    <cellStyle name="Comma 4 2 4 5" xfId="12246" xr:uid="{00000000-0005-0000-0000-0000BD120000}"/>
    <cellStyle name="Comma 4 2 5" xfId="4037" xr:uid="{00000000-0005-0000-0000-0000BE120000}"/>
    <cellStyle name="Comma 4 2 5 2" xfId="6226" xr:uid="{00000000-0005-0000-0000-0000BF120000}"/>
    <cellStyle name="Comma 4 2 5 2 2" xfId="10603" xr:uid="{00000000-0005-0000-0000-0000C0120000}"/>
    <cellStyle name="Comma 4 2 5 2 2 2" xfId="19356" xr:uid="{00000000-0005-0000-0000-0000C1120000}"/>
    <cellStyle name="Comma 4 2 5 2 3" xfId="14980" xr:uid="{00000000-0005-0000-0000-0000C2120000}"/>
    <cellStyle name="Comma 4 2 5 3" xfId="8415" xr:uid="{00000000-0005-0000-0000-0000C3120000}"/>
    <cellStyle name="Comma 4 2 5 3 2" xfId="17168" xr:uid="{00000000-0005-0000-0000-0000C4120000}"/>
    <cellStyle name="Comma 4 2 5 4" xfId="12792" xr:uid="{00000000-0005-0000-0000-0000C5120000}"/>
    <cellStyle name="Comma 4 2 6" xfId="5132" xr:uid="{00000000-0005-0000-0000-0000C6120000}"/>
    <cellStyle name="Comma 4 2 6 2" xfId="9509" xr:uid="{00000000-0005-0000-0000-0000C7120000}"/>
    <cellStyle name="Comma 4 2 6 2 2" xfId="18262" xr:uid="{00000000-0005-0000-0000-0000C8120000}"/>
    <cellStyle name="Comma 4 2 6 3" xfId="13886" xr:uid="{00000000-0005-0000-0000-0000C9120000}"/>
    <cellStyle name="Comma 4 2 7" xfId="7321" xr:uid="{00000000-0005-0000-0000-0000CA120000}"/>
    <cellStyle name="Comma 4 2 7 2" xfId="16074" xr:uid="{00000000-0005-0000-0000-0000CB120000}"/>
    <cellStyle name="Comma 4 2 8" xfId="11698" xr:uid="{00000000-0005-0000-0000-0000CC120000}"/>
    <cellStyle name="Comma 4 3" xfId="2993" xr:uid="{00000000-0005-0000-0000-0000CD120000}"/>
    <cellStyle name="Comma 4 3 2" xfId="3269" xr:uid="{00000000-0005-0000-0000-0000CE120000}"/>
    <cellStyle name="Comma 4 3 2 2" xfId="3822" xr:uid="{00000000-0005-0000-0000-0000CF120000}"/>
    <cellStyle name="Comma 4 3 2 2 2" xfId="4918" xr:uid="{00000000-0005-0000-0000-0000D0120000}"/>
    <cellStyle name="Comma 4 3 2 2 2 2" xfId="7107" xr:uid="{00000000-0005-0000-0000-0000D1120000}"/>
    <cellStyle name="Comma 4 3 2 2 2 2 2" xfId="11484" xr:uid="{00000000-0005-0000-0000-0000D2120000}"/>
    <cellStyle name="Comma 4 3 2 2 2 2 2 2" xfId="20237" xr:uid="{00000000-0005-0000-0000-0000D3120000}"/>
    <cellStyle name="Comma 4 3 2 2 2 2 3" xfId="15861" xr:uid="{00000000-0005-0000-0000-0000D4120000}"/>
    <cellStyle name="Comma 4 3 2 2 2 3" xfId="9296" xr:uid="{00000000-0005-0000-0000-0000D5120000}"/>
    <cellStyle name="Comma 4 3 2 2 2 3 2" xfId="18049" xr:uid="{00000000-0005-0000-0000-0000D6120000}"/>
    <cellStyle name="Comma 4 3 2 2 2 4" xfId="13673" xr:uid="{00000000-0005-0000-0000-0000D7120000}"/>
    <cellStyle name="Comma 4 3 2 2 3" xfId="6013" xr:uid="{00000000-0005-0000-0000-0000D8120000}"/>
    <cellStyle name="Comma 4 3 2 2 3 2" xfId="10390" xr:uid="{00000000-0005-0000-0000-0000D9120000}"/>
    <cellStyle name="Comma 4 3 2 2 3 2 2" xfId="19143" xr:uid="{00000000-0005-0000-0000-0000DA120000}"/>
    <cellStyle name="Comma 4 3 2 2 3 3" xfId="14767" xr:uid="{00000000-0005-0000-0000-0000DB120000}"/>
    <cellStyle name="Comma 4 3 2 2 4" xfId="8202" xr:uid="{00000000-0005-0000-0000-0000DC120000}"/>
    <cellStyle name="Comma 4 3 2 2 4 2" xfId="16955" xr:uid="{00000000-0005-0000-0000-0000DD120000}"/>
    <cellStyle name="Comma 4 3 2 2 5" xfId="12579" xr:uid="{00000000-0005-0000-0000-0000DE120000}"/>
    <cellStyle name="Comma 4 3 2 3" xfId="4370" xr:uid="{00000000-0005-0000-0000-0000DF120000}"/>
    <cellStyle name="Comma 4 3 2 3 2" xfId="6559" xr:uid="{00000000-0005-0000-0000-0000E0120000}"/>
    <cellStyle name="Comma 4 3 2 3 2 2" xfId="10936" xr:uid="{00000000-0005-0000-0000-0000E1120000}"/>
    <cellStyle name="Comma 4 3 2 3 2 2 2" xfId="19689" xr:uid="{00000000-0005-0000-0000-0000E2120000}"/>
    <cellStyle name="Comma 4 3 2 3 2 3" xfId="15313" xr:uid="{00000000-0005-0000-0000-0000E3120000}"/>
    <cellStyle name="Comma 4 3 2 3 3" xfId="8748" xr:uid="{00000000-0005-0000-0000-0000E4120000}"/>
    <cellStyle name="Comma 4 3 2 3 3 2" xfId="17501" xr:uid="{00000000-0005-0000-0000-0000E5120000}"/>
    <cellStyle name="Comma 4 3 2 3 4" xfId="13125" xr:uid="{00000000-0005-0000-0000-0000E6120000}"/>
    <cellStyle name="Comma 4 3 2 4" xfId="5465" xr:uid="{00000000-0005-0000-0000-0000E7120000}"/>
    <cellStyle name="Comma 4 3 2 4 2" xfId="9842" xr:uid="{00000000-0005-0000-0000-0000E8120000}"/>
    <cellStyle name="Comma 4 3 2 4 2 2" xfId="18595" xr:uid="{00000000-0005-0000-0000-0000E9120000}"/>
    <cellStyle name="Comma 4 3 2 4 3" xfId="14219" xr:uid="{00000000-0005-0000-0000-0000EA120000}"/>
    <cellStyle name="Comma 4 3 2 5" xfId="7654" xr:uid="{00000000-0005-0000-0000-0000EB120000}"/>
    <cellStyle name="Comma 4 3 2 5 2" xfId="16407" xr:uid="{00000000-0005-0000-0000-0000EC120000}"/>
    <cellStyle name="Comma 4 3 2 6" xfId="12031" xr:uid="{00000000-0005-0000-0000-0000ED120000}"/>
    <cellStyle name="Comma 4 3 3" xfId="3548" xr:uid="{00000000-0005-0000-0000-0000EE120000}"/>
    <cellStyle name="Comma 4 3 3 2" xfId="4644" xr:uid="{00000000-0005-0000-0000-0000EF120000}"/>
    <cellStyle name="Comma 4 3 3 2 2" xfId="6833" xr:uid="{00000000-0005-0000-0000-0000F0120000}"/>
    <cellStyle name="Comma 4 3 3 2 2 2" xfId="11210" xr:uid="{00000000-0005-0000-0000-0000F1120000}"/>
    <cellStyle name="Comma 4 3 3 2 2 2 2" xfId="19963" xr:uid="{00000000-0005-0000-0000-0000F2120000}"/>
    <cellStyle name="Comma 4 3 3 2 2 3" xfId="15587" xr:uid="{00000000-0005-0000-0000-0000F3120000}"/>
    <cellStyle name="Comma 4 3 3 2 3" xfId="9022" xr:uid="{00000000-0005-0000-0000-0000F4120000}"/>
    <cellStyle name="Comma 4 3 3 2 3 2" xfId="17775" xr:uid="{00000000-0005-0000-0000-0000F5120000}"/>
    <cellStyle name="Comma 4 3 3 2 4" xfId="13399" xr:uid="{00000000-0005-0000-0000-0000F6120000}"/>
    <cellStyle name="Comma 4 3 3 3" xfId="5739" xr:uid="{00000000-0005-0000-0000-0000F7120000}"/>
    <cellStyle name="Comma 4 3 3 3 2" xfId="10116" xr:uid="{00000000-0005-0000-0000-0000F8120000}"/>
    <cellStyle name="Comma 4 3 3 3 2 2" xfId="18869" xr:uid="{00000000-0005-0000-0000-0000F9120000}"/>
    <cellStyle name="Comma 4 3 3 3 3" xfId="14493" xr:uid="{00000000-0005-0000-0000-0000FA120000}"/>
    <cellStyle name="Comma 4 3 3 4" xfId="7928" xr:uid="{00000000-0005-0000-0000-0000FB120000}"/>
    <cellStyle name="Comma 4 3 3 4 2" xfId="16681" xr:uid="{00000000-0005-0000-0000-0000FC120000}"/>
    <cellStyle name="Comma 4 3 3 5" xfId="12305" xr:uid="{00000000-0005-0000-0000-0000FD120000}"/>
    <cellStyle name="Comma 4 3 4" xfId="4096" xr:uid="{00000000-0005-0000-0000-0000FE120000}"/>
    <cellStyle name="Comma 4 3 4 2" xfId="6285" xr:uid="{00000000-0005-0000-0000-0000FF120000}"/>
    <cellStyle name="Comma 4 3 4 2 2" xfId="10662" xr:uid="{00000000-0005-0000-0000-000000130000}"/>
    <cellStyle name="Comma 4 3 4 2 2 2" xfId="19415" xr:uid="{00000000-0005-0000-0000-000001130000}"/>
    <cellStyle name="Comma 4 3 4 2 3" xfId="15039" xr:uid="{00000000-0005-0000-0000-000002130000}"/>
    <cellStyle name="Comma 4 3 4 3" xfId="8474" xr:uid="{00000000-0005-0000-0000-000003130000}"/>
    <cellStyle name="Comma 4 3 4 3 2" xfId="17227" xr:uid="{00000000-0005-0000-0000-000004130000}"/>
    <cellStyle name="Comma 4 3 4 4" xfId="12851" xr:uid="{00000000-0005-0000-0000-000005130000}"/>
    <cellStyle name="Comma 4 3 5" xfId="5191" xr:uid="{00000000-0005-0000-0000-000006130000}"/>
    <cellStyle name="Comma 4 3 5 2" xfId="9568" xr:uid="{00000000-0005-0000-0000-000007130000}"/>
    <cellStyle name="Comma 4 3 5 2 2" xfId="18321" xr:uid="{00000000-0005-0000-0000-000008130000}"/>
    <cellStyle name="Comma 4 3 5 3" xfId="13945" xr:uid="{00000000-0005-0000-0000-000009130000}"/>
    <cellStyle name="Comma 4 3 6" xfId="7380" xr:uid="{00000000-0005-0000-0000-00000A130000}"/>
    <cellStyle name="Comma 4 3 6 2" xfId="16133" xr:uid="{00000000-0005-0000-0000-00000B130000}"/>
    <cellStyle name="Comma 4 3 7" xfId="11757" xr:uid="{00000000-0005-0000-0000-00000C130000}"/>
    <cellStyle name="Comma 4 4" xfId="2880" xr:uid="{00000000-0005-0000-0000-00000D130000}"/>
    <cellStyle name="Comma 4 4 2" xfId="3159" xr:uid="{00000000-0005-0000-0000-00000E130000}"/>
    <cellStyle name="Comma 4 4 2 2" xfId="3712" xr:uid="{00000000-0005-0000-0000-00000F130000}"/>
    <cellStyle name="Comma 4 4 2 2 2" xfId="4808" xr:uid="{00000000-0005-0000-0000-000010130000}"/>
    <cellStyle name="Comma 4 4 2 2 2 2" xfId="6997" xr:uid="{00000000-0005-0000-0000-000011130000}"/>
    <cellStyle name="Comma 4 4 2 2 2 2 2" xfId="11374" xr:uid="{00000000-0005-0000-0000-000012130000}"/>
    <cellStyle name="Comma 4 4 2 2 2 2 2 2" xfId="20127" xr:uid="{00000000-0005-0000-0000-000013130000}"/>
    <cellStyle name="Comma 4 4 2 2 2 2 3" xfId="15751" xr:uid="{00000000-0005-0000-0000-000014130000}"/>
    <cellStyle name="Comma 4 4 2 2 2 3" xfId="9186" xr:uid="{00000000-0005-0000-0000-000015130000}"/>
    <cellStyle name="Comma 4 4 2 2 2 3 2" xfId="17939" xr:uid="{00000000-0005-0000-0000-000016130000}"/>
    <cellStyle name="Comma 4 4 2 2 2 4" xfId="13563" xr:uid="{00000000-0005-0000-0000-000017130000}"/>
    <cellStyle name="Comma 4 4 2 2 3" xfId="5903" xr:uid="{00000000-0005-0000-0000-000018130000}"/>
    <cellStyle name="Comma 4 4 2 2 3 2" xfId="10280" xr:uid="{00000000-0005-0000-0000-000019130000}"/>
    <cellStyle name="Comma 4 4 2 2 3 2 2" xfId="19033" xr:uid="{00000000-0005-0000-0000-00001A130000}"/>
    <cellStyle name="Comma 4 4 2 2 3 3" xfId="14657" xr:uid="{00000000-0005-0000-0000-00001B130000}"/>
    <cellStyle name="Comma 4 4 2 2 4" xfId="8092" xr:uid="{00000000-0005-0000-0000-00001C130000}"/>
    <cellStyle name="Comma 4 4 2 2 4 2" xfId="16845" xr:uid="{00000000-0005-0000-0000-00001D130000}"/>
    <cellStyle name="Comma 4 4 2 2 5" xfId="12469" xr:uid="{00000000-0005-0000-0000-00001E130000}"/>
    <cellStyle name="Comma 4 4 2 3" xfId="4260" xr:uid="{00000000-0005-0000-0000-00001F130000}"/>
    <cellStyle name="Comma 4 4 2 3 2" xfId="6449" xr:uid="{00000000-0005-0000-0000-000020130000}"/>
    <cellStyle name="Comma 4 4 2 3 2 2" xfId="10826" xr:uid="{00000000-0005-0000-0000-000021130000}"/>
    <cellStyle name="Comma 4 4 2 3 2 2 2" xfId="19579" xr:uid="{00000000-0005-0000-0000-000022130000}"/>
    <cellStyle name="Comma 4 4 2 3 2 3" xfId="15203" xr:uid="{00000000-0005-0000-0000-000023130000}"/>
    <cellStyle name="Comma 4 4 2 3 3" xfId="8638" xr:uid="{00000000-0005-0000-0000-000024130000}"/>
    <cellStyle name="Comma 4 4 2 3 3 2" xfId="17391" xr:uid="{00000000-0005-0000-0000-000025130000}"/>
    <cellStyle name="Comma 4 4 2 3 4" xfId="13015" xr:uid="{00000000-0005-0000-0000-000026130000}"/>
    <cellStyle name="Comma 4 4 2 4" xfId="5355" xr:uid="{00000000-0005-0000-0000-000027130000}"/>
    <cellStyle name="Comma 4 4 2 4 2" xfId="9732" xr:uid="{00000000-0005-0000-0000-000028130000}"/>
    <cellStyle name="Comma 4 4 2 4 2 2" xfId="18485" xr:uid="{00000000-0005-0000-0000-000029130000}"/>
    <cellStyle name="Comma 4 4 2 4 3" xfId="14109" xr:uid="{00000000-0005-0000-0000-00002A130000}"/>
    <cellStyle name="Comma 4 4 2 5" xfId="7544" xr:uid="{00000000-0005-0000-0000-00002B130000}"/>
    <cellStyle name="Comma 4 4 2 5 2" xfId="16297" xr:uid="{00000000-0005-0000-0000-00002C130000}"/>
    <cellStyle name="Comma 4 4 2 6" xfId="11921" xr:uid="{00000000-0005-0000-0000-00002D130000}"/>
    <cellStyle name="Comma 4 4 3" xfId="3438" xr:uid="{00000000-0005-0000-0000-00002E130000}"/>
    <cellStyle name="Comma 4 4 3 2" xfId="4534" xr:uid="{00000000-0005-0000-0000-00002F130000}"/>
    <cellStyle name="Comma 4 4 3 2 2" xfId="6723" xr:uid="{00000000-0005-0000-0000-000030130000}"/>
    <cellStyle name="Comma 4 4 3 2 2 2" xfId="11100" xr:uid="{00000000-0005-0000-0000-000031130000}"/>
    <cellStyle name="Comma 4 4 3 2 2 2 2" xfId="19853" xr:uid="{00000000-0005-0000-0000-000032130000}"/>
    <cellStyle name="Comma 4 4 3 2 2 3" xfId="15477" xr:uid="{00000000-0005-0000-0000-000033130000}"/>
    <cellStyle name="Comma 4 4 3 2 3" xfId="8912" xr:uid="{00000000-0005-0000-0000-000034130000}"/>
    <cellStyle name="Comma 4 4 3 2 3 2" xfId="17665" xr:uid="{00000000-0005-0000-0000-000035130000}"/>
    <cellStyle name="Comma 4 4 3 2 4" xfId="13289" xr:uid="{00000000-0005-0000-0000-000036130000}"/>
    <cellStyle name="Comma 4 4 3 3" xfId="5629" xr:uid="{00000000-0005-0000-0000-000037130000}"/>
    <cellStyle name="Comma 4 4 3 3 2" xfId="10006" xr:uid="{00000000-0005-0000-0000-000038130000}"/>
    <cellStyle name="Comma 4 4 3 3 2 2" xfId="18759" xr:uid="{00000000-0005-0000-0000-000039130000}"/>
    <cellStyle name="Comma 4 4 3 3 3" xfId="14383" xr:uid="{00000000-0005-0000-0000-00003A130000}"/>
    <cellStyle name="Comma 4 4 3 4" xfId="7818" xr:uid="{00000000-0005-0000-0000-00003B130000}"/>
    <cellStyle name="Comma 4 4 3 4 2" xfId="16571" xr:uid="{00000000-0005-0000-0000-00003C130000}"/>
    <cellStyle name="Comma 4 4 3 5" xfId="12195" xr:uid="{00000000-0005-0000-0000-00003D130000}"/>
    <cellStyle name="Comma 4 4 4" xfId="3986" xr:uid="{00000000-0005-0000-0000-00003E130000}"/>
    <cellStyle name="Comma 4 4 4 2" xfId="6175" xr:uid="{00000000-0005-0000-0000-00003F130000}"/>
    <cellStyle name="Comma 4 4 4 2 2" xfId="10552" xr:uid="{00000000-0005-0000-0000-000040130000}"/>
    <cellStyle name="Comma 4 4 4 2 2 2" xfId="19305" xr:uid="{00000000-0005-0000-0000-000041130000}"/>
    <cellStyle name="Comma 4 4 4 2 3" xfId="14929" xr:uid="{00000000-0005-0000-0000-000042130000}"/>
    <cellStyle name="Comma 4 4 4 3" xfId="8364" xr:uid="{00000000-0005-0000-0000-000043130000}"/>
    <cellStyle name="Comma 4 4 4 3 2" xfId="17117" xr:uid="{00000000-0005-0000-0000-000044130000}"/>
    <cellStyle name="Comma 4 4 4 4" xfId="12741" xr:uid="{00000000-0005-0000-0000-000045130000}"/>
    <cellStyle name="Comma 4 4 5" xfId="5081" xr:uid="{00000000-0005-0000-0000-000046130000}"/>
    <cellStyle name="Comma 4 4 5 2" xfId="9458" xr:uid="{00000000-0005-0000-0000-000047130000}"/>
    <cellStyle name="Comma 4 4 5 2 2" xfId="18211" xr:uid="{00000000-0005-0000-0000-000048130000}"/>
    <cellStyle name="Comma 4 4 5 3" xfId="13835" xr:uid="{00000000-0005-0000-0000-000049130000}"/>
    <cellStyle name="Comma 4 4 6" xfId="7270" xr:uid="{00000000-0005-0000-0000-00004A130000}"/>
    <cellStyle name="Comma 4 4 6 2" xfId="16023" xr:uid="{00000000-0005-0000-0000-00004B130000}"/>
    <cellStyle name="Comma 4 4 7" xfId="11647" xr:uid="{00000000-0005-0000-0000-00004C130000}"/>
    <cellStyle name="Comma 4 5" xfId="3109" xr:uid="{00000000-0005-0000-0000-00004D130000}"/>
    <cellStyle name="Comma 4 5 2" xfId="3663" xr:uid="{00000000-0005-0000-0000-00004E130000}"/>
    <cellStyle name="Comma 4 5 2 2" xfId="4759" xr:uid="{00000000-0005-0000-0000-00004F130000}"/>
    <cellStyle name="Comma 4 5 2 2 2" xfId="6948" xr:uid="{00000000-0005-0000-0000-000050130000}"/>
    <cellStyle name="Comma 4 5 2 2 2 2" xfId="11325" xr:uid="{00000000-0005-0000-0000-000051130000}"/>
    <cellStyle name="Comma 4 5 2 2 2 2 2" xfId="20078" xr:uid="{00000000-0005-0000-0000-000052130000}"/>
    <cellStyle name="Comma 4 5 2 2 2 3" xfId="15702" xr:uid="{00000000-0005-0000-0000-000053130000}"/>
    <cellStyle name="Comma 4 5 2 2 3" xfId="9137" xr:uid="{00000000-0005-0000-0000-000054130000}"/>
    <cellStyle name="Comma 4 5 2 2 3 2" xfId="17890" xr:uid="{00000000-0005-0000-0000-000055130000}"/>
    <cellStyle name="Comma 4 5 2 2 4" xfId="13514" xr:uid="{00000000-0005-0000-0000-000056130000}"/>
    <cellStyle name="Comma 4 5 2 3" xfId="5854" xr:uid="{00000000-0005-0000-0000-000057130000}"/>
    <cellStyle name="Comma 4 5 2 3 2" xfId="10231" xr:uid="{00000000-0005-0000-0000-000058130000}"/>
    <cellStyle name="Comma 4 5 2 3 2 2" xfId="18984" xr:uid="{00000000-0005-0000-0000-000059130000}"/>
    <cellStyle name="Comma 4 5 2 3 3" xfId="14608" xr:uid="{00000000-0005-0000-0000-00005A130000}"/>
    <cellStyle name="Comma 4 5 2 4" xfId="8043" xr:uid="{00000000-0005-0000-0000-00005B130000}"/>
    <cellStyle name="Comma 4 5 2 4 2" xfId="16796" xr:uid="{00000000-0005-0000-0000-00005C130000}"/>
    <cellStyle name="Comma 4 5 2 5" xfId="12420" xr:uid="{00000000-0005-0000-0000-00005D130000}"/>
    <cellStyle name="Comma 4 5 3" xfId="4211" xr:uid="{00000000-0005-0000-0000-00005E130000}"/>
    <cellStyle name="Comma 4 5 3 2" xfId="6400" xr:uid="{00000000-0005-0000-0000-00005F130000}"/>
    <cellStyle name="Comma 4 5 3 2 2" xfId="10777" xr:uid="{00000000-0005-0000-0000-000060130000}"/>
    <cellStyle name="Comma 4 5 3 2 2 2" xfId="19530" xr:uid="{00000000-0005-0000-0000-000061130000}"/>
    <cellStyle name="Comma 4 5 3 2 3" xfId="15154" xr:uid="{00000000-0005-0000-0000-000062130000}"/>
    <cellStyle name="Comma 4 5 3 3" xfId="8589" xr:uid="{00000000-0005-0000-0000-000063130000}"/>
    <cellStyle name="Comma 4 5 3 3 2" xfId="17342" xr:uid="{00000000-0005-0000-0000-000064130000}"/>
    <cellStyle name="Comma 4 5 3 4" xfId="12966" xr:uid="{00000000-0005-0000-0000-000065130000}"/>
    <cellStyle name="Comma 4 5 4" xfId="5306" xr:uid="{00000000-0005-0000-0000-000066130000}"/>
    <cellStyle name="Comma 4 5 4 2" xfId="9683" xr:uid="{00000000-0005-0000-0000-000067130000}"/>
    <cellStyle name="Comma 4 5 4 2 2" xfId="18436" xr:uid="{00000000-0005-0000-0000-000068130000}"/>
    <cellStyle name="Comma 4 5 4 3" xfId="14060" xr:uid="{00000000-0005-0000-0000-000069130000}"/>
    <cellStyle name="Comma 4 5 5" xfId="7495" xr:uid="{00000000-0005-0000-0000-00006A130000}"/>
    <cellStyle name="Comma 4 5 5 2" xfId="16248" xr:uid="{00000000-0005-0000-0000-00006B130000}"/>
    <cellStyle name="Comma 4 5 6" xfId="11872" xr:uid="{00000000-0005-0000-0000-00006C130000}"/>
    <cellStyle name="Comma 4 6" xfId="3388" xr:uid="{00000000-0005-0000-0000-00006D130000}"/>
    <cellStyle name="Comma 4 6 2" xfId="4485" xr:uid="{00000000-0005-0000-0000-00006E130000}"/>
    <cellStyle name="Comma 4 6 2 2" xfId="6674" xr:uid="{00000000-0005-0000-0000-00006F130000}"/>
    <cellStyle name="Comma 4 6 2 2 2" xfId="11051" xr:uid="{00000000-0005-0000-0000-000070130000}"/>
    <cellStyle name="Comma 4 6 2 2 2 2" xfId="19804" xr:uid="{00000000-0005-0000-0000-000071130000}"/>
    <cellStyle name="Comma 4 6 2 2 3" xfId="15428" xr:uid="{00000000-0005-0000-0000-000072130000}"/>
    <cellStyle name="Comma 4 6 2 3" xfId="8863" xr:uid="{00000000-0005-0000-0000-000073130000}"/>
    <cellStyle name="Comma 4 6 2 3 2" xfId="17616" xr:uid="{00000000-0005-0000-0000-000074130000}"/>
    <cellStyle name="Comma 4 6 2 4" xfId="13240" xr:uid="{00000000-0005-0000-0000-000075130000}"/>
    <cellStyle name="Comma 4 6 3" xfId="5580" xr:uid="{00000000-0005-0000-0000-000076130000}"/>
    <cellStyle name="Comma 4 6 3 2" xfId="9957" xr:uid="{00000000-0005-0000-0000-000077130000}"/>
    <cellStyle name="Comma 4 6 3 2 2" xfId="18710" xr:uid="{00000000-0005-0000-0000-000078130000}"/>
    <cellStyle name="Comma 4 6 3 3" xfId="14334" xr:uid="{00000000-0005-0000-0000-000079130000}"/>
    <cellStyle name="Comma 4 6 4" xfId="7769" xr:uid="{00000000-0005-0000-0000-00007A130000}"/>
    <cellStyle name="Comma 4 6 4 2" xfId="16522" xr:uid="{00000000-0005-0000-0000-00007B130000}"/>
    <cellStyle name="Comma 4 6 5" xfId="12146" xr:uid="{00000000-0005-0000-0000-00007C130000}"/>
    <cellStyle name="Comma 4 7" xfId="3938" xr:uid="{00000000-0005-0000-0000-00007D130000}"/>
    <cellStyle name="Comma 4 7 2" xfId="6127" xr:uid="{00000000-0005-0000-0000-00007E130000}"/>
    <cellStyle name="Comma 4 7 2 2" xfId="10504" xr:uid="{00000000-0005-0000-0000-00007F130000}"/>
    <cellStyle name="Comma 4 7 2 2 2" xfId="19257" xr:uid="{00000000-0005-0000-0000-000080130000}"/>
    <cellStyle name="Comma 4 7 2 3" xfId="14881" xr:uid="{00000000-0005-0000-0000-000081130000}"/>
    <cellStyle name="Comma 4 7 3" xfId="8316" xr:uid="{00000000-0005-0000-0000-000082130000}"/>
    <cellStyle name="Comma 4 7 3 2" xfId="17069" xr:uid="{00000000-0005-0000-0000-000083130000}"/>
    <cellStyle name="Comma 4 7 4" xfId="12693" xr:uid="{00000000-0005-0000-0000-000084130000}"/>
    <cellStyle name="Comma 4 8" xfId="5033" xr:uid="{00000000-0005-0000-0000-000085130000}"/>
    <cellStyle name="Comma 4 8 2" xfId="9410" xr:uid="{00000000-0005-0000-0000-000086130000}"/>
    <cellStyle name="Comma 4 8 2 2" xfId="18163" xr:uid="{00000000-0005-0000-0000-000087130000}"/>
    <cellStyle name="Comma 4 8 3" xfId="13787" xr:uid="{00000000-0005-0000-0000-000088130000}"/>
    <cellStyle name="Comma 4 9" xfId="7222" xr:uid="{00000000-0005-0000-0000-000089130000}"/>
    <cellStyle name="Comma 4 9 2" xfId="15975" xr:uid="{00000000-0005-0000-0000-00008A130000}"/>
    <cellStyle name="Comma 5" xfId="82" xr:uid="{00000000-0005-0000-0000-00008B130000}"/>
    <cellStyle name="Comma 5 10" xfId="11600" xr:uid="{00000000-0005-0000-0000-00008C130000}"/>
    <cellStyle name="Comma 5 2" xfId="2935" xr:uid="{00000000-0005-0000-0000-00008D130000}"/>
    <cellStyle name="Comma 5 2 2" xfId="3047" xr:uid="{00000000-0005-0000-0000-00008E130000}"/>
    <cellStyle name="Comma 5 2 2 2" xfId="3323" xr:uid="{00000000-0005-0000-0000-00008F130000}"/>
    <cellStyle name="Comma 5 2 2 2 2" xfId="3876" xr:uid="{00000000-0005-0000-0000-000090130000}"/>
    <cellStyle name="Comma 5 2 2 2 2 2" xfId="4972" xr:uid="{00000000-0005-0000-0000-000091130000}"/>
    <cellStyle name="Comma 5 2 2 2 2 2 2" xfId="7161" xr:uid="{00000000-0005-0000-0000-000092130000}"/>
    <cellStyle name="Comma 5 2 2 2 2 2 2 2" xfId="11538" xr:uid="{00000000-0005-0000-0000-000093130000}"/>
    <cellStyle name="Comma 5 2 2 2 2 2 2 2 2" xfId="20291" xr:uid="{00000000-0005-0000-0000-000094130000}"/>
    <cellStyle name="Comma 5 2 2 2 2 2 2 3" xfId="15915" xr:uid="{00000000-0005-0000-0000-000095130000}"/>
    <cellStyle name="Comma 5 2 2 2 2 2 3" xfId="9350" xr:uid="{00000000-0005-0000-0000-000096130000}"/>
    <cellStyle name="Comma 5 2 2 2 2 2 3 2" xfId="18103" xr:uid="{00000000-0005-0000-0000-000097130000}"/>
    <cellStyle name="Comma 5 2 2 2 2 2 4" xfId="13727" xr:uid="{00000000-0005-0000-0000-000098130000}"/>
    <cellStyle name="Comma 5 2 2 2 2 3" xfId="6067" xr:uid="{00000000-0005-0000-0000-000099130000}"/>
    <cellStyle name="Comma 5 2 2 2 2 3 2" xfId="10444" xr:uid="{00000000-0005-0000-0000-00009A130000}"/>
    <cellStyle name="Comma 5 2 2 2 2 3 2 2" xfId="19197" xr:uid="{00000000-0005-0000-0000-00009B130000}"/>
    <cellStyle name="Comma 5 2 2 2 2 3 3" xfId="14821" xr:uid="{00000000-0005-0000-0000-00009C130000}"/>
    <cellStyle name="Comma 5 2 2 2 2 4" xfId="8256" xr:uid="{00000000-0005-0000-0000-00009D130000}"/>
    <cellStyle name="Comma 5 2 2 2 2 4 2" xfId="17009" xr:uid="{00000000-0005-0000-0000-00009E130000}"/>
    <cellStyle name="Comma 5 2 2 2 2 5" xfId="12633" xr:uid="{00000000-0005-0000-0000-00009F130000}"/>
    <cellStyle name="Comma 5 2 2 2 3" xfId="4424" xr:uid="{00000000-0005-0000-0000-0000A0130000}"/>
    <cellStyle name="Comma 5 2 2 2 3 2" xfId="6613" xr:uid="{00000000-0005-0000-0000-0000A1130000}"/>
    <cellStyle name="Comma 5 2 2 2 3 2 2" xfId="10990" xr:uid="{00000000-0005-0000-0000-0000A2130000}"/>
    <cellStyle name="Comma 5 2 2 2 3 2 2 2" xfId="19743" xr:uid="{00000000-0005-0000-0000-0000A3130000}"/>
    <cellStyle name="Comma 5 2 2 2 3 2 3" xfId="15367" xr:uid="{00000000-0005-0000-0000-0000A4130000}"/>
    <cellStyle name="Comma 5 2 2 2 3 3" xfId="8802" xr:uid="{00000000-0005-0000-0000-0000A5130000}"/>
    <cellStyle name="Comma 5 2 2 2 3 3 2" xfId="17555" xr:uid="{00000000-0005-0000-0000-0000A6130000}"/>
    <cellStyle name="Comma 5 2 2 2 3 4" xfId="13179" xr:uid="{00000000-0005-0000-0000-0000A7130000}"/>
    <cellStyle name="Comma 5 2 2 2 4" xfId="5519" xr:uid="{00000000-0005-0000-0000-0000A8130000}"/>
    <cellStyle name="Comma 5 2 2 2 4 2" xfId="9896" xr:uid="{00000000-0005-0000-0000-0000A9130000}"/>
    <cellStyle name="Comma 5 2 2 2 4 2 2" xfId="18649" xr:uid="{00000000-0005-0000-0000-0000AA130000}"/>
    <cellStyle name="Comma 5 2 2 2 4 3" xfId="14273" xr:uid="{00000000-0005-0000-0000-0000AB130000}"/>
    <cellStyle name="Comma 5 2 2 2 5" xfId="7708" xr:uid="{00000000-0005-0000-0000-0000AC130000}"/>
    <cellStyle name="Comma 5 2 2 2 5 2" xfId="16461" xr:uid="{00000000-0005-0000-0000-0000AD130000}"/>
    <cellStyle name="Comma 5 2 2 2 6" xfId="12085" xr:uid="{00000000-0005-0000-0000-0000AE130000}"/>
    <cellStyle name="Comma 5 2 2 3" xfId="3602" xr:uid="{00000000-0005-0000-0000-0000AF130000}"/>
    <cellStyle name="Comma 5 2 2 3 2" xfId="4698" xr:uid="{00000000-0005-0000-0000-0000B0130000}"/>
    <cellStyle name="Comma 5 2 2 3 2 2" xfId="6887" xr:uid="{00000000-0005-0000-0000-0000B1130000}"/>
    <cellStyle name="Comma 5 2 2 3 2 2 2" xfId="11264" xr:uid="{00000000-0005-0000-0000-0000B2130000}"/>
    <cellStyle name="Comma 5 2 2 3 2 2 2 2" xfId="20017" xr:uid="{00000000-0005-0000-0000-0000B3130000}"/>
    <cellStyle name="Comma 5 2 2 3 2 2 3" xfId="15641" xr:uid="{00000000-0005-0000-0000-0000B4130000}"/>
    <cellStyle name="Comma 5 2 2 3 2 3" xfId="9076" xr:uid="{00000000-0005-0000-0000-0000B5130000}"/>
    <cellStyle name="Comma 5 2 2 3 2 3 2" xfId="17829" xr:uid="{00000000-0005-0000-0000-0000B6130000}"/>
    <cellStyle name="Comma 5 2 2 3 2 4" xfId="13453" xr:uid="{00000000-0005-0000-0000-0000B7130000}"/>
    <cellStyle name="Comma 5 2 2 3 3" xfId="5793" xr:uid="{00000000-0005-0000-0000-0000B8130000}"/>
    <cellStyle name="Comma 5 2 2 3 3 2" xfId="10170" xr:uid="{00000000-0005-0000-0000-0000B9130000}"/>
    <cellStyle name="Comma 5 2 2 3 3 2 2" xfId="18923" xr:uid="{00000000-0005-0000-0000-0000BA130000}"/>
    <cellStyle name="Comma 5 2 2 3 3 3" xfId="14547" xr:uid="{00000000-0005-0000-0000-0000BB130000}"/>
    <cellStyle name="Comma 5 2 2 3 4" xfId="7982" xr:uid="{00000000-0005-0000-0000-0000BC130000}"/>
    <cellStyle name="Comma 5 2 2 3 4 2" xfId="16735" xr:uid="{00000000-0005-0000-0000-0000BD130000}"/>
    <cellStyle name="Comma 5 2 2 3 5" xfId="12359" xr:uid="{00000000-0005-0000-0000-0000BE130000}"/>
    <cellStyle name="Comma 5 2 2 4" xfId="4150" xr:uid="{00000000-0005-0000-0000-0000BF130000}"/>
    <cellStyle name="Comma 5 2 2 4 2" xfId="6339" xr:uid="{00000000-0005-0000-0000-0000C0130000}"/>
    <cellStyle name="Comma 5 2 2 4 2 2" xfId="10716" xr:uid="{00000000-0005-0000-0000-0000C1130000}"/>
    <cellStyle name="Comma 5 2 2 4 2 2 2" xfId="19469" xr:uid="{00000000-0005-0000-0000-0000C2130000}"/>
    <cellStyle name="Comma 5 2 2 4 2 3" xfId="15093" xr:uid="{00000000-0005-0000-0000-0000C3130000}"/>
    <cellStyle name="Comma 5 2 2 4 3" xfId="8528" xr:uid="{00000000-0005-0000-0000-0000C4130000}"/>
    <cellStyle name="Comma 5 2 2 4 3 2" xfId="17281" xr:uid="{00000000-0005-0000-0000-0000C5130000}"/>
    <cellStyle name="Comma 5 2 2 4 4" xfId="12905" xr:uid="{00000000-0005-0000-0000-0000C6130000}"/>
    <cellStyle name="Comma 5 2 2 5" xfId="5245" xr:uid="{00000000-0005-0000-0000-0000C7130000}"/>
    <cellStyle name="Comma 5 2 2 5 2" xfId="9622" xr:uid="{00000000-0005-0000-0000-0000C8130000}"/>
    <cellStyle name="Comma 5 2 2 5 2 2" xfId="18375" xr:uid="{00000000-0005-0000-0000-0000C9130000}"/>
    <cellStyle name="Comma 5 2 2 5 3" xfId="13999" xr:uid="{00000000-0005-0000-0000-0000CA130000}"/>
    <cellStyle name="Comma 5 2 2 6" xfId="7434" xr:uid="{00000000-0005-0000-0000-0000CB130000}"/>
    <cellStyle name="Comma 5 2 2 6 2" xfId="16187" xr:uid="{00000000-0005-0000-0000-0000CC130000}"/>
    <cellStyle name="Comma 5 2 2 7" xfId="11811" xr:uid="{00000000-0005-0000-0000-0000CD130000}"/>
    <cellStyle name="Comma 5 2 3" xfId="3211" xr:uid="{00000000-0005-0000-0000-0000CE130000}"/>
    <cellStyle name="Comma 5 2 3 2" xfId="3764" xr:uid="{00000000-0005-0000-0000-0000CF130000}"/>
    <cellStyle name="Comma 5 2 3 2 2" xfId="4860" xr:uid="{00000000-0005-0000-0000-0000D0130000}"/>
    <cellStyle name="Comma 5 2 3 2 2 2" xfId="7049" xr:uid="{00000000-0005-0000-0000-0000D1130000}"/>
    <cellStyle name="Comma 5 2 3 2 2 2 2" xfId="11426" xr:uid="{00000000-0005-0000-0000-0000D2130000}"/>
    <cellStyle name="Comma 5 2 3 2 2 2 2 2" xfId="20179" xr:uid="{00000000-0005-0000-0000-0000D3130000}"/>
    <cellStyle name="Comma 5 2 3 2 2 2 3" xfId="15803" xr:uid="{00000000-0005-0000-0000-0000D4130000}"/>
    <cellStyle name="Comma 5 2 3 2 2 3" xfId="9238" xr:uid="{00000000-0005-0000-0000-0000D5130000}"/>
    <cellStyle name="Comma 5 2 3 2 2 3 2" xfId="17991" xr:uid="{00000000-0005-0000-0000-0000D6130000}"/>
    <cellStyle name="Comma 5 2 3 2 2 4" xfId="13615" xr:uid="{00000000-0005-0000-0000-0000D7130000}"/>
    <cellStyle name="Comma 5 2 3 2 3" xfId="5955" xr:uid="{00000000-0005-0000-0000-0000D8130000}"/>
    <cellStyle name="Comma 5 2 3 2 3 2" xfId="10332" xr:uid="{00000000-0005-0000-0000-0000D9130000}"/>
    <cellStyle name="Comma 5 2 3 2 3 2 2" xfId="19085" xr:uid="{00000000-0005-0000-0000-0000DA130000}"/>
    <cellStyle name="Comma 5 2 3 2 3 3" xfId="14709" xr:uid="{00000000-0005-0000-0000-0000DB130000}"/>
    <cellStyle name="Comma 5 2 3 2 4" xfId="8144" xr:uid="{00000000-0005-0000-0000-0000DC130000}"/>
    <cellStyle name="Comma 5 2 3 2 4 2" xfId="16897" xr:uid="{00000000-0005-0000-0000-0000DD130000}"/>
    <cellStyle name="Comma 5 2 3 2 5" xfId="12521" xr:uid="{00000000-0005-0000-0000-0000DE130000}"/>
    <cellStyle name="Comma 5 2 3 3" xfId="4312" xr:uid="{00000000-0005-0000-0000-0000DF130000}"/>
    <cellStyle name="Comma 5 2 3 3 2" xfId="6501" xr:uid="{00000000-0005-0000-0000-0000E0130000}"/>
    <cellStyle name="Comma 5 2 3 3 2 2" xfId="10878" xr:uid="{00000000-0005-0000-0000-0000E1130000}"/>
    <cellStyle name="Comma 5 2 3 3 2 2 2" xfId="19631" xr:uid="{00000000-0005-0000-0000-0000E2130000}"/>
    <cellStyle name="Comma 5 2 3 3 2 3" xfId="15255" xr:uid="{00000000-0005-0000-0000-0000E3130000}"/>
    <cellStyle name="Comma 5 2 3 3 3" xfId="8690" xr:uid="{00000000-0005-0000-0000-0000E4130000}"/>
    <cellStyle name="Comma 5 2 3 3 3 2" xfId="17443" xr:uid="{00000000-0005-0000-0000-0000E5130000}"/>
    <cellStyle name="Comma 5 2 3 3 4" xfId="13067" xr:uid="{00000000-0005-0000-0000-0000E6130000}"/>
    <cellStyle name="Comma 5 2 3 4" xfId="5407" xr:uid="{00000000-0005-0000-0000-0000E7130000}"/>
    <cellStyle name="Comma 5 2 3 4 2" xfId="9784" xr:uid="{00000000-0005-0000-0000-0000E8130000}"/>
    <cellStyle name="Comma 5 2 3 4 2 2" xfId="18537" xr:uid="{00000000-0005-0000-0000-0000E9130000}"/>
    <cellStyle name="Comma 5 2 3 4 3" xfId="14161" xr:uid="{00000000-0005-0000-0000-0000EA130000}"/>
    <cellStyle name="Comma 5 2 3 5" xfId="7596" xr:uid="{00000000-0005-0000-0000-0000EB130000}"/>
    <cellStyle name="Comma 5 2 3 5 2" xfId="16349" xr:uid="{00000000-0005-0000-0000-0000EC130000}"/>
    <cellStyle name="Comma 5 2 3 6" xfId="11973" xr:uid="{00000000-0005-0000-0000-0000ED130000}"/>
    <cellStyle name="Comma 5 2 4" xfId="3490" xr:uid="{00000000-0005-0000-0000-0000EE130000}"/>
    <cellStyle name="Comma 5 2 4 2" xfId="4586" xr:uid="{00000000-0005-0000-0000-0000EF130000}"/>
    <cellStyle name="Comma 5 2 4 2 2" xfId="6775" xr:uid="{00000000-0005-0000-0000-0000F0130000}"/>
    <cellStyle name="Comma 5 2 4 2 2 2" xfId="11152" xr:uid="{00000000-0005-0000-0000-0000F1130000}"/>
    <cellStyle name="Comma 5 2 4 2 2 2 2" xfId="19905" xr:uid="{00000000-0005-0000-0000-0000F2130000}"/>
    <cellStyle name="Comma 5 2 4 2 2 3" xfId="15529" xr:uid="{00000000-0005-0000-0000-0000F3130000}"/>
    <cellStyle name="Comma 5 2 4 2 3" xfId="8964" xr:uid="{00000000-0005-0000-0000-0000F4130000}"/>
    <cellStyle name="Comma 5 2 4 2 3 2" xfId="17717" xr:uid="{00000000-0005-0000-0000-0000F5130000}"/>
    <cellStyle name="Comma 5 2 4 2 4" xfId="13341" xr:uid="{00000000-0005-0000-0000-0000F6130000}"/>
    <cellStyle name="Comma 5 2 4 3" xfId="5681" xr:uid="{00000000-0005-0000-0000-0000F7130000}"/>
    <cellStyle name="Comma 5 2 4 3 2" xfId="10058" xr:uid="{00000000-0005-0000-0000-0000F8130000}"/>
    <cellStyle name="Comma 5 2 4 3 2 2" xfId="18811" xr:uid="{00000000-0005-0000-0000-0000F9130000}"/>
    <cellStyle name="Comma 5 2 4 3 3" xfId="14435" xr:uid="{00000000-0005-0000-0000-0000FA130000}"/>
    <cellStyle name="Comma 5 2 4 4" xfId="7870" xr:uid="{00000000-0005-0000-0000-0000FB130000}"/>
    <cellStyle name="Comma 5 2 4 4 2" xfId="16623" xr:uid="{00000000-0005-0000-0000-0000FC130000}"/>
    <cellStyle name="Comma 5 2 4 5" xfId="12247" xr:uid="{00000000-0005-0000-0000-0000FD130000}"/>
    <cellStyle name="Comma 5 2 5" xfId="4038" xr:uid="{00000000-0005-0000-0000-0000FE130000}"/>
    <cellStyle name="Comma 5 2 5 2" xfId="6227" xr:uid="{00000000-0005-0000-0000-0000FF130000}"/>
    <cellStyle name="Comma 5 2 5 2 2" xfId="10604" xr:uid="{00000000-0005-0000-0000-000000140000}"/>
    <cellStyle name="Comma 5 2 5 2 2 2" xfId="19357" xr:uid="{00000000-0005-0000-0000-000001140000}"/>
    <cellStyle name="Comma 5 2 5 2 3" xfId="14981" xr:uid="{00000000-0005-0000-0000-000002140000}"/>
    <cellStyle name="Comma 5 2 5 3" xfId="8416" xr:uid="{00000000-0005-0000-0000-000003140000}"/>
    <cellStyle name="Comma 5 2 5 3 2" xfId="17169" xr:uid="{00000000-0005-0000-0000-000004140000}"/>
    <cellStyle name="Comma 5 2 5 4" xfId="12793" xr:uid="{00000000-0005-0000-0000-000005140000}"/>
    <cellStyle name="Comma 5 2 6" xfId="5133" xr:uid="{00000000-0005-0000-0000-000006140000}"/>
    <cellStyle name="Comma 5 2 6 2" xfId="9510" xr:uid="{00000000-0005-0000-0000-000007140000}"/>
    <cellStyle name="Comma 5 2 6 2 2" xfId="18263" xr:uid="{00000000-0005-0000-0000-000008140000}"/>
    <cellStyle name="Comma 5 2 6 3" xfId="13887" xr:uid="{00000000-0005-0000-0000-000009140000}"/>
    <cellStyle name="Comma 5 2 7" xfId="7322" xr:uid="{00000000-0005-0000-0000-00000A140000}"/>
    <cellStyle name="Comma 5 2 7 2" xfId="16075" xr:uid="{00000000-0005-0000-0000-00000B140000}"/>
    <cellStyle name="Comma 5 2 8" xfId="11699" xr:uid="{00000000-0005-0000-0000-00000C140000}"/>
    <cellStyle name="Comma 5 3" xfId="2994" xr:uid="{00000000-0005-0000-0000-00000D140000}"/>
    <cellStyle name="Comma 5 3 2" xfId="3270" xr:uid="{00000000-0005-0000-0000-00000E140000}"/>
    <cellStyle name="Comma 5 3 2 2" xfId="3823" xr:uid="{00000000-0005-0000-0000-00000F140000}"/>
    <cellStyle name="Comma 5 3 2 2 2" xfId="4919" xr:uid="{00000000-0005-0000-0000-000010140000}"/>
    <cellStyle name="Comma 5 3 2 2 2 2" xfId="7108" xr:uid="{00000000-0005-0000-0000-000011140000}"/>
    <cellStyle name="Comma 5 3 2 2 2 2 2" xfId="11485" xr:uid="{00000000-0005-0000-0000-000012140000}"/>
    <cellStyle name="Comma 5 3 2 2 2 2 2 2" xfId="20238" xr:uid="{00000000-0005-0000-0000-000013140000}"/>
    <cellStyle name="Comma 5 3 2 2 2 2 3" xfId="15862" xr:uid="{00000000-0005-0000-0000-000014140000}"/>
    <cellStyle name="Comma 5 3 2 2 2 3" xfId="9297" xr:uid="{00000000-0005-0000-0000-000015140000}"/>
    <cellStyle name="Comma 5 3 2 2 2 3 2" xfId="18050" xr:uid="{00000000-0005-0000-0000-000016140000}"/>
    <cellStyle name="Comma 5 3 2 2 2 4" xfId="13674" xr:uid="{00000000-0005-0000-0000-000017140000}"/>
    <cellStyle name="Comma 5 3 2 2 3" xfId="6014" xr:uid="{00000000-0005-0000-0000-000018140000}"/>
    <cellStyle name="Comma 5 3 2 2 3 2" xfId="10391" xr:uid="{00000000-0005-0000-0000-000019140000}"/>
    <cellStyle name="Comma 5 3 2 2 3 2 2" xfId="19144" xr:uid="{00000000-0005-0000-0000-00001A140000}"/>
    <cellStyle name="Comma 5 3 2 2 3 3" xfId="14768" xr:uid="{00000000-0005-0000-0000-00001B140000}"/>
    <cellStyle name="Comma 5 3 2 2 4" xfId="8203" xr:uid="{00000000-0005-0000-0000-00001C140000}"/>
    <cellStyle name="Comma 5 3 2 2 4 2" xfId="16956" xr:uid="{00000000-0005-0000-0000-00001D140000}"/>
    <cellStyle name="Comma 5 3 2 2 5" xfId="12580" xr:uid="{00000000-0005-0000-0000-00001E140000}"/>
    <cellStyle name="Comma 5 3 2 3" xfId="4371" xr:uid="{00000000-0005-0000-0000-00001F140000}"/>
    <cellStyle name="Comma 5 3 2 3 2" xfId="6560" xr:uid="{00000000-0005-0000-0000-000020140000}"/>
    <cellStyle name="Comma 5 3 2 3 2 2" xfId="10937" xr:uid="{00000000-0005-0000-0000-000021140000}"/>
    <cellStyle name="Comma 5 3 2 3 2 2 2" xfId="19690" xr:uid="{00000000-0005-0000-0000-000022140000}"/>
    <cellStyle name="Comma 5 3 2 3 2 3" xfId="15314" xr:uid="{00000000-0005-0000-0000-000023140000}"/>
    <cellStyle name="Comma 5 3 2 3 3" xfId="8749" xr:uid="{00000000-0005-0000-0000-000024140000}"/>
    <cellStyle name="Comma 5 3 2 3 3 2" xfId="17502" xr:uid="{00000000-0005-0000-0000-000025140000}"/>
    <cellStyle name="Comma 5 3 2 3 4" xfId="13126" xr:uid="{00000000-0005-0000-0000-000026140000}"/>
    <cellStyle name="Comma 5 3 2 4" xfId="5466" xr:uid="{00000000-0005-0000-0000-000027140000}"/>
    <cellStyle name="Comma 5 3 2 4 2" xfId="9843" xr:uid="{00000000-0005-0000-0000-000028140000}"/>
    <cellStyle name="Comma 5 3 2 4 2 2" xfId="18596" xr:uid="{00000000-0005-0000-0000-000029140000}"/>
    <cellStyle name="Comma 5 3 2 4 3" xfId="14220" xr:uid="{00000000-0005-0000-0000-00002A140000}"/>
    <cellStyle name="Comma 5 3 2 5" xfId="7655" xr:uid="{00000000-0005-0000-0000-00002B140000}"/>
    <cellStyle name="Comma 5 3 2 5 2" xfId="16408" xr:uid="{00000000-0005-0000-0000-00002C140000}"/>
    <cellStyle name="Comma 5 3 2 6" xfId="12032" xr:uid="{00000000-0005-0000-0000-00002D140000}"/>
    <cellStyle name="Comma 5 3 3" xfId="3549" xr:uid="{00000000-0005-0000-0000-00002E140000}"/>
    <cellStyle name="Comma 5 3 3 2" xfId="4645" xr:uid="{00000000-0005-0000-0000-00002F140000}"/>
    <cellStyle name="Comma 5 3 3 2 2" xfId="6834" xr:uid="{00000000-0005-0000-0000-000030140000}"/>
    <cellStyle name="Comma 5 3 3 2 2 2" xfId="11211" xr:uid="{00000000-0005-0000-0000-000031140000}"/>
    <cellStyle name="Comma 5 3 3 2 2 2 2" xfId="19964" xr:uid="{00000000-0005-0000-0000-000032140000}"/>
    <cellStyle name="Comma 5 3 3 2 2 3" xfId="15588" xr:uid="{00000000-0005-0000-0000-000033140000}"/>
    <cellStyle name="Comma 5 3 3 2 3" xfId="9023" xr:uid="{00000000-0005-0000-0000-000034140000}"/>
    <cellStyle name="Comma 5 3 3 2 3 2" xfId="17776" xr:uid="{00000000-0005-0000-0000-000035140000}"/>
    <cellStyle name="Comma 5 3 3 2 4" xfId="13400" xr:uid="{00000000-0005-0000-0000-000036140000}"/>
    <cellStyle name="Comma 5 3 3 3" xfId="5740" xr:uid="{00000000-0005-0000-0000-000037140000}"/>
    <cellStyle name="Comma 5 3 3 3 2" xfId="10117" xr:uid="{00000000-0005-0000-0000-000038140000}"/>
    <cellStyle name="Comma 5 3 3 3 2 2" xfId="18870" xr:uid="{00000000-0005-0000-0000-000039140000}"/>
    <cellStyle name="Comma 5 3 3 3 3" xfId="14494" xr:uid="{00000000-0005-0000-0000-00003A140000}"/>
    <cellStyle name="Comma 5 3 3 4" xfId="7929" xr:uid="{00000000-0005-0000-0000-00003B140000}"/>
    <cellStyle name="Comma 5 3 3 4 2" xfId="16682" xr:uid="{00000000-0005-0000-0000-00003C140000}"/>
    <cellStyle name="Comma 5 3 3 5" xfId="12306" xr:uid="{00000000-0005-0000-0000-00003D140000}"/>
    <cellStyle name="Comma 5 3 4" xfId="4097" xr:uid="{00000000-0005-0000-0000-00003E140000}"/>
    <cellStyle name="Comma 5 3 4 2" xfId="6286" xr:uid="{00000000-0005-0000-0000-00003F140000}"/>
    <cellStyle name="Comma 5 3 4 2 2" xfId="10663" xr:uid="{00000000-0005-0000-0000-000040140000}"/>
    <cellStyle name="Comma 5 3 4 2 2 2" xfId="19416" xr:uid="{00000000-0005-0000-0000-000041140000}"/>
    <cellStyle name="Comma 5 3 4 2 3" xfId="15040" xr:uid="{00000000-0005-0000-0000-000042140000}"/>
    <cellStyle name="Comma 5 3 4 3" xfId="8475" xr:uid="{00000000-0005-0000-0000-000043140000}"/>
    <cellStyle name="Comma 5 3 4 3 2" xfId="17228" xr:uid="{00000000-0005-0000-0000-000044140000}"/>
    <cellStyle name="Comma 5 3 4 4" xfId="12852" xr:uid="{00000000-0005-0000-0000-000045140000}"/>
    <cellStyle name="Comma 5 3 5" xfId="5192" xr:uid="{00000000-0005-0000-0000-000046140000}"/>
    <cellStyle name="Comma 5 3 5 2" xfId="9569" xr:uid="{00000000-0005-0000-0000-000047140000}"/>
    <cellStyle name="Comma 5 3 5 2 2" xfId="18322" xr:uid="{00000000-0005-0000-0000-000048140000}"/>
    <cellStyle name="Comma 5 3 5 3" xfId="13946" xr:uid="{00000000-0005-0000-0000-000049140000}"/>
    <cellStyle name="Comma 5 3 6" xfId="7381" xr:uid="{00000000-0005-0000-0000-00004A140000}"/>
    <cellStyle name="Comma 5 3 6 2" xfId="16134" xr:uid="{00000000-0005-0000-0000-00004B140000}"/>
    <cellStyle name="Comma 5 3 7" xfId="11758" xr:uid="{00000000-0005-0000-0000-00004C140000}"/>
    <cellStyle name="Comma 5 4" xfId="2881" xr:uid="{00000000-0005-0000-0000-00004D140000}"/>
    <cellStyle name="Comma 5 4 2" xfId="3160" xr:uid="{00000000-0005-0000-0000-00004E140000}"/>
    <cellStyle name="Comma 5 4 2 2" xfId="3713" xr:uid="{00000000-0005-0000-0000-00004F140000}"/>
    <cellStyle name="Comma 5 4 2 2 2" xfId="4809" xr:uid="{00000000-0005-0000-0000-000050140000}"/>
    <cellStyle name="Comma 5 4 2 2 2 2" xfId="6998" xr:uid="{00000000-0005-0000-0000-000051140000}"/>
    <cellStyle name="Comma 5 4 2 2 2 2 2" xfId="11375" xr:uid="{00000000-0005-0000-0000-000052140000}"/>
    <cellStyle name="Comma 5 4 2 2 2 2 2 2" xfId="20128" xr:uid="{00000000-0005-0000-0000-000053140000}"/>
    <cellStyle name="Comma 5 4 2 2 2 2 3" xfId="15752" xr:uid="{00000000-0005-0000-0000-000054140000}"/>
    <cellStyle name="Comma 5 4 2 2 2 3" xfId="9187" xr:uid="{00000000-0005-0000-0000-000055140000}"/>
    <cellStyle name="Comma 5 4 2 2 2 3 2" xfId="17940" xr:uid="{00000000-0005-0000-0000-000056140000}"/>
    <cellStyle name="Comma 5 4 2 2 2 4" xfId="13564" xr:uid="{00000000-0005-0000-0000-000057140000}"/>
    <cellStyle name="Comma 5 4 2 2 3" xfId="5904" xr:uid="{00000000-0005-0000-0000-000058140000}"/>
    <cellStyle name="Comma 5 4 2 2 3 2" xfId="10281" xr:uid="{00000000-0005-0000-0000-000059140000}"/>
    <cellStyle name="Comma 5 4 2 2 3 2 2" xfId="19034" xr:uid="{00000000-0005-0000-0000-00005A140000}"/>
    <cellStyle name="Comma 5 4 2 2 3 3" xfId="14658" xr:uid="{00000000-0005-0000-0000-00005B140000}"/>
    <cellStyle name="Comma 5 4 2 2 4" xfId="8093" xr:uid="{00000000-0005-0000-0000-00005C140000}"/>
    <cellStyle name="Comma 5 4 2 2 4 2" xfId="16846" xr:uid="{00000000-0005-0000-0000-00005D140000}"/>
    <cellStyle name="Comma 5 4 2 2 5" xfId="12470" xr:uid="{00000000-0005-0000-0000-00005E140000}"/>
    <cellStyle name="Comma 5 4 2 3" xfId="4261" xr:uid="{00000000-0005-0000-0000-00005F140000}"/>
    <cellStyle name="Comma 5 4 2 3 2" xfId="6450" xr:uid="{00000000-0005-0000-0000-000060140000}"/>
    <cellStyle name="Comma 5 4 2 3 2 2" xfId="10827" xr:uid="{00000000-0005-0000-0000-000061140000}"/>
    <cellStyle name="Comma 5 4 2 3 2 2 2" xfId="19580" xr:uid="{00000000-0005-0000-0000-000062140000}"/>
    <cellStyle name="Comma 5 4 2 3 2 3" xfId="15204" xr:uid="{00000000-0005-0000-0000-000063140000}"/>
    <cellStyle name="Comma 5 4 2 3 3" xfId="8639" xr:uid="{00000000-0005-0000-0000-000064140000}"/>
    <cellStyle name="Comma 5 4 2 3 3 2" xfId="17392" xr:uid="{00000000-0005-0000-0000-000065140000}"/>
    <cellStyle name="Comma 5 4 2 3 4" xfId="13016" xr:uid="{00000000-0005-0000-0000-000066140000}"/>
    <cellStyle name="Comma 5 4 2 4" xfId="5356" xr:uid="{00000000-0005-0000-0000-000067140000}"/>
    <cellStyle name="Comma 5 4 2 4 2" xfId="9733" xr:uid="{00000000-0005-0000-0000-000068140000}"/>
    <cellStyle name="Comma 5 4 2 4 2 2" xfId="18486" xr:uid="{00000000-0005-0000-0000-000069140000}"/>
    <cellStyle name="Comma 5 4 2 4 3" xfId="14110" xr:uid="{00000000-0005-0000-0000-00006A140000}"/>
    <cellStyle name="Comma 5 4 2 5" xfId="7545" xr:uid="{00000000-0005-0000-0000-00006B140000}"/>
    <cellStyle name="Comma 5 4 2 5 2" xfId="16298" xr:uid="{00000000-0005-0000-0000-00006C140000}"/>
    <cellStyle name="Comma 5 4 2 6" xfId="11922" xr:uid="{00000000-0005-0000-0000-00006D140000}"/>
    <cellStyle name="Comma 5 4 3" xfId="3439" xr:uid="{00000000-0005-0000-0000-00006E140000}"/>
    <cellStyle name="Comma 5 4 3 2" xfId="4535" xr:uid="{00000000-0005-0000-0000-00006F140000}"/>
    <cellStyle name="Comma 5 4 3 2 2" xfId="6724" xr:uid="{00000000-0005-0000-0000-000070140000}"/>
    <cellStyle name="Comma 5 4 3 2 2 2" xfId="11101" xr:uid="{00000000-0005-0000-0000-000071140000}"/>
    <cellStyle name="Comma 5 4 3 2 2 2 2" xfId="19854" xr:uid="{00000000-0005-0000-0000-000072140000}"/>
    <cellStyle name="Comma 5 4 3 2 2 3" xfId="15478" xr:uid="{00000000-0005-0000-0000-000073140000}"/>
    <cellStyle name="Comma 5 4 3 2 3" xfId="8913" xr:uid="{00000000-0005-0000-0000-000074140000}"/>
    <cellStyle name="Comma 5 4 3 2 3 2" xfId="17666" xr:uid="{00000000-0005-0000-0000-000075140000}"/>
    <cellStyle name="Comma 5 4 3 2 4" xfId="13290" xr:uid="{00000000-0005-0000-0000-000076140000}"/>
    <cellStyle name="Comma 5 4 3 3" xfId="5630" xr:uid="{00000000-0005-0000-0000-000077140000}"/>
    <cellStyle name="Comma 5 4 3 3 2" xfId="10007" xr:uid="{00000000-0005-0000-0000-000078140000}"/>
    <cellStyle name="Comma 5 4 3 3 2 2" xfId="18760" xr:uid="{00000000-0005-0000-0000-000079140000}"/>
    <cellStyle name="Comma 5 4 3 3 3" xfId="14384" xr:uid="{00000000-0005-0000-0000-00007A140000}"/>
    <cellStyle name="Comma 5 4 3 4" xfId="7819" xr:uid="{00000000-0005-0000-0000-00007B140000}"/>
    <cellStyle name="Comma 5 4 3 4 2" xfId="16572" xr:uid="{00000000-0005-0000-0000-00007C140000}"/>
    <cellStyle name="Comma 5 4 3 5" xfId="12196" xr:uid="{00000000-0005-0000-0000-00007D140000}"/>
    <cellStyle name="Comma 5 4 4" xfId="3987" xr:uid="{00000000-0005-0000-0000-00007E140000}"/>
    <cellStyle name="Comma 5 4 4 2" xfId="6176" xr:uid="{00000000-0005-0000-0000-00007F140000}"/>
    <cellStyle name="Comma 5 4 4 2 2" xfId="10553" xr:uid="{00000000-0005-0000-0000-000080140000}"/>
    <cellStyle name="Comma 5 4 4 2 2 2" xfId="19306" xr:uid="{00000000-0005-0000-0000-000081140000}"/>
    <cellStyle name="Comma 5 4 4 2 3" xfId="14930" xr:uid="{00000000-0005-0000-0000-000082140000}"/>
    <cellStyle name="Comma 5 4 4 3" xfId="8365" xr:uid="{00000000-0005-0000-0000-000083140000}"/>
    <cellStyle name="Comma 5 4 4 3 2" xfId="17118" xr:uid="{00000000-0005-0000-0000-000084140000}"/>
    <cellStyle name="Comma 5 4 4 4" xfId="12742" xr:uid="{00000000-0005-0000-0000-000085140000}"/>
    <cellStyle name="Comma 5 4 5" xfId="5082" xr:uid="{00000000-0005-0000-0000-000086140000}"/>
    <cellStyle name="Comma 5 4 5 2" xfId="9459" xr:uid="{00000000-0005-0000-0000-000087140000}"/>
    <cellStyle name="Comma 5 4 5 2 2" xfId="18212" xr:uid="{00000000-0005-0000-0000-000088140000}"/>
    <cellStyle name="Comma 5 4 5 3" xfId="13836" xr:uid="{00000000-0005-0000-0000-000089140000}"/>
    <cellStyle name="Comma 5 4 6" xfId="7271" xr:uid="{00000000-0005-0000-0000-00008A140000}"/>
    <cellStyle name="Comma 5 4 6 2" xfId="16024" xr:uid="{00000000-0005-0000-0000-00008B140000}"/>
    <cellStyle name="Comma 5 4 7" xfId="11648" xr:uid="{00000000-0005-0000-0000-00008C140000}"/>
    <cellStyle name="Comma 5 5" xfId="3110" xr:uid="{00000000-0005-0000-0000-00008D140000}"/>
    <cellStyle name="Comma 5 5 2" xfId="3664" xr:uid="{00000000-0005-0000-0000-00008E140000}"/>
    <cellStyle name="Comma 5 5 2 2" xfId="4760" xr:uid="{00000000-0005-0000-0000-00008F140000}"/>
    <cellStyle name="Comma 5 5 2 2 2" xfId="6949" xr:uid="{00000000-0005-0000-0000-000090140000}"/>
    <cellStyle name="Comma 5 5 2 2 2 2" xfId="11326" xr:uid="{00000000-0005-0000-0000-000091140000}"/>
    <cellStyle name="Comma 5 5 2 2 2 2 2" xfId="20079" xr:uid="{00000000-0005-0000-0000-000092140000}"/>
    <cellStyle name="Comma 5 5 2 2 2 3" xfId="15703" xr:uid="{00000000-0005-0000-0000-000093140000}"/>
    <cellStyle name="Comma 5 5 2 2 3" xfId="9138" xr:uid="{00000000-0005-0000-0000-000094140000}"/>
    <cellStyle name="Comma 5 5 2 2 3 2" xfId="17891" xr:uid="{00000000-0005-0000-0000-000095140000}"/>
    <cellStyle name="Comma 5 5 2 2 4" xfId="13515" xr:uid="{00000000-0005-0000-0000-000096140000}"/>
    <cellStyle name="Comma 5 5 2 3" xfId="5855" xr:uid="{00000000-0005-0000-0000-000097140000}"/>
    <cellStyle name="Comma 5 5 2 3 2" xfId="10232" xr:uid="{00000000-0005-0000-0000-000098140000}"/>
    <cellStyle name="Comma 5 5 2 3 2 2" xfId="18985" xr:uid="{00000000-0005-0000-0000-000099140000}"/>
    <cellStyle name="Comma 5 5 2 3 3" xfId="14609" xr:uid="{00000000-0005-0000-0000-00009A140000}"/>
    <cellStyle name="Comma 5 5 2 4" xfId="8044" xr:uid="{00000000-0005-0000-0000-00009B140000}"/>
    <cellStyle name="Comma 5 5 2 4 2" xfId="16797" xr:uid="{00000000-0005-0000-0000-00009C140000}"/>
    <cellStyle name="Comma 5 5 2 5" xfId="12421" xr:uid="{00000000-0005-0000-0000-00009D140000}"/>
    <cellStyle name="Comma 5 5 3" xfId="4212" xr:uid="{00000000-0005-0000-0000-00009E140000}"/>
    <cellStyle name="Comma 5 5 3 2" xfId="6401" xr:uid="{00000000-0005-0000-0000-00009F140000}"/>
    <cellStyle name="Comma 5 5 3 2 2" xfId="10778" xr:uid="{00000000-0005-0000-0000-0000A0140000}"/>
    <cellStyle name="Comma 5 5 3 2 2 2" xfId="19531" xr:uid="{00000000-0005-0000-0000-0000A1140000}"/>
    <cellStyle name="Comma 5 5 3 2 3" xfId="15155" xr:uid="{00000000-0005-0000-0000-0000A2140000}"/>
    <cellStyle name="Comma 5 5 3 3" xfId="8590" xr:uid="{00000000-0005-0000-0000-0000A3140000}"/>
    <cellStyle name="Comma 5 5 3 3 2" xfId="17343" xr:uid="{00000000-0005-0000-0000-0000A4140000}"/>
    <cellStyle name="Comma 5 5 3 4" xfId="12967" xr:uid="{00000000-0005-0000-0000-0000A5140000}"/>
    <cellStyle name="Comma 5 5 4" xfId="5307" xr:uid="{00000000-0005-0000-0000-0000A6140000}"/>
    <cellStyle name="Comma 5 5 4 2" xfId="9684" xr:uid="{00000000-0005-0000-0000-0000A7140000}"/>
    <cellStyle name="Comma 5 5 4 2 2" xfId="18437" xr:uid="{00000000-0005-0000-0000-0000A8140000}"/>
    <cellStyle name="Comma 5 5 4 3" xfId="14061" xr:uid="{00000000-0005-0000-0000-0000A9140000}"/>
    <cellStyle name="Comma 5 5 5" xfId="7496" xr:uid="{00000000-0005-0000-0000-0000AA140000}"/>
    <cellStyle name="Comma 5 5 5 2" xfId="16249" xr:uid="{00000000-0005-0000-0000-0000AB140000}"/>
    <cellStyle name="Comma 5 5 6" xfId="11873" xr:uid="{00000000-0005-0000-0000-0000AC140000}"/>
    <cellStyle name="Comma 5 6" xfId="3389" xr:uid="{00000000-0005-0000-0000-0000AD140000}"/>
    <cellStyle name="Comma 5 6 2" xfId="4486" xr:uid="{00000000-0005-0000-0000-0000AE140000}"/>
    <cellStyle name="Comma 5 6 2 2" xfId="6675" xr:uid="{00000000-0005-0000-0000-0000AF140000}"/>
    <cellStyle name="Comma 5 6 2 2 2" xfId="11052" xr:uid="{00000000-0005-0000-0000-0000B0140000}"/>
    <cellStyle name="Comma 5 6 2 2 2 2" xfId="19805" xr:uid="{00000000-0005-0000-0000-0000B1140000}"/>
    <cellStyle name="Comma 5 6 2 2 3" xfId="15429" xr:uid="{00000000-0005-0000-0000-0000B2140000}"/>
    <cellStyle name="Comma 5 6 2 3" xfId="8864" xr:uid="{00000000-0005-0000-0000-0000B3140000}"/>
    <cellStyle name="Comma 5 6 2 3 2" xfId="17617" xr:uid="{00000000-0005-0000-0000-0000B4140000}"/>
    <cellStyle name="Comma 5 6 2 4" xfId="13241" xr:uid="{00000000-0005-0000-0000-0000B5140000}"/>
    <cellStyle name="Comma 5 6 3" xfId="5581" xr:uid="{00000000-0005-0000-0000-0000B6140000}"/>
    <cellStyle name="Comma 5 6 3 2" xfId="9958" xr:uid="{00000000-0005-0000-0000-0000B7140000}"/>
    <cellStyle name="Comma 5 6 3 2 2" xfId="18711" xr:uid="{00000000-0005-0000-0000-0000B8140000}"/>
    <cellStyle name="Comma 5 6 3 3" xfId="14335" xr:uid="{00000000-0005-0000-0000-0000B9140000}"/>
    <cellStyle name="Comma 5 6 4" xfId="7770" xr:uid="{00000000-0005-0000-0000-0000BA140000}"/>
    <cellStyle name="Comma 5 6 4 2" xfId="16523" xr:uid="{00000000-0005-0000-0000-0000BB140000}"/>
    <cellStyle name="Comma 5 6 5" xfId="12147" xr:uid="{00000000-0005-0000-0000-0000BC140000}"/>
    <cellStyle name="Comma 5 7" xfId="3939" xr:uid="{00000000-0005-0000-0000-0000BD140000}"/>
    <cellStyle name="Comma 5 7 2" xfId="6128" xr:uid="{00000000-0005-0000-0000-0000BE140000}"/>
    <cellStyle name="Comma 5 7 2 2" xfId="10505" xr:uid="{00000000-0005-0000-0000-0000BF140000}"/>
    <cellStyle name="Comma 5 7 2 2 2" xfId="19258" xr:uid="{00000000-0005-0000-0000-0000C0140000}"/>
    <cellStyle name="Comma 5 7 2 3" xfId="14882" xr:uid="{00000000-0005-0000-0000-0000C1140000}"/>
    <cellStyle name="Comma 5 7 3" xfId="8317" xr:uid="{00000000-0005-0000-0000-0000C2140000}"/>
    <cellStyle name="Comma 5 7 3 2" xfId="17070" xr:uid="{00000000-0005-0000-0000-0000C3140000}"/>
    <cellStyle name="Comma 5 7 4" xfId="12694" xr:uid="{00000000-0005-0000-0000-0000C4140000}"/>
    <cellStyle name="Comma 5 8" xfId="5034" xr:uid="{00000000-0005-0000-0000-0000C5140000}"/>
    <cellStyle name="Comma 5 8 2" xfId="9411" xr:uid="{00000000-0005-0000-0000-0000C6140000}"/>
    <cellStyle name="Comma 5 8 2 2" xfId="18164" xr:uid="{00000000-0005-0000-0000-0000C7140000}"/>
    <cellStyle name="Comma 5 8 3" xfId="13788" xr:uid="{00000000-0005-0000-0000-0000C8140000}"/>
    <cellStyle name="Comma 5 9" xfId="7223" xr:uid="{00000000-0005-0000-0000-0000C9140000}"/>
    <cellStyle name="Comma 5 9 2" xfId="15976" xr:uid="{00000000-0005-0000-0000-0000CA140000}"/>
    <cellStyle name="Comma 6" xfId="2922" xr:uid="{00000000-0005-0000-0000-0000CB140000}"/>
    <cellStyle name="Comma 6 2" xfId="3034" xr:uid="{00000000-0005-0000-0000-0000CC140000}"/>
    <cellStyle name="Comma 6 2 2" xfId="3310" xr:uid="{00000000-0005-0000-0000-0000CD140000}"/>
    <cellStyle name="Comma 6 2 2 2" xfId="3863" xr:uid="{00000000-0005-0000-0000-0000CE140000}"/>
    <cellStyle name="Comma 6 2 2 2 2" xfId="4959" xr:uid="{00000000-0005-0000-0000-0000CF140000}"/>
    <cellStyle name="Comma 6 2 2 2 2 2" xfId="7148" xr:uid="{00000000-0005-0000-0000-0000D0140000}"/>
    <cellStyle name="Comma 6 2 2 2 2 2 2" xfId="11525" xr:uid="{00000000-0005-0000-0000-0000D1140000}"/>
    <cellStyle name="Comma 6 2 2 2 2 2 2 2" xfId="20278" xr:uid="{00000000-0005-0000-0000-0000D2140000}"/>
    <cellStyle name="Comma 6 2 2 2 2 2 3" xfId="15902" xr:uid="{00000000-0005-0000-0000-0000D3140000}"/>
    <cellStyle name="Comma 6 2 2 2 2 3" xfId="9337" xr:uid="{00000000-0005-0000-0000-0000D4140000}"/>
    <cellStyle name="Comma 6 2 2 2 2 3 2" xfId="18090" xr:uid="{00000000-0005-0000-0000-0000D5140000}"/>
    <cellStyle name="Comma 6 2 2 2 2 4" xfId="13714" xr:uid="{00000000-0005-0000-0000-0000D6140000}"/>
    <cellStyle name="Comma 6 2 2 2 3" xfId="6054" xr:uid="{00000000-0005-0000-0000-0000D7140000}"/>
    <cellStyle name="Comma 6 2 2 2 3 2" xfId="10431" xr:uid="{00000000-0005-0000-0000-0000D8140000}"/>
    <cellStyle name="Comma 6 2 2 2 3 2 2" xfId="19184" xr:uid="{00000000-0005-0000-0000-0000D9140000}"/>
    <cellStyle name="Comma 6 2 2 2 3 3" xfId="14808" xr:uid="{00000000-0005-0000-0000-0000DA140000}"/>
    <cellStyle name="Comma 6 2 2 2 4" xfId="8243" xr:uid="{00000000-0005-0000-0000-0000DB140000}"/>
    <cellStyle name="Comma 6 2 2 2 4 2" xfId="16996" xr:uid="{00000000-0005-0000-0000-0000DC140000}"/>
    <cellStyle name="Comma 6 2 2 2 5" xfId="12620" xr:uid="{00000000-0005-0000-0000-0000DD140000}"/>
    <cellStyle name="Comma 6 2 2 3" xfId="4411" xr:uid="{00000000-0005-0000-0000-0000DE140000}"/>
    <cellStyle name="Comma 6 2 2 3 2" xfId="6600" xr:uid="{00000000-0005-0000-0000-0000DF140000}"/>
    <cellStyle name="Comma 6 2 2 3 2 2" xfId="10977" xr:uid="{00000000-0005-0000-0000-0000E0140000}"/>
    <cellStyle name="Comma 6 2 2 3 2 2 2" xfId="19730" xr:uid="{00000000-0005-0000-0000-0000E1140000}"/>
    <cellStyle name="Comma 6 2 2 3 2 3" xfId="15354" xr:uid="{00000000-0005-0000-0000-0000E2140000}"/>
    <cellStyle name="Comma 6 2 2 3 3" xfId="8789" xr:uid="{00000000-0005-0000-0000-0000E3140000}"/>
    <cellStyle name="Comma 6 2 2 3 3 2" xfId="17542" xr:uid="{00000000-0005-0000-0000-0000E4140000}"/>
    <cellStyle name="Comma 6 2 2 3 4" xfId="13166" xr:uid="{00000000-0005-0000-0000-0000E5140000}"/>
    <cellStyle name="Comma 6 2 2 4" xfId="5506" xr:uid="{00000000-0005-0000-0000-0000E6140000}"/>
    <cellStyle name="Comma 6 2 2 4 2" xfId="9883" xr:uid="{00000000-0005-0000-0000-0000E7140000}"/>
    <cellStyle name="Comma 6 2 2 4 2 2" xfId="18636" xr:uid="{00000000-0005-0000-0000-0000E8140000}"/>
    <cellStyle name="Comma 6 2 2 4 3" xfId="14260" xr:uid="{00000000-0005-0000-0000-0000E9140000}"/>
    <cellStyle name="Comma 6 2 2 5" xfId="7695" xr:uid="{00000000-0005-0000-0000-0000EA140000}"/>
    <cellStyle name="Comma 6 2 2 5 2" xfId="16448" xr:uid="{00000000-0005-0000-0000-0000EB140000}"/>
    <cellStyle name="Comma 6 2 2 6" xfId="12072" xr:uid="{00000000-0005-0000-0000-0000EC140000}"/>
    <cellStyle name="Comma 6 2 3" xfId="3589" xr:uid="{00000000-0005-0000-0000-0000ED140000}"/>
    <cellStyle name="Comma 6 2 3 2" xfId="4685" xr:uid="{00000000-0005-0000-0000-0000EE140000}"/>
    <cellStyle name="Comma 6 2 3 2 2" xfId="6874" xr:uid="{00000000-0005-0000-0000-0000EF140000}"/>
    <cellStyle name="Comma 6 2 3 2 2 2" xfId="11251" xr:uid="{00000000-0005-0000-0000-0000F0140000}"/>
    <cellStyle name="Comma 6 2 3 2 2 2 2" xfId="20004" xr:uid="{00000000-0005-0000-0000-0000F1140000}"/>
    <cellStyle name="Comma 6 2 3 2 2 3" xfId="15628" xr:uid="{00000000-0005-0000-0000-0000F2140000}"/>
    <cellStyle name="Comma 6 2 3 2 3" xfId="9063" xr:uid="{00000000-0005-0000-0000-0000F3140000}"/>
    <cellStyle name="Comma 6 2 3 2 3 2" xfId="17816" xr:uid="{00000000-0005-0000-0000-0000F4140000}"/>
    <cellStyle name="Comma 6 2 3 2 4" xfId="13440" xr:uid="{00000000-0005-0000-0000-0000F5140000}"/>
    <cellStyle name="Comma 6 2 3 3" xfId="5780" xr:uid="{00000000-0005-0000-0000-0000F6140000}"/>
    <cellStyle name="Comma 6 2 3 3 2" xfId="10157" xr:uid="{00000000-0005-0000-0000-0000F7140000}"/>
    <cellStyle name="Comma 6 2 3 3 2 2" xfId="18910" xr:uid="{00000000-0005-0000-0000-0000F8140000}"/>
    <cellStyle name="Comma 6 2 3 3 3" xfId="14534" xr:uid="{00000000-0005-0000-0000-0000F9140000}"/>
    <cellStyle name="Comma 6 2 3 4" xfId="7969" xr:uid="{00000000-0005-0000-0000-0000FA140000}"/>
    <cellStyle name="Comma 6 2 3 4 2" xfId="16722" xr:uid="{00000000-0005-0000-0000-0000FB140000}"/>
    <cellStyle name="Comma 6 2 3 5" xfId="12346" xr:uid="{00000000-0005-0000-0000-0000FC140000}"/>
    <cellStyle name="Comma 6 2 4" xfId="4137" xr:uid="{00000000-0005-0000-0000-0000FD140000}"/>
    <cellStyle name="Comma 6 2 4 2" xfId="6326" xr:uid="{00000000-0005-0000-0000-0000FE140000}"/>
    <cellStyle name="Comma 6 2 4 2 2" xfId="10703" xr:uid="{00000000-0005-0000-0000-0000FF140000}"/>
    <cellStyle name="Comma 6 2 4 2 2 2" xfId="19456" xr:uid="{00000000-0005-0000-0000-000000150000}"/>
    <cellStyle name="Comma 6 2 4 2 3" xfId="15080" xr:uid="{00000000-0005-0000-0000-000001150000}"/>
    <cellStyle name="Comma 6 2 4 3" xfId="8515" xr:uid="{00000000-0005-0000-0000-000002150000}"/>
    <cellStyle name="Comma 6 2 4 3 2" xfId="17268" xr:uid="{00000000-0005-0000-0000-000003150000}"/>
    <cellStyle name="Comma 6 2 4 4" xfId="12892" xr:uid="{00000000-0005-0000-0000-000004150000}"/>
    <cellStyle name="Comma 6 2 5" xfId="5232" xr:uid="{00000000-0005-0000-0000-000005150000}"/>
    <cellStyle name="Comma 6 2 5 2" xfId="9609" xr:uid="{00000000-0005-0000-0000-000006150000}"/>
    <cellStyle name="Comma 6 2 5 2 2" xfId="18362" xr:uid="{00000000-0005-0000-0000-000007150000}"/>
    <cellStyle name="Comma 6 2 5 3" xfId="13986" xr:uid="{00000000-0005-0000-0000-000008150000}"/>
    <cellStyle name="Comma 6 2 6" xfId="7421" xr:uid="{00000000-0005-0000-0000-000009150000}"/>
    <cellStyle name="Comma 6 2 6 2" xfId="16174" xr:uid="{00000000-0005-0000-0000-00000A150000}"/>
    <cellStyle name="Comma 6 2 7" xfId="11798" xr:uid="{00000000-0005-0000-0000-00000B150000}"/>
    <cellStyle name="Comma 6 3" xfId="3198" xr:uid="{00000000-0005-0000-0000-00000C150000}"/>
    <cellStyle name="Comma 6 3 2" xfId="3751" xr:uid="{00000000-0005-0000-0000-00000D150000}"/>
    <cellStyle name="Comma 6 3 2 2" xfId="4847" xr:uid="{00000000-0005-0000-0000-00000E150000}"/>
    <cellStyle name="Comma 6 3 2 2 2" xfId="7036" xr:uid="{00000000-0005-0000-0000-00000F150000}"/>
    <cellStyle name="Comma 6 3 2 2 2 2" xfId="11413" xr:uid="{00000000-0005-0000-0000-000010150000}"/>
    <cellStyle name="Comma 6 3 2 2 2 2 2" xfId="20166" xr:uid="{00000000-0005-0000-0000-000011150000}"/>
    <cellStyle name="Comma 6 3 2 2 2 3" xfId="15790" xr:uid="{00000000-0005-0000-0000-000012150000}"/>
    <cellStyle name="Comma 6 3 2 2 3" xfId="9225" xr:uid="{00000000-0005-0000-0000-000013150000}"/>
    <cellStyle name="Comma 6 3 2 2 3 2" xfId="17978" xr:uid="{00000000-0005-0000-0000-000014150000}"/>
    <cellStyle name="Comma 6 3 2 2 4" xfId="13602" xr:uid="{00000000-0005-0000-0000-000015150000}"/>
    <cellStyle name="Comma 6 3 2 3" xfId="5942" xr:uid="{00000000-0005-0000-0000-000016150000}"/>
    <cellStyle name="Comma 6 3 2 3 2" xfId="10319" xr:uid="{00000000-0005-0000-0000-000017150000}"/>
    <cellStyle name="Comma 6 3 2 3 2 2" xfId="19072" xr:uid="{00000000-0005-0000-0000-000018150000}"/>
    <cellStyle name="Comma 6 3 2 3 3" xfId="14696" xr:uid="{00000000-0005-0000-0000-000019150000}"/>
    <cellStyle name="Comma 6 3 2 4" xfId="8131" xr:uid="{00000000-0005-0000-0000-00001A150000}"/>
    <cellStyle name="Comma 6 3 2 4 2" xfId="16884" xr:uid="{00000000-0005-0000-0000-00001B150000}"/>
    <cellStyle name="Comma 6 3 2 5" xfId="12508" xr:uid="{00000000-0005-0000-0000-00001C150000}"/>
    <cellStyle name="Comma 6 3 3" xfId="4299" xr:uid="{00000000-0005-0000-0000-00001D150000}"/>
    <cellStyle name="Comma 6 3 3 2" xfId="6488" xr:uid="{00000000-0005-0000-0000-00001E150000}"/>
    <cellStyle name="Comma 6 3 3 2 2" xfId="10865" xr:uid="{00000000-0005-0000-0000-00001F150000}"/>
    <cellStyle name="Comma 6 3 3 2 2 2" xfId="19618" xr:uid="{00000000-0005-0000-0000-000020150000}"/>
    <cellStyle name="Comma 6 3 3 2 3" xfId="15242" xr:uid="{00000000-0005-0000-0000-000021150000}"/>
    <cellStyle name="Comma 6 3 3 3" xfId="8677" xr:uid="{00000000-0005-0000-0000-000022150000}"/>
    <cellStyle name="Comma 6 3 3 3 2" xfId="17430" xr:uid="{00000000-0005-0000-0000-000023150000}"/>
    <cellStyle name="Comma 6 3 3 4" xfId="13054" xr:uid="{00000000-0005-0000-0000-000024150000}"/>
    <cellStyle name="Comma 6 3 4" xfId="5394" xr:uid="{00000000-0005-0000-0000-000025150000}"/>
    <cellStyle name="Comma 6 3 4 2" xfId="9771" xr:uid="{00000000-0005-0000-0000-000026150000}"/>
    <cellStyle name="Comma 6 3 4 2 2" xfId="18524" xr:uid="{00000000-0005-0000-0000-000027150000}"/>
    <cellStyle name="Comma 6 3 4 3" xfId="14148" xr:uid="{00000000-0005-0000-0000-000028150000}"/>
    <cellStyle name="Comma 6 3 5" xfId="7583" xr:uid="{00000000-0005-0000-0000-000029150000}"/>
    <cellStyle name="Comma 6 3 5 2" xfId="16336" xr:uid="{00000000-0005-0000-0000-00002A150000}"/>
    <cellStyle name="Comma 6 3 6" xfId="11960" xr:uid="{00000000-0005-0000-0000-00002B150000}"/>
    <cellStyle name="Comma 6 4" xfId="3477" xr:uid="{00000000-0005-0000-0000-00002C150000}"/>
    <cellStyle name="Comma 6 4 2" xfId="4573" xr:uid="{00000000-0005-0000-0000-00002D150000}"/>
    <cellStyle name="Comma 6 4 2 2" xfId="6762" xr:uid="{00000000-0005-0000-0000-00002E150000}"/>
    <cellStyle name="Comma 6 4 2 2 2" xfId="11139" xr:uid="{00000000-0005-0000-0000-00002F150000}"/>
    <cellStyle name="Comma 6 4 2 2 2 2" xfId="19892" xr:uid="{00000000-0005-0000-0000-000030150000}"/>
    <cellStyle name="Comma 6 4 2 2 3" xfId="15516" xr:uid="{00000000-0005-0000-0000-000031150000}"/>
    <cellStyle name="Comma 6 4 2 3" xfId="8951" xr:uid="{00000000-0005-0000-0000-000032150000}"/>
    <cellStyle name="Comma 6 4 2 3 2" xfId="17704" xr:uid="{00000000-0005-0000-0000-000033150000}"/>
    <cellStyle name="Comma 6 4 2 4" xfId="13328" xr:uid="{00000000-0005-0000-0000-000034150000}"/>
    <cellStyle name="Comma 6 4 3" xfId="5668" xr:uid="{00000000-0005-0000-0000-000035150000}"/>
    <cellStyle name="Comma 6 4 3 2" xfId="10045" xr:uid="{00000000-0005-0000-0000-000036150000}"/>
    <cellStyle name="Comma 6 4 3 2 2" xfId="18798" xr:uid="{00000000-0005-0000-0000-000037150000}"/>
    <cellStyle name="Comma 6 4 3 3" xfId="14422" xr:uid="{00000000-0005-0000-0000-000038150000}"/>
    <cellStyle name="Comma 6 4 4" xfId="7857" xr:uid="{00000000-0005-0000-0000-000039150000}"/>
    <cellStyle name="Comma 6 4 4 2" xfId="16610" xr:uid="{00000000-0005-0000-0000-00003A150000}"/>
    <cellStyle name="Comma 6 4 5" xfId="12234" xr:uid="{00000000-0005-0000-0000-00003B150000}"/>
    <cellStyle name="Comma 6 5" xfId="4025" xr:uid="{00000000-0005-0000-0000-00003C150000}"/>
    <cellStyle name="Comma 6 5 2" xfId="6214" xr:uid="{00000000-0005-0000-0000-00003D150000}"/>
    <cellStyle name="Comma 6 5 2 2" xfId="10591" xr:uid="{00000000-0005-0000-0000-00003E150000}"/>
    <cellStyle name="Comma 6 5 2 2 2" xfId="19344" xr:uid="{00000000-0005-0000-0000-00003F150000}"/>
    <cellStyle name="Comma 6 5 2 3" xfId="14968" xr:uid="{00000000-0005-0000-0000-000040150000}"/>
    <cellStyle name="Comma 6 5 3" xfId="8403" xr:uid="{00000000-0005-0000-0000-000041150000}"/>
    <cellStyle name="Comma 6 5 3 2" xfId="17156" xr:uid="{00000000-0005-0000-0000-000042150000}"/>
    <cellStyle name="Comma 6 5 4" xfId="12780" xr:uid="{00000000-0005-0000-0000-000043150000}"/>
    <cellStyle name="Comma 6 6" xfId="5120" xr:uid="{00000000-0005-0000-0000-000044150000}"/>
    <cellStyle name="Comma 6 6 2" xfId="9497" xr:uid="{00000000-0005-0000-0000-000045150000}"/>
    <cellStyle name="Comma 6 6 2 2" xfId="18250" xr:uid="{00000000-0005-0000-0000-000046150000}"/>
    <cellStyle name="Comma 6 6 3" xfId="13874" xr:uid="{00000000-0005-0000-0000-000047150000}"/>
    <cellStyle name="Comma 6 7" xfId="7309" xr:uid="{00000000-0005-0000-0000-000048150000}"/>
    <cellStyle name="Comma 6 7 2" xfId="16062" xr:uid="{00000000-0005-0000-0000-000049150000}"/>
    <cellStyle name="Comma 6 8" xfId="11686" xr:uid="{00000000-0005-0000-0000-00004A150000}"/>
    <cellStyle name="Comma 7" xfId="2974" xr:uid="{00000000-0005-0000-0000-00004B150000}"/>
    <cellStyle name="Comma 7 2" xfId="3086" xr:uid="{00000000-0005-0000-0000-00004C150000}"/>
    <cellStyle name="Comma 7 2 2" xfId="3362" xr:uid="{00000000-0005-0000-0000-00004D150000}"/>
    <cellStyle name="Comma 7 2 2 2" xfId="3915" xr:uid="{00000000-0005-0000-0000-00004E150000}"/>
    <cellStyle name="Comma 7 2 2 2 2" xfId="5011" xr:uid="{00000000-0005-0000-0000-00004F150000}"/>
    <cellStyle name="Comma 7 2 2 2 2 2" xfId="7200" xr:uid="{00000000-0005-0000-0000-000050150000}"/>
    <cellStyle name="Comma 7 2 2 2 2 2 2" xfId="11577" xr:uid="{00000000-0005-0000-0000-000051150000}"/>
    <cellStyle name="Comma 7 2 2 2 2 2 2 2" xfId="20330" xr:uid="{00000000-0005-0000-0000-000052150000}"/>
    <cellStyle name="Comma 7 2 2 2 2 2 3" xfId="15954" xr:uid="{00000000-0005-0000-0000-000053150000}"/>
    <cellStyle name="Comma 7 2 2 2 2 3" xfId="9389" xr:uid="{00000000-0005-0000-0000-000054150000}"/>
    <cellStyle name="Comma 7 2 2 2 2 3 2" xfId="18142" xr:uid="{00000000-0005-0000-0000-000055150000}"/>
    <cellStyle name="Comma 7 2 2 2 2 4" xfId="13766" xr:uid="{00000000-0005-0000-0000-000056150000}"/>
    <cellStyle name="Comma 7 2 2 2 3" xfId="6106" xr:uid="{00000000-0005-0000-0000-000057150000}"/>
    <cellStyle name="Comma 7 2 2 2 3 2" xfId="10483" xr:uid="{00000000-0005-0000-0000-000058150000}"/>
    <cellStyle name="Comma 7 2 2 2 3 2 2" xfId="19236" xr:uid="{00000000-0005-0000-0000-000059150000}"/>
    <cellStyle name="Comma 7 2 2 2 3 3" xfId="14860" xr:uid="{00000000-0005-0000-0000-00005A150000}"/>
    <cellStyle name="Comma 7 2 2 2 4" xfId="8295" xr:uid="{00000000-0005-0000-0000-00005B150000}"/>
    <cellStyle name="Comma 7 2 2 2 4 2" xfId="17048" xr:uid="{00000000-0005-0000-0000-00005C150000}"/>
    <cellStyle name="Comma 7 2 2 2 5" xfId="12672" xr:uid="{00000000-0005-0000-0000-00005D150000}"/>
    <cellStyle name="Comma 7 2 2 3" xfId="4463" xr:uid="{00000000-0005-0000-0000-00005E150000}"/>
    <cellStyle name="Comma 7 2 2 3 2" xfId="6652" xr:uid="{00000000-0005-0000-0000-00005F150000}"/>
    <cellStyle name="Comma 7 2 2 3 2 2" xfId="11029" xr:uid="{00000000-0005-0000-0000-000060150000}"/>
    <cellStyle name="Comma 7 2 2 3 2 2 2" xfId="19782" xr:uid="{00000000-0005-0000-0000-000061150000}"/>
    <cellStyle name="Comma 7 2 2 3 2 3" xfId="15406" xr:uid="{00000000-0005-0000-0000-000062150000}"/>
    <cellStyle name="Comma 7 2 2 3 3" xfId="8841" xr:uid="{00000000-0005-0000-0000-000063150000}"/>
    <cellStyle name="Comma 7 2 2 3 3 2" xfId="17594" xr:uid="{00000000-0005-0000-0000-000064150000}"/>
    <cellStyle name="Comma 7 2 2 3 4" xfId="13218" xr:uid="{00000000-0005-0000-0000-000065150000}"/>
    <cellStyle name="Comma 7 2 2 4" xfId="5558" xr:uid="{00000000-0005-0000-0000-000066150000}"/>
    <cellStyle name="Comma 7 2 2 4 2" xfId="9935" xr:uid="{00000000-0005-0000-0000-000067150000}"/>
    <cellStyle name="Comma 7 2 2 4 2 2" xfId="18688" xr:uid="{00000000-0005-0000-0000-000068150000}"/>
    <cellStyle name="Comma 7 2 2 4 3" xfId="14312" xr:uid="{00000000-0005-0000-0000-000069150000}"/>
    <cellStyle name="Comma 7 2 2 5" xfId="7747" xr:uid="{00000000-0005-0000-0000-00006A150000}"/>
    <cellStyle name="Comma 7 2 2 5 2" xfId="16500" xr:uid="{00000000-0005-0000-0000-00006B150000}"/>
    <cellStyle name="Comma 7 2 2 6" xfId="12124" xr:uid="{00000000-0005-0000-0000-00006C150000}"/>
    <cellStyle name="Comma 7 2 3" xfId="3641" xr:uid="{00000000-0005-0000-0000-00006D150000}"/>
    <cellStyle name="Comma 7 2 3 2" xfId="4737" xr:uid="{00000000-0005-0000-0000-00006E150000}"/>
    <cellStyle name="Comma 7 2 3 2 2" xfId="6926" xr:uid="{00000000-0005-0000-0000-00006F150000}"/>
    <cellStyle name="Comma 7 2 3 2 2 2" xfId="11303" xr:uid="{00000000-0005-0000-0000-000070150000}"/>
    <cellStyle name="Comma 7 2 3 2 2 2 2" xfId="20056" xr:uid="{00000000-0005-0000-0000-000071150000}"/>
    <cellStyle name="Comma 7 2 3 2 2 3" xfId="15680" xr:uid="{00000000-0005-0000-0000-000072150000}"/>
    <cellStyle name="Comma 7 2 3 2 3" xfId="9115" xr:uid="{00000000-0005-0000-0000-000073150000}"/>
    <cellStyle name="Comma 7 2 3 2 3 2" xfId="17868" xr:uid="{00000000-0005-0000-0000-000074150000}"/>
    <cellStyle name="Comma 7 2 3 2 4" xfId="13492" xr:uid="{00000000-0005-0000-0000-000075150000}"/>
    <cellStyle name="Comma 7 2 3 3" xfId="5832" xr:uid="{00000000-0005-0000-0000-000076150000}"/>
    <cellStyle name="Comma 7 2 3 3 2" xfId="10209" xr:uid="{00000000-0005-0000-0000-000077150000}"/>
    <cellStyle name="Comma 7 2 3 3 2 2" xfId="18962" xr:uid="{00000000-0005-0000-0000-000078150000}"/>
    <cellStyle name="Comma 7 2 3 3 3" xfId="14586" xr:uid="{00000000-0005-0000-0000-000079150000}"/>
    <cellStyle name="Comma 7 2 3 4" xfId="8021" xr:uid="{00000000-0005-0000-0000-00007A150000}"/>
    <cellStyle name="Comma 7 2 3 4 2" xfId="16774" xr:uid="{00000000-0005-0000-0000-00007B150000}"/>
    <cellStyle name="Comma 7 2 3 5" xfId="12398" xr:uid="{00000000-0005-0000-0000-00007C150000}"/>
    <cellStyle name="Comma 7 2 4" xfId="4189" xr:uid="{00000000-0005-0000-0000-00007D150000}"/>
    <cellStyle name="Comma 7 2 4 2" xfId="6378" xr:uid="{00000000-0005-0000-0000-00007E150000}"/>
    <cellStyle name="Comma 7 2 4 2 2" xfId="10755" xr:uid="{00000000-0005-0000-0000-00007F150000}"/>
    <cellStyle name="Comma 7 2 4 2 2 2" xfId="19508" xr:uid="{00000000-0005-0000-0000-000080150000}"/>
    <cellStyle name="Comma 7 2 4 2 3" xfId="15132" xr:uid="{00000000-0005-0000-0000-000081150000}"/>
    <cellStyle name="Comma 7 2 4 3" xfId="8567" xr:uid="{00000000-0005-0000-0000-000082150000}"/>
    <cellStyle name="Comma 7 2 4 3 2" xfId="17320" xr:uid="{00000000-0005-0000-0000-000083150000}"/>
    <cellStyle name="Comma 7 2 4 4" xfId="12944" xr:uid="{00000000-0005-0000-0000-000084150000}"/>
    <cellStyle name="Comma 7 2 5" xfId="5284" xr:uid="{00000000-0005-0000-0000-000085150000}"/>
    <cellStyle name="Comma 7 2 5 2" xfId="9661" xr:uid="{00000000-0005-0000-0000-000086150000}"/>
    <cellStyle name="Comma 7 2 5 2 2" xfId="18414" xr:uid="{00000000-0005-0000-0000-000087150000}"/>
    <cellStyle name="Comma 7 2 5 3" xfId="14038" xr:uid="{00000000-0005-0000-0000-000088150000}"/>
    <cellStyle name="Comma 7 2 6" xfId="7473" xr:uid="{00000000-0005-0000-0000-000089150000}"/>
    <cellStyle name="Comma 7 2 6 2" xfId="16226" xr:uid="{00000000-0005-0000-0000-00008A150000}"/>
    <cellStyle name="Comma 7 2 7" xfId="11850" xr:uid="{00000000-0005-0000-0000-00008B150000}"/>
    <cellStyle name="Comma 7 3" xfId="3250" xr:uid="{00000000-0005-0000-0000-00008C150000}"/>
    <cellStyle name="Comma 7 3 2" xfId="3803" xr:uid="{00000000-0005-0000-0000-00008D150000}"/>
    <cellStyle name="Comma 7 3 2 2" xfId="4899" xr:uid="{00000000-0005-0000-0000-00008E150000}"/>
    <cellStyle name="Comma 7 3 2 2 2" xfId="7088" xr:uid="{00000000-0005-0000-0000-00008F150000}"/>
    <cellStyle name="Comma 7 3 2 2 2 2" xfId="11465" xr:uid="{00000000-0005-0000-0000-000090150000}"/>
    <cellStyle name="Comma 7 3 2 2 2 2 2" xfId="20218" xr:uid="{00000000-0005-0000-0000-000091150000}"/>
    <cellStyle name="Comma 7 3 2 2 2 3" xfId="15842" xr:uid="{00000000-0005-0000-0000-000092150000}"/>
    <cellStyle name="Comma 7 3 2 2 3" xfId="9277" xr:uid="{00000000-0005-0000-0000-000093150000}"/>
    <cellStyle name="Comma 7 3 2 2 3 2" xfId="18030" xr:uid="{00000000-0005-0000-0000-000094150000}"/>
    <cellStyle name="Comma 7 3 2 2 4" xfId="13654" xr:uid="{00000000-0005-0000-0000-000095150000}"/>
    <cellStyle name="Comma 7 3 2 3" xfId="5994" xr:uid="{00000000-0005-0000-0000-000096150000}"/>
    <cellStyle name="Comma 7 3 2 3 2" xfId="10371" xr:uid="{00000000-0005-0000-0000-000097150000}"/>
    <cellStyle name="Comma 7 3 2 3 2 2" xfId="19124" xr:uid="{00000000-0005-0000-0000-000098150000}"/>
    <cellStyle name="Comma 7 3 2 3 3" xfId="14748" xr:uid="{00000000-0005-0000-0000-000099150000}"/>
    <cellStyle name="Comma 7 3 2 4" xfId="8183" xr:uid="{00000000-0005-0000-0000-00009A150000}"/>
    <cellStyle name="Comma 7 3 2 4 2" xfId="16936" xr:uid="{00000000-0005-0000-0000-00009B150000}"/>
    <cellStyle name="Comma 7 3 2 5" xfId="12560" xr:uid="{00000000-0005-0000-0000-00009C150000}"/>
    <cellStyle name="Comma 7 3 3" xfId="4351" xr:uid="{00000000-0005-0000-0000-00009D150000}"/>
    <cellStyle name="Comma 7 3 3 2" xfId="6540" xr:uid="{00000000-0005-0000-0000-00009E150000}"/>
    <cellStyle name="Comma 7 3 3 2 2" xfId="10917" xr:uid="{00000000-0005-0000-0000-00009F150000}"/>
    <cellStyle name="Comma 7 3 3 2 2 2" xfId="19670" xr:uid="{00000000-0005-0000-0000-0000A0150000}"/>
    <cellStyle name="Comma 7 3 3 2 3" xfId="15294" xr:uid="{00000000-0005-0000-0000-0000A1150000}"/>
    <cellStyle name="Comma 7 3 3 3" xfId="8729" xr:uid="{00000000-0005-0000-0000-0000A2150000}"/>
    <cellStyle name="Comma 7 3 3 3 2" xfId="17482" xr:uid="{00000000-0005-0000-0000-0000A3150000}"/>
    <cellStyle name="Comma 7 3 3 4" xfId="13106" xr:uid="{00000000-0005-0000-0000-0000A4150000}"/>
    <cellStyle name="Comma 7 3 4" xfId="5446" xr:uid="{00000000-0005-0000-0000-0000A5150000}"/>
    <cellStyle name="Comma 7 3 4 2" xfId="9823" xr:uid="{00000000-0005-0000-0000-0000A6150000}"/>
    <cellStyle name="Comma 7 3 4 2 2" xfId="18576" xr:uid="{00000000-0005-0000-0000-0000A7150000}"/>
    <cellStyle name="Comma 7 3 4 3" xfId="14200" xr:uid="{00000000-0005-0000-0000-0000A8150000}"/>
    <cellStyle name="Comma 7 3 5" xfId="7635" xr:uid="{00000000-0005-0000-0000-0000A9150000}"/>
    <cellStyle name="Comma 7 3 5 2" xfId="16388" xr:uid="{00000000-0005-0000-0000-0000AA150000}"/>
    <cellStyle name="Comma 7 3 6" xfId="12012" xr:uid="{00000000-0005-0000-0000-0000AB150000}"/>
    <cellStyle name="Comma 7 4" xfId="3529" xr:uid="{00000000-0005-0000-0000-0000AC150000}"/>
    <cellStyle name="Comma 7 4 2" xfId="4625" xr:uid="{00000000-0005-0000-0000-0000AD150000}"/>
    <cellStyle name="Comma 7 4 2 2" xfId="6814" xr:uid="{00000000-0005-0000-0000-0000AE150000}"/>
    <cellStyle name="Comma 7 4 2 2 2" xfId="11191" xr:uid="{00000000-0005-0000-0000-0000AF150000}"/>
    <cellStyle name="Comma 7 4 2 2 2 2" xfId="19944" xr:uid="{00000000-0005-0000-0000-0000B0150000}"/>
    <cellStyle name="Comma 7 4 2 2 3" xfId="15568" xr:uid="{00000000-0005-0000-0000-0000B1150000}"/>
    <cellStyle name="Comma 7 4 2 3" xfId="9003" xr:uid="{00000000-0005-0000-0000-0000B2150000}"/>
    <cellStyle name="Comma 7 4 2 3 2" xfId="17756" xr:uid="{00000000-0005-0000-0000-0000B3150000}"/>
    <cellStyle name="Comma 7 4 2 4" xfId="13380" xr:uid="{00000000-0005-0000-0000-0000B4150000}"/>
    <cellStyle name="Comma 7 4 3" xfId="5720" xr:uid="{00000000-0005-0000-0000-0000B5150000}"/>
    <cellStyle name="Comma 7 4 3 2" xfId="10097" xr:uid="{00000000-0005-0000-0000-0000B6150000}"/>
    <cellStyle name="Comma 7 4 3 2 2" xfId="18850" xr:uid="{00000000-0005-0000-0000-0000B7150000}"/>
    <cellStyle name="Comma 7 4 3 3" xfId="14474" xr:uid="{00000000-0005-0000-0000-0000B8150000}"/>
    <cellStyle name="Comma 7 4 4" xfId="7909" xr:uid="{00000000-0005-0000-0000-0000B9150000}"/>
    <cellStyle name="Comma 7 4 4 2" xfId="16662" xr:uid="{00000000-0005-0000-0000-0000BA150000}"/>
    <cellStyle name="Comma 7 4 5" xfId="12286" xr:uid="{00000000-0005-0000-0000-0000BB150000}"/>
    <cellStyle name="Comma 7 5" xfId="4077" xr:uid="{00000000-0005-0000-0000-0000BC150000}"/>
    <cellStyle name="Comma 7 5 2" xfId="6266" xr:uid="{00000000-0005-0000-0000-0000BD150000}"/>
    <cellStyle name="Comma 7 5 2 2" xfId="10643" xr:uid="{00000000-0005-0000-0000-0000BE150000}"/>
    <cellStyle name="Comma 7 5 2 2 2" xfId="19396" xr:uid="{00000000-0005-0000-0000-0000BF150000}"/>
    <cellStyle name="Comma 7 5 2 3" xfId="15020" xr:uid="{00000000-0005-0000-0000-0000C0150000}"/>
    <cellStyle name="Comma 7 5 3" xfId="8455" xr:uid="{00000000-0005-0000-0000-0000C1150000}"/>
    <cellStyle name="Comma 7 5 3 2" xfId="17208" xr:uid="{00000000-0005-0000-0000-0000C2150000}"/>
    <cellStyle name="Comma 7 5 4" xfId="12832" xr:uid="{00000000-0005-0000-0000-0000C3150000}"/>
    <cellStyle name="Comma 7 6" xfId="5172" xr:uid="{00000000-0005-0000-0000-0000C4150000}"/>
    <cellStyle name="Comma 7 6 2" xfId="9549" xr:uid="{00000000-0005-0000-0000-0000C5150000}"/>
    <cellStyle name="Comma 7 6 2 2" xfId="18302" xr:uid="{00000000-0005-0000-0000-0000C6150000}"/>
    <cellStyle name="Comma 7 6 3" xfId="13926" xr:uid="{00000000-0005-0000-0000-0000C7150000}"/>
    <cellStyle name="Comma 7 7" xfId="7361" xr:uid="{00000000-0005-0000-0000-0000C8150000}"/>
    <cellStyle name="Comma 7 7 2" xfId="16114" xr:uid="{00000000-0005-0000-0000-0000C9150000}"/>
    <cellStyle name="Comma 7 8" xfId="11738" xr:uid="{00000000-0005-0000-0000-0000CA150000}"/>
    <cellStyle name="Comma 8" xfId="2936" xr:uid="{00000000-0005-0000-0000-0000CB150000}"/>
    <cellStyle name="Comma 8 2" xfId="3048" xr:uid="{00000000-0005-0000-0000-0000CC150000}"/>
    <cellStyle name="Comma 8 2 2" xfId="3324" xr:uid="{00000000-0005-0000-0000-0000CD150000}"/>
    <cellStyle name="Comma 8 2 2 2" xfId="3877" xr:uid="{00000000-0005-0000-0000-0000CE150000}"/>
    <cellStyle name="Comma 8 2 2 2 2" xfId="4973" xr:uid="{00000000-0005-0000-0000-0000CF150000}"/>
    <cellStyle name="Comma 8 2 2 2 2 2" xfId="7162" xr:uid="{00000000-0005-0000-0000-0000D0150000}"/>
    <cellStyle name="Comma 8 2 2 2 2 2 2" xfId="11539" xr:uid="{00000000-0005-0000-0000-0000D1150000}"/>
    <cellStyle name="Comma 8 2 2 2 2 2 2 2" xfId="20292" xr:uid="{00000000-0005-0000-0000-0000D2150000}"/>
    <cellStyle name="Comma 8 2 2 2 2 2 3" xfId="15916" xr:uid="{00000000-0005-0000-0000-0000D3150000}"/>
    <cellStyle name="Comma 8 2 2 2 2 3" xfId="9351" xr:uid="{00000000-0005-0000-0000-0000D4150000}"/>
    <cellStyle name="Comma 8 2 2 2 2 3 2" xfId="18104" xr:uid="{00000000-0005-0000-0000-0000D5150000}"/>
    <cellStyle name="Comma 8 2 2 2 2 4" xfId="13728" xr:uid="{00000000-0005-0000-0000-0000D6150000}"/>
    <cellStyle name="Comma 8 2 2 2 3" xfId="6068" xr:uid="{00000000-0005-0000-0000-0000D7150000}"/>
    <cellStyle name="Comma 8 2 2 2 3 2" xfId="10445" xr:uid="{00000000-0005-0000-0000-0000D8150000}"/>
    <cellStyle name="Comma 8 2 2 2 3 2 2" xfId="19198" xr:uid="{00000000-0005-0000-0000-0000D9150000}"/>
    <cellStyle name="Comma 8 2 2 2 3 3" xfId="14822" xr:uid="{00000000-0005-0000-0000-0000DA150000}"/>
    <cellStyle name="Comma 8 2 2 2 4" xfId="8257" xr:uid="{00000000-0005-0000-0000-0000DB150000}"/>
    <cellStyle name="Comma 8 2 2 2 4 2" xfId="17010" xr:uid="{00000000-0005-0000-0000-0000DC150000}"/>
    <cellStyle name="Comma 8 2 2 2 5" xfId="12634" xr:uid="{00000000-0005-0000-0000-0000DD150000}"/>
    <cellStyle name="Comma 8 2 2 3" xfId="4425" xr:uid="{00000000-0005-0000-0000-0000DE150000}"/>
    <cellStyle name="Comma 8 2 2 3 2" xfId="6614" xr:uid="{00000000-0005-0000-0000-0000DF150000}"/>
    <cellStyle name="Comma 8 2 2 3 2 2" xfId="10991" xr:uid="{00000000-0005-0000-0000-0000E0150000}"/>
    <cellStyle name="Comma 8 2 2 3 2 2 2" xfId="19744" xr:uid="{00000000-0005-0000-0000-0000E1150000}"/>
    <cellStyle name="Comma 8 2 2 3 2 3" xfId="15368" xr:uid="{00000000-0005-0000-0000-0000E2150000}"/>
    <cellStyle name="Comma 8 2 2 3 3" xfId="8803" xr:uid="{00000000-0005-0000-0000-0000E3150000}"/>
    <cellStyle name="Comma 8 2 2 3 3 2" xfId="17556" xr:uid="{00000000-0005-0000-0000-0000E4150000}"/>
    <cellStyle name="Comma 8 2 2 3 4" xfId="13180" xr:uid="{00000000-0005-0000-0000-0000E5150000}"/>
    <cellStyle name="Comma 8 2 2 4" xfId="5520" xr:uid="{00000000-0005-0000-0000-0000E6150000}"/>
    <cellStyle name="Comma 8 2 2 4 2" xfId="9897" xr:uid="{00000000-0005-0000-0000-0000E7150000}"/>
    <cellStyle name="Comma 8 2 2 4 2 2" xfId="18650" xr:uid="{00000000-0005-0000-0000-0000E8150000}"/>
    <cellStyle name="Comma 8 2 2 4 3" xfId="14274" xr:uid="{00000000-0005-0000-0000-0000E9150000}"/>
    <cellStyle name="Comma 8 2 2 5" xfId="7709" xr:uid="{00000000-0005-0000-0000-0000EA150000}"/>
    <cellStyle name="Comma 8 2 2 5 2" xfId="16462" xr:uid="{00000000-0005-0000-0000-0000EB150000}"/>
    <cellStyle name="Comma 8 2 2 6" xfId="12086" xr:uid="{00000000-0005-0000-0000-0000EC150000}"/>
    <cellStyle name="Comma 8 2 3" xfId="3603" xr:uid="{00000000-0005-0000-0000-0000ED150000}"/>
    <cellStyle name="Comma 8 2 3 2" xfId="4699" xr:uid="{00000000-0005-0000-0000-0000EE150000}"/>
    <cellStyle name="Comma 8 2 3 2 2" xfId="6888" xr:uid="{00000000-0005-0000-0000-0000EF150000}"/>
    <cellStyle name="Comma 8 2 3 2 2 2" xfId="11265" xr:uid="{00000000-0005-0000-0000-0000F0150000}"/>
    <cellStyle name="Comma 8 2 3 2 2 2 2" xfId="20018" xr:uid="{00000000-0005-0000-0000-0000F1150000}"/>
    <cellStyle name="Comma 8 2 3 2 2 3" xfId="15642" xr:uid="{00000000-0005-0000-0000-0000F2150000}"/>
    <cellStyle name="Comma 8 2 3 2 3" xfId="9077" xr:uid="{00000000-0005-0000-0000-0000F3150000}"/>
    <cellStyle name="Comma 8 2 3 2 3 2" xfId="17830" xr:uid="{00000000-0005-0000-0000-0000F4150000}"/>
    <cellStyle name="Comma 8 2 3 2 4" xfId="13454" xr:uid="{00000000-0005-0000-0000-0000F5150000}"/>
    <cellStyle name="Comma 8 2 3 3" xfId="5794" xr:uid="{00000000-0005-0000-0000-0000F6150000}"/>
    <cellStyle name="Comma 8 2 3 3 2" xfId="10171" xr:uid="{00000000-0005-0000-0000-0000F7150000}"/>
    <cellStyle name="Comma 8 2 3 3 2 2" xfId="18924" xr:uid="{00000000-0005-0000-0000-0000F8150000}"/>
    <cellStyle name="Comma 8 2 3 3 3" xfId="14548" xr:uid="{00000000-0005-0000-0000-0000F9150000}"/>
    <cellStyle name="Comma 8 2 3 4" xfId="7983" xr:uid="{00000000-0005-0000-0000-0000FA150000}"/>
    <cellStyle name="Comma 8 2 3 4 2" xfId="16736" xr:uid="{00000000-0005-0000-0000-0000FB150000}"/>
    <cellStyle name="Comma 8 2 3 5" xfId="12360" xr:uid="{00000000-0005-0000-0000-0000FC150000}"/>
    <cellStyle name="Comma 8 2 4" xfId="4151" xr:uid="{00000000-0005-0000-0000-0000FD150000}"/>
    <cellStyle name="Comma 8 2 4 2" xfId="6340" xr:uid="{00000000-0005-0000-0000-0000FE150000}"/>
    <cellStyle name="Comma 8 2 4 2 2" xfId="10717" xr:uid="{00000000-0005-0000-0000-0000FF150000}"/>
    <cellStyle name="Comma 8 2 4 2 2 2" xfId="19470" xr:uid="{00000000-0005-0000-0000-000000160000}"/>
    <cellStyle name="Comma 8 2 4 2 3" xfId="15094" xr:uid="{00000000-0005-0000-0000-000001160000}"/>
    <cellStyle name="Comma 8 2 4 3" xfId="8529" xr:uid="{00000000-0005-0000-0000-000002160000}"/>
    <cellStyle name="Comma 8 2 4 3 2" xfId="17282" xr:uid="{00000000-0005-0000-0000-000003160000}"/>
    <cellStyle name="Comma 8 2 4 4" xfId="12906" xr:uid="{00000000-0005-0000-0000-000004160000}"/>
    <cellStyle name="Comma 8 2 5" xfId="5246" xr:uid="{00000000-0005-0000-0000-000005160000}"/>
    <cellStyle name="Comma 8 2 5 2" xfId="9623" xr:uid="{00000000-0005-0000-0000-000006160000}"/>
    <cellStyle name="Comma 8 2 5 2 2" xfId="18376" xr:uid="{00000000-0005-0000-0000-000007160000}"/>
    <cellStyle name="Comma 8 2 5 3" xfId="14000" xr:uid="{00000000-0005-0000-0000-000008160000}"/>
    <cellStyle name="Comma 8 2 6" xfId="7435" xr:uid="{00000000-0005-0000-0000-000009160000}"/>
    <cellStyle name="Comma 8 2 6 2" xfId="16188" xr:uid="{00000000-0005-0000-0000-00000A160000}"/>
    <cellStyle name="Comma 8 2 7" xfId="11812" xr:uid="{00000000-0005-0000-0000-00000B160000}"/>
    <cellStyle name="Comma 8 3" xfId="3212" xr:uid="{00000000-0005-0000-0000-00000C160000}"/>
    <cellStyle name="Comma 8 3 2" xfId="3765" xr:uid="{00000000-0005-0000-0000-00000D160000}"/>
    <cellStyle name="Comma 8 3 2 2" xfId="4861" xr:uid="{00000000-0005-0000-0000-00000E160000}"/>
    <cellStyle name="Comma 8 3 2 2 2" xfId="7050" xr:uid="{00000000-0005-0000-0000-00000F160000}"/>
    <cellStyle name="Comma 8 3 2 2 2 2" xfId="11427" xr:uid="{00000000-0005-0000-0000-000010160000}"/>
    <cellStyle name="Comma 8 3 2 2 2 2 2" xfId="20180" xr:uid="{00000000-0005-0000-0000-000011160000}"/>
    <cellStyle name="Comma 8 3 2 2 2 3" xfId="15804" xr:uid="{00000000-0005-0000-0000-000012160000}"/>
    <cellStyle name="Comma 8 3 2 2 3" xfId="9239" xr:uid="{00000000-0005-0000-0000-000013160000}"/>
    <cellStyle name="Comma 8 3 2 2 3 2" xfId="17992" xr:uid="{00000000-0005-0000-0000-000014160000}"/>
    <cellStyle name="Comma 8 3 2 2 4" xfId="13616" xr:uid="{00000000-0005-0000-0000-000015160000}"/>
    <cellStyle name="Comma 8 3 2 3" xfId="5956" xr:uid="{00000000-0005-0000-0000-000016160000}"/>
    <cellStyle name="Comma 8 3 2 3 2" xfId="10333" xr:uid="{00000000-0005-0000-0000-000017160000}"/>
    <cellStyle name="Comma 8 3 2 3 2 2" xfId="19086" xr:uid="{00000000-0005-0000-0000-000018160000}"/>
    <cellStyle name="Comma 8 3 2 3 3" xfId="14710" xr:uid="{00000000-0005-0000-0000-000019160000}"/>
    <cellStyle name="Comma 8 3 2 4" xfId="8145" xr:uid="{00000000-0005-0000-0000-00001A160000}"/>
    <cellStyle name="Comma 8 3 2 4 2" xfId="16898" xr:uid="{00000000-0005-0000-0000-00001B160000}"/>
    <cellStyle name="Comma 8 3 2 5" xfId="12522" xr:uid="{00000000-0005-0000-0000-00001C160000}"/>
    <cellStyle name="Comma 8 3 3" xfId="4313" xr:uid="{00000000-0005-0000-0000-00001D160000}"/>
    <cellStyle name="Comma 8 3 3 2" xfId="6502" xr:uid="{00000000-0005-0000-0000-00001E160000}"/>
    <cellStyle name="Comma 8 3 3 2 2" xfId="10879" xr:uid="{00000000-0005-0000-0000-00001F160000}"/>
    <cellStyle name="Comma 8 3 3 2 2 2" xfId="19632" xr:uid="{00000000-0005-0000-0000-000020160000}"/>
    <cellStyle name="Comma 8 3 3 2 3" xfId="15256" xr:uid="{00000000-0005-0000-0000-000021160000}"/>
    <cellStyle name="Comma 8 3 3 3" xfId="8691" xr:uid="{00000000-0005-0000-0000-000022160000}"/>
    <cellStyle name="Comma 8 3 3 3 2" xfId="17444" xr:uid="{00000000-0005-0000-0000-000023160000}"/>
    <cellStyle name="Comma 8 3 3 4" xfId="13068" xr:uid="{00000000-0005-0000-0000-000024160000}"/>
    <cellStyle name="Comma 8 3 4" xfId="5408" xr:uid="{00000000-0005-0000-0000-000025160000}"/>
    <cellStyle name="Comma 8 3 4 2" xfId="9785" xr:uid="{00000000-0005-0000-0000-000026160000}"/>
    <cellStyle name="Comma 8 3 4 2 2" xfId="18538" xr:uid="{00000000-0005-0000-0000-000027160000}"/>
    <cellStyle name="Comma 8 3 4 3" xfId="14162" xr:uid="{00000000-0005-0000-0000-000028160000}"/>
    <cellStyle name="Comma 8 3 5" xfId="7597" xr:uid="{00000000-0005-0000-0000-000029160000}"/>
    <cellStyle name="Comma 8 3 5 2" xfId="16350" xr:uid="{00000000-0005-0000-0000-00002A160000}"/>
    <cellStyle name="Comma 8 3 6" xfId="11974" xr:uid="{00000000-0005-0000-0000-00002B160000}"/>
    <cellStyle name="Comma 8 4" xfId="3491" xr:uid="{00000000-0005-0000-0000-00002C160000}"/>
    <cellStyle name="Comma 8 4 2" xfId="4587" xr:uid="{00000000-0005-0000-0000-00002D160000}"/>
    <cellStyle name="Comma 8 4 2 2" xfId="6776" xr:uid="{00000000-0005-0000-0000-00002E160000}"/>
    <cellStyle name="Comma 8 4 2 2 2" xfId="11153" xr:uid="{00000000-0005-0000-0000-00002F160000}"/>
    <cellStyle name="Comma 8 4 2 2 2 2" xfId="19906" xr:uid="{00000000-0005-0000-0000-000030160000}"/>
    <cellStyle name="Comma 8 4 2 2 3" xfId="15530" xr:uid="{00000000-0005-0000-0000-000031160000}"/>
    <cellStyle name="Comma 8 4 2 3" xfId="8965" xr:uid="{00000000-0005-0000-0000-000032160000}"/>
    <cellStyle name="Comma 8 4 2 3 2" xfId="17718" xr:uid="{00000000-0005-0000-0000-000033160000}"/>
    <cellStyle name="Comma 8 4 2 4" xfId="13342" xr:uid="{00000000-0005-0000-0000-000034160000}"/>
    <cellStyle name="Comma 8 4 3" xfId="5682" xr:uid="{00000000-0005-0000-0000-000035160000}"/>
    <cellStyle name="Comma 8 4 3 2" xfId="10059" xr:uid="{00000000-0005-0000-0000-000036160000}"/>
    <cellStyle name="Comma 8 4 3 2 2" xfId="18812" xr:uid="{00000000-0005-0000-0000-000037160000}"/>
    <cellStyle name="Comma 8 4 3 3" xfId="14436" xr:uid="{00000000-0005-0000-0000-000038160000}"/>
    <cellStyle name="Comma 8 4 4" xfId="7871" xr:uid="{00000000-0005-0000-0000-000039160000}"/>
    <cellStyle name="Comma 8 4 4 2" xfId="16624" xr:uid="{00000000-0005-0000-0000-00003A160000}"/>
    <cellStyle name="Comma 8 4 5" xfId="12248" xr:uid="{00000000-0005-0000-0000-00003B160000}"/>
    <cellStyle name="Comma 8 5" xfId="4039" xr:uid="{00000000-0005-0000-0000-00003C160000}"/>
    <cellStyle name="Comma 8 5 2" xfId="6228" xr:uid="{00000000-0005-0000-0000-00003D160000}"/>
    <cellStyle name="Comma 8 5 2 2" xfId="10605" xr:uid="{00000000-0005-0000-0000-00003E160000}"/>
    <cellStyle name="Comma 8 5 2 2 2" xfId="19358" xr:uid="{00000000-0005-0000-0000-00003F160000}"/>
    <cellStyle name="Comma 8 5 2 3" xfId="14982" xr:uid="{00000000-0005-0000-0000-000040160000}"/>
    <cellStyle name="Comma 8 5 3" xfId="8417" xr:uid="{00000000-0005-0000-0000-000041160000}"/>
    <cellStyle name="Comma 8 5 3 2" xfId="17170" xr:uid="{00000000-0005-0000-0000-000042160000}"/>
    <cellStyle name="Comma 8 5 4" xfId="12794" xr:uid="{00000000-0005-0000-0000-000043160000}"/>
    <cellStyle name="Comma 8 6" xfId="5134" xr:uid="{00000000-0005-0000-0000-000044160000}"/>
    <cellStyle name="Comma 8 6 2" xfId="9511" xr:uid="{00000000-0005-0000-0000-000045160000}"/>
    <cellStyle name="Comma 8 6 2 2" xfId="18264" xr:uid="{00000000-0005-0000-0000-000046160000}"/>
    <cellStyle name="Comma 8 6 3" xfId="13888" xr:uid="{00000000-0005-0000-0000-000047160000}"/>
    <cellStyle name="Comma 8 7" xfId="7323" xr:uid="{00000000-0005-0000-0000-000048160000}"/>
    <cellStyle name="Comma 8 7 2" xfId="16076" xr:uid="{00000000-0005-0000-0000-000049160000}"/>
    <cellStyle name="Comma 8 8" xfId="11700" xr:uid="{00000000-0005-0000-0000-00004A160000}"/>
    <cellStyle name="Comma 9" xfId="2977" xr:uid="{00000000-0005-0000-0000-00004B160000}"/>
    <cellStyle name="Comma 9 2" xfId="3089" xr:uid="{00000000-0005-0000-0000-00004C160000}"/>
    <cellStyle name="Comma 9 2 2" xfId="3365" xr:uid="{00000000-0005-0000-0000-00004D160000}"/>
    <cellStyle name="Comma 9 2 2 2" xfId="3918" xr:uid="{00000000-0005-0000-0000-00004E160000}"/>
    <cellStyle name="Comma 9 2 2 2 2" xfId="5014" xr:uid="{00000000-0005-0000-0000-00004F160000}"/>
    <cellStyle name="Comma 9 2 2 2 2 2" xfId="7203" xr:uid="{00000000-0005-0000-0000-000050160000}"/>
    <cellStyle name="Comma 9 2 2 2 2 2 2" xfId="11580" xr:uid="{00000000-0005-0000-0000-000051160000}"/>
    <cellStyle name="Comma 9 2 2 2 2 2 2 2" xfId="20333" xr:uid="{00000000-0005-0000-0000-000052160000}"/>
    <cellStyle name="Comma 9 2 2 2 2 2 3" xfId="15957" xr:uid="{00000000-0005-0000-0000-000053160000}"/>
    <cellStyle name="Comma 9 2 2 2 2 3" xfId="9392" xr:uid="{00000000-0005-0000-0000-000054160000}"/>
    <cellStyle name="Comma 9 2 2 2 2 3 2" xfId="18145" xr:uid="{00000000-0005-0000-0000-000055160000}"/>
    <cellStyle name="Comma 9 2 2 2 2 4" xfId="13769" xr:uid="{00000000-0005-0000-0000-000056160000}"/>
    <cellStyle name="Comma 9 2 2 2 3" xfId="6109" xr:uid="{00000000-0005-0000-0000-000057160000}"/>
    <cellStyle name="Comma 9 2 2 2 3 2" xfId="10486" xr:uid="{00000000-0005-0000-0000-000058160000}"/>
    <cellStyle name="Comma 9 2 2 2 3 2 2" xfId="19239" xr:uid="{00000000-0005-0000-0000-000059160000}"/>
    <cellStyle name="Comma 9 2 2 2 3 3" xfId="14863" xr:uid="{00000000-0005-0000-0000-00005A160000}"/>
    <cellStyle name="Comma 9 2 2 2 4" xfId="8298" xr:uid="{00000000-0005-0000-0000-00005B160000}"/>
    <cellStyle name="Comma 9 2 2 2 4 2" xfId="17051" xr:uid="{00000000-0005-0000-0000-00005C160000}"/>
    <cellStyle name="Comma 9 2 2 2 5" xfId="12675" xr:uid="{00000000-0005-0000-0000-00005D160000}"/>
    <cellStyle name="Comma 9 2 2 3" xfId="4466" xr:uid="{00000000-0005-0000-0000-00005E160000}"/>
    <cellStyle name="Comma 9 2 2 3 2" xfId="6655" xr:uid="{00000000-0005-0000-0000-00005F160000}"/>
    <cellStyle name="Comma 9 2 2 3 2 2" xfId="11032" xr:uid="{00000000-0005-0000-0000-000060160000}"/>
    <cellStyle name="Comma 9 2 2 3 2 2 2" xfId="19785" xr:uid="{00000000-0005-0000-0000-000061160000}"/>
    <cellStyle name="Comma 9 2 2 3 2 3" xfId="15409" xr:uid="{00000000-0005-0000-0000-000062160000}"/>
    <cellStyle name="Comma 9 2 2 3 3" xfId="8844" xr:uid="{00000000-0005-0000-0000-000063160000}"/>
    <cellStyle name="Comma 9 2 2 3 3 2" xfId="17597" xr:uid="{00000000-0005-0000-0000-000064160000}"/>
    <cellStyle name="Comma 9 2 2 3 4" xfId="13221" xr:uid="{00000000-0005-0000-0000-000065160000}"/>
    <cellStyle name="Comma 9 2 2 4" xfId="5561" xr:uid="{00000000-0005-0000-0000-000066160000}"/>
    <cellStyle name="Comma 9 2 2 4 2" xfId="9938" xr:uid="{00000000-0005-0000-0000-000067160000}"/>
    <cellStyle name="Comma 9 2 2 4 2 2" xfId="18691" xr:uid="{00000000-0005-0000-0000-000068160000}"/>
    <cellStyle name="Comma 9 2 2 4 3" xfId="14315" xr:uid="{00000000-0005-0000-0000-000069160000}"/>
    <cellStyle name="Comma 9 2 2 5" xfId="7750" xr:uid="{00000000-0005-0000-0000-00006A160000}"/>
    <cellStyle name="Comma 9 2 2 5 2" xfId="16503" xr:uid="{00000000-0005-0000-0000-00006B160000}"/>
    <cellStyle name="Comma 9 2 2 6" xfId="12127" xr:uid="{00000000-0005-0000-0000-00006C160000}"/>
    <cellStyle name="Comma 9 2 3" xfId="3644" xr:uid="{00000000-0005-0000-0000-00006D160000}"/>
    <cellStyle name="Comma 9 2 3 2" xfId="4740" xr:uid="{00000000-0005-0000-0000-00006E160000}"/>
    <cellStyle name="Comma 9 2 3 2 2" xfId="6929" xr:uid="{00000000-0005-0000-0000-00006F160000}"/>
    <cellStyle name="Comma 9 2 3 2 2 2" xfId="11306" xr:uid="{00000000-0005-0000-0000-000070160000}"/>
    <cellStyle name="Comma 9 2 3 2 2 2 2" xfId="20059" xr:uid="{00000000-0005-0000-0000-000071160000}"/>
    <cellStyle name="Comma 9 2 3 2 2 3" xfId="15683" xr:uid="{00000000-0005-0000-0000-000072160000}"/>
    <cellStyle name="Comma 9 2 3 2 3" xfId="9118" xr:uid="{00000000-0005-0000-0000-000073160000}"/>
    <cellStyle name="Comma 9 2 3 2 3 2" xfId="17871" xr:uid="{00000000-0005-0000-0000-000074160000}"/>
    <cellStyle name="Comma 9 2 3 2 4" xfId="13495" xr:uid="{00000000-0005-0000-0000-000075160000}"/>
    <cellStyle name="Comma 9 2 3 3" xfId="5835" xr:uid="{00000000-0005-0000-0000-000076160000}"/>
    <cellStyle name="Comma 9 2 3 3 2" xfId="10212" xr:uid="{00000000-0005-0000-0000-000077160000}"/>
    <cellStyle name="Comma 9 2 3 3 2 2" xfId="18965" xr:uid="{00000000-0005-0000-0000-000078160000}"/>
    <cellStyle name="Comma 9 2 3 3 3" xfId="14589" xr:uid="{00000000-0005-0000-0000-000079160000}"/>
    <cellStyle name="Comma 9 2 3 4" xfId="8024" xr:uid="{00000000-0005-0000-0000-00007A160000}"/>
    <cellStyle name="Comma 9 2 3 4 2" xfId="16777" xr:uid="{00000000-0005-0000-0000-00007B160000}"/>
    <cellStyle name="Comma 9 2 3 5" xfId="12401" xr:uid="{00000000-0005-0000-0000-00007C160000}"/>
    <cellStyle name="Comma 9 2 4" xfId="4192" xr:uid="{00000000-0005-0000-0000-00007D160000}"/>
    <cellStyle name="Comma 9 2 4 2" xfId="6381" xr:uid="{00000000-0005-0000-0000-00007E160000}"/>
    <cellStyle name="Comma 9 2 4 2 2" xfId="10758" xr:uid="{00000000-0005-0000-0000-00007F160000}"/>
    <cellStyle name="Comma 9 2 4 2 2 2" xfId="19511" xr:uid="{00000000-0005-0000-0000-000080160000}"/>
    <cellStyle name="Comma 9 2 4 2 3" xfId="15135" xr:uid="{00000000-0005-0000-0000-000081160000}"/>
    <cellStyle name="Comma 9 2 4 3" xfId="8570" xr:uid="{00000000-0005-0000-0000-000082160000}"/>
    <cellStyle name="Comma 9 2 4 3 2" xfId="17323" xr:uid="{00000000-0005-0000-0000-000083160000}"/>
    <cellStyle name="Comma 9 2 4 4" xfId="12947" xr:uid="{00000000-0005-0000-0000-000084160000}"/>
    <cellStyle name="Comma 9 2 5" xfId="5287" xr:uid="{00000000-0005-0000-0000-000085160000}"/>
    <cellStyle name="Comma 9 2 5 2" xfId="9664" xr:uid="{00000000-0005-0000-0000-000086160000}"/>
    <cellStyle name="Comma 9 2 5 2 2" xfId="18417" xr:uid="{00000000-0005-0000-0000-000087160000}"/>
    <cellStyle name="Comma 9 2 5 3" xfId="14041" xr:uid="{00000000-0005-0000-0000-000088160000}"/>
    <cellStyle name="Comma 9 2 6" xfId="7476" xr:uid="{00000000-0005-0000-0000-000089160000}"/>
    <cellStyle name="Comma 9 2 6 2" xfId="16229" xr:uid="{00000000-0005-0000-0000-00008A160000}"/>
    <cellStyle name="Comma 9 2 7" xfId="11853" xr:uid="{00000000-0005-0000-0000-00008B160000}"/>
    <cellStyle name="Comma 9 3" xfId="3253" xr:uid="{00000000-0005-0000-0000-00008C160000}"/>
    <cellStyle name="Comma 9 3 2" xfId="3806" xr:uid="{00000000-0005-0000-0000-00008D160000}"/>
    <cellStyle name="Comma 9 3 2 2" xfId="4902" xr:uid="{00000000-0005-0000-0000-00008E160000}"/>
    <cellStyle name="Comma 9 3 2 2 2" xfId="7091" xr:uid="{00000000-0005-0000-0000-00008F160000}"/>
    <cellStyle name="Comma 9 3 2 2 2 2" xfId="11468" xr:uid="{00000000-0005-0000-0000-000090160000}"/>
    <cellStyle name="Comma 9 3 2 2 2 2 2" xfId="20221" xr:uid="{00000000-0005-0000-0000-000091160000}"/>
    <cellStyle name="Comma 9 3 2 2 2 3" xfId="15845" xr:uid="{00000000-0005-0000-0000-000092160000}"/>
    <cellStyle name="Comma 9 3 2 2 3" xfId="9280" xr:uid="{00000000-0005-0000-0000-000093160000}"/>
    <cellStyle name="Comma 9 3 2 2 3 2" xfId="18033" xr:uid="{00000000-0005-0000-0000-000094160000}"/>
    <cellStyle name="Comma 9 3 2 2 4" xfId="13657" xr:uid="{00000000-0005-0000-0000-000095160000}"/>
    <cellStyle name="Comma 9 3 2 3" xfId="5997" xr:uid="{00000000-0005-0000-0000-000096160000}"/>
    <cellStyle name="Comma 9 3 2 3 2" xfId="10374" xr:uid="{00000000-0005-0000-0000-000097160000}"/>
    <cellStyle name="Comma 9 3 2 3 2 2" xfId="19127" xr:uid="{00000000-0005-0000-0000-000098160000}"/>
    <cellStyle name="Comma 9 3 2 3 3" xfId="14751" xr:uid="{00000000-0005-0000-0000-000099160000}"/>
    <cellStyle name="Comma 9 3 2 4" xfId="8186" xr:uid="{00000000-0005-0000-0000-00009A160000}"/>
    <cellStyle name="Comma 9 3 2 4 2" xfId="16939" xr:uid="{00000000-0005-0000-0000-00009B160000}"/>
    <cellStyle name="Comma 9 3 2 5" xfId="12563" xr:uid="{00000000-0005-0000-0000-00009C160000}"/>
    <cellStyle name="Comma 9 3 3" xfId="4354" xr:uid="{00000000-0005-0000-0000-00009D160000}"/>
    <cellStyle name="Comma 9 3 3 2" xfId="6543" xr:uid="{00000000-0005-0000-0000-00009E160000}"/>
    <cellStyle name="Comma 9 3 3 2 2" xfId="10920" xr:uid="{00000000-0005-0000-0000-00009F160000}"/>
    <cellStyle name="Comma 9 3 3 2 2 2" xfId="19673" xr:uid="{00000000-0005-0000-0000-0000A0160000}"/>
    <cellStyle name="Comma 9 3 3 2 3" xfId="15297" xr:uid="{00000000-0005-0000-0000-0000A1160000}"/>
    <cellStyle name="Comma 9 3 3 3" xfId="8732" xr:uid="{00000000-0005-0000-0000-0000A2160000}"/>
    <cellStyle name="Comma 9 3 3 3 2" xfId="17485" xr:uid="{00000000-0005-0000-0000-0000A3160000}"/>
    <cellStyle name="Comma 9 3 3 4" xfId="13109" xr:uid="{00000000-0005-0000-0000-0000A4160000}"/>
    <cellStyle name="Comma 9 3 4" xfId="5449" xr:uid="{00000000-0005-0000-0000-0000A5160000}"/>
    <cellStyle name="Comma 9 3 4 2" xfId="9826" xr:uid="{00000000-0005-0000-0000-0000A6160000}"/>
    <cellStyle name="Comma 9 3 4 2 2" xfId="18579" xr:uid="{00000000-0005-0000-0000-0000A7160000}"/>
    <cellStyle name="Comma 9 3 4 3" xfId="14203" xr:uid="{00000000-0005-0000-0000-0000A8160000}"/>
    <cellStyle name="Comma 9 3 5" xfId="7638" xr:uid="{00000000-0005-0000-0000-0000A9160000}"/>
    <cellStyle name="Comma 9 3 5 2" xfId="16391" xr:uid="{00000000-0005-0000-0000-0000AA160000}"/>
    <cellStyle name="Comma 9 3 6" xfId="12015" xr:uid="{00000000-0005-0000-0000-0000AB160000}"/>
    <cellStyle name="Comma 9 4" xfId="3532" xr:uid="{00000000-0005-0000-0000-0000AC160000}"/>
    <cellStyle name="Comma 9 4 2" xfId="4628" xr:uid="{00000000-0005-0000-0000-0000AD160000}"/>
    <cellStyle name="Comma 9 4 2 2" xfId="6817" xr:uid="{00000000-0005-0000-0000-0000AE160000}"/>
    <cellStyle name="Comma 9 4 2 2 2" xfId="11194" xr:uid="{00000000-0005-0000-0000-0000AF160000}"/>
    <cellStyle name="Comma 9 4 2 2 2 2" xfId="19947" xr:uid="{00000000-0005-0000-0000-0000B0160000}"/>
    <cellStyle name="Comma 9 4 2 2 3" xfId="15571" xr:uid="{00000000-0005-0000-0000-0000B1160000}"/>
    <cellStyle name="Comma 9 4 2 3" xfId="9006" xr:uid="{00000000-0005-0000-0000-0000B2160000}"/>
    <cellStyle name="Comma 9 4 2 3 2" xfId="17759" xr:uid="{00000000-0005-0000-0000-0000B3160000}"/>
    <cellStyle name="Comma 9 4 2 4" xfId="13383" xr:uid="{00000000-0005-0000-0000-0000B4160000}"/>
    <cellStyle name="Comma 9 4 3" xfId="5723" xr:uid="{00000000-0005-0000-0000-0000B5160000}"/>
    <cellStyle name="Comma 9 4 3 2" xfId="10100" xr:uid="{00000000-0005-0000-0000-0000B6160000}"/>
    <cellStyle name="Comma 9 4 3 2 2" xfId="18853" xr:uid="{00000000-0005-0000-0000-0000B7160000}"/>
    <cellStyle name="Comma 9 4 3 3" xfId="14477" xr:uid="{00000000-0005-0000-0000-0000B8160000}"/>
    <cellStyle name="Comma 9 4 4" xfId="7912" xr:uid="{00000000-0005-0000-0000-0000B9160000}"/>
    <cellStyle name="Comma 9 4 4 2" xfId="16665" xr:uid="{00000000-0005-0000-0000-0000BA160000}"/>
    <cellStyle name="Comma 9 4 5" xfId="12289" xr:uid="{00000000-0005-0000-0000-0000BB160000}"/>
    <cellStyle name="Comma 9 5" xfId="4080" xr:uid="{00000000-0005-0000-0000-0000BC160000}"/>
    <cellStyle name="Comma 9 5 2" xfId="6269" xr:uid="{00000000-0005-0000-0000-0000BD160000}"/>
    <cellStyle name="Comma 9 5 2 2" xfId="10646" xr:uid="{00000000-0005-0000-0000-0000BE160000}"/>
    <cellStyle name="Comma 9 5 2 2 2" xfId="19399" xr:uid="{00000000-0005-0000-0000-0000BF160000}"/>
    <cellStyle name="Comma 9 5 2 3" xfId="15023" xr:uid="{00000000-0005-0000-0000-0000C0160000}"/>
    <cellStyle name="Comma 9 5 3" xfId="8458" xr:uid="{00000000-0005-0000-0000-0000C1160000}"/>
    <cellStyle name="Comma 9 5 3 2" xfId="17211" xr:uid="{00000000-0005-0000-0000-0000C2160000}"/>
    <cellStyle name="Comma 9 5 4" xfId="12835" xr:uid="{00000000-0005-0000-0000-0000C3160000}"/>
    <cellStyle name="Comma 9 6" xfId="5175" xr:uid="{00000000-0005-0000-0000-0000C4160000}"/>
    <cellStyle name="Comma 9 6 2" xfId="9552" xr:uid="{00000000-0005-0000-0000-0000C5160000}"/>
    <cellStyle name="Comma 9 6 2 2" xfId="18305" xr:uid="{00000000-0005-0000-0000-0000C6160000}"/>
    <cellStyle name="Comma 9 6 3" xfId="13929" xr:uid="{00000000-0005-0000-0000-0000C7160000}"/>
    <cellStyle name="Comma 9 7" xfId="7364" xr:uid="{00000000-0005-0000-0000-0000C8160000}"/>
    <cellStyle name="Comma 9 7 2" xfId="16117" xr:uid="{00000000-0005-0000-0000-0000C9160000}"/>
    <cellStyle name="Comma 9 8" xfId="11741" xr:uid="{00000000-0005-0000-0000-0000CA160000}"/>
    <cellStyle name="Currency" xfId="83" xr:uid="{00000000-0005-0000-0000-0000CB160000}"/>
    <cellStyle name="Currency [0]" xfId="84" xr:uid="{00000000-0005-0000-0000-0000CC160000}"/>
    <cellStyle name="Currency [0] 2" xfId="85" xr:uid="{00000000-0005-0000-0000-0000CD160000}"/>
    <cellStyle name="Currency [0] 2 2" xfId="86" xr:uid="{00000000-0005-0000-0000-0000CE160000}"/>
    <cellStyle name="Currency [0] 2 2 2" xfId="87" xr:uid="{00000000-0005-0000-0000-0000CF160000}"/>
    <cellStyle name="Currency [0] 2 2 2 2" xfId="88" xr:uid="{00000000-0005-0000-0000-0000D0160000}"/>
    <cellStyle name="Currency [0] 2 2 3" xfId="89" xr:uid="{00000000-0005-0000-0000-0000D1160000}"/>
    <cellStyle name="Currency [0] 2 2 3 2" xfId="90" xr:uid="{00000000-0005-0000-0000-0000D2160000}"/>
    <cellStyle name="Currency [0] 2 2 4" xfId="91" xr:uid="{00000000-0005-0000-0000-0000D3160000}"/>
    <cellStyle name="Currency [0] 2 2 4 2" xfId="92" xr:uid="{00000000-0005-0000-0000-0000D4160000}"/>
    <cellStyle name="Currency [0] 2 2 5" xfId="93" xr:uid="{00000000-0005-0000-0000-0000D5160000}"/>
    <cellStyle name="Currency [0] 2 3" xfId="94" xr:uid="{00000000-0005-0000-0000-0000D6160000}"/>
    <cellStyle name="Currency [0] 2 3 2" xfId="95" xr:uid="{00000000-0005-0000-0000-0000D7160000}"/>
    <cellStyle name="Currency [0] 2 4" xfId="96" xr:uid="{00000000-0005-0000-0000-0000D8160000}"/>
    <cellStyle name="Currency [0] 2 4 2" xfId="97" xr:uid="{00000000-0005-0000-0000-0000D9160000}"/>
    <cellStyle name="Currency [0] 2 5" xfId="98" xr:uid="{00000000-0005-0000-0000-0000DA160000}"/>
    <cellStyle name="Currency [0] 2 5 2" xfId="99" xr:uid="{00000000-0005-0000-0000-0000DB160000}"/>
    <cellStyle name="Currency [0] 2 6" xfId="100" xr:uid="{00000000-0005-0000-0000-0000DC160000}"/>
    <cellStyle name="Currency [0] 3" xfId="101" xr:uid="{00000000-0005-0000-0000-0000DD160000}"/>
    <cellStyle name="Currency [0] 3 2" xfId="102" xr:uid="{00000000-0005-0000-0000-0000DE160000}"/>
    <cellStyle name="Currency [0] 3 2 2" xfId="103" xr:uid="{00000000-0005-0000-0000-0000DF160000}"/>
    <cellStyle name="Currency [0] 3 3" xfId="104" xr:uid="{00000000-0005-0000-0000-0000E0160000}"/>
    <cellStyle name="Currency [0] 3 3 2" xfId="105" xr:uid="{00000000-0005-0000-0000-0000E1160000}"/>
    <cellStyle name="Currency [0] 3 4" xfId="106" xr:uid="{00000000-0005-0000-0000-0000E2160000}"/>
    <cellStyle name="Currency [0] 3 4 2" xfId="107" xr:uid="{00000000-0005-0000-0000-0000E3160000}"/>
    <cellStyle name="Currency [0] 3 5" xfId="108" xr:uid="{00000000-0005-0000-0000-0000E4160000}"/>
    <cellStyle name="Currency [0] 4" xfId="109" xr:uid="{00000000-0005-0000-0000-0000E5160000}"/>
    <cellStyle name="Currency [0] 4 2" xfId="110" xr:uid="{00000000-0005-0000-0000-0000E6160000}"/>
    <cellStyle name="Currency [0] 5" xfId="111" xr:uid="{00000000-0005-0000-0000-0000E7160000}"/>
    <cellStyle name="Currency [0] 5 2" xfId="112" xr:uid="{00000000-0005-0000-0000-0000E8160000}"/>
    <cellStyle name="Currency [0] 6" xfId="113" xr:uid="{00000000-0005-0000-0000-0000E9160000}"/>
    <cellStyle name="Currency [0] 6 2" xfId="114" xr:uid="{00000000-0005-0000-0000-0000EA160000}"/>
    <cellStyle name="Currency [0] 7" xfId="115" xr:uid="{00000000-0005-0000-0000-0000EB160000}"/>
    <cellStyle name="Currency 10" xfId="116" xr:uid="{00000000-0005-0000-0000-0000EC160000}"/>
    <cellStyle name="Currency 10 2" xfId="117" xr:uid="{00000000-0005-0000-0000-0000ED160000}"/>
    <cellStyle name="Currency 11" xfId="118" xr:uid="{00000000-0005-0000-0000-0000EE160000}"/>
    <cellStyle name="Currency 11 2" xfId="119" xr:uid="{00000000-0005-0000-0000-0000EF160000}"/>
    <cellStyle name="Currency 12" xfId="120" xr:uid="{00000000-0005-0000-0000-0000F0160000}"/>
    <cellStyle name="Currency 12 2" xfId="121" xr:uid="{00000000-0005-0000-0000-0000F1160000}"/>
    <cellStyle name="Currency 13" xfId="122" xr:uid="{00000000-0005-0000-0000-0000F2160000}"/>
    <cellStyle name="Currency 13 2" xfId="123" xr:uid="{00000000-0005-0000-0000-0000F3160000}"/>
    <cellStyle name="Currency 14" xfId="124" xr:uid="{00000000-0005-0000-0000-0000F4160000}"/>
    <cellStyle name="Currency 15" xfId="125" xr:uid="{00000000-0005-0000-0000-0000F5160000}"/>
    <cellStyle name="Currency 2" xfId="126" xr:uid="{00000000-0005-0000-0000-0000F6160000}"/>
    <cellStyle name="Currency 2 2" xfId="127" xr:uid="{00000000-0005-0000-0000-0000F7160000}"/>
    <cellStyle name="Currency 2 2 2" xfId="128" xr:uid="{00000000-0005-0000-0000-0000F8160000}"/>
    <cellStyle name="Currency 2 2 2 2" xfId="129" xr:uid="{00000000-0005-0000-0000-0000F9160000}"/>
    <cellStyle name="Currency 2 2 3" xfId="130" xr:uid="{00000000-0005-0000-0000-0000FA160000}"/>
    <cellStyle name="Currency 2 2 3 2" xfId="131" xr:uid="{00000000-0005-0000-0000-0000FB160000}"/>
    <cellStyle name="Currency 2 2 4" xfId="132" xr:uid="{00000000-0005-0000-0000-0000FC160000}"/>
    <cellStyle name="Currency 2 2 4 2" xfId="133" xr:uid="{00000000-0005-0000-0000-0000FD160000}"/>
    <cellStyle name="Currency 2 2 5" xfId="134" xr:uid="{00000000-0005-0000-0000-0000FE160000}"/>
    <cellStyle name="Currency 2 3" xfId="135" xr:uid="{00000000-0005-0000-0000-0000FF160000}"/>
    <cellStyle name="Currency 2 3 2" xfId="136" xr:uid="{00000000-0005-0000-0000-000000170000}"/>
    <cellStyle name="Currency 2 4" xfId="137" xr:uid="{00000000-0005-0000-0000-000001170000}"/>
    <cellStyle name="Currency 2 4 2" xfId="138" xr:uid="{00000000-0005-0000-0000-000002170000}"/>
    <cellStyle name="Currency 2 5" xfId="139" xr:uid="{00000000-0005-0000-0000-000003170000}"/>
    <cellStyle name="Currency 2 5 2" xfId="140" xr:uid="{00000000-0005-0000-0000-000004170000}"/>
    <cellStyle name="Currency 2 6" xfId="141" xr:uid="{00000000-0005-0000-0000-000005170000}"/>
    <cellStyle name="Currency 3" xfId="142" xr:uid="{00000000-0005-0000-0000-000006170000}"/>
    <cellStyle name="Currency 3 2" xfId="143" xr:uid="{00000000-0005-0000-0000-000007170000}"/>
    <cellStyle name="Currency 3 2 2" xfId="144" xr:uid="{00000000-0005-0000-0000-000008170000}"/>
    <cellStyle name="Currency 3 3" xfId="145" xr:uid="{00000000-0005-0000-0000-000009170000}"/>
    <cellStyle name="Currency 3 3 2" xfId="146" xr:uid="{00000000-0005-0000-0000-00000A170000}"/>
    <cellStyle name="Currency 3 4" xfId="147" xr:uid="{00000000-0005-0000-0000-00000B170000}"/>
    <cellStyle name="Currency 3 4 2" xfId="148" xr:uid="{00000000-0005-0000-0000-00000C170000}"/>
    <cellStyle name="Currency 3 5" xfId="149" xr:uid="{00000000-0005-0000-0000-00000D170000}"/>
    <cellStyle name="Currency 4" xfId="150" xr:uid="{00000000-0005-0000-0000-00000E170000}"/>
    <cellStyle name="Currency 4 2" xfId="151" xr:uid="{00000000-0005-0000-0000-00000F170000}"/>
    <cellStyle name="Currency 4 2 2" xfId="152" xr:uid="{00000000-0005-0000-0000-000010170000}"/>
    <cellStyle name="Currency 4 3" xfId="153" xr:uid="{00000000-0005-0000-0000-000011170000}"/>
    <cellStyle name="Currency 4 3 2" xfId="154" xr:uid="{00000000-0005-0000-0000-000012170000}"/>
    <cellStyle name="Currency 4 4" xfId="155" xr:uid="{00000000-0005-0000-0000-000013170000}"/>
    <cellStyle name="Currency 4 4 2" xfId="156" xr:uid="{00000000-0005-0000-0000-000014170000}"/>
    <cellStyle name="Currency 4 5" xfId="157" xr:uid="{00000000-0005-0000-0000-000015170000}"/>
    <cellStyle name="Currency 5" xfId="158" xr:uid="{00000000-0005-0000-0000-000016170000}"/>
    <cellStyle name="Currency 5 2" xfId="159" xr:uid="{00000000-0005-0000-0000-000017170000}"/>
    <cellStyle name="Currency 5 2 2" xfId="160" xr:uid="{00000000-0005-0000-0000-000018170000}"/>
    <cellStyle name="Currency 5 3" xfId="161" xr:uid="{00000000-0005-0000-0000-000019170000}"/>
    <cellStyle name="Currency 5 3 2" xfId="162" xr:uid="{00000000-0005-0000-0000-00001A170000}"/>
    <cellStyle name="Currency 5 4" xfId="163" xr:uid="{00000000-0005-0000-0000-00001B170000}"/>
    <cellStyle name="Currency 5 4 2" xfId="164" xr:uid="{00000000-0005-0000-0000-00001C170000}"/>
    <cellStyle name="Currency 5 5" xfId="165" xr:uid="{00000000-0005-0000-0000-00001D170000}"/>
    <cellStyle name="Currency 6" xfId="166" xr:uid="{00000000-0005-0000-0000-00001E170000}"/>
    <cellStyle name="Currency 6 2" xfId="167" xr:uid="{00000000-0005-0000-0000-00001F170000}"/>
    <cellStyle name="Currency 7" xfId="168" xr:uid="{00000000-0005-0000-0000-000020170000}"/>
    <cellStyle name="Currency 7 2" xfId="169" xr:uid="{00000000-0005-0000-0000-000021170000}"/>
    <cellStyle name="Currency 8" xfId="170" xr:uid="{00000000-0005-0000-0000-000022170000}"/>
    <cellStyle name="Currency 8 2" xfId="171" xr:uid="{00000000-0005-0000-0000-000023170000}"/>
    <cellStyle name="Currency 9" xfId="172" xr:uid="{00000000-0005-0000-0000-000024170000}"/>
    <cellStyle name="Currency 9 2" xfId="173" xr:uid="{00000000-0005-0000-0000-000025170000}"/>
    <cellStyle name="DateStyle" xfId="174" xr:uid="{00000000-0005-0000-0000-000026170000}"/>
    <cellStyle name="DateTimeStyle" xfId="175" xr:uid="{00000000-0005-0000-0000-000027170000}"/>
    <cellStyle name="Decimal" xfId="176" xr:uid="{00000000-0005-0000-0000-000028170000}"/>
    <cellStyle name="DecimalWithBorder" xfId="177" xr:uid="{00000000-0005-0000-0000-000029170000}"/>
    <cellStyle name="DecimalWithBorder 2" xfId="178" xr:uid="{00000000-0005-0000-0000-00002A170000}"/>
    <cellStyle name="DecimalWithBorder 2 2" xfId="179" xr:uid="{00000000-0005-0000-0000-00002B170000}"/>
    <cellStyle name="DecimalWithBorder 2 3" xfId="180" xr:uid="{00000000-0005-0000-0000-00002C170000}"/>
    <cellStyle name="DecimalWithBorder 2 4" xfId="181" xr:uid="{00000000-0005-0000-0000-00002D170000}"/>
    <cellStyle name="DecimalWithBorder 3" xfId="182" xr:uid="{00000000-0005-0000-0000-00002E170000}"/>
    <cellStyle name="DecimalWithBorder 4" xfId="183" xr:uid="{00000000-0005-0000-0000-00002F170000}"/>
    <cellStyle name="DecimalWithBorder 5" xfId="184" xr:uid="{00000000-0005-0000-0000-000030170000}"/>
    <cellStyle name="Énfasis1 2" xfId="185" xr:uid="{00000000-0005-0000-0000-000031170000}"/>
    <cellStyle name="Énfasis1 2 2" xfId="186" xr:uid="{00000000-0005-0000-0000-000032170000}"/>
    <cellStyle name="EuroCurrency" xfId="187" xr:uid="{00000000-0005-0000-0000-000033170000}"/>
    <cellStyle name="EuroCurrencyWithBorder" xfId="188" xr:uid="{00000000-0005-0000-0000-000034170000}"/>
    <cellStyle name="EuroCurrencyWithBorder 2" xfId="189" xr:uid="{00000000-0005-0000-0000-000035170000}"/>
    <cellStyle name="EuroCurrencyWithBorder 2 2" xfId="190" xr:uid="{00000000-0005-0000-0000-000036170000}"/>
    <cellStyle name="EuroCurrencyWithBorder 2 3" xfId="191" xr:uid="{00000000-0005-0000-0000-000037170000}"/>
    <cellStyle name="EuroCurrencyWithBorder 2 4" xfId="192" xr:uid="{00000000-0005-0000-0000-000038170000}"/>
    <cellStyle name="EuroCurrencyWithBorder 3" xfId="193" xr:uid="{00000000-0005-0000-0000-000039170000}"/>
    <cellStyle name="EuroCurrencyWithBorder 4" xfId="194" xr:uid="{00000000-0005-0000-0000-00003A170000}"/>
    <cellStyle name="EuroCurrencyWithBorder 5" xfId="195" xr:uid="{00000000-0005-0000-0000-00003B170000}"/>
    <cellStyle name="Excel Built-in 40% - Accent3" xfId="3372" xr:uid="{00000000-0005-0000-0000-00003C170000}"/>
    <cellStyle name="HeaderStyle" xfId="196" xr:uid="{00000000-0005-0000-0000-00003D170000}"/>
    <cellStyle name="HeaderSubTop" xfId="197" xr:uid="{00000000-0005-0000-0000-00003E170000}"/>
    <cellStyle name="HeaderSubTopNoBold" xfId="198" xr:uid="{00000000-0005-0000-0000-00003F170000}"/>
    <cellStyle name="HeaderTopBuyer" xfId="199" xr:uid="{00000000-0005-0000-0000-000040170000}"/>
    <cellStyle name="HeaderTopStyle" xfId="200" xr:uid="{00000000-0005-0000-0000-000041170000}"/>
    <cellStyle name="HeaderTopStyleAlignRight" xfId="201" xr:uid="{00000000-0005-0000-0000-000042170000}"/>
    <cellStyle name="Hipervínculo" xfId="3924" builtinId="8"/>
    <cellStyle name="MainTitle" xfId="202" xr:uid="{00000000-0005-0000-0000-000044170000}"/>
    <cellStyle name="MainTitle 2" xfId="203" xr:uid="{00000000-0005-0000-0000-000045170000}"/>
    <cellStyle name="MainTitle 2 2" xfId="204" xr:uid="{00000000-0005-0000-0000-000046170000}"/>
    <cellStyle name="MainTitle 2 3" xfId="205" xr:uid="{00000000-0005-0000-0000-000047170000}"/>
    <cellStyle name="MainTitle 2 4" xfId="206" xr:uid="{00000000-0005-0000-0000-000048170000}"/>
    <cellStyle name="MainTitle 3" xfId="207" xr:uid="{00000000-0005-0000-0000-000049170000}"/>
    <cellStyle name="MainTitle 4" xfId="208" xr:uid="{00000000-0005-0000-0000-00004A170000}"/>
    <cellStyle name="MainTitle 5" xfId="209" xr:uid="{00000000-0005-0000-0000-00004B170000}"/>
    <cellStyle name="Millares" xfId="3" builtinId="3"/>
    <cellStyle name="Millares 10" xfId="210" xr:uid="{00000000-0005-0000-0000-00004D170000}"/>
    <cellStyle name="Millares 10 10" xfId="7224" xr:uid="{00000000-0005-0000-0000-00004E170000}"/>
    <cellStyle name="Millares 10 10 2" xfId="15977" xr:uid="{00000000-0005-0000-0000-00004F170000}"/>
    <cellStyle name="Millares 10 11" xfId="11601" xr:uid="{00000000-0005-0000-0000-000050170000}"/>
    <cellStyle name="Millares 10 2" xfId="211" xr:uid="{00000000-0005-0000-0000-000051170000}"/>
    <cellStyle name="Millares 10 2 10" xfId="11602" xr:uid="{00000000-0005-0000-0000-000052170000}"/>
    <cellStyle name="Millares 10 2 2" xfId="2941" xr:uid="{00000000-0005-0000-0000-000053170000}"/>
    <cellStyle name="Millares 10 2 2 2" xfId="3053" xr:uid="{00000000-0005-0000-0000-000054170000}"/>
    <cellStyle name="Millares 10 2 2 2 2" xfId="3329" xr:uid="{00000000-0005-0000-0000-000055170000}"/>
    <cellStyle name="Millares 10 2 2 2 2 2" xfId="3882" xr:uid="{00000000-0005-0000-0000-000056170000}"/>
    <cellStyle name="Millares 10 2 2 2 2 2 2" xfId="4978" xr:uid="{00000000-0005-0000-0000-000057170000}"/>
    <cellStyle name="Millares 10 2 2 2 2 2 2 2" xfId="7167" xr:uid="{00000000-0005-0000-0000-000058170000}"/>
    <cellStyle name="Millares 10 2 2 2 2 2 2 2 2" xfId="11544" xr:uid="{00000000-0005-0000-0000-000059170000}"/>
    <cellStyle name="Millares 10 2 2 2 2 2 2 2 2 2" xfId="20297" xr:uid="{00000000-0005-0000-0000-00005A170000}"/>
    <cellStyle name="Millares 10 2 2 2 2 2 2 2 3" xfId="15921" xr:uid="{00000000-0005-0000-0000-00005B170000}"/>
    <cellStyle name="Millares 10 2 2 2 2 2 2 3" xfId="9356" xr:uid="{00000000-0005-0000-0000-00005C170000}"/>
    <cellStyle name="Millares 10 2 2 2 2 2 2 3 2" xfId="18109" xr:uid="{00000000-0005-0000-0000-00005D170000}"/>
    <cellStyle name="Millares 10 2 2 2 2 2 2 4" xfId="13733" xr:uid="{00000000-0005-0000-0000-00005E170000}"/>
    <cellStyle name="Millares 10 2 2 2 2 2 3" xfId="6073" xr:uid="{00000000-0005-0000-0000-00005F170000}"/>
    <cellStyle name="Millares 10 2 2 2 2 2 3 2" xfId="10450" xr:uid="{00000000-0005-0000-0000-000060170000}"/>
    <cellStyle name="Millares 10 2 2 2 2 2 3 2 2" xfId="19203" xr:uid="{00000000-0005-0000-0000-000061170000}"/>
    <cellStyle name="Millares 10 2 2 2 2 2 3 3" xfId="14827" xr:uid="{00000000-0005-0000-0000-000062170000}"/>
    <cellStyle name="Millares 10 2 2 2 2 2 4" xfId="8262" xr:uid="{00000000-0005-0000-0000-000063170000}"/>
    <cellStyle name="Millares 10 2 2 2 2 2 4 2" xfId="17015" xr:uid="{00000000-0005-0000-0000-000064170000}"/>
    <cellStyle name="Millares 10 2 2 2 2 2 5" xfId="12639" xr:uid="{00000000-0005-0000-0000-000065170000}"/>
    <cellStyle name="Millares 10 2 2 2 2 3" xfId="4430" xr:uid="{00000000-0005-0000-0000-000066170000}"/>
    <cellStyle name="Millares 10 2 2 2 2 3 2" xfId="6619" xr:uid="{00000000-0005-0000-0000-000067170000}"/>
    <cellStyle name="Millares 10 2 2 2 2 3 2 2" xfId="10996" xr:uid="{00000000-0005-0000-0000-000068170000}"/>
    <cellStyle name="Millares 10 2 2 2 2 3 2 2 2" xfId="19749" xr:uid="{00000000-0005-0000-0000-000069170000}"/>
    <cellStyle name="Millares 10 2 2 2 2 3 2 3" xfId="15373" xr:uid="{00000000-0005-0000-0000-00006A170000}"/>
    <cellStyle name="Millares 10 2 2 2 2 3 3" xfId="8808" xr:uid="{00000000-0005-0000-0000-00006B170000}"/>
    <cellStyle name="Millares 10 2 2 2 2 3 3 2" xfId="17561" xr:uid="{00000000-0005-0000-0000-00006C170000}"/>
    <cellStyle name="Millares 10 2 2 2 2 3 4" xfId="13185" xr:uid="{00000000-0005-0000-0000-00006D170000}"/>
    <cellStyle name="Millares 10 2 2 2 2 4" xfId="5525" xr:uid="{00000000-0005-0000-0000-00006E170000}"/>
    <cellStyle name="Millares 10 2 2 2 2 4 2" xfId="9902" xr:uid="{00000000-0005-0000-0000-00006F170000}"/>
    <cellStyle name="Millares 10 2 2 2 2 4 2 2" xfId="18655" xr:uid="{00000000-0005-0000-0000-000070170000}"/>
    <cellStyle name="Millares 10 2 2 2 2 4 3" xfId="14279" xr:uid="{00000000-0005-0000-0000-000071170000}"/>
    <cellStyle name="Millares 10 2 2 2 2 5" xfId="7714" xr:uid="{00000000-0005-0000-0000-000072170000}"/>
    <cellStyle name="Millares 10 2 2 2 2 5 2" xfId="16467" xr:uid="{00000000-0005-0000-0000-000073170000}"/>
    <cellStyle name="Millares 10 2 2 2 2 6" xfId="12091" xr:uid="{00000000-0005-0000-0000-000074170000}"/>
    <cellStyle name="Millares 10 2 2 2 3" xfId="3608" xr:uid="{00000000-0005-0000-0000-000075170000}"/>
    <cellStyle name="Millares 10 2 2 2 3 2" xfId="4704" xr:uid="{00000000-0005-0000-0000-000076170000}"/>
    <cellStyle name="Millares 10 2 2 2 3 2 2" xfId="6893" xr:uid="{00000000-0005-0000-0000-000077170000}"/>
    <cellStyle name="Millares 10 2 2 2 3 2 2 2" xfId="11270" xr:uid="{00000000-0005-0000-0000-000078170000}"/>
    <cellStyle name="Millares 10 2 2 2 3 2 2 2 2" xfId="20023" xr:uid="{00000000-0005-0000-0000-000079170000}"/>
    <cellStyle name="Millares 10 2 2 2 3 2 2 3" xfId="15647" xr:uid="{00000000-0005-0000-0000-00007A170000}"/>
    <cellStyle name="Millares 10 2 2 2 3 2 3" xfId="9082" xr:uid="{00000000-0005-0000-0000-00007B170000}"/>
    <cellStyle name="Millares 10 2 2 2 3 2 3 2" xfId="17835" xr:uid="{00000000-0005-0000-0000-00007C170000}"/>
    <cellStyle name="Millares 10 2 2 2 3 2 4" xfId="13459" xr:uid="{00000000-0005-0000-0000-00007D170000}"/>
    <cellStyle name="Millares 10 2 2 2 3 3" xfId="5799" xr:uid="{00000000-0005-0000-0000-00007E170000}"/>
    <cellStyle name="Millares 10 2 2 2 3 3 2" xfId="10176" xr:uid="{00000000-0005-0000-0000-00007F170000}"/>
    <cellStyle name="Millares 10 2 2 2 3 3 2 2" xfId="18929" xr:uid="{00000000-0005-0000-0000-000080170000}"/>
    <cellStyle name="Millares 10 2 2 2 3 3 3" xfId="14553" xr:uid="{00000000-0005-0000-0000-000081170000}"/>
    <cellStyle name="Millares 10 2 2 2 3 4" xfId="7988" xr:uid="{00000000-0005-0000-0000-000082170000}"/>
    <cellStyle name="Millares 10 2 2 2 3 4 2" xfId="16741" xr:uid="{00000000-0005-0000-0000-000083170000}"/>
    <cellStyle name="Millares 10 2 2 2 3 5" xfId="12365" xr:uid="{00000000-0005-0000-0000-000084170000}"/>
    <cellStyle name="Millares 10 2 2 2 4" xfId="4156" xr:uid="{00000000-0005-0000-0000-000085170000}"/>
    <cellStyle name="Millares 10 2 2 2 4 2" xfId="6345" xr:uid="{00000000-0005-0000-0000-000086170000}"/>
    <cellStyle name="Millares 10 2 2 2 4 2 2" xfId="10722" xr:uid="{00000000-0005-0000-0000-000087170000}"/>
    <cellStyle name="Millares 10 2 2 2 4 2 2 2" xfId="19475" xr:uid="{00000000-0005-0000-0000-000088170000}"/>
    <cellStyle name="Millares 10 2 2 2 4 2 3" xfId="15099" xr:uid="{00000000-0005-0000-0000-000089170000}"/>
    <cellStyle name="Millares 10 2 2 2 4 3" xfId="8534" xr:uid="{00000000-0005-0000-0000-00008A170000}"/>
    <cellStyle name="Millares 10 2 2 2 4 3 2" xfId="17287" xr:uid="{00000000-0005-0000-0000-00008B170000}"/>
    <cellStyle name="Millares 10 2 2 2 4 4" xfId="12911" xr:uid="{00000000-0005-0000-0000-00008C170000}"/>
    <cellStyle name="Millares 10 2 2 2 5" xfId="5251" xr:uid="{00000000-0005-0000-0000-00008D170000}"/>
    <cellStyle name="Millares 10 2 2 2 5 2" xfId="9628" xr:uid="{00000000-0005-0000-0000-00008E170000}"/>
    <cellStyle name="Millares 10 2 2 2 5 2 2" xfId="18381" xr:uid="{00000000-0005-0000-0000-00008F170000}"/>
    <cellStyle name="Millares 10 2 2 2 5 3" xfId="14005" xr:uid="{00000000-0005-0000-0000-000090170000}"/>
    <cellStyle name="Millares 10 2 2 2 6" xfId="7440" xr:uid="{00000000-0005-0000-0000-000091170000}"/>
    <cellStyle name="Millares 10 2 2 2 6 2" xfId="16193" xr:uid="{00000000-0005-0000-0000-000092170000}"/>
    <cellStyle name="Millares 10 2 2 2 7" xfId="11817" xr:uid="{00000000-0005-0000-0000-000093170000}"/>
    <cellStyle name="Millares 10 2 2 3" xfId="3217" xr:uid="{00000000-0005-0000-0000-000094170000}"/>
    <cellStyle name="Millares 10 2 2 3 2" xfId="3770" xr:uid="{00000000-0005-0000-0000-000095170000}"/>
    <cellStyle name="Millares 10 2 2 3 2 2" xfId="4866" xr:uid="{00000000-0005-0000-0000-000096170000}"/>
    <cellStyle name="Millares 10 2 2 3 2 2 2" xfId="7055" xr:uid="{00000000-0005-0000-0000-000097170000}"/>
    <cellStyle name="Millares 10 2 2 3 2 2 2 2" xfId="11432" xr:uid="{00000000-0005-0000-0000-000098170000}"/>
    <cellStyle name="Millares 10 2 2 3 2 2 2 2 2" xfId="20185" xr:uid="{00000000-0005-0000-0000-000099170000}"/>
    <cellStyle name="Millares 10 2 2 3 2 2 2 3" xfId="15809" xr:uid="{00000000-0005-0000-0000-00009A170000}"/>
    <cellStyle name="Millares 10 2 2 3 2 2 3" xfId="9244" xr:uid="{00000000-0005-0000-0000-00009B170000}"/>
    <cellStyle name="Millares 10 2 2 3 2 2 3 2" xfId="17997" xr:uid="{00000000-0005-0000-0000-00009C170000}"/>
    <cellStyle name="Millares 10 2 2 3 2 2 4" xfId="13621" xr:uid="{00000000-0005-0000-0000-00009D170000}"/>
    <cellStyle name="Millares 10 2 2 3 2 3" xfId="5961" xr:uid="{00000000-0005-0000-0000-00009E170000}"/>
    <cellStyle name="Millares 10 2 2 3 2 3 2" xfId="10338" xr:uid="{00000000-0005-0000-0000-00009F170000}"/>
    <cellStyle name="Millares 10 2 2 3 2 3 2 2" xfId="19091" xr:uid="{00000000-0005-0000-0000-0000A0170000}"/>
    <cellStyle name="Millares 10 2 2 3 2 3 3" xfId="14715" xr:uid="{00000000-0005-0000-0000-0000A1170000}"/>
    <cellStyle name="Millares 10 2 2 3 2 4" xfId="8150" xr:uid="{00000000-0005-0000-0000-0000A2170000}"/>
    <cellStyle name="Millares 10 2 2 3 2 4 2" xfId="16903" xr:uid="{00000000-0005-0000-0000-0000A3170000}"/>
    <cellStyle name="Millares 10 2 2 3 2 5" xfId="12527" xr:uid="{00000000-0005-0000-0000-0000A4170000}"/>
    <cellStyle name="Millares 10 2 2 3 3" xfId="4318" xr:uid="{00000000-0005-0000-0000-0000A5170000}"/>
    <cellStyle name="Millares 10 2 2 3 3 2" xfId="6507" xr:uid="{00000000-0005-0000-0000-0000A6170000}"/>
    <cellStyle name="Millares 10 2 2 3 3 2 2" xfId="10884" xr:uid="{00000000-0005-0000-0000-0000A7170000}"/>
    <cellStyle name="Millares 10 2 2 3 3 2 2 2" xfId="19637" xr:uid="{00000000-0005-0000-0000-0000A8170000}"/>
    <cellStyle name="Millares 10 2 2 3 3 2 3" xfId="15261" xr:uid="{00000000-0005-0000-0000-0000A9170000}"/>
    <cellStyle name="Millares 10 2 2 3 3 3" xfId="8696" xr:uid="{00000000-0005-0000-0000-0000AA170000}"/>
    <cellStyle name="Millares 10 2 2 3 3 3 2" xfId="17449" xr:uid="{00000000-0005-0000-0000-0000AB170000}"/>
    <cellStyle name="Millares 10 2 2 3 3 4" xfId="13073" xr:uid="{00000000-0005-0000-0000-0000AC170000}"/>
    <cellStyle name="Millares 10 2 2 3 4" xfId="5413" xr:uid="{00000000-0005-0000-0000-0000AD170000}"/>
    <cellStyle name="Millares 10 2 2 3 4 2" xfId="9790" xr:uid="{00000000-0005-0000-0000-0000AE170000}"/>
    <cellStyle name="Millares 10 2 2 3 4 2 2" xfId="18543" xr:uid="{00000000-0005-0000-0000-0000AF170000}"/>
    <cellStyle name="Millares 10 2 2 3 4 3" xfId="14167" xr:uid="{00000000-0005-0000-0000-0000B0170000}"/>
    <cellStyle name="Millares 10 2 2 3 5" xfId="7602" xr:uid="{00000000-0005-0000-0000-0000B1170000}"/>
    <cellStyle name="Millares 10 2 2 3 5 2" xfId="16355" xr:uid="{00000000-0005-0000-0000-0000B2170000}"/>
    <cellStyle name="Millares 10 2 2 3 6" xfId="11979" xr:uid="{00000000-0005-0000-0000-0000B3170000}"/>
    <cellStyle name="Millares 10 2 2 4" xfId="3496" xr:uid="{00000000-0005-0000-0000-0000B4170000}"/>
    <cellStyle name="Millares 10 2 2 4 2" xfId="4592" xr:uid="{00000000-0005-0000-0000-0000B5170000}"/>
    <cellStyle name="Millares 10 2 2 4 2 2" xfId="6781" xr:uid="{00000000-0005-0000-0000-0000B6170000}"/>
    <cellStyle name="Millares 10 2 2 4 2 2 2" xfId="11158" xr:uid="{00000000-0005-0000-0000-0000B7170000}"/>
    <cellStyle name="Millares 10 2 2 4 2 2 2 2" xfId="19911" xr:uid="{00000000-0005-0000-0000-0000B8170000}"/>
    <cellStyle name="Millares 10 2 2 4 2 2 3" xfId="15535" xr:uid="{00000000-0005-0000-0000-0000B9170000}"/>
    <cellStyle name="Millares 10 2 2 4 2 3" xfId="8970" xr:uid="{00000000-0005-0000-0000-0000BA170000}"/>
    <cellStyle name="Millares 10 2 2 4 2 3 2" xfId="17723" xr:uid="{00000000-0005-0000-0000-0000BB170000}"/>
    <cellStyle name="Millares 10 2 2 4 2 4" xfId="13347" xr:uid="{00000000-0005-0000-0000-0000BC170000}"/>
    <cellStyle name="Millares 10 2 2 4 3" xfId="5687" xr:uid="{00000000-0005-0000-0000-0000BD170000}"/>
    <cellStyle name="Millares 10 2 2 4 3 2" xfId="10064" xr:uid="{00000000-0005-0000-0000-0000BE170000}"/>
    <cellStyle name="Millares 10 2 2 4 3 2 2" xfId="18817" xr:uid="{00000000-0005-0000-0000-0000BF170000}"/>
    <cellStyle name="Millares 10 2 2 4 3 3" xfId="14441" xr:uid="{00000000-0005-0000-0000-0000C0170000}"/>
    <cellStyle name="Millares 10 2 2 4 4" xfId="7876" xr:uid="{00000000-0005-0000-0000-0000C1170000}"/>
    <cellStyle name="Millares 10 2 2 4 4 2" xfId="16629" xr:uid="{00000000-0005-0000-0000-0000C2170000}"/>
    <cellStyle name="Millares 10 2 2 4 5" xfId="12253" xr:uid="{00000000-0005-0000-0000-0000C3170000}"/>
    <cellStyle name="Millares 10 2 2 5" xfId="4044" xr:uid="{00000000-0005-0000-0000-0000C4170000}"/>
    <cellStyle name="Millares 10 2 2 5 2" xfId="6233" xr:uid="{00000000-0005-0000-0000-0000C5170000}"/>
    <cellStyle name="Millares 10 2 2 5 2 2" xfId="10610" xr:uid="{00000000-0005-0000-0000-0000C6170000}"/>
    <cellStyle name="Millares 10 2 2 5 2 2 2" xfId="19363" xr:uid="{00000000-0005-0000-0000-0000C7170000}"/>
    <cellStyle name="Millares 10 2 2 5 2 3" xfId="14987" xr:uid="{00000000-0005-0000-0000-0000C8170000}"/>
    <cellStyle name="Millares 10 2 2 5 3" xfId="8422" xr:uid="{00000000-0005-0000-0000-0000C9170000}"/>
    <cellStyle name="Millares 10 2 2 5 3 2" xfId="17175" xr:uid="{00000000-0005-0000-0000-0000CA170000}"/>
    <cellStyle name="Millares 10 2 2 5 4" xfId="12799" xr:uid="{00000000-0005-0000-0000-0000CB170000}"/>
    <cellStyle name="Millares 10 2 2 6" xfId="5139" xr:uid="{00000000-0005-0000-0000-0000CC170000}"/>
    <cellStyle name="Millares 10 2 2 6 2" xfId="9516" xr:uid="{00000000-0005-0000-0000-0000CD170000}"/>
    <cellStyle name="Millares 10 2 2 6 2 2" xfId="18269" xr:uid="{00000000-0005-0000-0000-0000CE170000}"/>
    <cellStyle name="Millares 10 2 2 6 3" xfId="13893" xr:uid="{00000000-0005-0000-0000-0000CF170000}"/>
    <cellStyle name="Millares 10 2 2 7" xfId="7328" xr:uid="{00000000-0005-0000-0000-0000D0170000}"/>
    <cellStyle name="Millares 10 2 2 7 2" xfId="16081" xr:uid="{00000000-0005-0000-0000-0000D1170000}"/>
    <cellStyle name="Millares 10 2 2 8" xfId="11705" xr:uid="{00000000-0005-0000-0000-0000D2170000}"/>
    <cellStyle name="Millares 10 2 3" xfId="2996" xr:uid="{00000000-0005-0000-0000-0000D3170000}"/>
    <cellStyle name="Millares 10 2 3 2" xfId="3272" xr:uid="{00000000-0005-0000-0000-0000D4170000}"/>
    <cellStyle name="Millares 10 2 3 2 2" xfId="3825" xr:uid="{00000000-0005-0000-0000-0000D5170000}"/>
    <cellStyle name="Millares 10 2 3 2 2 2" xfId="4921" xr:uid="{00000000-0005-0000-0000-0000D6170000}"/>
    <cellStyle name="Millares 10 2 3 2 2 2 2" xfId="7110" xr:uid="{00000000-0005-0000-0000-0000D7170000}"/>
    <cellStyle name="Millares 10 2 3 2 2 2 2 2" xfId="11487" xr:uid="{00000000-0005-0000-0000-0000D8170000}"/>
    <cellStyle name="Millares 10 2 3 2 2 2 2 2 2" xfId="20240" xr:uid="{00000000-0005-0000-0000-0000D9170000}"/>
    <cellStyle name="Millares 10 2 3 2 2 2 2 3" xfId="15864" xr:uid="{00000000-0005-0000-0000-0000DA170000}"/>
    <cellStyle name="Millares 10 2 3 2 2 2 3" xfId="9299" xr:uid="{00000000-0005-0000-0000-0000DB170000}"/>
    <cellStyle name="Millares 10 2 3 2 2 2 3 2" xfId="18052" xr:uid="{00000000-0005-0000-0000-0000DC170000}"/>
    <cellStyle name="Millares 10 2 3 2 2 2 4" xfId="13676" xr:uid="{00000000-0005-0000-0000-0000DD170000}"/>
    <cellStyle name="Millares 10 2 3 2 2 3" xfId="6016" xr:uid="{00000000-0005-0000-0000-0000DE170000}"/>
    <cellStyle name="Millares 10 2 3 2 2 3 2" xfId="10393" xr:uid="{00000000-0005-0000-0000-0000DF170000}"/>
    <cellStyle name="Millares 10 2 3 2 2 3 2 2" xfId="19146" xr:uid="{00000000-0005-0000-0000-0000E0170000}"/>
    <cellStyle name="Millares 10 2 3 2 2 3 3" xfId="14770" xr:uid="{00000000-0005-0000-0000-0000E1170000}"/>
    <cellStyle name="Millares 10 2 3 2 2 4" xfId="8205" xr:uid="{00000000-0005-0000-0000-0000E2170000}"/>
    <cellStyle name="Millares 10 2 3 2 2 4 2" xfId="16958" xr:uid="{00000000-0005-0000-0000-0000E3170000}"/>
    <cellStyle name="Millares 10 2 3 2 2 5" xfId="12582" xr:uid="{00000000-0005-0000-0000-0000E4170000}"/>
    <cellStyle name="Millares 10 2 3 2 3" xfId="4373" xr:uid="{00000000-0005-0000-0000-0000E5170000}"/>
    <cellStyle name="Millares 10 2 3 2 3 2" xfId="6562" xr:uid="{00000000-0005-0000-0000-0000E6170000}"/>
    <cellStyle name="Millares 10 2 3 2 3 2 2" xfId="10939" xr:uid="{00000000-0005-0000-0000-0000E7170000}"/>
    <cellStyle name="Millares 10 2 3 2 3 2 2 2" xfId="19692" xr:uid="{00000000-0005-0000-0000-0000E8170000}"/>
    <cellStyle name="Millares 10 2 3 2 3 2 3" xfId="15316" xr:uid="{00000000-0005-0000-0000-0000E9170000}"/>
    <cellStyle name="Millares 10 2 3 2 3 3" xfId="8751" xr:uid="{00000000-0005-0000-0000-0000EA170000}"/>
    <cellStyle name="Millares 10 2 3 2 3 3 2" xfId="17504" xr:uid="{00000000-0005-0000-0000-0000EB170000}"/>
    <cellStyle name="Millares 10 2 3 2 3 4" xfId="13128" xr:uid="{00000000-0005-0000-0000-0000EC170000}"/>
    <cellStyle name="Millares 10 2 3 2 4" xfId="5468" xr:uid="{00000000-0005-0000-0000-0000ED170000}"/>
    <cellStyle name="Millares 10 2 3 2 4 2" xfId="9845" xr:uid="{00000000-0005-0000-0000-0000EE170000}"/>
    <cellStyle name="Millares 10 2 3 2 4 2 2" xfId="18598" xr:uid="{00000000-0005-0000-0000-0000EF170000}"/>
    <cellStyle name="Millares 10 2 3 2 4 3" xfId="14222" xr:uid="{00000000-0005-0000-0000-0000F0170000}"/>
    <cellStyle name="Millares 10 2 3 2 5" xfId="7657" xr:uid="{00000000-0005-0000-0000-0000F1170000}"/>
    <cellStyle name="Millares 10 2 3 2 5 2" xfId="16410" xr:uid="{00000000-0005-0000-0000-0000F2170000}"/>
    <cellStyle name="Millares 10 2 3 2 6" xfId="12034" xr:uid="{00000000-0005-0000-0000-0000F3170000}"/>
    <cellStyle name="Millares 10 2 3 3" xfId="3551" xr:uid="{00000000-0005-0000-0000-0000F4170000}"/>
    <cellStyle name="Millares 10 2 3 3 2" xfId="4647" xr:uid="{00000000-0005-0000-0000-0000F5170000}"/>
    <cellStyle name="Millares 10 2 3 3 2 2" xfId="6836" xr:uid="{00000000-0005-0000-0000-0000F6170000}"/>
    <cellStyle name="Millares 10 2 3 3 2 2 2" xfId="11213" xr:uid="{00000000-0005-0000-0000-0000F7170000}"/>
    <cellStyle name="Millares 10 2 3 3 2 2 2 2" xfId="19966" xr:uid="{00000000-0005-0000-0000-0000F8170000}"/>
    <cellStyle name="Millares 10 2 3 3 2 2 3" xfId="15590" xr:uid="{00000000-0005-0000-0000-0000F9170000}"/>
    <cellStyle name="Millares 10 2 3 3 2 3" xfId="9025" xr:uid="{00000000-0005-0000-0000-0000FA170000}"/>
    <cellStyle name="Millares 10 2 3 3 2 3 2" xfId="17778" xr:uid="{00000000-0005-0000-0000-0000FB170000}"/>
    <cellStyle name="Millares 10 2 3 3 2 4" xfId="13402" xr:uid="{00000000-0005-0000-0000-0000FC170000}"/>
    <cellStyle name="Millares 10 2 3 3 3" xfId="5742" xr:uid="{00000000-0005-0000-0000-0000FD170000}"/>
    <cellStyle name="Millares 10 2 3 3 3 2" xfId="10119" xr:uid="{00000000-0005-0000-0000-0000FE170000}"/>
    <cellStyle name="Millares 10 2 3 3 3 2 2" xfId="18872" xr:uid="{00000000-0005-0000-0000-0000FF170000}"/>
    <cellStyle name="Millares 10 2 3 3 3 3" xfId="14496" xr:uid="{00000000-0005-0000-0000-000000180000}"/>
    <cellStyle name="Millares 10 2 3 3 4" xfId="7931" xr:uid="{00000000-0005-0000-0000-000001180000}"/>
    <cellStyle name="Millares 10 2 3 3 4 2" xfId="16684" xr:uid="{00000000-0005-0000-0000-000002180000}"/>
    <cellStyle name="Millares 10 2 3 3 5" xfId="12308" xr:uid="{00000000-0005-0000-0000-000003180000}"/>
    <cellStyle name="Millares 10 2 3 4" xfId="4099" xr:uid="{00000000-0005-0000-0000-000004180000}"/>
    <cellStyle name="Millares 10 2 3 4 2" xfId="6288" xr:uid="{00000000-0005-0000-0000-000005180000}"/>
    <cellStyle name="Millares 10 2 3 4 2 2" xfId="10665" xr:uid="{00000000-0005-0000-0000-000006180000}"/>
    <cellStyle name="Millares 10 2 3 4 2 2 2" xfId="19418" xr:uid="{00000000-0005-0000-0000-000007180000}"/>
    <cellStyle name="Millares 10 2 3 4 2 3" xfId="15042" xr:uid="{00000000-0005-0000-0000-000008180000}"/>
    <cellStyle name="Millares 10 2 3 4 3" xfId="8477" xr:uid="{00000000-0005-0000-0000-000009180000}"/>
    <cellStyle name="Millares 10 2 3 4 3 2" xfId="17230" xr:uid="{00000000-0005-0000-0000-00000A180000}"/>
    <cellStyle name="Millares 10 2 3 4 4" xfId="12854" xr:uid="{00000000-0005-0000-0000-00000B180000}"/>
    <cellStyle name="Millares 10 2 3 5" xfId="5194" xr:uid="{00000000-0005-0000-0000-00000C180000}"/>
    <cellStyle name="Millares 10 2 3 5 2" xfId="9571" xr:uid="{00000000-0005-0000-0000-00000D180000}"/>
    <cellStyle name="Millares 10 2 3 5 2 2" xfId="18324" xr:uid="{00000000-0005-0000-0000-00000E180000}"/>
    <cellStyle name="Millares 10 2 3 5 3" xfId="13948" xr:uid="{00000000-0005-0000-0000-00000F180000}"/>
    <cellStyle name="Millares 10 2 3 6" xfId="7383" xr:uid="{00000000-0005-0000-0000-000010180000}"/>
    <cellStyle name="Millares 10 2 3 6 2" xfId="16136" xr:uid="{00000000-0005-0000-0000-000011180000}"/>
    <cellStyle name="Millares 10 2 3 7" xfId="11760" xr:uid="{00000000-0005-0000-0000-000012180000}"/>
    <cellStyle name="Millares 10 2 4" xfId="2883" xr:uid="{00000000-0005-0000-0000-000013180000}"/>
    <cellStyle name="Millares 10 2 4 2" xfId="3162" xr:uid="{00000000-0005-0000-0000-000014180000}"/>
    <cellStyle name="Millares 10 2 4 2 2" xfId="3715" xr:uid="{00000000-0005-0000-0000-000015180000}"/>
    <cellStyle name="Millares 10 2 4 2 2 2" xfId="4811" xr:uid="{00000000-0005-0000-0000-000016180000}"/>
    <cellStyle name="Millares 10 2 4 2 2 2 2" xfId="7000" xr:uid="{00000000-0005-0000-0000-000017180000}"/>
    <cellStyle name="Millares 10 2 4 2 2 2 2 2" xfId="11377" xr:uid="{00000000-0005-0000-0000-000018180000}"/>
    <cellStyle name="Millares 10 2 4 2 2 2 2 2 2" xfId="20130" xr:uid="{00000000-0005-0000-0000-000019180000}"/>
    <cellStyle name="Millares 10 2 4 2 2 2 2 3" xfId="15754" xr:uid="{00000000-0005-0000-0000-00001A180000}"/>
    <cellStyle name="Millares 10 2 4 2 2 2 3" xfId="9189" xr:uid="{00000000-0005-0000-0000-00001B180000}"/>
    <cellStyle name="Millares 10 2 4 2 2 2 3 2" xfId="17942" xr:uid="{00000000-0005-0000-0000-00001C180000}"/>
    <cellStyle name="Millares 10 2 4 2 2 2 4" xfId="13566" xr:uid="{00000000-0005-0000-0000-00001D180000}"/>
    <cellStyle name="Millares 10 2 4 2 2 3" xfId="5906" xr:uid="{00000000-0005-0000-0000-00001E180000}"/>
    <cellStyle name="Millares 10 2 4 2 2 3 2" xfId="10283" xr:uid="{00000000-0005-0000-0000-00001F180000}"/>
    <cellStyle name="Millares 10 2 4 2 2 3 2 2" xfId="19036" xr:uid="{00000000-0005-0000-0000-000020180000}"/>
    <cellStyle name="Millares 10 2 4 2 2 3 3" xfId="14660" xr:uid="{00000000-0005-0000-0000-000021180000}"/>
    <cellStyle name="Millares 10 2 4 2 2 4" xfId="8095" xr:uid="{00000000-0005-0000-0000-000022180000}"/>
    <cellStyle name="Millares 10 2 4 2 2 4 2" xfId="16848" xr:uid="{00000000-0005-0000-0000-000023180000}"/>
    <cellStyle name="Millares 10 2 4 2 2 5" xfId="12472" xr:uid="{00000000-0005-0000-0000-000024180000}"/>
    <cellStyle name="Millares 10 2 4 2 3" xfId="4263" xr:uid="{00000000-0005-0000-0000-000025180000}"/>
    <cellStyle name="Millares 10 2 4 2 3 2" xfId="6452" xr:uid="{00000000-0005-0000-0000-000026180000}"/>
    <cellStyle name="Millares 10 2 4 2 3 2 2" xfId="10829" xr:uid="{00000000-0005-0000-0000-000027180000}"/>
    <cellStyle name="Millares 10 2 4 2 3 2 2 2" xfId="19582" xr:uid="{00000000-0005-0000-0000-000028180000}"/>
    <cellStyle name="Millares 10 2 4 2 3 2 3" xfId="15206" xr:uid="{00000000-0005-0000-0000-000029180000}"/>
    <cellStyle name="Millares 10 2 4 2 3 3" xfId="8641" xr:uid="{00000000-0005-0000-0000-00002A180000}"/>
    <cellStyle name="Millares 10 2 4 2 3 3 2" xfId="17394" xr:uid="{00000000-0005-0000-0000-00002B180000}"/>
    <cellStyle name="Millares 10 2 4 2 3 4" xfId="13018" xr:uid="{00000000-0005-0000-0000-00002C180000}"/>
    <cellStyle name="Millares 10 2 4 2 4" xfId="5358" xr:uid="{00000000-0005-0000-0000-00002D180000}"/>
    <cellStyle name="Millares 10 2 4 2 4 2" xfId="9735" xr:uid="{00000000-0005-0000-0000-00002E180000}"/>
    <cellStyle name="Millares 10 2 4 2 4 2 2" xfId="18488" xr:uid="{00000000-0005-0000-0000-00002F180000}"/>
    <cellStyle name="Millares 10 2 4 2 4 3" xfId="14112" xr:uid="{00000000-0005-0000-0000-000030180000}"/>
    <cellStyle name="Millares 10 2 4 2 5" xfId="7547" xr:uid="{00000000-0005-0000-0000-000031180000}"/>
    <cellStyle name="Millares 10 2 4 2 5 2" xfId="16300" xr:uid="{00000000-0005-0000-0000-000032180000}"/>
    <cellStyle name="Millares 10 2 4 2 6" xfId="11924" xr:uid="{00000000-0005-0000-0000-000033180000}"/>
    <cellStyle name="Millares 10 2 4 3" xfId="3441" xr:uid="{00000000-0005-0000-0000-000034180000}"/>
    <cellStyle name="Millares 10 2 4 3 2" xfId="4537" xr:uid="{00000000-0005-0000-0000-000035180000}"/>
    <cellStyle name="Millares 10 2 4 3 2 2" xfId="6726" xr:uid="{00000000-0005-0000-0000-000036180000}"/>
    <cellStyle name="Millares 10 2 4 3 2 2 2" xfId="11103" xr:uid="{00000000-0005-0000-0000-000037180000}"/>
    <cellStyle name="Millares 10 2 4 3 2 2 2 2" xfId="19856" xr:uid="{00000000-0005-0000-0000-000038180000}"/>
    <cellStyle name="Millares 10 2 4 3 2 2 3" xfId="15480" xr:uid="{00000000-0005-0000-0000-000039180000}"/>
    <cellStyle name="Millares 10 2 4 3 2 3" xfId="8915" xr:uid="{00000000-0005-0000-0000-00003A180000}"/>
    <cellStyle name="Millares 10 2 4 3 2 3 2" xfId="17668" xr:uid="{00000000-0005-0000-0000-00003B180000}"/>
    <cellStyle name="Millares 10 2 4 3 2 4" xfId="13292" xr:uid="{00000000-0005-0000-0000-00003C180000}"/>
    <cellStyle name="Millares 10 2 4 3 3" xfId="5632" xr:uid="{00000000-0005-0000-0000-00003D180000}"/>
    <cellStyle name="Millares 10 2 4 3 3 2" xfId="10009" xr:uid="{00000000-0005-0000-0000-00003E180000}"/>
    <cellStyle name="Millares 10 2 4 3 3 2 2" xfId="18762" xr:uid="{00000000-0005-0000-0000-00003F180000}"/>
    <cellStyle name="Millares 10 2 4 3 3 3" xfId="14386" xr:uid="{00000000-0005-0000-0000-000040180000}"/>
    <cellStyle name="Millares 10 2 4 3 4" xfId="7821" xr:uid="{00000000-0005-0000-0000-000041180000}"/>
    <cellStyle name="Millares 10 2 4 3 4 2" xfId="16574" xr:uid="{00000000-0005-0000-0000-000042180000}"/>
    <cellStyle name="Millares 10 2 4 3 5" xfId="12198" xr:uid="{00000000-0005-0000-0000-000043180000}"/>
    <cellStyle name="Millares 10 2 4 4" xfId="3989" xr:uid="{00000000-0005-0000-0000-000044180000}"/>
    <cellStyle name="Millares 10 2 4 4 2" xfId="6178" xr:uid="{00000000-0005-0000-0000-000045180000}"/>
    <cellStyle name="Millares 10 2 4 4 2 2" xfId="10555" xr:uid="{00000000-0005-0000-0000-000046180000}"/>
    <cellStyle name="Millares 10 2 4 4 2 2 2" xfId="19308" xr:uid="{00000000-0005-0000-0000-000047180000}"/>
    <cellStyle name="Millares 10 2 4 4 2 3" xfId="14932" xr:uid="{00000000-0005-0000-0000-000048180000}"/>
    <cellStyle name="Millares 10 2 4 4 3" xfId="8367" xr:uid="{00000000-0005-0000-0000-000049180000}"/>
    <cellStyle name="Millares 10 2 4 4 3 2" xfId="17120" xr:uid="{00000000-0005-0000-0000-00004A180000}"/>
    <cellStyle name="Millares 10 2 4 4 4" xfId="12744" xr:uid="{00000000-0005-0000-0000-00004B180000}"/>
    <cellStyle name="Millares 10 2 4 5" xfId="5084" xr:uid="{00000000-0005-0000-0000-00004C180000}"/>
    <cellStyle name="Millares 10 2 4 5 2" xfId="9461" xr:uid="{00000000-0005-0000-0000-00004D180000}"/>
    <cellStyle name="Millares 10 2 4 5 2 2" xfId="18214" xr:uid="{00000000-0005-0000-0000-00004E180000}"/>
    <cellStyle name="Millares 10 2 4 5 3" xfId="13838" xr:uid="{00000000-0005-0000-0000-00004F180000}"/>
    <cellStyle name="Millares 10 2 4 6" xfId="7273" xr:uid="{00000000-0005-0000-0000-000050180000}"/>
    <cellStyle name="Millares 10 2 4 6 2" xfId="16026" xr:uid="{00000000-0005-0000-0000-000051180000}"/>
    <cellStyle name="Millares 10 2 4 7" xfId="11650" xr:uid="{00000000-0005-0000-0000-000052180000}"/>
    <cellStyle name="Millares 10 2 5" xfId="3112" xr:uid="{00000000-0005-0000-0000-000053180000}"/>
    <cellStyle name="Millares 10 2 5 2" xfId="3666" xr:uid="{00000000-0005-0000-0000-000054180000}"/>
    <cellStyle name="Millares 10 2 5 2 2" xfId="4762" xr:uid="{00000000-0005-0000-0000-000055180000}"/>
    <cellStyle name="Millares 10 2 5 2 2 2" xfId="6951" xr:uid="{00000000-0005-0000-0000-000056180000}"/>
    <cellStyle name="Millares 10 2 5 2 2 2 2" xfId="11328" xr:uid="{00000000-0005-0000-0000-000057180000}"/>
    <cellStyle name="Millares 10 2 5 2 2 2 2 2" xfId="20081" xr:uid="{00000000-0005-0000-0000-000058180000}"/>
    <cellStyle name="Millares 10 2 5 2 2 2 3" xfId="15705" xr:uid="{00000000-0005-0000-0000-000059180000}"/>
    <cellStyle name="Millares 10 2 5 2 2 3" xfId="9140" xr:uid="{00000000-0005-0000-0000-00005A180000}"/>
    <cellStyle name="Millares 10 2 5 2 2 3 2" xfId="17893" xr:uid="{00000000-0005-0000-0000-00005B180000}"/>
    <cellStyle name="Millares 10 2 5 2 2 4" xfId="13517" xr:uid="{00000000-0005-0000-0000-00005C180000}"/>
    <cellStyle name="Millares 10 2 5 2 3" xfId="5857" xr:uid="{00000000-0005-0000-0000-00005D180000}"/>
    <cellStyle name="Millares 10 2 5 2 3 2" xfId="10234" xr:uid="{00000000-0005-0000-0000-00005E180000}"/>
    <cellStyle name="Millares 10 2 5 2 3 2 2" xfId="18987" xr:uid="{00000000-0005-0000-0000-00005F180000}"/>
    <cellStyle name="Millares 10 2 5 2 3 3" xfId="14611" xr:uid="{00000000-0005-0000-0000-000060180000}"/>
    <cellStyle name="Millares 10 2 5 2 4" xfId="8046" xr:uid="{00000000-0005-0000-0000-000061180000}"/>
    <cellStyle name="Millares 10 2 5 2 4 2" xfId="16799" xr:uid="{00000000-0005-0000-0000-000062180000}"/>
    <cellStyle name="Millares 10 2 5 2 5" xfId="12423" xr:uid="{00000000-0005-0000-0000-000063180000}"/>
    <cellStyle name="Millares 10 2 5 3" xfId="4214" xr:uid="{00000000-0005-0000-0000-000064180000}"/>
    <cellStyle name="Millares 10 2 5 3 2" xfId="6403" xr:uid="{00000000-0005-0000-0000-000065180000}"/>
    <cellStyle name="Millares 10 2 5 3 2 2" xfId="10780" xr:uid="{00000000-0005-0000-0000-000066180000}"/>
    <cellStyle name="Millares 10 2 5 3 2 2 2" xfId="19533" xr:uid="{00000000-0005-0000-0000-000067180000}"/>
    <cellStyle name="Millares 10 2 5 3 2 3" xfId="15157" xr:uid="{00000000-0005-0000-0000-000068180000}"/>
    <cellStyle name="Millares 10 2 5 3 3" xfId="8592" xr:uid="{00000000-0005-0000-0000-000069180000}"/>
    <cellStyle name="Millares 10 2 5 3 3 2" xfId="17345" xr:uid="{00000000-0005-0000-0000-00006A180000}"/>
    <cellStyle name="Millares 10 2 5 3 4" xfId="12969" xr:uid="{00000000-0005-0000-0000-00006B180000}"/>
    <cellStyle name="Millares 10 2 5 4" xfId="5309" xr:uid="{00000000-0005-0000-0000-00006C180000}"/>
    <cellStyle name="Millares 10 2 5 4 2" xfId="9686" xr:uid="{00000000-0005-0000-0000-00006D180000}"/>
    <cellStyle name="Millares 10 2 5 4 2 2" xfId="18439" xr:uid="{00000000-0005-0000-0000-00006E180000}"/>
    <cellStyle name="Millares 10 2 5 4 3" xfId="14063" xr:uid="{00000000-0005-0000-0000-00006F180000}"/>
    <cellStyle name="Millares 10 2 5 5" xfId="7498" xr:uid="{00000000-0005-0000-0000-000070180000}"/>
    <cellStyle name="Millares 10 2 5 5 2" xfId="16251" xr:uid="{00000000-0005-0000-0000-000071180000}"/>
    <cellStyle name="Millares 10 2 5 6" xfId="11875" xr:uid="{00000000-0005-0000-0000-000072180000}"/>
    <cellStyle name="Millares 10 2 6" xfId="3391" xr:uid="{00000000-0005-0000-0000-000073180000}"/>
    <cellStyle name="Millares 10 2 6 2" xfId="4488" xr:uid="{00000000-0005-0000-0000-000074180000}"/>
    <cellStyle name="Millares 10 2 6 2 2" xfId="6677" xr:uid="{00000000-0005-0000-0000-000075180000}"/>
    <cellStyle name="Millares 10 2 6 2 2 2" xfId="11054" xr:uid="{00000000-0005-0000-0000-000076180000}"/>
    <cellStyle name="Millares 10 2 6 2 2 2 2" xfId="19807" xr:uid="{00000000-0005-0000-0000-000077180000}"/>
    <cellStyle name="Millares 10 2 6 2 2 3" xfId="15431" xr:uid="{00000000-0005-0000-0000-000078180000}"/>
    <cellStyle name="Millares 10 2 6 2 3" xfId="8866" xr:uid="{00000000-0005-0000-0000-000079180000}"/>
    <cellStyle name="Millares 10 2 6 2 3 2" xfId="17619" xr:uid="{00000000-0005-0000-0000-00007A180000}"/>
    <cellStyle name="Millares 10 2 6 2 4" xfId="13243" xr:uid="{00000000-0005-0000-0000-00007B180000}"/>
    <cellStyle name="Millares 10 2 6 3" xfId="5583" xr:uid="{00000000-0005-0000-0000-00007C180000}"/>
    <cellStyle name="Millares 10 2 6 3 2" xfId="9960" xr:uid="{00000000-0005-0000-0000-00007D180000}"/>
    <cellStyle name="Millares 10 2 6 3 2 2" xfId="18713" xr:uid="{00000000-0005-0000-0000-00007E180000}"/>
    <cellStyle name="Millares 10 2 6 3 3" xfId="14337" xr:uid="{00000000-0005-0000-0000-00007F180000}"/>
    <cellStyle name="Millares 10 2 6 4" xfId="7772" xr:uid="{00000000-0005-0000-0000-000080180000}"/>
    <cellStyle name="Millares 10 2 6 4 2" xfId="16525" xr:uid="{00000000-0005-0000-0000-000081180000}"/>
    <cellStyle name="Millares 10 2 6 5" xfId="12149" xr:uid="{00000000-0005-0000-0000-000082180000}"/>
    <cellStyle name="Millares 10 2 7" xfId="3941" xr:uid="{00000000-0005-0000-0000-000083180000}"/>
    <cellStyle name="Millares 10 2 7 2" xfId="6130" xr:uid="{00000000-0005-0000-0000-000084180000}"/>
    <cellStyle name="Millares 10 2 7 2 2" xfId="10507" xr:uid="{00000000-0005-0000-0000-000085180000}"/>
    <cellStyle name="Millares 10 2 7 2 2 2" xfId="19260" xr:uid="{00000000-0005-0000-0000-000086180000}"/>
    <cellStyle name="Millares 10 2 7 2 3" xfId="14884" xr:uid="{00000000-0005-0000-0000-000087180000}"/>
    <cellStyle name="Millares 10 2 7 3" xfId="8319" xr:uid="{00000000-0005-0000-0000-000088180000}"/>
    <cellStyle name="Millares 10 2 7 3 2" xfId="17072" xr:uid="{00000000-0005-0000-0000-000089180000}"/>
    <cellStyle name="Millares 10 2 7 4" xfId="12696" xr:uid="{00000000-0005-0000-0000-00008A180000}"/>
    <cellStyle name="Millares 10 2 8" xfId="5036" xr:uid="{00000000-0005-0000-0000-00008B180000}"/>
    <cellStyle name="Millares 10 2 8 2" xfId="9413" xr:uid="{00000000-0005-0000-0000-00008C180000}"/>
    <cellStyle name="Millares 10 2 8 2 2" xfId="18166" xr:uid="{00000000-0005-0000-0000-00008D180000}"/>
    <cellStyle name="Millares 10 2 8 3" xfId="13790" xr:uid="{00000000-0005-0000-0000-00008E180000}"/>
    <cellStyle name="Millares 10 2 9" xfId="7225" xr:uid="{00000000-0005-0000-0000-00008F180000}"/>
    <cellStyle name="Millares 10 2 9 2" xfId="15978" xr:uid="{00000000-0005-0000-0000-000090180000}"/>
    <cellStyle name="Millares 10 3" xfId="2940" xr:uid="{00000000-0005-0000-0000-000091180000}"/>
    <cellStyle name="Millares 10 3 2" xfId="3052" xr:uid="{00000000-0005-0000-0000-000092180000}"/>
    <cellStyle name="Millares 10 3 2 2" xfId="3328" xr:uid="{00000000-0005-0000-0000-000093180000}"/>
    <cellStyle name="Millares 10 3 2 2 2" xfId="3881" xr:uid="{00000000-0005-0000-0000-000094180000}"/>
    <cellStyle name="Millares 10 3 2 2 2 2" xfId="4977" xr:uid="{00000000-0005-0000-0000-000095180000}"/>
    <cellStyle name="Millares 10 3 2 2 2 2 2" xfId="7166" xr:uid="{00000000-0005-0000-0000-000096180000}"/>
    <cellStyle name="Millares 10 3 2 2 2 2 2 2" xfId="11543" xr:uid="{00000000-0005-0000-0000-000097180000}"/>
    <cellStyle name="Millares 10 3 2 2 2 2 2 2 2" xfId="20296" xr:uid="{00000000-0005-0000-0000-000098180000}"/>
    <cellStyle name="Millares 10 3 2 2 2 2 2 3" xfId="15920" xr:uid="{00000000-0005-0000-0000-000099180000}"/>
    <cellStyle name="Millares 10 3 2 2 2 2 3" xfId="9355" xr:uid="{00000000-0005-0000-0000-00009A180000}"/>
    <cellStyle name="Millares 10 3 2 2 2 2 3 2" xfId="18108" xr:uid="{00000000-0005-0000-0000-00009B180000}"/>
    <cellStyle name="Millares 10 3 2 2 2 2 4" xfId="13732" xr:uid="{00000000-0005-0000-0000-00009C180000}"/>
    <cellStyle name="Millares 10 3 2 2 2 3" xfId="6072" xr:uid="{00000000-0005-0000-0000-00009D180000}"/>
    <cellStyle name="Millares 10 3 2 2 2 3 2" xfId="10449" xr:uid="{00000000-0005-0000-0000-00009E180000}"/>
    <cellStyle name="Millares 10 3 2 2 2 3 2 2" xfId="19202" xr:uid="{00000000-0005-0000-0000-00009F180000}"/>
    <cellStyle name="Millares 10 3 2 2 2 3 3" xfId="14826" xr:uid="{00000000-0005-0000-0000-0000A0180000}"/>
    <cellStyle name="Millares 10 3 2 2 2 4" xfId="8261" xr:uid="{00000000-0005-0000-0000-0000A1180000}"/>
    <cellStyle name="Millares 10 3 2 2 2 4 2" xfId="17014" xr:uid="{00000000-0005-0000-0000-0000A2180000}"/>
    <cellStyle name="Millares 10 3 2 2 2 5" xfId="12638" xr:uid="{00000000-0005-0000-0000-0000A3180000}"/>
    <cellStyle name="Millares 10 3 2 2 3" xfId="4429" xr:uid="{00000000-0005-0000-0000-0000A4180000}"/>
    <cellStyle name="Millares 10 3 2 2 3 2" xfId="6618" xr:uid="{00000000-0005-0000-0000-0000A5180000}"/>
    <cellStyle name="Millares 10 3 2 2 3 2 2" xfId="10995" xr:uid="{00000000-0005-0000-0000-0000A6180000}"/>
    <cellStyle name="Millares 10 3 2 2 3 2 2 2" xfId="19748" xr:uid="{00000000-0005-0000-0000-0000A7180000}"/>
    <cellStyle name="Millares 10 3 2 2 3 2 3" xfId="15372" xr:uid="{00000000-0005-0000-0000-0000A8180000}"/>
    <cellStyle name="Millares 10 3 2 2 3 3" xfId="8807" xr:uid="{00000000-0005-0000-0000-0000A9180000}"/>
    <cellStyle name="Millares 10 3 2 2 3 3 2" xfId="17560" xr:uid="{00000000-0005-0000-0000-0000AA180000}"/>
    <cellStyle name="Millares 10 3 2 2 3 4" xfId="13184" xr:uid="{00000000-0005-0000-0000-0000AB180000}"/>
    <cellStyle name="Millares 10 3 2 2 4" xfId="5524" xr:uid="{00000000-0005-0000-0000-0000AC180000}"/>
    <cellStyle name="Millares 10 3 2 2 4 2" xfId="9901" xr:uid="{00000000-0005-0000-0000-0000AD180000}"/>
    <cellStyle name="Millares 10 3 2 2 4 2 2" xfId="18654" xr:uid="{00000000-0005-0000-0000-0000AE180000}"/>
    <cellStyle name="Millares 10 3 2 2 4 3" xfId="14278" xr:uid="{00000000-0005-0000-0000-0000AF180000}"/>
    <cellStyle name="Millares 10 3 2 2 5" xfId="7713" xr:uid="{00000000-0005-0000-0000-0000B0180000}"/>
    <cellStyle name="Millares 10 3 2 2 5 2" xfId="16466" xr:uid="{00000000-0005-0000-0000-0000B1180000}"/>
    <cellStyle name="Millares 10 3 2 2 6" xfId="12090" xr:uid="{00000000-0005-0000-0000-0000B2180000}"/>
    <cellStyle name="Millares 10 3 2 3" xfId="3607" xr:uid="{00000000-0005-0000-0000-0000B3180000}"/>
    <cellStyle name="Millares 10 3 2 3 2" xfId="4703" xr:uid="{00000000-0005-0000-0000-0000B4180000}"/>
    <cellStyle name="Millares 10 3 2 3 2 2" xfId="6892" xr:uid="{00000000-0005-0000-0000-0000B5180000}"/>
    <cellStyle name="Millares 10 3 2 3 2 2 2" xfId="11269" xr:uid="{00000000-0005-0000-0000-0000B6180000}"/>
    <cellStyle name="Millares 10 3 2 3 2 2 2 2" xfId="20022" xr:uid="{00000000-0005-0000-0000-0000B7180000}"/>
    <cellStyle name="Millares 10 3 2 3 2 2 3" xfId="15646" xr:uid="{00000000-0005-0000-0000-0000B8180000}"/>
    <cellStyle name="Millares 10 3 2 3 2 3" xfId="9081" xr:uid="{00000000-0005-0000-0000-0000B9180000}"/>
    <cellStyle name="Millares 10 3 2 3 2 3 2" xfId="17834" xr:uid="{00000000-0005-0000-0000-0000BA180000}"/>
    <cellStyle name="Millares 10 3 2 3 2 4" xfId="13458" xr:uid="{00000000-0005-0000-0000-0000BB180000}"/>
    <cellStyle name="Millares 10 3 2 3 3" xfId="5798" xr:uid="{00000000-0005-0000-0000-0000BC180000}"/>
    <cellStyle name="Millares 10 3 2 3 3 2" xfId="10175" xr:uid="{00000000-0005-0000-0000-0000BD180000}"/>
    <cellStyle name="Millares 10 3 2 3 3 2 2" xfId="18928" xr:uid="{00000000-0005-0000-0000-0000BE180000}"/>
    <cellStyle name="Millares 10 3 2 3 3 3" xfId="14552" xr:uid="{00000000-0005-0000-0000-0000BF180000}"/>
    <cellStyle name="Millares 10 3 2 3 4" xfId="7987" xr:uid="{00000000-0005-0000-0000-0000C0180000}"/>
    <cellStyle name="Millares 10 3 2 3 4 2" xfId="16740" xr:uid="{00000000-0005-0000-0000-0000C1180000}"/>
    <cellStyle name="Millares 10 3 2 3 5" xfId="12364" xr:uid="{00000000-0005-0000-0000-0000C2180000}"/>
    <cellStyle name="Millares 10 3 2 4" xfId="4155" xr:uid="{00000000-0005-0000-0000-0000C3180000}"/>
    <cellStyle name="Millares 10 3 2 4 2" xfId="6344" xr:uid="{00000000-0005-0000-0000-0000C4180000}"/>
    <cellStyle name="Millares 10 3 2 4 2 2" xfId="10721" xr:uid="{00000000-0005-0000-0000-0000C5180000}"/>
    <cellStyle name="Millares 10 3 2 4 2 2 2" xfId="19474" xr:uid="{00000000-0005-0000-0000-0000C6180000}"/>
    <cellStyle name="Millares 10 3 2 4 2 3" xfId="15098" xr:uid="{00000000-0005-0000-0000-0000C7180000}"/>
    <cellStyle name="Millares 10 3 2 4 3" xfId="8533" xr:uid="{00000000-0005-0000-0000-0000C8180000}"/>
    <cellStyle name="Millares 10 3 2 4 3 2" xfId="17286" xr:uid="{00000000-0005-0000-0000-0000C9180000}"/>
    <cellStyle name="Millares 10 3 2 4 4" xfId="12910" xr:uid="{00000000-0005-0000-0000-0000CA180000}"/>
    <cellStyle name="Millares 10 3 2 5" xfId="5250" xr:uid="{00000000-0005-0000-0000-0000CB180000}"/>
    <cellStyle name="Millares 10 3 2 5 2" xfId="9627" xr:uid="{00000000-0005-0000-0000-0000CC180000}"/>
    <cellStyle name="Millares 10 3 2 5 2 2" xfId="18380" xr:uid="{00000000-0005-0000-0000-0000CD180000}"/>
    <cellStyle name="Millares 10 3 2 5 3" xfId="14004" xr:uid="{00000000-0005-0000-0000-0000CE180000}"/>
    <cellStyle name="Millares 10 3 2 6" xfId="7439" xr:uid="{00000000-0005-0000-0000-0000CF180000}"/>
    <cellStyle name="Millares 10 3 2 6 2" xfId="16192" xr:uid="{00000000-0005-0000-0000-0000D0180000}"/>
    <cellStyle name="Millares 10 3 2 7" xfId="11816" xr:uid="{00000000-0005-0000-0000-0000D1180000}"/>
    <cellStyle name="Millares 10 3 3" xfId="3216" xr:uid="{00000000-0005-0000-0000-0000D2180000}"/>
    <cellStyle name="Millares 10 3 3 2" xfId="3769" xr:uid="{00000000-0005-0000-0000-0000D3180000}"/>
    <cellStyle name="Millares 10 3 3 2 2" xfId="4865" xr:uid="{00000000-0005-0000-0000-0000D4180000}"/>
    <cellStyle name="Millares 10 3 3 2 2 2" xfId="7054" xr:uid="{00000000-0005-0000-0000-0000D5180000}"/>
    <cellStyle name="Millares 10 3 3 2 2 2 2" xfId="11431" xr:uid="{00000000-0005-0000-0000-0000D6180000}"/>
    <cellStyle name="Millares 10 3 3 2 2 2 2 2" xfId="20184" xr:uid="{00000000-0005-0000-0000-0000D7180000}"/>
    <cellStyle name="Millares 10 3 3 2 2 2 3" xfId="15808" xr:uid="{00000000-0005-0000-0000-0000D8180000}"/>
    <cellStyle name="Millares 10 3 3 2 2 3" xfId="9243" xr:uid="{00000000-0005-0000-0000-0000D9180000}"/>
    <cellStyle name="Millares 10 3 3 2 2 3 2" xfId="17996" xr:uid="{00000000-0005-0000-0000-0000DA180000}"/>
    <cellStyle name="Millares 10 3 3 2 2 4" xfId="13620" xr:uid="{00000000-0005-0000-0000-0000DB180000}"/>
    <cellStyle name="Millares 10 3 3 2 3" xfId="5960" xr:uid="{00000000-0005-0000-0000-0000DC180000}"/>
    <cellStyle name="Millares 10 3 3 2 3 2" xfId="10337" xr:uid="{00000000-0005-0000-0000-0000DD180000}"/>
    <cellStyle name="Millares 10 3 3 2 3 2 2" xfId="19090" xr:uid="{00000000-0005-0000-0000-0000DE180000}"/>
    <cellStyle name="Millares 10 3 3 2 3 3" xfId="14714" xr:uid="{00000000-0005-0000-0000-0000DF180000}"/>
    <cellStyle name="Millares 10 3 3 2 4" xfId="8149" xr:uid="{00000000-0005-0000-0000-0000E0180000}"/>
    <cellStyle name="Millares 10 3 3 2 4 2" xfId="16902" xr:uid="{00000000-0005-0000-0000-0000E1180000}"/>
    <cellStyle name="Millares 10 3 3 2 5" xfId="12526" xr:uid="{00000000-0005-0000-0000-0000E2180000}"/>
    <cellStyle name="Millares 10 3 3 3" xfId="4317" xr:uid="{00000000-0005-0000-0000-0000E3180000}"/>
    <cellStyle name="Millares 10 3 3 3 2" xfId="6506" xr:uid="{00000000-0005-0000-0000-0000E4180000}"/>
    <cellStyle name="Millares 10 3 3 3 2 2" xfId="10883" xr:uid="{00000000-0005-0000-0000-0000E5180000}"/>
    <cellStyle name="Millares 10 3 3 3 2 2 2" xfId="19636" xr:uid="{00000000-0005-0000-0000-0000E6180000}"/>
    <cellStyle name="Millares 10 3 3 3 2 3" xfId="15260" xr:uid="{00000000-0005-0000-0000-0000E7180000}"/>
    <cellStyle name="Millares 10 3 3 3 3" xfId="8695" xr:uid="{00000000-0005-0000-0000-0000E8180000}"/>
    <cellStyle name="Millares 10 3 3 3 3 2" xfId="17448" xr:uid="{00000000-0005-0000-0000-0000E9180000}"/>
    <cellStyle name="Millares 10 3 3 3 4" xfId="13072" xr:uid="{00000000-0005-0000-0000-0000EA180000}"/>
    <cellStyle name="Millares 10 3 3 4" xfId="5412" xr:uid="{00000000-0005-0000-0000-0000EB180000}"/>
    <cellStyle name="Millares 10 3 3 4 2" xfId="9789" xr:uid="{00000000-0005-0000-0000-0000EC180000}"/>
    <cellStyle name="Millares 10 3 3 4 2 2" xfId="18542" xr:uid="{00000000-0005-0000-0000-0000ED180000}"/>
    <cellStyle name="Millares 10 3 3 4 3" xfId="14166" xr:uid="{00000000-0005-0000-0000-0000EE180000}"/>
    <cellStyle name="Millares 10 3 3 5" xfId="7601" xr:uid="{00000000-0005-0000-0000-0000EF180000}"/>
    <cellStyle name="Millares 10 3 3 5 2" xfId="16354" xr:uid="{00000000-0005-0000-0000-0000F0180000}"/>
    <cellStyle name="Millares 10 3 3 6" xfId="11978" xr:uid="{00000000-0005-0000-0000-0000F1180000}"/>
    <cellStyle name="Millares 10 3 4" xfId="3495" xr:uid="{00000000-0005-0000-0000-0000F2180000}"/>
    <cellStyle name="Millares 10 3 4 2" xfId="4591" xr:uid="{00000000-0005-0000-0000-0000F3180000}"/>
    <cellStyle name="Millares 10 3 4 2 2" xfId="6780" xr:uid="{00000000-0005-0000-0000-0000F4180000}"/>
    <cellStyle name="Millares 10 3 4 2 2 2" xfId="11157" xr:uid="{00000000-0005-0000-0000-0000F5180000}"/>
    <cellStyle name="Millares 10 3 4 2 2 2 2" xfId="19910" xr:uid="{00000000-0005-0000-0000-0000F6180000}"/>
    <cellStyle name="Millares 10 3 4 2 2 3" xfId="15534" xr:uid="{00000000-0005-0000-0000-0000F7180000}"/>
    <cellStyle name="Millares 10 3 4 2 3" xfId="8969" xr:uid="{00000000-0005-0000-0000-0000F8180000}"/>
    <cellStyle name="Millares 10 3 4 2 3 2" xfId="17722" xr:uid="{00000000-0005-0000-0000-0000F9180000}"/>
    <cellStyle name="Millares 10 3 4 2 4" xfId="13346" xr:uid="{00000000-0005-0000-0000-0000FA180000}"/>
    <cellStyle name="Millares 10 3 4 3" xfId="5686" xr:uid="{00000000-0005-0000-0000-0000FB180000}"/>
    <cellStyle name="Millares 10 3 4 3 2" xfId="10063" xr:uid="{00000000-0005-0000-0000-0000FC180000}"/>
    <cellStyle name="Millares 10 3 4 3 2 2" xfId="18816" xr:uid="{00000000-0005-0000-0000-0000FD180000}"/>
    <cellStyle name="Millares 10 3 4 3 3" xfId="14440" xr:uid="{00000000-0005-0000-0000-0000FE180000}"/>
    <cellStyle name="Millares 10 3 4 4" xfId="7875" xr:uid="{00000000-0005-0000-0000-0000FF180000}"/>
    <cellStyle name="Millares 10 3 4 4 2" xfId="16628" xr:uid="{00000000-0005-0000-0000-000000190000}"/>
    <cellStyle name="Millares 10 3 4 5" xfId="12252" xr:uid="{00000000-0005-0000-0000-000001190000}"/>
    <cellStyle name="Millares 10 3 5" xfId="4043" xr:uid="{00000000-0005-0000-0000-000002190000}"/>
    <cellStyle name="Millares 10 3 5 2" xfId="6232" xr:uid="{00000000-0005-0000-0000-000003190000}"/>
    <cellStyle name="Millares 10 3 5 2 2" xfId="10609" xr:uid="{00000000-0005-0000-0000-000004190000}"/>
    <cellStyle name="Millares 10 3 5 2 2 2" xfId="19362" xr:uid="{00000000-0005-0000-0000-000005190000}"/>
    <cellStyle name="Millares 10 3 5 2 3" xfId="14986" xr:uid="{00000000-0005-0000-0000-000006190000}"/>
    <cellStyle name="Millares 10 3 5 3" xfId="8421" xr:uid="{00000000-0005-0000-0000-000007190000}"/>
    <cellStyle name="Millares 10 3 5 3 2" xfId="17174" xr:uid="{00000000-0005-0000-0000-000008190000}"/>
    <cellStyle name="Millares 10 3 5 4" xfId="12798" xr:uid="{00000000-0005-0000-0000-000009190000}"/>
    <cellStyle name="Millares 10 3 6" xfId="5138" xr:uid="{00000000-0005-0000-0000-00000A190000}"/>
    <cellStyle name="Millares 10 3 6 2" xfId="9515" xr:uid="{00000000-0005-0000-0000-00000B190000}"/>
    <cellStyle name="Millares 10 3 6 2 2" xfId="18268" xr:uid="{00000000-0005-0000-0000-00000C190000}"/>
    <cellStyle name="Millares 10 3 6 3" xfId="13892" xr:uid="{00000000-0005-0000-0000-00000D190000}"/>
    <cellStyle name="Millares 10 3 7" xfId="7327" xr:uid="{00000000-0005-0000-0000-00000E190000}"/>
    <cellStyle name="Millares 10 3 7 2" xfId="16080" xr:uid="{00000000-0005-0000-0000-00000F190000}"/>
    <cellStyle name="Millares 10 3 8" xfId="11704" xr:uid="{00000000-0005-0000-0000-000010190000}"/>
    <cellStyle name="Millares 10 4" xfId="2995" xr:uid="{00000000-0005-0000-0000-000011190000}"/>
    <cellStyle name="Millares 10 4 2" xfId="3271" xr:uid="{00000000-0005-0000-0000-000012190000}"/>
    <cellStyle name="Millares 10 4 2 2" xfId="3824" xr:uid="{00000000-0005-0000-0000-000013190000}"/>
    <cellStyle name="Millares 10 4 2 2 2" xfId="4920" xr:uid="{00000000-0005-0000-0000-000014190000}"/>
    <cellStyle name="Millares 10 4 2 2 2 2" xfId="7109" xr:uid="{00000000-0005-0000-0000-000015190000}"/>
    <cellStyle name="Millares 10 4 2 2 2 2 2" xfId="11486" xr:uid="{00000000-0005-0000-0000-000016190000}"/>
    <cellStyle name="Millares 10 4 2 2 2 2 2 2" xfId="20239" xr:uid="{00000000-0005-0000-0000-000017190000}"/>
    <cellStyle name="Millares 10 4 2 2 2 2 3" xfId="15863" xr:uid="{00000000-0005-0000-0000-000018190000}"/>
    <cellStyle name="Millares 10 4 2 2 2 3" xfId="9298" xr:uid="{00000000-0005-0000-0000-000019190000}"/>
    <cellStyle name="Millares 10 4 2 2 2 3 2" xfId="18051" xr:uid="{00000000-0005-0000-0000-00001A190000}"/>
    <cellStyle name="Millares 10 4 2 2 2 4" xfId="13675" xr:uid="{00000000-0005-0000-0000-00001B190000}"/>
    <cellStyle name="Millares 10 4 2 2 3" xfId="6015" xr:uid="{00000000-0005-0000-0000-00001C190000}"/>
    <cellStyle name="Millares 10 4 2 2 3 2" xfId="10392" xr:uid="{00000000-0005-0000-0000-00001D190000}"/>
    <cellStyle name="Millares 10 4 2 2 3 2 2" xfId="19145" xr:uid="{00000000-0005-0000-0000-00001E190000}"/>
    <cellStyle name="Millares 10 4 2 2 3 3" xfId="14769" xr:uid="{00000000-0005-0000-0000-00001F190000}"/>
    <cellStyle name="Millares 10 4 2 2 4" xfId="8204" xr:uid="{00000000-0005-0000-0000-000020190000}"/>
    <cellStyle name="Millares 10 4 2 2 4 2" xfId="16957" xr:uid="{00000000-0005-0000-0000-000021190000}"/>
    <cellStyle name="Millares 10 4 2 2 5" xfId="12581" xr:uid="{00000000-0005-0000-0000-000022190000}"/>
    <cellStyle name="Millares 10 4 2 3" xfId="4372" xr:uid="{00000000-0005-0000-0000-000023190000}"/>
    <cellStyle name="Millares 10 4 2 3 2" xfId="6561" xr:uid="{00000000-0005-0000-0000-000024190000}"/>
    <cellStyle name="Millares 10 4 2 3 2 2" xfId="10938" xr:uid="{00000000-0005-0000-0000-000025190000}"/>
    <cellStyle name="Millares 10 4 2 3 2 2 2" xfId="19691" xr:uid="{00000000-0005-0000-0000-000026190000}"/>
    <cellStyle name="Millares 10 4 2 3 2 3" xfId="15315" xr:uid="{00000000-0005-0000-0000-000027190000}"/>
    <cellStyle name="Millares 10 4 2 3 3" xfId="8750" xr:uid="{00000000-0005-0000-0000-000028190000}"/>
    <cellStyle name="Millares 10 4 2 3 3 2" xfId="17503" xr:uid="{00000000-0005-0000-0000-000029190000}"/>
    <cellStyle name="Millares 10 4 2 3 4" xfId="13127" xr:uid="{00000000-0005-0000-0000-00002A190000}"/>
    <cellStyle name="Millares 10 4 2 4" xfId="5467" xr:uid="{00000000-0005-0000-0000-00002B190000}"/>
    <cellStyle name="Millares 10 4 2 4 2" xfId="9844" xr:uid="{00000000-0005-0000-0000-00002C190000}"/>
    <cellStyle name="Millares 10 4 2 4 2 2" xfId="18597" xr:uid="{00000000-0005-0000-0000-00002D190000}"/>
    <cellStyle name="Millares 10 4 2 4 3" xfId="14221" xr:uid="{00000000-0005-0000-0000-00002E190000}"/>
    <cellStyle name="Millares 10 4 2 5" xfId="7656" xr:uid="{00000000-0005-0000-0000-00002F190000}"/>
    <cellStyle name="Millares 10 4 2 5 2" xfId="16409" xr:uid="{00000000-0005-0000-0000-000030190000}"/>
    <cellStyle name="Millares 10 4 2 6" xfId="12033" xr:uid="{00000000-0005-0000-0000-000031190000}"/>
    <cellStyle name="Millares 10 4 3" xfId="3550" xr:uid="{00000000-0005-0000-0000-000032190000}"/>
    <cellStyle name="Millares 10 4 3 2" xfId="4646" xr:uid="{00000000-0005-0000-0000-000033190000}"/>
    <cellStyle name="Millares 10 4 3 2 2" xfId="6835" xr:uid="{00000000-0005-0000-0000-000034190000}"/>
    <cellStyle name="Millares 10 4 3 2 2 2" xfId="11212" xr:uid="{00000000-0005-0000-0000-000035190000}"/>
    <cellStyle name="Millares 10 4 3 2 2 2 2" xfId="19965" xr:uid="{00000000-0005-0000-0000-000036190000}"/>
    <cellStyle name="Millares 10 4 3 2 2 3" xfId="15589" xr:uid="{00000000-0005-0000-0000-000037190000}"/>
    <cellStyle name="Millares 10 4 3 2 3" xfId="9024" xr:uid="{00000000-0005-0000-0000-000038190000}"/>
    <cellStyle name="Millares 10 4 3 2 3 2" xfId="17777" xr:uid="{00000000-0005-0000-0000-000039190000}"/>
    <cellStyle name="Millares 10 4 3 2 4" xfId="13401" xr:uid="{00000000-0005-0000-0000-00003A190000}"/>
    <cellStyle name="Millares 10 4 3 3" xfId="5741" xr:uid="{00000000-0005-0000-0000-00003B190000}"/>
    <cellStyle name="Millares 10 4 3 3 2" xfId="10118" xr:uid="{00000000-0005-0000-0000-00003C190000}"/>
    <cellStyle name="Millares 10 4 3 3 2 2" xfId="18871" xr:uid="{00000000-0005-0000-0000-00003D190000}"/>
    <cellStyle name="Millares 10 4 3 3 3" xfId="14495" xr:uid="{00000000-0005-0000-0000-00003E190000}"/>
    <cellStyle name="Millares 10 4 3 4" xfId="7930" xr:uid="{00000000-0005-0000-0000-00003F190000}"/>
    <cellStyle name="Millares 10 4 3 4 2" xfId="16683" xr:uid="{00000000-0005-0000-0000-000040190000}"/>
    <cellStyle name="Millares 10 4 3 5" xfId="12307" xr:uid="{00000000-0005-0000-0000-000041190000}"/>
    <cellStyle name="Millares 10 4 4" xfId="4098" xr:uid="{00000000-0005-0000-0000-000042190000}"/>
    <cellStyle name="Millares 10 4 4 2" xfId="6287" xr:uid="{00000000-0005-0000-0000-000043190000}"/>
    <cellStyle name="Millares 10 4 4 2 2" xfId="10664" xr:uid="{00000000-0005-0000-0000-000044190000}"/>
    <cellStyle name="Millares 10 4 4 2 2 2" xfId="19417" xr:uid="{00000000-0005-0000-0000-000045190000}"/>
    <cellStyle name="Millares 10 4 4 2 3" xfId="15041" xr:uid="{00000000-0005-0000-0000-000046190000}"/>
    <cellStyle name="Millares 10 4 4 3" xfId="8476" xr:uid="{00000000-0005-0000-0000-000047190000}"/>
    <cellStyle name="Millares 10 4 4 3 2" xfId="17229" xr:uid="{00000000-0005-0000-0000-000048190000}"/>
    <cellStyle name="Millares 10 4 4 4" xfId="12853" xr:uid="{00000000-0005-0000-0000-000049190000}"/>
    <cellStyle name="Millares 10 4 5" xfId="5193" xr:uid="{00000000-0005-0000-0000-00004A190000}"/>
    <cellStyle name="Millares 10 4 5 2" xfId="9570" xr:uid="{00000000-0005-0000-0000-00004B190000}"/>
    <cellStyle name="Millares 10 4 5 2 2" xfId="18323" xr:uid="{00000000-0005-0000-0000-00004C190000}"/>
    <cellStyle name="Millares 10 4 5 3" xfId="13947" xr:uid="{00000000-0005-0000-0000-00004D190000}"/>
    <cellStyle name="Millares 10 4 6" xfId="7382" xr:uid="{00000000-0005-0000-0000-00004E190000}"/>
    <cellStyle name="Millares 10 4 6 2" xfId="16135" xr:uid="{00000000-0005-0000-0000-00004F190000}"/>
    <cellStyle name="Millares 10 4 7" xfId="11759" xr:uid="{00000000-0005-0000-0000-000050190000}"/>
    <cellStyle name="Millares 10 5" xfId="2882" xr:uid="{00000000-0005-0000-0000-000051190000}"/>
    <cellStyle name="Millares 10 5 2" xfId="3161" xr:uid="{00000000-0005-0000-0000-000052190000}"/>
    <cellStyle name="Millares 10 5 2 2" xfId="3714" xr:uid="{00000000-0005-0000-0000-000053190000}"/>
    <cellStyle name="Millares 10 5 2 2 2" xfId="4810" xr:uid="{00000000-0005-0000-0000-000054190000}"/>
    <cellStyle name="Millares 10 5 2 2 2 2" xfId="6999" xr:uid="{00000000-0005-0000-0000-000055190000}"/>
    <cellStyle name="Millares 10 5 2 2 2 2 2" xfId="11376" xr:uid="{00000000-0005-0000-0000-000056190000}"/>
    <cellStyle name="Millares 10 5 2 2 2 2 2 2" xfId="20129" xr:uid="{00000000-0005-0000-0000-000057190000}"/>
    <cellStyle name="Millares 10 5 2 2 2 2 3" xfId="15753" xr:uid="{00000000-0005-0000-0000-000058190000}"/>
    <cellStyle name="Millares 10 5 2 2 2 3" xfId="9188" xr:uid="{00000000-0005-0000-0000-000059190000}"/>
    <cellStyle name="Millares 10 5 2 2 2 3 2" xfId="17941" xr:uid="{00000000-0005-0000-0000-00005A190000}"/>
    <cellStyle name="Millares 10 5 2 2 2 4" xfId="13565" xr:uid="{00000000-0005-0000-0000-00005B190000}"/>
    <cellStyle name="Millares 10 5 2 2 3" xfId="5905" xr:uid="{00000000-0005-0000-0000-00005C190000}"/>
    <cellStyle name="Millares 10 5 2 2 3 2" xfId="10282" xr:uid="{00000000-0005-0000-0000-00005D190000}"/>
    <cellStyle name="Millares 10 5 2 2 3 2 2" xfId="19035" xr:uid="{00000000-0005-0000-0000-00005E190000}"/>
    <cellStyle name="Millares 10 5 2 2 3 3" xfId="14659" xr:uid="{00000000-0005-0000-0000-00005F190000}"/>
    <cellStyle name="Millares 10 5 2 2 4" xfId="8094" xr:uid="{00000000-0005-0000-0000-000060190000}"/>
    <cellStyle name="Millares 10 5 2 2 4 2" xfId="16847" xr:uid="{00000000-0005-0000-0000-000061190000}"/>
    <cellStyle name="Millares 10 5 2 2 5" xfId="12471" xr:uid="{00000000-0005-0000-0000-000062190000}"/>
    <cellStyle name="Millares 10 5 2 3" xfId="4262" xr:uid="{00000000-0005-0000-0000-000063190000}"/>
    <cellStyle name="Millares 10 5 2 3 2" xfId="6451" xr:uid="{00000000-0005-0000-0000-000064190000}"/>
    <cellStyle name="Millares 10 5 2 3 2 2" xfId="10828" xr:uid="{00000000-0005-0000-0000-000065190000}"/>
    <cellStyle name="Millares 10 5 2 3 2 2 2" xfId="19581" xr:uid="{00000000-0005-0000-0000-000066190000}"/>
    <cellStyle name="Millares 10 5 2 3 2 3" xfId="15205" xr:uid="{00000000-0005-0000-0000-000067190000}"/>
    <cellStyle name="Millares 10 5 2 3 3" xfId="8640" xr:uid="{00000000-0005-0000-0000-000068190000}"/>
    <cellStyle name="Millares 10 5 2 3 3 2" xfId="17393" xr:uid="{00000000-0005-0000-0000-000069190000}"/>
    <cellStyle name="Millares 10 5 2 3 4" xfId="13017" xr:uid="{00000000-0005-0000-0000-00006A190000}"/>
    <cellStyle name="Millares 10 5 2 4" xfId="5357" xr:uid="{00000000-0005-0000-0000-00006B190000}"/>
    <cellStyle name="Millares 10 5 2 4 2" xfId="9734" xr:uid="{00000000-0005-0000-0000-00006C190000}"/>
    <cellStyle name="Millares 10 5 2 4 2 2" xfId="18487" xr:uid="{00000000-0005-0000-0000-00006D190000}"/>
    <cellStyle name="Millares 10 5 2 4 3" xfId="14111" xr:uid="{00000000-0005-0000-0000-00006E190000}"/>
    <cellStyle name="Millares 10 5 2 5" xfId="7546" xr:uid="{00000000-0005-0000-0000-00006F190000}"/>
    <cellStyle name="Millares 10 5 2 5 2" xfId="16299" xr:uid="{00000000-0005-0000-0000-000070190000}"/>
    <cellStyle name="Millares 10 5 2 6" xfId="11923" xr:uid="{00000000-0005-0000-0000-000071190000}"/>
    <cellStyle name="Millares 10 5 3" xfId="3440" xr:uid="{00000000-0005-0000-0000-000072190000}"/>
    <cellStyle name="Millares 10 5 3 2" xfId="4536" xr:uid="{00000000-0005-0000-0000-000073190000}"/>
    <cellStyle name="Millares 10 5 3 2 2" xfId="6725" xr:uid="{00000000-0005-0000-0000-000074190000}"/>
    <cellStyle name="Millares 10 5 3 2 2 2" xfId="11102" xr:uid="{00000000-0005-0000-0000-000075190000}"/>
    <cellStyle name="Millares 10 5 3 2 2 2 2" xfId="19855" xr:uid="{00000000-0005-0000-0000-000076190000}"/>
    <cellStyle name="Millares 10 5 3 2 2 3" xfId="15479" xr:uid="{00000000-0005-0000-0000-000077190000}"/>
    <cellStyle name="Millares 10 5 3 2 3" xfId="8914" xr:uid="{00000000-0005-0000-0000-000078190000}"/>
    <cellStyle name="Millares 10 5 3 2 3 2" xfId="17667" xr:uid="{00000000-0005-0000-0000-000079190000}"/>
    <cellStyle name="Millares 10 5 3 2 4" xfId="13291" xr:uid="{00000000-0005-0000-0000-00007A190000}"/>
    <cellStyle name="Millares 10 5 3 3" xfId="5631" xr:uid="{00000000-0005-0000-0000-00007B190000}"/>
    <cellStyle name="Millares 10 5 3 3 2" xfId="10008" xr:uid="{00000000-0005-0000-0000-00007C190000}"/>
    <cellStyle name="Millares 10 5 3 3 2 2" xfId="18761" xr:uid="{00000000-0005-0000-0000-00007D190000}"/>
    <cellStyle name="Millares 10 5 3 3 3" xfId="14385" xr:uid="{00000000-0005-0000-0000-00007E190000}"/>
    <cellStyle name="Millares 10 5 3 4" xfId="7820" xr:uid="{00000000-0005-0000-0000-00007F190000}"/>
    <cellStyle name="Millares 10 5 3 4 2" xfId="16573" xr:uid="{00000000-0005-0000-0000-000080190000}"/>
    <cellStyle name="Millares 10 5 3 5" xfId="12197" xr:uid="{00000000-0005-0000-0000-000081190000}"/>
    <cellStyle name="Millares 10 5 4" xfId="3988" xr:uid="{00000000-0005-0000-0000-000082190000}"/>
    <cellStyle name="Millares 10 5 4 2" xfId="6177" xr:uid="{00000000-0005-0000-0000-000083190000}"/>
    <cellStyle name="Millares 10 5 4 2 2" xfId="10554" xr:uid="{00000000-0005-0000-0000-000084190000}"/>
    <cellStyle name="Millares 10 5 4 2 2 2" xfId="19307" xr:uid="{00000000-0005-0000-0000-000085190000}"/>
    <cellStyle name="Millares 10 5 4 2 3" xfId="14931" xr:uid="{00000000-0005-0000-0000-000086190000}"/>
    <cellStyle name="Millares 10 5 4 3" xfId="8366" xr:uid="{00000000-0005-0000-0000-000087190000}"/>
    <cellStyle name="Millares 10 5 4 3 2" xfId="17119" xr:uid="{00000000-0005-0000-0000-000088190000}"/>
    <cellStyle name="Millares 10 5 4 4" xfId="12743" xr:uid="{00000000-0005-0000-0000-000089190000}"/>
    <cellStyle name="Millares 10 5 5" xfId="5083" xr:uid="{00000000-0005-0000-0000-00008A190000}"/>
    <cellStyle name="Millares 10 5 5 2" xfId="9460" xr:uid="{00000000-0005-0000-0000-00008B190000}"/>
    <cellStyle name="Millares 10 5 5 2 2" xfId="18213" xr:uid="{00000000-0005-0000-0000-00008C190000}"/>
    <cellStyle name="Millares 10 5 5 3" xfId="13837" xr:uid="{00000000-0005-0000-0000-00008D190000}"/>
    <cellStyle name="Millares 10 5 6" xfId="7272" xr:uid="{00000000-0005-0000-0000-00008E190000}"/>
    <cellStyle name="Millares 10 5 6 2" xfId="16025" xr:uid="{00000000-0005-0000-0000-00008F190000}"/>
    <cellStyle name="Millares 10 5 7" xfId="11649" xr:uid="{00000000-0005-0000-0000-000090190000}"/>
    <cellStyle name="Millares 10 6" xfId="3111" xr:uid="{00000000-0005-0000-0000-000091190000}"/>
    <cellStyle name="Millares 10 6 2" xfId="3665" xr:uid="{00000000-0005-0000-0000-000092190000}"/>
    <cellStyle name="Millares 10 6 2 2" xfId="4761" xr:uid="{00000000-0005-0000-0000-000093190000}"/>
    <cellStyle name="Millares 10 6 2 2 2" xfId="6950" xr:uid="{00000000-0005-0000-0000-000094190000}"/>
    <cellStyle name="Millares 10 6 2 2 2 2" xfId="11327" xr:uid="{00000000-0005-0000-0000-000095190000}"/>
    <cellStyle name="Millares 10 6 2 2 2 2 2" xfId="20080" xr:uid="{00000000-0005-0000-0000-000096190000}"/>
    <cellStyle name="Millares 10 6 2 2 2 3" xfId="15704" xr:uid="{00000000-0005-0000-0000-000097190000}"/>
    <cellStyle name="Millares 10 6 2 2 3" xfId="9139" xr:uid="{00000000-0005-0000-0000-000098190000}"/>
    <cellStyle name="Millares 10 6 2 2 3 2" xfId="17892" xr:uid="{00000000-0005-0000-0000-000099190000}"/>
    <cellStyle name="Millares 10 6 2 2 4" xfId="13516" xr:uid="{00000000-0005-0000-0000-00009A190000}"/>
    <cellStyle name="Millares 10 6 2 3" xfId="5856" xr:uid="{00000000-0005-0000-0000-00009B190000}"/>
    <cellStyle name="Millares 10 6 2 3 2" xfId="10233" xr:uid="{00000000-0005-0000-0000-00009C190000}"/>
    <cellStyle name="Millares 10 6 2 3 2 2" xfId="18986" xr:uid="{00000000-0005-0000-0000-00009D190000}"/>
    <cellStyle name="Millares 10 6 2 3 3" xfId="14610" xr:uid="{00000000-0005-0000-0000-00009E190000}"/>
    <cellStyle name="Millares 10 6 2 4" xfId="8045" xr:uid="{00000000-0005-0000-0000-00009F190000}"/>
    <cellStyle name="Millares 10 6 2 4 2" xfId="16798" xr:uid="{00000000-0005-0000-0000-0000A0190000}"/>
    <cellStyle name="Millares 10 6 2 5" xfId="12422" xr:uid="{00000000-0005-0000-0000-0000A1190000}"/>
    <cellStyle name="Millares 10 6 3" xfId="4213" xr:uid="{00000000-0005-0000-0000-0000A2190000}"/>
    <cellStyle name="Millares 10 6 3 2" xfId="6402" xr:uid="{00000000-0005-0000-0000-0000A3190000}"/>
    <cellStyle name="Millares 10 6 3 2 2" xfId="10779" xr:uid="{00000000-0005-0000-0000-0000A4190000}"/>
    <cellStyle name="Millares 10 6 3 2 2 2" xfId="19532" xr:uid="{00000000-0005-0000-0000-0000A5190000}"/>
    <cellStyle name="Millares 10 6 3 2 3" xfId="15156" xr:uid="{00000000-0005-0000-0000-0000A6190000}"/>
    <cellStyle name="Millares 10 6 3 3" xfId="8591" xr:uid="{00000000-0005-0000-0000-0000A7190000}"/>
    <cellStyle name="Millares 10 6 3 3 2" xfId="17344" xr:uid="{00000000-0005-0000-0000-0000A8190000}"/>
    <cellStyle name="Millares 10 6 3 4" xfId="12968" xr:uid="{00000000-0005-0000-0000-0000A9190000}"/>
    <cellStyle name="Millares 10 6 4" xfId="5308" xr:uid="{00000000-0005-0000-0000-0000AA190000}"/>
    <cellStyle name="Millares 10 6 4 2" xfId="9685" xr:uid="{00000000-0005-0000-0000-0000AB190000}"/>
    <cellStyle name="Millares 10 6 4 2 2" xfId="18438" xr:uid="{00000000-0005-0000-0000-0000AC190000}"/>
    <cellStyle name="Millares 10 6 4 3" xfId="14062" xr:uid="{00000000-0005-0000-0000-0000AD190000}"/>
    <cellStyle name="Millares 10 6 5" xfId="7497" xr:uid="{00000000-0005-0000-0000-0000AE190000}"/>
    <cellStyle name="Millares 10 6 5 2" xfId="16250" xr:uid="{00000000-0005-0000-0000-0000AF190000}"/>
    <cellStyle name="Millares 10 6 6" xfId="11874" xr:uid="{00000000-0005-0000-0000-0000B0190000}"/>
    <cellStyle name="Millares 10 7" xfId="3390" xr:uid="{00000000-0005-0000-0000-0000B1190000}"/>
    <cellStyle name="Millares 10 7 2" xfId="4487" xr:uid="{00000000-0005-0000-0000-0000B2190000}"/>
    <cellStyle name="Millares 10 7 2 2" xfId="6676" xr:uid="{00000000-0005-0000-0000-0000B3190000}"/>
    <cellStyle name="Millares 10 7 2 2 2" xfId="11053" xr:uid="{00000000-0005-0000-0000-0000B4190000}"/>
    <cellStyle name="Millares 10 7 2 2 2 2" xfId="19806" xr:uid="{00000000-0005-0000-0000-0000B5190000}"/>
    <cellStyle name="Millares 10 7 2 2 3" xfId="15430" xr:uid="{00000000-0005-0000-0000-0000B6190000}"/>
    <cellStyle name="Millares 10 7 2 3" xfId="8865" xr:uid="{00000000-0005-0000-0000-0000B7190000}"/>
    <cellStyle name="Millares 10 7 2 3 2" xfId="17618" xr:uid="{00000000-0005-0000-0000-0000B8190000}"/>
    <cellStyle name="Millares 10 7 2 4" xfId="13242" xr:uid="{00000000-0005-0000-0000-0000B9190000}"/>
    <cellStyle name="Millares 10 7 3" xfId="5582" xr:uid="{00000000-0005-0000-0000-0000BA190000}"/>
    <cellStyle name="Millares 10 7 3 2" xfId="9959" xr:uid="{00000000-0005-0000-0000-0000BB190000}"/>
    <cellStyle name="Millares 10 7 3 2 2" xfId="18712" xr:uid="{00000000-0005-0000-0000-0000BC190000}"/>
    <cellStyle name="Millares 10 7 3 3" xfId="14336" xr:uid="{00000000-0005-0000-0000-0000BD190000}"/>
    <cellStyle name="Millares 10 7 4" xfId="7771" xr:uid="{00000000-0005-0000-0000-0000BE190000}"/>
    <cellStyle name="Millares 10 7 4 2" xfId="16524" xr:uid="{00000000-0005-0000-0000-0000BF190000}"/>
    <cellStyle name="Millares 10 7 5" xfId="12148" xr:uid="{00000000-0005-0000-0000-0000C0190000}"/>
    <cellStyle name="Millares 10 8" xfId="3940" xr:uid="{00000000-0005-0000-0000-0000C1190000}"/>
    <cellStyle name="Millares 10 8 2" xfId="6129" xr:uid="{00000000-0005-0000-0000-0000C2190000}"/>
    <cellStyle name="Millares 10 8 2 2" xfId="10506" xr:uid="{00000000-0005-0000-0000-0000C3190000}"/>
    <cellStyle name="Millares 10 8 2 2 2" xfId="19259" xr:uid="{00000000-0005-0000-0000-0000C4190000}"/>
    <cellStyle name="Millares 10 8 2 3" xfId="14883" xr:uid="{00000000-0005-0000-0000-0000C5190000}"/>
    <cellStyle name="Millares 10 8 3" xfId="8318" xr:uid="{00000000-0005-0000-0000-0000C6190000}"/>
    <cellStyle name="Millares 10 8 3 2" xfId="17071" xr:uid="{00000000-0005-0000-0000-0000C7190000}"/>
    <cellStyle name="Millares 10 8 4" xfId="12695" xr:uid="{00000000-0005-0000-0000-0000C8190000}"/>
    <cellStyle name="Millares 10 9" xfId="5035" xr:uid="{00000000-0005-0000-0000-0000C9190000}"/>
    <cellStyle name="Millares 10 9 2" xfId="9412" xr:uid="{00000000-0005-0000-0000-0000CA190000}"/>
    <cellStyle name="Millares 10 9 2 2" xfId="18165" xr:uid="{00000000-0005-0000-0000-0000CB190000}"/>
    <cellStyle name="Millares 10 9 3" xfId="13789" xr:uid="{00000000-0005-0000-0000-0000CC190000}"/>
    <cellStyle name="Millares 11" xfId="2867" xr:uid="{00000000-0005-0000-0000-0000CD190000}"/>
    <cellStyle name="Millares 12" xfId="2976" xr:uid="{00000000-0005-0000-0000-0000CE190000}"/>
    <cellStyle name="Millares 12 2" xfId="3088" xr:uid="{00000000-0005-0000-0000-0000CF190000}"/>
    <cellStyle name="Millares 12 2 2" xfId="3364" xr:uid="{00000000-0005-0000-0000-0000D0190000}"/>
    <cellStyle name="Millares 12 2 2 2" xfId="3917" xr:uid="{00000000-0005-0000-0000-0000D1190000}"/>
    <cellStyle name="Millares 12 2 2 2 2" xfId="5013" xr:uid="{00000000-0005-0000-0000-0000D2190000}"/>
    <cellStyle name="Millares 12 2 2 2 2 2" xfId="7202" xr:uid="{00000000-0005-0000-0000-0000D3190000}"/>
    <cellStyle name="Millares 12 2 2 2 2 2 2" xfId="11579" xr:uid="{00000000-0005-0000-0000-0000D4190000}"/>
    <cellStyle name="Millares 12 2 2 2 2 2 2 2" xfId="20332" xr:uid="{00000000-0005-0000-0000-0000D5190000}"/>
    <cellStyle name="Millares 12 2 2 2 2 2 3" xfId="15956" xr:uid="{00000000-0005-0000-0000-0000D6190000}"/>
    <cellStyle name="Millares 12 2 2 2 2 3" xfId="9391" xr:uid="{00000000-0005-0000-0000-0000D7190000}"/>
    <cellStyle name="Millares 12 2 2 2 2 3 2" xfId="18144" xr:uid="{00000000-0005-0000-0000-0000D8190000}"/>
    <cellStyle name="Millares 12 2 2 2 2 4" xfId="13768" xr:uid="{00000000-0005-0000-0000-0000D9190000}"/>
    <cellStyle name="Millares 12 2 2 2 3" xfId="6108" xr:uid="{00000000-0005-0000-0000-0000DA190000}"/>
    <cellStyle name="Millares 12 2 2 2 3 2" xfId="10485" xr:uid="{00000000-0005-0000-0000-0000DB190000}"/>
    <cellStyle name="Millares 12 2 2 2 3 2 2" xfId="19238" xr:uid="{00000000-0005-0000-0000-0000DC190000}"/>
    <cellStyle name="Millares 12 2 2 2 3 3" xfId="14862" xr:uid="{00000000-0005-0000-0000-0000DD190000}"/>
    <cellStyle name="Millares 12 2 2 2 4" xfId="8297" xr:uid="{00000000-0005-0000-0000-0000DE190000}"/>
    <cellStyle name="Millares 12 2 2 2 4 2" xfId="17050" xr:uid="{00000000-0005-0000-0000-0000DF190000}"/>
    <cellStyle name="Millares 12 2 2 2 5" xfId="12674" xr:uid="{00000000-0005-0000-0000-0000E0190000}"/>
    <cellStyle name="Millares 12 2 2 3" xfId="4465" xr:uid="{00000000-0005-0000-0000-0000E1190000}"/>
    <cellStyle name="Millares 12 2 2 3 2" xfId="6654" xr:uid="{00000000-0005-0000-0000-0000E2190000}"/>
    <cellStyle name="Millares 12 2 2 3 2 2" xfId="11031" xr:uid="{00000000-0005-0000-0000-0000E3190000}"/>
    <cellStyle name="Millares 12 2 2 3 2 2 2" xfId="19784" xr:uid="{00000000-0005-0000-0000-0000E4190000}"/>
    <cellStyle name="Millares 12 2 2 3 2 3" xfId="15408" xr:uid="{00000000-0005-0000-0000-0000E5190000}"/>
    <cellStyle name="Millares 12 2 2 3 3" xfId="8843" xr:uid="{00000000-0005-0000-0000-0000E6190000}"/>
    <cellStyle name="Millares 12 2 2 3 3 2" xfId="17596" xr:uid="{00000000-0005-0000-0000-0000E7190000}"/>
    <cellStyle name="Millares 12 2 2 3 4" xfId="13220" xr:uid="{00000000-0005-0000-0000-0000E8190000}"/>
    <cellStyle name="Millares 12 2 2 4" xfId="5560" xr:uid="{00000000-0005-0000-0000-0000E9190000}"/>
    <cellStyle name="Millares 12 2 2 4 2" xfId="9937" xr:uid="{00000000-0005-0000-0000-0000EA190000}"/>
    <cellStyle name="Millares 12 2 2 4 2 2" xfId="18690" xr:uid="{00000000-0005-0000-0000-0000EB190000}"/>
    <cellStyle name="Millares 12 2 2 4 3" xfId="14314" xr:uid="{00000000-0005-0000-0000-0000EC190000}"/>
    <cellStyle name="Millares 12 2 2 5" xfId="7749" xr:uid="{00000000-0005-0000-0000-0000ED190000}"/>
    <cellStyle name="Millares 12 2 2 5 2" xfId="16502" xr:uid="{00000000-0005-0000-0000-0000EE190000}"/>
    <cellStyle name="Millares 12 2 2 6" xfId="12126" xr:uid="{00000000-0005-0000-0000-0000EF190000}"/>
    <cellStyle name="Millares 12 2 3" xfId="3643" xr:uid="{00000000-0005-0000-0000-0000F0190000}"/>
    <cellStyle name="Millares 12 2 3 2" xfId="4739" xr:uid="{00000000-0005-0000-0000-0000F1190000}"/>
    <cellStyle name="Millares 12 2 3 2 2" xfId="6928" xr:uid="{00000000-0005-0000-0000-0000F2190000}"/>
    <cellStyle name="Millares 12 2 3 2 2 2" xfId="11305" xr:uid="{00000000-0005-0000-0000-0000F3190000}"/>
    <cellStyle name="Millares 12 2 3 2 2 2 2" xfId="20058" xr:uid="{00000000-0005-0000-0000-0000F4190000}"/>
    <cellStyle name="Millares 12 2 3 2 2 3" xfId="15682" xr:uid="{00000000-0005-0000-0000-0000F5190000}"/>
    <cellStyle name="Millares 12 2 3 2 3" xfId="9117" xr:uid="{00000000-0005-0000-0000-0000F6190000}"/>
    <cellStyle name="Millares 12 2 3 2 3 2" xfId="17870" xr:uid="{00000000-0005-0000-0000-0000F7190000}"/>
    <cellStyle name="Millares 12 2 3 2 4" xfId="13494" xr:uid="{00000000-0005-0000-0000-0000F8190000}"/>
    <cellStyle name="Millares 12 2 3 3" xfId="5834" xr:uid="{00000000-0005-0000-0000-0000F9190000}"/>
    <cellStyle name="Millares 12 2 3 3 2" xfId="10211" xr:uid="{00000000-0005-0000-0000-0000FA190000}"/>
    <cellStyle name="Millares 12 2 3 3 2 2" xfId="18964" xr:uid="{00000000-0005-0000-0000-0000FB190000}"/>
    <cellStyle name="Millares 12 2 3 3 3" xfId="14588" xr:uid="{00000000-0005-0000-0000-0000FC190000}"/>
    <cellStyle name="Millares 12 2 3 4" xfId="8023" xr:uid="{00000000-0005-0000-0000-0000FD190000}"/>
    <cellStyle name="Millares 12 2 3 4 2" xfId="16776" xr:uid="{00000000-0005-0000-0000-0000FE190000}"/>
    <cellStyle name="Millares 12 2 3 5" xfId="12400" xr:uid="{00000000-0005-0000-0000-0000FF190000}"/>
    <cellStyle name="Millares 12 2 4" xfId="4191" xr:uid="{00000000-0005-0000-0000-0000001A0000}"/>
    <cellStyle name="Millares 12 2 4 2" xfId="6380" xr:uid="{00000000-0005-0000-0000-0000011A0000}"/>
    <cellStyle name="Millares 12 2 4 2 2" xfId="10757" xr:uid="{00000000-0005-0000-0000-0000021A0000}"/>
    <cellStyle name="Millares 12 2 4 2 2 2" xfId="19510" xr:uid="{00000000-0005-0000-0000-0000031A0000}"/>
    <cellStyle name="Millares 12 2 4 2 3" xfId="15134" xr:uid="{00000000-0005-0000-0000-0000041A0000}"/>
    <cellStyle name="Millares 12 2 4 3" xfId="8569" xr:uid="{00000000-0005-0000-0000-0000051A0000}"/>
    <cellStyle name="Millares 12 2 4 3 2" xfId="17322" xr:uid="{00000000-0005-0000-0000-0000061A0000}"/>
    <cellStyle name="Millares 12 2 4 4" xfId="12946" xr:uid="{00000000-0005-0000-0000-0000071A0000}"/>
    <cellStyle name="Millares 12 2 5" xfId="5286" xr:uid="{00000000-0005-0000-0000-0000081A0000}"/>
    <cellStyle name="Millares 12 2 5 2" xfId="9663" xr:uid="{00000000-0005-0000-0000-0000091A0000}"/>
    <cellStyle name="Millares 12 2 5 2 2" xfId="18416" xr:uid="{00000000-0005-0000-0000-00000A1A0000}"/>
    <cellStyle name="Millares 12 2 5 3" xfId="14040" xr:uid="{00000000-0005-0000-0000-00000B1A0000}"/>
    <cellStyle name="Millares 12 2 6" xfId="7475" xr:uid="{00000000-0005-0000-0000-00000C1A0000}"/>
    <cellStyle name="Millares 12 2 6 2" xfId="16228" xr:uid="{00000000-0005-0000-0000-00000D1A0000}"/>
    <cellStyle name="Millares 12 2 7" xfId="11852" xr:uid="{00000000-0005-0000-0000-00000E1A0000}"/>
    <cellStyle name="Millares 12 3" xfId="3252" xr:uid="{00000000-0005-0000-0000-00000F1A0000}"/>
    <cellStyle name="Millares 12 3 2" xfId="3805" xr:uid="{00000000-0005-0000-0000-0000101A0000}"/>
    <cellStyle name="Millares 12 3 2 2" xfId="4901" xr:uid="{00000000-0005-0000-0000-0000111A0000}"/>
    <cellStyle name="Millares 12 3 2 2 2" xfId="7090" xr:uid="{00000000-0005-0000-0000-0000121A0000}"/>
    <cellStyle name="Millares 12 3 2 2 2 2" xfId="11467" xr:uid="{00000000-0005-0000-0000-0000131A0000}"/>
    <cellStyle name="Millares 12 3 2 2 2 2 2" xfId="20220" xr:uid="{00000000-0005-0000-0000-0000141A0000}"/>
    <cellStyle name="Millares 12 3 2 2 2 3" xfId="15844" xr:uid="{00000000-0005-0000-0000-0000151A0000}"/>
    <cellStyle name="Millares 12 3 2 2 3" xfId="9279" xr:uid="{00000000-0005-0000-0000-0000161A0000}"/>
    <cellStyle name="Millares 12 3 2 2 3 2" xfId="18032" xr:uid="{00000000-0005-0000-0000-0000171A0000}"/>
    <cellStyle name="Millares 12 3 2 2 4" xfId="13656" xr:uid="{00000000-0005-0000-0000-0000181A0000}"/>
    <cellStyle name="Millares 12 3 2 3" xfId="5996" xr:uid="{00000000-0005-0000-0000-0000191A0000}"/>
    <cellStyle name="Millares 12 3 2 3 2" xfId="10373" xr:uid="{00000000-0005-0000-0000-00001A1A0000}"/>
    <cellStyle name="Millares 12 3 2 3 2 2" xfId="19126" xr:uid="{00000000-0005-0000-0000-00001B1A0000}"/>
    <cellStyle name="Millares 12 3 2 3 3" xfId="14750" xr:uid="{00000000-0005-0000-0000-00001C1A0000}"/>
    <cellStyle name="Millares 12 3 2 4" xfId="8185" xr:uid="{00000000-0005-0000-0000-00001D1A0000}"/>
    <cellStyle name="Millares 12 3 2 4 2" xfId="16938" xr:uid="{00000000-0005-0000-0000-00001E1A0000}"/>
    <cellStyle name="Millares 12 3 2 5" xfId="12562" xr:uid="{00000000-0005-0000-0000-00001F1A0000}"/>
    <cellStyle name="Millares 12 3 3" xfId="4353" xr:uid="{00000000-0005-0000-0000-0000201A0000}"/>
    <cellStyle name="Millares 12 3 3 2" xfId="6542" xr:uid="{00000000-0005-0000-0000-0000211A0000}"/>
    <cellStyle name="Millares 12 3 3 2 2" xfId="10919" xr:uid="{00000000-0005-0000-0000-0000221A0000}"/>
    <cellStyle name="Millares 12 3 3 2 2 2" xfId="19672" xr:uid="{00000000-0005-0000-0000-0000231A0000}"/>
    <cellStyle name="Millares 12 3 3 2 3" xfId="15296" xr:uid="{00000000-0005-0000-0000-0000241A0000}"/>
    <cellStyle name="Millares 12 3 3 3" xfId="8731" xr:uid="{00000000-0005-0000-0000-0000251A0000}"/>
    <cellStyle name="Millares 12 3 3 3 2" xfId="17484" xr:uid="{00000000-0005-0000-0000-0000261A0000}"/>
    <cellStyle name="Millares 12 3 3 4" xfId="13108" xr:uid="{00000000-0005-0000-0000-0000271A0000}"/>
    <cellStyle name="Millares 12 3 4" xfId="5448" xr:uid="{00000000-0005-0000-0000-0000281A0000}"/>
    <cellStyle name="Millares 12 3 4 2" xfId="9825" xr:uid="{00000000-0005-0000-0000-0000291A0000}"/>
    <cellStyle name="Millares 12 3 4 2 2" xfId="18578" xr:uid="{00000000-0005-0000-0000-00002A1A0000}"/>
    <cellStyle name="Millares 12 3 4 3" xfId="14202" xr:uid="{00000000-0005-0000-0000-00002B1A0000}"/>
    <cellStyle name="Millares 12 3 5" xfId="7637" xr:uid="{00000000-0005-0000-0000-00002C1A0000}"/>
    <cellStyle name="Millares 12 3 5 2" xfId="16390" xr:uid="{00000000-0005-0000-0000-00002D1A0000}"/>
    <cellStyle name="Millares 12 3 6" xfId="12014" xr:uid="{00000000-0005-0000-0000-00002E1A0000}"/>
    <cellStyle name="Millares 12 4" xfId="3531" xr:uid="{00000000-0005-0000-0000-00002F1A0000}"/>
    <cellStyle name="Millares 12 4 2" xfId="4627" xr:uid="{00000000-0005-0000-0000-0000301A0000}"/>
    <cellStyle name="Millares 12 4 2 2" xfId="6816" xr:uid="{00000000-0005-0000-0000-0000311A0000}"/>
    <cellStyle name="Millares 12 4 2 2 2" xfId="11193" xr:uid="{00000000-0005-0000-0000-0000321A0000}"/>
    <cellStyle name="Millares 12 4 2 2 2 2" xfId="19946" xr:uid="{00000000-0005-0000-0000-0000331A0000}"/>
    <cellStyle name="Millares 12 4 2 2 3" xfId="15570" xr:uid="{00000000-0005-0000-0000-0000341A0000}"/>
    <cellStyle name="Millares 12 4 2 3" xfId="9005" xr:uid="{00000000-0005-0000-0000-0000351A0000}"/>
    <cellStyle name="Millares 12 4 2 3 2" xfId="17758" xr:uid="{00000000-0005-0000-0000-0000361A0000}"/>
    <cellStyle name="Millares 12 4 2 4" xfId="13382" xr:uid="{00000000-0005-0000-0000-0000371A0000}"/>
    <cellStyle name="Millares 12 4 3" xfId="5722" xr:uid="{00000000-0005-0000-0000-0000381A0000}"/>
    <cellStyle name="Millares 12 4 3 2" xfId="10099" xr:uid="{00000000-0005-0000-0000-0000391A0000}"/>
    <cellStyle name="Millares 12 4 3 2 2" xfId="18852" xr:uid="{00000000-0005-0000-0000-00003A1A0000}"/>
    <cellStyle name="Millares 12 4 3 3" xfId="14476" xr:uid="{00000000-0005-0000-0000-00003B1A0000}"/>
    <cellStyle name="Millares 12 4 4" xfId="7911" xr:uid="{00000000-0005-0000-0000-00003C1A0000}"/>
    <cellStyle name="Millares 12 4 4 2" xfId="16664" xr:uid="{00000000-0005-0000-0000-00003D1A0000}"/>
    <cellStyle name="Millares 12 4 5" xfId="12288" xr:uid="{00000000-0005-0000-0000-00003E1A0000}"/>
    <cellStyle name="Millares 12 5" xfId="4079" xr:uid="{00000000-0005-0000-0000-00003F1A0000}"/>
    <cellStyle name="Millares 12 5 2" xfId="6268" xr:uid="{00000000-0005-0000-0000-0000401A0000}"/>
    <cellStyle name="Millares 12 5 2 2" xfId="10645" xr:uid="{00000000-0005-0000-0000-0000411A0000}"/>
    <cellStyle name="Millares 12 5 2 2 2" xfId="19398" xr:uid="{00000000-0005-0000-0000-0000421A0000}"/>
    <cellStyle name="Millares 12 5 2 3" xfId="15022" xr:uid="{00000000-0005-0000-0000-0000431A0000}"/>
    <cellStyle name="Millares 12 5 3" xfId="8457" xr:uid="{00000000-0005-0000-0000-0000441A0000}"/>
    <cellStyle name="Millares 12 5 3 2" xfId="17210" xr:uid="{00000000-0005-0000-0000-0000451A0000}"/>
    <cellStyle name="Millares 12 5 4" xfId="12834" xr:uid="{00000000-0005-0000-0000-0000461A0000}"/>
    <cellStyle name="Millares 12 6" xfId="5174" xr:uid="{00000000-0005-0000-0000-0000471A0000}"/>
    <cellStyle name="Millares 12 6 2" xfId="9551" xr:uid="{00000000-0005-0000-0000-0000481A0000}"/>
    <cellStyle name="Millares 12 6 2 2" xfId="18304" xr:uid="{00000000-0005-0000-0000-0000491A0000}"/>
    <cellStyle name="Millares 12 6 3" xfId="13928" xr:uid="{00000000-0005-0000-0000-00004A1A0000}"/>
    <cellStyle name="Millares 12 7" xfId="7363" xr:uid="{00000000-0005-0000-0000-00004B1A0000}"/>
    <cellStyle name="Millares 12 7 2" xfId="16116" xr:uid="{00000000-0005-0000-0000-00004C1A0000}"/>
    <cellStyle name="Millares 12 8" xfId="11740" xr:uid="{00000000-0005-0000-0000-00004D1A0000}"/>
    <cellStyle name="Millares 13" xfId="3091" xr:uid="{00000000-0005-0000-0000-00004E1A0000}"/>
    <cellStyle name="Millares 13 2" xfId="3367" xr:uid="{00000000-0005-0000-0000-00004F1A0000}"/>
    <cellStyle name="Millares 13 2 2" xfId="3920" xr:uid="{00000000-0005-0000-0000-0000501A0000}"/>
    <cellStyle name="Millares 13 2 2 2" xfId="5016" xr:uid="{00000000-0005-0000-0000-0000511A0000}"/>
    <cellStyle name="Millares 13 2 2 2 2" xfId="7205" xr:uid="{00000000-0005-0000-0000-0000521A0000}"/>
    <cellStyle name="Millares 13 2 2 2 2 2" xfId="11582" xr:uid="{00000000-0005-0000-0000-0000531A0000}"/>
    <cellStyle name="Millares 13 2 2 2 2 2 2" xfId="20335" xr:uid="{00000000-0005-0000-0000-0000541A0000}"/>
    <cellStyle name="Millares 13 2 2 2 2 3" xfId="15959" xr:uid="{00000000-0005-0000-0000-0000551A0000}"/>
    <cellStyle name="Millares 13 2 2 2 3" xfId="9394" xr:uid="{00000000-0005-0000-0000-0000561A0000}"/>
    <cellStyle name="Millares 13 2 2 2 3 2" xfId="18147" xr:uid="{00000000-0005-0000-0000-0000571A0000}"/>
    <cellStyle name="Millares 13 2 2 2 4" xfId="13771" xr:uid="{00000000-0005-0000-0000-0000581A0000}"/>
    <cellStyle name="Millares 13 2 2 3" xfId="6111" xr:uid="{00000000-0005-0000-0000-0000591A0000}"/>
    <cellStyle name="Millares 13 2 2 3 2" xfId="10488" xr:uid="{00000000-0005-0000-0000-00005A1A0000}"/>
    <cellStyle name="Millares 13 2 2 3 2 2" xfId="19241" xr:uid="{00000000-0005-0000-0000-00005B1A0000}"/>
    <cellStyle name="Millares 13 2 2 3 3" xfId="14865" xr:uid="{00000000-0005-0000-0000-00005C1A0000}"/>
    <cellStyle name="Millares 13 2 2 4" xfId="8300" xr:uid="{00000000-0005-0000-0000-00005D1A0000}"/>
    <cellStyle name="Millares 13 2 2 4 2" xfId="17053" xr:uid="{00000000-0005-0000-0000-00005E1A0000}"/>
    <cellStyle name="Millares 13 2 2 5" xfId="12677" xr:uid="{00000000-0005-0000-0000-00005F1A0000}"/>
    <cellStyle name="Millares 13 2 3" xfId="4468" xr:uid="{00000000-0005-0000-0000-0000601A0000}"/>
    <cellStyle name="Millares 13 2 3 2" xfId="6657" xr:uid="{00000000-0005-0000-0000-0000611A0000}"/>
    <cellStyle name="Millares 13 2 3 2 2" xfId="11034" xr:uid="{00000000-0005-0000-0000-0000621A0000}"/>
    <cellStyle name="Millares 13 2 3 2 2 2" xfId="19787" xr:uid="{00000000-0005-0000-0000-0000631A0000}"/>
    <cellStyle name="Millares 13 2 3 2 3" xfId="15411" xr:uid="{00000000-0005-0000-0000-0000641A0000}"/>
    <cellStyle name="Millares 13 2 3 3" xfId="8846" xr:uid="{00000000-0005-0000-0000-0000651A0000}"/>
    <cellStyle name="Millares 13 2 3 3 2" xfId="17599" xr:uid="{00000000-0005-0000-0000-0000661A0000}"/>
    <cellStyle name="Millares 13 2 3 4" xfId="13223" xr:uid="{00000000-0005-0000-0000-0000671A0000}"/>
    <cellStyle name="Millares 13 2 4" xfId="5563" xr:uid="{00000000-0005-0000-0000-0000681A0000}"/>
    <cellStyle name="Millares 13 2 4 2" xfId="9940" xr:uid="{00000000-0005-0000-0000-0000691A0000}"/>
    <cellStyle name="Millares 13 2 4 2 2" xfId="18693" xr:uid="{00000000-0005-0000-0000-00006A1A0000}"/>
    <cellStyle name="Millares 13 2 4 3" xfId="14317" xr:uid="{00000000-0005-0000-0000-00006B1A0000}"/>
    <cellStyle name="Millares 13 2 5" xfId="7752" xr:uid="{00000000-0005-0000-0000-00006C1A0000}"/>
    <cellStyle name="Millares 13 2 5 2" xfId="16505" xr:uid="{00000000-0005-0000-0000-00006D1A0000}"/>
    <cellStyle name="Millares 13 2 6" xfId="12129" xr:uid="{00000000-0005-0000-0000-00006E1A0000}"/>
    <cellStyle name="Millares 13 3" xfId="3646" xr:uid="{00000000-0005-0000-0000-00006F1A0000}"/>
    <cellStyle name="Millares 13 3 2" xfId="4742" xr:uid="{00000000-0005-0000-0000-0000701A0000}"/>
    <cellStyle name="Millares 13 3 2 2" xfId="6931" xr:uid="{00000000-0005-0000-0000-0000711A0000}"/>
    <cellStyle name="Millares 13 3 2 2 2" xfId="11308" xr:uid="{00000000-0005-0000-0000-0000721A0000}"/>
    <cellStyle name="Millares 13 3 2 2 2 2" xfId="20061" xr:uid="{00000000-0005-0000-0000-0000731A0000}"/>
    <cellStyle name="Millares 13 3 2 2 3" xfId="15685" xr:uid="{00000000-0005-0000-0000-0000741A0000}"/>
    <cellStyle name="Millares 13 3 2 3" xfId="9120" xr:uid="{00000000-0005-0000-0000-0000751A0000}"/>
    <cellStyle name="Millares 13 3 2 3 2" xfId="17873" xr:uid="{00000000-0005-0000-0000-0000761A0000}"/>
    <cellStyle name="Millares 13 3 2 4" xfId="13497" xr:uid="{00000000-0005-0000-0000-0000771A0000}"/>
    <cellStyle name="Millares 13 3 3" xfId="5837" xr:uid="{00000000-0005-0000-0000-0000781A0000}"/>
    <cellStyle name="Millares 13 3 3 2" xfId="10214" xr:uid="{00000000-0005-0000-0000-0000791A0000}"/>
    <cellStyle name="Millares 13 3 3 2 2" xfId="18967" xr:uid="{00000000-0005-0000-0000-00007A1A0000}"/>
    <cellStyle name="Millares 13 3 3 3" xfId="14591" xr:uid="{00000000-0005-0000-0000-00007B1A0000}"/>
    <cellStyle name="Millares 13 3 4" xfId="8026" xr:uid="{00000000-0005-0000-0000-00007C1A0000}"/>
    <cellStyle name="Millares 13 3 4 2" xfId="16779" xr:uid="{00000000-0005-0000-0000-00007D1A0000}"/>
    <cellStyle name="Millares 13 3 5" xfId="12403" xr:uid="{00000000-0005-0000-0000-00007E1A0000}"/>
    <cellStyle name="Millares 13 4" xfId="4194" xr:uid="{00000000-0005-0000-0000-00007F1A0000}"/>
    <cellStyle name="Millares 13 4 2" xfId="6383" xr:uid="{00000000-0005-0000-0000-0000801A0000}"/>
    <cellStyle name="Millares 13 4 2 2" xfId="10760" xr:uid="{00000000-0005-0000-0000-0000811A0000}"/>
    <cellStyle name="Millares 13 4 2 2 2" xfId="19513" xr:uid="{00000000-0005-0000-0000-0000821A0000}"/>
    <cellStyle name="Millares 13 4 2 3" xfId="15137" xr:uid="{00000000-0005-0000-0000-0000831A0000}"/>
    <cellStyle name="Millares 13 4 3" xfId="8572" xr:uid="{00000000-0005-0000-0000-0000841A0000}"/>
    <cellStyle name="Millares 13 4 3 2" xfId="17325" xr:uid="{00000000-0005-0000-0000-0000851A0000}"/>
    <cellStyle name="Millares 13 4 4" xfId="12949" xr:uid="{00000000-0005-0000-0000-0000861A0000}"/>
    <cellStyle name="Millares 13 5" xfId="5289" xr:uid="{00000000-0005-0000-0000-0000871A0000}"/>
    <cellStyle name="Millares 13 5 2" xfId="9666" xr:uid="{00000000-0005-0000-0000-0000881A0000}"/>
    <cellStyle name="Millares 13 5 2 2" xfId="18419" xr:uid="{00000000-0005-0000-0000-0000891A0000}"/>
    <cellStyle name="Millares 13 5 3" xfId="14043" xr:uid="{00000000-0005-0000-0000-00008A1A0000}"/>
    <cellStyle name="Millares 13 6" xfId="7478" xr:uid="{00000000-0005-0000-0000-00008B1A0000}"/>
    <cellStyle name="Millares 13 6 2" xfId="16231" xr:uid="{00000000-0005-0000-0000-00008C1A0000}"/>
    <cellStyle name="Millares 13 7" xfId="11855" xr:uid="{00000000-0005-0000-0000-00008D1A0000}"/>
    <cellStyle name="Millares 14" xfId="2979" xr:uid="{00000000-0005-0000-0000-00008E1A0000}"/>
    <cellStyle name="Millares 14 2" xfId="3255" xr:uid="{00000000-0005-0000-0000-00008F1A0000}"/>
    <cellStyle name="Millares 14 2 2" xfId="3808" xr:uid="{00000000-0005-0000-0000-0000901A0000}"/>
    <cellStyle name="Millares 14 2 2 2" xfId="4904" xr:uid="{00000000-0005-0000-0000-0000911A0000}"/>
    <cellStyle name="Millares 14 2 2 2 2" xfId="7093" xr:uid="{00000000-0005-0000-0000-0000921A0000}"/>
    <cellStyle name="Millares 14 2 2 2 2 2" xfId="11470" xr:uid="{00000000-0005-0000-0000-0000931A0000}"/>
    <cellStyle name="Millares 14 2 2 2 2 2 2" xfId="20223" xr:uid="{00000000-0005-0000-0000-0000941A0000}"/>
    <cellStyle name="Millares 14 2 2 2 2 3" xfId="15847" xr:uid="{00000000-0005-0000-0000-0000951A0000}"/>
    <cellStyle name="Millares 14 2 2 2 3" xfId="9282" xr:uid="{00000000-0005-0000-0000-0000961A0000}"/>
    <cellStyle name="Millares 14 2 2 2 3 2" xfId="18035" xr:uid="{00000000-0005-0000-0000-0000971A0000}"/>
    <cellStyle name="Millares 14 2 2 2 4" xfId="13659" xr:uid="{00000000-0005-0000-0000-0000981A0000}"/>
    <cellStyle name="Millares 14 2 2 3" xfId="5999" xr:uid="{00000000-0005-0000-0000-0000991A0000}"/>
    <cellStyle name="Millares 14 2 2 3 2" xfId="10376" xr:uid="{00000000-0005-0000-0000-00009A1A0000}"/>
    <cellStyle name="Millares 14 2 2 3 2 2" xfId="19129" xr:uid="{00000000-0005-0000-0000-00009B1A0000}"/>
    <cellStyle name="Millares 14 2 2 3 3" xfId="14753" xr:uid="{00000000-0005-0000-0000-00009C1A0000}"/>
    <cellStyle name="Millares 14 2 2 4" xfId="8188" xr:uid="{00000000-0005-0000-0000-00009D1A0000}"/>
    <cellStyle name="Millares 14 2 2 4 2" xfId="16941" xr:uid="{00000000-0005-0000-0000-00009E1A0000}"/>
    <cellStyle name="Millares 14 2 2 5" xfId="12565" xr:uid="{00000000-0005-0000-0000-00009F1A0000}"/>
    <cellStyle name="Millares 14 2 3" xfId="4356" xr:uid="{00000000-0005-0000-0000-0000A01A0000}"/>
    <cellStyle name="Millares 14 2 3 2" xfId="6545" xr:uid="{00000000-0005-0000-0000-0000A11A0000}"/>
    <cellStyle name="Millares 14 2 3 2 2" xfId="10922" xr:uid="{00000000-0005-0000-0000-0000A21A0000}"/>
    <cellStyle name="Millares 14 2 3 2 2 2" xfId="19675" xr:uid="{00000000-0005-0000-0000-0000A31A0000}"/>
    <cellStyle name="Millares 14 2 3 2 3" xfId="15299" xr:uid="{00000000-0005-0000-0000-0000A41A0000}"/>
    <cellStyle name="Millares 14 2 3 3" xfId="8734" xr:uid="{00000000-0005-0000-0000-0000A51A0000}"/>
    <cellStyle name="Millares 14 2 3 3 2" xfId="17487" xr:uid="{00000000-0005-0000-0000-0000A61A0000}"/>
    <cellStyle name="Millares 14 2 3 4" xfId="13111" xr:uid="{00000000-0005-0000-0000-0000A71A0000}"/>
    <cellStyle name="Millares 14 2 4" xfId="5451" xr:uid="{00000000-0005-0000-0000-0000A81A0000}"/>
    <cellStyle name="Millares 14 2 4 2" xfId="9828" xr:uid="{00000000-0005-0000-0000-0000A91A0000}"/>
    <cellStyle name="Millares 14 2 4 2 2" xfId="18581" xr:uid="{00000000-0005-0000-0000-0000AA1A0000}"/>
    <cellStyle name="Millares 14 2 4 3" xfId="14205" xr:uid="{00000000-0005-0000-0000-0000AB1A0000}"/>
    <cellStyle name="Millares 14 2 5" xfId="7640" xr:uid="{00000000-0005-0000-0000-0000AC1A0000}"/>
    <cellStyle name="Millares 14 2 5 2" xfId="16393" xr:uid="{00000000-0005-0000-0000-0000AD1A0000}"/>
    <cellStyle name="Millares 14 2 6" xfId="12017" xr:uid="{00000000-0005-0000-0000-0000AE1A0000}"/>
    <cellStyle name="Millares 14 3" xfId="3534" xr:uid="{00000000-0005-0000-0000-0000AF1A0000}"/>
    <cellStyle name="Millares 14 3 2" xfId="4630" xr:uid="{00000000-0005-0000-0000-0000B01A0000}"/>
    <cellStyle name="Millares 14 3 2 2" xfId="6819" xr:uid="{00000000-0005-0000-0000-0000B11A0000}"/>
    <cellStyle name="Millares 14 3 2 2 2" xfId="11196" xr:uid="{00000000-0005-0000-0000-0000B21A0000}"/>
    <cellStyle name="Millares 14 3 2 2 2 2" xfId="19949" xr:uid="{00000000-0005-0000-0000-0000B31A0000}"/>
    <cellStyle name="Millares 14 3 2 2 3" xfId="15573" xr:uid="{00000000-0005-0000-0000-0000B41A0000}"/>
    <cellStyle name="Millares 14 3 2 3" xfId="9008" xr:uid="{00000000-0005-0000-0000-0000B51A0000}"/>
    <cellStyle name="Millares 14 3 2 3 2" xfId="17761" xr:uid="{00000000-0005-0000-0000-0000B61A0000}"/>
    <cellStyle name="Millares 14 3 2 4" xfId="13385" xr:uid="{00000000-0005-0000-0000-0000B71A0000}"/>
    <cellStyle name="Millares 14 3 3" xfId="5725" xr:uid="{00000000-0005-0000-0000-0000B81A0000}"/>
    <cellStyle name="Millares 14 3 3 2" xfId="10102" xr:uid="{00000000-0005-0000-0000-0000B91A0000}"/>
    <cellStyle name="Millares 14 3 3 2 2" xfId="18855" xr:uid="{00000000-0005-0000-0000-0000BA1A0000}"/>
    <cellStyle name="Millares 14 3 3 3" xfId="14479" xr:uid="{00000000-0005-0000-0000-0000BB1A0000}"/>
    <cellStyle name="Millares 14 3 4" xfId="7914" xr:uid="{00000000-0005-0000-0000-0000BC1A0000}"/>
    <cellStyle name="Millares 14 3 4 2" xfId="16667" xr:uid="{00000000-0005-0000-0000-0000BD1A0000}"/>
    <cellStyle name="Millares 14 3 5" xfId="12291" xr:uid="{00000000-0005-0000-0000-0000BE1A0000}"/>
    <cellStyle name="Millares 14 4" xfId="4082" xr:uid="{00000000-0005-0000-0000-0000BF1A0000}"/>
    <cellStyle name="Millares 14 4 2" xfId="6271" xr:uid="{00000000-0005-0000-0000-0000C01A0000}"/>
    <cellStyle name="Millares 14 4 2 2" xfId="10648" xr:uid="{00000000-0005-0000-0000-0000C11A0000}"/>
    <cellStyle name="Millares 14 4 2 2 2" xfId="19401" xr:uid="{00000000-0005-0000-0000-0000C21A0000}"/>
    <cellStyle name="Millares 14 4 2 3" xfId="15025" xr:uid="{00000000-0005-0000-0000-0000C31A0000}"/>
    <cellStyle name="Millares 14 4 3" xfId="8460" xr:uid="{00000000-0005-0000-0000-0000C41A0000}"/>
    <cellStyle name="Millares 14 4 3 2" xfId="17213" xr:uid="{00000000-0005-0000-0000-0000C51A0000}"/>
    <cellStyle name="Millares 14 4 4" xfId="12837" xr:uid="{00000000-0005-0000-0000-0000C61A0000}"/>
    <cellStyle name="Millares 14 5" xfId="5177" xr:uid="{00000000-0005-0000-0000-0000C71A0000}"/>
    <cellStyle name="Millares 14 5 2" xfId="9554" xr:uid="{00000000-0005-0000-0000-0000C81A0000}"/>
    <cellStyle name="Millares 14 5 2 2" xfId="18307" xr:uid="{00000000-0005-0000-0000-0000C91A0000}"/>
    <cellStyle name="Millares 14 5 3" xfId="13931" xr:uid="{00000000-0005-0000-0000-0000CA1A0000}"/>
    <cellStyle name="Millares 14 6" xfId="7366" xr:uid="{00000000-0005-0000-0000-0000CB1A0000}"/>
    <cellStyle name="Millares 14 6 2" xfId="16119" xr:uid="{00000000-0005-0000-0000-0000CC1A0000}"/>
    <cellStyle name="Millares 14 7" xfId="11743" xr:uid="{00000000-0005-0000-0000-0000CD1A0000}"/>
    <cellStyle name="Millares 2" xfId="4" xr:uid="{00000000-0005-0000-0000-0000CE1A0000}"/>
    <cellStyle name="Millares 2 2" xfId="5" xr:uid="{00000000-0005-0000-0000-0000CF1A0000}"/>
    <cellStyle name="Millares 2 2 2" xfId="212" xr:uid="{00000000-0005-0000-0000-0000D01A0000}"/>
    <cellStyle name="Millares 2 3" xfId="213" xr:uid="{00000000-0005-0000-0000-0000D11A0000}"/>
    <cellStyle name="Millares 2 3 10" xfId="3942" xr:uid="{00000000-0005-0000-0000-0000D21A0000}"/>
    <cellStyle name="Millares 2 3 10 2" xfId="6131" xr:uid="{00000000-0005-0000-0000-0000D31A0000}"/>
    <cellStyle name="Millares 2 3 10 2 2" xfId="10508" xr:uid="{00000000-0005-0000-0000-0000D41A0000}"/>
    <cellStyle name="Millares 2 3 10 2 2 2" xfId="19261" xr:uid="{00000000-0005-0000-0000-0000D51A0000}"/>
    <cellStyle name="Millares 2 3 10 2 3" xfId="14885" xr:uid="{00000000-0005-0000-0000-0000D61A0000}"/>
    <cellStyle name="Millares 2 3 10 3" xfId="8320" xr:uid="{00000000-0005-0000-0000-0000D71A0000}"/>
    <cellStyle name="Millares 2 3 10 3 2" xfId="17073" xr:uid="{00000000-0005-0000-0000-0000D81A0000}"/>
    <cellStyle name="Millares 2 3 10 4" xfId="12697" xr:uid="{00000000-0005-0000-0000-0000D91A0000}"/>
    <cellStyle name="Millares 2 3 11" xfId="5037" xr:uid="{00000000-0005-0000-0000-0000DA1A0000}"/>
    <cellStyle name="Millares 2 3 11 2" xfId="9414" xr:uid="{00000000-0005-0000-0000-0000DB1A0000}"/>
    <cellStyle name="Millares 2 3 11 2 2" xfId="18167" xr:uid="{00000000-0005-0000-0000-0000DC1A0000}"/>
    <cellStyle name="Millares 2 3 11 3" xfId="13791" xr:uid="{00000000-0005-0000-0000-0000DD1A0000}"/>
    <cellStyle name="Millares 2 3 12" xfId="7226" xr:uid="{00000000-0005-0000-0000-0000DE1A0000}"/>
    <cellStyle name="Millares 2 3 12 2" xfId="15979" xr:uid="{00000000-0005-0000-0000-0000DF1A0000}"/>
    <cellStyle name="Millares 2 3 13" xfId="11603" xr:uid="{00000000-0005-0000-0000-0000E01A0000}"/>
    <cellStyle name="Millares 2 3 2" xfId="214" xr:uid="{00000000-0005-0000-0000-0000E11A0000}"/>
    <cellStyle name="Millares 2 3 2 10" xfId="7227" xr:uid="{00000000-0005-0000-0000-0000E21A0000}"/>
    <cellStyle name="Millares 2 3 2 10 2" xfId="15980" xr:uid="{00000000-0005-0000-0000-0000E31A0000}"/>
    <cellStyle name="Millares 2 3 2 11" xfId="11604" xr:uid="{00000000-0005-0000-0000-0000E41A0000}"/>
    <cellStyle name="Millares 2 3 2 2" xfId="215" xr:uid="{00000000-0005-0000-0000-0000E51A0000}"/>
    <cellStyle name="Millares 2 3 2 2 10" xfId="11605" xr:uid="{00000000-0005-0000-0000-0000E61A0000}"/>
    <cellStyle name="Millares 2 3 2 2 2" xfId="2944" xr:uid="{00000000-0005-0000-0000-0000E71A0000}"/>
    <cellStyle name="Millares 2 3 2 2 2 2" xfId="3056" xr:uid="{00000000-0005-0000-0000-0000E81A0000}"/>
    <cellStyle name="Millares 2 3 2 2 2 2 2" xfId="3332" xr:uid="{00000000-0005-0000-0000-0000E91A0000}"/>
    <cellStyle name="Millares 2 3 2 2 2 2 2 2" xfId="3885" xr:uid="{00000000-0005-0000-0000-0000EA1A0000}"/>
    <cellStyle name="Millares 2 3 2 2 2 2 2 2 2" xfId="4981" xr:uid="{00000000-0005-0000-0000-0000EB1A0000}"/>
    <cellStyle name="Millares 2 3 2 2 2 2 2 2 2 2" xfId="7170" xr:uid="{00000000-0005-0000-0000-0000EC1A0000}"/>
    <cellStyle name="Millares 2 3 2 2 2 2 2 2 2 2 2" xfId="11547" xr:uid="{00000000-0005-0000-0000-0000ED1A0000}"/>
    <cellStyle name="Millares 2 3 2 2 2 2 2 2 2 2 2 2" xfId="20300" xr:uid="{00000000-0005-0000-0000-0000EE1A0000}"/>
    <cellStyle name="Millares 2 3 2 2 2 2 2 2 2 2 3" xfId="15924" xr:uid="{00000000-0005-0000-0000-0000EF1A0000}"/>
    <cellStyle name="Millares 2 3 2 2 2 2 2 2 2 3" xfId="9359" xr:uid="{00000000-0005-0000-0000-0000F01A0000}"/>
    <cellStyle name="Millares 2 3 2 2 2 2 2 2 2 3 2" xfId="18112" xr:uid="{00000000-0005-0000-0000-0000F11A0000}"/>
    <cellStyle name="Millares 2 3 2 2 2 2 2 2 2 4" xfId="13736" xr:uid="{00000000-0005-0000-0000-0000F21A0000}"/>
    <cellStyle name="Millares 2 3 2 2 2 2 2 2 3" xfId="6076" xr:uid="{00000000-0005-0000-0000-0000F31A0000}"/>
    <cellStyle name="Millares 2 3 2 2 2 2 2 2 3 2" xfId="10453" xr:uid="{00000000-0005-0000-0000-0000F41A0000}"/>
    <cellStyle name="Millares 2 3 2 2 2 2 2 2 3 2 2" xfId="19206" xr:uid="{00000000-0005-0000-0000-0000F51A0000}"/>
    <cellStyle name="Millares 2 3 2 2 2 2 2 2 3 3" xfId="14830" xr:uid="{00000000-0005-0000-0000-0000F61A0000}"/>
    <cellStyle name="Millares 2 3 2 2 2 2 2 2 4" xfId="8265" xr:uid="{00000000-0005-0000-0000-0000F71A0000}"/>
    <cellStyle name="Millares 2 3 2 2 2 2 2 2 4 2" xfId="17018" xr:uid="{00000000-0005-0000-0000-0000F81A0000}"/>
    <cellStyle name="Millares 2 3 2 2 2 2 2 2 5" xfId="12642" xr:uid="{00000000-0005-0000-0000-0000F91A0000}"/>
    <cellStyle name="Millares 2 3 2 2 2 2 2 3" xfId="4433" xr:uid="{00000000-0005-0000-0000-0000FA1A0000}"/>
    <cellStyle name="Millares 2 3 2 2 2 2 2 3 2" xfId="6622" xr:uid="{00000000-0005-0000-0000-0000FB1A0000}"/>
    <cellStyle name="Millares 2 3 2 2 2 2 2 3 2 2" xfId="10999" xr:uid="{00000000-0005-0000-0000-0000FC1A0000}"/>
    <cellStyle name="Millares 2 3 2 2 2 2 2 3 2 2 2" xfId="19752" xr:uid="{00000000-0005-0000-0000-0000FD1A0000}"/>
    <cellStyle name="Millares 2 3 2 2 2 2 2 3 2 3" xfId="15376" xr:uid="{00000000-0005-0000-0000-0000FE1A0000}"/>
    <cellStyle name="Millares 2 3 2 2 2 2 2 3 3" xfId="8811" xr:uid="{00000000-0005-0000-0000-0000FF1A0000}"/>
    <cellStyle name="Millares 2 3 2 2 2 2 2 3 3 2" xfId="17564" xr:uid="{00000000-0005-0000-0000-0000001B0000}"/>
    <cellStyle name="Millares 2 3 2 2 2 2 2 3 4" xfId="13188" xr:uid="{00000000-0005-0000-0000-0000011B0000}"/>
    <cellStyle name="Millares 2 3 2 2 2 2 2 4" xfId="5528" xr:uid="{00000000-0005-0000-0000-0000021B0000}"/>
    <cellStyle name="Millares 2 3 2 2 2 2 2 4 2" xfId="9905" xr:uid="{00000000-0005-0000-0000-0000031B0000}"/>
    <cellStyle name="Millares 2 3 2 2 2 2 2 4 2 2" xfId="18658" xr:uid="{00000000-0005-0000-0000-0000041B0000}"/>
    <cellStyle name="Millares 2 3 2 2 2 2 2 4 3" xfId="14282" xr:uid="{00000000-0005-0000-0000-0000051B0000}"/>
    <cellStyle name="Millares 2 3 2 2 2 2 2 5" xfId="7717" xr:uid="{00000000-0005-0000-0000-0000061B0000}"/>
    <cellStyle name="Millares 2 3 2 2 2 2 2 5 2" xfId="16470" xr:uid="{00000000-0005-0000-0000-0000071B0000}"/>
    <cellStyle name="Millares 2 3 2 2 2 2 2 6" xfId="12094" xr:uid="{00000000-0005-0000-0000-0000081B0000}"/>
    <cellStyle name="Millares 2 3 2 2 2 2 3" xfId="3611" xr:uid="{00000000-0005-0000-0000-0000091B0000}"/>
    <cellStyle name="Millares 2 3 2 2 2 2 3 2" xfId="4707" xr:uid="{00000000-0005-0000-0000-00000A1B0000}"/>
    <cellStyle name="Millares 2 3 2 2 2 2 3 2 2" xfId="6896" xr:uid="{00000000-0005-0000-0000-00000B1B0000}"/>
    <cellStyle name="Millares 2 3 2 2 2 2 3 2 2 2" xfId="11273" xr:uid="{00000000-0005-0000-0000-00000C1B0000}"/>
    <cellStyle name="Millares 2 3 2 2 2 2 3 2 2 2 2" xfId="20026" xr:uid="{00000000-0005-0000-0000-00000D1B0000}"/>
    <cellStyle name="Millares 2 3 2 2 2 2 3 2 2 3" xfId="15650" xr:uid="{00000000-0005-0000-0000-00000E1B0000}"/>
    <cellStyle name="Millares 2 3 2 2 2 2 3 2 3" xfId="9085" xr:uid="{00000000-0005-0000-0000-00000F1B0000}"/>
    <cellStyle name="Millares 2 3 2 2 2 2 3 2 3 2" xfId="17838" xr:uid="{00000000-0005-0000-0000-0000101B0000}"/>
    <cellStyle name="Millares 2 3 2 2 2 2 3 2 4" xfId="13462" xr:uid="{00000000-0005-0000-0000-0000111B0000}"/>
    <cellStyle name="Millares 2 3 2 2 2 2 3 3" xfId="5802" xr:uid="{00000000-0005-0000-0000-0000121B0000}"/>
    <cellStyle name="Millares 2 3 2 2 2 2 3 3 2" xfId="10179" xr:uid="{00000000-0005-0000-0000-0000131B0000}"/>
    <cellStyle name="Millares 2 3 2 2 2 2 3 3 2 2" xfId="18932" xr:uid="{00000000-0005-0000-0000-0000141B0000}"/>
    <cellStyle name="Millares 2 3 2 2 2 2 3 3 3" xfId="14556" xr:uid="{00000000-0005-0000-0000-0000151B0000}"/>
    <cellStyle name="Millares 2 3 2 2 2 2 3 4" xfId="7991" xr:uid="{00000000-0005-0000-0000-0000161B0000}"/>
    <cellStyle name="Millares 2 3 2 2 2 2 3 4 2" xfId="16744" xr:uid="{00000000-0005-0000-0000-0000171B0000}"/>
    <cellStyle name="Millares 2 3 2 2 2 2 3 5" xfId="12368" xr:uid="{00000000-0005-0000-0000-0000181B0000}"/>
    <cellStyle name="Millares 2 3 2 2 2 2 4" xfId="4159" xr:uid="{00000000-0005-0000-0000-0000191B0000}"/>
    <cellStyle name="Millares 2 3 2 2 2 2 4 2" xfId="6348" xr:uid="{00000000-0005-0000-0000-00001A1B0000}"/>
    <cellStyle name="Millares 2 3 2 2 2 2 4 2 2" xfId="10725" xr:uid="{00000000-0005-0000-0000-00001B1B0000}"/>
    <cellStyle name="Millares 2 3 2 2 2 2 4 2 2 2" xfId="19478" xr:uid="{00000000-0005-0000-0000-00001C1B0000}"/>
    <cellStyle name="Millares 2 3 2 2 2 2 4 2 3" xfId="15102" xr:uid="{00000000-0005-0000-0000-00001D1B0000}"/>
    <cellStyle name="Millares 2 3 2 2 2 2 4 3" xfId="8537" xr:uid="{00000000-0005-0000-0000-00001E1B0000}"/>
    <cellStyle name="Millares 2 3 2 2 2 2 4 3 2" xfId="17290" xr:uid="{00000000-0005-0000-0000-00001F1B0000}"/>
    <cellStyle name="Millares 2 3 2 2 2 2 4 4" xfId="12914" xr:uid="{00000000-0005-0000-0000-0000201B0000}"/>
    <cellStyle name="Millares 2 3 2 2 2 2 5" xfId="5254" xr:uid="{00000000-0005-0000-0000-0000211B0000}"/>
    <cellStyle name="Millares 2 3 2 2 2 2 5 2" xfId="9631" xr:uid="{00000000-0005-0000-0000-0000221B0000}"/>
    <cellStyle name="Millares 2 3 2 2 2 2 5 2 2" xfId="18384" xr:uid="{00000000-0005-0000-0000-0000231B0000}"/>
    <cellStyle name="Millares 2 3 2 2 2 2 5 3" xfId="14008" xr:uid="{00000000-0005-0000-0000-0000241B0000}"/>
    <cellStyle name="Millares 2 3 2 2 2 2 6" xfId="7443" xr:uid="{00000000-0005-0000-0000-0000251B0000}"/>
    <cellStyle name="Millares 2 3 2 2 2 2 6 2" xfId="16196" xr:uid="{00000000-0005-0000-0000-0000261B0000}"/>
    <cellStyle name="Millares 2 3 2 2 2 2 7" xfId="11820" xr:uid="{00000000-0005-0000-0000-0000271B0000}"/>
    <cellStyle name="Millares 2 3 2 2 2 3" xfId="3220" xr:uid="{00000000-0005-0000-0000-0000281B0000}"/>
    <cellStyle name="Millares 2 3 2 2 2 3 2" xfId="3773" xr:uid="{00000000-0005-0000-0000-0000291B0000}"/>
    <cellStyle name="Millares 2 3 2 2 2 3 2 2" xfId="4869" xr:uid="{00000000-0005-0000-0000-00002A1B0000}"/>
    <cellStyle name="Millares 2 3 2 2 2 3 2 2 2" xfId="7058" xr:uid="{00000000-0005-0000-0000-00002B1B0000}"/>
    <cellStyle name="Millares 2 3 2 2 2 3 2 2 2 2" xfId="11435" xr:uid="{00000000-0005-0000-0000-00002C1B0000}"/>
    <cellStyle name="Millares 2 3 2 2 2 3 2 2 2 2 2" xfId="20188" xr:uid="{00000000-0005-0000-0000-00002D1B0000}"/>
    <cellStyle name="Millares 2 3 2 2 2 3 2 2 2 3" xfId="15812" xr:uid="{00000000-0005-0000-0000-00002E1B0000}"/>
    <cellStyle name="Millares 2 3 2 2 2 3 2 2 3" xfId="9247" xr:uid="{00000000-0005-0000-0000-00002F1B0000}"/>
    <cellStyle name="Millares 2 3 2 2 2 3 2 2 3 2" xfId="18000" xr:uid="{00000000-0005-0000-0000-0000301B0000}"/>
    <cellStyle name="Millares 2 3 2 2 2 3 2 2 4" xfId="13624" xr:uid="{00000000-0005-0000-0000-0000311B0000}"/>
    <cellStyle name="Millares 2 3 2 2 2 3 2 3" xfId="5964" xr:uid="{00000000-0005-0000-0000-0000321B0000}"/>
    <cellStyle name="Millares 2 3 2 2 2 3 2 3 2" xfId="10341" xr:uid="{00000000-0005-0000-0000-0000331B0000}"/>
    <cellStyle name="Millares 2 3 2 2 2 3 2 3 2 2" xfId="19094" xr:uid="{00000000-0005-0000-0000-0000341B0000}"/>
    <cellStyle name="Millares 2 3 2 2 2 3 2 3 3" xfId="14718" xr:uid="{00000000-0005-0000-0000-0000351B0000}"/>
    <cellStyle name="Millares 2 3 2 2 2 3 2 4" xfId="8153" xr:uid="{00000000-0005-0000-0000-0000361B0000}"/>
    <cellStyle name="Millares 2 3 2 2 2 3 2 4 2" xfId="16906" xr:uid="{00000000-0005-0000-0000-0000371B0000}"/>
    <cellStyle name="Millares 2 3 2 2 2 3 2 5" xfId="12530" xr:uid="{00000000-0005-0000-0000-0000381B0000}"/>
    <cellStyle name="Millares 2 3 2 2 2 3 3" xfId="4321" xr:uid="{00000000-0005-0000-0000-0000391B0000}"/>
    <cellStyle name="Millares 2 3 2 2 2 3 3 2" xfId="6510" xr:uid="{00000000-0005-0000-0000-00003A1B0000}"/>
    <cellStyle name="Millares 2 3 2 2 2 3 3 2 2" xfId="10887" xr:uid="{00000000-0005-0000-0000-00003B1B0000}"/>
    <cellStyle name="Millares 2 3 2 2 2 3 3 2 2 2" xfId="19640" xr:uid="{00000000-0005-0000-0000-00003C1B0000}"/>
    <cellStyle name="Millares 2 3 2 2 2 3 3 2 3" xfId="15264" xr:uid="{00000000-0005-0000-0000-00003D1B0000}"/>
    <cellStyle name="Millares 2 3 2 2 2 3 3 3" xfId="8699" xr:uid="{00000000-0005-0000-0000-00003E1B0000}"/>
    <cellStyle name="Millares 2 3 2 2 2 3 3 3 2" xfId="17452" xr:uid="{00000000-0005-0000-0000-00003F1B0000}"/>
    <cellStyle name="Millares 2 3 2 2 2 3 3 4" xfId="13076" xr:uid="{00000000-0005-0000-0000-0000401B0000}"/>
    <cellStyle name="Millares 2 3 2 2 2 3 4" xfId="5416" xr:uid="{00000000-0005-0000-0000-0000411B0000}"/>
    <cellStyle name="Millares 2 3 2 2 2 3 4 2" xfId="9793" xr:uid="{00000000-0005-0000-0000-0000421B0000}"/>
    <cellStyle name="Millares 2 3 2 2 2 3 4 2 2" xfId="18546" xr:uid="{00000000-0005-0000-0000-0000431B0000}"/>
    <cellStyle name="Millares 2 3 2 2 2 3 4 3" xfId="14170" xr:uid="{00000000-0005-0000-0000-0000441B0000}"/>
    <cellStyle name="Millares 2 3 2 2 2 3 5" xfId="7605" xr:uid="{00000000-0005-0000-0000-0000451B0000}"/>
    <cellStyle name="Millares 2 3 2 2 2 3 5 2" xfId="16358" xr:uid="{00000000-0005-0000-0000-0000461B0000}"/>
    <cellStyle name="Millares 2 3 2 2 2 3 6" xfId="11982" xr:uid="{00000000-0005-0000-0000-0000471B0000}"/>
    <cellStyle name="Millares 2 3 2 2 2 4" xfId="3499" xr:uid="{00000000-0005-0000-0000-0000481B0000}"/>
    <cellStyle name="Millares 2 3 2 2 2 4 2" xfId="4595" xr:uid="{00000000-0005-0000-0000-0000491B0000}"/>
    <cellStyle name="Millares 2 3 2 2 2 4 2 2" xfId="6784" xr:uid="{00000000-0005-0000-0000-00004A1B0000}"/>
    <cellStyle name="Millares 2 3 2 2 2 4 2 2 2" xfId="11161" xr:uid="{00000000-0005-0000-0000-00004B1B0000}"/>
    <cellStyle name="Millares 2 3 2 2 2 4 2 2 2 2" xfId="19914" xr:uid="{00000000-0005-0000-0000-00004C1B0000}"/>
    <cellStyle name="Millares 2 3 2 2 2 4 2 2 3" xfId="15538" xr:uid="{00000000-0005-0000-0000-00004D1B0000}"/>
    <cellStyle name="Millares 2 3 2 2 2 4 2 3" xfId="8973" xr:uid="{00000000-0005-0000-0000-00004E1B0000}"/>
    <cellStyle name="Millares 2 3 2 2 2 4 2 3 2" xfId="17726" xr:uid="{00000000-0005-0000-0000-00004F1B0000}"/>
    <cellStyle name="Millares 2 3 2 2 2 4 2 4" xfId="13350" xr:uid="{00000000-0005-0000-0000-0000501B0000}"/>
    <cellStyle name="Millares 2 3 2 2 2 4 3" xfId="5690" xr:uid="{00000000-0005-0000-0000-0000511B0000}"/>
    <cellStyle name="Millares 2 3 2 2 2 4 3 2" xfId="10067" xr:uid="{00000000-0005-0000-0000-0000521B0000}"/>
    <cellStyle name="Millares 2 3 2 2 2 4 3 2 2" xfId="18820" xr:uid="{00000000-0005-0000-0000-0000531B0000}"/>
    <cellStyle name="Millares 2 3 2 2 2 4 3 3" xfId="14444" xr:uid="{00000000-0005-0000-0000-0000541B0000}"/>
    <cellStyle name="Millares 2 3 2 2 2 4 4" xfId="7879" xr:uid="{00000000-0005-0000-0000-0000551B0000}"/>
    <cellStyle name="Millares 2 3 2 2 2 4 4 2" xfId="16632" xr:uid="{00000000-0005-0000-0000-0000561B0000}"/>
    <cellStyle name="Millares 2 3 2 2 2 4 5" xfId="12256" xr:uid="{00000000-0005-0000-0000-0000571B0000}"/>
    <cellStyle name="Millares 2 3 2 2 2 5" xfId="4047" xr:uid="{00000000-0005-0000-0000-0000581B0000}"/>
    <cellStyle name="Millares 2 3 2 2 2 5 2" xfId="6236" xr:uid="{00000000-0005-0000-0000-0000591B0000}"/>
    <cellStyle name="Millares 2 3 2 2 2 5 2 2" xfId="10613" xr:uid="{00000000-0005-0000-0000-00005A1B0000}"/>
    <cellStyle name="Millares 2 3 2 2 2 5 2 2 2" xfId="19366" xr:uid="{00000000-0005-0000-0000-00005B1B0000}"/>
    <cellStyle name="Millares 2 3 2 2 2 5 2 3" xfId="14990" xr:uid="{00000000-0005-0000-0000-00005C1B0000}"/>
    <cellStyle name="Millares 2 3 2 2 2 5 3" xfId="8425" xr:uid="{00000000-0005-0000-0000-00005D1B0000}"/>
    <cellStyle name="Millares 2 3 2 2 2 5 3 2" xfId="17178" xr:uid="{00000000-0005-0000-0000-00005E1B0000}"/>
    <cellStyle name="Millares 2 3 2 2 2 5 4" xfId="12802" xr:uid="{00000000-0005-0000-0000-00005F1B0000}"/>
    <cellStyle name="Millares 2 3 2 2 2 6" xfId="5142" xr:uid="{00000000-0005-0000-0000-0000601B0000}"/>
    <cellStyle name="Millares 2 3 2 2 2 6 2" xfId="9519" xr:uid="{00000000-0005-0000-0000-0000611B0000}"/>
    <cellStyle name="Millares 2 3 2 2 2 6 2 2" xfId="18272" xr:uid="{00000000-0005-0000-0000-0000621B0000}"/>
    <cellStyle name="Millares 2 3 2 2 2 6 3" xfId="13896" xr:uid="{00000000-0005-0000-0000-0000631B0000}"/>
    <cellStyle name="Millares 2 3 2 2 2 7" xfId="7331" xr:uid="{00000000-0005-0000-0000-0000641B0000}"/>
    <cellStyle name="Millares 2 3 2 2 2 7 2" xfId="16084" xr:uid="{00000000-0005-0000-0000-0000651B0000}"/>
    <cellStyle name="Millares 2 3 2 2 2 8" xfId="11708" xr:uid="{00000000-0005-0000-0000-0000661B0000}"/>
    <cellStyle name="Millares 2 3 2 2 3" xfId="2999" xr:uid="{00000000-0005-0000-0000-0000671B0000}"/>
    <cellStyle name="Millares 2 3 2 2 3 2" xfId="3275" xr:uid="{00000000-0005-0000-0000-0000681B0000}"/>
    <cellStyle name="Millares 2 3 2 2 3 2 2" xfId="3828" xr:uid="{00000000-0005-0000-0000-0000691B0000}"/>
    <cellStyle name="Millares 2 3 2 2 3 2 2 2" xfId="4924" xr:uid="{00000000-0005-0000-0000-00006A1B0000}"/>
    <cellStyle name="Millares 2 3 2 2 3 2 2 2 2" xfId="7113" xr:uid="{00000000-0005-0000-0000-00006B1B0000}"/>
    <cellStyle name="Millares 2 3 2 2 3 2 2 2 2 2" xfId="11490" xr:uid="{00000000-0005-0000-0000-00006C1B0000}"/>
    <cellStyle name="Millares 2 3 2 2 3 2 2 2 2 2 2" xfId="20243" xr:uid="{00000000-0005-0000-0000-00006D1B0000}"/>
    <cellStyle name="Millares 2 3 2 2 3 2 2 2 2 3" xfId="15867" xr:uid="{00000000-0005-0000-0000-00006E1B0000}"/>
    <cellStyle name="Millares 2 3 2 2 3 2 2 2 3" xfId="9302" xr:uid="{00000000-0005-0000-0000-00006F1B0000}"/>
    <cellStyle name="Millares 2 3 2 2 3 2 2 2 3 2" xfId="18055" xr:uid="{00000000-0005-0000-0000-0000701B0000}"/>
    <cellStyle name="Millares 2 3 2 2 3 2 2 2 4" xfId="13679" xr:uid="{00000000-0005-0000-0000-0000711B0000}"/>
    <cellStyle name="Millares 2 3 2 2 3 2 2 3" xfId="6019" xr:uid="{00000000-0005-0000-0000-0000721B0000}"/>
    <cellStyle name="Millares 2 3 2 2 3 2 2 3 2" xfId="10396" xr:uid="{00000000-0005-0000-0000-0000731B0000}"/>
    <cellStyle name="Millares 2 3 2 2 3 2 2 3 2 2" xfId="19149" xr:uid="{00000000-0005-0000-0000-0000741B0000}"/>
    <cellStyle name="Millares 2 3 2 2 3 2 2 3 3" xfId="14773" xr:uid="{00000000-0005-0000-0000-0000751B0000}"/>
    <cellStyle name="Millares 2 3 2 2 3 2 2 4" xfId="8208" xr:uid="{00000000-0005-0000-0000-0000761B0000}"/>
    <cellStyle name="Millares 2 3 2 2 3 2 2 4 2" xfId="16961" xr:uid="{00000000-0005-0000-0000-0000771B0000}"/>
    <cellStyle name="Millares 2 3 2 2 3 2 2 5" xfId="12585" xr:uid="{00000000-0005-0000-0000-0000781B0000}"/>
    <cellStyle name="Millares 2 3 2 2 3 2 3" xfId="4376" xr:uid="{00000000-0005-0000-0000-0000791B0000}"/>
    <cellStyle name="Millares 2 3 2 2 3 2 3 2" xfId="6565" xr:uid="{00000000-0005-0000-0000-00007A1B0000}"/>
    <cellStyle name="Millares 2 3 2 2 3 2 3 2 2" xfId="10942" xr:uid="{00000000-0005-0000-0000-00007B1B0000}"/>
    <cellStyle name="Millares 2 3 2 2 3 2 3 2 2 2" xfId="19695" xr:uid="{00000000-0005-0000-0000-00007C1B0000}"/>
    <cellStyle name="Millares 2 3 2 2 3 2 3 2 3" xfId="15319" xr:uid="{00000000-0005-0000-0000-00007D1B0000}"/>
    <cellStyle name="Millares 2 3 2 2 3 2 3 3" xfId="8754" xr:uid="{00000000-0005-0000-0000-00007E1B0000}"/>
    <cellStyle name="Millares 2 3 2 2 3 2 3 3 2" xfId="17507" xr:uid="{00000000-0005-0000-0000-00007F1B0000}"/>
    <cellStyle name="Millares 2 3 2 2 3 2 3 4" xfId="13131" xr:uid="{00000000-0005-0000-0000-0000801B0000}"/>
    <cellStyle name="Millares 2 3 2 2 3 2 4" xfId="5471" xr:uid="{00000000-0005-0000-0000-0000811B0000}"/>
    <cellStyle name="Millares 2 3 2 2 3 2 4 2" xfId="9848" xr:uid="{00000000-0005-0000-0000-0000821B0000}"/>
    <cellStyle name="Millares 2 3 2 2 3 2 4 2 2" xfId="18601" xr:uid="{00000000-0005-0000-0000-0000831B0000}"/>
    <cellStyle name="Millares 2 3 2 2 3 2 4 3" xfId="14225" xr:uid="{00000000-0005-0000-0000-0000841B0000}"/>
    <cellStyle name="Millares 2 3 2 2 3 2 5" xfId="7660" xr:uid="{00000000-0005-0000-0000-0000851B0000}"/>
    <cellStyle name="Millares 2 3 2 2 3 2 5 2" xfId="16413" xr:uid="{00000000-0005-0000-0000-0000861B0000}"/>
    <cellStyle name="Millares 2 3 2 2 3 2 6" xfId="12037" xr:uid="{00000000-0005-0000-0000-0000871B0000}"/>
    <cellStyle name="Millares 2 3 2 2 3 3" xfId="3554" xr:uid="{00000000-0005-0000-0000-0000881B0000}"/>
    <cellStyle name="Millares 2 3 2 2 3 3 2" xfId="4650" xr:uid="{00000000-0005-0000-0000-0000891B0000}"/>
    <cellStyle name="Millares 2 3 2 2 3 3 2 2" xfId="6839" xr:uid="{00000000-0005-0000-0000-00008A1B0000}"/>
    <cellStyle name="Millares 2 3 2 2 3 3 2 2 2" xfId="11216" xr:uid="{00000000-0005-0000-0000-00008B1B0000}"/>
    <cellStyle name="Millares 2 3 2 2 3 3 2 2 2 2" xfId="19969" xr:uid="{00000000-0005-0000-0000-00008C1B0000}"/>
    <cellStyle name="Millares 2 3 2 2 3 3 2 2 3" xfId="15593" xr:uid="{00000000-0005-0000-0000-00008D1B0000}"/>
    <cellStyle name="Millares 2 3 2 2 3 3 2 3" xfId="9028" xr:uid="{00000000-0005-0000-0000-00008E1B0000}"/>
    <cellStyle name="Millares 2 3 2 2 3 3 2 3 2" xfId="17781" xr:uid="{00000000-0005-0000-0000-00008F1B0000}"/>
    <cellStyle name="Millares 2 3 2 2 3 3 2 4" xfId="13405" xr:uid="{00000000-0005-0000-0000-0000901B0000}"/>
    <cellStyle name="Millares 2 3 2 2 3 3 3" xfId="5745" xr:uid="{00000000-0005-0000-0000-0000911B0000}"/>
    <cellStyle name="Millares 2 3 2 2 3 3 3 2" xfId="10122" xr:uid="{00000000-0005-0000-0000-0000921B0000}"/>
    <cellStyle name="Millares 2 3 2 2 3 3 3 2 2" xfId="18875" xr:uid="{00000000-0005-0000-0000-0000931B0000}"/>
    <cellStyle name="Millares 2 3 2 2 3 3 3 3" xfId="14499" xr:uid="{00000000-0005-0000-0000-0000941B0000}"/>
    <cellStyle name="Millares 2 3 2 2 3 3 4" xfId="7934" xr:uid="{00000000-0005-0000-0000-0000951B0000}"/>
    <cellStyle name="Millares 2 3 2 2 3 3 4 2" xfId="16687" xr:uid="{00000000-0005-0000-0000-0000961B0000}"/>
    <cellStyle name="Millares 2 3 2 2 3 3 5" xfId="12311" xr:uid="{00000000-0005-0000-0000-0000971B0000}"/>
    <cellStyle name="Millares 2 3 2 2 3 4" xfId="4102" xr:uid="{00000000-0005-0000-0000-0000981B0000}"/>
    <cellStyle name="Millares 2 3 2 2 3 4 2" xfId="6291" xr:uid="{00000000-0005-0000-0000-0000991B0000}"/>
    <cellStyle name="Millares 2 3 2 2 3 4 2 2" xfId="10668" xr:uid="{00000000-0005-0000-0000-00009A1B0000}"/>
    <cellStyle name="Millares 2 3 2 2 3 4 2 2 2" xfId="19421" xr:uid="{00000000-0005-0000-0000-00009B1B0000}"/>
    <cellStyle name="Millares 2 3 2 2 3 4 2 3" xfId="15045" xr:uid="{00000000-0005-0000-0000-00009C1B0000}"/>
    <cellStyle name="Millares 2 3 2 2 3 4 3" xfId="8480" xr:uid="{00000000-0005-0000-0000-00009D1B0000}"/>
    <cellStyle name="Millares 2 3 2 2 3 4 3 2" xfId="17233" xr:uid="{00000000-0005-0000-0000-00009E1B0000}"/>
    <cellStyle name="Millares 2 3 2 2 3 4 4" xfId="12857" xr:uid="{00000000-0005-0000-0000-00009F1B0000}"/>
    <cellStyle name="Millares 2 3 2 2 3 5" xfId="5197" xr:uid="{00000000-0005-0000-0000-0000A01B0000}"/>
    <cellStyle name="Millares 2 3 2 2 3 5 2" xfId="9574" xr:uid="{00000000-0005-0000-0000-0000A11B0000}"/>
    <cellStyle name="Millares 2 3 2 2 3 5 2 2" xfId="18327" xr:uid="{00000000-0005-0000-0000-0000A21B0000}"/>
    <cellStyle name="Millares 2 3 2 2 3 5 3" xfId="13951" xr:uid="{00000000-0005-0000-0000-0000A31B0000}"/>
    <cellStyle name="Millares 2 3 2 2 3 6" xfId="7386" xr:uid="{00000000-0005-0000-0000-0000A41B0000}"/>
    <cellStyle name="Millares 2 3 2 2 3 6 2" xfId="16139" xr:uid="{00000000-0005-0000-0000-0000A51B0000}"/>
    <cellStyle name="Millares 2 3 2 2 3 7" xfId="11763" xr:uid="{00000000-0005-0000-0000-0000A61B0000}"/>
    <cellStyle name="Millares 2 3 2 2 4" xfId="2886" xr:uid="{00000000-0005-0000-0000-0000A71B0000}"/>
    <cellStyle name="Millares 2 3 2 2 4 2" xfId="3165" xr:uid="{00000000-0005-0000-0000-0000A81B0000}"/>
    <cellStyle name="Millares 2 3 2 2 4 2 2" xfId="3718" xr:uid="{00000000-0005-0000-0000-0000A91B0000}"/>
    <cellStyle name="Millares 2 3 2 2 4 2 2 2" xfId="4814" xr:uid="{00000000-0005-0000-0000-0000AA1B0000}"/>
    <cellStyle name="Millares 2 3 2 2 4 2 2 2 2" xfId="7003" xr:uid="{00000000-0005-0000-0000-0000AB1B0000}"/>
    <cellStyle name="Millares 2 3 2 2 4 2 2 2 2 2" xfId="11380" xr:uid="{00000000-0005-0000-0000-0000AC1B0000}"/>
    <cellStyle name="Millares 2 3 2 2 4 2 2 2 2 2 2" xfId="20133" xr:uid="{00000000-0005-0000-0000-0000AD1B0000}"/>
    <cellStyle name="Millares 2 3 2 2 4 2 2 2 2 3" xfId="15757" xr:uid="{00000000-0005-0000-0000-0000AE1B0000}"/>
    <cellStyle name="Millares 2 3 2 2 4 2 2 2 3" xfId="9192" xr:uid="{00000000-0005-0000-0000-0000AF1B0000}"/>
    <cellStyle name="Millares 2 3 2 2 4 2 2 2 3 2" xfId="17945" xr:uid="{00000000-0005-0000-0000-0000B01B0000}"/>
    <cellStyle name="Millares 2 3 2 2 4 2 2 2 4" xfId="13569" xr:uid="{00000000-0005-0000-0000-0000B11B0000}"/>
    <cellStyle name="Millares 2 3 2 2 4 2 2 3" xfId="5909" xr:uid="{00000000-0005-0000-0000-0000B21B0000}"/>
    <cellStyle name="Millares 2 3 2 2 4 2 2 3 2" xfId="10286" xr:uid="{00000000-0005-0000-0000-0000B31B0000}"/>
    <cellStyle name="Millares 2 3 2 2 4 2 2 3 2 2" xfId="19039" xr:uid="{00000000-0005-0000-0000-0000B41B0000}"/>
    <cellStyle name="Millares 2 3 2 2 4 2 2 3 3" xfId="14663" xr:uid="{00000000-0005-0000-0000-0000B51B0000}"/>
    <cellStyle name="Millares 2 3 2 2 4 2 2 4" xfId="8098" xr:uid="{00000000-0005-0000-0000-0000B61B0000}"/>
    <cellStyle name="Millares 2 3 2 2 4 2 2 4 2" xfId="16851" xr:uid="{00000000-0005-0000-0000-0000B71B0000}"/>
    <cellStyle name="Millares 2 3 2 2 4 2 2 5" xfId="12475" xr:uid="{00000000-0005-0000-0000-0000B81B0000}"/>
    <cellStyle name="Millares 2 3 2 2 4 2 3" xfId="4266" xr:uid="{00000000-0005-0000-0000-0000B91B0000}"/>
    <cellStyle name="Millares 2 3 2 2 4 2 3 2" xfId="6455" xr:uid="{00000000-0005-0000-0000-0000BA1B0000}"/>
    <cellStyle name="Millares 2 3 2 2 4 2 3 2 2" xfId="10832" xr:uid="{00000000-0005-0000-0000-0000BB1B0000}"/>
    <cellStyle name="Millares 2 3 2 2 4 2 3 2 2 2" xfId="19585" xr:uid="{00000000-0005-0000-0000-0000BC1B0000}"/>
    <cellStyle name="Millares 2 3 2 2 4 2 3 2 3" xfId="15209" xr:uid="{00000000-0005-0000-0000-0000BD1B0000}"/>
    <cellStyle name="Millares 2 3 2 2 4 2 3 3" xfId="8644" xr:uid="{00000000-0005-0000-0000-0000BE1B0000}"/>
    <cellStyle name="Millares 2 3 2 2 4 2 3 3 2" xfId="17397" xr:uid="{00000000-0005-0000-0000-0000BF1B0000}"/>
    <cellStyle name="Millares 2 3 2 2 4 2 3 4" xfId="13021" xr:uid="{00000000-0005-0000-0000-0000C01B0000}"/>
    <cellStyle name="Millares 2 3 2 2 4 2 4" xfId="5361" xr:uid="{00000000-0005-0000-0000-0000C11B0000}"/>
    <cellStyle name="Millares 2 3 2 2 4 2 4 2" xfId="9738" xr:uid="{00000000-0005-0000-0000-0000C21B0000}"/>
    <cellStyle name="Millares 2 3 2 2 4 2 4 2 2" xfId="18491" xr:uid="{00000000-0005-0000-0000-0000C31B0000}"/>
    <cellStyle name="Millares 2 3 2 2 4 2 4 3" xfId="14115" xr:uid="{00000000-0005-0000-0000-0000C41B0000}"/>
    <cellStyle name="Millares 2 3 2 2 4 2 5" xfId="7550" xr:uid="{00000000-0005-0000-0000-0000C51B0000}"/>
    <cellStyle name="Millares 2 3 2 2 4 2 5 2" xfId="16303" xr:uid="{00000000-0005-0000-0000-0000C61B0000}"/>
    <cellStyle name="Millares 2 3 2 2 4 2 6" xfId="11927" xr:uid="{00000000-0005-0000-0000-0000C71B0000}"/>
    <cellStyle name="Millares 2 3 2 2 4 3" xfId="3444" xr:uid="{00000000-0005-0000-0000-0000C81B0000}"/>
    <cellStyle name="Millares 2 3 2 2 4 3 2" xfId="4540" xr:uid="{00000000-0005-0000-0000-0000C91B0000}"/>
    <cellStyle name="Millares 2 3 2 2 4 3 2 2" xfId="6729" xr:uid="{00000000-0005-0000-0000-0000CA1B0000}"/>
    <cellStyle name="Millares 2 3 2 2 4 3 2 2 2" xfId="11106" xr:uid="{00000000-0005-0000-0000-0000CB1B0000}"/>
    <cellStyle name="Millares 2 3 2 2 4 3 2 2 2 2" xfId="19859" xr:uid="{00000000-0005-0000-0000-0000CC1B0000}"/>
    <cellStyle name="Millares 2 3 2 2 4 3 2 2 3" xfId="15483" xr:uid="{00000000-0005-0000-0000-0000CD1B0000}"/>
    <cellStyle name="Millares 2 3 2 2 4 3 2 3" xfId="8918" xr:uid="{00000000-0005-0000-0000-0000CE1B0000}"/>
    <cellStyle name="Millares 2 3 2 2 4 3 2 3 2" xfId="17671" xr:uid="{00000000-0005-0000-0000-0000CF1B0000}"/>
    <cellStyle name="Millares 2 3 2 2 4 3 2 4" xfId="13295" xr:uid="{00000000-0005-0000-0000-0000D01B0000}"/>
    <cellStyle name="Millares 2 3 2 2 4 3 3" xfId="5635" xr:uid="{00000000-0005-0000-0000-0000D11B0000}"/>
    <cellStyle name="Millares 2 3 2 2 4 3 3 2" xfId="10012" xr:uid="{00000000-0005-0000-0000-0000D21B0000}"/>
    <cellStyle name="Millares 2 3 2 2 4 3 3 2 2" xfId="18765" xr:uid="{00000000-0005-0000-0000-0000D31B0000}"/>
    <cellStyle name="Millares 2 3 2 2 4 3 3 3" xfId="14389" xr:uid="{00000000-0005-0000-0000-0000D41B0000}"/>
    <cellStyle name="Millares 2 3 2 2 4 3 4" xfId="7824" xr:uid="{00000000-0005-0000-0000-0000D51B0000}"/>
    <cellStyle name="Millares 2 3 2 2 4 3 4 2" xfId="16577" xr:uid="{00000000-0005-0000-0000-0000D61B0000}"/>
    <cellStyle name="Millares 2 3 2 2 4 3 5" xfId="12201" xr:uid="{00000000-0005-0000-0000-0000D71B0000}"/>
    <cellStyle name="Millares 2 3 2 2 4 4" xfId="3992" xr:uid="{00000000-0005-0000-0000-0000D81B0000}"/>
    <cellStyle name="Millares 2 3 2 2 4 4 2" xfId="6181" xr:uid="{00000000-0005-0000-0000-0000D91B0000}"/>
    <cellStyle name="Millares 2 3 2 2 4 4 2 2" xfId="10558" xr:uid="{00000000-0005-0000-0000-0000DA1B0000}"/>
    <cellStyle name="Millares 2 3 2 2 4 4 2 2 2" xfId="19311" xr:uid="{00000000-0005-0000-0000-0000DB1B0000}"/>
    <cellStyle name="Millares 2 3 2 2 4 4 2 3" xfId="14935" xr:uid="{00000000-0005-0000-0000-0000DC1B0000}"/>
    <cellStyle name="Millares 2 3 2 2 4 4 3" xfId="8370" xr:uid="{00000000-0005-0000-0000-0000DD1B0000}"/>
    <cellStyle name="Millares 2 3 2 2 4 4 3 2" xfId="17123" xr:uid="{00000000-0005-0000-0000-0000DE1B0000}"/>
    <cellStyle name="Millares 2 3 2 2 4 4 4" xfId="12747" xr:uid="{00000000-0005-0000-0000-0000DF1B0000}"/>
    <cellStyle name="Millares 2 3 2 2 4 5" xfId="5087" xr:uid="{00000000-0005-0000-0000-0000E01B0000}"/>
    <cellStyle name="Millares 2 3 2 2 4 5 2" xfId="9464" xr:uid="{00000000-0005-0000-0000-0000E11B0000}"/>
    <cellStyle name="Millares 2 3 2 2 4 5 2 2" xfId="18217" xr:uid="{00000000-0005-0000-0000-0000E21B0000}"/>
    <cellStyle name="Millares 2 3 2 2 4 5 3" xfId="13841" xr:uid="{00000000-0005-0000-0000-0000E31B0000}"/>
    <cellStyle name="Millares 2 3 2 2 4 6" xfId="7276" xr:uid="{00000000-0005-0000-0000-0000E41B0000}"/>
    <cellStyle name="Millares 2 3 2 2 4 6 2" xfId="16029" xr:uid="{00000000-0005-0000-0000-0000E51B0000}"/>
    <cellStyle name="Millares 2 3 2 2 4 7" xfId="11653" xr:uid="{00000000-0005-0000-0000-0000E61B0000}"/>
    <cellStyle name="Millares 2 3 2 2 5" xfId="3115" xr:uid="{00000000-0005-0000-0000-0000E71B0000}"/>
    <cellStyle name="Millares 2 3 2 2 5 2" xfId="3669" xr:uid="{00000000-0005-0000-0000-0000E81B0000}"/>
    <cellStyle name="Millares 2 3 2 2 5 2 2" xfId="4765" xr:uid="{00000000-0005-0000-0000-0000E91B0000}"/>
    <cellStyle name="Millares 2 3 2 2 5 2 2 2" xfId="6954" xr:uid="{00000000-0005-0000-0000-0000EA1B0000}"/>
    <cellStyle name="Millares 2 3 2 2 5 2 2 2 2" xfId="11331" xr:uid="{00000000-0005-0000-0000-0000EB1B0000}"/>
    <cellStyle name="Millares 2 3 2 2 5 2 2 2 2 2" xfId="20084" xr:uid="{00000000-0005-0000-0000-0000EC1B0000}"/>
    <cellStyle name="Millares 2 3 2 2 5 2 2 2 3" xfId="15708" xr:uid="{00000000-0005-0000-0000-0000ED1B0000}"/>
    <cellStyle name="Millares 2 3 2 2 5 2 2 3" xfId="9143" xr:uid="{00000000-0005-0000-0000-0000EE1B0000}"/>
    <cellStyle name="Millares 2 3 2 2 5 2 2 3 2" xfId="17896" xr:uid="{00000000-0005-0000-0000-0000EF1B0000}"/>
    <cellStyle name="Millares 2 3 2 2 5 2 2 4" xfId="13520" xr:uid="{00000000-0005-0000-0000-0000F01B0000}"/>
    <cellStyle name="Millares 2 3 2 2 5 2 3" xfId="5860" xr:uid="{00000000-0005-0000-0000-0000F11B0000}"/>
    <cellStyle name="Millares 2 3 2 2 5 2 3 2" xfId="10237" xr:uid="{00000000-0005-0000-0000-0000F21B0000}"/>
    <cellStyle name="Millares 2 3 2 2 5 2 3 2 2" xfId="18990" xr:uid="{00000000-0005-0000-0000-0000F31B0000}"/>
    <cellStyle name="Millares 2 3 2 2 5 2 3 3" xfId="14614" xr:uid="{00000000-0005-0000-0000-0000F41B0000}"/>
    <cellStyle name="Millares 2 3 2 2 5 2 4" xfId="8049" xr:uid="{00000000-0005-0000-0000-0000F51B0000}"/>
    <cellStyle name="Millares 2 3 2 2 5 2 4 2" xfId="16802" xr:uid="{00000000-0005-0000-0000-0000F61B0000}"/>
    <cellStyle name="Millares 2 3 2 2 5 2 5" xfId="12426" xr:uid="{00000000-0005-0000-0000-0000F71B0000}"/>
    <cellStyle name="Millares 2 3 2 2 5 3" xfId="4217" xr:uid="{00000000-0005-0000-0000-0000F81B0000}"/>
    <cellStyle name="Millares 2 3 2 2 5 3 2" xfId="6406" xr:uid="{00000000-0005-0000-0000-0000F91B0000}"/>
    <cellStyle name="Millares 2 3 2 2 5 3 2 2" xfId="10783" xr:uid="{00000000-0005-0000-0000-0000FA1B0000}"/>
    <cellStyle name="Millares 2 3 2 2 5 3 2 2 2" xfId="19536" xr:uid="{00000000-0005-0000-0000-0000FB1B0000}"/>
    <cellStyle name="Millares 2 3 2 2 5 3 2 3" xfId="15160" xr:uid="{00000000-0005-0000-0000-0000FC1B0000}"/>
    <cellStyle name="Millares 2 3 2 2 5 3 3" xfId="8595" xr:uid="{00000000-0005-0000-0000-0000FD1B0000}"/>
    <cellStyle name="Millares 2 3 2 2 5 3 3 2" xfId="17348" xr:uid="{00000000-0005-0000-0000-0000FE1B0000}"/>
    <cellStyle name="Millares 2 3 2 2 5 3 4" xfId="12972" xr:uid="{00000000-0005-0000-0000-0000FF1B0000}"/>
    <cellStyle name="Millares 2 3 2 2 5 4" xfId="5312" xr:uid="{00000000-0005-0000-0000-0000001C0000}"/>
    <cellStyle name="Millares 2 3 2 2 5 4 2" xfId="9689" xr:uid="{00000000-0005-0000-0000-0000011C0000}"/>
    <cellStyle name="Millares 2 3 2 2 5 4 2 2" xfId="18442" xr:uid="{00000000-0005-0000-0000-0000021C0000}"/>
    <cellStyle name="Millares 2 3 2 2 5 4 3" xfId="14066" xr:uid="{00000000-0005-0000-0000-0000031C0000}"/>
    <cellStyle name="Millares 2 3 2 2 5 5" xfId="7501" xr:uid="{00000000-0005-0000-0000-0000041C0000}"/>
    <cellStyle name="Millares 2 3 2 2 5 5 2" xfId="16254" xr:uid="{00000000-0005-0000-0000-0000051C0000}"/>
    <cellStyle name="Millares 2 3 2 2 5 6" xfId="11878" xr:uid="{00000000-0005-0000-0000-0000061C0000}"/>
    <cellStyle name="Millares 2 3 2 2 6" xfId="3394" xr:uid="{00000000-0005-0000-0000-0000071C0000}"/>
    <cellStyle name="Millares 2 3 2 2 6 2" xfId="4491" xr:uid="{00000000-0005-0000-0000-0000081C0000}"/>
    <cellStyle name="Millares 2 3 2 2 6 2 2" xfId="6680" xr:uid="{00000000-0005-0000-0000-0000091C0000}"/>
    <cellStyle name="Millares 2 3 2 2 6 2 2 2" xfId="11057" xr:uid="{00000000-0005-0000-0000-00000A1C0000}"/>
    <cellStyle name="Millares 2 3 2 2 6 2 2 2 2" xfId="19810" xr:uid="{00000000-0005-0000-0000-00000B1C0000}"/>
    <cellStyle name="Millares 2 3 2 2 6 2 2 3" xfId="15434" xr:uid="{00000000-0005-0000-0000-00000C1C0000}"/>
    <cellStyle name="Millares 2 3 2 2 6 2 3" xfId="8869" xr:uid="{00000000-0005-0000-0000-00000D1C0000}"/>
    <cellStyle name="Millares 2 3 2 2 6 2 3 2" xfId="17622" xr:uid="{00000000-0005-0000-0000-00000E1C0000}"/>
    <cellStyle name="Millares 2 3 2 2 6 2 4" xfId="13246" xr:uid="{00000000-0005-0000-0000-00000F1C0000}"/>
    <cellStyle name="Millares 2 3 2 2 6 3" xfId="5586" xr:uid="{00000000-0005-0000-0000-0000101C0000}"/>
    <cellStyle name="Millares 2 3 2 2 6 3 2" xfId="9963" xr:uid="{00000000-0005-0000-0000-0000111C0000}"/>
    <cellStyle name="Millares 2 3 2 2 6 3 2 2" xfId="18716" xr:uid="{00000000-0005-0000-0000-0000121C0000}"/>
    <cellStyle name="Millares 2 3 2 2 6 3 3" xfId="14340" xr:uid="{00000000-0005-0000-0000-0000131C0000}"/>
    <cellStyle name="Millares 2 3 2 2 6 4" xfId="7775" xr:uid="{00000000-0005-0000-0000-0000141C0000}"/>
    <cellStyle name="Millares 2 3 2 2 6 4 2" xfId="16528" xr:uid="{00000000-0005-0000-0000-0000151C0000}"/>
    <cellStyle name="Millares 2 3 2 2 6 5" xfId="12152" xr:uid="{00000000-0005-0000-0000-0000161C0000}"/>
    <cellStyle name="Millares 2 3 2 2 7" xfId="3944" xr:uid="{00000000-0005-0000-0000-0000171C0000}"/>
    <cellStyle name="Millares 2 3 2 2 7 2" xfId="6133" xr:uid="{00000000-0005-0000-0000-0000181C0000}"/>
    <cellStyle name="Millares 2 3 2 2 7 2 2" xfId="10510" xr:uid="{00000000-0005-0000-0000-0000191C0000}"/>
    <cellStyle name="Millares 2 3 2 2 7 2 2 2" xfId="19263" xr:uid="{00000000-0005-0000-0000-00001A1C0000}"/>
    <cellStyle name="Millares 2 3 2 2 7 2 3" xfId="14887" xr:uid="{00000000-0005-0000-0000-00001B1C0000}"/>
    <cellStyle name="Millares 2 3 2 2 7 3" xfId="8322" xr:uid="{00000000-0005-0000-0000-00001C1C0000}"/>
    <cellStyle name="Millares 2 3 2 2 7 3 2" xfId="17075" xr:uid="{00000000-0005-0000-0000-00001D1C0000}"/>
    <cellStyle name="Millares 2 3 2 2 7 4" xfId="12699" xr:uid="{00000000-0005-0000-0000-00001E1C0000}"/>
    <cellStyle name="Millares 2 3 2 2 8" xfId="5039" xr:uid="{00000000-0005-0000-0000-00001F1C0000}"/>
    <cellStyle name="Millares 2 3 2 2 8 2" xfId="9416" xr:uid="{00000000-0005-0000-0000-0000201C0000}"/>
    <cellStyle name="Millares 2 3 2 2 8 2 2" xfId="18169" xr:uid="{00000000-0005-0000-0000-0000211C0000}"/>
    <cellStyle name="Millares 2 3 2 2 8 3" xfId="13793" xr:uid="{00000000-0005-0000-0000-0000221C0000}"/>
    <cellStyle name="Millares 2 3 2 2 9" xfId="7228" xr:uid="{00000000-0005-0000-0000-0000231C0000}"/>
    <cellStyle name="Millares 2 3 2 2 9 2" xfId="15981" xr:uid="{00000000-0005-0000-0000-0000241C0000}"/>
    <cellStyle name="Millares 2 3 2 3" xfId="2943" xr:uid="{00000000-0005-0000-0000-0000251C0000}"/>
    <cellStyle name="Millares 2 3 2 3 2" xfId="3055" xr:uid="{00000000-0005-0000-0000-0000261C0000}"/>
    <cellStyle name="Millares 2 3 2 3 2 2" xfId="3331" xr:uid="{00000000-0005-0000-0000-0000271C0000}"/>
    <cellStyle name="Millares 2 3 2 3 2 2 2" xfId="3884" xr:uid="{00000000-0005-0000-0000-0000281C0000}"/>
    <cellStyle name="Millares 2 3 2 3 2 2 2 2" xfId="4980" xr:uid="{00000000-0005-0000-0000-0000291C0000}"/>
    <cellStyle name="Millares 2 3 2 3 2 2 2 2 2" xfId="7169" xr:uid="{00000000-0005-0000-0000-00002A1C0000}"/>
    <cellStyle name="Millares 2 3 2 3 2 2 2 2 2 2" xfId="11546" xr:uid="{00000000-0005-0000-0000-00002B1C0000}"/>
    <cellStyle name="Millares 2 3 2 3 2 2 2 2 2 2 2" xfId="20299" xr:uid="{00000000-0005-0000-0000-00002C1C0000}"/>
    <cellStyle name="Millares 2 3 2 3 2 2 2 2 2 3" xfId="15923" xr:uid="{00000000-0005-0000-0000-00002D1C0000}"/>
    <cellStyle name="Millares 2 3 2 3 2 2 2 2 3" xfId="9358" xr:uid="{00000000-0005-0000-0000-00002E1C0000}"/>
    <cellStyle name="Millares 2 3 2 3 2 2 2 2 3 2" xfId="18111" xr:uid="{00000000-0005-0000-0000-00002F1C0000}"/>
    <cellStyle name="Millares 2 3 2 3 2 2 2 2 4" xfId="13735" xr:uid="{00000000-0005-0000-0000-0000301C0000}"/>
    <cellStyle name="Millares 2 3 2 3 2 2 2 3" xfId="6075" xr:uid="{00000000-0005-0000-0000-0000311C0000}"/>
    <cellStyle name="Millares 2 3 2 3 2 2 2 3 2" xfId="10452" xr:uid="{00000000-0005-0000-0000-0000321C0000}"/>
    <cellStyle name="Millares 2 3 2 3 2 2 2 3 2 2" xfId="19205" xr:uid="{00000000-0005-0000-0000-0000331C0000}"/>
    <cellStyle name="Millares 2 3 2 3 2 2 2 3 3" xfId="14829" xr:uid="{00000000-0005-0000-0000-0000341C0000}"/>
    <cellStyle name="Millares 2 3 2 3 2 2 2 4" xfId="8264" xr:uid="{00000000-0005-0000-0000-0000351C0000}"/>
    <cellStyle name="Millares 2 3 2 3 2 2 2 4 2" xfId="17017" xr:uid="{00000000-0005-0000-0000-0000361C0000}"/>
    <cellStyle name="Millares 2 3 2 3 2 2 2 5" xfId="12641" xr:uid="{00000000-0005-0000-0000-0000371C0000}"/>
    <cellStyle name="Millares 2 3 2 3 2 2 3" xfId="4432" xr:uid="{00000000-0005-0000-0000-0000381C0000}"/>
    <cellStyle name="Millares 2 3 2 3 2 2 3 2" xfId="6621" xr:uid="{00000000-0005-0000-0000-0000391C0000}"/>
    <cellStyle name="Millares 2 3 2 3 2 2 3 2 2" xfId="10998" xr:uid="{00000000-0005-0000-0000-00003A1C0000}"/>
    <cellStyle name="Millares 2 3 2 3 2 2 3 2 2 2" xfId="19751" xr:uid="{00000000-0005-0000-0000-00003B1C0000}"/>
    <cellStyle name="Millares 2 3 2 3 2 2 3 2 3" xfId="15375" xr:uid="{00000000-0005-0000-0000-00003C1C0000}"/>
    <cellStyle name="Millares 2 3 2 3 2 2 3 3" xfId="8810" xr:uid="{00000000-0005-0000-0000-00003D1C0000}"/>
    <cellStyle name="Millares 2 3 2 3 2 2 3 3 2" xfId="17563" xr:uid="{00000000-0005-0000-0000-00003E1C0000}"/>
    <cellStyle name="Millares 2 3 2 3 2 2 3 4" xfId="13187" xr:uid="{00000000-0005-0000-0000-00003F1C0000}"/>
    <cellStyle name="Millares 2 3 2 3 2 2 4" xfId="5527" xr:uid="{00000000-0005-0000-0000-0000401C0000}"/>
    <cellStyle name="Millares 2 3 2 3 2 2 4 2" xfId="9904" xr:uid="{00000000-0005-0000-0000-0000411C0000}"/>
    <cellStyle name="Millares 2 3 2 3 2 2 4 2 2" xfId="18657" xr:uid="{00000000-0005-0000-0000-0000421C0000}"/>
    <cellStyle name="Millares 2 3 2 3 2 2 4 3" xfId="14281" xr:uid="{00000000-0005-0000-0000-0000431C0000}"/>
    <cellStyle name="Millares 2 3 2 3 2 2 5" xfId="7716" xr:uid="{00000000-0005-0000-0000-0000441C0000}"/>
    <cellStyle name="Millares 2 3 2 3 2 2 5 2" xfId="16469" xr:uid="{00000000-0005-0000-0000-0000451C0000}"/>
    <cellStyle name="Millares 2 3 2 3 2 2 6" xfId="12093" xr:uid="{00000000-0005-0000-0000-0000461C0000}"/>
    <cellStyle name="Millares 2 3 2 3 2 3" xfId="3610" xr:uid="{00000000-0005-0000-0000-0000471C0000}"/>
    <cellStyle name="Millares 2 3 2 3 2 3 2" xfId="4706" xr:uid="{00000000-0005-0000-0000-0000481C0000}"/>
    <cellStyle name="Millares 2 3 2 3 2 3 2 2" xfId="6895" xr:uid="{00000000-0005-0000-0000-0000491C0000}"/>
    <cellStyle name="Millares 2 3 2 3 2 3 2 2 2" xfId="11272" xr:uid="{00000000-0005-0000-0000-00004A1C0000}"/>
    <cellStyle name="Millares 2 3 2 3 2 3 2 2 2 2" xfId="20025" xr:uid="{00000000-0005-0000-0000-00004B1C0000}"/>
    <cellStyle name="Millares 2 3 2 3 2 3 2 2 3" xfId="15649" xr:uid="{00000000-0005-0000-0000-00004C1C0000}"/>
    <cellStyle name="Millares 2 3 2 3 2 3 2 3" xfId="9084" xr:uid="{00000000-0005-0000-0000-00004D1C0000}"/>
    <cellStyle name="Millares 2 3 2 3 2 3 2 3 2" xfId="17837" xr:uid="{00000000-0005-0000-0000-00004E1C0000}"/>
    <cellStyle name="Millares 2 3 2 3 2 3 2 4" xfId="13461" xr:uid="{00000000-0005-0000-0000-00004F1C0000}"/>
    <cellStyle name="Millares 2 3 2 3 2 3 3" xfId="5801" xr:uid="{00000000-0005-0000-0000-0000501C0000}"/>
    <cellStyle name="Millares 2 3 2 3 2 3 3 2" xfId="10178" xr:uid="{00000000-0005-0000-0000-0000511C0000}"/>
    <cellStyle name="Millares 2 3 2 3 2 3 3 2 2" xfId="18931" xr:uid="{00000000-0005-0000-0000-0000521C0000}"/>
    <cellStyle name="Millares 2 3 2 3 2 3 3 3" xfId="14555" xr:uid="{00000000-0005-0000-0000-0000531C0000}"/>
    <cellStyle name="Millares 2 3 2 3 2 3 4" xfId="7990" xr:uid="{00000000-0005-0000-0000-0000541C0000}"/>
    <cellStyle name="Millares 2 3 2 3 2 3 4 2" xfId="16743" xr:uid="{00000000-0005-0000-0000-0000551C0000}"/>
    <cellStyle name="Millares 2 3 2 3 2 3 5" xfId="12367" xr:uid="{00000000-0005-0000-0000-0000561C0000}"/>
    <cellStyle name="Millares 2 3 2 3 2 4" xfId="4158" xr:uid="{00000000-0005-0000-0000-0000571C0000}"/>
    <cellStyle name="Millares 2 3 2 3 2 4 2" xfId="6347" xr:uid="{00000000-0005-0000-0000-0000581C0000}"/>
    <cellStyle name="Millares 2 3 2 3 2 4 2 2" xfId="10724" xr:uid="{00000000-0005-0000-0000-0000591C0000}"/>
    <cellStyle name="Millares 2 3 2 3 2 4 2 2 2" xfId="19477" xr:uid="{00000000-0005-0000-0000-00005A1C0000}"/>
    <cellStyle name="Millares 2 3 2 3 2 4 2 3" xfId="15101" xr:uid="{00000000-0005-0000-0000-00005B1C0000}"/>
    <cellStyle name="Millares 2 3 2 3 2 4 3" xfId="8536" xr:uid="{00000000-0005-0000-0000-00005C1C0000}"/>
    <cellStyle name="Millares 2 3 2 3 2 4 3 2" xfId="17289" xr:uid="{00000000-0005-0000-0000-00005D1C0000}"/>
    <cellStyle name="Millares 2 3 2 3 2 4 4" xfId="12913" xr:uid="{00000000-0005-0000-0000-00005E1C0000}"/>
    <cellStyle name="Millares 2 3 2 3 2 5" xfId="5253" xr:uid="{00000000-0005-0000-0000-00005F1C0000}"/>
    <cellStyle name="Millares 2 3 2 3 2 5 2" xfId="9630" xr:uid="{00000000-0005-0000-0000-0000601C0000}"/>
    <cellStyle name="Millares 2 3 2 3 2 5 2 2" xfId="18383" xr:uid="{00000000-0005-0000-0000-0000611C0000}"/>
    <cellStyle name="Millares 2 3 2 3 2 5 3" xfId="14007" xr:uid="{00000000-0005-0000-0000-0000621C0000}"/>
    <cellStyle name="Millares 2 3 2 3 2 6" xfId="7442" xr:uid="{00000000-0005-0000-0000-0000631C0000}"/>
    <cellStyle name="Millares 2 3 2 3 2 6 2" xfId="16195" xr:uid="{00000000-0005-0000-0000-0000641C0000}"/>
    <cellStyle name="Millares 2 3 2 3 2 7" xfId="11819" xr:uid="{00000000-0005-0000-0000-0000651C0000}"/>
    <cellStyle name="Millares 2 3 2 3 3" xfId="3219" xr:uid="{00000000-0005-0000-0000-0000661C0000}"/>
    <cellStyle name="Millares 2 3 2 3 3 2" xfId="3772" xr:uid="{00000000-0005-0000-0000-0000671C0000}"/>
    <cellStyle name="Millares 2 3 2 3 3 2 2" xfId="4868" xr:uid="{00000000-0005-0000-0000-0000681C0000}"/>
    <cellStyle name="Millares 2 3 2 3 3 2 2 2" xfId="7057" xr:uid="{00000000-0005-0000-0000-0000691C0000}"/>
    <cellStyle name="Millares 2 3 2 3 3 2 2 2 2" xfId="11434" xr:uid="{00000000-0005-0000-0000-00006A1C0000}"/>
    <cellStyle name="Millares 2 3 2 3 3 2 2 2 2 2" xfId="20187" xr:uid="{00000000-0005-0000-0000-00006B1C0000}"/>
    <cellStyle name="Millares 2 3 2 3 3 2 2 2 3" xfId="15811" xr:uid="{00000000-0005-0000-0000-00006C1C0000}"/>
    <cellStyle name="Millares 2 3 2 3 3 2 2 3" xfId="9246" xr:uid="{00000000-0005-0000-0000-00006D1C0000}"/>
    <cellStyle name="Millares 2 3 2 3 3 2 2 3 2" xfId="17999" xr:uid="{00000000-0005-0000-0000-00006E1C0000}"/>
    <cellStyle name="Millares 2 3 2 3 3 2 2 4" xfId="13623" xr:uid="{00000000-0005-0000-0000-00006F1C0000}"/>
    <cellStyle name="Millares 2 3 2 3 3 2 3" xfId="5963" xr:uid="{00000000-0005-0000-0000-0000701C0000}"/>
    <cellStyle name="Millares 2 3 2 3 3 2 3 2" xfId="10340" xr:uid="{00000000-0005-0000-0000-0000711C0000}"/>
    <cellStyle name="Millares 2 3 2 3 3 2 3 2 2" xfId="19093" xr:uid="{00000000-0005-0000-0000-0000721C0000}"/>
    <cellStyle name="Millares 2 3 2 3 3 2 3 3" xfId="14717" xr:uid="{00000000-0005-0000-0000-0000731C0000}"/>
    <cellStyle name="Millares 2 3 2 3 3 2 4" xfId="8152" xr:uid="{00000000-0005-0000-0000-0000741C0000}"/>
    <cellStyle name="Millares 2 3 2 3 3 2 4 2" xfId="16905" xr:uid="{00000000-0005-0000-0000-0000751C0000}"/>
    <cellStyle name="Millares 2 3 2 3 3 2 5" xfId="12529" xr:uid="{00000000-0005-0000-0000-0000761C0000}"/>
    <cellStyle name="Millares 2 3 2 3 3 3" xfId="4320" xr:uid="{00000000-0005-0000-0000-0000771C0000}"/>
    <cellStyle name="Millares 2 3 2 3 3 3 2" xfId="6509" xr:uid="{00000000-0005-0000-0000-0000781C0000}"/>
    <cellStyle name="Millares 2 3 2 3 3 3 2 2" xfId="10886" xr:uid="{00000000-0005-0000-0000-0000791C0000}"/>
    <cellStyle name="Millares 2 3 2 3 3 3 2 2 2" xfId="19639" xr:uid="{00000000-0005-0000-0000-00007A1C0000}"/>
    <cellStyle name="Millares 2 3 2 3 3 3 2 3" xfId="15263" xr:uid="{00000000-0005-0000-0000-00007B1C0000}"/>
    <cellStyle name="Millares 2 3 2 3 3 3 3" xfId="8698" xr:uid="{00000000-0005-0000-0000-00007C1C0000}"/>
    <cellStyle name="Millares 2 3 2 3 3 3 3 2" xfId="17451" xr:uid="{00000000-0005-0000-0000-00007D1C0000}"/>
    <cellStyle name="Millares 2 3 2 3 3 3 4" xfId="13075" xr:uid="{00000000-0005-0000-0000-00007E1C0000}"/>
    <cellStyle name="Millares 2 3 2 3 3 4" xfId="5415" xr:uid="{00000000-0005-0000-0000-00007F1C0000}"/>
    <cellStyle name="Millares 2 3 2 3 3 4 2" xfId="9792" xr:uid="{00000000-0005-0000-0000-0000801C0000}"/>
    <cellStyle name="Millares 2 3 2 3 3 4 2 2" xfId="18545" xr:uid="{00000000-0005-0000-0000-0000811C0000}"/>
    <cellStyle name="Millares 2 3 2 3 3 4 3" xfId="14169" xr:uid="{00000000-0005-0000-0000-0000821C0000}"/>
    <cellStyle name="Millares 2 3 2 3 3 5" xfId="7604" xr:uid="{00000000-0005-0000-0000-0000831C0000}"/>
    <cellStyle name="Millares 2 3 2 3 3 5 2" xfId="16357" xr:uid="{00000000-0005-0000-0000-0000841C0000}"/>
    <cellStyle name="Millares 2 3 2 3 3 6" xfId="11981" xr:uid="{00000000-0005-0000-0000-0000851C0000}"/>
    <cellStyle name="Millares 2 3 2 3 4" xfId="3498" xr:uid="{00000000-0005-0000-0000-0000861C0000}"/>
    <cellStyle name="Millares 2 3 2 3 4 2" xfId="4594" xr:uid="{00000000-0005-0000-0000-0000871C0000}"/>
    <cellStyle name="Millares 2 3 2 3 4 2 2" xfId="6783" xr:uid="{00000000-0005-0000-0000-0000881C0000}"/>
    <cellStyle name="Millares 2 3 2 3 4 2 2 2" xfId="11160" xr:uid="{00000000-0005-0000-0000-0000891C0000}"/>
    <cellStyle name="Millares 2 3 2 3 4 2 2 2 2" xfId="19913" xr:uid="{00000000-0005-0000-0000-00008A1C0000}"/>
    <cellStyle name="Millares 2 3 2 3 4 2 2 3" xfId="15537" xr:uid="{00000000-0005-0000-0000-00008B1C0000}"/>
    <cellStyle name="Millares 2 3 2 3 4 2 3" xfId="8972" xr:uid="{00000000-0005-0000-0000-00008C1C0000}"/>
    <cellStyle name="Millares 2 3 2 3 4 2 3 2" xfId="17725" xr:uid="{00000000-0005-0000-0000-00008D1C0000}"/>
    <cellStyle name="Millares 2 3 2 3 4 2 4" xfId="13349" xr:uid="{00000000-0005-0000-0000-00008E1C0000}"/>
    <cellStyle name="Millares 2 3 2 3 4 3" xfId="5689" xr:uid="{00000000-0005-0000-0000-00008F1C0000}"/>
    <cellStyle name="Millares 2 3 2 3 4 3 2" xfId="10066" xr:uid="{00000000-0005-0000-0000-0000901C0000}"/>
    <cellStyle name="Millares 2 3 2 3 4 3 2 2" xfId="18819" xr:uid="{00000000-0005-0000-0000-0000911C0000}"/>
    <cellStyle name="Millares 2 3 2 3 4 3 3" xfId="14443" xr:uid="{00000000-0005-0000-0000-0000921C0000}"/>
    <cellStyle name="Millares 2 3 2 3 4 4" xfId="7878" xr:uid="{00000000-0005-0000-0000-0000931C0000}"/>
    <cellStyle name="Millares 2 3 2 3 4 4 2" xfId="16631" xr:uid="{00000000-0005-0000-0000-0000941C0000}"/>
    <cellStyle name="Millares 2 3 2 3 4 5" xfId="12255" xr:uid="{00000000-0005-0000-0000-0000951C0000}"/>
    <cellStyle name="Millares 2 3 2 3 5" xfId="4046" xr:uid="{00000000-0005-0000-0000-0000961C0000}"/>
    <cellStyle name="Millares 2 3 2 3 5 2" xfId="6235" xr:uid="{00000000-0005-0000-0000-0000971C0000}"/>
    <cellStyle name="Millares 2 3 2 3 5 2 2" xfId="10612" xr:uid="{00000000-0005-0000-0000-0000981C0000}"/>
    <cellStyle name="Millares 2 3 2 3 5 2 2 2" xfId="19365" xr:uid="{00000000-0005-0000-0000-0000991C0000}"/>
    <cellStyle name="Millares 2 3 2 3 5 2 3" xfId="14989" xr:uid="{00000000-0005-0000-0000-00009A1C0000}"/>
    <cellStyle name="Millares 2 3 2 3 5 3" xfId="8424" xr:uid="{00000000-0005-0000-0000-00009B1C0000}"/>
    <cellStyle name="Millares 2 3 2 3 5 3 2" xfId="17177" xr:uid="{00000000-0005-0000-0000-00009C1C0000}"/>
    <cellStyle name="Millares 2 3 2 3 5 4" xfId="12801" xr:uid="{00000000-0005-0000-0000-00009D1C0000}"/>
    <cellStyle name="Millares 2 3 2 3 6" xfId="5141" xr:uid="{00000000-0005-0000-0000-00009E1C0000}"/>
    <cellStyle name="Millares 2 3 2 3 6 2" xfId="9518" xr:uid="{00000000-0005-0000-0000-00009F1C0000}"/>
    <cellStyle name="Millares 2 3 2 3 6 2 2" xfId="18271" xr:uid="{00000000-0005-0000-0000-0000A01C0000}"/>
    <cellStyle name="Millares 2 3 2 3 6 3" xfId="13895" xr:uid="{00000000-0005-0000-0000-0000A11C0000}"/>
    <cellStyle name="Millares 2 3 2 3 7" xfId="7330" xr:uid="{00000000-0005-0000-0000-0000A21C0000}"/>
    <cellStyle name="Millares 2 3 2 3 7 2" xfId="16083" xr:uid="{00000000-0005-0000-0000-0000A31C0000}"/>
    <cellStyle name="Millares 2 3 2 3 8" xfId="11707" xr:uid="{00000000-0005-0000-0000-0000A41C0000}"/>
    <cellStyle name="Millares 2 3 2 4" xfId="2998" xr:uid="{00000000-0005-0000-0000-0000A51C0000}"/>
    <cellStyle name="Millares 2 3 2 4 2" xfId="3274" xr:uid="{00000000-0005-0000-0000-0000A61C0000}"/>
    <cellStyle name="Millares 2 3 2 4 2 2" xfId="3827" xr:uid="{00000000-0005-0000-0000-0000A71C0000}"/>
    <cellStyle name="Millares 2 3 2 4 2 2 2" xfId="4923" xr:uid="{00000000-0005-0000-0000-0000A81C0000}"/>
    <cellStyle name="Millares 2 3 2 4 2 2 2 2" xfId="7112" xr:uid="{00000000-0005-0000-0000-0000A91C0000}"/>
    <cellStyle name="Millares 2 3 2 4 2 2 2 2 2" xfId="11489" xr:uid="{00000000-0005-0000-0000-0000AA1C0000}"/>
    <cellStyle name="Millares 2 3 2 4 2 2 2 2 2 2" xfId="20242" xr:uid="{00000000-0005-0000-0000-0000AB1C0000}"/>
    <cellStyle name="Millares 2 3 2 4 2 2 2 2 3" xfId="15866" xr:uid="{00000000-0005-0000-0000-0000AC1C0000}"/>
    <cellStyle name="Millares 2 3 2 4 2 2 2 3" xfId="9301" xr:uid="{00000000-0005-0000-0000-0000AD1C0000}"/>
    <cellStyle name="Millares 2 3 2 4 2 2 2 3 2" xfId="18054" xr:uid="{00000000-0005-0000-0000-0000AE1C0000}"/>
    <cellStyle name="Millares 2 3 2 4 2 2 2 4" xfId="13678" xr:uid="{00000000-0005-0000-0000-0000AF1C0000}"/>
    <cellStyle name="Millares 2 3 2 4 2 2 3" xfId="6018" xr:uid="{00000000-0005-0000-0000-0000B01C0000}"/>
    <cellStyle name="Millares 2 3 2 4 2 2 3 2" xfId="10395" xr:uid="{00000000-0005-0000-0000-0000B11C0000}"/>
    <cellStyle name="Millares 2 3 2 4 2 2 3 2 2" xfId="19148" xr:uid="{00000000-0005-0000-0000-0000B21C0000}"/>
    <cellStyle name="Millares 2 3 2 4 2 2 3 3" xfId="14772" xr:uid="{00000000-0005-0000-0000-0000B31C0000}"/>
    <cellStyle name="Millares 2 3 2 4 2 2 4" xfId="8207" xr:uid="{00000000-0005-0000-0000-0000B41C0000}"/>
    <cellStyle name="Millares 2 3 2 4 2 2 4 2" xfId="16960" xr:uid="{00000000-0005-0000-0000-0000B51C0000}"/>
    <cellStyle name="Millares 2 3 2 4 2 2 5" xfId="12584" xr:uid="{00000000-0005-0000-0000-0000B61C0000}"/>
    <cellStyle name="Millares 2 3 2 4 2 3" xfId="4375" xr:uid="{00000000-0005-0000-0000-0000B71C0000}"/>
    <cellStyle name="Millares 2 3 2 4 2 3 2" xfId="6564" xr:uid="{00000000-0005-0000-0000-0000B81C0000}"/>
    <cellStyle name="Millares 2 3 2 4 2 3 2 2" xfId="10941" xr:uid="{00000000-0005-0000-0000-0000B91C0000}"/>
    <cellStyle name="Millares 2 3 2 4 2 3 2 2 2" xfId="19694" xr:uid="{00000000-0005-0000-0000-0000BA1C0000}"/>
    <cellStyle name="Millares 2 3 2 4 2 3 2 3" xfId="15318" xr:uid="{00000000-0005-0000-0000-0000BB1C0000}"/>
    <cellStyle name="Millares 2 3 2 4 2 3 3" xfId="8753" xr:uid="{00000000-0005-0000-0000-0000BC1C0000}"/>
    <cellStyle name="Millares 2 3 2 4 2 3 3 2" xfId="17506" xr:uid="{00000000-0005-0000-0000-0000BD1C0000}"/>
    <cellStyle name="Millares 2 3 2 4 2 3 4" xfId="13130" xr:uid="{00000000-0005-0000-0000-0000BE1C0000}"/>
    <cellStyle name="Millares 2 3 2 4 2 4" xfId="5470" xr:uid="{00000000-0005-0000-0000-0000BF1C0000}"/>
    <cellStyle name="Millares 2 3 2 4 2 4 2" xfId="9847" xr:uid="{00000000-0005-0000-0000-0000C01C0000}"/>
    <cellStyle name="Millares 2 3 2 4 2 4 2 2" xfId="18600" xr:uid="{00000000-0005-0000-0000-0000C11C0000}"/>
    <cellStyle name="Millares 2 3 2 4 2 4 3" xfId="14224" xr:uid="{00000000-0005-0000-0000-0000C21C0000}"/>
    <cellStyle name="Millares 2 3 2 4 2 5" xfId="7659" xr:uid="{00000000-0005-0000-0000-0000C31C0000}"/>
    <cellStyle name="Millares 2 3 2 4 2 5 2" xfId="16412" xr:uid="{00000000-0005-0000-0000-0000C41C0000}"/>
    <cellStyle name="Millares 2 3 2 4 2 6" xfId="12036" xr:uid="{00000000-0005-0000-0000-0000C51C0000}"/>
    <cellStyle name="Millares 2 3 2 4 3" xfId="3553" xr:uid="{00000000-0005-0000-0000-0000C61C0000}"/>
    <cellStyle name="Millares 2 3 2 4 3 2" xfId="4649" xr:uid="{00000000-0005-0000-0000-0000C71C0000}"/>
    <cellStyle name="Millares 2 3 2 4 3 2 2" xfId="6838" xr:uid="{00000000-0005-0000-0000-0000C81C0000}"/>
    <cellStyle name="Millares 2 3 2 4 3 2 2 2" xfId="11215" xr:uid="{00000000-0005-0000-0000-0000C91C0000}"/>
    <cellStyle name="Millares 2 3 2 4 3 2 2 2 2" xfId="19968" xr:uid="{00000000-0005-0000-0000-0000CA1C0000}"/>
    <cellStyle name="Millares 2 3 2 4 3 2 2 3" xfId="15592" xr:uid="{00000000-0005-0000-0000-0000CB1C0000}"/>
    <cellStyle name="Millares 2 3 2 4 3 2 3" xfId="9027" xr:uid="{00000000-0005-0000-0000-0000CC1C0000}"/>
    <cellStyle name="Millares 2 3 2 4 3 2 3 2" xfId="17780" xr:uid="{00000000-0005-0000-0000-0000CD1C0000}"/>
    <cellStyle name="Millares 2 3 2 4 3 2 4" xfId="13404" xr:uid="{00000000-0005-0000-0000-0000CE1C0000}"/>
    <cellStyle name="Millares 2 3 2 4 3 3" xfId="5744" xr:uid="{00000000-0005-0000-0000-0000CF1C0000}"/>
    <cellStyle name="Millares 2 3 2 4 3 3 2" xfId="10121" xr:uid="{00000000-0005-0000-0000-0000D01C0000}"/>
    <cellStyle name="Millares 2 3 2 4 3 3 2 2" xfId="18874" xr:uid="{00000000-0005-0000-0000-0000D11C0000}"/>
    <cellStyle name="Millares 2 3 2 4 3 3 3" xfId="14498" xr:uid="{00000000-0005-0000-0000-0000D21C0000}"/>
    <cellStyle name="Millares 2 3 2 4 3 4" xfId="7933" xr:uid="{00000000-0005-0000-0000-0000D31C0000}"/>
    <cellStyle name="Millares 2 3 2 4 3 4 2" xfId="16686" xr:uid="{00000000-0005-0000-0000-0000D41C0000}"/>
    <cellStyle name="Millares 2 3 2 4 3 5" xfId="12310" xr:uid="{00000000-0005-0000-0000-0000D51C0000}"/>
    <cellStyle name="Millares 2 3 2 4 4" xfId="4101" xr:uid="{00000000-0005-0000-0000-0000D61C0000}"/>
    <cellStyle name="Millares 2 3 2 4 4 2" xfId="6290" xr:uid="{00000000-0005-0000-0000-0000D71C0000}"/>
    <cellStyle name="Millares 2 3 2 4 4 2 2" xfId="10667" xr:uid="{00000000-0005-0000-0000-0000D81C0000}"/>
    <cellStyle name="Millares 2 3 2 4 4 2 2 2" xfId="19420" xr:uid="{00000000-0005-0000-0000-0000D91C0000}"/>
    <cellStyle name="Millares 2 3 2 4 4 2 3" xfId="15044" xr:uid="{00000000-0005-0000-0000-0000DA1C0000}"/>
    <cellStyle name="Millares 2 3 2 4 4 3" xfId="8479" xr:uid="{00000000-0005-0000-0000-0000DB1C0000}"/>
    <cellStyle name="Millares 2 3 2 4 4 3 2" xfId="17232" xr:uid="{00000000-0005-0000-0000-0000DC1C0000}"/>
    <cellStyle name="Millares 2 3 2 4 4 4" xfId="12856" xr:uid="{00000000-0005-0000-0000-0000DD1C0000}"/>
    <cellStyle name="Millares 2 3 2 4 5" xfId="5196" xr:uid="{00000000-0005-0000-0000-0000DE1C0000}"/>
    <cellStyle name="Millares 2 3 2 4 5 2" xfId="9573" xr:uid="{00000000-0005-0000-0000-0000DF1C0000}"/>
    <cellStyle name="Millares 2 3 2 4 5 2 2" xfId="18326" xr:uid="{00000000-0005-0000-0000-0000E01C0000}"/>
    <cellStyle name="Millares 2 3 2 4 5 3" xfId="13950" xr:uid="{00000000-0005-0000-0000-0000E11C0000}"/>
    <cellStyle name="Millares 2 3 2 4 6" xfId="7385" xr:uid="{00000000-0005-0000-0000-0000E21C0000}"/>
    <cellStyle name="Millares 2 3 2 4 6 2" xfId="16138" xr:uid="{00000000-0005-0000-0000-0000E31C0000}"/>
    <cellStyle name="Millares 2 3 2 4 7" xfId="11762" xr:uid="{00000000-0005-0000-0000-0000E41C0000}"/>
    <cellStyle name="Millares 2 3 2 5" xfId="2885" xr:uid="{00000000-0005-0000-0000-0000E51C0000}"/>
    <cellStyle name="Millares 2 3 2 5 2" xfId="3164" xr:uid="{00000000-0005-0000-0000-0000E61C0000}"/>
    <cellStyle name="Millares 2 3 2 5 2 2" xfId="3717" xr:uid="{00000000-0005-0000-0000-0000E71C0000}"/>
    <cellStyle name="Millares 2 3 2 5 2 2 2" xfId="4813" xr:uid="{00000000-0005-0000-0000-0000E81C0000}"/>
    <cellStyle name="Millares 2 3 2 5 2 2 2 2" xfId="7002" xr:uid="{00000000-0005-0000-0000-0000E91C0000}"/>
    <cellStyle name="Millares 2 3 2 5 2 2 2 2 2" xfId="11379" xr:uid="{00000000-0005-0000-0000-0000EA1C0000}"/>
    <cellStyle name="Millares 2 3 2 5 2 2 2 2 2 2" xfId="20132" xr:uid="{00000000-0005-0000-0000-0000EB1C0000}"/>
    <cellStyle name="Millares 2 3 2 5 2 2 2 2 3" xfId="15756" xr:uid="{00000000-0005-0000-0000-0000EC1C0000}"/>
    <cellStyle name="Millares 2 3 2 5 2 2 2 3" xfId="9191" xr:uid="{00000000-0005-0000-0000-0000ED1C0000}"/>
    <cellStyle name="Millares 2 3 2 5 2 2 2 3 2" xfId="17944" xr:uid="{00000000-0005-0000-0000-0000EE1C0000}"/>
    <cellStyle name="Millares 2 3 2 5 2 2 2 4" xfId="13568" xr:uid="{00000000-0005-0000-0000-0000EF1C0000}"/>
    <cellStyle name="Millares 2 3 2 5 2 2 3" xfId="5908" xr:uid="{00000000-0005-0000-0000-0000F01C0000}"/>
    <cellStyle name="Millares 2 3 2 5 2 2 3 2" xfId="10285" xr:uid="{00000000-0005-0000-0000-0000F11C0000}"/>
    <cellStyle name="Millares 2 3 2 5 2 2 3 2 2" xfId="19038" xr:uid="{00000000-0005-0000-0000-0000F21C0000}"/>
    <cellStyle name="Millares 2 3 2 5 2 2 3 3" xfId="14662" xr:uid="{00000000-0005-0000-0000-0000F31C0000}"/>
    <cellStyle name="Millares 2 3 2 5 2 2 4" xfId="8097" xr:uid="{00000000-0005-0000-0000-0000F41C0000}"/>
    <cellStyle name="Millares 2 3 2 5 2 2 4 2" xfId="16850" xr:uid="{00000000-0005-0000-0000-0000F51C0000}"/>
    <cellStyle name="Millares 2 3 2 5 2 2 5" xfId="12474" xr:uid="{00000000-0005-0000-0000-0000F61C0000}"/>
    <cellStyle name="Millares 2 3 2 5 2 3" xfId="4265" xr:uid="{00000000-0005-0000-0000-0000F71C0000}"/>
    <cellStyle name="Millares 2 3 2 5 2 3 2" xfId="6454" xr:uid="{00000000-0005-0000-0000-0000F81C0000}"/>
    <cellStyle name="Millares 2 3 2 5 2 3 2 2" xfId="10831" xr:uid="{00000000-0005-0000-0000-0000F91C0000}"/>
    <cellStyle name="Millares 2 3 2 5 2 3 2 2 2" xfId="19584" xr:uid="{00000000-0005-0000-0000-0000FA1C0000}"/>
    <cellStyle name="Millares 2 3 2 5 2 3 2 3" xfId="15208" xr:uid="{00000000-0005-0000-0000-0000FB1C0000}"/>
    <cellStyle name="Millares 2 3 2 5 2 3 3" xfId="8643" xr:uid="{00000000-0005-0000-0000-0000FC1C0000}"/>
    <cellStyle name="Millares 2 3 2 5 2 3 3 2" xfId="17396" xr:uid="{00000000-0005-0000-0000-0000FD1C0000}"/>
    <cellStyle name="Millares 2 3 2 5 2 3 4" xfId="13020" xr:uid="{00000000-0005-0000-0000-0000FE1C0000}"/>
    <cellStyle name="Millares 2 3 2 5 2 4" xfId="5360" xr:uid="{00000000-0005-0000-0000-0000FF1C0000}"/>
    <cellStyle name="Millares 2 3 2 5 2 4 2" xfId="9737" xr:uid="{00000000-0005-0000-0000-0000001D0000}"/>
    <cellStyle name="Millares 2 3 2 5 2 4 2 2" xfId="18490" xr:uid="{00000000-0005-0000-0000-0000011D0000}"/>
    <cellStyle name="Millares 2 3 2 5 2 4 3" xfId="14114" xr:uid="{00000000-0005-0000-0000-0000021D0000}"/>
    <cellStyle name="Millares 2 3 2 5 2 5" xfId="7549" xr:uid="{00000000-0005-0000-0000-0000031D0000}"/>
    <cellStyle name="Millares 2 3 2 5 2 5 2" xfId="16302" xr:uid="{00000000-0005-0000-0000-0000041D0000}"/>
    <cellStyle name="Millares 2 3 2 5 2 6" xfId="11926" xr:uid="{00000000-0005-0000-0000-0000051D0000}"/>
    <cellStyle name="Millares 2 3 2 5 3" xfId="3443" xr:uid="{00000000-0005-0000-0000-0000061D0000}"/>
    <cellStyle name="Millares 2 3 2 5 3 2" xfId="4539" xr:uid="{00000000-0005-0000-0000-0000071D0000}"/>
    <cellStyle name="Millares 2 3 2 5 3 2 2" xfId="6728" xr:uid="{00000000-0005-0000-0000-0000081D0000}"/>
    <cellStyle name="Millares 2 3 2 5 3 2 2 2" xfId="11105" xr:uid="{00000000-0005-0000-0000-0000091D0000}"/>
    <cellStyle name="Millares 2 3 2 5 3 2 2 2 2" xfId="19858" xr:uid="{00000000-0005-0000-0000-00000A1D0000}"/>
    <cellStyle name="Millares 2 3 2 5 3 2 2 3" xfId="15482" xr:uid="{00000000-0005-0000-0000-00000B1D0000}"/>
    <cellStyle name="Millares 2 3 2 5 3 2 3" xfId="8917" xr:uid="{00000000-0005-0000-0000-00000C1D0000}"/>
    <cellStyle name="Millares 2 3 2 5 3 2 3 2" xfId="17670" xr:uid="{00000000-0005-0000-0000-00000D1D0000}"/>
    <cellStyle name="Millares 2 3 2 5 3 2 4" xfId="13294" xr:uid="{00000000-0005-0000-0000-00000E1D0000}"/>
    <cellStyle name="Millares 2 3 2 5 3 3" xfId="5634" xr:uid="{00000000-0005-0000-0000-00000F1D0000}"/>
    <cellStyle name="Millares 2 3 2 5 3 3 2" xfId="10011" xr:uid="{00000000-0005-0000-0000-0000101D0000}"/>
    <cellStyle name="Millares 2 3 2 5 3 3 2 2" xfId="18764" xr:uid="{00000000-0005-0000-0000-0000111D0000}"/>
    <cellStyle name="Millares 2 3 2 5 3 3 3" xfId="14388" xr:uid="{00000000-0005-0000-0000-0000121D0000}"/>
    <cellStyle name="Millares 2 3 2 5 3 4" xfId="7823" xr:uid="{00000000-0005-0000-0000-0000131D0000}"/>
    <cellStyle name="Millares 2 3 2 5 3 4 2" xfId="16576" xr:uid="{00000000-0005-0000-0000-0000141D0000}"/>
    <cellStyle name="Millares 2 3 2 5 3 5" xfId="12200" xr:uid="{00000000-0005-0000-0000-0000151D0000}"/>
    <cellStyle name="Millares 2 3 2 5 4" xfId="3991" xr:uid="{00000000-0005-0000-0000-0000161D0000}"/>
    <cellStyle name="Millares 2 3 2 5 4 2" xfId="6180" xr:uid="{00000000-0005-0000-0000-0000171D0000}"/>
    <cellStyle name="Millares 2 3 2 5 4 2 2" xfId="10557" xr:uid="{00000000-0005-0000-0000-0000181D0000}"/>
    <cellStyle name="Millares 2 3 2 5 4 2 2 2" xfId="19310" xr:uid="{00000000-0005-0000-0000-0000191D0000}"/>
    <cellStyle name="Millares 2 3 2 5 4 2 3" xfId="14934" xr:uid="{00000000-0005-0000-0000-00001A1D0000}"/>
    <cellStyle name="Millares 2 3 2 5 4 3" xfId="8369" xr:uid="{00000000-0005-0000-0000-00001B1D0000}"/>
    <cellStyle name="Millares 2 3 2 5 4 3 2" xfId="17122" xr:uid="{00000000-0005-0000-0000-00001C1D0000}"/>
    <cellStyle name="Millares 2 3 2 5 4 4" xfId="12746" xr:uid="{00000000-0005-0000-0000-00001D1D0000}"/>
    <cellStyle name="Millares 2 3 2 5 5" xfId="5086" xr:uid="{00000000-0005-0000-0000-00001E1D0000}"/>
    <cellStyle name="Millares 2 3 2 5 5 2" xfId="9463" xr:uid="{00000000-0005-0000-0000-00001F1D0000}"/>
    <cellStyle name="Millares 2 3 2 5 5 2 2" xfId="18216" xr:uid="{00000000-0005-0000-0000-0000201D0000}"/>
    <cellStyle name="Millares 2 3 2 5 5 3" xfId="13840" xr:uid="{00000000-0005-0000-0000-0000211D0000}"/>
    <cellStyle name="Millares 2 3 2 5 6" xfId="7275" xr:uid="{00000000-0005-0000-0000-0000221D0000}"/>
    <cellStyle name="Millares 2 3 2 5 6 2" xfId="16028" xr:uid="{00000000-0005-0000-0000-0000231D0000}"/>
    <cellStyle name="Millares 2 3 2 5 7" xfId="11652" xr:uid="{00000000-0005-0000-0000-0000241D0000}"/>
    <cellStyle name="Millares 2 3 2 6" xfId="3114" xr:uid="{00000000-0005-0000-0000-0000251D0000}"/>
    <cellStyle name="Millares 2 3 2 6 2" xfId="3668" xr:uid="{00000000-0005-0000-0000-0000261D0000}"/>
    <cellStyle name="Millares 2 3 2 6 2 2" xfId="4764" xr:uid="{00000000-0005-0000-0000-0000271D0000}"/>
    <cellStyle name="Millares 2 3 2 6 2 2 2" xfId="6953" xr:uid="{00000000-0005-0000-0000-0000281D0000}"/>
    <cellStyle name="Millares 2 3 2 6 2 2 2 2" xfId="11330" xr:uid="{00000000-0005-0000-0000-0000291D0000}"/>
    <cellStyle name="Millares 2 3 2 6 2 2 2 2 2" xfId="20083" xr:uid="{00000000-0005-0000-0000-00002A1D0000}"/>
    <cellStyle name="Millares 2 3 2 6 2 2 2 3" xfId="15707" xr:uid="{00000000-0005-0000-0000-00002B1D0000}"/>
    <cellStyle name="Millares 2 3 2 6 2 2 3" xfId="9142" xr:uid="{00000000-0005-0000-0000-00002C1D0000}"/>
    <cellStyle name="Millares 2 3 2 6 2 2 3 2" xfId="17895" xr:uid="{00000000-0005-0000-0000-00002D1D0000}"/>
    <cellStyle name="Millares 2 3 2 6 2 2 4" xfId="13519" xr:uid="{00000000-0005-0000-0000-00002E1D0000}"/>
    <cellStyle name="Millares 2 3 2 6 2 3" xfId="5859" xr:uid="{00000000-0005-0000-0000-00002F1D0000}"/>
    <cellStyle name="Millares 2 3 2 6 2 3 2" xfId="10236" xr:uid="{00000000-0005-0000-0000-0000301D0000}"/>
    <cellStyle name="Millares 2 3 2 6 2 3 2 2" xfId="18989" xr:uid="{00000000-0005-0000-0000-0000311D0000}"/>
    <cellStyle name="Millares 2 3 2 6 2 3 3" xfId="14613" xr:uid="{00000000-0005-0000-0000-0000321D0000}"/>
    <cellStyle name="Millares 2 3 2 6 2 4" xfId="8048" xr:uid="{00000000-0005-0000-0000-0000331D0000}"/>
    <cellStyle name="Millares 2 3 2 6 2 4 2" xfId="16801" xr:uid="{00000000-0005-0000-0000-0000341D0000}"/>
    <cellStyle name="Millares 2 3 2 6 2 5" xfId="12425" xr:uid="{00000000-0005-0000-0000-0000351D0000}"/>
    <cellStyle name="Millares 2 3 2 6 3" xfId="4216" xr:uid="{00000000-0005-0000-0000-0000361D0000}"/>
    <cellStyle name="Millares 2 3 2 6 3 2" xfId="6405" xr:uid="{00000000-0005-0000-0000-0000371D0000}"/>
    <cellStyle name="Millares 2 3 2 6 3 2 2" xfId="10782" xr:uid="{00000000-0005-0000-0000-0000381D0000}"/>
    <cellStyle name="Millares 2 3 2 6 3 2 2 2" xfId="19535" xr:uid="{00000000-0005-0000-0000-0000391D0000}"/>
    <cellStyle name="Millares 2 3 2 6 3 2 3" xfId="15159" xr:uid="{00000000-0005-0000-0000-00003A1D0000}"/>
    <cellStyle name="Millares 2 3 2 6 3 3" xfId="8594" xr:uid="{00000000-0005-0000-0000-00003B1D0000}"/>
    <cellStyle name="Millares 2 3 2 6 3 3 2" xfId="17347" xr:uid="{00000000-0005-0000-0000-00003C1D0000}"/>
    <cellStyle name="Millares 2 3 2 6 3 4" xfId="12971" xr:uid="{00000000-0005-0000-0000-00003D1D0000}"/>
    <cellStyle name="Millares 2 3 2 6 4" xfId="5311" xr:uid="{00000000-0005-0000-0000-00003E1D0000}"/>
    <cellStyle name="Millares 2 3 2 6 4 2" xfId="9688" xr:uid="{00000000-0005-0000-0000-00003F1D0000}"/>
    <cellStyle name="Millares 2 3 2 6 4 2 2" xfId="18441" xr:uid="{00000000-0005-0000-0000-0000401D0000}"/>
    <cellStyle name="Millares 2 3 2 6 4 3" xfId="14065" xr:uid="{00000000-0005-0000-0000-0000411D0000}"/>
    <cellStyle name="Millares 2 3 2 6 5" xfId="7500" xr:uid="{00000000-0005-0000-0000-0000421D0000}"/>
    <cellStyle name="Millares 2 3 2 6 5 2" xfId="16253" xr:uid="{00000000-0005-0000-0000-0000431D0000}"/>
    <cellStyle name="Millares 2 3 2 6 6" xfId="11877" xr:uid="{00000000-0005-0000-0000-0000441D0000}"/>
    <cellStyle name="Millares 2 3 2 7" xfId="3393" xr:uid="{00000000-0005-0000-0000-0000451D0000}"/>
    <cellStyle name="Millares 2 3 2 7 2" xfId="4490" xr:uid="{00000000-0005-0000-0000-0000461D0000}"/>
    <cellStyle name="Millares 2 3 2 7 2 2" xfId="6679" xr:uid="{00000000-0005-0000-0000-0000471D0000}"/>
    <cellStyle name="Millares 2 3 2 7 2 2 2" xfId="11056" xr:uid="{00000000-0005-0000-0000-0000481D0000}"/>
    <cellStyle name="Millares 2 3 2 7 2 2 2 2" xfId="19809" xr:uid="{00000000-0005-0000-0000-0000491D0000}"/>
    <cellStyle name="Millares 2 3 2 7 2 2 3" xfId="15433" xr:uid="{00000000-0005-0000-0000-00004A1D0000}"/>
    <cellStyle name="Millares 2 3 2 7 2 3" xfId="8868" xr:uid="{00000000-0005-0000-0000-00004B1D0000}"/>
    <cellStyle name="Millares 2 3 2 7 2 3 2" xfId="17621" xr:uid="{00000000-0005-0000-0000-00004C1D0000}"/>
    <cellStyle name="Millares 2 3 2 7 2 4" xfId="13245" xr:uid="{00000000-0005-0000-0000-00004D1D0000}"/>
    <cellStyle name="Millares 2 3 2 7 3" xfId="5585" xr:uid="{00000000-0005-0000-0000-00004E1D0000}"/>
    <cellStyle name="Millares 2 3 2 7 3 2" xfId="9962" xr:uid="{00000000-0005-0000-0000-00004F1D0000}"/>
    <cellStyle name="Millares 2 3 2 7 3 2 2" xfId="18715" xr:uid="{00000000-0005-0000-0000-0000501D0000}"/>
    <cellStyle name="Millares 2 3 2 7 3 3" xfId="14339" xr:uid="{00000000-0005-0000-0000-0000511D0000}"/>
    <cellStyle name="Millares 2 3 2 7 4" xfId="7774" xr:uid="{00000000-0005-0000-0000-0000521D0000}"/>
    <cellStyle name="Millares 2 3 2 7 4 2" xfId="16527" xr:uid="{00000000-0005-0000-0000-0000531D0000}"/>
    <cellStyle name="Millares 2 3 2 7 5" xfId="12151" xr:uid="{00000000-0005-0000-0000-0000541D0000}"/>
    <cellStyle name="Millares 2 3 2 8" xfId="3943" xr:uid="{00000000-0005-0000-0000-0000551D0000}"/>
    <cellStyle name="Millares 2 3 2 8 2" xfId="6132" xr:uid="{00000000-0005-0000-0000-0000561D0000}"/>
    <cellStyle name="Millares 2 3 2 8 2 2" xfId="10509" xr:uid="{00000000-0005-0000-0000-0000571D0000}"/>
    <cellStyle name="Millares 2 3 2 8 2 2 2" xfId="19262" xr:uid="{00000000-0005-0000-0000-0000581D0000}"/>
    <cellStyle name="Millares 2 3 2 8 2 3" xfId="14886" xr:uid="{00000000-0005-0000-0000-0000591D0000}"/>
    <cellStyle name="Millares 2 3 2 8 3" xfId="8321" xr:uid="{00000000-0005-0000-0000-00005A1D0000}"/>
    <cellStyle name="Millares 2 3 2 8 3 2" xfId="17074" xr:uid="{00000000-0005-0000-0000-00005B1D0000}"/>
    <cellStyle name="Millares 2 3 2 8 4" xfId="12698" xr:uid="{00000000-0005-0000-0000-00005C1D0000}"/>
    <cellStyle name="Millares 2 3 2 9" xfId="5038" xr:uid="{00000000-0005-0000-0000-00005D1D0000}"/>
    <cellStyle name="Millares 2 3 2 9 2" xfId="9415" xr:uid="{00000000-0005-0000-0000-00005E1D0000}"/>
    <cellStyle name="Millares 2 3 2 9 2 2" xfId="18168" xr:uid="{00000000-0005-0000-0000-00005F1D0000}"/>
    <cellStyle name="Millares 2 3 2 9 3" xfId="13792" xr:uid="{00000000-0005-0000-0000-0000601D0000}"/>
    <cellStyle name="Millares 2 3 3" xfId="216" xr:uid="{00000000-0005-0000-0000-0000611D0000}"/>
    <cellStyle name="Millares 2 3 3 10" xfId="11606" xr:uid="{00000000-0005-0000-0000-0000621D0000}"/>
    <cellStyle name="Millares 2 3 3 2" xfId="2945" xr:uid="{00000000-0005-0000-0000-0000631D0000}"/>
    <cellStyle name="Millares 2 3 3 2 2" xfId="3057" xr:uid="{00000000-0005-0000-0000-0000641D0000}"/>
    <cellStyle name="Millares 2 3 3 2 2 2" xfId="3333" xr:uid="{00000000-0005-0000-0000-0000651D0000}"/>
    <cellStyle name="Millares 2 3 3 2 2 2 2" xfId="3886" xr:uid="{00000000-0005-0000-0000-0000661D0000}"/>
    <cellStyle name="Millares 2 3 3 2 2 2 2 2" xfId="4982" xr:uid="{00000000-0005-0000-0000-0000671D0000}"/>
    <cellStyle name="Millares 2 3 3 2 2 2 2 2 2" xfId="7171" xr:uid="{00000000-0005-0000-0000-0000681D0000}"/>
    <cellStyle name="Millares 2 3 3 2 2 2 2 2 2 2" xfId="11548" xr:uid="{00000000-0005-0000-0000-0000691D0000}"/>
    <cellStyle name="Millares 2 3 3 2 2 2 2 2 2 2 2" xfId="20301" xr:uid="{00000000-0005-0000-0000-00006A1D0000}"/>
    <cellStyle name="Millares 2 3 3 2 2 2 2 2 2 3" xfId="15925" xr:uid="{00000000-0005-0000-0000-00006B1D0000}"/>
    <cellStyle name="Millares 2 3 3 2 2 2 2 2 3" xfId="9360" xr:uid="{00000000-0005-0000-0000-00006C1D0000}"/>
    <cellStyle name="Millares 2 3 3 2 2 2 2 2 3 2" xfId="18113" xr:uid="{00000000-0005-0000-0000-00006D1D0000}"/>
    <cellStyle name="Millares 2 3 3 2 2 2 2 2 4" xfId="13737" xr:uid="{00000000-0005-0000-0000-00006E1D0000}"/>
    <cellStyle name="Millares 2 3 3 2 2 2 2 3" xfId="6077" xr:uid="{00000000-0005-0000-0000-00006F1D0000}"/>
    <cellStyle name="Millares 2 3 3 2 2 2 2 3 2" xfId="10454" xr:uid="{00000000-0005-0000-0000-0000701D0000}"/>
    <cellStyle name="Millares 2 3 3 2 2 2 2 3 2 2" xfId="19207" xr:uid="{00000000-0005-0000-0000-0000711D0000}"/>
    <cellStyle name="Millares 2 3 3 2 2 2 2 3 3" xfId="14831" xr:uid="{00000000-0005-0000-0000-0000721D0000}"/>
    <cellStyle name="Millares 2 3 3 2 2 2 2 4" xfId="8266" xr:uid="{00000000-0005-0000-0000-0000731D0000}"/>
    <cellStyle name="Millares 2 3 3 2 2 2 2 4 2" xfId="17019" xr:uid="{00000000-0005-0000-0000-0000741D0000}"/>
    <cellStyle name="Millares 2 3 3 2 2 2 2 5" xfId="12643" xr:uid="{00000000-0005-0000-0000-0000751D0000}"/>
    <cellStyle name="Millares 2 3 3 2 2 2 3" xfId="4434" xr:uid="{00000000-0005-0000-0000-0000761D0000}"/>
    <cellStyle name="Millares 2 3 3 2 2 2 3 2" xfId="6623" xr:uid="{00000000-0005-0000-0000-0000771D0000}"/>
    <cellStyle name="Millares 2 3 3 2 2 2 3 2 2" xfId="11000" xr:uid="{00000000-0005-0000-0000-0000781D0000}"/>
    <cellStyle name="Millares 2 3 3 2 2 2 3 2 2 2" xfId="19753" xr:uid="{00000000-0005-0000-0000-0000791D0000}"/>
    <cellStyle name="Millares 2 3 3 2 2 2 3 2 3" xfId="15377" xr:uid="{00000000-0005-0000-0000-00007A1D0000}"/>
    <cellStyle name="Millares 2 3 3 2 2 2 3 3" xfId="8812" xr:uid="{00000000-0005-0000-0000-00007B1D0000}"/>
    <cellStyle name="Millares 2 3 3 2 2 2 3 3 2" xfId="17565" xr:uid="{00000000-0005-0000-0000-00007C1D0000}"/>
    <cellStyle name="Millares 2 3 3 2 2 2 3 4" xfId="13189" xr:uid="{00000000-0005-0000-0000-00007D1D0000}"/>
    <cellStyle name="Millares 2 3 3 2 2 2 4" xfId="5529" xr:uid="{00000000-0005-0000-0000-00007E1D0000}"/>
    <cellStyle name="Millares 2 3 3 2 2 2 4 2" xfId="9906" xr:uid="{00000000-0005-0000-0000-00007F1D0000}"/>
    <cellStyle name="Millares 2 3 3 2 2 2 4 2 2" xfId="18659" xr:uid="{00000000-0005-0000-0000-0000801D0000}"/>
    <cellStyle name="Millares 2 3 3 2 2 2 4 3" xfId="14283" xr:uid="{00000000-0005-0000-0000-0000811D0000}"/>
    <cellStyle name="Millares 2 3 3 2 2 2 5" xfId="7718" xr:uid="{00000000-0005-0000-0000-0000821D0000}"/>
    <cellStyle name="Millares 2 3 3 2 2 2 5 2" xfId="16471" xr:uid="{00000000-0005-0000-0000-0000831D0000}"/>
    <cellStyle name="Millares 2 3 3 2 2 2 6" xfId="12095" xr:uid="{00000000-0005-0000-0000-0000841D0000}"/>
    <cellStyle name="Millares 2 3 3 2 2 3" xfId="3612" xr:uid="{00000000-0005-0000-0000-0000851D0000}"/>
    <cellStyle name="Millares 2 3 3 2 2 3 2" xfId="4708" xr:uid="{00000000-0005-0000-0000-0000861D0000}"/>
    <cellStyle name="Millares 2 3 3 2 2 3 2 2" xfId="6897" xr:uid="{00000000-0005-0000-0000-0000871D0000}"/>
    <cellStyle name="Millares 2 3 3 2 2 3 2 2 2" xfId="11274" xr:uid="{00000000-0005-0000-0000-0000881D0000}"/>
    <cellStyle name="Millares 2 3 3 2 2 3 2 2 2 2" xfId="20027" xr:uid="{00000000-0005-0000-0000-0000891D0000}"/>
    <cellStyle name="Millares 2 3 3 2 2 3 2 2 3" xfId="15651" xr:uid="{00000000-0005-0000-0000-00008A1D0000}"/>
    <cellStyle name="Millares 2 3 3 2 2 3 2 3" xfId="9086" xr:uid="{00000000-0005-0000-0000-00008B1D0000}"/>
    <cellStyle name="Millares 2 3 3 2 2 3 2 3 2" xfId="17839" xr:uid="{00000000-0005-0000-0000-00008C1D0000}"/>
    <cellStyle name="Millares 2 3 3 2 2 3 2 4" xfId="13463" xr:uid="{00000000-0005-0000-0000-00008D1D0000}"/>
    <cellStyle name="Millares 2 3 3 2 2 3 3" xfId="5803" xr:uid="{00000000-0005-0000-0000-00008E1D0000}"/>
    <cellStyle name="Millares 2 3 3 2 2 3 3 2" xfId="10180" xr:uid="{00000000-0005-0000-0000-00008F1D0000}"/>
    <cellStyle name="Millares 2 3 3 2 2 3 3 2 2" xfId="18933" xr:uid="{00000000-0005-0000-0000-0000901D0000}"/>
    <cellStyle name="Millares 2 3 3 2 2 3 3 3" xfId="14557" xr:uid="{00000000-0005-0000-0000-0000911D0000}"/>
    <cellStyle name="Millares 2 3 3 2 2 3 4" xfId="7992" xr:uid="{00000000-0005-0000-0000-0000921D0000}"/>
    <cellStyle name="Millares 2 3 3 2 2 3 4 2" xfId="16745" xr:uid="{00000000-0005-0000-0000-0000931D0000}"/>
    <cellStyle name="Millares 2 3 3 2 2 3 5" xfId="12369" xr:uid="{00000000-0005-0000-0000-0000941D0000}"/>
    <cellStyle name="Millares 2 3 3 2 2 4" xfId="4160" xr:uid="{00000000-0005-0000-0000-0000951D0000}"/>
    <cellStyle name="Millares 2 3 3 2 2 4 2" xfId="6349" xr:uid="{00000000-0005-0000-0000-0000961D0000}"/>
    <cellStyle name="Millares 2 3 3 2 2 4 2 2" xfId="10726" xr:uid="{00000000-0005-0000-0000-0000971D0000}"/>
    <cellStyle name="Millares 2 3 3 2 2 4 2 2 2" xfId="19479" xr:uid="{00000000-0005-0000-0000-0000981D0000}"/>
    <cellStyle name="Millares 2 3 3 2 2 4 2 3" xfId="15103" xr:uid="{00000000-0005-0000-0000-0000991D0000}"/>
    <cellStyle name="Millares 2 3 3 2 2 4 3" xfId="8538" xr:uid="{00000000-0005-0000-0000-00009A1D0000}"/>
    <cellStyle name="Millares 2 3 3 2 2 4 3 2" xfId="17291" xr:uid="{00000000-0005-0000-0000-00009B1D0000}"/>
    <cellStyle name="Millares 2 3 3 2 2 4 4" xfId="12915" xr:uid="{00000000-0005-0000-0000-00009C1D0000}"/>
    <cellStyle name="Millares 2 3 3 2 2 5" xfId="5255" xr:uid="{00000000-0005-0000-0000-00009D1D0000}"/>
    <cellStyle name="Millares 2 3 3 2 2 5 2" xfId="9632" xr:uid="{00000000-0005-0000-0000-00009E1D0000}"/>
    <cellStyle name="Millares 2 3 3 2 2 5 2 2" xfId="18385" xr:uid="{00000000-0005-0000-0000-00009F1D0000}"/>
    <cellStyle name="Millares 2 3 3 2 2 5 3" xfId="14009" xr:uid="{00000000-0005-0000-0000-0000A01D0000}"/>
    <cellStyle name="Millares 2 3 3 2 2 6" xfId="7444" xr:uid="{00000000-0005-0000-0000-0000A11D0000}"/>
    <cellStyle name="Millares 2 3 3 2 2 6 2" xfId="16197" xr:uid="{00000000-0005-0000-0000-0000A21D0000}"/>
    <cellStyle name="Millares 2 3 3 2 2 7" xfId="11821" xr:uid="{00000000-0005-0000-0000-0000A31D0000}"/>
    <cellStyle name="Millares 2 3 3 2 3" xfId="3221" xr:uid="{00000000-0005-0000-0000-0000A41D0000}"/>
    <cellStyle name="Millares 2 3 3 2 3 2" xfId="3774" xr:uid="{00000000-0005-0000-0000-0000A51D0000}"/>
    <cellStyle name="Millares 2 3 3 2 3 2 2" xfId="4870" xr:uid="{00000000-0005-0000-0000-0000A61D0000}"/>
    <cellStyle name="Millares 2 3 3 2 3 2 2 2" xfId="7059" xr:uid="{00000000-0005-0000-0000-0000A71D0000}"/>
    <cellStyle name="Millares 2 3 3 2 3 2 2 2 2" xfId="11436" xr:uid="{00000000-0005-0000-0000-0000A81D0000}"/>
    <cellStyle name="Millares 2 3 3 2 3 2 2 2 2 2" xfId="20189" xr:uid="{00000000-0005-0000-0000-0000A91D0000}"/>
    <cellStyle name="Millares 2 3 3 2 3 2 2 2 3" xfId="15813" xr:uid="{00000000-0005-0000-0000-0000AA1D0000}"/>
    <cellStyle name="Millares 2 3 3 2 3 2 2 3" xfId="9248" xr:uid="{00000000-0005-0000-0000-0000AB1D0000}"/>
    <cellStyle name="Millares 2 3 3 2 3 2 2 3 2" xfId="18001" xr:uid="{00000000-0005-0000-0000-0000AC1D0000}"/>
    <cellStyle name="Millares 2 3 3 2 3 2 2 4" xfId="13625" xr:uid="{00000000-0005-0000-0000-0000AD1D0000}"/>
    <cellStyle name="Millares 2 3 3 2 3 2 3" xfId="5965" xr:uid="{00000000-0005-0000-0000-0000AE1D0000}"/>
    <cellStyle name="Millares 2 3 3 2 3 2 3 2" xfId="10342" xr:uid="{00000000-0005-0000-0000-0000AF1D0000}"/>
    <cellStyle name="Millares 2 3 3 2 3 2 3 2 2" xfId="19095" xr:uid="{00000000-0005-0000-0000-0000B01D0000}"/>
    <cellStyle name="Millares 2 3 3 2 3 2 3 3" xfId="14719" xr:uid="{00000000-0005-0000-0000-0000B11D0000}"/>
    <cellStyle name="Millares 2 3 3 2 3 2 4" xfId="8154" xr:uid="{00000000-0005-0000-0000-0000B21D0000}"/>
    <cellStyle name="Millares 2 3 3 2 3 2 4 2" xfId="16907" xr:uid="{00000000-0005-0000-0000-0000B31D0000}"/>
    <cellStyle name="Millares 2 3 3 2 3 2 5" xfId="12531" xr:uid="{00000000-0005-0000-0000-0000B41D0000}"/>
    <cellStyle name="Millares 2 3 3 2 3 3" xfId="4322" xr:uid="{00000000-0005-0000-0000-0000B51D0000}"/>
    <cellStyle name="Millares 2 3 3 2 3 3 2" xfId="6511" xr:uid="{00000000-0005-0000-0000-0000B61D0000}"/>
    <cellStyle name="Millares 2 3 3 2 3 3 2 2" xfId="10888" xr:uid="{00000000-0005-0000-0000-0000B71D0000}"/>
    <cellStyle name="Millares 2 3 3 2 3 3 2 2 2" xfId="19641" xr:uid="{00000000-0005-0000-0000-0000B81D0000}"/>
    <cellStyle name="Millares 2 3 3 2 3 3 2 3" xfId="15265" xr:uid="{00000000-0005-0000-0000-0000B91D0000}"/>
    <cellStyle name="Millares 2 3 3 2 3 3 3" xfId="8700" xr:uid="{00000000-0005-0000-0000-0000BA1D0000}"/>
    <cellStyle name="Millares 2 3 3 2 3 3 3 2" xfId="17453" xr:uid="{00000000-0005-0000-0000-0000BB1D0000}"/>
    <cellStyle name="Millares 2 3 3 2 3 3 4" xfId="13077" xr:uid="{00000000-0005-0000-0000-0000BC1D0000}"/>
    <cellStyle name="Millares 2 3 3 2 3 4" xfId="5417" xr:uid="{00000000-0005-0000-0000-0000BD1D0000}"/>
    <cellStyle name="Millares 2 3 3 2 3 4 2" xfId="9794" xr:uid="{00000000-0005-0000-0000-0000BE1D0000}"/>
    <cellStyle name="Millares 2 3 3 2 3 4 2 2" xfId="18547" xr:uid="{00000000-0005-0000-0000-0000BF1D0000}"/>
    <cellStyle name="Millares 2 3 3 2 3 4 3" xfId="14171" xr:uid="{00000000-0005-0000-0000-0000C01D0000}"/>
    <cellStyle name="Millares 2 3 3 2 3 5" xfId="7606" xr:uid="{00000000-0005-0000-0000-0000C11D0000}"/>
    <cellStyle name="Millares 2 3 3 2 3 5 2" xfId="16359" xr:uid="{00000000-0005-0000-0000-0000C21D0000}"/>
    <cellStyle name="Millares 2 3 3 2 3 6" xfId="11983" xr:uid="{00000000-0005-0000-0000-0000C31D0000}"/>
    <cellStyle name="Millares 2 3 3 2 4" xfId="3500" xr:uid="{00000000-0005-0000-0000-0000C41D0000}"/>
    <cellStyle name="Millares 2 3 3 2 4 2" xfId="4596" xr:uid="{00000000-0005-0000-0000-0000C51D0000}"/>
    <cellStyle name="Millares 2 3 3 2 4 2 2" xfId="6785" xr:uid="{00000000-0005-0000-0000-0000C61D0000}"/>
    <cellStyle name="Millares 2 3 3 2 4 2 2 2" xfId="11162" xr:uid="{00000000-0005-0000-0000-0000C71D0000}"/>
    <cellStyle name="Millares 2 3 3 2 4 2 2 2 2" xfId="19915" xr:uid="{00000000-0005-0000-0000-0000C81D0000}"/>
    <cellStyle name="Millares 2 3 3 2 4 2 2 3" xfId="15539" xr:uid="{00000000-0005-0000-0000-0000C91D0000}"/>
    <cellStyle name="Millares 2 3 3 2 4 2 3" xfId="8974" xr:uid="{00000000-0005-0000-0000-0000CA1D0000}"/>
    <cellStyle name="Millares 2 3 3 2 4 2 3 2" xfId="17727" xr:uid="{00000000-0005-0000-0000-0000CB1D0000}"/>
    <cellStyle name="Millares 2 3 3 2 4 2 4" xfId="13351" xr:uid="{00000000-0005-0000-0000-0000CC1D0000}"/>
    <cellStyle name="Millares 2 3 3 2 4 3" xfId="5691" xr:uid="{00000000-0005-0000-0000-0000CD1D0000}"/>
    <cellStyle name="Millares 2 3 3 2 4 3 2" xfId="10068" xr:uid="{00000000-0005-0000-0000-0000CE1D0000}"/>
    <cellStyle name="Millares 2 3 3 2 4 3 2 2" xfId="18821" xr:uid="{00000000-0005-0000-0000-0000CF1D0000}"/>
    <cellStyle name="Millares 2 3 3 2 4 3 3" xfId="14445" xr:uid="{00000000-0005-0000-0000-0000D01D0000}"/>
    <cellStyle name="Millares 2 3 3 2 4 4" xfId="7880" xr:uid="{00000000-0005-0000-0000-0000D11D0000}"/>
    <cellStyle name="Millares 2 3 3 2 4 4 2" xfId="16633" xr:uid="{00000000-0005-0000-0000-0000D21D0000}"/>
    <cellStyle name="Millares 2 3 3 2 4 5" xfId="12257" xr:uid="{00000000-0005-0000-0000-0000D31D0000}"/>
    <cellStyle name="Millares 2 3 3 2 5" xfId="4048" xr:uid="{00000000-0005-0000-0000-0000D41D0000}"/>
    <cellStyle name="Millares 2 3 3 2 5 2" xfId="6237" xr:uid="{00000000-0005-0000-0000-0000D51D0000}"/>
    <cellStyle name="Millares 2 3 3 2 5 2 2" xfId="10614" xr:uid="{00000000-0005-0000-0000-0000D61D0000}"/>
    <cellStyle name="Millares 2 3 3 2 5 2 2 2" xfId="19367" xr:uid="{00000000-0005-0000-0000-0000D71D0000}"/>
    <cellStyle name="Millares 2 3 3 2 5 2 3" xfId="14991" xr:uid="{00000000-0005-0000-0000-0000D81D0000}"/>
    <cellStyle name="Millares 2 3 3 2 5 3" xfId="8426" xr:uid="{00000000-0005-0000-0000-0000D91D0000}"/>
    <cellStyle name="Millares 2 3 3 2 5 3 2" xfId="17179" xr:uid="{00000000-0005-0000-0000-0000DA1D0000}"/>
    <cellStyle name="Millares 2 3 3 2 5 4" xfId="12803" xr:uid="{00000000-0005-0000-0000-0000DB1D0000}"/>
    <cellStyle name="Millares 2 3 3 2 6" xfId="5143" xr:uid="{00000000-0005-0000-0000-0000DC1D0000}"/>
    <cellStyle name="Millares 2 3 3 2 6 2" xfId="9520" xr:uid="{00000000-0005-0000-0000-0000DD1D0000}"/>
    <cellStyle name="Millares 2 3 3 2 6 2 2" xfId="18273" xr:uid="{00000000-0005-0000-0000-0000DE1D0000}"/>
    <cellStyle name="Millares 2 3 3 2 6 3" xfId="13897" xr:uid="{00000000-0005-0000-0000-0000DF1D0000}"/>
    <cellStyle name="Millares 2 3 3 2 7" xfId="7332" xr:uid="{00000000-0005-0000-0000-0000E01D0000}"/>
    <cellStyle name="Millares 2 3 3 2 7 2" xfId="16085" xr:uid="{00000000-0005-0000-0000-0000E11D0000}"/>
    <cellStyle name="Millares 2 3 3 2 8" xfId="11709" xr:uid="{00000000-0005-0000-0000-0000E21D0000}"/>
    <cellStyle name="Millares 2 3 3 3" xfId="3000" xr:uid="{00000000-0005-0000-0000-0000E31D0000}"/>
    <cellStyle name="Millares 2 3 3 3 2" xfId="3276" xr:uid="{00000000-0005-0000-0000-0000E41D0000}"/>
    <cellStyle name="Millares 2 3 3 3 2 2" xfId="3829" xr:uid="{00000000-0005-0000-0000-0000E51D0000}"/>
    <cellStyle name="Millares 2 3 3 3 2 2 2" xfId="4925" xr:uid="{00000000-0005-0000-0000-0000E61D0000}"/>
    <cellStyle name="Millares 2 3 3 3 2 2 2 2" xfId="7114" xr:uid="{00000000-0005-0000-0000-0000E71D0000}"/>
    <cellStyle name="Millares 2 3 3 3 2 2 2 2 2" xfId="11491" xr:uid="{00000000-0005-0000-0000-0000E81D0000}"/>
    <cellStyle name="Millares 2 3 3 3 2 2 2 2 2 2" xfId="20244" xr:uid="{00000000-0005-0000-0000-0000E91D0000}"/>
    <cellStyle name="Millares 2 3 3 3 2 2 2 2 3" xfId="15868" xr:uid="{00000000-0005-0000-0000-0000EA1D0000}"/>
    <cellStyle name="Millares 2 3 3 3 2 2 2 3" xfId="9303" xr:uid="{00000000-0005-0000-0000-0000EB1D0000}"/>
    <cellStyle name="Millares 2 3 3 3 2 2 2 3 2" xfId="18056" xr:uid="{00000000-0005-0000-0000-0000EC1D0000}"/>
    <cellStyle name="Millares 2 3 3 3 2 2 2 4" xfId="13680" xr:uid="{00000000-0005-0000-0000-0000ED1D0000}"/>
    <cellStyle name="Millares 2 3 3 3 2 2 3" xfId="6020" xr:uid="{00000000-0005-0000-0000-0000EE1D0000}"/>
    <cellStyle name="Millares 2 3 3 3 2 2 3 2" xfId="10397" xr:uid="{00000000-0005-0000-0000-0000EF1D0000}"/>
    <cellStyle name="Millares 2 3 3 3 2 2 3 2 2" xfId="19150" xr:uid="{00000000-0005-0000-0000-0000F01D0000}"/>
    <cellStyle name="Millares 2 3 3 3 2 2 3 3" xfId="14774" xr:uid="{00000000-0005-0000-0000-0000F11D0000}"/>
    <cellStyle name="Millares 2 3 3 3 2 2 4" xfId="8209" xr:uid="{00000000-0005-0000-0000-0000F21D0000}"/>
    <cellStyle name="Millares 2 3 3 3 2 2 4 2" xfId="16962" xr:uid="{00000000-0005-0000-0000-0000F31D0000}"/>
    <cellStyle name="Millares 2 3 3 3 2 2 5" xfId="12586" xr:uid="{00000000-0005-0000-0000-0000F41D0000}"/>
    <cellStyle name="Millares 2 3 3 3 2 3" xfId="4377" xr:uid="{00000000-0005-0000-0000-0000F51D0000}"/>
    <cellStyle name="Millares 2 3 3 3 2 3 2" xfId="6566" xr:uid="{00000000-0005-0000-0000-0000F61D0000}"/>
    <cellStyle name="Millares 2 3 3 3 2 3 2 2" xfId="10943" xr:uid="{00000000-0005-0000-0000-0000F71D0000}"/>
    <cellStyle name="Millares 2 3 3 3 2 3 2 2 2" xfId="19696" xr:uid="{00000000-0005-0000-0000-0000F81D0000}"/>
    <cellStyle name="Millares 2 3 3 3 2 3 2 3" xfId="15320" xr:uid="{00000000-0005-0000-0000-0000F91D0000}"/>
    <cellStyle name="Millares 2 3 3 3 2 3 3" xfId="8755" xr:uid="{00000000-0005-0000-0000-0000FA1D0000}"/>
    <cellStyle name="Millares 2 3 3 3 2 3 3 2" xfId="17508" xr:uid="{00000000-0005-0000-0000-0000FB1D0000}"/>
    <cellStyle name="Millares 2 3 3 3 2 3 4" xfId="13132" xr:uid="{00000000-0005-0000-0000-0000FC1D0000}"/>
    <cellStyle name="Millares 2 3 3 3 2 4" xfId="5472" xr:uid="{00000000-0005-0000-0000-0000FD1D0000}"/>
    <cellStyle name="Millares 2 3 3 3 2 4 2" xfId="9849" xr:uid="{00000000-0005-0000-0000-0000FE1D0000}"/>
    <cellStyle name="Millares 2 3 3 3 2 4 2 2" xfId="18602" xr:uid="{00000000-0005-0000-0000-0000FF1D0000}"/>
    <cellStyle name="Millares 2 3 3 3 2 4 3" xfId="14226" xr:uid="{00000000-0005-0000-0000-0000001E0000}"/>
    <cellStyle name="Millares 2 3 3 3 2 5" xfId="7661" xr:uid="{00000000-0005-0000-0000-0000011E0000}"/>
    <cellStyle name="Millares 2 3 3 3 2 5 2" xfId="16414" xr:uid="{00000000-0005-0000-0000-0000021E0000}"/>
    <cellStyle name="Millares 2 3 3 3 2 6" xfId="12038" xr:uid="{00000000-0005-0000-0000-0000031E0000}"/>
    <cellStyle name="Millares 2 3 3 3 3" xfId="3555" xr:uid="{00000000-0005-0000-0000-0000041E0000}"/>
    <cellStyle name="Millares 2 3 3 3 3 2" xfId="4651" xr:uid="{00000000-0005-0000-0000-0000051E0000}"/>
    <cellStyle name="Millares 2 3 3 3 3 2 2" xfId="6840" xr:uid="{00000000-0005-0000-0000-0000061E0000}"/>
    <cellStyle name="Millares 2 3 3 3 3 2 2 2" xfId="11217" xr:uid="{00000000-0005-0000-0000-0000071E0000}"/>
    <cellStyle name="Millares 2 3 3 3 3 2 2 2 2" xfId="19970" xr:uid="{00000000-0005-0000-0000-0000081E0000}"/>
    <cellStyle name="Millares 2 3 3 3 3 2 2 3" xfId="15594" xr:uid="{00000000-0005-0000-0000-0000091E0000}"/>
    <cellStyle name="Millares 2 3 3 3 3 2 3" xfId="9029" xr:uid="{00000000-0005-0000-0000-00000A1E0000}"/>
    <cellStyle name="Millares 2 3 3 3 3 2 3 2" xfId="17782" xr:uid="{00000000-0005-0000-0000-00000B1E0000}"/>
    <cellStyle name="Millares 2 3 3 3 3 2 4" xfId="13406" xr:uid="{00000000-0005-0000-0000-00000C1E0000}"/>
    <cellStyle name="Millares 2 3 3 3 3 3" xfId="5746" xr:uid="{00000000-0005-0000-0000-00000D1E0000}"/>
    <cellStyle name="Millares 2 3 3 3 3 3 2" xfId="10123" xr:uid="{00000000-0005-0000-0000-00000E1E0000}"/>
    <cellStyle name="Millares 2 3 3 3 3 3 2 2" xfId="18876" xr:uid="{00000000-0005-0000-0000-00000F1E0000}"/>
    <cellStyle name="Millares 2 3 3 3 3 3 3" xfId="14500" xr:uid="{00000000-0005-0000-0000-0000101E0000}"/>
    <cellStyle name="Millares 2 3 3 3 3 4" xfId="7935" xr:uid="{00000000-0005-0000-0000-0000111E0000}"/>
    <cellStyle name="Millares 2 3 3 3 3 4 2" xfId="16688" xr:uid="{00000000-0005-0000-0000-0000121E0000}"/>
    <cellStyle name="Millares 2 3 3 3 3 5" xfId="12312" xr:uid="{00000000-0005-0000-0000-0000131E0000}"/>
    <cellStyle name="Millares 2 3 3 3 4" xfId="4103" xr:uid="{00000000-0005-0000-0000-0000141E0000}"/>
    <cellStyle name="Millares 2 3 3 3 4 2" xfId="6292" xr:uid="{00000000-0005-0000-0000-0000151E0000}"/>
    <cellStyle name="Millares 2 3 3 3 4 2 2" xfId="10669" xr:uid="{00000000-0005-0000-0000-0000161E0000}"/>
    <cellStyle name="Millares 2 3 3 3 4 2 2 2" xfId="19422" xr:uid="{00000000-0005-0000-0000-0000171E0000}"/>
    <cellStyle name="Millares 2 3 3 3 4 2 3" xfId="15046" xr:uid="{00000000-0005-0000-0000-0000181E0000}"/>
    <cellStyle name="Millares 2 3 3 3 4 3" xfId="8481" xr:uid="{00000000-0005-0000-0000-0000191E0000}"/>
    <cellStyle name="Millares 2 3 3 3 4 3 2" xfId="17234" xr:uid="{00000000-0005-0000-0000-00001A1E0000}"/>
    <cellStyle name="Millares 2 3 3 3 4 4" xfId="12858" xr:uid="{00000000-0005-0000-0000-00001B1E0000}"/>
    <cellStyle name="Millares 2 3 3 3 5" xfId="5198" xr:uid="{00000000-0005-0000-0000-00001C1E0000}"/>
    <cellStyle name="Millares 2 3 3 3 5 2" xfId="9575" xr:uid="{00000000-0005-0000-0000-00001D1E0000}"/>
    <cellStyle name="Millares 2 3 3 3 5 2 2" xfId="18328" xr:uid="{00000000-0005-0000-0000-00001E1E0000}"/>
    <cellStyle name="Millares 2 3 3 3 5 3" xfId="13952" xr:uid="{00000000-0005-0000-0000-00001F1E0000}"/>
    <cellStyle name="Millares 2 3 3 3 6" xfId="7387" xr:uid="{00000000-0005-0000-0000-0000201E0000}"/>
    <cellStyle name="Millares 2 3 3 3 6 2" xfId="16140" xr:uid="{00000000-0005-0000-0000-0000211E0000}"/>
    <cellStyle name="Millares 2 3 3 3 7" xfId="11764" xr:uid="{00000000-0005-0000-0000-0000221E0000}"/>
    <cellStyle name="Millares 2 3 3 4" xfId="2887" xr:uid="{00000000-0005-0000-0000-0000231E0000}"/>
    <cellStyle name="Millares 2 3 3 4 2" xfId="3166" xr:uid="{00000000-0005-0000-0000-0000241E0000}"/>
    <cellStyle name="Millares 2 3 3 4 2 2" xfId="3719" xr:uid="{00000000-0005-0000-0000-0000251E0000}"/>
    <cellStyle name="Millares 2 3 3 4 2 2 2" xfId="4815" xr:uid="{00000000-0005-0000-0000-0000261E0000}"/>
    <cellStyle name="Millares 2 3 3 4 2 2 2 2" xfId="7004" xr:uid="{00000000-0005-0000-0000-0000271E0000}"/>
    <cellStyle name="Millares 2 3 3 4 2 2 2 2 2" xfId="11381" xr:uid="{00000000-0005-0000-0000-0000281E0000}"/>
    <cellStyle name="Millares 2 3 3 4 2 2 2 2 2 2" xfId="20134" xr:uid="{00000000-0005-0000-0000-0000291E0000}"/>
    <cellStyle name="Millares 2 3 3 4 2 2 2 2 3" xfId="15758" xr:uid="{00000000-0005-0000-0000-00002A1E0000}"/>
    <cellStyle name="Millares 2 3 3 4 2 2 2 3" xfId="9193" xr:uid="{00000000-0005-0000-0000-00002B1E0000}"/>
    <cellStyle name="Millares 2 3 3 4 2 2 2 3 2" xfId="17946" xr:uid="{00000000-0005-0000-0000-00002C1E0000}"/>
    <cellStyle name="Millares 2 3 3 4 2 2 2 4" xfId="13570" xr:uid="{00000000-0005-0000-0000-00002D1E0000}"/>
    <cellStyle name="Millares 2 3 3 4 2 2 3" xfId="5910" xr:uid="{00000000-0005-0000-0000-00002E1E0000}"/>
    <cellStyle name="Millares 2 3 3 4 2 2 3 2" xfId="10287" xr:uid="{00000000-0005-0000-0000-00002F1E0000}"/>
    <cellStyle name="Millares 2 3 3 4 2 2 3 2 2" xfId="19040" xr:uid="{00000000-0005-0000-0000-0000301E0000}"/>
    <cellStyle name="Millares 2 3 3 4 2 2 3 3" xfId="14664" xr:uid="{00000000-0005-0000-0000-0000311E0000}"/>
    <cellStyle name="Millares 2 3 3 4 2 2 4" xfId="8099" xr:uid="{00000000-0005-0000-0000-0000321E0000}"/>
    <cellStyle name="Millares 2 3 3 4 2 2 4 2" xfId="16852" xr:uid="{00000000-0005-0000-0000-0000331E0000}"/>
    <cellStyle name="Millares 2 3 3 4 2 2 5" xfId="12476" xr:uid="{00000000-0005-0000-0000-0000341E0000}"/>
    <cellStyle name="Millares 2 3 3 4 2 3" xfId="4267" xr:uid="{00000000-0005-0000-0000-0000351E0000}"/>
    <cellStyle name="Millares 2 3 3 4 2 3 2" xfId="6456" xr:uid="{00000000-0005-0000-0000-0000361E0000}"/>
    <cellStyle name="Millares 2 3 3 4 2 3 2 2" xfId="10833" xr:uid="{00000000-0005-0000-0000-0000371E0000}"/>
    <cellStyle name="Millares 2 3 3 4 2 3 2 2 2" xfId="19586" xr:uid="{00000000-0005-0000-0000-0000381E0000}"/>
    <cellStyle name="Millares 2 3 3 4 2 3 2 3" xfId="15210" xr:uid="{00000000-0005-0000-0000-0000391E0000}"/>
    <cellStyle name="Millares 2 3 3 4 2 3 3" xfId="8645" xr:uid="{00000000-0005-0000-0000-00003A1E0000}"/>
    <cellStyle name="Millares 2 3 3 4 2 3 3 2" xfId="17398" xr:uid="{00000000-0005-0000-0000-00003B1E0000}"/>
    <cellStyle name="Millares 2 3 3 4 2 3 4" xfId="13022" xr:uid="{00000000-0005-0000-0000-00003C1E0000}"/>
    <cellStyle name="Millares 2 3 3 4 2 4" xfId="5362" xr:uid="{00000000-0005-0000-0000-00003D1E0000}"/>
    <cellStyle name="Millares 2 3 3 4 2 4 2" xfId="9739" xr:uid="{00000000-0005-0000-0000-00003E1E0000}"/>
    <cellStyle name="Millares 2 3 3 4 2 4 2 2" xfId="18492" xr:uid="{00000000-0005-0000-0000-00003F1E0000}"/>
    <cellStyle name="Millares 2 3 3 4 2 4 3" xfId="14116" xr:uid="{00000000-0005-0000-0000-0000401E0000}"/>
    <cellStyle name="Millares 2 3 3 4 2 5" xfId="7551" xr:uid="{00000000-0005-0000-0000-0000411E0000}"/>
    <cellStyle name="Millares 2 3 3 4 2 5 2" xfId="16304" xr:uid="{00000000-0005-0000-0000-0000421E0000}"/>
    <cellStyle name="Millares 2 3 3 4 2 6" xfId="11928" xr:uid="{00000000-0005-0000-0000-0000431E0000}"/>
    <cellStyle name="Millares 2 3 3 4 3" xfId="3445" xr:uid="{00000000-0005-0000-0000-0000441E0000}"/>
    <cellStyle name="Millares 2 3 3 4 3 2" xfId="4541" xr:uid="{00000000-0005-0000-0000-0000451E0000}"/>
    <cellStyle name="Millares 2 3 3 4 3 2 2" xfId="6730" xr:uid="{00000000-0005-0000-0000-0000461E0000}"/>
    <cellStyle name="Millares 2 3 3 4 3 2 2 2" xfId="11107" xr:uid="{00000000-0005-0000-0000-0000471E0000}"/>
    <cellStyle name="Millares 2 3 3 4 3 2 2 2 2" xfId="19860" xr:uid="{00000000-0005-0000-0000-0000481E0000}"/>
    <cellStyle name="Millares 2 3 3 4 3 2 2 3" xfId="15484" xr:uid="{00000000-0005-0000-0000-0000491E0000}"/>
    <cellStyle name="Millares 2 3 3 4 3 2 3" xfId="8919" xr:uid="{00000000-0005-0000-0000-00004A1E0000}"/>
    <cellStyle name="Millares 2 3 3 4 3 2 3 2" xfId="17672" xr:uid="{00000000-0005-0000-0000-00004B1E0000}"/>
    <cellStyle name="Millares 2 3 3 4 3 2 4" xfId="13296" xr:uid="{00000000-0005-0000-0000-00004C1E0000}"/>
    <cellStyle name="Millares 2 3 3 4 3 3" xfId="5636" xr:uid="{00000000-0005-0000-0000-00004D1E0000}"/>
    <cellStyle name="Millares 2 3 3 4 3 3 2" xfId="10013" xr:uid="{00000000-0005-0000-0000-00004E1E0000}"/>
    <cellStyle name="Millares 2 3 3 4 3 3 2 2" xfId="18766" xr:uid="{00000000-0005-0000-0000-00004F1E0000}"/>
    <cellStyle name="Millares 2 3 3 4 3 3 3" xfId="14390" xr:uid="{00000000-0005-0000-0000-0000501E0000}"/>
    <cellStyle name="Millares 2 3 3 4 3 4" xfId="7825" xr:uid="{00000000-0005-0000-0000-0000511E0000}"/>
    <cellStyle name="Millares 2 3 3 4 3 4 2" xfId="16578" xr:uid="{00000000-0005-0000-0000-0000521E0000}"/>
    <cellStyle name="Millares 2 3 3 4 3 5" xfId="12202" xr:uid="{00000000-0005-0000-0000-0000531E0000}"/>
    <cellStyle name="Millares 2 3 3 4 4" xfId="3993" xr:uid="{00000000-0005-0000-0000-0000541E0000}"/>
    <cellStyle name="Millares 2 3 3 4 4 2" xfId="6182" xr:uid="{00000000-0005-0000-0000-0000551E0000}"/>
    <cellStyle name="Millares 2 3 3 4 4 2 2" xfId="10559" xr:uid="{00000000-0005-0000-0000-0000561E0000}"/>
    <cellStyle name="Millares 2 3 3 4 4 2 2 2" xfId="19312" xr:uid="{00000000-0005-0000-0000-0000571E0000}"/>
    <cellStyle name="Millares 2 3 3 4 4 2 3" xfId="14936" xr:uid="{00000000-0005-0000-0000-0000581E0000}"/>
    <cellStyle name="Millares 2 3 3 4 4 3" xfId="8371" xr:uid="{00000000-0005-0000-0000-0000591E0000}"/>
    <cellStyle name="Millares 2 3 3 4 4 3 2" xfId="17124" xr:uid="{00000000-0005-0000-0000-00005A1E0000}"/>
    <cellStyle name="Millares 2 3 3 4 4 4" xfId="12748" xr:uid="{00000000-0005-0000-0000-00005B1E0000}"/>
    <cellStyle name="Millares 2 3 3 4 5" xfId="5088" xr:uid="{00000000-0005-0000-0000-00005C1E0000}"/>
    <cellStyle name="Millares 2 3 3 4 5 2" xfId="9465" xr:uid="{00000000-0005-0000-0000-00005D1E0000}"/>
    <cellStyle name="Millares 2 3 3 4 5 2 2" xfId="18218" xr:uid="{00000000-0005-0000-0000-00005E1E0000}"/>
    <cellStyle name="Millares 2 3 3 4 5 3" xfId="13842" xr:uid="{00000000-0005-0000-0000-00005F1E0000}"/>
    <cellStyle name="Millares 2 3 3 4 6" xfId="7277" xr:uid="{00000000-0005-0000-0000-0000601E0000}"/>
    <cellStyle name="Millares 2 3 3 4 6 2" xfId="16030" xr:uid="{00000000-0005-0000-0000-0000611E0000}"/>
    <cellStyle name="Millares 2 3 3 4 7" xfId="11654" xr:uid="{00000000-0005-0000-0000-0000621E0000}"/>
    <cellStyle name="Millares 2 3 3 5" xfId="3116" xr:uid="{00000000-0005-0000-0000-0000631E0000}"/>
    <cellStyle name="Millares 2 3 3 5 2" xfId="3670" xr:uid="{00000000-0005-0000-0000-0000641E0000}"/>
    <cellStyle name="Millares 2 3 3 5 2 2" xfId="4766" xr:uid="{00000000-0005-0000-0000-0000651E0000}"/>
    <cellStyle name="Millares 2 3 3 5 2 2 2" xfId="6955" xr:uid="{00000000-0005-0000-0000-0000661E0000}"/>
    <cellStyle name="Millares 2 3 3 5 2 2 2 2" xfId="11332" xr:uid="{00000000-0005-0000-0000-0000671E0000}"/>
    <cellStyle name="Millares 2 3 3 5 2 2 2 2 2" xfId="20085" xr:uid="{00000000-0005-0000-0000-0000681E0000}"/>
    <cellStyle name="Millares 2 3 3 5 2 2 2 3" xfId="15709" xr:uid="{00000000-0005-0000-0000-0000691E0000}"/>
    <cellStyle name="Millares 2 3 3 5 2 2 3" xfId="9144" xr:uid="{00000000-0005-0000-0000-00006A1E0000}"/>
    <cellStyle name="Millares 2 3 3 5 2 2 3 2" xfId="17897" xr:uid="{00000000-0005-0000-0000-00006B1E0000}"/>
    <cellStyle name="Millares 2 3 3 5 2 2 4" xfId="13521" xr:uid="{00000000-0005-0000-0000-00006C1E0000}"/>
    <cellStyle name="Millares 2 3 3 5 2 3" xfId="5861" xr:uid="{00000000-0005-0000-0000-00006D1E0000}"/>
    <cellStyle name="Millares 2 3 3 5 2 3 2" xfId="10238" xr:uid="{00000000-0005-0000-0000-00006E1E0000}"/>
    <cellStyle name="Millares 2 3 3 5 2 3 2 2" xfId="18991" xr:uid="{00000000-0005-0000-0000-00006F1E0000}"/>
    <cellStyle name="Millares 2 3 3 5 2 3 3" xfId="14615" xr:uid="{00000000-0005-0000-0000-0000701E0000}"/>
    <cellStyle name="Millares 2 3 3 5 2 4" xfId="8050" xr:uid="{00000000-0005-0000-0000-0000711E0000}"/>
    <cellStyle name="Millares 2 3 3 5 2 4 2" xfId="16803" xr:uid="{00000000-0005-0000-0000-0000721E0000}"/>
    <cellStyle name="Millares 2 3 3 5 2 5" xfId="12427" xr:uid="{00000000-0005-0000-0000-0000731E0000}"/>
    <cellStyle name="Millares 2 3 3 5 3" xfId="4218" xr:uid="{00000000-0005-0000-0000-0000741E0000}"/>
    <cellStyle name="Millares 2 3 3 5 3 2" xfId="6407" xr:uid="{00000000-0005-0000-0000-0000751E0000}"/>
    <cellStyle name="Millares 2 3 3 5 3 2 2" xfId="10784" xr:uid="{00000000-0005-0000-0000-0000761E0000}"/>
    <cellStyle name="Millares 2 3 3 5 3 2 2 2" xfId="19537" xr:uid="{00000000-0005-0000-0000-0000771E0000}"/>
    <cellStyle name="Millares 2 3 3 5 3 2 3" xfId="15161" xr:uid="{00000000-0005-0000-0000-0000781E0000}"/>
    <cellStyle name="Millares 2 3 3 5 3 3" xfId="8596" xr:uid="{00000000-0005-0000-0000-0000791E0000}"/>
    <cellStyle name="Millares 2 3 3 5 3 3 2" xfId="17349" xr:uid="{00000000-0005-0000-0000-00007A1E0000}"/>
    <cellStyle name="Millares 2 3 3 5 3 4" xfId="12973" xr:uid="{00000000-0005-0000-0000-00007B1E0000}"/>
    <cellStyle name="Millares 2 3 3 5 4" xfId="5313" xr:uid="{00000000-0005-0000-0000-00007C1E0000}"/>
    <cellStyle name="Millares 2 3 3 5 4 2" xfId="9690" xr:uid="{00000000-0005-0000-0000-00007D1E0000}"/>
    <cellStyle name="Millares 2 3 3 5 4 2 2" xfId="18443" xr:uid="{00000000-0005-0000-0000-00007E1E0000}"/>
    <cellStyle name="Millares 2 3 3 5 4 3" xfId="14067" xr:uid="{00000000-0005-0000-0000-00007F1E0000}"/>
    <cellStyle name="Millares 2 3 3 5 5" xfId="7502" xr:uid="{00000000-0005-0000-0000-0000801E0000}"/>
    <cellStyle name="Millares 2 3 3 5 5 2" xfId="16255" xr:uid="{00000000-0005-0000-0000-0000811E0000}"/>
    <cellStyle name="Millares 2 3 3 5 6" xfId="11879" xr:uid="{00000000-0005-0000-0000-0000821E0000}"/>
    <cellStyle name="Millares 2 3 3 6" xfId="3395" xr:uid="{00000000-0005-0000-0000-0000831E0000}"/>
    <cellStyle name="Millares 2 3 3 6 2" xfId="4492" xr:uid="{00000000-0005-0000-0000-0000841E0000}"/>
    <cellStyle name="Millares 2 3 3 6 2 2" xfId="6681" xr:uid="{00000000-0005-0000-0000-0000851E0000}"/>
    <cellStyle name="Millares 2 3 3 6 2 2 2" xfId="11058" xr:uid="{00000000-0005-0000-0000-0000861E0000}"/>
    <cellStyle name="Millares 2 3 3 6 2 2 2 2" xfId="19811" xr:uid="{00000000-0005-0000-0000-0000871E0000}"/>
    <cellStyle name="Millares 2 3 3 6 2 2 3" xfId="15435" xr:uid="{00000000-0005-0000-0000-0000881E0000}"/>
    <cellStyle name="Millares 2 3 3 6 2 3" xfId="8870" xr:uid="{00000000-0005-0000-0000-0000891E0000}"/>
    <cellStyle name="Millares 2 3 3 6 2 3 2" xfId="17623" xr:uid="{00000000-0005-0000-0000-00008A1E0000}"/>
    <cellStyle name="Millares 2 3 3 6 2 4" xfId="13247" xr:uid="{00000000-0005-0000-0000-00008B1E0000}"/>
    <cellStyle name="Millares 2 3 3 6 3" xfId="5587" xr:uid="{00000000-0005-0000-0000-00008C1E0000}"/>
    <cellStyle name="Millares 2 3 3 6 3 2" xfId="9964" xr:uid="{00000000-0005-0000-0000-00008D1E0000}"/>
    <cellStyle name="Millares 2 3 3 6 3 2 2" xfId="18717" xr:uid="{00000000-0005-0000-0000-00008E1E0000}"/>
    <cellStyle name="Millares 2 3 3 6 3 3" xfId="14341" xr:uid="{00000000-0005-0000-0000-00008F1E0000}"/>
    <cellStyle name="Millares 2 3 3 6 4" xfId="7776" xr:uid="{00000000-0005-0000-0000-0000901E0000}"/>
    <cellStyle name="Millares 2 3 3 6 4 2" xfId="16529" xr:uid="{00000000-0005-0000-0000-0000911E0000}"/>
    <cellStyle name="Millares 2 3 3 6 5" xfId="12153" xr:uid="{00000000-0005-0000-0000-0000921E0000}"/>
    <cellStyle name="Millares 2 3 3 7" xfId="3945" xr:uid="{00000000-0005-0000-0000-0000931E0000}"/>
    <cellStyle name="Millares 2 3 3 7 2" xfId="6134" xr:uid="{00000000-0005-0000-0000-0000941E0000}"/>
    <cellStyle name="Millares 2 3 3 7 2 2" xfId="10511" xr:uid="{00000000-0005-0000-0000-0000951E0000}"/>
    <cellStyle name="Millares 2 3 3 7 2 2 2" xfId="19264" xr:uid="{00000000-0005-0000-0000-0000961E0000}"/>
    <cellStyle name="Millares 2 3 3 7 2 3" xfId="14888" xr:uid="{00000000-0005-0000-0000-0000971E0000}"/>
    <cellStyle name="Millares 2 3 3 7 3" xfId="8323" xr:uid="{00000000-0005-0000-0000-0000981E0000}"/>
    <cellStyle name="Millares 2 3 3 7 3 2" xfId="17076" xr:uid="{00000000-0005-0000-0000-0000991E0000}"/>
    <cellStyle name="Millares 2 3 3 7 4" xfId="12700" xr:uid="{00000000-0005-0000-0000-00009A1E0000}"/>
    <cellStyle name="Millares 2 3 3 8" xfId="5040" xr:uid="{00000000-0005-0000-0000-00009B1E0000}"/>
    <cellStyle name="Millares 2 3 3 8 2" xfId="9417" xr:uid="{00000000-0005-0000-0000-00009C1E0000}"/>
    <cellStyle name="Millares 2 3 3 8 2 2" xfId="18170" xr:uid="{00000000-0005-0000-0000-00009D1E0000}"/>
    <cellStyle name="Millares 2 3 3 8 3" xfId="13794" xr:uid="{00000000-0005-0000-0000-00009E1E0000}"/>
    <cellStyle name="Millares 2 3 3 9" xfId="7229" xr:uid="{00000000-0005-0000-0000-00009F1E0000}"/>
    <cellStyle name="Millares 2 3 3 9 2" xfId="15982" xr:uid="{00000000-0005-0000-0000-0000A01E0000}"/>
    <cellStyle name="Millares 2 3 4" xfId="217" xr:uid="{00000000-0005-0000-0000-0000A11E0000}"/>
    <cellStyle name="Millares 2 3 4 10" xfId="11607" xr:uid="{00000000-0005-0000-0000-0000A21E0000}"/>
    <cellStyle name="Millares 2 3 4 2" xfId="2946" xr:uid="{00000000-0005-0000-0000-0000A31E0000}"/>
    <cellStyle name="Millares 2 3 4 2 2" xfId="3058" xr:uid="{00000000-0005-0000-0000-0000A41E0000}"/>
    <cellStyle name="Millares 2 3 4 2 2 2" xfId="3334" xr:uid="{00000000-0005-0000-0000-0000A51E0000}"/>
    <cellStyle name="Millares 2 3 4 2 2 2 2" xfId="3887" xr:uid="{00000000-0005-0000-0000-0000A61E0000}"/>
    <cellStyle name="Millares 2 3 4 2 2 2 2 2" xfId="4983" xr:uid="{00000000-0005-0000-0000-0000A71E0000}"/>
    <cellStyle name="Millares 2 3 4 2 2 2 2 2 2" xfId="7172" xr:uid="{00000000-0005-0000-0000-0000A81E0000}"/>
    <cellStyle name="Millares 2 3 4 2 2 2 2 2 2 2" xfId="11549" xr:uid="{00000000-0005-0000-0000-0000A91E0000}"/>
    <cellStyle name="Millares 2 3 4 2 2 2 2 2 2 2 2" xfId="20302" xr:uid="{00000000-0005-0000-0000-0000AA1E0000}"/>
    <cellStyle name="Millares 2 3 4 2 2 2 2 2 2 3" xfId="15926" xr:uid="{00000000-0005-0000-0000-0000AB1E0000}"/>
    <cellStyle name="Millares 2 3 4 2 2 2 2 2 3" xfId="9361" xr:uid="{00000000-0005-0000-0000-0000AC1E0000}"/>
    <cellStyle name="Millares 2 3 4 2 2 2 2 2 3 2" xfId="18114" xr:uid="{00000000-0005-0000-0000-0000AD1E0000}"/>
    <cellStyle name="Millares 2 3 4 2 2 2 2 2 4" xfId="13738" xr:uid="{00000000-0005-0000-0000-0000AE1E0000}"/>
    <cellStyle name="Millares 2 3 4 2 2 2 2 3" xfId="6078" xr:uid="{00000000-0005-0000-0000-0000AF1E0000}"/>
    <cellStyle name="Millares 2 3 4 2 2 2 2 3 2" xfId="10455" xr:uid="{00000000-0005-0000-0000-0000B01E0000}"/>
    <cellStyle name="Millares 2 3 4 2 2 2 2 3 2 2" xfId="19208" xr:uid="{00000000-0005-0000-0000-0000B11E0000}"/>
    <cellStyle name="Millares 2 3 4 2 2 2 2 3 3" xfId="14832" xr:uid="{00000000-0005-0000-0000-0000B21E0000}"/>
    <cellStyle name="Millares 2 3 4 2 2 2 2 4" xfId="8267" xr:uid="{00000000-0005-0000-0000-0000B31E0000}"/>
    <cellStyle name="Millares 2 3 4 2 2 2 2 4 2" xfId="17020" xr:uid="{00000000-0005-0000-0000-0000B41E0000}"/>
    <cellStyle name="Millares 2 3 4 2 2 2 2 5" xfId="12644" xr:uid="{00000000-0005-0000-0000-0000B51E0000}"/>
    <cellStyle name="Millares 2 3 4 2 2 2 3" xfId="4435" xr:uid="{00000000-0005-0000-0000-0000B61E0000}"/>
    <cellStyle name="Millares 2 3 4 2 2 2 3 2" xfId="6624" xr:uid="{00000000-0005-0000-0000-0000B71E0000}"/>
    <cellStyle name="Millares 2 3 4 2 2 2 3 2 2" xfId="11001" xr:uid="{00000000-0005-0000-0000-0000B81E0000}"/>
    <cellStyle name="Millares 2 3 4 2 2 2 3 2 2 2" xfId="19754" xr:uid="{00000000-0005-0000-0000-0000B91E0000}"/>
    <cellStyle name="Millares 2 3 4 2 2 2 3 2 3" xfId="15378" xr:uid="{00000000-0005-0000-0000-0000BA1E0000}"/>
    <cellStyle name="Millares 2 3 4 2 2 2 3 3" xfId="8813" xr:uid="{00000000-0005-0000-0000-0000BB1E0000}"/>
    <cellStyle name="Millares 2 3 4 2 2 2 3 3 2" xfId="17566" xr:uid="{00000000-0005-0000-0000-0000BC1E0000}"/>
    <cellStyle name="Millares 2 3 4 2 2 2 3 4" xfId="13190" xr:uid="{00000000-0005-0000-0000-0000BD1E0000}"/>
    <cellStyle name="Millares 2 3 4 2 2 2 4" xfId="5530" xr:uid="{00000000-0005-0000-0000-0000BE1E0000}"/>
    <cellStyle name="Millares 2 3 4 2 2 2 4 2" xfId="9907" xr:uid="{00000000-0005-0000-0000-0000BF1E0000}"/>
    <cellStyle name="Millares 2 3 4 2 2 2 4 2 2" xfId="18660" xr:uid="{00000000-0005-0000-0000-0000C01E0000}"/>
    <cellStyle name="Millares 2 3 4 2 2 2 4 3" xfId="14284" xr:uid="{00000000-0005-0000-0000-0000C11E0000}"/>
    <cellStyle name="Millares 2 3 4 2 2 2 5" xfId="7719" xr:uid="{00000000-0005-0000-0000-0000C21E0000}"/>
    <cellStyle name="Millares 2 3 4 2 2 2 5 2" xfId="16472" xr:uid="{00000000-0005-0000-0000-0000C31E0000}"/>
    <cellStyle name="Millares 2 3 4 2 2 2 6" xfId="12096" xr:uid="{00000000-0005-0000-0000-0000C41E0000}"/>
    <cellStyle name="Millares 2 3 4 2 2 3" xfId="3613" xr:uid="{00000000-0005-0000-0000-0000C51E0000}"/>
    <cellStyle name="Millares 2 3 4 2 2 3 2" xfId="4709" xr:uid="{00000000-0005-0000-0000-0000C61E0000}"/>
    <cellStyle name="Millares 2 3 4 2 2 3 2 2" xfId="6898" xr:uid="{00000000-0005-0000-0000-0000C71E0000}"/>
    <cellStyle name="Millares 2 3 4 2 2 3 2 2 2" xfId="11275" xr:uid="{00000000-0005-0000-0000-0000C81E0000}"/>
    <cellStyle name="Millares 2 3 4 2 2 3 2 2 2 2" xfId="20028" xr:uid="{00000000-0005-0000-0000-0000C91E0000}"/>
    <cellStyle name="Millares 2 3 4 2 2 3 2 2 3" xfId="15652" xr:uid="{00000000-0005-0000-0000-0000CA1E0000}"/>
    <cellStyle name="Millares 2 3 4 2 2 3 2 3" xfId="9087" xr:uid="{00000000-0005-0000-0000-0000CB1E0000}"/>
    <cellStyle name="Millares 2 3 4 2 2 3 2 3 2" xfId="17840" xr:uid="{00000000-0005-0000-0000-0000CC1E0000}"/>
    <cellStyle name="Millares 2 3 4 2 2 3 2 4" xfId="13464" xr:uid="{00000000-0005-0000-0000-0000CD1E0000}"/>
    <cellStyle name="Millares 2 3 4 2 2 3 3" xfId="5804" xr:uid="{00000000-0005-0000-0000-0000CE1E0000}"/>
    <cellStyle name="Millares 2 3 4 2 2 3 3 2" xfId="10181" xr:uid="{00000000-0005-0000-0000-0000CF1E0000}"/>
    <cellStyle name="Millares 2 3 4 2 2 3 3 2 2" xfId="18934" xr:uid="{00000000-0005-0000-0000-0000D01E0000}"/>
    <cellStyle name="Millares 2 3 4 2 2 3 3 3" xfId="14558" xr:uid="{00000000-0005-0000-0000-0000D11E0000}"/>
    <cellStyle name="Millares 2 3 4 2 2 3 4" xfId="7993" xr:uid="{00000000-0005-0000-0000-0000D21E0000}"/>
    <cellStyle name="Millares 2 3 4 2 2 3 4 2" xfId="16746" xr:uid="{00000000-0005-0000-0000-0000D31E0000}"/>
    <cellStyle name="Millares 2 3 4 2 2 3 5" xfId="12370" xr:uid="{00000000-0005-0000-0000-0000D41E0000}"/>
    <cellStyle name="Millares 2 3 4 2 2 4" xfId="4161" xr:uid="{00000000-0005-0000-0000-0000D51E0000}"/>
    <cellStyle name="Millares 2 3 4 2 2 4 2" xfId="6350" xr:uid="{00000000-0005-0000-0000-0000D61E0000}"/>
    <cellStyle name="Millares 2 3 4 2 2 4 2 2" xfId="10727" xr:uid="{00000000-0005-0000-0000-0000D71E0000}"/>
    <cellStyle name="Millares 2 3 4 2 2 4 2 2 2" xfId="19480" xr:uid="{00000000-0005-0000-0000-0000D81E0000}"/>
    <cellStyle name="Millares 2 3 4 2 2 4 2 3" xfId="15104" xr:uid="{00000000-0005-0000-0000-0000D91E0000}"/>
    <cellStyle name="Millares 2 3 4 2 2 4 3" xfId="8539" xr:uid="{00000000-0005-0000-0000-0000DA1E0000}"/>
    <cellStyle name="Millares 2 3 4 2 2 4 3 2" xfId="17292" xr:uid="{00000000-0005-0000-0000-0000DB1E0000}"/>
    <cellStyle name="Millares 2 3 4 2 2 4 4" xfId="12916" xr:uid="{00000000-0005-0000-0000-0000DC1E0000}"/>
    <cellStyle name="Millares 2 3 4 2 2 5" xfId="5256" xr:uid="{00000000-0005-0000-0000-0000DD1E0000}"/>
    <cellStyle name="Millares 2 3 4 2 2 5 2" xfId="9633" xr:uid="{00000000-0005-0000-0000-0000DE1E0000}"/>
    <cellStyle name="Millares 2 3 4 2 2 5 2 2" xfId="18386" xr:uid="{00000000-0005-0000-0000-0000DF1E0000}"/>
    <cellStyle name="Millares 2 3 4 2 2 5 3" xfId="14010" xr:uid="{00000000-0005-0000-0000-0000E01E0000}"/>
    <cellStyle name="Millares 2 3 4 2 2 6" xfId="7445" xr:uid="{00000000-0005-0000-0000-0000E11E0000}"/>
    <cellStyle name="Millares 2 3 4 2 2 6 2" xfId="16198" xr:uid="{00000000-0005-0000-0000-0000E21E0000}"/>
    <cellStyle name="Millares 2 3 4 2 2 7" xfId="11822" xr:uid="{00000000-0005-0000-0000-0000E31E0000}"/>
    <cellStyle name="Millares 2 3 4 2 3" xfId="3222" xr:uid="{00000000-0005-0000-0000-0000E41E0000}"/>
    <cellStyle name="Millares 2 3 4 2 3 2" xfId="3775" xr:uid="{00000000-0005-0000-0000-0000E51E0000}"/>
    <cellStyle name="Millares 2 3 4 2 3 2 2" xfId="4871" xr:uid="{00000000-0005-0000-0000-0000E61E0000}"/>
    <cellStyle name="Millares 2 3 4 2 3 2 2 2" xfId="7060" xr:uid="{00000000-0005-0000-0000-0000E71E0000}"/>
    <cellStyle name="Millares 2 3 4 2 3 2 2 2 2" xfId="11437" xr:uid="{00000000-0005-0000-0000-0000E81E0000}"/>
    <cellStyle name="Millares 2 3 4 2 3 2 2 2 2 2" xfId="20190" xr:uid="{00000000-0005-0000-0000-0000E91E0000}"/>
    <cellStyle name="Millares 2 3 4 2 3 2 2 2 3" xfId="15814" xr:uid="{00000000-0005-0000-0000-0000EA1E0000}"/>
    <cellStyle name="Millares 2 3 4 2 3 2 2 3" xfId="9249" xr:uid="{00000000-0005-0000-0000-0000EB1E0000}"/>
    <cellStyle name="Millares 2 3 4 2 3 2 2 3 2" xfId="18002" xr:uid="{00000000-0005-0000-0000-0000EC1E0000}"/>
    <cellStyle name="Millares 2 3 4 2 3 2 2 4" xfId="13626" xr:uid="{00000000-0005-0000-0000-0000ED1E0000}"/>
    <cellStyle name="Millares 2 3 4 2 3 2 3" xfId="5966" xr:uid="{00000000-0005-0000-0000-0000EE1E0000}"/>
    <cellStyle name="Millares 2 3 4 2 3 2 3 2" xfId="10343" xr:uid="{00000000-0005-0000-0000-0000EF1E0000}"/>
    <cellStyle name="Millares 2 3 4 2 3 2 3 2 2" xfId="19096" xr:uid="{00000000-0005-0000-0000-0000F01E0000}"/>
    <cellStyle name="Millares 2 3 4 2 3 2 3 3" xfId="14720" xr:uid="{00000000-0005-0000-0000-0000F11E0000}"/>
    <cellStyle name="Millares 2 3 4 2 3 2 4" xfId="8155" xr:uid="{00000000-0005-0000-0000-0000F21E0000}"/>
    <cellStyle name="Millares 2 3 4 2 3 2 4 2" xfId="16908" xr:uid="{00000000-0005-0000-0000-0000F31E0000}"/>
    <cellStyle name="Millares 2 3 4 2 3 2 5" xfId="12532" xr:uid="{00000000-0005-0000-0000-0000F41E0000}"/>
    <cellStyle name="Millares 2 3 4 2 3 3" xfId="4323" xr:uid="{00000000-0005-0000-0000-0000F51E0000}"/>
    <cellStyle name="Millares 2 3 4 2 3 3 2" xfId="6512" xr:uid="{00000000-0005-0000-0000-0000F61E0000}"/>
    <cellStyle name="Millares 2 3 4 2 3 3 2 2" xfId="10889" xr:uid="{00000000-0005-0000-0000-0000F71E0000}"/>
    <cellStyle name="Millares 2 3 4 2 3 3 2 2 2" xfId="19642" xr:uid="{00000000-0005-0000-0000-0000F81E0000}"/>
    <cellStyle name="Millares 2 3 4 2 3 3 2 3" xfId="15266" xr:uid="{00000000-0005-0000-0000-0000F91E0000}"/>
    <cellStyle name="Millares 2 3 4 2 3 3 3" xfId="8701" xr:uid="{00000000-0005-0000-0000-0000FA1E0000}"/>
    <cellStyle name="Millares 2 3 4 2 3 3 3 2" xfId="17454" xr:uid="{00000000-0005-0000-0000-0000FB1E0000}"/>
    <cellStyle name="Millares 2 3 4 2 3 3 4" xfId="13078" xr:uid="{00000000-0005-0000-0000-0000FC1E0000}"/>
    <cellStyle name="Millares 2 3 4 2 3 4" xfId="5418" xr:uid="{00000000-0005-0000-0000-0000FD1E0000}"/>
    <cellStyle name="Millares 2 3 4 2 3 4 2" xfId="9795" xr:uid="{00000000-0005-0000-0000-0000FE1E0000}"/>
    <cellStyle name="Millares 2 3 4 2 3 4 2 2" xfId="18548" xr:uid="{00000000-0005-0000-0000-0000FF1E0000}"/>
    <cellStyle name="Millares 2 3 4 2 3 4 3" xfId="14172" xr:uid="{00000000-0005-0000-0000-0000001F0000}"/>
    <cellStyle name="Millares 2 3 4 2 3 5" xfId="7607" xr:uid="{00000000-0005-0000-0000-0000011F0000}"/>
    <cellStyle name="Millares 2 3 4 2 3 5 2" xfId="16360" xr:uid="{00000000-0005-0000-0000-0000021F0000}"/>
    <cellStyle name="Millares 2 3 4 2 3 6" xfId="11984" xr:uid="{00000000-0005-0000-0000-0000031F0000}"/>
    <cellStyle name="Millares 2 3 4 2 4" xfId="3501" xr:uid="{00000000-0005-0000-0000-0000041F0000}"/>
    <cellStyle name="Millares 2 3 4 2 4 2" xfId="4597" xr:uid="{00000000-0005-0000-0000-0000051F0000}"/>
    <cellStyle name="Millares 2 3 4 2 4 2 2" xfId="6786" xr:uid="{00000000-0005-0000-0000-0000061F0000}"/>
    <cellStyle name="Millares 2 3 4 2 4 2 2 2" xfId="11163" xr:uid="{00000000-0005-0000-0000-0000071F0000}"/>
    <cellStyle name="Millares 2 3 4 2 4 2 2 2 2" xfId="19916" xr:uid="{00000000-0005-0000-0000-0000081F0000}"/>
    <cellStyle name="Millares 2 3 4 2 4 2 2 3" xfId="15540" xr:uid="{00000000-0005-0000-0000-0000091F0000}"/>
    <cellStyle name="Millares 2 3 4 2 4 2 3" xfId="8975" xr:uid="{00000000-0005-0000-0000-00000A1F0000}"/>
    <cellStyle name="Millares 2 3 4 2 4 2 3 2" xfId="17728" xr:uid="{00000000-0005-0000-0000-00000B1F0000}"/>
    <cellStyle name="Millares 2 3 4 2 4 2 4" xfId="13352" xr:uid="{00000000-0005-0000-0000-00000C1F0000}"/>
    <cellStyle name="Millares 2 3 4 2 4 3" xfId="5692" xr:uid="{00000000-0005-0000-0000-00000D1F0000}"/>
    <cellStyle name="Millares 2 3 4 2 4 3 2" xfId="10069" xr:uid="{00000000-0005-0000-0000-00000E1F0000}"/>
    <cellStyle name="Millares 2 3 4 2 4 3 2 2" xfId="18822" xr:uid="{00000000-0005-0000-0000-00000F1F0000}"/>
    <cellStyle name="Millares 2 3 4 2 4 3 3" xfId="14446" xr:uid="{00000000-0005-0000-0000-0000101F0000}"/>
    <cellStyle name="Millares 2 3 4 2 4 4" xfId="7881" xr:uid="{00000000-0005-0000-0000-0000111F0000}"/>
    <cellStyle name="Millares 2 3 4 2 4 4 2" xfId="16634" xr:uid="{00000000-0005-0000-0000-0000121F0000}"/>
    <cellStyle name="Millares 2 3 4 2 4 5" xfId="12258" xr:uid="{00000000-0005-0000-0000-0000131F0000}"/>
    <cellStyle name="Millares 2 3 4 2 5" xfId="4049" xr:uid="{00000000-0005-0000-0000-0000141F0000}"/>
    <cellStyle name="Millares 2 3 4 2 5 2" xfId="6238" xr:uid="{00000000-0005-0000-0000-0000151F0000}"/>
    <cellStyle name="Millares 2 3 4 2 5 2 2" xfId="10615" xr:uid="{00000000-0005-0000-0000-0000161F0000}"/>
    <cellStyle name="Millares 2 3 4 2 5 2 2 2" xfId="19368" xr:uid="{00000000-0005-0000-0000-0000171F0000}"/>
    <cellStyle name="Millares 2 3 4 2 5 2 3" xfId="14992" xr:uid="{00000000-0005-0000-0000-0000181F0000}"/>
    <cellStyle name="Millares 2 3 4 2 5 3" xfId="8427" xr:uid="{00000000-0005-0000-0000-0000191F0000}"/>
    <cellStyle name="Millares 2 3 4 2 5 3 2" xfId="17180" xr:uid="{00000000-0005-0000-0000-00001A1F0000}"/>
    <cellStyle name="Millares 2 3 4 2 5 4" xfId="12804" xr:uid="{00000000-0005-0000-0000-00001B1F0000}"/>
    <cellStyle name="Millares 2 3 4 2 6" xfId="5144" xr:uid="{00000000-0005-0000-0000-00001C1F0000}"/>
    <cellStyle name="Millares 2 3 4 2 6 2" xfId="9521" xr:uid="{00000000-0005-0000-0000-00001D1F0000}"/>
    <cellStyle name="Millares 2 3 4 2 6 2 2" xfId="18274" xr:uid="{00000000-0005-0000-0000-00001E1F0000}"/>
    <cellStyle name="Millares 2 3 4 2 6 3" xfId="13898" xr:uid="{00000000-0005-0000-0000-00001F1F0000}"/>
    <cellStyle name="Millares 2 3 4 2 7" xfId="7333" xr:uid="{00000000-0005-0000-0000-0000201F0000}"/>
    <cellStyle name="Millares 2 3 4 2 7 2" xfId="16086" xr:uid="{00000000-0005-0000-0000-0000211F0000}"/>
    <cellStyle name="Millares 2 3 4 2 8" xfId="11710" xr:uid="{00000000-0005-0000-0000-0000221F0000}"/>
    <cellStyle name="Millares 2 3 4 3" xfId="3001" xr:uid="{00000000-0005-0000-0000-0000231F0000}"/>
    <cellStyle name="Millares 2 3 4 3 2" xfId="3277" xr:uid="{00000000-0005-0000-0000-0000241F0000}"/>
    <cellStyle name="Millares 2 3 4 3 2 2" xfId="3830" xr:uid="{00000000-0005-0000-0000-0000251F0000}"/>
    <cellStyle name="Millares 2 3 4 3 2 2 2" xfId="4926" xr:uid="{00000000-0005-0000-0000-0000261F0000}"/>
    <cellStyle name="Millares 2 3 4 3 2 2 2 2" xfId="7115" xr:uid="{00000000-0005-0000-0000-0000271F0000}"/>
    <cellStyle name="Millares 2 3 4 3 2 2 2 2 2" xfId="11492" xr:uid="{00000000-0005-0000-0000-0000281F0000}"/>
    <cellStyle name="Millares 2 3 4 3 2 2 2 2 2 2" xfId="20245" xr:uid="{00000000-0005-0000-0000-0000291F0000}"/>
    <cellStyle name="Millares 2 3 4 3 2 2 2 2 3" xfId="15869" xr:uid="{00000000-0005-0000-0000-00002A1F0000}"/>
    <cellStyle name="Millares 2 3 4 3 2 2 2 3" xfId="9304" xr:uid="{00000000-0005-0000-0000-00002B1F0000}"/>
    <cellStyle name="Millares 2 3 4 3 2 2 2 3 2" xfId="18057" xr:uid="{00000000-0005-0000-0000-00002C1F0000}"/>
    <cellStyle name="Millares 2 3 4 3 2 2 2 4" xfId="13681" xr:uid="{00000000-0005-0000-0000-00002D1F0000}"/>
    <cellStyle name="Millares 2 3 4 3 2 2 3" xfId="6021" xr:uid="{00000000-0005-0000-0000-00002E1F0000}"/>
    <cellStyle name="Millares 2 3 4 3 2 2 3 2" xfId="10398" xr:uid="{00000000-0005-0000-0000-00002F1F0000}"/>
    <cellStyle name="Millares 2 3 4 3 2 2 3 2 2" xfId="19151" xr:uid="{00000000-0005-0000-0000-0000301F0000}"/>
    <cellStyle name="Millares 2 3 4 3 2 2 3 3" xfId="14775" xr:uid="{00000000-0005-0000-0000-0000311F0000}"/>
    <cellStyle name="Millares 2 3 4 3 2 2 4" xfId="8210" xr:uid="{00000000-0005-0000-0000-0000321F0000}"/>
    <cellStyle name="Millares 2 3 4 3 2 2 4 2" xfId="16963" xr:uid="{00000000-0005-0000-0000-0000331F0000}"/>
    <cellStyle name="Millares 2 3 4 3 2 2 5" xfId="12587" xr:uid="{00000000-0005-0000-0000-0000341F0000}"/>
    <cellStyle name="Millares 2 3 4 3 2 3" xfId="4378" xr:uid="{00000000-0005-0000-0000-0000351F0000}"/>
    <cellStyle name="Millares 2 3 4 3 2 3 2" xfId="6567" xr:uid="{00000000-0005-0000-0000-0000361F0000}"/>
    <cellStyle name="Millares 2 3 4 3 2 3 2 2" xfId="10944" xr:uid="{00000000-0005-0000-0000-0000371F0000}"/>
    <cellStyle name="Millares 2 3 4 3 2 3 2 2 2" xfId="19697" xr:uid="{00000000-0005-0000-0000-0000381F0000}"/>
    <cellStyle name="Millares 2 3 4 3 2 3 2 3" xfId="15321" xr:uid="{00000000-0005-0000-0000-0000391F0000}"/>
    <cellStyle name="Millares 2 3 4 3 2 3 3" xfId="8756" xr:uid="{00000000-0005-0000-0000-00003A1F0000}"/>
    <cellStyle name="Millares 2 3 4 3 2 3 3 2" xfId="17509" xr:uid="{00000000-0005-0000-0000-00003B1F0000}"/>
    <cellStyle name="Millares 2 3 4 3 2 3 4" xfId="13133" xr:uid="{00000000-0005-0000-0000-00003C1F0000}"/>
    <cellStyle name="Millares 2 3 4 3 2 4" xfId="5473" xr:uid="{00000000-0005-0000-0000-00003D1F0000}"/>
    <cellStyle name="Millares 2 3 4 3 2 4 2" xfId="9850" xr:uid="{00000000-0005-0000-0000-00003E1F0000}"/>
    <cellStyle name="Millares 2 3 4 3 2 4 2 2" xfId="18603" xr:uid="{00000000-0005-0000-0000-00003F1F0000}"/>
    <cellStyle name="Millares 2 3 4 3 2 4 3" xfId="14227" xr:uid="{00000000-0005-0000-0000-0000401F0000}"/>
    <cellStyle name="Millares 2 3 4 3 2 5" xfId="7662" xr:uid="{00000000-0005-0000-0000-0000411F0000}"/>
    <cellStyle name="Millares 2 3 4 3 2 5 2" xfId="16415" xr:uid="{00000000-0005-0000-0000-0000421F0000}"/>
    <cellStyle name="Millares 2 3 4 3 2 6" xfId="12039" xr:uid="{00000000-0005-0000-0000-0000431F0000}"/>
    <cellStyle name="Millares 2 3 4 3 3" xfId="3556" xr:uid="{00000000-0005-0000-0000-0000441F0000}"/>
    <cellStyle name="Millares 2 3 4 3 3 2" xfId="4652" xr:uid="{00000000-0005-0000-0000-0000451F0000}"/>
    <cellStyle name="Millares 2 3 4 3 3 2 2" xfId="6841" xr:uid="{00000000-0005-0000-0000-0000461F0000}"/>
    <cellStyle name="Millares 2 3 4 3 3 2 2 2" xfId="11218" xr:uid="{00000000-0005-0000-0000-0000471F0000}"/>
    <cellStyle name="Millares 2 3 4 3 3 2 2 2 2" xfId="19971" xr:uid="{00000000-0005-0000-0000-0000481F0000}"/>
    <cellStyle name="Millares 2 3 4 3 3 2 2 3" xfId="15595" xr:uid="{00000000-0005-0000-0000-0000491F0000}"/>
    <cellStyle name="Millares 2 3 4 3 3 2 3" xfId="9030" xr:uid="{00000000-0005-0000-0000-00004A1F0000}"/>
    <cellStyle name="Millares 2 3 4 3 3 2 3 2" xfId="17783" xr:uid="{00000000-0005-0000-0000-00004B1F0000}"/>
    <cellStyle name="Millares 2 3 4 3 3 2 4" xfId="13407" xr:uid="{00000000-0005-0000-0000-00004C1F0000}"/>
    <cellStyle name="Millares 2 3 4 3 3 3" xfId="5747" xr:uid="{00000000-0005-0000-0000-00004D1F0000}"/>
    <cellStyle name="Millares 2 3 4 3 3 3 2" xfId="10124" xr:uid="{00000000-0005-0000-0000-00004E1F0000}"/>
    <cellStyle name="Millares 2 3 4 3 3 3 2 2" xfId="18877" xr:uid="{00000000-0005-0000-0000-00004F1F0000}"/>
    <cellStyle name="Millares 2 3 4 3 3 3 3" xfId="14501" xr:uid="{00000000-0005-0000-0000-0000501F0000}"/>
    <cellStyle name="Millares 2 3 4 3 3 4" xfId="7936" xr:uid="{00000000-0005-0000-0000-0000511F0000}"/>
    <cellStyle name="Millares 2 3 4 3 3 4 2" xfId="16689" xr:uid="{00000000-0005-0000-0000-0000521F0000}"/>
    <cellStyle name="Millares 2 3 4 3 3 5" xfId="12313" xr:uid="{00000000-0005-0000-0000-0000531F0000}"/>
    <cellStyle name="Millares 2 3 4 3 4" xfId="4104" xr:uid="{00000000-0005-0000-0000-0000541F0000}"/>
    <cellStyle name="Millares 2 3 4 3 4 2" xfId="6293" xr:uid="{00000000-0005-0000-0000-0000551F0000}"/>
    <cellStyle name="Millares 2 3 4 3 4 2 2" xfId="10670" xr:uid="{00000000-0005-0000-0000-0000561F0000}"/>
    <cellStyle name="Millares 2 3 4 3 4 2 2 2" xfId="19423" xr:uid="{00000000-0005-0000-0000-0000571F0000}"/>
    <cellStyle name="Millares 2 3 4 3 4 2 3" xfId="15047" xr:uid="{00000000-0005-0000-0000-0000581F0000}"/>
    <cellStyle name="Millares 2 3 4 3 4 3" xfId="8482" xr:uid="{00000000-0005-0000-0000-0000591F0000}"/>
    <cellStyle name="Millares 2 3 4 3 4 3 2" xfId="17235" xr:uid="{00000000-0005-0000-0000-00005A1F0000}"/>
    <cellStyle name="Millares 2 3 4 3 4 4" xfId="12859" xr:uid="{00000000-0005-0000-0000-00005B1F0000}"/>
    <cellStyle name="Millares 2 3 4 3 5" xfId="5199" xr:uid="{00000000-0005-0000-0000-00005C1F0000}"/>
    <cellStyle name="Millares 2 3 4 3 5 2" xfId="9576" xr:uid="{00000000-0005-0000-0000-00005D1F0000}"/>
    <cellStyle name="Millares 2 3 4 3 5 2 2" xfId="18329" xr:uid="{00000000-0005-0000-0000-00005E1F0000}"/>
    <cellStyle name="Millares 2 3 4 3 5 3" xfId="13953" xr:uid="{00000000-0005-0000-0000-00005F1F0000}"/>
    <cellStyle name="Millares 2 3 4 3 6" xfId="7388" xr:uid="{00000000-0005-0000-0000-0000601F0000}"/>
    <cellStyle name="Millares 2 3 4 3 6 2" xfId="16141" xr:uid="{00000000-0005-0000-0000-0000611F0000}"/>
    <cellStyle name="Millares 2 3 4 3 7" xfId="11765" xr:uid="{00000000-0005-0000-0000-0000621F0000}"/>
    <cellStyle name="Millares 2 3 4 4" xfId="2888" xr:uid="{00000000-0005-0000-0000-0000631F0000}"/>
    <cellStyle name="Millares 2 3 4 4 2" xfId="3167" xr:uid="{00000000-0005-0000-0000-0000641F0000}"/>
    <cellStyle name="Millares 2 3 4 4 2 2" xfId="3720" xr:uid="{00000000-0005-0000-0000-0000651F0000}"/>
    <cellStyle name="Millares 2 3 4 4 2 2 2" xfId="4816" xr:uid="{00000000-0005-0000-0000-0000661F0000}"/>
    <cellStyle name="Millares 2 3 4 4 2 2 2 2" xfId="7005" xr:uid="{00000000-0005-0000-0000-0000671F0000}"/>
    <cellStyle name="Millares 2 3 4 4 2 2 2 2 2" xfId="11382" xr:uid="{00000000-0005-0000-0000-0000681F0000}"/>
    <cellStyle name="Millares 2 3 4 4 2 2 2 2 2 2" xfId="20135" xr:uid="{00000000-0005-0000-0000-0000691F0000}"/>
    <cellStyle name="Millares 2 3 4 4 2 2 2 2 3" xfId="15759" xr:uid="{00000000-0005-0000-0000-00006A1F0000}"/>
    <cellStyle name="Millares 2 3 4 4 2 2 2 3" xfId="9194" xr:uid="{00000000-0005-0000-0000-00006B1F0000}"/>
    <cellStyle name="Millares 2 3 4 4 2 2 2 3 2" xfId="17947" xr:uid="{00000000-0005-0000-0000-00006C1F0000}"/>
    <cellStyle name="Millares 2 3 4 4 2 2 2 4" xfId="13571" xr:uid="{00000000-0005-0000-0000-00006D1F0000}"/>
    <cellStyle name="Millares 2 3 4 4 2 2 3" xfId="5911" xr:uid="{00000000-0005-0000-0000-00006E1F0000}"/>
    <cellStyle name="Millares 2 3 4 4 2 2 3 2" xfId="10288" xr:uid="{00000000-0005-0000-0000-00006F1F0000}"/>
    <cellStyle name="Millares 2 3 4 4 2 2 3 2 2" xfId="19041" xr:uid="{00000000-0005-0000-0000-0000701F0000}"/>
    <cellStyle name="Millares 2 3 4 4 2 2 3 3" xfId="14665" xr:uid="{00000000-0005-0000-0000-0000711F0000}"/>
    <cellStyle name="Millares 2 3 4 4 2 2 4" xfId="8100" xr:uid="{00000000-0005-0000-0000-0000721F0000}"/>
    <cellStyle name="Millares 2 3 4 4 2 2 4 2" xfId="16853" xr:uid="{00000000-0005-0000-0000-0000731F0000}"/>
    <cellStyle name="Millares 2 3 4 4 2 2 5" xfId="12477" xr:uid="{00000000-0005-0000-0000-0000741F0000}"/>
    <cellStyle name="Millares 2 3 4 4 2 3" xfId="4268" xr:uid="{00000000-0005-0000-0000-0000751F0000}"/>
    <cellStyle name="Millares 2 3 4 4 2 3 2" xfId="6457" xr:uid="{00000000-0005-0000-0000-0000761F0000}"/>
    <cellStyle name="Millares 2 3 4 4 2 3 2 2" xfId="10834" xr:uid="{00000000-0005-0000-0000-0000771F0000}"/>
    <cellStyle name="Millares 2 3 4 4 2 3 2 2 2" xfId="19587" xr:uid="{00000000-0005-0000-0000-0000781F0000}"/>
    <cellStyle name="Millares 2 3 4 4 2 3 2 3" xfId="15211" xr:uid="{00000000-0005-0000-0000-0000791F0000}"/>
    <cellStyle name="Millares 2 3 4 4 2 3 3" xfId="8646" xr:uid="{00000000-0005-0000-0000-00007A1F0000}"/>
    <cellStyle name="Millares 2 3 4 4 2 3 3 2" xfId="17399" xr:uid="{00000000-0005-0000-0000-00007B1F0000}"/>
    <cellStyle name="Millares 2 3 4 4 2 3 4" xfId="13023" xr:uid="{00000000-0005-0000-0000-00007C1F0000}"/>
    <cellStyle name="Millares 2 3 4 4 2 4" xfId="5363" xr:uid="{00000000-0005-0000-0000-00007D1F0000}"/>
    <cellStyle name="Millares 2 3 4 4 2 4 2" xfId="9740" xr:uid="{00000000-0005-0000-0000-00007E1F0000}"/>
    <cellStyle name="Millares 2 3 4 4 2 4 2 2" xfId="18493" xr:uid="{00000000-0005-0000-0000-00007F1F0000}"/>
    <cellStyle name="Millares 2 3 4 4 2 4 3" xfId="14117" xr:uid="{00000000-0005-0000-0000-0000801F0000}"/>
    <cellStyle name="Millares 2 3 4 4 2 5" xfId="7552" xr:uid="{00000000-0005-0000-0000-0000811F0000}"/>
    <cellStyle name="Millares 2 3 4 4 2 5 2" xfId="16305" xr:uid="{00000000-0005-0000-0000-0000821F0000}"/>
    <cellStyle name="Millares 2 3 4 4 2 6" xfId="11929" xr:uid="{00000000-0005-0000-0000-0000831F0000}"/>
    <cellStyle name="Millares 2 3 4 4 3" xfId="3446" xr:uid="{00000000-0005-0000-0000-0000841F0000}"/>
    <cellStyle name="Millares 2 3 4 4 3 2" xfId="4542" xr:uid="{00000000-0005-0000-0000-0000851F0000}"/>
    <cellStyle name="Millares 2 3 4 4 3 2 2" xfId="6731" xr:uid="{00000000-0005-0000-0000-0000861F0000}"/>
    <cellStyle name="Millares 2 3 4 4 3 2 2 2" xfId="11108" xr:uid="{00000000-0005-0000-0000-0000871F0000}"/>
    <cellStyle name="Millares 2 3 4 4 3 2 2 2 2" xfId="19861" xr:uid="{00000000-0005-0000-0000-0000881F0000}"/>
    <cellStyle name="Millares 2 3 4 4 3 2 2 3" xfId="15485" xr:uid="{00000000-0005-0000-0000-0000891F0000}"/>
    <cellStyle name="Millares 2 3 4 4 3 2 3" xfId="8920" xr:uid="{00000000-0005-0000-0000-00008A1F0000}"/>
    <cellStyle name="Millares 2 3 4 4 3 2 3 2" xfId="17673" xr:uid="{00000000-0005-0000-0000-00008B1F0000}"/>
    <cellStyle name="Millares 2 3 4 4 3 2 4" xfId="13297" xr:uid="{00000000-0005-0000-0000-00008C1F0000}"/>
    <cellStyle name="Millares 2 3 4 4 3 3" xfId="5637" xr:uid="{00000000-0005-0000-0000-00008D1F0000}"/>
    <cellStyle name="Millares 2 3 4 4 3 3 2" xfId="10014" xr:uid="{00000000-0005-0000-0000-00008E1F0000}"/>
    <cellStyle name="Millares 2 3 4 4 3 3 2 2" xfId="18767" xr:uid="{00000000-0005-0000-0000-00008F1F0000}"/>
    <cellStyle name="Millares 2 3 4 4 3 3 3" xfId="14391" xr:uid="{00000000-0005-0000-0000-0000901F0000}"/>
    <cellStyle name="Millares 2 3 4 4 3 4" xfId="7826" xr:uid="{00000000-0005-0000-0000-0000911F0000}"/>
    <cellStyle name="Millares 2 3 4 4 3 4 2" xfId="16579" xr:uid="{00000000-0005-0000-0000-0000921F0000}"/>
    <cellStyle name="Millares 2 3 4 4 3 5" xfId="12203" xr:uid="{00000000-0005-0000-0000-0000931F0000}"/>
    <cellStyle name="Millares 2 3 4 4 4" xfId="3994" xr:uid="{00000000-0005-0000-0000-0000941F0000}"/>
    <cellStyle name="Millares 2 3 4 4 4 2" xfId="6183" xr:uid="{00000000-0005-0000-0000-0000951F0000}"/>
    <cellStyle name="Millares 2 3 4 4 4 2 2" xfId="10560" xr:uid="{00000000-0005-0000-0000-0000961F0000}"/>
    <cellStyle name="Millares 2 3 4 4 4 2 2 2" xfId="19313" xr:uid="{00000000-0005-0000-0000-0000971F0000}"/>
    <cellStyle name="Millares 2 3 4 4 4 2 3" xfId="14937" xr:uid="{00000000-0005-0000-0000-0000981F0000}"/>
    <cellStyle name="Millares 2 3 4 4 4 3" xfId="8372" xr:uid="{00000000-0005-0000-0000-0000991F0000}"/>
    <cellStyle name="Millares 2 3 4 4 4 3 2" xfId="17125" xr:uid="{00000000-0005-0000-0000-00009A1F0000}"/>
    <cellStyle name="Millares 2 3 4 4 4 4" xfId="12749" xr:uid="{00000000-0005-0000-0000-00009B1F0000}"/>
    <cellStyle name="Millares 2 3 4 4 5" xfId="5089" xr:uid="{00000000-0005-0000-0000-00009C1F0000}"/>
    <cellStyle name="Millares 2 3 4 4 5 2" xfId="9466" xr:uid="{00000000-0005-0000-0000-00009D1F0000}"/>
    <cellStyle name="Millares 2 3 4 4 5 2 2" xfId="18219" xr:uid="{00000000-0005-0000-0000-00009E1F0000}"/>
    <cellStyle name="Millares 2 3 4 4 5 3" xfId="13843" xr:uid="{00000000-0005-0000-0000-00009F1F0000}"/>
    <cellStyle name="Millares 2 3 4 4 6" xfId="7278" xr:uid="{00000000-0005-0000-0000-0000A01F0000}"/>
    <cellStyle name="Millares 2 3 4 4 6 2" xfId="16031" xr:uid="{00000000-0005-0000-0000-0000A11F0000}"/>
    <cellStyle name="Millares 2 3 4 4 7" xfId="11655" xr:uid="{00000000-0005-0000-0000-0000A21F0000}"/>
    <cellStyle name="Millares 2 3 4 5" xfId="3117" xr:uid="{00000000-0005-0000-0000-0000A31F0000}"/>
    <cellStyle name="Millares 2 3 4 5 2" xfId="3671" xr:uid="{00000000-0005-0000-0000-0000A41F0000}"/>
    <cellStyle name="Millares 2 3 4 5 2 2" xfId="4767" xr:uid="{00000000-0005-0000-0000-0000A51F0000}"/>
    <cellStyle name="Millares 2 3 4 5 2 2 2" xfId="6956" xr:uid="{00000000-0005-0000-0000-0000A61F0000}"/>
    <cellStyle name="Millares 2 3 4 5 2 2 2 2" xfId="11333" xr:uid="{00000000-0005-0000-0000-0000A71F0000}"/>
    <cellStyle name="Millares 2 3 4 5 2 2 2 2 2" xfId="20086" xr:uid="{00000000-0005-0000-0000-0000A81F0000}"/>
    <cellStyle name="Millares 2 3 4 5 2 2 2 3" xfId="15710" xr:uid="{00000000-0005-0000-0000-0000A91F0000}"/>
    <cellStyle name="Millares 2 3 4 5 2 2 3" xfId="9145" xr:uid="{00000000-0005-0000-0000-0000AA1F0000}"/>
    <cellStyle name="Millares 2 3 4 5 2 2 3 2" xfId="17898" xr:uid="{00000000-0005-0000-0000-0000AB1F0000}"/>
    <cellStyle name="Millares 2 3 4 5 2 2 4" xfId="13522" xr:uid="{00000000-0005-0000-0000-0000AC1F0000}"/>
    <cellStyle name="Millares 2 3 4 5 2 3" xfId="5862" xr:uid="{00000000-0005-0000-0000-0000AD1F0000}"/>
    <cellStyle name="Millares 2 3 4 5 2 3 2" xfId="10239" xr:uid="{00000000-0005-0000-0000-0000AE1F0000}"/>
    <cellStyle name="Millares 2 3 4 5 2 3 2 2" xfId="18992" xr:uid="{00000000-0005-0000-0000-0000AF1F0000}"/>
    <cellStyle name="Millares 2 3 4 5 2 3 3" xfId="14616" xr:uid="{00000000-0005-0000-0000-0000B01F0000}"/>
    <cellStyle name="Millares 2 3 4 5 2 4" xfId="8051" xr:uid="{00000000-0005-0000-0000-0000B11F0000}"/>
    <cellStyle name="Millares 2 3 4 5 2 4 2" xfId="16804" xr:uid="{00000000-0005-0000-0000-0000B21F0000}"/>
    <cellStyle name="Millares 2 3 4 5 2 5" xfId="12428" xr:uid="{00000000-0005-0000-0000-0000B31F0000}"/>
    <cellStyle name="Millares 2 3 4 5 3" xfId="4219" xr:uid="{00000000-0005-0000-0000-0000B41F0000}"/>
    <cellStyle name="Millares 2 3 4 5 3 2" xfId="6408" xr:uid="{00000000-0005-0000-0000-0000B51F0000}"/>
    <cellStyle name="Millares 2 3 4 5 3 2 2" xfId="10785" xr:uid="{00000000-0005-0000-0000-0000B61F0000}"/>
    <cellStyle name="Millares 2 3 4 5 3 2 2 2" xfId="19538" xr:uid="{00000000-0005-0000-0000-0000B71F0000}"/>
    <cellStyle name="Millares 2 3 4 5 3 2 3" xfId="15162" xr:uid="{00000000-0005-0000-0000-0000B81F0000}"/>
    <cellStyle name="Millares 2 3 4 5 3 3" xfId="8597" xr:uid="{00000000-0005-0000-0000-0000B91F0000}"/>
    <cellStyle name="Millares 2 3 4 5 3 3 2" xfId="17350" xr:uid="{00000000-0005-0000-0000-0000BA1F0000}"/>
    <cellStyle name="Millares 2 3 4 5 3 4" xfId="12974" xr:uid="{00000000-0005-0000-0000-0000BB1F0000}"/>
    <cellStyle name="Millares 2 3 4 5 4" xfId="5314" xr:uid="{00000000-0005-0000-0000-0000BC1F0000}"/>
    <cellStyle name="Millares 2 3 4 5 4 2" xfId="9691" xr:uid="{00000000-0005-0000-0000-0000BD1F0000}"/>
    <cellStyle name="Millares 2 3 4 5 4 2 2" xfId="18444" xr:uid="{00000000-0005-0000-0000-0000BE1F0000}"/>
    <cellStyle name="Millares 2 3 4 5 4 3" xfId="14068" xr:uid="{00000000-0005-0000-0000-0000BF1F0000}"/>
    <cellStyle name="Millares 2 3 4 5 5" xfId="7503" xr:uid="{00000000-0005-0000-0000-0000C01F0000}"/>
    <cellStyle name="Millares 2 3 4 5 5 2" xfId="16256" xr:uid="{00000000-0005-0000-0000-0000C11F0000}"/>
    <cellStyle name="Millares 2 3 4 5 6" xfId="11880" xr:uid="{00000000-0005-0000-0000-0000C21F0000}"/>
    <cellStyle name="Millares 2 3 4 6" xfId="3396" xr:uid="{00000000-0005-0000-0000-0000C31F0000}"/>
    <cellStyle name="Millares 2 3 4 6 2" xfId="4493" xr:uid="{00000000-0005-0000-0000-0000C41F0000}"/>
    <cellStyle name="Millares 2 3 4 6 2 2" xfId="6682" xr:uid="{00000000-0005-0000-0000-0000C51F0000}"/>
    <cellStyle name="Millares 2 3 4 6 2 2 2" xfId="11059" xr:uid="{00000000-0005-0000-0000-0000C61F0000}"/>
    <cellStyle name="Millares 2 3 4 6 2 2 2 2" xfId="19812" xr:uid="{00000000-0005-0000-0000-0000C71F0000}"/>
    <cellStyle name="Millares 2 3 4 6 2 2 3" xfId="15436" xr:uid="{00000000-0005-0000-0000-0000C81F0000}"/>
    <cellStyle name="Millares 2 3 4 6 2 3" xfId="8871" xr:uid="{00000000-0005-0000-0000-0000C91F0000}"/>
    <cellStyle name="Millares 2 3 4 6 2 3 2" xfId="17624" xr:uid="{00000000-0005-0000-0000-0000CA1F0000}"/>
    <cellStyle name="Millares 2 3 4 6 2 4" xfId="13248" xr:uid="{00000000-0005-0000-0000-0000CB1F0000}"/>
    <cellStyle name="Millares 2 3 4 6 3" xfId="5588" xr:uid="{00000000-0005-0000-0000-0000CC1F0000}"/>
    <cellStyle name="Millares 2 3 4 6 3 2" xfId="9965" xr:uid="{00000000-0005-0000-0000-0000CD1F0000}"/>
    <cellStyle name="Millares 2 3 4 6 3 2 2" xfId="18718" xr:uid="{00000000-0005-0000-0000-0000CE1F0000}"/>
    <cellStyle name="Millares 2 3 4 6 3 3" xfId="14342" xr:uid="{00000000-0005-0000-0000-0000CF1F0000}"/>
    <cellStyle name="Millares 2 3 4 6 4" xfId="7777" xr:uid="{00000000-0005-0000-0000-0000D01F0000}"/>
    <cellStyle name="Millares 2 3 4 6 4 2" xfId="16530" xr:uid="{00000000-0005-0000-0000-0000D11F0000}"/>
    <cellStyle name="Millares 2 3 4 6 5" xfId="12154" xr:uid="{00000000-0005-0000-0000-0000D21F0000}"/>
    <cellStyle name="Millares 2 3 4 7" xfId="3946" xr:uid="{00000000-0005-0000-0000-0000D31F0000}"/>
    <cellStyle name="Millares 2 3 4 7 2" xfId="6135" xr:uid="{00000000-0005-0000-0000-0000D41F0000}"/>
    <cellStyle name="Millares 2 3 4 7 2 2" xfId="10512" xr:uid="{00000000-0005-0000-0000-0000D51F0000}"/>
    <cellStyle name="Millares 2 3 4 7 2 2 2" xfId="19265" xr:uid="{00000000-0005-0000-0000-0000D61F0000}"/>
    <cellStyle name="Millares 2 3 4 7 2 3" xfId="14889" xr:uid="{00000000-0005-0000-0000-0000D71F0000}"/>
    <cellStyle name="Millares 2 3 4 7 3" xfId="8324" xr:uid="{00000000-0005-0000-0000-0000D81F0000}"/>
    <cellStyle name="Millares 2 3 4 7 3 2" xfId="17077" xr:uid="{00000000-0005-0000-0000-0000D91F0000}"/>
    <cellStyle name="Millares 2 3 4 7 4" xfId="12701" xr:uid="{00000000-0005-0000-0000-0000DA1F0000}"/>
    <cellStyle name="Millares 2 3 4 8" xfId="5041" xr:uid="{00000000-0005-0000-0000-0000DB1F0000}"/>
    <cellStyle name="Millares 2 3 4 8 2" xfId="9418" xr:uid="{00000000-0005-0000-0000-0000DC1F0000}"/>
    <cellStyle name="Millares 2 3 4 8 2 2" xfId="18171" xr:uid="{00000000-0005-0000-0000-0000DD1F0000}"/>
    <cellStyle name="Millares 2 3 4 8 3" xfId="13795" xr:uid="{00000000-0005-0000-0000-0000DE1F0000}"/>
    <cellStyle name="Millares 2 3 4 9" xfId="7230" xr:uid="{00000000-0005-0000-0000-0000DF1F0000}"/>
    <cellStyle name="Millares 2 3 4 9 2" xfId="15983" xr:uid="{00000000-0005-0000-0000-0000E01F0000}"/>
    <cellStyle name="Millares 2 3 5" xfId="2942" xr:uid="{00000000-0005-0000-0000-0000E11F0000}"/>
    <cellStyle name="Millares 2 3 5 2" xfId="3054" xr:uid="{00000000-0005-0000-0000-0000E21F0000}"/>
    <cellStyle name="Millares 2 3 5 2 2" xfId="3330" xr:uid="{00000000-0005-0000-0000-0000E31F0000}"/>
    <cellStyle name="Millares 2 3 5 2 2 2" xfId="3883" xr:uid="{00000000-0005-0000-0000-0000E41F0000}"/>
    <cellStyle name="Millares 2 3 5 2 2 2 2" xfId="4979" xr:uid="{00000000-0005-0000-0000-0000E51F0000}"/>
    <cellStyle name="Millares 2 3 5 2 2 2 2 2" xfId="7168" xr:uid="{00000000-0005-0000-0000-0000E61F0000}"/>
    <cellStyle name="Millares 2 3 5 2 2 2 2 2 2" xfId="11545" xr:uid="{00000000-0005-0000-0000-0000E71F0000}"/>
    <cellStyle name="Millares 2 3 5 2 2 2 2 2 2 2" xfId="20298" xr:uid="{00000000-0005-0000-0000-0000E81F0000}"/>
    <cellStyle name="Millares 2 3 5 2 2 2 2 2 3" xfId="15922" xr:uid="{00000000-0005-0000-0000-0000E91F0000}"/>
    <cellStyle name="Millares 2 3 5 2 2 2 2 3" xfId="9357" xr:uid="{00000000-0005-0000-0000-0000EA1F0000}"/>
    <cellStyle name="Millares 2 3 5 2 2 2 2 3 2" xfId="18110" xr:uid="{00000000-0005-0000-0000-0000EB1F0000}"/>
    <cellStyle name="Millares 2 3 5 2 2 2 2 4" xfId="13734" xr:uid="{00000000-0005-0000-0000-0000EC1F0000}"/>
    <cellStyle name="Millares 2 3 5 2 2 2 3" xfId="6074" xr:uid="{00000000-0005-0000-0000-0000ED1F0000}"/>
    <cellStyle name="Millares 2 3 5 2 2 2 3 2" xfId="10451" xr:uid="{00000000-0005-0000-0000-0000EE1F0000}"/>
    <cellStyle name="Millares 2 3 5 2 2 2 3 2 2" xfId="19204" xr:uid="{00000000-0005-0000-0000-0000EF1F0000}"/>
    <cellStyle name="Millares 2 3 5 2 2 2 3 3" xfId="14828" xr:uid="{00000000-0005-0000-0000-0000F01F0000}"/>
    <cellStyle name="Millares 2 3 5 2 2 2 4" xfId="8263" xr:uid="{00000000-0005-0000-0000-0000F11F0000}"/>
    <cellStyle name="Millares 2 3 5 2 2 2 4 2" xfId="17016" xr:uid="{00000000-0005-0000-0000-0000F21F0000}"/>
    <cellStyle name="Millares 2 3 5 2 2 2 5" xfId="12640" xr:uid="{00000000-0005-0000-0000-0000F31F0000}"/>
    <cellStyle name="Millares 2 3 5 2 2 3" xfId="4431" xr:uid="{00000000-0005-0000-0000-0000F41F0000}"/>
    <cellStyle name="Millares 2 3 5 2 2 3 2" xfId="6620" xr:uid="{00000000-0005-0000-0000-0000F51F0000}"/>
    <cellStyle name="Millares 2 3 5 2 2 3 2 2" xfId="10997" xr:uid="{00000000-0005-0000-0000-0000F61F0000}"/>
    <cellStyle name="Millares 2 3 5 2 2 3 2 2 2" xfId="19750" xr:uid="{00000000-0005-0000-0000-0000F71F0000}"/>
    <cellStyle name="Millares 2 3 5 2 2 3 2 3" xfId="15374" xr:uid="{00000000-0005-0000-0000-0000F81F0000}"/>
    <cellStyle name="Millares 2 3 5 2 2 3 3" xfId="8809" xr:uid="{00000000-0005-0000-0000-0000F91F0000}"/>
    <cellStyle name="Millares 2 3 5 2 2 3 3 2" xfId="17562" xr:uid="{00000000-0005-0000-0000-0000FA1F0000}"/>
    <cellStyle name="Millares 2 3 5 2 2 3 4" xfId="13186" xr:uid="{00000000-0005-0000-0000-0000FB1F0000}"/>
    <cellStyle name="Millares 2 3 5 2 2 4" xfId="5526" xr:uid="{00000000-0005-0000-0000-0000FC1F0000}"/>
    <cellStyle name="Millares 2 3 5 2 2 4 2" xfId="9903" xr:uid="{00000000-0005-0000-0000-0000FD1F0000}"/>
    <cellStyle name="Millares 2 3 5 2 2 4 2 2" xfId="18656" xr:uid="{00000000-0005-0000-0000-0000FE1F0000}"/>
    <cellStyle name="Millares 2 3 5 2 2 4 3" xfId="14280" xr:uid="{00000000-0005-0000-0000-0000FF1F0000}"/>
    <cellStyle name="Millares 2 3 5 2 2 5" xfId="7715" xr:uid="{00000000-0005-0000-0000-000000200000}"/>
    <cellStyle name="Millares 2 3 5 2 2 5 2" xfId="16468" xr:uid="{00000000-0005-0000-0000-000001200000}"/>
    <cellStyle name="Millares 2 3 5 2 2 6" xfId="12092" xr:uid="{00000000-0005-0000-0000-000002200000}"/>
    <cellStyle name="Millares 2 3 5 2 3" xfId="3609" xr:uid="{00000000-0005-0000-0000-000003200000}"/>
    <cellStyle name="Millares 2 3 5 2 3 2" xfId="4705" xr:uid="{00000000-0005-0000-0000-000004200000}"/>
    <cellStyle name="Millares 2 3 5 2 3 2 2" xfId="6894" xr:uid="{00000000-0005-0000-0000-000005200000}"/>
    <cellStyle name="Millares 2 3 5 2 3 2 2 2" xfId="11271" xr:uid="{00000000-0005-0000-0000-000006200000}"/>
    <cellStyle name="Millares 2 3 5 2 3 2 2 2 2" xfId="20024" xr:uid="{00000000-0005-0000-0000-000007200000}"/>
    <cellStyle name="Millares 2 3 5 2 3 2 2 3" xfId="15648" xr:uid="{00000000-0005-0000-0000-000008200000}"/>
    <cellStyle name="Millares 2 3 5 2 3 2 3" xfId="9083" xr:uid="{00000000-0005-0000-0000-000009200000}"/>
    <cellStyle name="Millares 2 3 5 2 3 2 3 2" xfId="17836" xr:uid="{00000000-0005-0000-0000-00000A200000}"/>
    <cellStyle name="Millares 2 3 5 2 3 2 4" xfId="13460" xr:uid="{00000000-0005-0000-0000-00000B200000}"/>
    <cellStyle name="Millares 2 3 5 2 3 3" xfId="5800" xr:uid="{00000000-0005-0000-0000-00000C200000}"/>
    <cellStyle name="Millares 2 3 5 2 3 3 2" xfId="10177" xr:uid="{00000000-0005-0000-0000-00000D200000}"/>
    <cellStyle name="Millares 2 3 5 2 3 3 2 2" xfId="18930" xr:uid="{00000000-0005-0000-0000-00000E200000}"/>
    <cellStyle name="Millares 2 3 5 2 3 3 3" xfId="14554" xr:uid="{00000000-0005-0000-0000-00000F200000}"/>
    <cellStyle name="Millares 2 3 5 2 3 4" xfId="7989" xr:uid="{00000000-0005-0000-0000-000010200000}"/>
    <cellStyle name="Millares 2 3 5 2 3 4 2" xfId="16742" xr:uid="{00000000-0005-0000-0000-000011200000}"/>
    <cellStyle name="Millares 2 3 5 2 3 5" xfId="12366" xr:uid="{00000000-0005-0000-0000-000012200000}"/>
    <cellStyle name="Millares 2 3 5 2 4" xfId="4157" xr:uid="{00000000-0005-0000-0000-000013200000}"/>
    <cellStyle name="Millares 2 3 5 2 4 2" xfId="6346" xr:uid="{00000000-0005-0000-0000-000014200000}"/>
    <cellStyle name="Millares 2 3 5 2 4 2 2" xfId="10723" xr:uid="{00000000-0005-0000-0000-000015200000}"/>
    <cellStyle name="Millares 2 3 5 2 4 2 2 2" xfId="19476" xr:uid="{00000000-0005-0000-0000-000016200000}"/>
    <cellStyle name="Millares 2 3 5 2 4 2 3" xfId="15100" xr:uid="{00000000-0005-0000-0000-000017200000}"/>
    <cellStyle name="Millares 2 3 5 2 4 3" xfId="8535" xr:uid="{00000000-0005-0000-0000-000018200000}"/>
    <cellStyle name="Millares 2 3 5 2 4 3 2" xfId="17288" xr:uid="{00000000-0005-0000-0000-000019200000}"/>
    <cellStyle name="Millares 2 3 5 2 4 4" xfId="12912" xr:uid="{00000000-0005-0000-0000-00001A200000}"/>
    <cellStyle name="Millares 2 3 5 2 5" xfId="5252" xr:uid="{00000000-0005-0000-0000-00001B200000}"/>
    <cellStyle name="Millares 2 3 5 2 5 2" xfId="9629" xr:uid="{00000000-0005-0000-0000-00001C200000}"/>
    <cellStyle name="Millares 2 3 5 2 5 2 2" xfId="18382" xr:uid="{00000000-0005-0000-0000-00001D200000}"/>
    <cellStyle name="Millares 2 3 5 2 5 3" xfId="14006" xr:uid="{00000000-0005-0000-0000-00001E200000}"/>
    <cellStyle name="Millares 2 3 5 2 6" xfId="7441" xr:uid="{00000000-0005-0000-0000-00001F200000}"/>
    <cellStyle name="Millares 2 3 5 2 6 2" xfId="16194" xr:uid="{00000000-0005-0000-0000-000020200000}"/>
    <cellStyle name="Millares 2 3 5 2 7" xfId="11818" xr:uid="{00000000-0005-0000-0000-000021200000}"/>
    <cellStyle name="Millares 2 3 5 3" xfId="3218" xr:uid="{00000000-0005-0000-0000-000022200000}"/>
    <cellStyle name="Millares 2 3 5 3 2" xfId="3771" xr:uid="{00000000-0005-0000-0000-000023200000}"/>
    <cellStyle name="Millares 2 3 5 3 2 2" xfId="4867" xr:uid="{00000000-0005-0000-0000-000024200000}"/>
    <cellStyle name="Millares 2 3 5 3 2 2 2" xfId="7056" xr:uid="{00000000-0005-0000-0000-000025200000}"/>
    <cellStyle name="Millares 2 3 5 3 2 2 2 2" xfId="11433" xr:uid="{00000000-0005-0000-0000-000026200000}"/>
    <cellStyle name="Millares 2 3 5 3 2 2 2 2 2" xfId="20186" xr:uid="{00000000-0005-0000-0000-000027200000}"/>
    <cellStyle name="Millares 2 3 5 3 2 2 2 3" xfId="15810" xr:uid="{00000000-0005-0000-0000-000028200000}"/>
    <cellStyle name="Millares 2 3 5 3 2 2 3" xfId="9245" xr:uid="{00000000-0005-0000-0000-000029200000}"/>
    <cellStyle name="Millares 2 3 5 3 2 2 3 2" xfId="17998" xr:uid="{00000000-0005-0000-0000-00002A200000}"/>
    <cellStyle name="Millares 2 3 5 3 2 2 4" xfId="13622" xr:uid="{00000000-0005-0000-0000-00002B200000}"/>
    <cellStyle name="Millares 2 3 5 3 2 3" xfId="5962" xr:uid="{00000000-0005-0000-0000-00002C200000}"/>
    <cellStyle name="Millares 2 3 5 3 2 3 2" xfId="10339" xr:uid="{00000000-0005-0000-0000-00002D200000}"/>
    <cellStyle name="Millares 2 3 5 3 2 3 2 2" xfId="19092" xr:uid="{00000000-0005-0000-0000-00002E200000}"/>
    <cellStyle name="Millares 2 3 5 3 2 3 3" xfId="14716" xr:uid="{00000000-0005-0000-0000-00002F200000}"/>
    <cellStyle name="Millares 2 3 5 3 2 4" xfId="8151" xr:uid="{00000000-0005-0000-0000-000030200000}"/>
    <cellStyle name="Millares 2 3 5 3 2 4 2" xfId="16904" xr:uid="{00000000-0005-0000-0000-000031200000}"/>
    <cellStyle name="Millares 2 3 5 3 2 5" xfId="12528" xr:uid="{00000000-0005-0000-0000-000032200000}"/>
    <cellStyle name="Millares 2 3 5 3 3" xfId="4319" xr:uid="{00000000-0005-0000-0000-000033200000}"/>
    <cellStyle name="Millares 2 3 5 3 3 2" xfId="6508" xr:uid="{00000000-0005-0000-0000-000034200000}"/>
    <cellStyle name="Millares 2 3 5 3 3 2 2" xfId="10885" xr:uid="{00000000-0005-0000-0000-000035200000}"/>
    <cellStyle name="Millares 2 3 5 3 3 2 2 2" xfId="19638" xr:uid="{00000000-0005-0000-0000-000036200000}"/>
    <cellStyle name="Millares 2 3 5 3 3 2 3" xfId="15262" xr:uid="{00000000-0005-0000-0000-000037200000}"/>
    <cellStyle name="Millares 2 3 5 3 3 3" xfId="8697" xr:uid="{00000000-0005-0000-0000-000038200000}"/>
    <cellStyle name="Millares 2 3 5 3 3 3 2" xfId="17450" xr:uid="{00000000-0005-0000-0000-000039200000}"/>
    <cellStyle name="Millares 2 3 5 3 3 4" xfId="13074" xr:uid="{00000000-0005-0000-0000-00003A200000}"/>
    <cellStyle name="Millares 2 3 5 3 4" xfId="5414" xr:uid="{00000000-0005-0000-0000-00003B200000}"/>
    <cellStyle name="Millares 2 3 5 3 4 2" xfId="9791" xr:uid="{00000000-0005-0000-0000-00003C200000}"/>
    <cellStyle name="Millares 2 3 5 3 4 2 2" xfId="18544" xr:uid="{00000000-0005-0000-0000-00003D200000}"/>
    <cellStyle name="Millares 2 3 5 3 4 3" xfId="14168" xr:uid="{00000000-0005-0000-0000-00003E200000}"/>
    <cellStyle name="Millares 2 3 5 3 5" xfId="7603" xr:uid="{00000000-0005-0000-0000-00003F200000}"/>
    <cellStyle name="Millares 2 3 5 3 5 2" xfId="16356" xr:uid="{00000000-0005-0000-0000-000040200000}"/>
    <cellStyle name="Millares 2 3 5 3 6" xfId="11980" xr:uid="{00000000-0005-0000-0000-000041200000}"/>
    <cellStyle name="Millares 2 3 5 4" xfId="3497" xr:uid="{00000000-0005-0000-0000-000042200000}"/>
    <cellStyle name="Millares 2 3 5 4 2" xfId="4593" xr:uid="{00000000-0005-0000-0000-000043200000}"/>
    <cellStyle name="Millares 2 3 5 4 2 2" xfId="6782" xr:uid="{00000000-0005-0000-0000-000044200000}"/>
    <cellStyle name="Millares 2 3 5 4 2 2 2" xfId="11159" xr:uid="{00000000-0005-0000-0000-000045200000}"/>
    <cellStyle name="Millares 2 3 5 4 2 2 2 2" xfId="19912" xr:uid="{00000000-0005-0000-0000-000046200000}"/>
    <cellStyle name="Millares 2 3 5 4 2 2 3" xfId="15536" xr:uid="{00000000-0005-0000-0000-000047200000}"/>
    <cellStyle name="Millares 2 3 5 4 2 3" xfId="8971" xr:uid="{00000000-0005-0000-0000-000048200000}"/>
    <cellStyle name="Millares 2 3 5 4 2 3 2" xfId="17724" xr:uid="{00000000-0005-0000-0000-000049200000}"/>
    <cellStyle name="Millares 2 3 5 4 2 4" xfId="13348" xr:uid="{00000000-0005-0000-0000-00004A200000}"/>
    <cellStyle name="Millares 2 3 5 4 3" xfId="5688" xr:uid="{00000000-0005-0000-0000-00004B200000}"/>
    <cellStyle name="Millares 2 3 5 4 3 2" xfId="10065" xr:uid="{00000000-0005-0000-0000-00004C200000}"/>
    <cellStyle name="Millares 2 3 5 4 3 2 2" xfId="18818" xr:uid="{00000000-0005-0000-0000-00004D200000}"/>
    <cellStyle name="Millares 2 3 5 4 3 3" xfId="14442" xr:uid="{00000000-0005-0000-0000-00004E200000}"/>
    <cellStyle name="Millares 2 3 5 4 4" xfId="7877" xr:uid="{00000000-0005-0000-0000-00004F200000}"/>
    <cellStyle name="Millares 2 3 5 4 4 2" xfId="16630" xr:uid="{00000000-0005-0000-0000-000050200000}"/>
    <cellStyle name="Millares 2 3 5 4 5" xfId="12254" xr:uid="{00000000-0005-0000-0000-000051200000}"/>
    <cellStyle name="Millares 2 3 5 5" xfId="4045" xr:uid="{00000000-0005-0000-0000-000052200000}"/>
    <cellStyle name="Millares 2 3 5 5 2" xfId="6234" xr:uid="{00000000-0005-0000-0000-000053200000}"/>
    <cellStyle name="Millares 2 3 5 5 2 2" xfId="10611" xr:uid="{00000000-0005-0000-0000-000054200000}"/>
    <cellStyle name="Millares 2 3 5 5 2 2 2" xfId="19364" xr:uid="{00000000-0005-0000-0000-000055200000}"/>
    <cellStyle name="Millares 2 3 5 5 2 3" xfId="14988" xr:uid="{00000000-0005-0000-0000-000056200000}"/>
    <cellStyle name="Millares 2 3 5 5 3" xfId="8423" xr:uid="{00000000-0005-0000-0000-000057200000}"/>
    <cellStyle name="Millares 2 3 5 5 3 2" xfId="17176" xr:uid="{00000000-0005-0000-0000-000058200000}"/>
    <cellStyle name="Millares 2 3 5 5 4" xfId="12800" xr:uid="{00000000-0005-0000-0000-000059200000}"/>
    <cellStyle name="Millares 2 3 5 6" xfId="5140" xr:uid="{00000000-0005-0000-0000-00005A200000}"/>
    <cellStyle name="Millares 2 3 5 6 2" xfId="9517" xr:uid="{00000000-0005-0000-0000-00005B200000}"/>
    <cellStyle name="Millares 2 3 5 6 2 2" xfId="18270" xr:uid="{00000000-0005-0000-0000-00005C200000}"/>
    <cellStyle name="Millares 2 3 5 6 3" xfId="13894" xr:uid="{00000000-0005-0000-0000-00005D200000}"/>
    <cellStyle name="Millares 2 3 5 7" xfId="7329" xr:uid="{00000000-0005-0000-0000-00005E200000}"/>
    <cellStyle name="Millares 2 3 5 7 2" xfId="16082" xr:uid="{00000000-0005-0000-0000-00005F200000}"/>
    <cellStyle name="Millares 2 3 5 8" xfId="11706" xr:uid="{00000000-0005-0000-0000-000060200000}"/>
    <cellStyle name="Millares 2 3 6" xfId="2997" xr:uid="{00000000-0005-0000-0000-000061200000}"/>
    <cellStyle name="Millares 2 3 6 2" xfId="3273" xr:uid="{00000000-0005-0000-0000-000062200000}"/>
    <cellStyle name="Millares 2 3 6 2 2" xfId="3826" xr:uid="{00000000-0005-0000-0000-000063200000}"/>
    <cellStyle name="Millares 2 3 6 2 2 2" xfId="4922" xr:uid="{00000000-0005-0000-0000-000064200000}"/>
    <cellStyle name="Millares 2 3 6 2 2 2 2" xfId="7111" xr:uid="{00000000-0005-0000-0000-000065200000}"/>
    <cellStyle name="Millares 2 3 6 2 2 2 2 2" xfId="11488" xr:uid="{00000000-0005-0000-0000-000066200000}"/>
    <cellStyle name="Millares 2 3 6 2 2 2 2 2 2" xfId="20241" xr:uid="{00000000-0005-0000-0000-000067200000}"/>
    <cellStyle name="Millares 2 3 6 2 2 2 2 3" xfId="15865" xr:uid="{00000000-0005-0000-0000-000068200000}"/>
    <cellStyle name="Millares 2 3 6 2 2 2 3" xfId="9300" xr:uid="{00000000-0005-0000-0000-000069200000}"/>
    <cellStyle name="Millares 2 3 6 2 2 2 3 2" xfId="18053" xr:uid="{00000000-0005-0000-0000-00006A200000}"/>
    <cellStyle name="Millares 2 3 6 2 2 2 4" xfId="13677" xr:uid="{00000000-0005-0000-0000-00006B200000}"/>
    <cellStyle name="Millares 2 3 6 2 2 3" xfId="6017" xr:uid="{00000000-0005-0000-0000-00006C200000}"/>
    <cellStyle name="Millares 2 3 6 2 2 3 2" xfId="10394" xr:uid="{00000000-0005-0000-0000-00006D200000}"/>
    <cellStyle name="Millares 2 3 6 2 2 3 2 2" xfId="19147" xr:uid="{00000000-0005-0000-0000-00006E200000}"/>
    <cellStyle name="Millares 2 3 6 2 2 3 3" xfId="14771" xr:uid="{00000000-0005-0000-0000-00006F200000}"/>
    <cellStyle name="Millares 2 3 6 2 2 4" xfId="8206" xr:uid="{00000000-0005-0000-0000-000070200000}"/>
    <cellStyle name="Millares 2 3 6 2 2 4 2" xfId="16959" xr:uid="{00000000-0005-0000-0000-000071200000}"/>
    <cellStyle name="Millares 2 3 6 2 2 5" xfId="12583" xr:uid="{00000000-0005-0000-0000-000072200000}"/>
    <cellStyle name="Millares 2 3 6 2 3" xfId="4374" xr:uid="{00000000-0005-0000-0000-000073200000}"/>
    <cellStyle name="Millares 2 3 6 2 3 2" xfId="6563" xr:uid="{00000000-0005-0000-0000-000074200000}"/>
    <cellStyle name="Millares 2 3 6 2 3 2 2" xfId="10940" xr:uid="{00000000-0005-0000-0000-000075200000}"/>
    <cellStyle name="Millares 2 3 6 2 3 2 2 2" xfId="19693" xr:uid="{00000000-0005-0000-0000-000076200000}"/>
    <cellStyle name="Millares 2 3 6 2 3 2 3" xfId="15317" xr:uid="{00000000-0005-0000-0000-000077200000}"/>
    <cellStyle name="Millares 2 3 6 2 3 3" xfId="8752" xr:uid="{00000000-0005-0000-0000-000078200000}"/>
    <cellStyle name="Millares 2 3 6 2 3 3 2" xfId="17505" xr:uid="{00000000-0005-0000-0000-000079200000}"/>
    <cellStyle name="Millares 2 3 6 2 3 4" xfId="13129" xr:uid="{00000000-0005-0000-0000-00007A200000}"/>
    <cellStyle name="Millares 2 3 6 2 4" xfId="5469" xr:uid="{00000000-0005-0000-0000-00007B200000}"/>
    <cellStyle name="Millares 2 3 6 2 4 2" xfId="9846" xr:uid="{00000000-0005-0000-0000-00007C200000}"/>
    <cellStyle name="Millares 2 3 6 2 4 2 2" xfId="18599" xr:uid="{00000000-0005-0000-0000-00007D200000}"/>
    <cellStyle name="Millares 2 3 6 2 4 3" xfId="14223" xr:uid="{00000000-0005-0000-0000-00007E200000}"/>
    <cellStyle name="Millares 2 3 6 2 5" xfId="7658" xr:uid="{00000000-0005-0000-0000-00007F200000}"/>
    <cellStyle name="Millares 2 3 6 2 5 2" xfId="16411" xr:uid="{00000000-0005-0000-0000-000080200000}"/>
    <cellStyle name="Millares 2 3 6 2 6" xfId="12035" xr:uid="{00000000-0005-0000-0000-000081200000}"/>
    <cellStyle name="Millares 2 3 6 3" xfId="3552" xr:uid="{00000000-0005-0000-0000-000082200000}"/>
    <cellStyle name="Millares 2 3 6 3 2" xfId="4648" xr:uid="{00000000-0005-0000-0000-000083200000}"/>
    <cellStyle name="Millares 2 3 6 3 2 2" xfId="6837" xr:uid="{00000000-0005-0000-0000-000084200000}"/>
    <cellStyle name="Millares 2 3 6 3 2 2 2" xfId="11214" xr:uid="{00000000-0005-0000-0000-000085200000}"/>
    <cellStyle name="Millares 2 3 6 3 2 2 2 2" xfId="19967" xr:uid="{00000000-0005-0000-0000-000086200000}"/>
    <cellStyle name="Millares 2 3 6 3 2 2 3" xfId="15591" xr:uid="{00000000-0005-0000-0000-000087200000}"/>
    <cellStyle name="Millares 2 3 6 3 2 3" xfId="9026" xr:uid="{00000000-0005-0000-0000-000088200000}"/>
    <cellStyle name="Millares 2 3 6 3 2 3 2" xfId="17779" xr:uid="{00000000-0005-0000-0000-000089200000}"/>
    <cellStyle name="Millares 2 3 6 3 2 4" xfId="13403" xr:uid="{00000000-0005-0000-0000-00008A200000}"/>
    <cellStyle name="Millares 2 3 6 3 3" xfId="5743" xr:uid="{00000000-0005-0000-0000-00008B200000}"/>
    <cellStyle name="Millares 2 3 6 3 3 2" xfId="10120" xr:uid="{00000000-0005-0000-0000-00008C200000}"/>
    <cellStyle name="Millares 2 3 6 3 3 2 2" xfId="18873" xr:uid="{00000000-0005-0000-0000-00008D200000}"/>
    <cellStyle name="Millares 2 3 6 3 3 3" xfId="14497" xr:uid="{00000000-0005-0000-0000-00008E200000}"/>
    <cellStyle name="Millares 2 3 6 3 4" xfId="7932" xr:uid="{00000000-0005-0000-0000-00008F200000}"/>
    <cellStyle name="Millares 2 3 6 3 4 2" xfId="16685" xr:uid="{00000000-0005-0000-0000-000090200000}"/>
    <cellStyle name="Millares 2 3 6 3 5" xfId="12309" xr:uid="{00000000-0005-0000-0000-000091200000}"/>
    <cellStyle name="Millares 2 3 6 4" xfId="4100" xr:uid="{00000000-0005-0000-0000-000092200000}"/>
    <cellStyle name="Millares 2 3 6 4 2" xfId="6289" xr:uid="{00000000-0005-0000-0000-000093200000}"/>
    <cellStyle name="Millares 2 3 6 4 2 2" xfId="10666" xr:uid="{00000000-0005-0000-0000-000094200000}"/>
    <cellStyle name="Millares 2 3 6 4 2 2 2" xfId="19419" xr:uid="{00000000-0005-0000-0000-000095200000}"/>
    <cellStyle name="Millares 2 3 6 4 2 3" xfId="15043" xr:uid="{00000000-0005-0000-0000-000096200000}"/>
    <cellStyle name="Millares 2 3 6 4 3" xfId="8478" xr:uid="{00000000-0005-0000-0000-000097200000}"/>
    <cellStyle name="Millares 2 3 6 4 3 2" xfId="17231" xr:uid="{00000000-0005-0000-0000-000098200000}"/>
    <cellStyle name="Millares 2 3 6 4 4" xfId="12855" xr:uid="{00000000-0005-0000-0000-000099200000}"/>
    <cellStyle name="Millares 2 3 6 5" xfId="5195" xr:uid="{00000000-0005-0000-0000-00009A200000}"/>
    <cellStyle name="Millares 2 3 6 5 2" xfId="9572" xr:uid="{00000000-0005-0000-0000-00009B200000}"/>
    <cellStyle name="Millares 2 3 6 5 2 2" xfId="18325" xr:uid="{00000000-0005-0000-0000-00009C200000}"/>
    <cellStyle name="Millares 2 3 6 5 3" xfId="13949" xr:uid="{00000000-0005-0000-0000-00009D200000}"/>
    <cellStyle name="Millares 2 3 6 6" xfId="7384" xr:uid="{00000000-0005-0000-0000-00009E200000}"/>
    <cellStyle name="Millares 2 3 6 6 2" xfId="16137" xr:uid="{00000000-0005-0000-0000-00009F200000}"/>
    <cellStyle name="Millares 2 3 6 7" xfId="11761" xr:uid="{00000000-0005-0000-0000-0000A0200000}"/>
    <cellStyle name="Millares 2 3 7" xfId="2884" xr:uid="{00000000-0005-0000-0000-0000A1200000}"/>
    <cellStyle name="Millares 2 3 7 2" xfId="3163" xr:uid="{00000000-0005-0000-0000-0000A2200000}"/>
    <cellStyle name="Millares 2 3 7 2 2" xfId="3716" xr:uid="{00000000-0005-0000-0000-0000A3200000}"/>
    <cellStyle name="Millares 2 3 7 2 2 2" xfId="4812" xr:uid="{00000000-0005-0000-0000-0000A4200000}"/>
    <cellStyle name="Millares 2 3 7 2 2 2 2" xfId="7001" xr:uid="{00000000-0005-0000-0000-0000A5200000}"/>
    <cellStyle name="Millares 2 3 7 2 2 2 2 2" xfId="11378" xr:uid="{00000000-0005-0000-0000-0000A6200000}"/>
    <cellStyle name="Millares 2 3 7 2 2 2 2 2 2" xfId="20131" xr:uid="{00000000-0005-0000-0000-0000A7200000}"/>
    <cellStyle name="Millares 2 3 7 2 2 2 2 3" xfId="15755" xr:uid="{00000000-0005-0000-0000-0000A8200000}"/>
    <cellStyle name="Millares 2 3 7 2 2 2 3" xfId="9190" xr:uid="{00000000-0005-0000-0000-0000A9200000}"/>
    <cellStyle name="Millares 2 3 7 2 2 2 3 2" xfId="17943" xr:uid="{00000000-0005-0000-0000-0000AA200000}"/>
    <cellStyle name="Millares 2 3 7 2 2 2 4" xfId="13567" xr:uid="{00000000-0005-0000-0000-0000AB200000}"/>
    <cellStyle name="Millares 2 3 7 2 2 3" xfId="5907" xr:uid="{00000000-0005-0000-0000-0000AC200000}"/>
    <cellStyle name="Millares 2 3 7 2 2 3 2" xfId="10284" xr:uid="{00000000-0005-0000-0000-0000AD200000}"/>
    <cellStyle name="Millares 2 3 7 2 2 3 2 2" xfId="19037" xr:uid="{00000000-0005-0000-0000-0000AE200000}"/>
    <cellStyle name="Millares 2 3 7 2 2 3 3" xfId="14661" xr:uid="{00000000-0005-0000-0000-0000AF200000}"/>
    <cellStyle name="Millares 2 3 7 2 2 4" xfId="8096" xr:uid="{00000000-0005-0000-0000-0000B0200000}"/>
    <cellStyle name="Millares 2 3 7 2 2 4 2" xfId="16849" xr:uid="{00000000-0005-0000-0000-0000B1200000}"/>
    <cellStyle name="Millares 2 3 7 2 2 5" xfId="12473" xr:uid="{00000000-0005-0000-0000-0000B2200000}"/>
    <cellStyle name="Millares 2 3 7 2 3" xfId="4264" xr:uid="{00000000-0005-0000-0000-0000B3200000}"/>
    <cellStyle name="Millares 2 3 7 2 3 2" xfId="6453" xr:uid="{00000000-0005-0000-0000-0000B4200000}"/>
    <cellStyle name="Millares 2 3 7 2 3 2 2" xfId="10830" xr:uid="{00000000-0005-0000-0000-0000B5200000}"/>
    <cellStyle name="Millares 2 3 7 2 3 2 2 2" xfId="19583" xr:uid="{00000000-0005-0000-0000-0000B6200000}"/>
    <cellStyle name="Millares 2 3 7 2 3 2 3" xfId="15207" xr:uid="{00000000-0005-0000-0000-0000B7200000}"/>
    <cellStyle name="Millares 2 3 7 2 3 3" xfId="8642" xr:uid="{00000000-0005-0000-0000-0000B8200000}"/>
    <cellStyle name="Millares 2 3 7 2 3 3 2" xfId="17395" xr:uid="{00000000-0005-0000-0000-0000B9200000}"/>
    <cellStyle name="Millares 2 3 7 2 3 4" xfId="13019" xr:uid="{00000000-0005-0000-0000-0000BA200000}"/>
    <cellStyle name="Millares 2 3 7 2 4" xfId="5359" xr:uid="{00000000-0005-0000-0000-0000BB200000}"/>
    <cellStyle name="Millares 2 3 7 2 4 2" xfId="9736" xr:uid="{00000000-0005-0000-0000-0000BC200000}"/>
    <cellStyle name="Millares 2 3 7 2 4 2 2" xfId="18489" xr:uid="{00000000-0005-0000-0000-0000BD200000}"/>
    <cellStyle name="Millares 2 3 7 2 4 3" xfId="14113" xr:uid="{00000000-0005-0000-0000-0000BE200000}"/>
    <cellStyle name="Millares 2 3 7 2 5" xfId="7548" xr:uid="{00000000-0005-0000-0000-0000BF200000}"/>
    <cellStyle name="Millares 2 3 7 2 5 2" xfId="16301" xr:uid="{00000000-0005-0000-0000-0000C0200000}"/>
    <cellStyle name="Millares 2 3 7 2 6" xfId="11925" xr:uid="{00000000-0005-0000-0000-0000C1200000}"/>
    <cellStyle name="Millares 2 3 7 3" xfId="3442" xr:uid="{00000000-0005-0000-0000-0000C2200000}"/>
    <cellStyle name="Millares 2 3 7 3 2" xfId="4538" xr:uid="{00000000-0005-0000-0000-0000C3200000}"/>
    <cellStyle name="Millares 2 3 7 3 2 2" xfId="6727" xr:uid="{00000000-0005-0000-0000-0000C4200000}"/>
    <cellStyle name="Millares 2 3 7 3 2 2 2" xfId="11104" xr:uid="{00000000-0005-0000-0000-0000C5200000}"/>
    <cellStyle name="Millares 2 3 7 3 2 2 2 2" xfId="19857" xr:uid="{00000000-0005-0000-0000-0000C6200000}"/>
    <cellStyle name="Millares 2 3 7 3 2 2 3" xfId="15481" xr:uid="{00000000-0005-0000-0000-0000C7200000}"/>
    <cellStyle name="Millares 2 3 7 3 2 3" xfId="8916" xr:uid="{00000000-0005-0000-0000-0000C8200000}"/>
    <cellStyle name="Millares 2 3 7 3 2 3 2" xfId="17669" xr:uid="{00000000-0005-0000-0000-0000C9200000}"/>
    <cellStyle name="Millares 2 3 7 3 2 4" xfId="13293" xr:uid="{00000000-0005-0000-0000-0000CA200000}"/>
    <cellStyle name="Millares 2 3 7 3 3" xfId="5633" xr:uid="{00000000-0005-0000-0000-0000CB200000}"/>
    <cellStyle name="Millares 2 3 7 3 3 2" xfId="10010" xr:uid="{00000000-0005-0000-0000-0000CC200000}"/>
    <cellStyle name="Millares 2 3 7 3 3 2 2" xfId="18763" xr:uid="{00000000-0005-0000-0000-0000CD200000}"/>
    <cellStyle name="Millares 2 3 7 3 3 3" xfId="14387" xr:uid="{00000000-0005-0000-0000-0000CE200000}"/>
    <cellStyle name="Millares 2 3 7 3 4" xfId="7822" xr:uid="{00000000-0005-0000-0000-0000CF200000}"/>
    <cellStyle name="Millares 2 3 7 3 4 2" xfId="16575" xr:uid="{00000000-0005-0000-0000-0000D0200000}"/>
    <cellStyle name="Millares 2 3 7 3 5" xfId="12199" xr:uid="{00000000-0005-0000-0000-0000D1200000}"/>
    <cellStyle name="Millares 2 3 7 4" xfId="3990" xr:uid="{00000000-0005-0000-0000-0000D2200000}"/>
    <cellStyle name="Millares 2 3 7 4 2" xfId="6179" xr:uid="{00000000-0005-0000-0000-0000D3200000}"/>
    <cellStyle name="Millares 2 3 7 4 2 2" xfId="10556" xr:uid="{00000000-0005-0000-0000-0000D4200000}"/>
    <cellStyle name="Millares 2 3 7 4 2 2 2" xfId="19309" xr:uid="{00000000-0005-0000-0000-0000D5200000}"/>
    <cellStyle name="Millares 2 3 7 4 2 3" xfId="14933" xr:uid="{00000000-0005-0000-0000-0000D6200000}"/>
    <cellStyle name="Millares 2 3 7 4 3" xfId="8368" xr:uid="{00000000-0005-0000-0000-0000D7200000}"/>
    <cellStyle name="Millares 2 3 7 4 3 2" xfId="17121" xr:uid="{00000000-0005-0000-0000-0000D8200000}"/>
    <cellStyle name="Millares 2 3 7 4 4" xfId="12745" xr:uid="{00000000-0005-0000-0000-0000D9200000}"/>
    <cellStyle name="Millares 2 3 7 5" xfId="5085" xr:uid="{00000000-0005-0000-0000-0000DA200000}"/>
    <cellStyle name="Millares 2 3 7 5 2" xfId="9462" xr:uid="{00000000-0005-0000-0000-0000DB200000}"/>
    <cellStyle name="Millares 2 3 7 5 2 2" xfId="18215" xr:uid="{00000000-0005-0000-0000-0000DC200000}"/>
    <cellStyle name="Millares 2 3 7 5 3" xfId="13839" xr:uid="{00000000-0005-0000-0000-0000DD200000}"/>
    <cellStyle name="Millares 2 3 7 6" xfId="7274" xr:uid="{00000000-0005-0000-0000-0000DE200000}"/>
    <cellStyle name="Millares 2 3 7 6 2" xfId="16027" xr:uid="{00000000-0005-0000-0000-0000DF200000}"/>
    <cellStyle name="Millares 2 3 7 7" xfId="11651" xr:uid="{00000000-0005-0000-0000-0000E0200000}"/>
    <cellStyle name="Millares 2 3 8" xfId="3113" xr:uid="{00000000-0005-0000-0000-0000E1200000}"/>
    <cellStyle name="Millares 2 3 8 2" xfId="3667" xr:uid="{00000000-0005-0000-0000-0000E2200000}"/>
    <cellStyle name="Millares 2 3 8 2 2" xfId="4763" xr:uid="{00000000-0005-0000-0000-0000E3200000}"/>
    <cellStyle name="Millares 2 3 8 2 2 2" xfId="6952" xr:uid="{00000000-0005-0000-0000-0000E4200000}"/>
    <cellStyle name="Millares 2 3 8 2 2 2 2" xfId="11329" xr:uid="{00000000-0005-0000-0000-0000E5200000}"/>
    <cellStyle name="Millares 2 3 8 2 2 2 2 2" xfId="20082" xr:uid="{00000000-0005-0000-0000-0000E6200000}"/>
    <cellStyle name="Millares 2 3 8 2 2 2 3" xfId="15706" xr:uid="{00000000-0005-0000-0000-0000E7200000}"/>
    <cellStyle name="Millares 2 3 8 2 2 3" xfId="9141" xr:uid="{00000000-0005-0000-0000-0000E8200000}"/>
    <cellStyle name="Millares 2 3 8 2 2 3 2" xfId="17894" xr:uid="{00000000-0005-0000-0000-0000E9200000}"/>
    <cellStyle name="Millares 2 3 8 2 2 4" xfId="13518" xr:uid="{00000000-0005-0000-0000-0000EA200000}"/>
    <cellStyle name="Millares 2 3 8 2 3" xfId="5858" xr:uid="{00000000-0005-0000-0000-0000EB200000}"/>
    <cellStyle name="Millares 2 3 8 2 3 2" xfId="10235" xr:uid="{00000000-0005-0000-0000-0000EC200000}"/>
    <cellStyle name="Millares 2 3 8 2 3 2 2" xfId="18988" xr:uid="{00000000-0005-0000-0000-0000ED200000}"/>
    <cellStyle name="Millares 2 3 8 2 3 3" xfId="14612" xr:uid="{00000000-0005-0000-0000-0000EE200000}"/>
    <cellStyle name="Millares 2 3 8 2 4" xfId="8047" xr:uid="{00000000-0005-0000-0000-0000EF200000}"/>
    <cellStyle name="Millares 2 3 8 2 4 2" xfId="16800" xr:uid="{00000000-0005-0000-0000-0000F0200000}"/>
    <cellStyle name="Millares 2 3 8 2 5" xfId="12424" xr:uid="{00000000-0005-0000-0000-0000F1200000}"/>
    <cellStyle name="Millares 2 3 8 3" xfId="4215" xr:uid="{00000000-0005-0000-0000-0000F2200000}"/>
    <cellStyle name="Millares 2 3 8 3 2" xfId="6404" xr:uid="{00000000-0005-0000-0000-0000F3200000}"/>
    <cellStyle name="Millares 2 3 8 3 2 2" xfId="10781" xr:uid="{00000000-0005-0000-0000-0000F4200000}"/>
    <cellStyle name="Millares 2 3 8 3 2 2 2" xfId="19534" xr:uid="{00000000-0005-0000-0000-0000F5200000}"/>
    <cellStyle name="Millares 2 3 8 3 2 3" xfId="15158" xr:uid="{00000000-0005-0000-0000-0000F6200000}"/>
    <cellStyle name="Millares 2 3 8 3 3" xfId="8593" xr:uid="{00000000-0005-0000-0000-0000F7200000}"/>
    <cellStyle name="Millares 2 3 8 3 3 2" xfId="17346" xr:uid="{00000000-0005-0000-0000-0000F8200000}"/>
    <cellStyle name="Millares 2 3 8 3 4" xfId="12970" xr:uid="{00000000-0005-0000-0000-0000F9200000}"/>
    <cellStyle name="Millares 2 3 8 4" xfId="5310" xr:uid="{00000000-0005-0000-0000-0000FA200000}"/>
    <cellStyle name="Millares 2 3 8 4 2" xfId="9687" xr:uid="{00000000-0005-0000-0000-0000FB200000}"/>
    <cellStyle name="Millares 2 3 8 4 2 2" xfId="18440" xr:uid="{00000000-0005-0000-0000-0000FC200000}"/>
    <cellStyle name="Millares 2 3 8 4 3" xfId="14064" xr:uid="{00000000-0005-0000-0000-0000FD200000}"/>
    <cellStyle name="Millares 2 3 8 5" xfId="7499" xr:uid="{00000000-0005-0000-0000-0000FE200000}"/>
    <cellStyle name="Millares 2 3 8 5 2" xfId="16252" xr:uid="{00000000-0005-0000-0000-0000FF200000}"/>
    <cellStyle name="Millares 2 3 8 6" xfId="11876" xr:uid="{00000000-0005-0000-0000-000000210000}"/>
    <cellStyle name="Millares 2 3 9" xfId="3392" xr:uid="{00000000-0005-0000-0000-000001210000}"/>
    <cellStyle name="Millares 2 3 9 2" xfId="4489" xr:uid="{00000000-0005-0000-0000-000002210000}"/>
    <cellStyle name="Millares 2 3 9 2 2" xfId="6678" xr:uid="{00000000-0005-0000-0000-000003210000}"/>
    <cellStyle name="Millares 2 3 9 2 2 2" xfId="11055" xr:uid="{00000000-0005-0000-0000-000004210000}"/>
    <cellStyle name="Millares 2 3 9 2 2 2 2" xfId="19808" xr:uid="{00000000-0005-0000-0000-000005210000}"/>
    <cellStyle name="Millares 2 3 9 2 2 3" xfId="15432" xr:uid="{00000000-0005-0000-0000-000006210000}"/>
    <cellStyle name="Millares 2 3 9 2 3" xfId="8867" xr:uid="{00000000-0005-0000-0000-000007210000}"/>
    <cellStyle name="Millares 2 3 9 2 3 2" xfId="17620" xr:uid="{00000000-0005-0000-0000-000008210000}"/>
    <cellStyle name="Millares 2 3 9 2 4" xfId="13244" xr:uid="{00000000-0005-0000-0000-000009210000}"/>
    <cellStyle name="Millares 2 3 9 3" xfId="5584" xr:uid="{00000000-0005-0000-0000-00000A210000}"/>
    <cellStyle name="Millares 2 3 9 3 2" xfId="9961" xr:uid="{00000000-0005-0000-0000-00000B210000}"/>
    <cellStyle name="Millares 2 3 9 3 2 2" xfId="18714" xr:uid="{00000000-0005-0000-0000-00000C210000}"/>
    <cellStyle name="Millares 2 3 9 3 3" xfId="14338" xr:uid="{00000000-0005-0000-0000-00000D210000}"/>
    <cellStyle name="Millares 2 3 9 4" xfId="7773" xr:uid="{00000000-0005-0000-0000-00000E210000}"/>
    <cellStyle name="Millares 2 3 9 4 2" xfId="16526" xr:uid="{00000000-0005-0000-0000-00000F210000}"/>
    <cellStyle name="Millares 2 3 9 5" xfId="12150" xr:uid="{00000000-0005-0000-0000-000010210000}"/>
    <cellStyle name="Millares 2 4" xfId="218" xr:uid="{00000000-0005-0000-0000-000011210000}"/>
    <cellStyle name="Millares 2 4 10" xfId="5042" xr:uid="{00000000-0005-0000-0000-000012210000}"/>
    <cellStyle name="Millares 2 4 10 2" xfId="9419" xr:uid="{00000000-0005-0000-0000-000013210000}"/>
    <cellStyle name="Millares 2 4 10 2 2" xfId="18172" xr:uid="{00000000-0005-0000-0000-000014210000}"/>
    <cellStyle name="Millares 2 4 10 3" xfId="13796" xr:uid="{00000000-0005-0000-0000-000015210000}"/>
    <cellStyle name="Millares 2 4 11" xfId="7231" xr:uid="{00000000-0005-0000-0000-000016210000}"/>
    <cellStyle name="Millares 2 4 11 2" xfId="15984" xr:uid="{00000000-0005-0000-0000-000017210000}"/>
    <cellStyle name="Millares 2 4 12" xfId="11608" xr:uid="{00000000-0005-0000-0000-000018210000}"/>
    <cellStyle name="Millares 2 4 2" xfId="219" xr:uid="{00000000-0005-0000-0000-000019210000}"/>
    <cellStyle name="Millares 2 4 2 10" xfId="11609" xr:uid="{00000000-0005-0000-0000-00001A210000}"/>
    <cellStyle name="Millares 2 4 2 2" xfId="2948" xr:uid="{00000000-0005-0000-0000-00001B210000}"/>
    <cellStyle name="Millares 2 4 2 2 2" xfId="3060" xr:uid="{00000000-0005-0000-0000-00001C210000}"/>
    <cellStyle name="Millares 2 4 2 2 2 2" xfId="3336" xr:uid="{00000000-0005-0000-0000-00001D210000}"/>
    <cellStyle name="Millares 2 4 2 2 2 2 2" xfId="3889" xr:uid="{00000000-0005-0000-0000-00001E210000}"/>
    <cellStyle name="Millares 2 4 2 2 2 2 2 2" xfId="4985" xr:uid="{00000000-0005-0000-0000-00001F210000}"/>
    <cellStyle name="Millares 2 4 2 2 2 2 2 2 2" xfId="7174" xr:uid="{00000000-0005-0000-0000-000020210000}"/>
    <cellStyle name="Millares 2 4 2 2 2 2 2 2 2 2" xfId="11551" xr:uid="{00000000-0005-0000-0000-000021210000}"/>
    <cellStyle name="Millares 2 4 2 2 2 2 2 2 2 2 2" xfId="20304" xr:uid="{00000000-0005-0000-0000-000022210000}"/>
    <cellStyle name="Millares 2 4 2 2 2 2 2 2 2 3" xfId="15928" xr:uid="{00000000-0005-0000-0000-000023210000}"/>
    <cellStyle name="Millares 2 4 2 2 2 2 2 2 3" xfId="9363" xr:uid="{00000000-0005-0000-0000-000024210000}"/>
    <cellStyle name="Millares 2 4 2 2 2 2 2 2 3 2" xfId="18116" xr:uid="{00000000-0005-0000-0000-000025210000}"/>
    <cellStyle name="Millares 2 4 2 2 2 2 2 2 4" xfId="13740" xr:uid="{00000000-0005-0000-0000-000026210000}"/>
    <cellStyle name="Millares 2 4 2 2 2 2 2 3" xfId="6080" xr:uid="{00000000-0005-0000-0000-000027210000}"/>
    <cellStyle name="Millares 2 4 2 2 2 2 2 3 2" xfId="10457" xr:uid="{00000000-0005-0000-0000-000028210000}"/>
    <cellStyle name="Millares 2 4 2 2 2 2 2 3 2 2" xfId="19210" xr:uid="{00000000-0005-0000-0000-000029210000}"/>
    <cellStyle name="Millares 2 4 2 2 2 2 2 3 3" xfId="14834" xr:uid="{00000000-0005-0000-0000-00002A210000}"/>
    <cellStyle name="Millares 2 4 2 2 2 2 2 4" xfId="8269" xr:uid="{00000000-0005-0000-0000-00002B210000}"/>
    <cellStyle name="Millares 2 4 2 2 2 2 2 4 2" xfId="17022" xr:uid="{00000000-0005-0000-0000-00002C210000}"/>
    <cellStyle name="Millares 2 4 2 2 2 2 2 5" xfId="12646" xr:uid="{00000000-0005-0000-0000-00002D210000}"/>
    <cellStyle name="Millares 2 4 2 2 2 2 3" xfId="4437" xr:uid="{00000000-0005-0000-0000-00002E210000}"/>
    <cellStyle name="Millares 2 4 2 2 2 2 3 2" xfId="6626" xr:uid="{00000000-0005-0000-0000-00002F210000}"/>
    <cellStyle name="Millares 2 4 2 2 2 2 3 2 2" xfId="11003" xr:uid="{00000000-0005-0000-0000-000030210000}"/>
    <cellStyle name="Millares 2 4 2 2 2 2 3 2 2 2" xfId="19756" xr:uid="{00000000-0005-0000-0000-000031210000}"/>
    <cellStyle name="Millares 2 4 2 2 2 2 3 2 3" xfId="15380" xr:uid="{00000000-0005-0000-0000-000032210000}"/>
    <cellStyle name="Millares 2 4 2 2 2 2 3 3" xfId="8815" xr:uid="{00000000-0005-0000-0000-000033210000}"/>
    <cellStyle name="Millares 2 4 2 2 2 2 3 3 2" xfId="17568" xr:uid="{00000000-0005-0000-0000-000034210000}"/>
    <cellStyle name="Millares 2 4 2 2 2 2 3 4" xfId="13192" xr:uid="{00000000-0005-0000-0000-000035210000}"/>
    <cellStyle name="Millares 2 4 2 2 2 2 4" xfId="5532" xr:uid="{00000000-0005-0000-0000-000036210000}"/>
    <cellStyle name="Millares 2 4 2 2 2 2 4 2" xfId="9909" xr:uid="{00000000-0005-0000-0000-000037210000}"/>
    <cellStyle name="Millares 2 4 2 2 2 2 4 2 2" xfId="18662" xr:uid="{00000000-0005-0000-0000-000038210000}"/>
    <cellStyle name="Millares 2 4 2 2 2 2 4 3" xfId="14286" xr:uid="{00000000-0005-0000-0000-000039210000}"/>
    <cellStyle name="Millares 2 4 2 2 2 2 5" xfId="7721" xr:uid="{00000000-0005-0000-0000-00003A210000}"/>
    <cellStyle name="Millares 2 4 2 2 2 2 5 2" xfId="16474" xr:uid="{00000000-0005-0000-0000-00003B210000}"/>
    <cellStyle name="Millares 2 4 2 2 2 2 6" xfId="12098" xr:uid="{00000000-0005-0000-0000-00003C210000}"/>
    <cellStyle name="Millares 2 4 2 2 2 3" xfId="3615" xr:uid="{00000000-0005-0000-0000-00003D210000}"/>
    <cellStyle name="Millares 2 4 2 2 2 3 2" xfId="4711" xr:uid="{00000000-0005-0000-0000-00003E210000}"/>
    <cellStyle name="Millares 2 4 2 2 2 3 2 2" xfId="6900" xr:uid="{00000000-0005-0000-0000-00003F210000}"/>
    <cellStyle name="Millares 2 4 2 2 2 3 2 2 2" xfId="11277" xr:uid="{00000000-0005-0000-0000-000040210000}"/>
    <cellStyle name="Millares 2 4 2 2 2 3 2 2 2 2" xfId="20030" xr:uid="{00000000-0005-0000-0000-000041210000}"/>
    <cellStyle name="Millares 2 4 2 2 2 3 2 2 3" xfId="15654" xr:uid="{00000000-0005-0000-0000-000042210000}"/>
    <cellStyle name="Millares 2 4 2 2 2 3 2 3" xfId="9089" xr:uid="{00000000-0005-0000-0000-000043210000}"/>
    <cellStyle name="Millares 2 4 2 2 2 3 2 3 2" xfId="17842" xr:uid="{00000000-0005-0000-0000-000044210000}"/>
    <cellStyle name="Millares 2 4 2 2 2 3 2 4" xfId="13466" xr:uid="{00000000-0005-0000-0000-000045210000}"/>
    <cellStyle name="Millares 2 4 2 2 2 3 3" xfId="5806" xr:uid="{00000000-0005-0000-0000-000046210000}"/>
    <cellStyle name="Millares 2 4 2 2 2 3 3 2" xfId="10183" xr:uid="{00000000-0005-0000-0000-000047210000}"/>
    <cellStyle name="Millares 2 4 2 2 2 3 3 2 2" xfId="18936" xr:uid="{00000000-0005-0000-0000-000048210000}"/>
    <cellStyle name="Millares 2 4 2 2 2 3 3 3" xfId="14560" xr:uid="{00000000-0005-0000-0000-000049210000}"/>
    <cellStyle name="Millares 2 4 2 2 2 3 4" xfId="7995" xr:uid="{00000000-0005-0000-0000-00004A210000}"/>
    <cellStyle name="Millares 2 4 2 2 2 3 4 2" xfId="16748" xr:uid="{00000000-0005-0000-0000-00004B210000}"/>
    <cellStyle name="Millares 2 4 2 2 2 3 5" xfId="12372" xr:uid="{00000000-0005-0000-0000-00004C210000}"/>
    <cellStyle name="Millares 2 4 2 2 2 4" xfId="4163" xr:uid="{00000000-0005-0000-0000-00004D210000}"/>
    <cellStyle name="Millares 2 4 2 2 2 4 2" xfId="6352" xr:uid="{00000000-0005-0000-0000-00004E210000}"/>
    <cellStyle name="Millares 2 4 2 2 2 4 2 2" xfId="10729" xr:uid="{00000000-0005-0000-0000-00004F210000}"/>
    <cellStyle name="Millares 2 4 2 2 2 4 2 2 2" xfId="19482" xr:uid="{00000000-0005-0000-0000-000050210000}"/>
    <cellStyle name="Millares 2 4 2 2 2 4 2 3" xfId="15106" xr:uid="{00000000-0005-0000-0000-000051210000}"/>
    <cellStyle name="Millares 2 4 2 2 2 4 3" xfId="8541" xr:uid="{00000000-0005-0000-0000-000052210000}"/>
    <cellStyle name="Millares 2 4 2 2 2 4 3 2" xfId="17294" xr:uid="{00000000-0005-0000-0000-000053210000}"/>
    <cellStyle name="Millares 2 4 2 2 2 4 4" xfId="12918" xr:uid="{00000000-0005-0000-0000-000054210000}"/>
    <cellStyle name="Millares 2 4 2 2 2 5" xfId="5258" xr:uid="{00000000-0005-0000-0000-000055210000}"/>
    <cellStyle name="Millares 2 4 2 2 2 5 2" xfId="9635" xr:uid="{00000000-0005-0000-0000-000056210000}"/>
    <cellStyle name="Millares 2 4 2 2 2 5 2 2" xfId="18388" xr:uid="{00000000-0005-0000-0000-000057210000}"/>
    <cellStyle name="Millares 2 4 2 2 2 5 3" xfId="14012" xr:uid="{00000000-0005-0000-0000-000058210000}"/>
    <cellStyle name="Millares 2 4 2 2 2 6" xfId="7447" xr:uid="{00000000-0005-0000-0000-000059210000}"/>
    <cellStyle name="Millares 2 4 2 2 2 6 2" xfId="16200" xr:uid="{00000000-0005-0000-0000-00005A210000}"/>
    <cellStyle name="Millares 2 4 2 2 2 7" xfId="11824" xr:uid="{00000000-0005-0000-0000-00005B210000}"/>
    <cellStyle name="Millares 2 4 2 2 3" xfId="3224" xr:uid="{00000000-0005-0000-0000-00005C210000}"/>
    <cellStyle name="Millares 2 4 2 2 3 2" xfId="3777" xr:uid="{00000000-0005-0000-0000-00005D210000}"/>
    <cellStyle name="Millares 2 4 2 2 3 2 2" xfId="4873" xr:uid="{00000000-0005-0000-0000-00005E210000}"/>
    <cellStyle name="Millares 2 4 2 2 3 2 2 2" xfId="7062" xr:uid="{00000000-0005-0000-0000-00005F210000}"/>
    <cellStyle name="Millares 2 4 2 2 3 2 2 2 2" xfId="11439" xr:uid="{00000000-0005-0000-0000-000060210000}"/>
    <cellStyle name="Millares 2 4 2 2 3 2 2 2 2 2" xfId="20192" xr:uid="{00000000-0005-0000-0000-000061210000}"/>
    <cellStyle name="Millares 2 4 2 2 3 2 2 2 3" xfId="15816" xr:uid="{00000000-0005-0000-0000-000062210000}"/>
    <cellStyle name="Millares 2 4 2 2 3 2 2 3" xfId="9251" xr:uid="{00000000-0005-0000-0000-000063210000}"/>
    <cellStyle name="Millares 2 4 2 2 3 2 2 3 2" xfId="18004" xr:uid="{00000000-0005-0000-0000-000064210000}"/>
    <cellStyle name="Millares 2 4 2 2 3 2 2 4" xfId="13628" xr:uid="{00000000-0005-0000-0000-000065210000}"/>
    <cellStyle name="Millares 2 4 2 2 3 2 3" xfId="5968" xr:uid="{00000000-0005-0000-0000-000066210000}"/>
    <cellStyle name="Millares 2 4 2 2 3 2 3 2" xfId="10345" xr:uid="{00000000-0005-0000-0000-000067210000}"/>
    <cellStyle name="Millares 2 4 2 2 3 2 3 2 2" xfId="19098" xr:uid="{00000000-0005-0000-0000-000068210000}"/>
    <cellStyle name="Millares 2 4 2 2 3 2 3 3" xfId="14722" xr:uid="{00000000-0005-0000-0000-000069210000}"/>
    <cellStyle name="Millares 2 4 2 2 3 2 4" xfId="8157" xr:uid="{00000000-0005-0000-0000-00006A210000}"/>
    <cellStyle name="Millares 2 4 2 2 3 2 4 2" xfId="16910" xr:uid="{00000000-0005-0000-0000-00006B210000}"/>
    <cellStyle name="Millares 2 4 2 2 3 2 5" xfId="12534" xr:uid="{00000000-0005-0000-0000-00006C210000}"/>
    <cellStyle name="Millares 2 4 2 2 3 3" xfId="4325" xr:uid="{00000000-0005-0000-0000-00006D210000}"/>
    <cellStyle name="Millares 2 4 2 2 3 3 2" xfId="6514" xr:uid="{00000000-0005-0000-0000-00006E210000}"/>
    <cellStyle name="Millares 2 4 2 2 3 3 2 2" xfId="10891" xr:uid="{00000000-0005-0000-0000-00006F210000}"/>
    <cellStyle name="Millares 2 4 2 2 3 3 2 2 2" xfId="19644" xr:uid="{00000000-0005-0000-0000-000070210000}"/>
    <cellStyle name="Millares 2 4 2 2 3 3 2 3" xfId="15268" xr:uid="{00000000-0005-0000-0000-000071210000}"/>
    <cellStyle name="Millares 2 4 2 2 3 3 3" xfId="8703" xr:uid="{00000000-0005-0000-0000-000072210000}"/>
    <cellStyle name="Millares 2 4 2 2 3 3 3 2" xfId="17456" xr:uid="{00000000-0005-0000-0000-000073210000}"/>
    <cellStyle name="Millares 2 4 2 2 3 3 4" xfId="13080" xr:uid="{00000000-0005-0000-0000-000074210000}"/>
    <cellStyle name="Millares 2 4 2 2 3 4" xfId="5420" xr:uid="{00000000-0005-0000-0000-000075210000}"/>
    <cellStyle name="Millares 2 4 2 2 3 4 2" xfId="9797" xr:uid="{00000000-0005-0000-0000-000076210000}"/>
    <cellStyle name="Millares 2 4 2 2 3 4 2 2" xfId="18550" xr:uid="{00000000-0005-0000-0000-000077210000}"/>
    <cellStyle name="Millares 2 4 2 2 3 4 3" xfId="14174" xr:uid="{00000000-0005-0000-0000-000078210000}"/>
    <cellStyle name="Millares 2 4 2 2 3 5" xfId="7609" xr:uid="{00000000-0005-0000-0000-000079210000}"/>
    <cellStyle name="Millares 2 4 2 2 3 5 2" xfId="16362" xr:uid="{00000000-0005-0000-0000-00007A210000}"/>
    <cellStyle name="Millares 2 4 2 2 3 6" xfId="11986" xr:uid="{00000000-0005-0000-0000-00007B210000}"/>
    <cellStyle name="Millares 2 4 2 2 4" xfId="3503" xr:uid="{00000000-0005-0000-0000-00007C210000}"/>
    <cellStyle name="Millares 2 4 2 2 4 2" xfId="4599" xr:uid="{00000000-0005-0000-0000-00007D210000}"/>
    <cellStyle name="Millares 2 4 2 2 4 2 2" xfId="6788" xr:uid="{00000000-0005-0000-0000-00007E210000}"/>
    <cellStyle name="Millares 2 4 2 2 4 2 2 2" xfId="11165" xr:uid="{00000000-0005-0000-0000-00007F210000}"/>
    <cellStyle name="Millares 2 4 2 2 4 2 2 2 2" xfId="19918" xr:uid="{00000000-0005-0000-0000-000080210000}"/>
    <cellStyle name="Millares 2 4 2 2 4 2 2 3" xfId="15542" xr:uid="{00000000-0005-0000-0000-000081210000}"/>
    <cellStyle name="Millares 2 4 2 2 4 2 3" xfId="8977" xr:uid="{00000000-0005-0000-0000-000082210000}"/>
    <cellStyle name="Millares 2 4 2 2 4 2 3 2" xfId="17730" xr:uid="{00000000-0005-0000-0000-000083210000}"/>
    <cellStyle name="Millares 2 4 2 2 4 2 4" xfId="13354" xr:uid="{00000000-0005-0000-0000-000084210000}"/>
    <cellStyle name="Millares 2 4 2 2 4 3" xfId="5694" xr:uid="{00000000-0005-0000-0000-000085210000}"/>
    <cellStyle name="Millares 2 4 2 2 4 3 2" xfId="10071" xr:uid="{00000000-0005-0000-0000-000086210000}"/>
    <cellStyle name="Millares 2 4 2 2 4 3 2 2" xfId="18824" xr:uid="{00000000-0005-0000-0000-000087210000}"/>
    <cellStyle name="Millares 2 4 2 2 4 3 3" xfId="14448" xr:uid="{00000000-0005-0000-0000-000088210000}"/>
    <cellStyle name="Millares 2 4 2 2 4 4" xfId="7883" xr:uid="{00000000-0005-0000-0000-000089210000}"/>
    <cellStyle name="Millares 2 4 2 2 4 4 2" xfId="16636" xr:uid="{00000000-0005-0000-0000-00008A210000}"/>
    <cellStyle name="Millares 2 4 2 2 4 5" xfId="12260" xr:uid="{00000000-0005-0000-0000-00008B210000}"/>
    <cellStyle name="Millares 2 4 2 2 5" xfId="4051" xr:uid="{00000000-0005-0000-0000-00008C210000}"/>
    <cellStyle name="Millares 2 4 2 2 5 2" xfId="6240" xr:uid="{00000000-0005-0000-0000-00008D210000}"/>
    <cellStyle name="Millares 2 4 2 2 5 2 2" xfId="10617" xr:uid="{00000000-0005-0000-0000-00008E210000}"/>
    <cellStyle name="Millares 2 4 2 2 5 2 2 2" xfId="19370" xr:uid="{00000000-0005-0000-0000-00008F210000}"/>
    <cellStyle name="Millares 2 4 2 2 5 2 3" xfId="14994" xr:uid="{00000000-0005-0000-0000-000090210000}"/>
    <cellStyle name="Millares 2 4 2 2 5 3" xfId="8429" xr:uid="{00000000-0005-0000-0000-000091210000}"/>
    <cellStyle name="Millares 2 4 2 2 5 3 2" xfId="17182" xr:uid="{00000000-0005-0000-0000-000092210000}"/>
    <cellStyle name="Millares 2 4 2 2 5 4" xfId="12806" xr:uid="{00000000-0005-0000-0000-000093210000}"/>
    <cellStyle name="Millares 2 4 2 2 6" xfId="5146" xr:uid="{00000000-0005-0000-0000-000094210000}"/>
    <cellStyle name="Millares 2 4 2 2 6 2" xfId="9523" xr:uid="{00000000-0005-0000-0000-000095210000}"/>
    <cellStyle name="Millares 2 4 2 2 6 2 2" xfId="18276" xr:uid="{00000000-0005-0000-0000-000096210000}"/>
    <cellStyle name="Millares 2 4 2 2 6 3" xfId="13900" xr:uid="{00000000-0005-0000-0000-000097210000}"/>
    <cellStyle name="Millares 2 4 2 2 7" xfId="7335" xr:uid="{00000000-0005-0000-0000-000098210000}"/>
    <cellStyle name="Millares 2 4 2 2 7 2" xfId="16088" xr:uid="{00000000-0005-0000-0000-000099210000}"/>
    <cellStyle name="Millares 2 4 2 2 8" xfId="11712" xr:uid="{00000000-0005-0000-0000-00009A210000}"/>
    <cellStyle name="Millares 2 4 2 3" xfId="3003" xr:uid="{00000000-0005-0000-0000-00009B210000}"/>
    <cellStyle name="Millares 2 4 2 3 2" xfId="3279" xr:uid="{00000000-0005-0000-0000-00009C210000}"/>
    <cellStyle name="Millares 2 4 2 3 2 2" xfId="3832" xr:uid="{00000000-0005-0000-0000-00009D210000}"/>
    <cellStyle name="Millares 2 4 2 3 2 2 2" xfId="4928" xr:uid="{00000000-0005-0000-0000-00009E210000}"/>
    <cellStyle name="Millares 2 4 2 3 2 2 2 2" xfId="7117" xr:uid="{00000000-0005-0000-0000-00009F210000}"/>
    <cellStyle name="Millares 2 4 2 3 2 2 2 2 2" xfId="11494" xr:uid="{00000000-0005-0000-0000-0000A0210000}"/>
    <cellStyle name="Millares 2 4 2 3 2 2 2 2 2 2" xfId="20247" xr:uid="{00000000-0005-0000-0000-0000A1210000}"/>
    <cellStyle name="Millares 2 4 2 3 2 2 2 2 3" xfId="15871" xr:uid="{00000000-0005-0000-0000-0000A2210000}"/>
    <cellStyle name="Millares 2 4 2 3 2 2 2 3" xfId="9306" xr:uid="{00000000-0005-0000-0000-0000A3210000}"/>
    <cellStyle name="Millares 2 4 2 3 2 2 2 3 2" xfId="18059" xr:uid="{00000000-0005-0000-0000-0000A4210000}"/>
    <cellStyle name="Millares 2 4 2 3 2 2 2 4" xfId="13683" xr:uid="{00000000-0005-0000-0000-0000A5210000}"/>
    <cellStyle name="Millares 2 4 2 3 2 2 3" xfId="6023" xr:uid="{00000000-0005-0000-0000-0000A6210000}"/>
    <cellStyle name="Millares 2 4 2 3 2 2 3 2" xfId="10400" xr:uid="{00000000-0005-0000-0000-0000A7210000}"/>
    <cellStyle name="Millares 2 4 2 3 2 2 3 2 2" xfId="19153" xr:uid="{00000000-0005-0000-0000-0000A8210000}"/>
    <cellStyle name="Millares 2 4 2 3 2 2 3 3" xfId="14777" xr:uid="{00000000-0005-0000-0000-0000A9210000}"/>
    <cellStyle name="Millares 2 4 2 3 2 2 4" xfId="8212" xr:uid="{00000000-0005-0000-0000-0000AA210000}"/>
    <cellStyle name="Millares 2 4 2 3 2 2 4 2" xfId="16965" xr:uid="{00000000-0005-0000-0000-0000AB210000}"/>
    <cellStyle name="Millares 2 4 2 3 2 2 5" xfId="12589" xr:uid="{00000000-0005-0000-0000-0000AC210000}"/>
    <cellStyle name="Millares 2 4 2 3 2 3" xfId="4380" xr:uid="{00000000-0005-0000-0000-0000AD210000}"/>
    <cellStyle name="Millares 2 4 2 3 2 3 2" xfId="6569" xr:uid="{00000000-0005-0000-0000-0000AE210000}"/>
    <cellStyle name="Millares 2 4 2 3 2 3 2 2" xfId="10946" xr:uid="{00000000-0005-0000-0000-0000AF210000}"/>
    <cellStyle name="Millares 2 4 2 3 2 3 2 2 2" xfId="19699" xr:uid="{00000000-0005-0000-0000-0000B0210000}"/>
    <cellStyle name="Millares 2 4 2 3 2 3 2 3" xfId="15323" xr:uid="{00000000-0005-0000-0000-0000B1210000}"/>
    <cellStyle name="Millares 2 4 2 3 2 3 3" xfId="8758" xr:uid="{00000000-0005-0000-0000-0000B2210000}"/>
    <cellStyle name="Millares 2 4 2 3 2 3 3 2" xfId="17511" xr:uid="{00000000-0005-0000-0000-0000B3210000}"/>
    <cellStyle name="Millares 2 4 2 3 2 3 4" xfId="13135" xr:uid="{00000000-0005-0000-0000-0000B4210000}"/>
    <cellStyle name="Millares 2 4 2 3 2 4" xfId="5475" xr:uid="{00000000-0005-0000-0000-0000B5210000}"/>
    <cellStyle name="Millares 2 4 2 3 2 4 2" xfId="9852" xr:uid="{00000000-0005-0000-0000-0000B6210000}"/>
    <cellStyle name="Millares 2 4 2 3 2 4 2 2" xfId="18605" xr:uid="{00000000-0005-0000-0000-0000B7210000}"/>
    <cellStyle name="Millares 2 4 2 3 2 4 3" xfId="14229" xr:uid="{00000000-0005-0000-0000-0000B8210000}"/>
    <cellStyle name="Millares 2 4 2 3 2 5" xfId="7664" xr:uid="{00000000-0005-0000-0000-0000B9210000}"/>
    <cellStyle name="Millares 2 4 2 3 2 5 2" xfId="16417" xr:uid="{00000000-0005-0000-0000-0000BA210000}"/>
    <cellStyle name="Millares 2 4 2 3 2 6" xfId="12041" xr:uid="{00000000-0005-0000-0000-0000BB210000}"/>
    <cellStyle name="Millares 2 4 2 3 3" xfId="3558" xr:uid="{00000000-0005-0000-0000-0000BC210000}"/>
    <cellStyle name="Millares 2 4 2 3 3 2" xfId="4654" xr:uid="{00000000-0005-0000-0000-0000BD210000}"/>
    <cellStyle name="Millares 2 4 2 3 3 2 2" xfId="6843" xr:uid="{00000000-0005-0000-0000-0000BE210000}"/>
    <cellStyle name="Millares 2 4 2 3 3 2 2 2" xfId="11220" xr:uid="{00000000-0005-0000-0000-0000BF210000}"/>
    <cellStyle name="Millares 2 4 2 3 3 2 2 2 2" xfId="19973" xr:uid="{00000000-0005-0000-0000-0000C0210000}"/>
    <cellStyle name="Millares 2 4 2 3 3 2 2 3" xfId="15597" xr:uid="{00000000-0005-0000-0000-0000C1210000}"/>
    <cellStyle name="Millares 2 4 2 3 3 2 3" xfId="9032" xr:uid="{00000000-0005-0000-0000-0000C2210000}"/>
    <cellStyle name="Millares 2 4 2 3 3 2 3 2" xfId="17785" xr:uid="{00000000-0005-0000-0000-0000C3210000}"/>
    <cellStyle name="Millares 2 4 2 3 3 2 4" xfId="13409" xr:uid="{00000000-0005-0000-0000-0000C4210000}"/>
    <cellStyle name="Millares 2 4 2 3 3 3" xfId="5749" xr:uid="{00000000-0005-0000-0000-0000C5210000}"/>
    <cellStyle name="Millares 2 4 2 3 3 3 2" xfId="10126" xr:uid="{00000000-0005-0000-0000-0000C6210000}"/>
    <cellStyle name="Millares 2 4 2 3 3 3 2 2" xfId="18879" xr:uid="{00000000-0005-0000-0000-0000C7210000}"/>
    <cellStyle name="Millares 2 4 2 3 3 3 3" xfId="14503" xr:uid="{00000000-0005-0000-0000-0000C8210000}"/>
    <cellStyle name="Millares 2 4 2 3 3 4" xfId="7938" xr:uid="{00000000-0005-0000-0000-0000C9210000}"/>
    <cellStyle name="Millares 2 4 2 3 3 4 2" xfId="16691" xr:uid="{00000000-0005-0000-0000-0000CA210000}"/>
    <cellStyle name="Millares 2 4 2 3 3 5" xfId="12315" xr:uid="{00000000-0005-0000-0000-0000CB210000}"/>
    <cellStyle name="Millares 2 4 2 3 4" xfId="4106" xr:uid="{00000000-0005-0000-0000-0000CC210000}"/>
    <cellStyle name="Millares 2 4 2 3 4 2" xfId="6295" xr:uid="{00000000-0005-0000-0000-0000CD210000}"/>
    <cellStyle name="Millares 2 4 2 3 4 2 2" xfId="10672" xr:uid="{00000000-0005-0000-0000-0000CE210000}"/>
    <cellStyle name="Millares 2 4 2 3 4 2 2 2" xfId="19425" xr:uid="{00000000-0005-0000-0000-0000CF210000}"/>
    <cellStyle name="Millares 2 4 2 3 4 2 3" xfId="15049" xr:uid="{00000000-0005-0000-0000-0000D0210000}"/>
    <cellStyle name="Millares 2 4 2 3 4 3" xfId="8484" xr:uid="{00000000-0005-0000-0000-0000D1210000}"/>
    <cellStyle name="Millares 2 4 2 3 4 3 2" xfId="17237" xr:uid="{00000000-0005-0000-0000-0000D2210000}"/>
    <cellStyle name="Millares 2 4 2 3 4 4" xfId="12861" xr:uid="{00000000-0005-0000-0000-0000D3210000}"/>
    <cellStyle name="Millares 2 4 2 3 5" xfId="5201" xr:uid="{00000000-0005-0000-0000-0000D4210000}"/>
    <cellStyle name="Millares 2 4 2 3 5 2" xfId="9578" xr:uid="{00000000-0005-0000-0000-0000D5210000}"/>
    <cellStyle name="Millares 2 4 2 3 5 2 2" xfId="18331" xr:uid="{00000000-0005-0000-0000-0000D6210000}"/>
    <cellStyle name="Millares 2 4 2 3 5 3" xfId="13955" xr:uid="{00000000-0005-0000-0000-0000D7210000}"/>
    <cellStyle name="Millares 2 4 2 3 6" xfId="7390" xr:uid="{00000000-0005-0000-0000-0000D8210000}"/>
    <cellStyle name="Millares 2 4 2 3 6 2" xfId="16143" xr:uid="{00000000-0005-0000-0000-0000D9210000}"/>
    <cellStyle name="Millares 2 4 2 3 7" xfId="11767" xr:uid="{00000000-0005-0000-0000-0000DA210000}"/>
    <cellStyle name="Millares 2 4 2 4" xfId="2890" xr:uid="{00000000-0005-0000-0000-0000DB210000}"/>
    <cellStyle name="Millares 2 4 2 4 2" xfId="3169" xr:uid="{00000000-0005-0000-0000-0000DC210000}"/>
    <cellStyle name="Millares 2 4 2 4 2 2" xfId="3722" xr:uid="{00000000-0005-0000-0000-0000DD210000}"/>
    <cellStyle name="Millares 2 4 2 4 2 2 2" xfId="4818" xr:uid="{00000000-0005-0000-0000-0000DE210000}"/>
    <cellStyle name="Millares 2 4 2 4 2 2 2 2" xfId="7007" xr:uid="{00000000-0005-0000-0000-0000DF210000}"/>
    <cellStyle name="Millares 2 4 2 4 2 2 2 2 2" xfId="11384" xr:uid="{00000000-0005-0000-0000-0000E0210000}"/>
    <cellStyle name="Millares 2 4 2 4 2 2 2 2 2 2" xfId="20137" xr:uid="{00000000-0005-0000-0000-0000E1210000}"/>
    <cellStyle name="Millares 2 4 2 4 2 2 2 2 3" xfId="15761" xr:uid="{00000000-0005-0000-0000-0000E2210000}"/>
    <cellStyle name="Millares 2 4 2 4 2 2 2 3" xfId="9196" xr:uid="{00000000-0005-0000-0000-0000E3210000}"/>
    <cellStyle name="Millares 2 4 2 4 2 2 2 3 2" xfId="17949" xr:uid="{00000000-0005-0000-0000-0000E4210000}"/>
    <cellStyle name="Millares 2 4 2 4 2 2 2 4" xfId="13573" xr:uid="{00000000-0005-0000-0000-0000E5210000}"/>
    <cellStyle name="Millares 2 4 2 4 2 2 3" xfId="5913" xr:uid="{00000000-0005-0000-0000-0000E6210000}"/>
    <cellStyle name="Millares 2 4 2 4 2 2 3 2" xfId="10290" xr:uid="{00000000-0005-0000-0000-0000E7210000}"/>
    <cellStyle name="Millares 2 4 2 4 2 2 3 2 2" xfId="19043" xr:uid="{00000000-0005-0000-0000-0000E8210000}"/>
    <cellStyle name="Millares 2 4 2 4 2 2 3 3" xfId="14667" xr:uid="{00000000-0005-0000-0000-0000E9210000}"/>
    <cellStyle name="Millares 2 4 2 4 2 2 4" xfId="8102" xr:uid="{00000000-0005-0000-0000-0000EA210000}"/>
    <cellStyle name="Millares 2 4 2 4 2 2 4 2" xfId="16855" xr:uid="{00000000-0005-0000-0000-0000EB210000}"/>
    <cellStyle name="Millares 2 4 2 4 2 2 5" xfId="12479" xr:uid="{00000000-0005-0000-0000-0000EC210000}"/>
    <cellStyle name="Millares 2 4 2 4 2 3" xfId="4270" xr:uid="{00000000-0005-0000-0000-0000ED210000}"/>
    <cellStyle name="Millares 2 4 2 4 2 3 2" xfId="6459" xr:uid="{00000000-0005-0000-0000-0000EE210000}"/>
    <cellStyle name="Millares 2 4 2 4 2 3 2 2" xfId="10836" xr:uid="{00000000-0005-0000-0000-0000EF210000}"/>
    <cellStyle name="Millares 2 4 2 4 2 3 2 2 2" xfId="19589" xr:uid="{00000000-0005-0000-0000-0000F0210000}"/>
    <cellStyle name="Millares 2 4 2 4 2 3 2 3" xfId="15213" xr:uid="{00000000-0005-0000-0000-0000F1210000}"/>
    <cellStyle name="Millares 2 4 2 4 2 3 3" xfId="8648" xr:uid="{00000000-0005-0000-0000-0000F2210000}"/>
    <cellStyle name="Millares 2 4 2 4 2 3 3 2" xfId="17401" xr:uid="{00000000-0005-0000-0000-0000F3210000}"/>
    <cellStyle name="Millares 2 4 2 4 2 3 4" xfId="13025" xr:uid="{00000000-0005-0000-0000-0000F4210000}"/>
    <cellStyle name="Millares 2 4 2 4 2 4" xfId="5365" xr:uid="{00000000-0005-0000-0000-0000F5210000}"/>
    <cellStyle name="Millares 2 4 2 4 2 4 2" xfId="9742" xr:uid="{00000000-0005-0000-0000-0000F6210000}"/>
    <cellStyle name="Millares 2 4 2 4 2 4 2 2" xfId="18495" xr:uid="{00000000-0005-0000-0000-0000F7210000}"/>
    <cellStyle name="Millares 2 4 2 4 2 4 3" xfId="14119" xr:uid="{00000000-0005-0000-0000-0000F8210000}"/>
    <cellStyle name="Millares 2 4 2 4 2 5" xfId="7554" xr:uid="{00000000-0005-0000-0000-0000F9210000}"/>
    <cellStyle name="Millares 2 4 2 4 2 5 2" xfId="16307" xr:uid="{00000000-0005-0000-0000-0000FA210000}"/>
    <cellStyle name="Millares 2 4 2 4 2 6" xfId="11931" xr:uid="{00000000-0005-0000-0000-0000FB210000}"/>
    <cellStyle name="Millares 2 4 2 4 3" xfId="3448" xr:uid="{00000000-0005-0000-0000-0000FC210000}"/>
    <cellStyle name="Millares 2 4 2 4 3 2" xfId="4544" xr:uid="{00000000-0005-0000-0000-0000FD210000}"/>
    <cellStyle name="Millares 2 4 2 4 3 2 2" xfId="6733" xr:uid="{00000000-0005-0000-0000-0000FE210000}"/>
    <cellStyle name="Millares 2 4 2 4 3 2 2 2" xfId="11110" xr:uid="{00000000-0005-0000-0000-0000FF210000}"/>
    <cellStyle name="Millares 2 4 2 4 3 2 2 2 2" xfId="19863" xr:uid="{00000000-0005-0000-0000-000000220000}"/>
    <cellStyle name="Millares 2 4 2 4 3 2 2 3" xfId="15487" xr:uid="{00000000-0005-0000-0000-000001220000}"/>
    <cellStyle name="Millares 2 4 2 4 3 2 3" xfId="8922" xr:uid="{00000000-0005-0000-0000-000002220000}"/>
    <cellStyle name="Millares 2 4 2 4 3 2 3 2" xfId="17675" xr:uid="{00000000-0005-0000-0000-000003220000}"/>
    <cellStyle name="Millares 2 4 2 4 3 2 4" xfId="13299" xr:uid="{00000000-0005-0000-0000-000004220000}"/>
    <cellStyle name="Millares 2 4 2 4 3 3" xfId="5639" xr:uid="{00000000-0005-0000-0000-000005220000}"/>
    <cellStyle name="Millares 2 4 2 4 3 3 2" xfId="10016" xr:uid="{00000000-0005-0000-0000-000006220000}"/>
    <cellStyle name="Millares 2 4 2 4 3 3 2 2" xfId="18769" xr:uid="{00000000-0005-0000-0000-000007220000}"/>
    <cellStyle name="Millares 2 4 2 4 3 3 3" xfId="14393" xr:uid="{00000000-0005-0000-0000-000008220000}"/>
    <cellStyle name="Millares 2 4 2 4 3 4" xfId="7828" xr:uid="{00000000-0005-0000-0000-000009220000}"/>
    <cellStyle name="Millares 2 4 2 4 3 4 2" xfId="16581" xr:uid="{00000000-0005-0000-0000-00000A220000}"/>
    <cellStyle name="Millares 2 4 2 4 3 5" xfId="12205" xr:uid="{00000000-0005-0000-0000-00000B220000}"/>
    <cellStyle name="Millares 2 4 2 4 4" xfId="3996" xr:uid="{00000000-0005-0000-0000-00000C220000}"/>
    <cellStyle name="Millares 2 4 2 4 4 2" xfId="6185" xr:uid="{00000000-0005-0000-0000-00000D220000}"/>
    <cellStyle name="Millares 2 4 2 4 4 2 2" xfId="10562" xr:uid="{00000000-0005-0000-0000-00000E220000}"/>
    <cellStyle name="Millares 2 4 2 4 4 2 2 2" xfId="19315" xr:uid="{00000000-0005-0000-0000-00000F220000}"/>
    <cellStyle name="Millares 2 4 2 4 4 2 3" xfId="14939" xr:uid="{00000000-0005-0000-0000-000010220000}"/>
    <cellStyle name="Millares 2 4 2 4 4 3" xfId="8374" xr:uid="{00000000-0005-0000-0000-000011220000}"/>
    <cellStyle name="Millares 2 4 2 4 4 3 2" xfId="17127" xr:uid="{00000000-0005-0000-0000-000012220000}"/>
    <cellStyle name="Millares 2 4 2 4 4 4" xfId="12751" xr:uid="{00000000-0005-0000-0000-000013220000}"/>
    <cellStyle name="Millares 2 4 2 4 5" xfId="5091" xr:uid="{00000000-0005-0000-0000-000014220000}"/>
    <cellStyle name="Millares 2 4 2 4 5 2" xfId="9468" xr:uid="{00000000-0005-0000-0000-000015220000}"/>
    <cellStyle name="Millares 2 4 2 4 5 2 2" xfId="18221" xr:uid="{00000000-0005-0000-0000-000016220000}"/>
    <cellStyle name="Millares 2 4 2 4 5 3" xfId="13845" xr:uid="{00000000-0005-0000-0000-000017220000}"/>
    <cellStyle name="Millares 2 4 2 4 6" xfId="7280" xr:uid="{00000000-0005-0000-0000-000018220000}"/>
    <cellStyle name="Millares 2 4 2 4 6 2" xfId="16033" xr:uid="{00000000-0005-0000-0000-000019220000}"/>
    <cellStyle name="Millares 2 4 2 4 7" xfId="11657" xr:uid="{00000000-0005-0000-0000-00001A220000}"/>
    <cellStyle name="Millares 2 4 2 5" xfId="3119" xr:uid="{00000000-0005-0000-0000-00001B220000}"/>
    <cellStyle name="Millares 2 4 2 5 2" xfId="3673" xr:uid="{00000000-0005-0000-0000-00001C220000}"/>
    <cellStyle name="Millares 2 4 2 5 2 2" xfId="4769" xr:uid="{00000000-0005-0000-0000-00001D220000}"/>
    <cellStyle name="Millares 2 4 2 5 2 2 2" xfId="6958" xr:uid="{00000000-0005-0000-0000-00001E220000}"/>
    <cellStyle name="Millares 2 4 2 5 2 2 2 2" xfId="11335" xr:uid="{00000000-0005-0000-0000-00001F220000}"/>
    <cellStyle name="Millares 2 4 2 5 2 2 2 2 2" xfId="20088" xr:uid="{00000000-0005-0000-0000-000020220000}"/>
    <cellStyle name="Millares 2 4 2 5 2 2 2 3" xfId="15712" xr:uid="{00000000-0005-0000-0000-000021220000}"/>
    <cellStyle name="Millares 2 4 2 5 2 2 3" xfId="9147" xr:uid="{00000000-0005-0000-0000-000022220000}"/>
    <cellStyle name="Millares 2 4 2 5 2 2 3 2" xfId="17900" xr:uid="{00000000-0005-0000-0000-000023220000}"/>
    <cellStyle name="Millares 2 4 2 5 2 2 4" xfId="13524" xr:uid="{00000000-0005-0000-0000-000024220000}"/>
    <cellStyle name="Millares 2 4 2 5 2 3" xfId="5864" xr:uid="{00000000-0005-0000-0000-000025220000}"/>
    <cellStyle name="Millares 2 4 2 5 2 3 2" xfId="10241" xr:uid="{00000000-0005-0000-0000-000026220000}"/>
    <cellStyle name="Millares 2 4 2 5 2 3 2 2" xfId="18994" xr:uid="{00000000-0005-0000-0000-000027220000}"/>
    <cellStyle name="Millares 2 4 2 5 2 3 3" xfId="14618" xr:uid="{00000000-0005-0000-0000-000028220000}"/>
    <cellStyle name="Millares 2 4 2 5 2 4" xfId="8053" xr:uid="{00000000-0005-0000-0000-000029220000}"/>
    <cellStyle name="Millares 2 4 2 5 2 4 2" xfId="16806" xr:uid="{00000000-0005-0000-0000-00002A220000}"/>
    <cellStyle name="Millares 2 4 2 5 2 5" xfId="12430" xr:uid="{00000000-0005-0000-0000-00002B220000}"/>
    <cellStyle name="Millares 2 4 2 5 3" xfId="4221" xr:uid="{00000000-0005-0000-0000-00002C220000}"/>
    <cellStyle name="Millares 2 4 2 5 3 2" xfId="6410" xr:uid="{00000000-0005-0000-0000-00002D220000}"/>
    <cellStyle name="Millares 2 4 2 5 3 2 2" xfId="10787" xr:uid="{00000000-0005-0000-0000-00002E220000}"/>
    <cellStyle name="Millares 2 4 2 5 3 2 2 2" xfId="19540" xr:uid="{00000000-0005-0000-0000-00002F220000}"/>
    <cellStyle name="Millares 2 4 2 5 3 2 3" xfId="15164" xr:uid="{00000000-0005-0000-0000-000030220000}"/>
    <cellStyle name="Millares 2 4 2 5 3 3" xfId="8599" xr:uid="{00000000-0005-0000-0000-000031220000}"/>
    <cellStyle name="Millares 2 4 2 5 3 3 2" xfId="17352" xr:uid="{00000000-0005-0000-0000-000032220000}"/>
    <cellStyle name="Millares 2 4 2 5 3 4" xfId="12976" xr:uid="{00000000-0005-0000-0000-000033220000}"/>
    <cellStyle name="Millares 2 4 2 5 4" xfId="5316" xr:uid="{00000000-0005-0000-0000-000034220000}"/>
    <cellStyle name="Millares 2 4 2 5 4 2" xfId="9693" xr:uid="{00000000-0005-0000-0000-000035220000}"/>
    <cellStyle name="Millares 2 4 2 5 4 2 2" xfId="18446" xr:uid="{00000000-0005-0000-0000-000036220000}"/>
    <cellStyle name="Millares 2 4 2 5 4 3" xfId="14070" xr:uid="{00000000-0005-0000-0000-000037220000}"/>
    <cellStyle name="Millares 2 4 2 5 5" xfId="7505" xr:uid="{00000000-0005-0000-0000-000038220000}"/>
    <cellStyle name="Millares 2 4 2 5 5 2" xfId="16258" xr:uid="{00000000-0005-0000-0000-000039220000}"/>
    <cellStyle name="Millares 2 4 2 5 6" xfId="11882" xr:uid="{00000000-0005-0000-0000-00003A220000}"/>
    <cellStyle name="Millares 2 4 2 6" xfId="3398" xr:uid="{00000000-0005-0000-0000-00003B220000}"/>
    <cellStyle name="Millares 2 4 2 6 2" xfId="4495" xr:uid="{00000000-0005-0000-0000-00003C220000}"/>
    <cellStyle name="Millares 2 4 2 6 2 2" xfId="6684" xr:uid="{00000000-0005-0000-0000-00003D220000}"/>
    <cellStyle name="Millares 2 4 2 6 2 2 2" xfId="11061" xr:uid="{00000000-0005-0000-0000-00003E220000}"/>
    <cellStyle name="Millares 2 4 2 6 2 2 2 2" xfId="19814" xr:uid="{00000000-0005-0000-0000-00003F220000}"/>
    <cellStyle name="Millares 2 4 2 6 2 2 3" xfId="15438" xr:uid="{00000000-0005-0000-0000-000040220000}"/>
    <cellStyle name="Millares 2 4 2 6 2 3" xfId="8873" xr:uid="{00000000-0005-0000-0000-000041220000}"/>
    <cellStyle name="Millares 2 4 2 6 2 3 2" xfId="17626" xr:uid="{00000000-0005-0000-0000-000042220000}"/>
    <cellStyle name="Millares 2 4 2 6 2 4" xfId="13250" xr:uid="{00000000-0005-0000-0000-000043220000}"/>
    <cellStyle name="Millares 2 4 2 6 3" xfId="5590" xr:uid="{00000000-0005-0000-0000-000044220000}"/>
    <cellStyle name="Millares 2 4 2 6 3 2" xfId="9967" xr:uid="{00000000-0005-0000-0000-000045220000}"/>
    <cellStyle name="Millares 2 4 2 6 3 2 2" xfId="18720" xr:uid="{00000000-0005-0000-0000-000046220000}"/>
    <cellStyle name="Millares 2 4 2 6 3 3" xfId="14344" xr:uid="{00000000-0005-0000-0000-000047220000}"/>
    <cellStyle name="Millares 2 4 2 6 4" xfId="7779" xr:uid="{00000000-0005-0000-0000-000048220000}"/>
    <cellStyle name="Millares 2 4 2 6 4 2" xfId="16532" xr:uid="{00000000-0005-0000-0000-000049220000}"/>
    <cellStyle name="Millares 2 4 2 6 5" xfId="12156" xr:uid="{00000000-0005-0000-0000-00004A220000}"/>
    <cellStyle name="Millares 2 4 2 7" xfId="3948" xr:uid="{00000000-0005-0000-0000-00004B220000}"/>
    <cellStyle name="Millares 2 4 2 7 2" xfId="6137" xr:uid="{00000000-0005-0000-0000-00004C220000}"/>
    <cellStyle name="Millares 2 4 2 7 2 2" xfId="10514" xr:uid="{00000000-0005-0000-0000-00004D220000}"/>
    <cellStyle name="Millares 2 4 2 7 2 2 2" xfId="19267" xr:uid="{00000000-0005-0000-0000-00004E220000}"/>
    <cellStyle name="Millares 2 4 2 7 2 3" xfId="14891" xr:uid="{00000000-0005-0000-0000-00004F220000}"/>
    <cellStyle name="Millares 2 4 2 7 3" xfId="8326" xr:uid="{00000000-0005-0000-0000-000050220000}"/>
    <cellStyle name="Millares 2 4 2 7 3 2" xfId="17079" xr:uid="{00000000-0005-0000-0000-000051220000}"/>
    <cellStyle name="Millares 2 4 2 7 4" xfId="12703" xr:uid="{00000000-0005-0000-0000-000052220000}"/>
    <cellStyle name="Millares 2 4 2 8" xfId="5043" xr:uid="{00000000-0005-0000-0000-000053220000}"/>
    <cellStyle name="Millares 2 4 2 8 2" xfId="9420" xr:uid="{00000000-0005-0000-0000-000054220000}"/>
    <cellStyle name="Millares 2 4 2 8 2 2" xfId="18173" xr:uid="{00000000-0005-0000-0000-000055220000}"/>
    <cellStyle name="Millares 2 4 2 8 3" xfId="13797" xr:uid="{00000000-0005-0000-0000-000056220000}"/>
    <cellStyle name="Millares 2 4 2 9" xfId="7232" xr:uid="{00000000-0005-0000-0000-000057220000}"/>
    <cellStyle name="Millares 2 4 2 9 2" xfId="15985" xr:uid="{00000000-0005-0000-0000-000058220000}"/>
    <cellStyle name="Millares 2 4 3" xfId="220" xr:uid="{00000000-0005-0000-0000-000059220000}"/>
    <cellStyle name="Millares 2 4 3 10" xfId="11610" xr:uid="{00000000-0005-0000-0000-00005A220000}"/>
    <cellStyle name="Millares 2 4 3 2" xfId="2949" xr:uid="{00000000-0005-0000-0000-00005B220000}"/>
    <cellStyle name="Millares 2 4 3 2 2" xfId="3061" xr:uid="{00000000-0005-0000-0000-00005C220000}"/>
    <cellStyle name="Millares 2 4 3 2 2 2" xfId="3337" xr:uid="{00000000-0005-0000-0000-00005D220000}"/>
    <cellStyle name="Millares 2 4 3 2 2 2 2" xfId="3890" xr:uid="{00000000-0005-0000-0000-00005E220000}"/>
    <cellStyle name="Millares 2 4 3 2 2 2 2 2" xfId="4986" xr:uid="{00000000-0005-0000-0000-00005F220000}"/>
    <cellStyle name="Millares 2 4 3 2 2 2 2 2 2" xfId="7175" xr:uid="{00000000-0005-0000-0000-000060220000}"/>
    <cellStyle name="Millares 2 4 3 2 2 2 2 2 2 2" xfId="11552" xr:uid="{00000000-0005-0000-0000-000061220000}"/>
    <cellStyle name="Millares 2 4 3 2 2 2 2 2 2 2 2" xfId="20305" xr:uid="{00000000-0005-0000-0000-000062220000}"/>
    <cellStyle name="Millares 2 4 3 2 2 2 2 2 2 3" xfId="15929" xr:uid="{00000000-0005-0000-0000-000063220000}"/>
    <cellStyle name="Millares 2 4 3 2 2 2 2 2 3" xfId="9364" xr:uid="{00000000-0005-0000-0000-000064220000}"/>
    <cellStyle name="Millares 2 4 3 2 2 2 2 2 3 2" xfId="18117" xr:uid="{00000000-0005-0000-0000-000065220000}"/>
    <cellStyle name="Millares 2 4 3 2 2 2 2 2 4" xfId="13741" xr:uid="{00000000-0005-0000-0000-000066220000}"/>
    <cellStyle name="Millares 2 4 3 2 2 2 2 3" xfId="6081" xr:uid="{00000000-0005-0000-0000-000067220000}"/>
    <cellStyle name="Millares 2 4 3 2 2 2 2 3 2" xfId="10458" xr:uid="{00000000-0005-0000-0000-000068220000}"/>
    <cellStyle name="Millares 2 4 3 2 2 2 2 3 2 2" xfId="19211" xr:uid="{00000000-0005-0000-0000-000069220000}"/>
    <cellStyle name="Millares 2 4 3 2 2 2 2 3 3" xfId="14835" xr:uid="{00000000-0005-0000-0000-00006A220000}"/>
    <cellStyle name="Millares 2 4 3 2 2 2 2 4" xfId="8270" xr:uid="{00000000-0005-0000-0000-00006B220000}"/>
    <cellStyle name="Millares 2 4 3 2 2 2 2 4 2" xfId="17023" xr:uid="{00000000-0005-0000-0000-00006C220000}"/>
    <cellStyle name="Millares 2 4 3 2 2 2 2 5" xfId="12647" xr:uid="{00000000-0005-0000-0000-00006D220000}"/>
    <cellStyle name="Millares 2 4 3 2 2 2 3" xfId="4438" xr:uid="{00000000-0005-0000-0000-00006E220000}"/>
    <cellStyle name="Millares 2 4 3 2 2 2 3 2" xfId="6627" xr:uid="{00000000-0005-0000-0000-00006F220000}"/>
    <cellStyle name="Millares 2 4 3 2 2 2 3 2 2" xfId="11004" xr:uid="{00000000-0005-0000-0000-000070220000}"/>
    <cellStyle name="Millares 2 4 3 2 2 2 3 2 2 2" xfId="19757" xr:uid="{00000000-0005-0000-0000-000071220000}"/>
    <cellStyle name="Millares 2 4 3 2 2 2 3 2 3" xfId="15381" xr:uid="{00000000-0005-0000-0000-000072220000}"/>
    <cellStyle name="Millares 2 4 3 2 2 2 3 3" xfId="8816" xr:uid="{00000000-0005-0000-0000-000073220000}"/>
    <cellStyle name="Millares 2 4 3 2 2 2 3 3 2" xfId="17569" xr:uid="{00000000-0005-0000-0000-000074220000}"/>
    <cellStyle name="Millares 2 4 3 2 2 2 3 4" xfId="13193" xr:uid="{00000000-0005-0000-0000-000075220000}"/>
    <cellStyle name="Millares 2 4 3 2 2 2 4" xfId="5533" xr:uid="{00000000-0005-0000-0000-000076220000}"/>
    <cellStyle name="Millares 2 4 3 2 2 2 4 2" xfId="9910" xr:uid="{00000000-0005-0000-0000-000077220000}"/>
    <cellStyle name="Millares 2 4 3 2 2 2 4 2 2" xfId="18663" xr:uid="{00000000-0005-0000-0000-000078220000}"/>
    <cellStyle name="Millares 2 4 3 2 2 2 4 3" xfId="14287" xr:uid="{00000000-0005-0000-0000-000079220000}"/>
    <cellStyle name="Millares 2 4 3 2 2 2 5" xfId="7722" xr:uid="{00000000-0005-0000-0000-00007A220000}"/>
    <cellStyle name="Millares 2 4 3 2 2 2 5 2" xfId="16475" xr:uid="{00000000-0005-0000-0000-00007B220000}"/>
    <cellStyle name="Millares 2 4 3 2 2 2 6" xfId="12099" xr:uid="{00000000-0005-0000-0000-00007C220000}"/>
    <cellStyle name="Millares 2 4 3 2 2 3" xfId="3616" xr:uid="{00000000-0005-0000-0000-00007D220000}"/>
    <cellStyle name="Millares 2 4 3 2 2 3 2" xfId="4712" xr:uid="{00000000-0005-0000-0000-00007E220000}"/>
    <cellStyle name="Millares 2 4 3 2 2 3 2 2" xfId="6901" xr:uid="{00000000-0005-0000-0000-00007F220000}"/>
    <cellStyle name="Millares 2 4 3 2 2 3 2 2 2" xfId="11278" xr:uid="{00000000-0005-0000-0000-000080220000}"/>
    <cellStyle name="Millares 2 4 3 2 2 3 2 2 2 2" xfId="20031" xr:uid="{00000000-0005-0000-0000-000081220000}"/>
    <cellStyle name="Millares 2 4 3 2 2 3 2 2 3" xfId="15655" xr:uid="{00000000-0005-0000-0000-000082220000}"/>
    <cellStyle name="Millares 2 4 3 2 2 3 2 3" xfId="9090" xr:uid="{00000000-0005-0000-0000-000083220000}"/>
    <cellStyle name="Millares 2 4 3 2 2 3 2 3 2" xfId="17843" xr:uid="{00000000-0005-0000-0000-000084220000}"/>
    <cellStyle name="Millares 2 4 3 2 2 3 2 4" xfId="13467" xr:uid="{00000000-0005-0000-0000-000085220000}"/>
    <cellStyle name="Millares 2 4 3 2 2 3 3" xfId="5807" xr:uid="{00000000-0005-0000-0000-000086220000}"/>
    <cellStyle name="Millares 2 4 3 2 2 3 3 2" xfId="10184" xr:uid="{00000000-0005-0000-0000-000087220000}"/>
    <cellStyle name="Millares 2 4 3 2 2 3 3 2 2" xfId="18937" xr:uid="{00000000-0005-0000-0000-000088220000}"/>
    <cellStyle name="Millares 2 4 3 2 2 3 3 3" xfId="14561" xr:uid="{00000000-0005-0000-0000-000089220000}"/>
    <cellStyle name="Millares 2 4 3 2 2 3 4" xfId="7996" xr:uid="{00000000-0005-0000-0000-00008A220000}"/>
    <cellStyle name="Millares 2 4 3 2 2 3 4 2" xfId="16749" xr:uid="{00000000-0005-0000-0000-00008B220000}"/>
    <cellStyle name="Millares 2 4 3 2 2 3 5" xfId="12373" xr:uid="{00000000-0005-0000-0000-00008C220000}"/>
    <cellStyle name="Millares 2 4 3 2 2 4" xfId="4164" xr:uid="{00000000-0005-0000-0000-00008D220000}"/>
    <cellStyle name="Millares 2 4 3 2 2 4 2" xfId="6353" xr:uid="{00000000-0005-0000-0000-00008E220000}"/>
    <cellStyle name="Millares 2 4 3 2 2 4 2 2" xfId="10730" xr:uid="{00000000-0005-0000-0000-00008F220000}"/>
    <cellStyle name="Millares 2 4 3 2 2 4 2 2 2" xfId="19483" xr:uid="{00000000-0005-0000-0000-000090220000}"/>
    <cellStyle name="Millares 2 4 3 2 2 4 2 3" xfId="15107" xr:uid="{00000000-0005-0000-0000-000091220000}"/>
    <cellStyle name="Millares 2 4 3 2 2 4 3" xfId="8542" xr:uid="{00000000-0005-0000-0000-000092220000}"/>
    <cellStyle name="Millares 2 4 3 2 2 4 3 2" xfId="17295" xr:uid="{00000000-0005-0000-0000-000093220000}"/>
    <cellStyle name="Millares 2 4 3 2 2 4 4" xfId="12919" xr:uid="{00000000-0005-0000-0000-000094220000}"/>
    <cellStyle name="Millares 2 4 3 2 2 5" xfId="5259" xr:uid="{00000000-0005-0000-0000-000095220000}"/>
    <cellStyle name="Millares 2 4 3 2 2 5 2" xfId="9636" xr:uid="{00000000-0005-0000-0000-000096220000}"/>
    <cellStyle name="Millares 2 4 3 2 2 5 2 2" xfId="18389" xr:uid="{00000000-0005-0000-0000-000097220000}"/>
    <cellStyle name="Millares 2 4 3 2 2 5 3" xfId="14013" xr:uid="{00000000-0005-0000-0000-000098220000}"/>
    <cellStyle name="Millares 2 4 3 2 2 6" xfId="7448" xr:uid="{00000000-0005-0000-0000-000099220000}"/>
    <cellStyle name="Millares 2 4 3 2 2 6 2" xfId="16201" xr:uid="{00000000-0005-0000-0000-00009A220000}"/>
    <cellStyle name="Millares 2 4 3 2 2 7" xfId="11825" xr:uid="{00000000-0005-0000-0000-00009B220000}"/>
    <cellStyle name="Millares 2 4 3 2 3" xfId="3225" xr:uid="{00000000-0005-0000-0000-00009C220000}"/>
    <cellStyle name="Millares 2 4 3 2 3 2" xfId="3778" xr:uid="{00000000-0005-0000-0000-00009D220000}"/>
    <cellStyle name="Millares 2 4 3 2 3 2 2" xfId="4874" xr:uid="{00000000-0005-0000-0000-00009E220000}"/>
    <cellStyle name="Millares 2 4 3 2 3 2 2 2" xfId="7063" xr:uid="{00000000-0005-0000-0000-00009F220000}"/>
    <cellStyle name="Millares 2 4 3 2 3 2 2 2 2" xfId="11440" xr:uid="{00000000-0005-0000-0000-0000A0220000}"/>
    <cellStyle name="Millares 2 4 3 2 3 2 2 2 2 2" xfId="20193" xr:uid="{00000000-0005-0000-0000-0000A1220000}"/>
    <cellStyle name="Millares 2 4 3 2 3 2 2 2 3" xfId="15817" xr:uid="{00000000-0005-0000-0000-0000A2220000}"/>
    <cellStyle name="Millares 2 4 3 2 3 2 2 3" xfId="9252" xr:uid="{00000000-0005-0000-0000-0000A3220000}"/>
    <cellStyle name="Millares 2 4 3 2 3 2 2 3 2" xfId="18005" xr:uid="{00000000-0005-0000-0000-0000A4220000}"/>
    <cellStyle name="Millares 2 4 3 2 3 2 2 4" xfId="13629" xr:uid="{00000000-0005-0000-0000-0000A5220000}"/>
    <cellStyle name="Millares 2 4 3 2 3 2 3" xfId="5969" xr:uid="{00000000-0005-0000-0000-0000A6220000}"/>
    <cellStyle name="Millares 2 4 3 2 3 2 3 2" xfId="10346" xr:uid="{00000000-0005-0000-0000-0000A7220000}"/>
    <cellStyle name="Millares 2 4 3 2 3 2 3 2 2" xfId="19099" xr:uid="{00000000-0005-0000-0000-0000A8220000}"/>
    <cellStyle name="Millares 2 4 3 2 3 2 3 3" xfId="14723" xr:uid="{00000000-0005-0000-0000-0000A9220000}"/>
    <cellStyle name="Millares 2 4 3 2 3 2 4" xfId="8158" xr:uid="{00000000-0005-0000-0000-0000AA220000}"/>
    <cellStyle name="Millares 2 4 3 2 3 2 4 2" xfId="16911" xr:uid="{00000000-0005-0000-0000-0000AB220000}"/>
    <cellStyle name="Millares 2 4 3 2 3 2 5" xfId="12535" xr:uid="{00000000-0005-0000-0000-0000AC220000}"/>
    <cellStyle name="Millares 2 4 3 2 3 3" xfId="4326" xr:uid="{00000000-0005-0000-0000-0000AD220000}"/>
    <cellStyle name="Millares 2 4 3 2 3 3 2" xfId="6515" xr:uid="{00000000-0005-0000-0000-0000AE220000}"/>
    <cellStyle name="Millares 2 4 3 2 3 3 2 2" xfId="10892" xr:uid="{00000000-0005-0000-0000-0000AF220000}"/>
    <cellStyle name="Millares 2 4 3 2 3 3 2 2 2" xfId="19645" xr:uid="{00000000-0005-0000-0000-0000B0220000}"/>
    <cellStyle name="Millares 2 4 3 2 3 3 2 3" xfId="15269" xr:uid="{00000000-0005-0000-0000-0000B1220000}"/>
    <cellStyle name="Millares 2 4 3 2 3 3 3" xfId="8704" xr:uid="{00000000-0005-0000-0000-0000B2220000}"/>
    <cellStyle name="Millares 2 4 3 2 3 3 3 2" xfId="17457" xr:uid="{00000000-0005-0000-0000-0000B3220000}"/>
    <cellStyle name="Millares 2 4 3 2 3 3 4" xfId="13081" xr:uid="{00000000-0005-0000-0000-0000B4220000}"/>
    <cellStyle name="Millares 2 4 3 2 3 4" xfId="5421" xr:uid="{00000000-0005-0000-0000-0000B5220000}"/>
    <cellStyle name="Millares 2 4 3 2 3 4 2" xfId="9798" xr:uid="{00000000-0005-0000-0000-0000B6220000}"/>
    <cellStyle name="Millares 2 4 3 2 3 4 2 2" xfId="18551" xr:uid="{00000000-0005-0000-0000-0000B7220000}"/>
    <cellStyle name="Millares 2 4 3 2 3 4 3" xfId="14175" xr:uid="{00000000-0005-0000-0000-0000B8220000}"/>
    <cellStyle name="Millares 2 4 3 2 3 5" xfId="7610" xr:uid="{00000000-0005-0000-0000-0000B9220000}"/>
    <cellStyle name="Millares 2 4 3 2 3 5 2" xfId="16363" xr:uid="{00000000-0005-0000-0000-0000BA220000}"/>
    <cellStyle name="Millares 2 4 3 2 3 6" xfId="11987" xr:uid="{00000000-0005-0000-0000-0000BB220000}"/>
    <cellStyle name="Millares 2 4 3 2 4" xfId="3504" xr:uid="{00000000-0005-0000-0000-0000BC220000}"/>
    <cellStyle name="Millares 2 4 3 2 4 2" xfId="4600" xr:uid="{00000000-0005-0000-0000-0000BD220000}"/>
    <cellStyle name="Millares 2 4 3 2 4 2 2" xfId="6789" xr:uid="{00000000-0005-0000-0000-0000BE220000}"/>
    <cellStyle name="Millares 2 4 3 2 4 2 2 2" xfId="11166" xr:uid="{00000000-0005-0000-0000-0000BF220000}"/>
    <cellStyle name="Millares 2 4 3 2 4 2 2 2 2" xfId="19919" xr:uid="{00000000-0005-0000-0000-0000C0220000}"/>
    <cellStyle name="Millares 2 4 3 2 4 2 2 3" xfId="15543" xr:uid="{00000000-0005-0000-0000-0000C1220000}"/>
    <cellStyle name="Millares 2 4 3 2 4 2 3" xfId="8978" xr:uid="{00000000-0005-0000-0000-0000C2220000}"/>
    <cellStyle name="Millares 2 4 3 2 4 2 3 2" xfId="17731" xr:uid="{00000000-0005-0000-0000-0000C3220000}"/>
    <cellStyle name="Millares 2 4 3 2 4 2 4" xfId="13355" xr:uid="{00000000-0005-0000-0000-0000C4220000}"/>
    <cellStyle name="Millares 2 4 3 2 4 3" xfId="5695" xr:uid="{00000000-0005-0000-0000-0000C5220000}"/>
    <cellStyle name="Millares 2 4 3 2 4 3 2" xfId="10072" xr:uid="{00000000-0005-0000-0000-0000C6220000}"/>
    <cellStyle name="Millares 2 4 3 2 4 3 2 2" xfId="18825" xr:uid="{00000000-0005-0000-0000-0000C7220000}"/>
    <cellStyle name="Millares 2 4 3 2 4 3 3" xfId="14449" xr:uid="{00000000-0005-0000-0000-0000C8220000}"/>
    <cellStyle name="Millares 2 4 3 2 4 4" xfId="7884" xr:uid="{00000000-0005-0000-0000-0000C9220000}"/>
    <cellStyle name="Millares 2 4 3 2 4 4 2" xfId="16637" xr:uid="{00000000-0005-0000-0000-0000CA220000}"/>
    <cellStyle name="Millares 2 4 3 2 4 5" xfId="12261" xr:uid="{00000000-0005-0000-0000-0000CB220000}"/>
    <cellStyle name="Millares 2 4 3 2 5" xfId="4052" xr:uid="{00000000-0005-0000-0000-0000CC220000}"/>
    <cellStyle name="Millares 2 4 3 2 5 2" xfId="6241" xr:uid="{00000000-0005-0000-0000-0000CD220000}"/>
    <cellStyle name="Millares 2 4 3 2 5 2 2" xfId="10618" xr:uid="{00000000-0005-0000-0000-0000CE220000}"/>
    <cellStyle name="Millares 2 4 3 2 5 2 2 2" xfId="19371" xr:uid="{00000000-0005-0000-0000-0000CF220000}"/>
    <cellStyle name="Millares 2 4 3 2 5 2 3" xfId="14995" xr:uid="{00000000-0005-0000-0000-0000D0220000}"/>
    <cellStyle name="Millares 2 4 3 2 5 3" xfId="8430" xr:uid="{00000000-0005-0000-0000-0000D1220000}"/>
    <cellStyle name="Millares 2 4 3 2 5 3 2" xfId="17183" xr:uid="{00000000-0005-0000-0000-0000D2220000}"/>
    <cellStyle name="Millares 2 4 3 2 5 4" xfId="12807" xr:uid="{00000000-0005-0000-0000-0000D3220000}"/>
    <cellStyle name="Millares 2 4 3 2 6" xfId="5147" xr:uid="{00000000-0005-0000-0000-0000D4220000}"/>
    <cellStyle name="Millares 2 4 3 2 6 2" xfId="9524" xr:uid="{00000000-0005-0000-0000-0000D5220000}"/>
    <cellStyle name="Millares 2 4 3 2 6 2 2" xfId="18277" xr:uid="{00000000-0005-0000-0000-0000D6220000}"/>
    <cellStyle name="Millares 2 4 3 2 6 3" xfId="13901" xr:uid="{00000000-0005-0000-0000-0000D7220000}"/>
    <cellStyle name="Millares 2 4 3 2 7" xfId="7336" xr:uid="{00000000-0005-0000-0000-0000D8220000}"/>
    <cellStyle name="Millares 2 4 3 2 7 2" xfId="16089" xr:uid="{00000000-0005-0000-0000-0000D9220000}"/>
    <cellStyle name="Millares 2 4 3 2 8" xfId="11713" xr:uid="{00000000-0005-0000-0000-0000DA220000}"/>
    <cellStyle name="Millares 2 4 3 3" xfId="3004" xr:uid="{00000000-0005-0000-0000-0000DB220000}"/>
    <cellStyle name="Millares 2 4 3 3 2" xfId="3280" xr:uid="{00000000-0005-0000-0000-0000DC220000}"/>
    <cellStyle name="Millares 2 4 3 3 2 2" xfId="3833" xr:uid="{00000000-0005-0000-0000-0000DD220000}"/>
    <cellStyle name="Millares 2 4 3 3 2 2 2" xfId="4929" xr:uid="{00000000-0005-0000-0000-0000DE220000}"/>
    <cellStyle name="Millares 2 4 3 3 2 2 2 2" xfId="7118" xr:uid="{00000000-0005-0000-0000-0000DF220000}"/>
    <cellStyle name="Millares 2 4 3 3 2 2 2 2 2" xfId="11495" xr:uid="{00000000-0005-0000-0000-0000E0220000}"/>
    <cellStyle name="Millares 2 4 3 3 2 2 2 2 2 2" xfId="20248" xr:uid="{00000000-0005-0000-0000-0000E1220000}"/>
    <cellStyle name="Millares 2 4 3 3 2 2 2 2 3" xfId="15872" xr:uid="{00000000-0005-0000-0000-0000E2220000}"/>
    <cellStyle name="Millares 2 4 3 3 2 2 2 3" xfId="9307" xr:uid="{00000000-0005-0000-0000-0000E3220000}"/>
    <cellStyle name="Millares 2 4 3 3 2 2 2 3 2" xfId="18060" xr:uid="{00000000-0005-0000-0000-0000E4220000}"/>
    <cellStyle name="Millares 2 4 3 3 2 2 2 4" xfId="13684" xr:uid="{00000000-0005-0000-0000-0000E5220000}"/>
    <cellStyle name="Millares 2 4 3 3 2 2 3" xfId="6024" xr:uid="{00000000-0005-0000-0000-0000E6220000}"/>
    <cellStyle name="Millares 2 4 3 3 2 2 3 2" xfId="10401" xr:uid="{00000000-0005-0000-0000-0000E7220000}"/>
    <cellStyle name="Millares 2 4 3 3 2 2 3 2 2" xfId="19154" xr:uid="{00000000-0005-0000-0000-0000E8220000}"/>
    <cellStyle name="Millares 2 4 3 3 2 2 3 3" xfId="14778" xr:uid="{00000000-0005-0000-0000-0000E9220000}"/>
    <cellStyle name="Millares 2 4 3 3 2 2 4" xfId="8213" xr:uid="{00000000-0005-0000-0000-0000EA220000}"/>
    <cellStyle name="Millares 2 4 3 3 2 2 4 2" xfId="16966" xr:uid="{00000000-0005-0000-0000-0000EB220000}"/>
    <cellStyle name="Millares 2 4 3 3 2 2 5" xfId="12590" xr:uid="{00000000-0005-0000-0000-0000EC220000}"/>
    <cellStyle name="Millares 2 4 3 3 2 3" xfId="4381" xr:uid="{00000000-0005-0000-0000-0000ED220000}"/>
    <cellStyle name="Millares 2 4 3 3 2 3 2" xfId="6570" xr:uid="{00000000-0005-0000-0000-0000EE220000}"/>
    <cellStyle name="Millares 2 4 3 3 2 3 2 2" xfId="10947" xr:uid="{00000000-0005-0000-0000-0000EF220000}"/>
    <cellStyle name="Millares 2 4 3 3 2 3 2 2 2" xfId="19700" xr:uid="{00000000-0005-0000-0000-0000F0220000}"/>
    <cellStyle name="Millares 2 4 3 3 2 3 2 3" xfId="15324" xr:uid="{00000000-0005-0000-0000-0000F1220000}"/>
    <cellStyle name="Millares 2 4 3 3 2 3 3" xfId="8759" xr:uid="{00000000-0005-0000-0000-0000F2220000}"/>
    <cellStyle name="Millares 2 4 3 3 2 3 3 2" xfId="17512" xr:uid="{00000000-0005-0000-0000-0000F3220000}"/>
    <cellStyle name="Millares 2 4 3 3 2 3 4" xfId="13136" xr:uid="{00000000-0005-0000-0000-0000F4220000}"/>
    <cellStyle name="Millares 2 4 3 3 2 4" xfId="5476" xr:uid="{00000000-0005-0000-0000-0000F5220000}"/>
    <cellStyle name="Millares 2 4 3 3 2 4 2" xfId="9853" xr:uid="{00000000-0005-0000-0000-0000F6220000}"/>
    <cellStyle name="Millares 2 4 3 3 2 4 2 2" xfId="18606" xr:uid="{00000000-0005-0000-0000-0000F7220000}"/>
    <cellStyle name="Millares 2 4 3 3 2 4 3" xfId="14230" xr:uid="{00000000-0005-0000-0000-0000F8220000}"/>
    <cellStyle name="Millares 2 4 3 3 2 5" xfId="7665" xr:uid="{00000000-0005-0000-0000-0000F9220000}"/>
    <cellStyle name="Millares 2 4 3 3 2 5 2" xfId="16418" xr:uid="{00000000-0005-0000-0000-0000FA220000}"/>
    <cellStyle name="Millares 2 4 3 3 2 6" xfId="12042" xr:uid="{00000000-0005-0000-0000-0000FB220000}"/>
    <cellStyle name="Millares 2 4 3 3 3" xfId="3559" xr:uid="{00000000-0005-0000-0000-0000FC220000}"/>
    <cellStyle name="Millares 2 4 3 3 3 2" xfId="4655" xr:uid="{00000000-0005-0000-0000-0000FD220000}"/>
    <cellStyle name="Millares 2 4 3 3 3 2 2" xfId="6844" xr:uid="{00000000-0005-0000-0000-0000FE220000}"/>
    <cellStyle name="Millares 2 4 3 3 3 2 2 2" xfId="11221" xr:uid="{00000000-0005-0000-0000-0000FF220000}"/>
    <cellStyle name="Millares 2 4 3 3 3 2 2 2 2" xfId="19974" xr:uid="{00000000-0005-0000-0000-000000230000}"/>
    <cellStyle name="Millares 2 4 3 3 3 2 2 3" xfId="15598" xr:uid="{00000000-0005-0000-0000-000001230000}"/>
    <cellStyle name="Millares 2 4 3 3 3 2 3" xfId="9033" xr:uid="{00000000-0005-0000-0000-000002230000}"/>
    <cellStyle name="Millares 2 4 3 3 3 2 3 2" xfId="17786" xr:uid="{00000000-0005-0000-0000-000003230000}"/>
    <cellStyle name="Millares 2 4 3 3 3 2 4" xfId="13410" xr:uid="{00000000-0005-0000-0000-000004230000}"/>
    <cellStyle name="Millares 2 4 3 3 3 3" xfId="5750" xr:uid="{00000000-0005-0000-0000-000005230000}"/>
    <cellStyle name="Millares 2 4 3 3 3 3 2" xfId="10127" xr:uid="{00000000-0005-0000-0000-000006230000}"/>
    <cellStyle name="Millares 2 4 3 3 3 3 2 2" xfId="18880" xr:uid="{00000000-0005-0000-0000-000007230000}"/>
    <cellStyle name="Millares 2 4 3 3 3 3 3" xfId="14504" xr:uid="{00000000-0005-0000-0000-000008230000}"/>
    <cellStyle name="Millares 2 4 3 3 3 4" xfId="7939" xr:uid="{00000000-0005-0000-0000-000009230000}"/>
    <cellStyle name="Millares 2 4 3 3 3 4 2" xfId="16692" xr:uid="{00000000-0005-0000-0000-00000A230000}"/>
    <cellStyle name="Millares 2 4 3 3 3 5" xfId="12316" xr:uid="{00000000-0005-0000-0000-00000B230000}"/>
    <cellStyle name="Millares 2 4 3 3 4" xfId="4107" xr:uid="{00000000-0005-0000-0000-00000C230000}"/>
    <cellStyle name="Millares 2 4 3 3 4 2" xfId="6296" xr:uid="{00000000-0005-0000-0000-00000D230000}"/>
    <cellStyle name="Millares 2 4 3 3 4 2 2" xfId="10673" xr:uid="{00000000-0005-0000-0000-00000E230000}"/>
    <cellStyle name="Millares 2 4 3 3 4 2 2 2" xfId="19426" xr:uid="{00000000-0005-0000-0000-00000F230000}"/>
    <cellStyle name="Millares 2 4 3 3 4 2 3" xfId="15050" xr:uid="{00000000-0005-0000-0000-000010230000}"/>
    <cellStyle name="Millares 2 4 3 3 4 3" xfId="8485" xr:uid="{00000000-0005-0000-0000-000011230000}"/>
    <cellStyle name="Millares 2 4 3 3 4 3 2" xfId="17238" xr:uid="{00000000-0005-0000-0000-000012230000}"/>
    <cellStyle name="Millares 2 4 3 3 4 4" xfId="12862" xr:uid="{00000000-0005-0000-0000-000013230000}"/>
    <cellStyle name="Millares 2 4 3 3 5" xfId="5202" xr:uid="{00000000-0005-0000-0000-000014230000}"/>
    <cellStyle name="Millares 2 4 3 3 5 2" xfId="9579" xr:uid="{00000000-0005-0000-0000-000015230000}"/>
    <cellStyle name="Millares 2 4 3 3 5 2 2" xfId="18332" xr:uid="{00000000-0005-0000-0000-000016230000}"/>
    <cellStyle name="Millares 2 4 3 3 5 3" xfId="13956" xr:uid="{00000000-0005-0000-0000-000017230000}"/>
    <cellStyle name="Millares 2 4 3 3 6" xfId="7391" xr:uid="{00000000-0005-0000-0000-000018230000}"/>
    <cellStyle name="Millares 2 4 3 3 6 2" xfId="16144" xr:uid="{00000000-0005-0000-0000-000019230000}"/>
    <cellStyle name="Millares 2 4 3 3 7" xfId="11768" xr:uid="{00000000-0005-0000-0000-00001A230000}"/>
    <cellStyle name="Millares 2 4 3 4" xfId="2891" xr:uid="{00000000-0005-0000-0000-00001B230000}"/>
    <cellStyle name="Millares 2 4 3 4 2" xfId="3170" xr:uid="{00000000-0005-0000-0000-00001C230000}"/>
    <cellStyle name="Millares 2 4 3 4 2 2" xfId="3723" xr:uid="{00000000-0005-0000-0000-00001D230000}"/>
    <cellStyle name="Millares 2 4 3 4 2 2 2" xfId="4819" xr:uid="{00000000-0005-0000-0000-00001E230000}"/>
    <cellStyle name="Millares 2 4 3 4 2 2 2 2" xfId="7008" xr:uid="{00000000-0005-0000-0000-00001F230000}"/>
    <cellStyle name="Millares 2 4 3 4 2 2 2 2 2" xfId="11385" xr:uid="{00000000-0005-0000-0000-000020230000}"/>
    <cellStyle name="Millares 2 4 3 4 2 2 2 2 2 2" xfId="20138" xr:uid="{00000000-0005-0000-0000-000021230000}"/>
    <cellStyle name="Millares 2 4 3 4 2 2 2 2 3" xfId="15762" xr:uid="{00000000-0005-0000-0000-000022230000}"/>
    <cellStyle name="Millares 2 4 3 4 2 2 2 3" xfId="9197" xr:uid="{00000000-0005-0000-0000-000023230000}"/>
    <cellStyle name="Millares 2 4 3 4 2 2 2 3 2" xfId="17950" xr:uid="{00000000-0005-0000-0000-000024230000}"/>
    <cellStyle name="Millares 2 4 3 4 2 2 2 4" xfId="13574" xr:uid="{00000000-0005-0000-0000-000025230000}"/>
    <cellStyle name="Millares 2 4 3 4 2 2 3" xfId="5914" xr:uid="{00000000-0005-0000-0000-000026230000}"/>
    <cellStyle name="Millares 2 4 3 4 2 2 3 2" xfId="10291" xr:uid="{00000000-0005-0000-0000-000027230000}"/>
    <cellStyle name="Millares 2 4 3 4 2 2 3 2 2" xfId="19044" xr:uid="{00000000-0005-0000-0000-000028230000}"/>
    <cellStyle name="Millares 2 4 3 4 2 2 3 3" xfId="14668" xr:uid="{00000000-0005-0000-0000-000029230000}"/>
    <cellStyle name="Millares 2 4 3 4 2 2 4" xfId="8103" xr:uid="{00000000-0005-0000-0000-00002A230000}"/>
    <cellStyle name="Millares 2 4 3 4 2 2 4 2" xfId="16856" xr:uid="{00000000-0005-0000-0000-00002B230000}"/>
    <cellStyle name="Millares 2 4 3 4 2 2 5" xfId="12480" xr:uid="{00000000-0005-0000-0000-00002C230000}"/>
    <cellStyle name="Millares 2 4 3 4 2 3" xfId="4271" xr:uid="{00000000-0005-0000-0000-00002D230000}"/>
    <cellStyle name="Millares 2 4 3 4 2 3 2" xfId="6460" xr:uid="{00000000-0005-0000-0000-00002E230000}"/>
    <cellStyle name="Millares 2 4 3 4 2 3 2 2" xfId="10837" xr:uid="{00000000-0005-0000-0000-00002F230000}"/>
    <cellStyle name="Millares 2 4 3 4 2 3 2 2 2" xfId="19590" xr:uid="{00000000-0005-0000-0000-000030230000}"/>
    <cellStyle name="Millares 2 4 3 4 2 3 2 3" xfId="15214" xr:uid="{00000000-0005-0000-0000-000031230000}"/>
    <cellStyle name="Millares 2 4 3 4 2 3 3" xfId="8649" xr:uid="{00000000-0005-0000-0000-000032230000}"/>
    <cellStyle name="Millares 2 4 3 4 2 3 3 2" xfId="17402" xr:uid="{00000000-0005-0000-0000-000033230000}"/>
    <cellStyle name="Millares 2 4 3 4 2 3 4" xfId="13026" xr:uid="{00000000-0005-0000-0000-000034230000}"/>
    <cellStyle name="Millares 2 4 3 4 2 4" xfId="5366" xr:uid="{00000000-0005-0000-0000-000035230000}"/>
    <cellStyle name="Millares 2 4 3 4 2 4 2" xfId="9743" xr:uid="{00000000-0005-0000-0000-000036230000}"/>
    <cellStyle name="Millares 2 4 3 4 2 4 2 2" xfId="18496" xr:uid="{00000000-0005-0000-0000-000037230000}"/>
    <cellStyle name="Millares 2 4 3 4 2 4 3" xfId="14120" xr:uid="{00000000-0005-0000-0000-000038230000}"/>
    <cellStyle name="Millares 2 4 3 4 2 5" xfId="7555" xr:uid="{00000000-0005-0000-0000-000039230000}"/>
    <cellStyle name="Millares 2 4 3 4 2 5 2" xfId="16308" xr:uid="{00000000-0005-0000-0000-00003A230000}"/>
    <cellStyle name="Millares 2 4 3 4 2 6" xfId="11932" xr:uid="{00000000-0005-0000-0000-00003B230000}"/>
    <cellStyle name="Millares 2 4 3 4 3" xfId="3449" xr:uid="{00000000-0005-0000-0000-00003C230000}"/>
    <cellStyle name="Millares 2 4 3 4 3 2" xfId="4545" xr:uid="{00000000-0005-0000-0000-00003D230000}"/>
    <cellStyle name="Millares 2 4 3 4 3 2 2" xfId="6734" xr:uid="{00000000-0005-0000-0000-00003E230000}"/>
    <cellStyle name="Millares 2 4 3 4 3 2 2 2" xfId="11111" xr:uid="{00000000-0005-0000-0000-00003F230000}"/>
    <cellStyle name="Millares 2 4 3 4 3 2 2 2 2" xfId="19864" xr:uid="{00000000-0005-0000-0000-000040230000}"/>
    <cellStyle name="Millares 2 4 3 4 3 2 2 3" xfId="15488" xr:uid="{00000000-0005-0000-0000-000041230000}"/>
    <cellStyle name="Millares 2 4 3 4 3 2 3" xfId="8923" xr:uid="{00000000-0005-0000-0000-000042230000}"/>
    <cellStyle name="Millares 2 4 3 4 3 2 3 2" xfId="17676" xr:uid="{00000000-0005-0000-0000-000043230000}"/>
    <cellStyle name="Millares 2 4 3 4 3 2 4" xfId="13300" xr:uid="{00000000-0005-0000-0000-000044230000}"/>
    <cellStyle name="Millares 2 4 3 4 3 3" xfId="5640" xr:uid="{00000000-0005-0000-0000-000045230000}"/>
    <cellStyle name="Millares 2 4 3 4 3 3 2" xfId="10017" xr:uid="{00000000-0005-0000-0000-000046230000}"/>
    <cellStyle name="Millares 2 4 3 4 3 3 2 2" xfId="18770" xr:uid="{00000000-0005-0000-0000-000047230000}"/>
    <cellStyle name="Millares 2 4 3 4 3 3 3" xfId="14394" xr:uid="{00000000-0005-0000-0000-000048230000}"/>
    <cellStyle name="Millares 2 4 3 4 3 4" xfId="7829" xr:uid="{00000000-0005-0000-0000-000049230000}"/>
    <cellStyle name="Millares 2 4 3 4 3 4 2" xfId="16582" xr:uid="{00000000-0005-0000-0000-00004A230000}"/>
    <cellStyle name="Millares 2 4 3 4 3 5" xfId="12206" xr:uid="{00000000-0005-0000-0000-00004B230000}"/>
    <cellStyle name="Millares 2 4 3 4 4" xfId="3997" xr:uid="{00000000-0005-0000-0000-00004C230000}"/>
    <cellStyle name="Millares 2 4 3 4 4 2" xfId="6186" xr:uid="{00000000-0005-0000-0000-00004D230000}"/>
    <cellStyle name="Millares 2 4 3 4 4 2 2" xfId="10563" xr:uid="{00000000-0005-0000-0000-00004E230000}"/>
    <cellStyle name="Millares 2 4 3 4 4 2 2 2" xfId="19316" xr:uid="{00000000-0005-0000-0000-00004F230000}"/>
    <cellStyle name="Millares 2 4 3 4 4 2 3" xfId="14940" xr:uid="{00000000-0005-0000-0000-000050230000}"/>
    <cellStyle name="Millares 2 4 3 4 4 3" xfId="8375" xr:uid="{00000000-0005-0000-0000-000051230000}"/>
    <cellStyle name="Millares 2 4 3 4 4 3 2" xfId="17128" xr:uid="{00000000-0005-0000-0000-000052230000}"/>
    <cellStyle name="Millares 2 4 3 4 4 4" xfId="12752" xr:uid="{00000000-0005-0000-0000-000053230000}"/>
    <cellStyle name="Millares 2 4 3 4 5" xfId="5092" xr:uid="{00000000-0005-0000-0000-000054230000}"/>
    <cellStyle name="Millares 2 4 3 4 5 2" xfId="9469" xr:uid="{00000000-0005-0000-0000-000055230000}"/>
    <cellStyle name="Millares 2 4 3 4 5 2 2" xfId="18222" xr:uid="{00000000-0005-0000-0000-000056230000}"/>
    <cellStyle name="Millares 2 4 3 4 5 3" xfId="13846" xr:uid="{00000000-0005-0000-0000-000057230000}"/>
    <cellStyle name="Millares 2 4 3 4 6" xfId="7281" xr:uid="{00000000-0005-0000-0000-000058230000}"/>
    <cellStyle name="Millares 2 4 3 4 6 2" xfId="16034" xr:uid="{00000000-0005-0000-0000-000059230000}"/>
    <cellStyle name="Millares 2 4 3 4 7" xfId="11658" xr:uid="{00000000-0005-0000-0000-00005A230000}"/>
    <cellStyle name="Millares 2 4 3 5" xfId="3120" xr:uid="{00000000-0005-0000-0000-00005B230000}"/>
    <cellStyle name="Millares 2 4 3 5 2" xfId="3674" xr:uid="{00000000-0005-0000-0000-00005C230000}"/>
    <cellStyle name="Millares 2 4 3 5 2 2" xfId="4770" xr:uid="{00000000-0005-0000-0000-00005D230000}"/>
    <cellStyle name="Millares 2 4 3 5 2 2 2" xfId="6959" xr:uid="{00000000-0005-0000-0000-00005E230000}"/>
    <cellStyle name="Millares 2 4 3 5 2 2 2 2" xfId="11336" xr:uid="{00000000-0005-0000-0000-00005F230000}"/>
    <cellStyle name="Millares 2 4 3 5 2 2 2 2 2" xfId="20089" xr:uid="{00000000-0005-0000-0000-000060230000}"/>
    <cellStyle name="Millares 2 4 3 5 2 2 2 3" xfId="15713" xr:uid="{00000000-0005-0000-0000-000061230000}"/>
    <cellStyle name="Millares 2 4 3 5 2 2 3" xfId="9148" xr:uid="{00000000-0005-0000-0000-000062230000}"/>
    <cellStyle name="Millares 2 4 3 5 2 2 3 2" xfId="17901" xr:uid="{00000000-0005-0000-0000-000063230000}"/>
    <cellStyle name="Millares 2 4 3 5 2 2 4" xfId="13525" xr:uid="{00000000-0005-0000-0000-000064230000}"/>
    <cellStyle name="Millares 2 4 3 5 2 3" xfId="5865" xr:uid="{00000000-0005-0000-0000-000065230000}"/>
    <cellStyle name="Millares 2 4 3 5 2 3 2" xfId="10242" xr:uid="{00000000-0005-0000-0000-000066230000}"/>
    <cellStyle name="Millares 2 4 3 5 2 3 2 2" xfId="18995" xr:uid="{00000000-0005-0000-0000-000067230000}"/>
    <cellStyle name="Millares 2 4 3 5 2 3 3" xfId="14619" xr:uid="{00000000-0005-0000-0000-000068230000}"/>
    <cellStyle name="Millares 2 4 3 5 2 4" xfId="8054" xr:uid="{00000000-0005-0000-0000-000069230000}"/>
    <cellStyle name="Millares 2 4 3 5 2 4 2" xfId="16807" xr:uid="{00000000-0005-0000-0000-00006A230000}"/>
    <cellStyle name="Millares 2 4 3 5 2 5" xfId="12431" xr:uid="{00000000-0005-0000-0000-00006B230000}"/>
    <cellStyle name="Millares 2 4 3 5 3" xfId="4222" xr:uid="{00000000-0005-0000-0000-00006C230000}"/>
    <cellStyle name="Millares 2 4 3 5 3 2" xfId="6411" xr:uid="{00000000-0005-0000-0000-00006D230000}"/>
    <cellStyle name="Millares 2 4 3 5 3 2 2" xfId="10788" xr:uid="{00000000-0005-0000-0000-00006E230000}"/>
    <cellStyle name="Millares 2 4 3 5 3 2 2 2" xfId="19541" xr:uid="{00000000-0005-0000-0000-00006F230000}"/>
    <cellStyle name="Millares 2 4 3 5 3 2 3" xfId="15165" xr:uid="{00000000-0005-0000-0000-000070230000}"/>
    <cellStyle name="Millares 2 4 3 5 3 3" xfId="8600" xr:uid="{00000000-0005-0000-0000-000071230000}"/>
    <cellStyle name="Millares 2 4 3 5 3 3 2" xfId="17353" xr:uid="{00000000-0005-0000-0000-000072230000}"/>
    <cellStyle name="Millares 2 4 3 5 3 4" xfId="12977" xr:uid="{00000000-0005-0000-0000-000073230000}"/>
    <cellStyle name="Millares 2 4 3 5 4" xfId="5317" xr:uid="{00000000-0005-0000-0000-000074230000}"/>
    <cellStyle name="Millares 2 4 3 5 4 2" xfId="9694" xr:uid="{00000000-0005-0000-0000-000075230000}"/>
    <cellStyle name="Millares 2 4 3 5 4 2 2" xfId="18447" xr:uid="{00000000-0005-0000-0000-000076230000}"/>
    <cellStyle name="Millares 2 4 3 5 4 3" xfId="14071" xr:uid="{00000000-0005-0000-0000-000077230000}"/>
    <cellStyle name="Millares 2 4 3 5 5" xfId="7506" xr:uid="{00000000-0005-0000-0000-000078230000}"/>
    <cellStyle name="Millares 2 4 3 5 5 2" xfId="16259" xr:uid="{00000000-0005-0000-0000-000079230000}"/>
    <cellStyle name="Millares 2 4 3 5 6" xfId="11883" xr:uid="{00000000-0005-0000-0000-00007A230000}"/>
    <cellStyle name="Millares 2 4 3 6" xfId="3399" xr:uid="{00000000-0005-0000-0000-00007B230000}"/>
    <cellStyle name="Millares 2 4 3 6 2" xfId="4496" xr:uid="{00000000-0005-0000-0000-00007C230000}"/>
    <cellStyle name="Millares 2 4 3 6 2 2" xfId="6685" xr:uid="{00000000-0005-0000-0000-00007D230000}"/>
    <cellStyle name="Millares 2 4 3 6 2 2 2" xfId="11062" xr:uid="{00000000-0005-0000-0000-00007E230000}"/>
    <cellStyle name="Millares 2 4 3 6 2 2 2 2" xfId="19815" xr:uid="{00000000-0005-0000-0000-00007F230000}"/>
    <cellStyle name="Millares 2 4 3 6 2 2 3" xfId="15439" xr:uid="{00000000-0005-0000-0000-000080230000}"/>
    <cellStyle name="Millares 2 4 3 6 2 3" xfId="8874" xr:uid="{00000000-0005-0000-0000-000081230000}"/>
    <cellStyle name="Millares 2 4 3 6 2 3 2" xfId="17627" xr:uid="{00000000-0005-0000-0000-000082230000}"/>
    <cellStyle name="Millares 2 4 3 6 2 4" xfId="13251" xr:uid="{00000000-0005-0000-0000-000083230000}"/>
    <cellStyle name="Millares 2 4 3 6 3" xfId="5591" xr:uid="{00000000-0005-0000-0000-000084230000}"/>
    <cellStyle name="Millares 2 4 3 6 3 2" xfId="9968" xr:uid="{00000000-0005-0000-0000-000085230000}"/>
    <cellStyle name="Millares 2 4 3 6 3 2 2" xfId="18721" xr:uid="{00000000-0005-0000-0000-000086230000}"/>
    <cellStyle name="Millares 2 4 3 6 3 3" xfId="14345" xr:uid="{00000000-0005-0000-0000-000087230000}"/>
    <cellStyle name="Millares 2 4 3 6 4" xfId="7780" xr:uid="{00000000-0005-0000-0000-000088230000}"/>
    <cellStyle name="Millares 2 4 3 6 4 2" xfId="16533" xr:uid="{00000000-0005-0000-0000-000089230000}"/>
    <cellStyle name="Millares 2 4 3 6 5" xfId="12157" xr:uid="{00000000-0005-0000-0000-00008A230000}"/>
    <cellStyle name="Millares 2 4 3 7" xfId="3949" xr:uid="{00000000-0005-0000-0000-00008B230000}"/>
    <cellStyle name="Millares 2 4 3 7 2" xfId="6138" xr:uid="{00000000-0005-0000-0000-00008C230000}"/>
    <cellStyle name="Millares 2 4 3 7 2 2" xfId="10515" xr:uid="{00000000-0005-0000-0000-00008D230000}"/>
    <cellStyle name="Millares 2 4 3 7 2 2 2" xfId="19268" xr:uid="{00000000-0005-0000-0000-00008E230000}"/>
    <cellStyle name="Millares 2 4 3 7 2 3" xfId="14892" xr:uid="{00000000-0005-0000-0000-00008F230000}"/>
    <cellStyle name="Millares 2 4 3 7 3" xfId="8327" xr:uid="{00000000-0005-0000-0000-000090230000}"/>
    <cellStyle name="Millares 2 4 3 7 3 2" xfId="17080" xr:uid="{00000000-0005-0000-0000-000091230000}"/>
    <cellStyle name="Millares 2 4 3 7 4" xfId="12704" xr:uid="{00000000-0005-0000-0000-000092230000}"/>
    <cellStyle name="Millares 2 4 3 8" xfId="5044" xr:uid="{00000000-0005-0000-0000-000093230000}"/>
    <cellStyle name="Millares 2 4 3 8 2" xfId="9421" xr:uid="{00000000-0005-0000-0000-000094230000}"/>
    <cellStyle name="Millares 2 4 3 8 2 2" xfId="18174" xr:uid="{00000000-0005-0000-0000-000095230000}"/>
    <cellStyle name="Millares 2 4 3 8 3" xfId="13798" xr:uid="{00000000-0005-0000-0000-000096230000}"/>
    <cellStyle name="Millares 2 4 3 9" xfId="7233" xr:uid="{00000000-0005-0000-0000-000097230000}"/>
    <cellStyle name="Millares 2 4 3 9 2" xfId="15986" xr:uid="{00000000-0005-0000-0000-000098230000}"/>
    <cellStyle name="Millares 2 4 4" xfId="2947" xr:uid="{00000000-0005-0000-0000-000099230000}"/>
    <cellStyle name="Millares 2 4 4 2" xfId="3059" xr:uid="{00000000-0005-0000-0000-00009A230000}"/>
    <cellStyle name="Millares 2 4 4 2 2" xfId="3335" xr:uid="{00000000-0005-0000-0000-00009B230000}"/>
    <cellStyle name="Millares 2 4 4 2 2 2" xfId="3888" xr:uid="{00000000-0005-0000-0000-00009C230000}"/>
    <cellStyle name="Millares 2 4 4 2 2 2 2" xfId="4984" xr:uid="{00000000-0005-0000-0000-00009D230000}"/>
    <cellStyle name="Millares 2 4 4 2 2 2 2 2" xfId="7173" xr:uid="{00000000-0005-0000-0000-00009E230000}"/>
    <cellStyle name="Millares 2 4 4 2 2 2 2 2 2" xfId="11550" xr:uid="{00000000-0005-0000-0000-00009F230000}"/>
    <cellStyle name="Millares 2 4 4 2 2 2 2 2 2 2" xfId="20303" xr:uid="{00000000-0005-0000-0000-0000A0230000}"/>
    <cellStyle name="Millares 2 4 4 2 2 2 2 2 3" xfId="15927" xr:uid="{00000000-0005-0000-0000-0000A1230000}"/>
    <cellStyle name="Millares 2 4 4 2 2 2 2 3" xfId="9362" xr:uid="{00000000-0005-0000-0000-0000A2230000}"/>
    <cellStyle name="Millares 2 4 4 2 2 2 2 3 2" xfId="18115" xr:uid="{00000000-0005-0000-0000-0000A3230000}"/>
    <cellStyle name="Millares 2 4 4 2 2 2 2 4" xfId="13739" xr:uid="{00000000-0005-0000-0000-0000A4230000}"/>
    <cellStyle name="Millares 2 4 4 2 2 2 3" xfId="6079" xr:uid="{00000000-0005-0000-0000-0000A5230000}"/>
    <cellStyle name="Millares 2 4 4 2 2 2 3 2" xfId="10456" xr:uid="{00000000-0005-0000-0000-0000A6230000}"/>
    <cellStyle name="Millares 2 4 4 2 2 2 3 2 2" xfId="19209" xr:uid="{00000000-0005-0000-0000-0000A7230000}"/>
    <cellStyle name="Millares 2 4 4 2 2 2 3 3" xfId="14833" xr:uid="{00000000-0005-0000-0000-0000A8230000}"/>
    <cellStyle name="Millares 2 4 4 2 2 2 4" xfId="8268" xr:uid="{00000000-0005-0000-0000-0000A9230000}"/>
    <cellStyle name="Millares 2 4 4 2 2 2 4 2" xfId="17021" xr:uid="{00000000-0005-0000-0000-0000AA230000}"/>
    <cellStyle name="Millares 2 4 4 2 2 2 5" xfId="12645" xr:uid="{00000000-0005-0000-0000-0000AB230000}"/>
    <cellStyle name="Millares 2 4 4 2 2 3" xfId="4436" xr:uid="{00000000-0005-0000-0000-0000AC230000}"/>
    <cellStyle name="Millares 2 4 4 2 2 3 2" xfId="6625" xr:uid="{00000000-0005-0000-0000-0000AD230000}"/>
    <cellStyle name="Millares 2 4 4 2 2 3 2 2" xfId="11002" xr:uid="{00000000-0005-0000-0000-0000AE230000}"/>
    <cellStyle name="Millares 2 4 4 2 2 3 2 2 2" xfId="19755" xr:uid="{00000000-0005-0000-0000-0000AF230000}"/>
    <cellStyle name="Millares 2 4 4 2 2 3 2 3" xfId="15379" xr:uid="{00000000-0005-0000-0000-0000B0230000}"/>
    <cellStyle name="Millares 2 4 4 2 2 3 3" xfId="8814" xr:uid="{00000000-0005-0000-0000-0000B1230000}"/>
    <cellStyle name="Millares 2 4 4 2 2 3 3 2" xfId="17567" xr:uid="{00000000-0005-0000-0000-0000B2230000}"/>
    <cellStyle name="Millares 2 4 4 2 2 3 4" xfId="13191" xr:uid="{00000000-0005-0000-0000-0000B3230000}"/>
    <cellStyle name="Millares 2 4 4 2 2 4" xfId="5531" xr:uid="{00000000-0005-0000-0000-0000B4230000}"/>
    <cellStyle name="Millares 2 4 4 2 2 4 2" xfId="9908" xr:uid="{00000000-0005-0000-0000-0000B5230000}"/>
    <cellStyle name="Millares 2 4 4 2 2 4 2 2" xfId="18661" xr:uid="{00000000-0005-0000-0000-0000B6230000}"/>
    <cellStyle name="Millares 2 4 4 2 2 4 3" xfId="14285" xr:uid="{00000000-0005-0000-0000-0000B7230000}"/>
    <cellStyle name="Millares 2 4 4 2 2 5" xfId="7720" xr:uid="{00000000-0005-0000-0000-0000B8230000}"/>
    <cellStyle name="Millares 2 4 4 2 2 5 2" xfId="16473" xr:uid="{00000000-0005-0000-0000-0000B9230000}"/>
    <cellStyle name="Millares 2 4 4 2 2 6" xfId="12097" xr:uid="{00000000-0005-0000-0000-0000BA230000}"/>
    <cellStyle name="Millares 2 4 4 2 3" xfId="3614" xr:uid="{00000000-0005-0000-0000-0000BB230000}"/>
    <cellStyle name="Millares 2 4 4 2 3 2" xfId="4710" xr:uid="{00000000-0005-0000-0000-0000BC230000}"/>
    <cellStyle name="Millares 2 4 4 2 3 2 2" xfId="6899" xr:uid="{00000000-0005-0000-0000-0000BD230000}"/>
    <cellStyle name="Millares 2 4 4 2 3 2 2 2" xfId="11276" xr:uid="{00000000-0005-0000-0000-0000BE230000}"/>
    <cellStyle name="Millares 2 4 4 2 3 2 2 2 2" xfId="20029" xr:uid="{00000000-0005-0000-0000-0000BF230000}"/>
    <cellStyle name="Millares 2 4 4 2 3 2 2 3" xfId="15653" xr:uid="{00000000-0005-0000-0000-0000C0230000}"/>
    <cellStyle name="Millares 2 4 4 2 3 2 3" xfId="9088" xr:uid="{00000000-0005-0000-0000-0000C1230000}"/>
    <cellStyle name="Millares 2 4 4 2 3 2 3 2" xfId="17841" xr:uid="{00000000-0005-0000-0000-0000C2230000}"/>
    <cellStyle name="Millares 2 4 4 2 3 2 4" xfId="13465" xr:uid="{00000000-0005-0000-0000-0000C3230000}"/>
    <cellStyle name="Millares 2 4 4 2 3 3" xfId="5805" xr:uid="{00000000-0005-0000-0000-0000C4230000}"/>
    <cellStyle name="Millares 2 4 4 2 3 3 2" xfId="10182" xr:uid="{00000000-0005-0000-0000-0000C5230000}"/>
    <cellStyle name="Millares 2 4 4 2 3 3 2 2" xfId="18935" xr:uid="{00000000-0005-0000-0000-0000C6230000}"/>
    <cellStyle name="Millares 2 4 4 2 3 3 3" xfId="14559" xr:uid="{00000000-0005-0000-0000-0000C7230000}"/>
    <cellStyle name="Millares 2 4 4 2 3 4" xfId="7994" xr:uid="{00000000-0005-0000-0000-0000C8230000}"/>
    <cellStyle name="Millares 2 4 4 2 3 4 2" xfId="16747" xr:uid="{00000000-0005-0000-0000-0000C9230000}"/>
    <cellStyle name="Millares 2 4 4 2 3 5" xfId="12371" xr:uid="{00000000-0005-0000-0000-0000CA230000}"/>
    <cellStyle name="Millares 2 4 4 2 4" xfId="4162" xr:uid="{00000000-0005-0000-0000-0000CB230000}"/>
    <cellStyle name="Millares 2 4 4 2 4 2" xfId="6351" xr:uid="{00000000-0005-0000-0000-0000CC230000}"/>
    <cellStyle name="Millares 2 4 4 2 4 2 2" xfId="10728" xr:uid="{00000000-0005-0000-0000-0000CD230000}"/>
    <cellStyle name="Millares 2 4 4 2 4 2 2 2" xfId="19481" xr:uid="{00000000-0005-0000-0000-0000CE230000}"/>
    <cellStyle name="Millares 2 4 4 2 4 2 3" xfId="15105" xr:uid="{00000000-0005-0000-0000-0000CF230000}"/>
    <cellStyle name="Millares 2 4 4 2 4 3" xfId="8540" xr:uid="{00000000-0005-0000-0000-0000D0230000}"/>
    <cellStyle name="Millares 2 4 4 2 4 3 2" xfId="17293" xr:uid="{00000000-0005-0000-0000-0000D1230000}"/>
    <cellStyle name="Millares 2 4 4 2 4 4" xfId="12917" xr:uid="{00000000-0005-0000-0000-0000D2230000}"/>
    <cellStyle name="Millares 2 4 4 2 5" xfId="5257" xr:uid="{00000000-0005-0000-0000-0000D3230000}"/>
    <cellStyle name="Millares 2 4 4 2 5 2" xfId="9634" xr:uid="{00000000-0005-0000-0000-0000D4230000}"/>
    <cellStyle name="Millares 2 4 4 2 5 2 2" xfId="18387" xr:uid="{00000000-0005-0000-0000-0000D5230000}"/>
    <cellStyle name="Millares 2 4 4 2 5 3" xfId="14011" xr:uid="{00000000-0005-0000-0000-0000D6230000}"/>
    <cellStyle name="Millares 2 4 4 2 6" xfId="7446" xr:uid="{00000000-0005-0000-0000-0000D7230000}"/>
    <cellStyle name="Millares 2 4 4 2 6 2" xfId="16199" xr:uid="{00000000-0005-0000-0000-0000D8230000}"/>
    <cellStyle name="Millares 2 4 4 2 7" xfId="11823" xr:uid="{00000000-0005-0000-0000-0000D9230000}"/>
    <cellStyle name="Millares 2 4 4 3" xfId="3223" xr:uid="{00000000-0005-0000-0000-0000DA230000}"/>
    <cellStyle name="Millares 2 4 4 3 2" xfId="3776" xr:uid="{00000000-0005-0000-0000-0000DB230000}"/>
    <cellStyle name="Millares 2 4 4 3 2 2" xfId="4872" xr:uid="{00000000-0005-0000-0000-0000DC230000}"/>
    <cellStyle name="Millares 2 4 4 3 2 2 2" xfId="7061" xr:uid="{00000000-0005-0000-0000-0000DD230000}"/>
    <cellStyle name="Millares 2 4 4 3 2 2 2 2" xfId="11438" xr:uid="{00000000-0005-0000-0000-0000DE230000}"/>
    <cellStyle name="Millares 2 4 4 3 2 2 2 2 2" xfId="20191" xr:uid="{00000000-0005-0000-0000-0000DF230000}"/>
    <cellStyle name="Millares 2 4 4 3 2 2 2 3" xfId="15815" xr:uid="{00000000-0005-0000-0000-0000E0230000}"/>
    <cellStyle name="Millares 2 4 4 3 2 2 3" xfId="9250" xr:uid="{00000000-0005-0000-0000-0000E1230000}"/>
    <cellStyle name="Millares 2 4 4 3 2 2 3 2" xfId="18003" xr:uid="{00000000-0005-0000-0000-0000E2230000}"/>
    <cellStyle name="Millares 2 4 4 3 2 2 4" xfId="13627" xr:uid="{00000000-0005-0000-0000-0000E3230000}"/>
    <cellStyle name="Millares 2 4 4 3 2 3" xfId="5967" xr:uid="{00000000-0005-0000-0000-0000E4230000}"/>
    <cellStyle name="Millares 2 4 4 3 2 3 2" xfId="10344" xr:uid="{00000000-0005-0000-0000-0000E5230000}"/>
    <cellStyle name="Millares 2 4 4 3 2 3 2 2" xfId="19097" xr:uid="{00000000-0005-0000-0000-0000E6230000}"/>
    <cellStyle name="Millares 2 4 4 3 2 3 3" xfId="14721" xr:uid="{00000000-0005-0000-0000-0000E7230000}"/>
    <cellStyle name="Millares 2 4 4 3 2 4" xfId="8156" xr:uid="{00000000-0005-0000-0000-0000E8230000}"/>
    <cellStyle name="Millares 2 4 4 3 2 4 2" xfId="16909" xr:uid="{00000000-0005-0000-0000-0000E9230000}"/>
    <cellStyle name="Millares 2 4 4 3 2 5" xfId="12533" xr:uid="{00000000-0005-0000-0000-0000EA230000}"/>
    <cellStyle name="Millares 2 4 4 3 3" xfId="4324" xr:uid="{00000000-0005-0000-0000-0000EB230000}"/>
    <cellStyle name="Millares 2 4 4 3 3 2" xfId="6513" xr:uid="{00000000-0005-0000-0000-0000EC230000}"/>
    <cellStyle name="Millares 2 4 4 3 3 2 2" xfId="10890" xr:uid="{00000000-0005-0000-0000-0000ED230000}"/>
    <cellStyle name="Millares 2 4 4 3 3 2 2 2" xfId="19643" xr:uid="{00000000-0005-0000-0000-0000EE230000}"/>
    <cellStyle name="Millares 2 4 4 3 3 2 3" xfId="15267" xr:uid="{00000000-0005-0000-0000-0000EF230000}"/>
    <cellStyle name="Millares 2 4 4 3 3 3" xfId="8702" xr:uid="{00000000-0005-0000-0000-0000F0230000}"/>
    <cellStyle name="Millares 2 4 4 3 3 3 2" xfId="17455" xr:uid="{00000000-0005-0000-0000-0000F1230000}"/>
    <cellStyle name="Millares 2 4 4 3 3 4" xfId="13079" xr:uid="{00000000-0005-0000-0000-0000F2230000}"/>
    <cellStyle name="Millares 2 4 4 3 4" xfId="5419" xr:uid="{00000000-0005-0000-0000-0000F3230000}"/>
    <cellStyle name="Millares 2 4 4 3 4 2" xfId="9796" xr:uid="{00000000-0005-0000-0000-0000F4230000}"/>
    <cellStyle name="Millares 2 4 4 3 4 2 2" xfId="18549" xr:uid="{00000000-0005-0000-0000-0000F5230000}"/>
    <cellStyle name="Millares 2 4 4 3 4 3" xfId="14173" xr:uid="{00000000-0005-0000-0000-0000F6230000}"/>
    <cellStyle name="Millares 2 4 4 3 5" xfId="7608" xr:uid="{00000000-0005-0000-0000-0000F7230000}"/>
    <cellStyle name="Millares 2 4 4 3 5 2" xfId="16361" xr:uid="{00000000-0005-0000-0000-0000F8230000}"/>
    <cellStyle name="Millares 2 4 4 3 6" xfId="11985" xr:uid="{00000000-0005-0000-0000-0000F9230000}"/>
    <cellStyle name="Millares 2 4 4 4" xfId="3502" xr:uid="{00000000-0005-0000-0000-0000FA230000}"/>
    <cellStyle name="Millares 2 4 4 4 2" xfId="4598" xr:uid="{00000000-0005-0000-0000-0000FB230000}"/>
    <cellStyle name="Millares 2 4 4 4 2 2" xfId="6787" xr:uid="{00000000-0005-0000-0000-0000FC230000}"/>
    <cellStyle name="Millares 2 4 4 4 2 2 2" xfId="11164" xr:uid="{00000000-0005-0000-0000-0000FD230000}"/>
    <cellStyle name="Millares 2 4 4 4 2 2 2 2" xfId="19917" xr:uid="{00000000-0005-0000-0000-0000FE230000}"/>
    <cellStyle name="Millares 2 4 4 4 2 2 3" xfId="15541" xr:uid="{00000000-0005-0000-0000-0000FF230000}"/>
    <cellStyle name="Millares 2 4 4 4 2 3" xfId="8976" xr:uid="{00000000-0005-0000-0000-000000240000}"/>
    <cellStyle name="Millares 2 4 4 4 2 3 2" xfId="17729" xr:uid="{00000000-0005-0000-0000-000001240000}"/>
    <cellStyle name="Millares 2 4 4 4 2 4" xfId="13353" xr:uid="{00000000-0005-0000-0000-000002240000}"/>
    <cellStyle name="Millares 2 4 4 4 3" xfId="5693" xr:uid="{00000000-0005-0000-0000-000003240000}"/>
    <cellStyle name="Millares 2 4 4 4 3 2" xfId="10070" xr:uid="{00000000-0005-0000-0000-000004240000}"/>
    <cellStyle name="Millares 2 4 4 4 3 2 2" xfId="18823" xr:uid="{00000000-0005-0000-0000-000005240000}"/>
    <cellStyle name="Millares 2 4 4 4 3 3" xfId="14447" xr:uid="{00000000-0005-0000-0000-000006240000}"/>
    <cellStyle name="Millares 2 4 4 4 4" xfId="7882" xr:uid="{00000000-0005-0000-0000-000007240000}"/>
    <cellStyle name="Millares 2 4 4 4 4 2" xfId="16635" xr:uid="{00000000-0005-0000-0000-000008240000}"/>
    <cellStyle name="Millares 2 4 4 4 5" xfId="12259" xr:uid="{00000000-0005-0000-0000-000009240000}"/>
    <cellStyle name="Millares 2 4 4 5" xfId="4050" xr:uid="{00000000-0005-0000-0000-00000A240000}"/>
    <cellStyle name="Millares 2 4 4 5 2" xfId="6239" xr:uid="{00000000-0005-0000-0000-00000B240000}"/>
    <cellStyle name="Millares 2 4 4 5 2 2" xfId="10616" xr:uid="{00000000-0005-0000-0000-00000C240000}"/>
    <cellStyle name="Millares 2 4 4 5 2 2 2" xfId="19369" xr:uid="{00000000-0005-0000-0000-00000D240000}"/>
    <cellStyle name="Millares 2 4 4 5 2 3" xfId="14993" xr:uid="{00000000-0005-0000-0000-00000E240000}"/>
    <cellStyle name="Millares 2 4 4 5 3" xfId="8428" xr:uid="{00000000-0005-0000-0000-00000F240000}"/>
    <cellStyle name="Millares 2 4 4 5 3 2" xfId="17181" xr:uid="{00000000-0005-0000-0000-000010240000}"/>
    <cellStyle name="Millares 2 4 4 5 4" xfId="12805" xr:uid="{00000000-0005-0000-0000-000011240000}"/>
    <cellStyle name="Millares 2 4 4 6" xfId="5145" xr:uid="{00000000-0005-0000-0000-000012240000}"/>
    <cellStyle name="Millares 2 4 4 6 2" xfId="9522" xr:uid="{00000000-0005-0000-0000-000013240000}"/>
    <cellStyle name="Millares 2 4 4 6 2 2" xfId="18275" xr:uid="{00000000-0005-0000-0000-000014240000}"/>
    <cellStyle name="Millares 2 4 4 6 3" xfId="13899" xr:uid="{00000000-0005-0000-0000-000015240000}"/>
    <cellStyle name="Millares 2 4 4 7" xfId="7334" xr:uid="{00000000-0005-0000-0000-000016240000}"/>
    <cellStyle name="Millares 2 4 4 7 2" xfId="16087" xr:uid="{00000000-0005-0000-0000-000017240000}"/>
    <cellStyle name="Millares 2 4 4 8" xfId="11711" xr:uid="{00000000-0005-0000-0000-000018240000}"/>
    <cellStyle name="Millares 2 4 5" xfId="3002" xr:uid="{00000000-0005-0000-0000-000019240000}"/>
    <cellStyle name="Millares 2 4 5 2" xfId="3278" xr:uid="{00000000-0005-0000-0000-00001A240000}"/>
    <cellStyle name="Millares 2 4 5 2 2" xfId="3831" xr:uid="{00000000-0005-0000-0000-00001B240000}"/>
    <cellStyle name="Millares 2 4 5 2 2 2" xfId="4927" xr:uid="{00000000-0005-0000-0000-00001C240000}"/>
    <cellStyle name="Millares 2 4 5 2 2 2 2" xfId="7116" xr:uid="{00000000-0005-0000-0000-00001D240000}"/>
    <cellStyle name="Millares 2 4 5 2 2 2 2 2" xfId="11493" xr:uid="{00000000-0005-0000-0000-00001E240000}"/>
    <cellStyle name="Millares 2 4 5 2 2 2 2 2 2" xfId="20246" xr:uid="{00000000-0005-0000-0000-00001F240000}"/>
    <cellStyle name="Millares 2 4 5 2 2 2 2 3" xfId="15870" xr:uid="{00000000-0005-0000-0000-000020240000}"/>
    <cellStyle name="Millares 2 4 5 2 2 2 3" xfId="9305" xr:uid="{00000000-0005-0000-0000-000021240000}"/>
    <cellStyle name="Millares 2 4 5 2 2 2 3 2" xfId="18058" xr:uid="{00000000-0005-0000-0000-000022240000}"/>
    <cellStyle name="Millares 2 4 5 2 2 2 4" xfId="13682" xr:uid="{00000000-0005-0000-0000-000023240000}"/>
    <cellStyle name="Millares 2 4 5 2 2 3" xfId="6022" xr:uid="{00000000-0005-0000-0000-000024240000}"/>
    <cellStyle name="Millares 2 4 5 2 2 3 2" xfId="10399" xr:uid="{00000000-0005-0000-0000-000025240000}"/>
    <cellStyle name="Millares 2 4 5 2 2 3 2 2" xfId="19152" xr:uid="{00000000-0005-0000-0000-000026240000}"/>
    <cellStyle name="Millares 2 4 5 2 2 3 3" xfId="14776" xr:uid="{00000000-0005-0000-0000-000027240000}"/>
    <cellStyle name="Millares 2 4 5 2 2 4" xfId="8211" xr:uid="{00000000-0005-0000-0000-000028240000}"/>
    <cellStyle name="Millares 2 4 5 2 2 4 2" xfId="16964" xr:uid="{00000000-0005-0000-0000-000029240000}"/>
    <cellStyle name="Millares 2 4 5 2 2 5" xfId="12588" xr:uid="{00000000-0005-0000-0000-00002A240000}"/>
    <cellStyle name="Millares 2 4 5 2 3" xfId="4379" xr:uid="{00000000-0005-0000-0000-00002B240000}"/>
    <cellStyle name="Millares 2 4 5 2 3 2" xfId="6568" xr:uid="{00000000-0005-0000-0000-00002C240000}"/>
    <cellStyle name="Millares 2 4 5 2 3 2 2" xfId="10945" xr:uid="{00000000-0005-0000-0000-00002D240000}"/>
    <cellStyle name="Millares 2 4 5 2 3 2 2 2" xfId="19698" xr:uid="{00000000-0005-0000-0000-00002E240000}"/>
    <cellStyle name="Millares 2 4 5 2 3 2 3" xfId="15322" xr:uid="{00000000-0005-0000-0000-00002F240000}"/>
    <cellStyle name="Millares 2 4 5 2 3 3" xfId="8757" xr:uid="{00000000-0005-0000-0000-000030240000}"/>
    <cellStyle name="Millares 2 4 5 2 3 3 2" xfId="17510" xr:uid="{00000000-0005-0000-0000-000031240000}"/>
    <cellStyle name="Millares 2 4 5 2 3 4" xfId="13134" xr:uid="{00000000-0005-0000-0000-000032240000}"/>
    <cellStyle name="Millares 2 4 5 2 4" xfId="5474" xr:uid="{00000000-0005-0000-0000-000033240000}"/>
    <cellStyle name="Millares 2 4 5 2 4 2" xfId="9851" xr:uid="{00000000-0005-0000-0000-000034240000}"/>
    <cellStyle name="Millares 2 4 5 2 4 2 2" xfId="18604" xr:uid="{00000000-0005-0000-0000-000035240000}"/>
    <cellStyle name="Millares 2 4 5 2 4 3" xfId="14228" xr:uid="{00000000-0005-0000-0000-000036240000}"/>
    <cellStyle name="Millares 2 4 5 2 5" xfId="7663" xr:uid="{00000000-0005-0000-0000-000037240000}"/>
    <cellStyle name="Millares 2 4 5 2 5 2" xfId="16416" xr:uid="{00000000-0005-0000-0000-000038240000}"/>
    <cellStyle name="Millares 2 4 5 2 6" xfId="12040" xr:uid="{00000000-0005-0000-0000-000039240000}"/>
    <cellStyle name="Millares 2 4 5 3" xfId="3557" xr:uid="{00000000-0005-0000-0000-00003A240000}"/>
    <cellStyle name="Millares 2 4 5 3 2" xfId="4653" xr:uid="{00000000-0005-0000-0000-00003B240000}"/>
    <cellStyle name="Millares 2 4 5 3 2 2" xfId="6842" xr:uid="{00000000-0005-0000-0000-00003C240000}"/>
    <cellStyle name="Millares 2 4 5 3 2 2 2" xfId="11219" xr:uid="{00000000-0005-0000-0000-00003D240000}"/>
    <cellStyle name="Millares 2 4 5 3 2 2 2 2" xfId="19972" xr:uid="{00000000-0005-0000-0000-00003E240000}"/>
    <cellStyle name="Millares 2 4 5 3 2 2 3" xfId="15596" xr:uid="{00000000-0005-0000-0000-00003F240000}"/>
    <cellStyle name="Millares 2 4 5 3 2 3" xfId="9031" xr:uid="{00000000-0005-0000-0000-000040240000}"/>
    <cellStyle name="Millares 2 4 5 3 2 3 2" xfId="17784" xr:uid="{00000000-0005-0000-0000-000041240000}"/>
    <cellStyle name="Millares 2 4 5 3 2 4" xfId="13408" xr:uid="{00000000-0005-0000-0000-000042240000}"/>
    <cellStyle name="Millares 2 4 5 3 3" xfId="5748" xr:uid="{00000000-0005-0000-0000-000043240000}"/>
    <cellStyle name="Millares 2 4 5 3 3 2" xfId="10125" xr:uid="{00000000-0005-0000-0000-000044240000}"/>
    <cellStyle name="Millares 2 4 5 3 3 2 2" xfId="18878" xr:uid="{00000000-0005-0000-0000-000045240000}"/>
    <cellStyle name="Millares 2 4 5 3 3 3" xfId="14502" xr:uid="{00000000-0005-0000-0000-000046240000}"/>
    <cellStyle name="Millares 2 4 5 3 4" xfId="7937" xr:uid="{00000000-0005-0000-0000-000047240000}"/>
    <cellStyle name="Millares 2 4 5 3 4 2" xfId="16690" xr:uid="{00000000-0005-0000-0000-000048240000}"/>
    <cellStyle name="Millares 2 4 5 3 5" xfId="12314" xr:uid="{00000000-0005-0000-0000-000049240000}"/>
    <cellStyle name="Millares 2 4 5 4" xfId="4105" xr:uid="{00000000-0005-0000-0000-00004A240000}"/>
    <cellStyle name="Millares 2 4 5 4 2" xfId="6294" xr:uid="{00000000-0005-0000-0000-00004B240000}"/>
    <cellStyle name="Millares 2 4 5 4 2 2" xfId="10671" xr:uid="{00000000-0005-0000-0000-00004C240000}"/>
    <cellStyle name="Millares 2 4 5 4 2 2 2" xfId="19424" xr:uid="{00000000-0005-0000-0000-00004D240000}"/>
    <cellStyle name="Millares 2 4 5 4 2 3" xfId="15048" xr:uid="{00000000-0005-0000-0000-00004E240000}"/>
    <cellStyle name="Millares 2 4 5 4 3" xfId="8483" xr:uid="{00000000-0005-0000-0000-00004F240000}"/>
    <cellStyle name="Millares 2 4 5 4 3 2" xfId="17236" xr:uid="{00000000-0005-0000-0000-000050240000}"/>
    <cellStyle name="Millares 2 4 5 4 4" xfId="12860" xr:uid="{00000000-0005-0000-0000-000051240000}"/>
    <cellStyle name="Millares 2 4 5 5" xfId="5200" xr:uid="{00000000-0005-0000-0000-000052240000}"/>
    <cellStyle name="Millares 2 4 5 5 2" xfId="9577" xr:uid="{00000000-0005-0000-0000-000053240000}"/>
    <cellStyle name="Millares 2 4 5 5 2 2" xfId="18330" xr:uid="{00000000-0005-0000-0000-000054240000}"/>
    <cellStyle name="Millares 2 4 5 5 3" xfId="13954" xr:uid="{00000000-0005-0000-0000-000055240000}"/>
    <cellStyle name="Millares 2 4 5 6" xfId="7389" xr:uid="{00000000-0005-0000-0000-000056240000}"/>
    <cellStyle name="Millares 2 4 5 6 2" xfId="16142" xr:uid="{00000000-0005-0000-0000-000057240000}"/>
    <cellStyle name="Millares 2 4 5 7" xfId="11766" xr:uid="{00000000-0005-0000-0000-000058240000}"/>
    <cellStyle name="Millares 2 4 6" xfId="2889" xr:uid="{00000000-0005-0000-0000-000059240000}"/>
    <cellStyle name="Millares 2 4 6 2" xfId="3168" xr:uid="{00000000-0005-0000-0000-00005A240000}"/>
    <cellStyle name="Millares 2 4 6 2 2" xfId="3721" xr:uid="{00000000-0005-0000-0000-00005B240000}"/>
    <cellStyle name="Millares 2 4 6 2 2 2" xfId="4817" xr:uid="{00000000-0005-0000-0000-00005C240000}"/>
    <cellStyle name="Millares 2 4 6 2 2 2 2" xfId="7006" xr:uid="{00000000-0005-0000-0000-00005D240000}"/>
    <cellStyle name="Millares 2 4 6 2 2 2 2 2" xfId="11383" xr:uid="{00000000-0005-0000-0000-00005E240000}"/>
    <cellStyle name="Millares 2 4 6 2 2 2 2 2 2" xfId="20136" xr:uid="{00000000-0005-0000-0000-00005F240000}"/>
    <cellStyle name="Millares 2 4 6 2 2 2 2 3" xfId="15760" xr:uid="{00000000-0005-0000-0000-000060240000}"/>
    <cellStyle name="Millares 2 4 6 2 2 2 3" xfId="9195" xr:uid="{00000000-0005-0000-0000-000061240000}"/>
    <cellStyle name="Millares 2 4 6 2 2 2 3 2" xfId="17948" xr:uid="{00000000-0005-0000-0000-000062240000}"/>
    <cellStyle name="Millares 2 4 6 2 2 2 4" xfId="13572" xr:uid="{00000000-0005-0000-0000-000063240000}"/>
    <cellStyle name="Millares 2 4 6 2 2 3" xfId="5912" xr:uid="{00000000-0005-0000-0000-000064240000}"/>
    <cellStyle name="Millares 2 4 6 2 2 3 2" xfId="10289" xr:uid="{00000000-0005-0000-0000-000065240000}"/>
    <cellStyle name="Millares 2 4 6 2 2 3 2 2" xfId="19042" xr:uid="{00000000-0005-0000-0000-000066240000}"/>
    <cellStyle name="Millares 2 4 6 2 2 3 3" xfId="14666" xr:uid="{00000000-0005-0000-0000-000067240000}"/>
    <cellStyle name="Millares 2 4 6 2 2 4" xfId="8101" xr:uid="{00000000-0005-0000-0000-000068240000}"/>
    <cellStyle name="Millares 2 4 6 2 2 4 2" xfId="16854" xr:uid="{00000000-0005-0000-0000-000069240000}"/>
    <cellStyle name="Millares 2 4 6 2 2 5" xfId="12478" xr:uid="{00000000-0005-0000-0000-00006A240000}"/>
    <cellStyle name="Millares 2 4 6 2 3" xfId="4269" xr:uid="{00000000-0005-0000-0000-00006B240000}"/>
    <cellStyle name="Millares 2 4 6 2 3 2" xfId="6458" xr:uid="{00000000-0005-0000-0000-00006C240000}"/>
    <cellStyle name="Millares 2 4 6 2 3 2 2" xfId="10835" xr:uid="{00000000-0005-0000-0000-00006D240000}"/>
    <cellStyle name="Millares 2 4 6 2 3 2 2 2" xfId="19588" xr:uid="{00000000-0005-0000-0000-00006E240000}"/>
    <cellStyle name="Millares 2 4 6 2 3 2 3" xfId="15212" xr:uid="{00000000-0005-0000-0000-00006F240000}"/>
    <cellStyle name="Millares 2 4 6 2 3 3" xfId="8647" xr:uid="{00000000-0005-0000-0000-000070240000}"/>
    <cellStyle name="Millares 2 4 6 2 3 3 2" xfId="17400" xr:uid="{00000000-0005-0000-0000-000071240000}"/>
    <cellStyle name="Millares 2 4 6 2 3 4" xfId="13024" xr:uid="{00000000-0005-0000-0000-000072240000}"/>
    <cellStyle name="Millares 2 4 6 2 4" xfId="5364" xr:uid="{00000000-0005-0000-0000-000073240000}"/>
    <cellStyle name="Millares 2 4 6 2 4 2" xfId="9741" xr:uid="{00000000-0005-0000-0000-000074240000}"/>
    <cellStyle name="Millares 2 4 6 2 4 2 2" xfId="18494" xr:uid="{00000000-0005-0000-0000-000075240000}"/>
    <cellStyle name="Millares 2 4 6 2 4 3" xfId="14118" xr:uid="{00000000-0005-0000-0000-000076240000}"/>
    <cellStyle name="Millares 2 4 6 2 5" xfId="7553" xr:uid="{00000000-0005-0000-0000-000077240000}"/>
    <cellStyle name="Millares 2 4 6 2 5 2" xfId="16306" xr:uid="{00000000-0005-0000-0000-000078240000}"/>
    <cellStyle name="Millares 2 4 6 2 6" xfId="11930" xr:uid="{00000000-0005-0000-0000-000079240000}"/>
    <cellStyle name="Millares 2 4 6 3" xfId="3447" xr:uid="{00000000-0005-0000-0000-00007A240000}"/>
    <cellStyle name="Millares 2 4 6 3 2" xfId="4543" xr:uid="{00000000-0005-0000-0000-00007B240000}"/>
    <cellStyle name="Millares 2 4 6 3 2 2" xfId="6732" xr:uid="{00000000-0005-0000-0000-00007C240000}"/>
    <cellStyle name="Millares 2 4 6 3 2 2 2" xfId="11109" xr:uid="{00000000-0005-0000-0000-00007D240000}"/>
    <cellStyle name="Millares 2 4 6 3 2 2 2 2" xfId="19862" xr:uid="{00000000-0005-0000-0000-00007E240000}"/>
    <cellStyle name="Millares 2 4 6 3 2 2 3" xfId="15486" xr:uid="{00000000-0005-0000-0000-00007F240000}"/>
    <cellStyle name="Millares 2 4 6 3 2 3" xfId="8921" xr:uid="{00000000-0005-0000-0000-000080240000}"/>
    <cellStyle name="Millares 2 4 6 3 2 3 2" xfId="17674" xr:uid="{00000000-0005-0000-0000-000081240000}"/>
    <cellStyle name="Millares 2 4 6 3 2 4" xfId="13298" xr:uid="{00000000-0005-0000-0000-000082240000}"/>
    <cellStyle name="Millares 2 4 6 3 3" xfId="5638" xr:uid="{00000000-0005-0000-0000-000083240000}"/>
    <cellStyle name="Millares 2 4 6 3 3 2" xfId="10015" xr:uid="{00000000-0005-0000-0000-000084240000}"/>
    <cellStyle name="Millares 2 4 6 3 3 2 2" xfId="18768" xr:uid="{00000000-0005-0000-0000-000085240000}"/>
    <cellStyle name="Millares 2 4 6 3 3 3" xfId="14392" xr:uid="{00000000-0005-0000-0000-000086240000}"/>
    <cellStyle name="Millares 2 4 6 3 4" xfId="7827" xr:uid="{00000000-0005-0000-0000-000087240000}"/>
    <cellStyle name="Millares 2 4 6 3 4 2" xfId="16580" xr:uid="{00000000-0005-0000-0000-000088240000}"/>
    <cellStyle name="Millares 2 4 6 3 5" xfId="12204" xr:uid="{00000000-0005-0000-0000-000089240000}"/>
    <cellStyle name="Millares 2 4 6 4" xfId="3995" xr:uid="{00000000-0005-0000-0000-00008A240000}"/>
    <cellStyle name="Millares 2 4 6 4 2" xfId="6184" xr:uid="{00000000-0005-0000-0000-00008B240000}"/>
    <cellStyle name="Millares 2 4 6 4 2 2" xfId="10561" xr:uid="{00000000-0005-0000-0000-00008C240000}"/>
    <cellStyle name="Millares 2 4 6 4 2 2 2" xfId="19314" xr:uid="{00000000-0005-0000-0000-00008D240000}"/>
    <cellStyle name="Millares 2 4 6 4 2 3" xfId="14938" xr:uid="{00000000-0005-0000-0000-00008E240000}"/>
    <cellStyle name="Millares 2 4 6 4 3" xfId="8373" xr:uid="{00000000-0005-0000-0000-00008F240000}"/>
    <cellStyle name="Millares 2 4 6 4 3 2" xfId="17126" xr:uid="{00000000-0005-0000-0000-000090240000}"/>
    <cellStyle name="Millares 2 4 6 4 4" xfId="12750" xr:uid="{00000000-0005-0000-0000-000091240000}"/>
    <cellStyle name="Millares 2 4 6 5" xfId="5090" xr:uid="{00000000-0005-0000-0000-000092240000}"/>
    <cellStyle name="Millares 2 4 6 5 2" xfId="9467" xr:uid="{00000000-0005-0000-0000-000093240000}"/>
    <cellStyle name="Millares 2 4 6 5 2 2" xfId="18220" xr:uid="{00000000-0005-0000-0000-000094240000}"/>
    <cellStyle name="Millares 2 4 6 5 3" xfId="13844" xr:uid="{00000000-0005-0000-0000-000095240000}"/>
    <cellStyle name="Millares 2 4 6 6" xfId="7279" xr:uid="{00000000-0005-0000-0000-000096240000}"/>
    <cellStyle name="Millares 2 4 6 6 2" xfId="16032" xr:uid="{00000000-0005-0000-0000-000097240000}"/>
    <cellStyle name="Millares 2 4 6 7" xfId="11656" xr:uid="{00000000-0005-0000-0000-000098240000}"/>
    <cellStyle name="Millares 2 4 7" xfId="3118" xr:uid="{00000000-0005-0000-0000-000099240000}"/>
    <cellStyle name="Millares 2 4 7 2" xfId="3672" xr:uid="{00000000-0005-0000-0000-00009A240000}"/>
    <cellStyle name="Millares 2 4 7 2 2" xfId="4768" xr:uid="{00000000-0005-0000-0000-00009B240000}"/>
    <cellStyle name="Millares 2 4 7 2 2 2" xfId="6957" xr:uid="{00000000-0005-0000-0000-00009C240000}"/>
    <cellStyle name="Millares 2 4 7 2 2 2 2" xfId="11334" xr:uid="{00000000-0005-0000-0000-00009D240000}"/>
    <cellStyle name="Millares 2 4 7 2 2 2 2 2" xfId="20087" xr:uid="{00000000-0005-0000-0000-00009E240000}"/>
    <cellStyle name="Millares 2 4 7 2 2 2 3" xfId="15711" xr:uid="{00000000-0005-0000-0000-00009F240000}"/>
    <cellStyle name="Millares 2 4 7 2 2 3" xfId="9146" xr:uid="{00000000-0005-0000-0000-0000A0240000}"/>
    <cellStyle name="Millares 2 4 7 2 2 3 2" xfId="17899" xr:uid="{00000000-0005-0000-0000-0000A1240000}"/>
    <cellStyle name="Millares 2 4 7 2 2 4" xfId="13523" xr:uid="{00000000-0005-0000-0000-0000A2240000}"/>
    <cellStyle name="Millares 2 4 7 2 3" xfId="5863" xr:uid="{00000000-0005-0000-0000-0000A3240000}"/>
    <cellStyle name="Millares 2 4 7 2 3 2" xfId="10240" xr:uid="{00000000-0005-0000-0000-0000A4240000}"/>
    <cellStyle name="Millares 2 4 7 2 3 2 2" xfId="18993" xr:uid="{00000000-0005-0000-0000-0000A5240000}"/>
    <cellStyle name="Millares 2 4 7 2 3 3" xfId="14617" xr:uid="{00000000-0005-0000-0000-0000A6240000}"/>
    <cellStyle name="Millares 2 4 7 2 4" xfId="8052" xr:uid="{00000000-0005-0000-0000-0000A7240000}"/>
    <cellStyle name="Millares 2 4 7 2 4 2" xfId="16805" xr:uid="{00000000-0005-0000-0000-0000A8240000}"/>
    <cellStyle name="Millares 2 4 7 2 5" xfId="12429" xr:uid="{00000000-0005-0000-0000-0000A9240000}"/>
    <cellStyle name="Millares 2 4 7 3" xfId="4220" xr:uid="{00000000-0005-0000-0000-0000AA240000}"/>
    <cellStyle name="Millares 2 4 7 3 2" xfId="6409" xr:uid="{00000000-0005-0000-0000-0000AB240000}"/>
    <cellStyle name="Millares 2 4 7 3 2 2" xfId="10786" xr:uid="{00000000-0005-0000-0000-0000AC240000}"/>
    <cellStyle name="Millares 2 4 7 3 2 2 2" xfId="19539" xr:uid="{00000000-0005-0000-0000-0000AD240000}"/>
    <cellStyle name="Millares 2 4 7 3 2 3" xfId="15163" xr:uid="{00000000-0005-0000-0000-0000AE240000}"/>
    <cellStyle name="Millares 2 4 7 3 3" xfId="8598" xr:uid="{00000000-0005-0000-0000-0000AF240000}"/>
    <cellStyle name="Millares 2 4 7 3 3 2" xfId="17351" xr:uid="{00000000-0005-0000-0000-0000B0240000}"/>
    <cellStyle name="Millares 2 4 7 3 4" xfId="12975" xr:uid="{00000000-0005-0000-0000-0000B1240000}"/>
    <cellStyle name="Millares 2 4 7 4" xfId="5315" xr:uid="{00000000-0005-0000-0000-0000B2240000}"/>
    <cellStyle name="Millares 2 4 7 4 2" xfId="9692" xr:uid="{00000000-0005-0000-0000-0000B3240000}"/>
    <cellStyle name="Millares 2 4 7 4 2 2" xfId="18445" xr:uid="{00000000-0005-0000-0000-0000B4240000}"/>
    <cellStyle name="Millares 2 4 7 4 3" xfId="14069" xr:uid="{00000000-0005-0000-0000-0000B5240000}"/>
    <cellStyle name="Millares 2 4 7 5" xfId="7504" xr:uid="{00000000-0005-0000-0000-0000B6240000}"/>
    <cellStyle name="Millares 2 4 7 5 2" xfId="16257" xr:uid="{00000000-0005-0000-0000-0000B7240000}"/>
    <cellStyle name="Millares 2 4 7 6" xfId="11881" xr:uid="{00000000-0005-0000-0000-0000B8240000}"/>
    <cellStyle name="Millares 2 4 8" xfId="3397" xr:uid="{00000000-0005-0000-0000-0000B9240000}"/>
    <cellStyle name="Millares 2 4 8 2" xfId="4494" xr:uid="{00000000-0005-0000-0000-0000BA240000}"/>
    <cellStyle name="Millares 2 4 8 2 2" xfId="6683" xr:uid="{00000000-0005-0000-0000-0000BB240000}"/>
    <cellStyle name="Millares 2 4 8 2 2 2" xfId="11060" xr:uid="{00000000-0005-0000-0000-0000BC240000}"/>
    <cellStyle name="Millares 2 4 8 2 2 2 2" xfId="19813" xr:uid="{00000000-0005-0000-0000-0000BD240000}"/>
    <cellStyle name="Millares 2 4 8 2 2 3" xfId="15437" xr:uid="{00000000-0005-0000-0000-0000BE240000}"/>
    <cellStyle name="Millares 2 4 8 2 3" xfId="8872" xr:uid="{00000000-0005-0000-0000-0000BF240000}"/>
    <cellStyle name="Millares 2 4 8 2 3 2" xfId="17625" xr:uid="{00000000-0005-0000-0000-0000C0240000}"/>
    <cellStyle name="Millares 2 4 8 2 4" xfId="13249" xr:uid="{00000000-0005-0000-0000-0000C1240000}"/>
    <cellStyle name="Millares 2 4 8 3" xfId="5589" xr:uid="{00000000-0005-0000-0000-0000C2240000}"/>
    <cellStyle name="Millares 2 4 8 3 2" xfId="9966" xr:uid="{00000000-0005-0000-0000-0000C3240000}"/>
    <cellStyle name="Millares 2 4 8 3 2 2" xfId="18719" xr:uid="{00000000-0005-0000-0000-0000C4240000}"/>
    <cellStyle name="Millares 2 4 8 3 3" xfId="14343" xr:uid="{00000000-0005-0000-0000-0000C5240000}"/>
    <cellStyle name="Millares 2 4 8 4" xfId="7778" xr:uid="{00000000-0005-0000-0000-0000C6240000}"/>
    <cellStyle name="Millares 2 4 8 4 2" xfId="16531" xr:uid="{00000000-0005-0000-0000-0000C7240000}"/>
    <cellStyle name="Millares 2 4 8 5" xfId="12155" xr:uid="{00000000-0005-0000-0000-0000C8240000}"/>
    <cellStyle name="Millares 2 4 9" xfId="3947" xr:uid="{00000000-0005-0000-0000-0000C9240000}"/>
    <cellStyle name="Millares 2 4 9 2" xfId="6136" xr:uid="{00000000-0005-0000-0000-0000CA240000}"/>
    <cellStyle name="Millares 2 4 9 2 2" xfId="10513" xr:uid="{00000000-0005-0000-0000-0000CB240000}"/>
    <cellStyle name="Millares 2 4 9 2 2 2" xfId="19266" xr:uid="{00000000-0005-0000-0000-0000CC240000}"/>
    <cellStyle name="Millares 2 4 9 2 3" xfId="14890" xr:uid="{00000000-0005-0000-0000-0000CD240000}"/>
    <cellStyle name="Millares 2 4 9 3" xfId="8325" xr:uid="{00000000-0005-0000-0000-0000CE240000}"/>
    <cellStyle name="Millares 2 4 9 3 2" xfId="17078" xr:uid="{00000000-0005-0000-0000-0000CF240000}"/>
    <cellStyle name="Millares 2 4 9 4" xfId="12702" xr:uid="{00000000-0005-0000-0000-0000D0240000}"/>
    <cellStyle name="Millares 2 5" xfId="221" xr:uid="{00000000-0005-0000-0000-0000D1240000}"/>
    <cellStyle name="Millares 2 5 10" xfId="7234" xr:uid="{00000000-0005-0000-0000-0000D2240000}"/>
    <cellStyle name="Millares 2 5 10 2" xfId="15987" xr:uid="{00000000-0005-0000-0000-0000D3240000}"/>
    <cellStyle name="Millares 2 5 11" xfId="11611" xr:uid="{00000000-0005-0000-0000-0000D4240000}"/>
    <cellStyle name="Millares 2 5 2" xfId="222" xr:uid="{00000000-0005-0000-0000-0000D5240000}"/>
    <cellStyle name="Millares 2 5 2 10" xfId="11612" xr:uid="{00000000-0005-0000-0000-0000D6240000}"/>
    <cellStyle name="Millares 2 5 2 2" xfId="2951" xr:uid="{00000000-0005-0000-0000-0000D7240000}"/>
    <cellStyle name="Millares 2 5 2 2 2" xfId="3063" xr:uid="{00000000-0005-0000-0000-0000D8240000}"/>
    <cellStyle name="Millares 2 5 2 2 2 2" xfId="3339" xr:uid="{00000000-0005-0000-0000-0000D9240000}"/>
    <cellStyle name="Millares 2 5 2 2 2 2 2" xfId="3892" xr:uid="{00000000-0005-0000-0000-0000DA240000}"/>
    <cellStyle name="Millares 2 5 2 2 2 2 2 2" xfId="4988" xr:uid="{00000000-0005-0000-0000-0000DB240000}"/>
    <cellStyle name="Millares 2 5 2 2 2 2 2 2 2" xfId="7177" xr:uid="{00000000-0005-0000-0000-0000DC240000}"/>
    <cellStyle name="Millares 2 5 2 2 2 2 2 2 2 2" xfId="11554" xr:uid="{00000000-0005-0000-0000-0000DD240000}"/>
    <cellStyle name="Millares 2 5 2 2 2 2 2 2 2 2 2" xfId="20307" xr:uid="{00000000-0005-0000-0000-0000DE240000}"/>
    <cellStyle name="Millares 2 5 2 2 2 2 2 2 2 3" xfId="15931" xr:uid="{00000000-0005-0000-0000-0000DF240000}"/>
    <cellStyle name="Millares 2 5 2 2 2 2 2 2 3" xfId="9366" xr:uid="{00000000-0005-0000-0000-0000E0240000}"/>
    <cellStyle name="Millares 2 5 2 2 2 2 2 2 3 2" xfId="18119" xr:uid="{00000000-0005-0000-0000-0000E1240000}"/>
    <cellStyle name="Millares 2 5 2 2 2 2 2 2 4" xfId="13743" xr:uid="{00000000-0005-0000-0000-0000E2240000}"/>
    <cellStyle name="Millares 2 5 2 2 2 2 2 3" xfId="6083" xr:uid="{00000000-0005-0000-0000-0000E3240000}"/>
    <cellStyle name="Millares 2 5 2 2 2 2 2 3 2" xfId="10460" xr:uid="{00000000-0005-0000-0000-0000E4240000}"/>
    <cellStyle name="Millares 2 5 2 2 2 2 2 3 2 2" xfId="19213" xr:uid="{00000000-0005-0000-0000-0000E5240000}"/>
    <cellStyle name="Millares 2 5 2 2 2 2 2 3 3" xfId="14837" xr:uid="{00000000-0005-0000-0000-0000E6240000}"/>
    <cellStyle name="Millares 2 5 2 2 2 2 2 4" xfId="8272" xr:uid="{00000000-0005-0000-0000-0000E7240000}"/>
    <cellStyle name="Millares 2 5 2 2 2 2 2 4 2" xfId="17025" xr:uid="{00000000-0005-0000-0000-0000E8240000}"/>
    <cellStyle name="Millares 2 5 2 2 2 2 2 5" xfId="12649" xr:uid="{00000000-0005-0000-0000-0000E9240000}"/>
    <cellStyle name="Millares 2 5 2 2 2 2 3" xfId="4440" xr:uid="{00000000-0005-0000-0000-0000EA240000}"/>
    <cellStyle name="Millares 2 5 2 2 2 2 3 2" xfId="6629" xr:uid="{00000000-0005-0000-0000-0000EB240000}"/>
    <cellStyle name="Millares 2 5 2 2 2 2 3 2 2" xfId="11006" xr:uid="{00000000-0005-0000-0000-0000EC240000}"/>
    <cellStyle name="Millares 2 5 2 2 2 2 3 2 2 2" xfId="19759" xr:uid="{00000000-0005-0000-0000-0000ED240000}"/>
    <cellStyle name="Millares 2 5 2 2 2 2 3 2 3" xfId="15383" xr:uid="{00000000-0005-0000-0000-0000EE240000}"/>
    <cellStyle name="Millares 2 5 2 2 2 2 3 3" xfId="8818" xr:uid="{00000000-0005-0000-0000-0000EF240000}"/>
    <cellStyle name="Millares 2 5 2 2 2 2 3 3 2" xfId="17571" xr:uid="{00000000-0005-0000-0000-0000F0240000}"/>
    <cellStyle name="Millares 2 5 2 2 2 2 3 4" xfId="13195" xr:uid="{00000000-0005-0000-0000-0000F1240000}"/>
    <cellStyle name="Millares 2 5 2 2 2 2 4" xfId="5535" xr:uid="{00000000-0005-0000-0000-0000F2240000}"/>
    <cellStyle name="Millares 2 5 2 2 2 2 4 2" xfId="9912" xr:uid="{00000000-0005-0000-0000-0000F3240000}"/>
    <cellStyle name="Millares 2 5 2 2 2 2 4 2 2" xfId="18665" xr:uid="{00000000-0005-0000-0000-0000F4240000}"/>
    <cellStyle name="Millares 2 5 2 2 2 2 4 3" xfId="14289" xr:uid="{00000000-0005-0000-0000-0000F5240000}"/>
    <cellStyle name="Millares 2 5 2 2 2 2 5" xfId="7724" xr:uid="{00000000-0005-0000-0000-0000F6240000}"/>
    <cellStyle name="Millares 2 5 2 2 2 2 5 2" xfId="16477" xr:uid="{00000000-0005-0000-0000-0000F7240000}"/>
    <cellStyle name="Millares 2 5 2 2 2 2 6" xfId="12101" xr:uid="{00000000-0005-0000-0000-0000F8240000}"/>
    <cellStyle name="Millares 2 5 2 2 2 3" xfId="3618" xr:uid="{00000000-0005-0000-0000-0000F9240000}"/>
    <cellStyle name="Millares 2 5 2 2 2 3 2" xfId="4714" xr:uid="{00000000-0005-0000-0000-0000FA240000}"/>
    <cellStyle name="Millares 2 5 2 2 2 3 2 2" xfId="6903" xr:uid="{00000000-0005-0000-0000-0000FB240000}"/>
    <cellStyle name="Millares 2 5 2 2 2 3 2 2 2" xfId="11280" xr:uid="{00000000-0005-0000-0000-0000FC240000}"/>
    <cellStyle name="Millares 2 5 2 2 2 3 2 2 2 2" xfId="20033" xr:uid="{00000000-0005-0000-0000-0000FD240000}"/>
    <cellStyle name="Millares 2 5 2 2 2 3 2 2 3" xfId="15657" xr:uid="{00000000-0005-0000-0000-0000FE240000}"/>
    <cellStyle name="Millares 2 5 2 2 2 3 2 3" xfId="9092" xr:uid="{00000000-0005-0000-0000-0000FF240000}"/>
    <cellStyle name="Millares 2 5 2 2 2 3 2 3 2" xfId="17845" xr:uid="{00000000-0005-0000-0000-000000250000}"/>
    <cellStyle name="Millares 2 5 2 2 2 3 2 4" xfId="13469" xr:uid="{00000000-0005-0000-0000-000001250000}"/>
    <cellStyle name="Millares 2 5 2 2 2 3 3" xfId="5809" xr:uid="{00000000-0005-0000-0000-000002250000}"/>
    <cellStyle name="Millares 2 5 2 2 2 3 3 2" xfId="10186" xr:uid="{00000000-0005-0000-0000-000003250000}"/>
    <cellStyle name="Millares 2 5 2 2 2 3 3 2 2" xfId="18939" xr:uid="{00000000-0005-0000-0000-000004250000}"/>
    <cellStyle name="Millares 2 5 2 2 2 3 3 3" xfId="14563" xr:uid="{00000000-0005-0000-0000-000005250000}"/>
    <cellStyle name="Millares 2 5 2 2 2 3 4" xfId="7998" xr:uid="{00000000-0005-0000-0000-000006250000}"/>
    <cellStyle name="Millares 2 5 2 2 2 3 4 2" xfId="16751" xr:uid="{00000000-0005-0000-0000-000007250000}"/>
    <cellStyle name="Millares 2 5 2 2 2 3 5" xfId="12375" xr:uid="{00000000-0005-0000-0000-000008250000}"/>
    <cellStyle name="Millares 2 5 2 2 2 4" xfId="4166" xr:uid="{00000000-0005-0000-0000-000009250000}"/>
    <cellStyle name="Millares 2 5 2 2 2 4 2" xfId="6355" xr:uid="{00000000-0005-0000-0000-00000A250000}"/>
    <cellStyle name="Millares 2 5 2 2 2 4 2 2" xfId="10732" xr:uid="{00000000-0005-0000-0000-00000B250000}"/>
    <cellStyle name="Millares 2 5 2 2 2 4 2 2 2" xfId="19485" xr:uid="{00000000-0005-0000-0000-00000C250000}"/>
    <cellStyle name="Millares 2 5 2 2 2 4 2 3" xfId="15109" xr:uid="{00000000-0005-0000-0000-00000D250000}"/>
    <cellStyle name="Millares 2 5 2 2 2 4 3" xfId="8544" xr:uid="{00000000-0005-0000-0000-00000E250000}"/>
    <cellStyle name="Millares 2 5 2 2 2 4 3 2" xfId="17297" xr:uid="{00000000-0005-0000-0000-00000F250000}"/>
    <cellStyle name="Millares 2 5 2 2 2 4 4" xfId="12921" xr:uid="{00000000-0005-0000-0000-000010250000}"/>
    <cellStyle name="Millares 2 5 2 2 2 5" xfId="5261" xr:uid="{00000000-0005-0000-0000-000011250000}"/>
    <cellStyle name="Millares 2 5 2 2 2 5 2" xfId="9638" xr:uid="{00000000-0005-0000-0000-000012250000}"/>
    <cellStyle name="Millares 2 5 2 2 2 5 2 2" xfId="18391" xr:uid="{00000000-0005-0000-0000-000013250000}"/>
    <cellStyle name="Millares 2 5 2 2 2 5 3" xfId="14015" xr:uid="{00000000-0005-0000-0000-000014250000}"/>
    <cellStyle name="Millares 2 5 2 2 2 6" xfId="7450" xr:uid="{00000000-0005-0000-0000-000015250000}"/>
    <cellStyle name="Millares 2 5 2 2 2 6 2" xfId="16203" xr:uid="{00000000-0005-0000-0000-000016250000}"/>
    <cellStyle name="Millares 2 5 2 2 2 7" xfId="11827" xr:uid="{00000000-0005-0000-0000-000017250000}"/>
    <cellStyle name="Millares 2 5 2 2 3" xfId="3227" xr:uid="{00000000-0005-0000-0000-000018250000}"/>
    <cellStyle name="Millares 2 5 2 2 3 2" xfId="3780" xr:uid="{00000000-0005-0000-0000-000019250000}"/>
    <cellStyle name="Millares 2 5 2 2 3 2 2" xfId="4876" xr:uid="{00000000-0005-0000-0000-00001A250000}"/>
    <cellStyle name="Millares 2 5 2 2 3 2 2 2" xfId="7065" xr:uid="{00000000-0005-0000-0000-00001B250000}"/>
    <cellStyle name="Millares 2 5 2 2 3 2 2 2 2" xfId="11442" xr:uid="{00000000-0005-0000-0000-00001C250000}"/>
    <cellStyle name="Millares 2 5 2 2 3 2 2 2 2 2" xfId="20195" xr:uid="{00000000-0005-0000-0000-00001D250000}"/>
    <cellStyle name="Millares 2 5 2 2 3 2 2 2 3" xfId="15819" xr:uid="{00000000-0005-0000-0000-00001E250000}"/>
    <cellStyle name="Millares 2 5 2 2 3 2 2 3" xfId="9254" xr:uid="{00000000-0005-0000-0000-00001F250000}"/>
    <cellStyle name="Millares 2 5 2 2 3 2 2 3 2" xfId="18007" xr:uid="{00000000-0005-0000-0000-000020250000}"/>
    <cellStyle name="Millares 2 5 2 2 3 2 2 4" xfId="13631" xr:uid="{00000000-0005-0000-0000-000021250000}"/>
    <cellStyle name="Millares 2 5 2 2 3 2 3" xfId="5971" xr:uid="{00000000-0005-0000-0000-000022250000}"/>
    <cellStyle name="Millares 2 5 2 2 3 2 3 2" xfId="10348" xr:uid="{00000000-0005-0000-0000-000023250000}"/>
    <cellStyle name="Millares 2 5 2 2 3 2 3 2 2" xfId="19101" xr:uid="{00000000-0005-0000-0000-000024250000}"/>
    <cellStyle name="Millares 2 5 2 2 3 2 3 3" xfId="14725" xr:uid="{00000000-0005-0000-0000-000025250000}"/>
    <cellStyle name="Millares 2 5 2 2 3 2 4" xfId="8160" xr:uid="{00000000-0005-0000-0000-000026250000}"/>
    <cellStyle name="Millares 2 5 2 2 3 2 4 2" xfId="16913" xr:uid="{00000000-0005-0000-0000-000027250000}"/>
    <cellStyle name="Millares 2 5 2 2 3 2 5" xfId="12537" xr:uid="{00000000-0005-0000-0000-000028250000}"/>
    <cellStyle name="Millares 2 5 2 2 3 3" xfId="4328" xr:uid="{00000000-0005-0000-0000-000029250000}"/>
    <cellStyle name="Millares 2 5 2 2 3 3 2" xfId="6517" xr:uid="{00000000-0005-0000-0000-00002A250000}"/>
    <cellStyle name="Millares 2 5 2 2 3 3 2 2" xfId="10894" xr:uid="{00000000-0005-0000-0000-00002B250000}"/>
    <cellStyle name="Millares 2 5 2 2 3 3 2 2 2" xfId="19647" xr:uid="{00000000-0005-0000-0000-00002C250000}"/>
    <cellStyle name="Millares 2 5 2 2 3 3 2 3" xfId="15271" xr:uid="{00000000-0005-0000-0000-00002D250000}"/>
    <cellStyle name="Millares 2 5 2 2 3 3 3" xfId="8706" xr:uid="{00000000-0005-0000-0000-00002E250000}"/>
    <cellStyle name="Millares 2 5 2 2 3 3 3 2" xfId="17459" xr:uid="{00000000-0005-0000-0000-00002F250000}"/>
    <cellStyle name="Millares 2 5 2 2 3 3 4" xfId="13083" xr:uid="{00000000-0005-0000-0000-000030250000}"/>
    <cellStyle name="Millares 2 5 2 2 3 4" xfId="5423" xr:uid="{00000000-0005-0000-0000-000031250000}"/>
    <cellStyle name="Millares 2 5 2 2 3 4 2" xfId="9800" xr:uid="{00000000-0005-0000-0000-000032250000}"/>
    <cellStyle name="Millares 2 5 2 2 3 4 2 2" xfId="18553" xr:uid="{00000000-0005-0000-0000-000033250000}"/>
    <cellStyle name="Millares 2 5 2 2 3 4 3" xfId="14177" xr:uid="{00000000-0005-0000-0000-000034250000}"/>
    <cellStyle name="Millares 2 5 2 2 3 5" xfId="7612" xr:uid="{00000000-0005-0000-0000-000035250000}"/>
    <cellStyle name="Millares 2 5 2 2 3 5 2" xfId="16365" xr:uid="{00000000-0005-0000-0000-000036250000}"/>
    <cellStyle name="Millares 2 5 2 2 3 6" xfId="11989" xr:uid="{00000000-0005-0000-0000-000037250000}"/>
    <cellStyle name="Millares 2 5 2 2 4" xfId="3506" xr:uid="{00000000-0005-0000-0000-000038250000}"/>
    <cellStyle name="Millares 2 5 2 2 4 2" xfId="4602" xr:uid="{00000000-0005-0000-0000-000039250000}"/>
    <cellStyle name="Millares 2 5 2 2 4 2 2" xfId="6791" xr:uid="{00000000-0005-0000-0000-00003A250000}"/>
    <cellStyle name="Millares 2 5 2 2 4 2 2 2" xfId="11168" xr:uid="{00000000-0005-0000-0000-00003B250000}"/>
    <cellStyle name="Millares 2 5 2 2 4 2 2 2 2" xfId="19921" xr:uid="{00000000-0005-0000-0000-00003C250000}"/>
    <cellStyle name="Millares 2 5 2 2 4 2 2 3" xfId="15545" xr:uid="{00000000-0005-0000-0000-00003D250000}"/>
    <cellStyle name="Millares 2 5 2 2 4 2 3" xfId="8980" xr:uid="{00000000-0005-0000-0000-00003E250000}"/>
    <cellStyle name="Millares 2 5 2 2 4 2 3 2" xfId="17733" xr:uid="{00000000-0005-0000-0000-00003F250000}"/>
    <cellStyle name="Millares 2 5 2 2 4 2 4" xfId="13357" xr:uid="{00000000-0005-0000-0000-000040250000}"/>
    <cellStyle name="Millares 2 5 2 2 4 3" xfId="5697" xr:uid="{00000000-0005-0000-0000-000041250000}"/>
    <cellStyle name="Millares 2 5 2 2 4 3 2" xfId="10074" xr:uid="{00000000-0005-0000-0000-000042250000}"/>
    <cellStyle name="Millares 2 5 2 2 4 3 2 2" xfId="18827" xr:uid="{00000000-0005-0000-0000-000043250000}"/>
    <cellStyle name="Millares 2 5 2 2 4 3 3" xfId="14451" xr:uid="{00000000-0005-0000-0000-000044250000}"/>
    <cellStyle name="Millares 2 5 2 2 4 4" xfId="7886" xr:uid="{00000000-0005-0000-0000-000045250000}"/>
    <cellStyle name="Millares 2 5 2 2 4 4 2" xfId="16639" xr:uid="{00000000-0005-0000-0000-000046250000}"/>
    <cellStyle name="Millares 2 5 2 2 4 5" xfId="12263" xr:uid="{00000000-0005-0000-0000-000047250000}"/>
    <cellStyle name="Millares 2 5 2 2 5" xfId="4054" xr:uid="{00000000-0005-0000-0000-000048250000}"/>
    <cellStyle name="Millares 2 5 2 2 5 2" xfId="6243" xr:uid="{00000000-0005-0000-0000-000049250000}"/>
    <cellStyle name="Millares 2 5 2 2 5 2 2" xfId="10620" xr:uid="{00000000-0005-0000-0000-00004A250000}"/>
    <cellStyle name="Millares 2 5 2 2 5 2 2 2" xfId="19373" xr:uid="{00000000-0005-0000-0000-00004B250000}"/>
    <cellStyle name="Millares 2 5 2 2 5 2 3" xfId="14997" xr:uid="{00000000-0005-0000-0000-00004C250000}"/>
    <cellStyle name="Millares 2 5 2 2 5 3" xfId="8432" xr:uid="{00000000-0005-0000-0000-00004D250000}"/>
    <cellStyle name="Millares 2 5 2 2 5 3 2" xfId="17185" xr:uid="{00000000-0005-0000-0000-00004E250000}"/>
    <cellStyle name="Millares 2 5 2 2 5 4" xfId="12809" xr:uid="{00000000-0005-0000-0000-00004F250000}"/>
    <cellStyle name="Millares 2 5 2 2 6" xfId="5149" xr:uid="{00000000-0005-0000-0000-000050250000}"/>
    <cellStyle name="Millares 2 5 2 2 6 2" xfId="9526" xr:uid="{00000000-0005-0000-0000-000051250000}"/>
    <cellStyle name="Millares 2 5 2 2 6 2 2" xfId="18279" xr:uid="{00000000-0005-0000-0000-000052250000}"/>
    <cellStyle name="Millares 2 5 2 2 6 3" xfId="13903" xr:uid="{00000000-0005-0000-0000-000053250000}"/>
    <cellStyle name="Millares 2 5 2 2 7" xfId="7338" xr:uid="{00000000-0005-0000-0000-000054250000}"/>
    <cellStyle name="Millares 2 5 2 2 7 2" xfId="16091" xr:uid="{00000000-0005-0000-0000-000055250000}"/>
    <cellStyle name="Millares 2 5 2 2 8" xfId="11715" xr:uid="{00000000-0005-0000-0000-000056250000}"/>
    <cellStyle name="Millares 2 5 2 3" xfId="3006" xr:uid="{00000000-0005-0000-0000-000057250000}"/>
    <cellStyle name="Millares 2 5 2 3 2" xfId="3282" xr:uid="{00000000-0005-0000-0000-000058250000}"/>
    <cellStyle name="Millares 2 5 2 3 2 2" xfId="3835" xr:uid="{00000000-0005-0000-0000-000059250000}"/>
    <cellStyle name="Millares 2 5 2 3 2 2 2" xfId="4931" xr:uid="{00000000-0005-0000-0000-00005A250000}"/>
    <cellStyle name="Millares 2 5 2 3 2 2 2 2" xfId="7120" xr:uid="{00000000-0005-0000-0000-00005B250000}"/>
    <cellStyle name="Millares 2 5 2 3 2 2 2 2 2" xfId="11497" xr:uid="{00000000-0005-0000-0000-00005C250000}"/>
    <cellStyle name="Millares 2 5 2 3 2 2 2 2 2 2" xfId="20250" xr:uid="{00000000-0005-0000-0000-00005D250000}"/>
    <cellStyle name="Millares 2 5 2 3 2 2 2 2 3" xfId="15874" xr:uid="{00000000-0005-0000-0000-00005E250000}"/>
    <cellStyle name="Millares 2 5 2 3 2 2 2 3" xfId="9309" xr:uid="{00000000-0005-0000-0000-00005F250000}"/>
    <cellStyle name="Millares 2 5 2 3 2 2 2 3 2" xfId="18062" xr:uid="{00000000-0005-0000-0000-000060250000}"/>
    <cellStyle name="Millares 2 5 2 3 2 2 2 4" xfId="13686" xr:uid="{00000000-0005-0000-0000-000061250000}"/>
    <cellStyle name="Millares 2 5 2 3 2 2 3" xfId="6026" xr:uid="{00000000-0005-0000-0000-000062250000}"/>
    <cellStyle name="Millares 2 5 2 3 2 2 3 2" xfId="10403" xr:uid="{00000000-0005-0000-0000-000063250000}"/>
    <cellStyle name="Millares 2 5 2 3 2 2 3 2 2" xfId="19156" xr:uid="{00000000-0005-0000-0000-000064250000}"/>
    <cellStyle name="Millares 2 5 2 3 2 2 3 3" xfId="14780" xr:uid="{00000000-0005-0000-0000-000065250000}"/>
    <cellStyle name="Millares 2 5 2 3 2 2 4" xfId="8215" xr:uid="{00000000-0005-0000-0000-000066250000}"/>
    <cellStyle name="Millares 2 5 2 3 2 2 4 2" xfId="16968" xr:uid="{00000000-0005-0000-0000-000067250000}"/>
    <cellStyle name="Millares 2 5 2 3 2 2 5" xfId="12592" xr:uid="{00000000-0005-0000-0000-000068250000}"/>
    <cellStyle name="Millares 2 5 2 3 2 3" xfId="4383" xr:uid="{00000000-0005-0000-0000-000069250000}"/>
    <cellStyle name="Millares 2 5 2 3 2 3 2" xfId="6572" xr:uid="{00000000-0005-0000-0000-00006A250000}"/>
    <cellStyle name="Millares 2 5 2 3 2 3 2 2" xfId="10949" xr:uid="{00000000-0005-0000-0000-00006B250000}"/>
    <cellStyle name="Millares 2 5 2 3 2 3 2 2 2" xfId="19702" xr:uid="{00000000-0005-0000-0000-00006C250000}"/>
    <cellStyle name="Millares 2 5 2 3 2 3 2 3" xfId="15326" xr:uid="{00000000-0005-0000-0000-00006D250000}"/>
    <cellStyle name="Millares 2 5 2 3 2 3 3" xfId="8761" xr:uid="{00000000-0005-0000-0000-00006E250000}"/>
    <cellStyle name="Millares 2 5 2 3 2 3 3 2" xfId="17514" xr:uid="{00000000-0005-0000-0000-00006F250000}"/>
    <cellStyle name="Millares 2 5 2 3 2 3 4" xfId="13138" xr:uid="{00000000-0005-0000-0000-000070250000}"/>
    <cellStyle name="Millares 2 5 2 3 2 4" xfId="5478" xr:uid="{00000000-0005-0000-0000-000071250000}"/>
    <cellStyle name="Millares 2 5 2 3 2 4 2" xfId="9855" xr:uid="{00000000-0005-0000-0000-000072250000}"/>
    <cellStyle name="Millares 2 5 2 3 2 4 2 2" xfId="18608" xr:uid="{00000000-0005-0000-0000-000073250000}"/>
    <cellStyle name="Millares 2 5 2 3 2 4 3" xfId="14232" xr:uid="{00000000-0005-0000-0000-000074250000}"/>
    <cellStyle name="Millares 2 5 2 3 2 5" xfId="7667" xr:uid="{00000000-0005-0000-0000-000075250000}"/>
    <cellStyle name="Millares 2 5 2 3 2 5 2" xfId="16420" xr:uid="{00000000-0005-0000-0000-000076250000}"/>
    <cellStyle name="Millares 2 5 2 3 2 6" xfId="12044" xr:uid="{00000000-0005-0000-0000-000077250000}"/>
    <cellStyle name="Millares 2 5 2 3 3" xfId="3561" xr:uid="{00000000-0005-0000-0000-000078250000}"/>
    <cellStyle name="Millares 2 5 2 3 3 2" xfId="4657" xr:uid="{00000000-0005-0000-0000-000079250000}"/>
    <cellStyle name="Millares 2 5 2 3 3 2 2" xfId="6846" xr:uid="{00000000-0005-0000-0000-00007A250000}"/>
    <cellStyle name="Millares 2 5 2 3 3 2 2 2" xfId="11223" xr:uid="{00000000-0005-0000-0000-00007B250000}"/>
    <cellStyle name="Millares 2 5 2 3 3 2 2 2 2" xfId="19976" xr:uid="{00000000-0005-0000-0000-00007C250000}"/>
    <cellStyle name="Millares 2 5 2 3 3 2 2 3" xfId="15600" xr:uid="{00000000-0005-0000-0000-00007D250000}"/>
    <cellStyle name="Millares 2 5 2 3 3 2 3" xfId="9035" xr:uid="{00000000-0005-0000-0000-00007E250000}"/>
    <cellStyle name="Millares 2 5 2 3 3 2 3 2" xfId="17788" xr:uid="{00000000-0005-0000-0000-00007F250000}"/>
    <cellStyle name="Millares 2 5 2 3 3 2 4" xfId="13412" xr:uid="{00000000-0005-0000-0000-000080250000}"/>
    <cellStyle name="Millares 2 5 2 3 3 3" xfId="5752" xr:uid="{00000000-0005-0000-0000-000081250000}"/>
    <cellStyle name="Millares 2 5 2 3 3 3 2" xfId="10129" xr:uid="{00000000-0005-0000-0000-000082250000}"/>
    <cellStyle name="Millares 2 5 2 3 3 3 2 2" xfId="18882" xr:uid="{00000000-0005-0000-0000-000083250000}"/>
    <cellStyle name="Millares 2 5 2 3 3 3 3" xfId="14506" xr:uid="{00000000-0005-0000-0000-000084250000}"/>
    <cellStyle name="Millares 2 5 2 3 3 4" xfId="7941" xr:uid="{00000000-0005-0000-0000-000085250000}"/>
    <cellStyle name="Millares 2 5 2 3 3 4 2" xfId="16694" xr:uid="{00000000-0005-0000-0000-000086250000}"/>
    <cellStyle name="Millares 2 5 2 3 3 5" xfId="12318" xr:uid="{00000000-0005-0000-0000-000087250000}"/>
    <cellStyle name="Millares 2 5 2 3 4" xfId="4109" xr:uid="{00000000-0005-0000-0000-000088250000}"/>
    <cellStyle name="Millares 2 5 2 3 4 2" xfId="6298" xr:uid="{00000000-0005-0000-0000-000089250000}"/>
    <cellStyle name="Millares 2 5 2 3 4 2 2" xfId="10675" xr:uid="{00000000-0005-0000-0000-00008A250000}"/>
    <cellStyle name="Millares 2 5 2 3 4 2 2 2" xfId="19428" xr:uid="{00000000-0005-0000-0000-00008B250000}"/>
    <cellStyle name="Millares 2 5 2 3 4 2 3" xfId="15052" xr:uid="{00000000-0005-0000-0000-00008C250000}"/>
    <cellStyle name="Millares 2 5 2 3 4 3" xfId="8487" xr:uid="{00000000-0005-0000-0000-00008D250000}"/>
    <cellStyle name="Millares 2 5 2 3 4 3 2" xfId="17240" xr:uid="{00000000-0005-0000-0000-00008E250000}"/>
    <cellStyle name="Millares 2 5 2 3 4 4" xfId="12864" xr:uid="{00000000-0005-0000-0000-00008F250000}"/>
    <cellStyle name="Millares 2 5 2 3 5" xfId="5204" xr:uid="{00000000-0005-0000-0000-000090250000}"/>
    <cellStyle name="Millares 2 5 2 3 5 2" xfId="9581" xr:uid="{00000000-0005-0000-0000-000091250000}"/>
    <cellStyle name="Millares 2 5 2 3 5 2 2" xfId="18334" xr:uid="{00000000-0005-0000-0000-000092250000}"/>
    <cellStyle name="Millares 2 5 2 3 5 3" xfId="13958" xr:uid="{00000000-0005-0000-0000-000093250000}"/>
    <cellStyle name="Millares 2 5 2 3 6" xfId="7393" xr:uid="{00000000-0005-0000-0000-000094250000}"/>
    <cellStyle name="Millares 2 5 2 3 6 2" xfId="16146" xr:uid="{00000000-0005-0000-0000-000095250000}"/>
    <cellStyle name="Millares 2 5 2 3 7" xfId="11770" xr:uid="{00000000-0005-0000-0000-000096250000}"/>
    <cellStyle name="Millares 2 5 2 4" xfId="2893" xr:uid="{00000000-0005-0000-0000-000097250000}"/>
    <cellStyle name="Millares 2 5 2 4 2" xfId="3172" xr:uid="{00000000-0005-0000-0000-000098250000}"/>
    <cellStyle name="Millares 2 5 2 4 2 2" xfId="3725" xr:uid="{00000000-0005-0000-0000-000099250000}"/>
    <cellStyle name="Millares 2 5 2 4 2 2 2" xfId="4821" xr:uid="{00000000-0005-0000-0000-00009A250000}"/>
    <cellStyle name="Millares 2 5 2 4 2 2 2 2" xfId="7010" xr:uid="{00000000-0005-0000-0000-00009B250000}"/>
    <cellStyle name="Millares 2 5 2 4 2 2 2 2 2" xfId="11387" xr:uid="{00000000-0005-0000-0000-00009C250000}"/>
    <cellStyle name="Millares 2 5 2 4 2 2 2 2 2 2" xfId="20140" xr:uid="{00000000-0005-0000-0000-00009D250000}"/>
    <cellStyle name="Millares 2 5 2 4 2 2 2 2 3" xfId="15764" xr:uid="{00000000-0005-0000-0000-00009E250000}"/>
    <cellStyle name="Millares 2 5 2 4 2 2 2 3" xfId="9199" xr:uid="{00000000-0005-0000-0000-00009F250000}"/>
    <cellStyle name="Millares 2 5 2 4 2 2 2 3 2" xfId="17952" xr:uid="{00000000-0005-0000-0000-0000A0250000}"/>
    <cellStyle name="Millares 2 5 2 4 2 2 2 4" xfId="13576" xr:uid="{00000000-0005-0000-0000-0000A1250000}"/>
    <cellStyle name="Millares 2 5 2 4 2 2 3" xfId="5916" xr:uid="{00000000-0005-0000-0000-0000A2250000}"/>
    <cellStyle name="Millares 2 5 2 4 2 2 3 2" xfId="10293" xr:uid="{00000000-0005-0000-0000-0000A3250000}"/>
    <cellStyle name="Millares 2 5 2 4 2 2 3 2 2" xfId="19046" xr:uid="{00000000-0005-0000-0000-0000A4250000}"/>
    <cellStyle name="Millares 2 5 2 4 2 2 3 3" xfId="14670" xr:uid="{00000000-0005-0000-0000-0000A5250000}"/>
    <cellStyle name="Millares 2 5 2 4 2 2 4" xfId="8105" xr:uid="{00000000-0005-0000-0000-0000A6250000}"/>
    <cellStyle name="Millares 2 5 2 4 2 2 4 2" xfId="16858" xr:uid="{00000000-0005-0000-0000-0000A7250000}"/>
    <cellStyle name="Millares 2 5 2 4 2 2 5" xfId="12482" xr:uid="{00000000-0005-0000-0000-0000A8250000}"/>
    <cellStyle name="Millares 2 5 2 4 2 3" xfId="4273" xr:uid="{00000000-0005-0000-0000-0000A9250000}"/>
    <cellStyle name="Millares 2 5 2 4 2 3 2" xfId="6462" xr:uid="{00000000-0005-0000-0000-0000AA250000}"/>
    <cellStyle name="Millares 2 5 2 4 2 3 2 2" xfId="10839" xr:uid="{00000000-0005-0000-0000-0000AB250000}"/>
    <cellStyle name="Millares 2 5 2 4 2 3 2 2 2" xfId="19592" xr:uid="{00000000-0005-0000-0000-0000AC250000}"/>
    <cellStyle name="Millares 2 5 2 4 2 3 2 3" xfId="15216" xr:uid="{00000000-0005-0000-0000-0000AD250000}"/>
    <cellStyle name="Millares 2 5 2 4 2 3 3" xfId="8651" xr:uid="{00000000-0005-0000-0000-0000AE250000}"/>
    <cellStyle name="Millares 2 5 2 4 2 3 3 2" xfId="17404" xr:uid="{00000000-0005-0000-0000-0000AF250000}"/>
    <cellStyle name="Millares 2 5 2 4 2 3 4" xfId="13028" xr:uid="{00000000-0005-0000-0000-0000B0250000}"/>
    <cellStyle name="Millares 2 5 2 4 2 4" xfId="5368" xr:uid="{00000000-0005-0000-0000-0000B1250000}"/>
    <cellStyle name="Millares 2 5 2 4 2 4 2" xfId="9745" xr:uid="{00000000-0005-0000-0000-0000B2250000}"/>
    <cellStyle name="Millares 2 5 2 4 2 4 2 2" xfId="18498" xr:uid="{00000000-0005-0000-0000-0000B3250000}"/>
    <cellStyle name="Millares 2 5 2 4 2 4 3" xfId="14122" xr:uid="{00000000-0005-0000-0000-0000B4250000}"/>
    <cellStyle name="Millares 2 5 2 4 2 5" xfId="7557" xr:uid="{00000000-0005-0000-0000-0000B5250000}"/>
    <cellStyle name="Millares 2 5 2 4 2 5 2" xfId="16310" xr:uid="{00000000-0005-0000-0000-0000B6250000}"/>
    <cellStyle name="Millares 2 5 2 4 2 6" xfId="11934" xr:uid="{00000000-0005-0000-0000-0000B7250000}"/>
    <cellStyle name="Millares 2 5 2 4 3" xfId="3451" xr:uid="{00000000-0005-0000-0000-0000B8250000}"/>
    <cellStyle name="Millares 2 5 2 4 3 2" xfId="4547" xr:uid="{00000000-0005-0000-0000-0000B9250000}"/>
    <cellStyle name="Millares 2 5 2 4 3 2 2" xfId="6736" xr:uid="{00000000-0005-0000-0000-0000BA250000}"/>
    <cellStyle name="Millares 2 5 2 4 3 2 2 2" xfId="11113" xr:uid="{00000000-0005-0000-0000-0000BB250000}"/>
    <cellStyle name="Millares 2 5 2 4 3 2 2 2 2" xfId="19866" xr:uid="{00000000-0005-0000-0000-0000BC250000}"/>
    <cellStyle name="Millares 2 5 2 4 3 2 2 3" xfId="15490" xr:uid="{00000000-0005-0000-0000-0000BD250000}"/>
    <cellStyle name="Millares 2 5 2 4 3 2 3" xfId="8925" xr:uid="{00000000-0005-0000-0000-0000BE250000}"/>
    <cellStyle name="Millares 2 5 2 4 3 2 3 2" xfId="17678" xr:uid="{00000000-0005-0000-0000-0000BF250000}"/>
    <cellStyle name="Millares 2 5 2 4 3 2 4" xfId="13302" xr:uid="{00000000-0005-0000-0000-0000C0250000}"/>
    <cellStyle name="Millares 2 5 2 4 3 3" xfId="5642" xr:uid="{00000000-0005-0000-0000-0000C1250000}"/>
    <cellStyle name="Millares 2 5 2 4 3 3 2" xfId="10019" xr:uid="{00000000-0005-0000-0000-0000C2250000}"/>
    <cellStyle name="Millares 2 5 2 4 3 3 2 2" xfId="18772" xr:uid="{00000000-0005-0000-0000-0000C3250000}"/>
    <cellStyle name="Millares 2 5 2 4 3 3 3" xfId="14396" xr:uid="{00000000-0005-0000-0000-0000C4250000}"/>
    <cellStyle name="Millares 2 5 2 4 3 4" xfId="7831" xr:uid="{00000000-0005-0000-0000-0000C5250000}"/>
    <cellStyle name="Millares 2 5 2 4 3 4 2" xfId="16584" xr:uid="{00000000-0005-0000-0000-0000C6250000}"/>
    <cellStyle name="Millares 2 5 2 4 3 5" xfId="12208" xr:uid="{00000000-0005-0000-0000-0000C7250000}"/>
    <cellStyle name="Millares 2 5 2 4 4" xfId="3999" xr:uid="{00000000-0005-0000-0000-0000C8250000}"/>
    <cellStyle name="Millares 2 5 2 4 4 2" xfId="6188" xr:uid="{00000000-0005-0000-0000-0000C9250000}"/>
    <cellStyle name="Millares 2 5 2 4 4 2 2" xfId="10565" xr:uid="{00000000-0005-0000-0000-0000CA250000}"/>
    <cellStyle name="Millares 2 5 2 4 4 2 2 2" xfId="19318" xr:uid="{00000000-0005-0000-0000-0000CB250000}"/>
    <cellStyle name="Millares 2 5 2 4 4 2 3" xfId="14942" xr:uid="{00000000-0005-0000-0000-0000CC250000}"/>
    <cellStyle name="Millares 2 5 2 4 4 3" xfId="8377" xr:uid="{00000000-0005-0000-0000-0000CD250000}"/>
    <cellStyle name="Millares 2 5 2 4 4 3 2" xfId="17130" xr:uid="{00000000-0005-0000-0000-0000CE250000}"/>
    <cellStyle name="Millares 2 5 2 4 4 4" xfId="12754" xr:uid="{00000000-0005-0000-0000-0000CF250000}"/>
    <cellStyle name="Millares 2 5 2 4 5" xfId="5094" xr:uid="{00000000-0005-0000-0000-0000D0250000}"/>
    <cellStyle name="Millares 2 5 2 4 5 2" xfId="9471" xr:uid="{00000000-0005-0000-0000-0000D1250000}"/>
    <cellStyle name="Millares 2 5 2 4 5 2 2" xfId="18224" xr:uid="{00000000-0005-0000-0000-0000D2250000}"/>
    <cellStyle name="Millares 2 5 2 4 5 3" xfId="13848" xr:uid="{00000000-0005-0000-0000-0000D3250000}"/>
    <cellStyle name="Millares 2 5 2 4 6" xfId="7283" xr:uid="{00000000-0005-0000-0000-0000D4250000}"/>
    <cellStyle name="Millares 2 5 2 4 6 2" xfId="16036" xr:uid="{00000000-0005-0000-0000-0000D5250000}"/>
    <cellStyle name="Millares 2 5 2 4 7" xfId="11660" xr:uid="{00000000-0005-0000-0000-0000D6250000}"/>
    <cellStyle name="Millares 2 5 2 5" xfId="3122" xr:uid="{00000000-0005-0000-0000-0000D7250000}"/>
    <cellStyle name="Millares 2 5 2 5 2" xfId="3676" xr:uid="{00000000-0005-0000-0000-0000D8250000}"/>
    <cellStyle name="Millares 2 5 2 5 2 2" xfId="4772" xr:uid="{00000000-0005-0000-0000-0000D9250000}"/>
    <cellStyle name="Millares 2 5 2 5 2 2 2" xfId="6961" xr:uid="{00000000-0005-0000-0000-0000DA250000}"/>
    <cellStyle name="Millares 2 5 2 5 2 2 2 2" xfId="11338" xr:uid="{00000000-0005-0000-0000-0000DB250000}"/>
    <cellStyle name="Millares 2 5 2 5 2 2 2 2 2" xfId="20091" xr:uid="{00000000-0005-0000-0000-0000DC250000}"/>
    <cellStyle name="Millares 2 5 2 5 2 2 2 3" xfId="15715" xr:uid="{00000000-0005-0000-0000-0000DD250000}"/>
    <cellStyle name="Millares 2 5 2 5 2 2 3" xfId="9150" xr:uid="{00000000-0005-0000-0000-0000DE250000}"/>
    <cellStyle name="Millares 2 5 2 5 2 2 3 2" xfId="17903" xr:uid="{00000000-0005-0000-0000-0000DF250000}"/>
    <cellStyle name="Millares 2 5 2 5 2 2 4" xfId="13527" xr:uid="{00000000-0005-0000-0000-0000E0250000}"/>
    <cellStyle name="Millares 2 5 2 5 2 3" xfId="5867" xr:uid="{00000000-0005-0000-0000-0000E1250000}"/>
    <cellStyle name="Millares 2 5 2 5 2 3 2" xfId="10244" xr:uid="{00000000-0005-0000-0000-0000E2250000}"/>
    <cellStyle name="Millares 2 5 2 5 2 3 2 2" xfId="18997" xr:uid="{00000000-0005-0000-0000-0000E3250000}"/>
    <cellStyle name="Millares 2 5 2 5 2 3 3" xfId="14621" xr:uid="{00000000-0005-0000-0000-0000E4250000}"/>
    <cellStyle name="Millares 2 5 2 5 2 4" xfId="8056" xr:uid="{00000000-0005-0000-0000-0000E5250000}"/>
    <cellStyle name="Millares 2 5 2 5 2 4 2" xfId="16809" xr:uid="{00000000-0005-0000-0000-0000E6250000}"/>
    <cellStyle name="Millares 2 5 2 5 2 5" xfId="12433" xr:uid="{00000000-0005-0000-0000-0000E7250000}"/>
    <cellStyle name="Millares 2 5 2 5 3" xfId="4224" xr:uid="{00000000-0005-0000-0000-0000E8250000}"/>
    <cellStyle name="Millares 2 5 2 5 3 2" xfId="6413" xr:uid="{00000000-0005-0000-0000-0000E9250000}"/>
    <cellStyle name="Millares 2 5 2 5 3 2 2" xfId="10790" xr:uid="{00000000-0005-0000-0000-0000EA250000}"/>
    <cellStyle name="Millares 2 5 2 5 3 2 2 2" xfId="19543" xr:uid="{00000000-0005-0000-0000-0000EB250000}"/>
    <cellStyle name="Millares 2 5 2 5 3 2 3" xfId="15167" xr:uid="{00000000-0005-0000-0000-0000EC250000}"/>
    <cellStyle name="Millares 2 5 2 5 3 3" xfId="8602" xr:uid="{00000000-0005-0000-0000-0000ED250000}"/>
    <cellStyle name="Millares 2 5 2 5 3 3 2" xfId="17355" xr:uid="{00000000-0005-0000-0000-0000EE250000}"/>
    <cellStyle name="Millares 2 5 2 5 3 4" xfId="12979" xr:uid="{00000000-0005-0000-0000-0000EF250000}"/>
    <cellStyle name="Millares 2 5 2 5 4" xfId="5319" xr:uid="{00000000-0005-0000-0000-0000F0250000}"/>
    <cellStyle name="Millares 2 5 2 5 4 2" xfId="9696" xr:uid="{00000000-0005-0000-0000-0000F1250000}"/>
    <cellStyle name="Millares 2 5 2 5 4 2 2" xfId="18449" xr:uid="{00000000-0005-0000-0000-0000F2250000}"/>
    <cellStyle name="Millares 2 5 2 5 4 3" xfId="14073" xr:uid="{00000000-0005-0000-0000-0000F3250000}"/>
    <cellStyle name="Millares 2 5 2 5 5" xfId="7508" xr:uid="{00000000-0005-0000-0000-0000F4250000}"/>
    <cellStyle name="Millares 2 5 2 5 5 2" xfId="16261" xr:uid="{00000000-0005-0000-0000-0000F5250000}"/>
    <cellStyle name="Millares 2 5 2 5 6" xfId="11885" xr:uid="{00000000-0005-0000-0000-0000F6250000}"/>
    <cellStyle name="Millares 2 5 2 6" xfId="3401" xr:uid="{00000000-0005-0000-0000-0000F7250000}"/>
    <cellStyle name="Millares 2 5 2 6 2" xfId="4498" xr:uid="{00000000-0005-0000-0000-0000F8250000}"/>
    <cellStyle name="Millares 2 5 2 6 2 2" xfId="6687" xr:uid="{00000000-0005-0000-0000-0000F9250000}"/>
    <cellStyle name="Millares 2 5 2 6 2 2 2" xfId="11064" xr:uid="{00000000-0005-0000-0000-0000FA250000}"/>
    <cellStyle name="Millares 2 5 2 6 2 2 2 2" xfId="19817" xr:uid="{00000000-0005-0000-0000-0000FB250000}"/>
    <cellStyle name="Millares 2 5 2 6 2 2 3" xfId="15441" xr:uid="{00000000-0005-0000-0000-0000FC250000}"/>
    <cellStyle name="Millares 2 5 2 6 2 3" xfId="8876" xr:uid="{00000000-0005-0000-0000-0000FD250000}"/>
    <cellStyle name="Millares 2 5 2 6 2 3 2" xfId="17629" xr:uid="{00000000-0005-0000-0000-0000FE250000}"/>
    <cellStyle name="Millares 2 5 2 6 2 4" xfId="13253" xr:uid="{00000000-0005-0000-0000-0000FF250000}"/>
    <cellStyle name="Millares 2 5 2 6 3" xfId="5593" xr:uid="{00000000-0005-0000-0000-000000260000}"/>
    <cellStyle name="Millares 2 5 2 6 3 2" xfId="9970" xr:uid="{00000000-0005-0000-0000-000001260000}"/>
    <cellStyle name="Millares 2 5 2 6 3 2 2" xfId="18723" xr:uid="{00000000-0005-0000-0000-000002260000}"/>
    <cellStyle name="Millares 2 5 2 6 3 3" xfId="14347" xr:uid="{00000000-0005-0000-0000-000003260000}"/>
    <cellStyle name="Millares 2 5 2 6 4" xfId="7782" xr:uid="{00000000-0005-0000-0000-000004260000}"/>
    <cellStyle name="Millares 2 5 2 6 4 2" xfId="16535" xr:uid="{00000000-0005-0000-0000-000005260000}"/>
    <cellStyle name="Millares 2 5 2 6 5" xfId="12159" xr:uid="{00000000-0005-0000-0000-000006260000}"/>
    <cellStyle name="Millares 2 5 2 7" xfId="3951" xr:uid="{00000000-0005-0000-0000-000007260000}"/>
    <cellStyle name="Millares 2 5 2 7 2" xfId="6140" xr:uid="{00000000-0005-0000-0000-000008260000}"/>
    <cellStyle name="Millares 2 5 2 7 2 2" xfId="10517" xr:uid="{00000000-0005-0000-0000-000009260000}"/>
    <cellStyle name="Millares 2 5 2 7 2 2 2" xfId="19270" xr:uid="{00000000-0005-0000-0000-00000A260000}"/>
    <cellStyle name="Millares 2 5 2 7 2 3" xfId="14894" xr:uid="{00000000-0005-0000-0000-00000B260000}"/>
    <cellStyle name="Millares 2 5 2 7 3" xfId="8329" xr:uid="{00000000-0005-0000-0000-00000C260000}"/>
    <cellStyle name="Millares 2 5 2 7 3 2" xfId="17082" xr:uid="{00000000-0005-0000-0000-00000D260000}"/>
    <cellStyle name="Millares 2 5 2 7 4" xfId="12706" xr:uid="{00000000-0005-0000-0000-00000E260000}"/>
    <cellStyle name="Millares 2 5 2 8" xfId="5046" xr:uid="{00000000-0005-0000-0000-00000F260000}"/>
    <cellStyle name="Millares 2 5 2 8 2" xfId="9423" xr:uid="{00000000-0005-0000-0000-000010260000}"/>
    <cellStyle name="Millares 2 5 2 8 2 2" xfId="18176" xr:uid="{00000000-0005-0000-0000-000011260000}"/>
    <cellStyle name="Millares 2 5 2 8 3" xfId="13800" xr:uid="{00000000-0005-0000-0000-000012260000}"/>
    <cellStyle name="Millares 2 5 2 9" xfId="7235" xr:uid="{00000000-0005-0000-0000-000013260000}"/>
    <cellStyle name="Millares 2 5 2 9 2" xfId="15988" xr:uid="{00000000-0005-0000-0000-000014260000}"/>
    <cellStyle name="Millares 2 5 3" xfId="2950" xr:uid="{00000000-0005-0000-0000-000015260000}"/>
    <cellStyle name="Millares 2 5 3 2" xfId="3062" xr:uid="{00000000-0005-0000-0000-000016260000}"/>
    <cellStyle name="Millares 2 5 3 2 2" xfId="3338" xr:uid="{00000000-0005-0000-0000-000017260000}"/>
    <cellStyle name="Millares 2 5 3 2 2 2" xfId="3891" xr:uid="{00000000-0005-0000-0000-000018260000}"/>
    <cellStyle name="Millares 2 5 3 2 2 2 2" xfId="4987" xr:uid="{00000000-0005-0000-0000-000019260000}"/>
    <cellStyle name="Millares 2 5 3 2 2 2 2 2" xfId="7176" xr:uid="{00000000-0005-0000-0000-00001A260000}"/>
    <cellStyle name="Millares 2 5 3 2 2 2 2 2 2" xfId="11553" xr:uid="{00000000-0005-0000-0000-00001B260000}"/>
    <cellStyle name="Millares 2 5 3 2 2 2 2 2 2 2" xfId="20306" xr:uid="{00000000-0005-0000-0000-00001C260000}"/>
    <cellStyle name="Millares 2 5 3 2 2 2 2 2 3" xfId="15930" xr:uid="{00000000-0005-0000-0000-00001D260000}"/>
    <cellStyle name="Millares 2 5 3 2 2 2 2 3" xfId="9365" xr:uid="{00000000-0005-0000-0000-00001E260000}"/>
    <cellStyle name="Millares 2 5 3 2 2 2 2 3 2" xfId="18118" xr:uid="{00000000-0005-0000-0000-00001F260000}"/>
    <cellStyle name="Millares 2 5 3 2 2 2 2 4" xfId="13742" xr:uid="{00000000-0005-0000-0000-000020260000}"/>
    <cellStyle name="Millares 2 5 3 2 2 2 3" xfId="6082" xr:uid="{00000000-0005-0000-0000-000021260000}"/>
    <cellStyle name="Millares 2 5 3 2 2 2 3 2" xfId="10459" xr:uid="{00000000-0005-0000-0000-000022260000}"/>
    <cellStyle name="Millares 2 5 3 2 2 2 3 2 2" xfId="19212" xr:uid="{00000000-0005-0000-0000-000023260000}"/>
    <cellStyle name="Millares 2 5 3 2 2 2 3 3" xfId="14836" xr:uid="{00000000-0005-0000-0000-000024260000}"/>
    <cellStyle name="Millares 2 5 3 2 2 2 4" xfId="8271" xr:uid="{00000000-0005-0000-0000-000025260000}"/>
    <cellStyle name="Millares 2 5 3 2 2 2 4 2" xfId="17024" xr:uid="{00000000-0005-0000-0000-000026260000}"/>
    <cellStyle name="Millares 2 5 3 2 2 2 5" xfId="12648" xr:uid="{00000000-0005-0000-0000-000027260000}"/>
    <cellStyle name="Millares 2 5 3 2 2 3" xfId="4439" xr:uid="{00000000-0005-0000-0000-000028260000}"/>
    <cellStyle name="Millares 2 5 3 2 2 3 2" xfId="6628" xr:uid="{00000000-0005-0000-0000-000029260000}"/>
    <cellStyle name="Millares 2 5 3 2 2 3 2 2" xfId="11005" xr:uid="{00000000-0005-0000-0000-00002A260000}"/>
    <cellStyle name="Millares 2 5 3 2 2 3 2 2 2" xfId="19758" xr:uid="{00000000-0005-0000-0000-00002B260000}"/>
    <cellStyle name="Millares 2 5 3 2 2 3 2 3" xfId="15382" xr:uid="{00000000-0005-0000-0000-00002C260000}"/>
    <cellStyle name="Millares 2 5 3 2 2 3 3" xfId="8817" xr:uid="{00000000-0005-0000-0000-00002D260000}"/>
    <cellStyle name="Millares 2 5 3 2 2 3 3 2" xfId="17570" xr:uid="{00000000-0005-0000-0000-00002E260000}"/>
    <cellStyle name="Millares 2 5 3 2 2 3 4" xfId="13194" xr:uid="{00000000-0005-0000-0000-00002F260000}"/>
    <cellStyle name="Millares 2 5 3 2 2 4" xfId="5534" xr:uid="{00000000-0005-0000-0000-000030260000}"/>
    <cellStyle name="Millares 2 5 3 2 2 4 2" xfId="9911" xr:uid="{00000000-0005-0000-0000-000031260000}"/>
    <cellStyle name="Millares 2 5 3 2 2 4 2 2" xfId="18664" xr:uid="{00000000-0005-0000-0000-000032260000}"/>
    <cellStyle name="Millares 2 5 3 2 2 4 3" xfId="14288" xr:uid="{00000000-0005-0000-0000-000033260000}"/>
    <cellStyle name="Millares 2 5 3 2 2 5" xfId="7723" xr:uid="{00000000-0005-0000-0000-000034260000}"/>
    <cellStyle name="Millares 2 5 3 2 2 5 2" xfId="16476" xr:uid="{00000000-0005-0000-0000-000035260000}"/>
    <cellStyle name="Millares 2 5 3 2 2 6" xfId="12100" xr:uid="{00000000-0005-0000-0000-000036260000}"/>
    <cellStyle name="Millares 2 5 3 2 3" xfId="3617" xr:uid="{00000000-0005-0000-0000-000037260000}"/>
    <cellStyle name="Millares 2 5 3 2 3 2" xfId="4713" xr:uid="{00000000-0005-0000-0000-000038260000}"/>
    <cellStyle name="Millares 2 5 3 2 3 2 2" xfId="6902" xr:uid="{00000000-0005-0000-0000-000039260000}"/>
    <cellStyle name="Millares 2 5 3 2 3 2 2 2" xfId="11279" xr:uid="{00000000-0005-0000-0000-00003A260000}"/>
    <cellStyle name="Millares 2 5 3 2 3 2 2 2 2" xfId="20032" xr:uid="{00000000-0005-0000-0000-00003B260000}"/>
    <cellStyle name="Millares 2 5 3 2 3 2 2 3" xfId="15656" xr:uid="{00000000-0005-0000-0000-00003C260000}"/>
    <cellStyle name="Millares 2 5 3 2 3 2 3" xfId="9091" xr:uid="{00000000-0005-0000-0000-00003D260000}"/>
    <cellStyle name="Millares 2 5 3 2 3 2 3 2" xfId="17844" xr:uid="{00000000-0005-0000-0000-00003E260000}"/>
    <cellStyle name="Millares 2 5 3 2 3 2 4" xfId="13468" xr:uid="{00000000-0005-0000-0000-00003F260000}"/>
    <cellStyle name="Millares 2 5 3 2 3 3" xfId="5808" xr:uid="{00000000-0005-0000-0000-000040260000}"/>
    <cellStyle name="Millares 2 5 3 2 3 3 2" xfId="10185" xr:uid="{00000000-0005-0000-0000-000041260000}"/>
    <cellStyle name="Millares 2 5 3 2 3 3 2 2" xfId="18938" xr:uid="{00000000-0005-0000-0000-000042260000}"/>
    <cellStyle name="Millares 2 5 3 2 3 3 3" xfId="14562" xr:uid="{00000000-0005-0000-0000-000043260000}"/>
    <cellStyle name="Millares 2 5 3 2 3 4" xfId="7997" xr:uid="{00000000-0005-0000-0000-000044260000}"/>
    <cellStyle name="Millares 2 5 3 2 3 4 2" xfId="16750" xr:uid="{00000000-0005-0000-0000-000045260000}"/>
    <cellStyle name="Millares 2 5 3 2 3 5" xfId="12374" xr:uid="{00000000-0005-0000-0000-000046260000}"/>
    <cellStyle name="Millares 2 5 3 2 4" xfId="4165" xr:uid="{00000000-0005-0000-0000-000047260000}"/>
    <cellStyle name="Millares 2 5 3 2 4 2" xfId="6354" xr:uid="{00000000-0005-0000-0000-000048260000}"/>
    <cellStyle name="Millares 2 5 3 2 4 2 2" xfId="10731" xr:uid="{00000000-0005-0000-0000-000049260000}"/>
    <cellStyle name="Millares 2 5 3 2 4 2 2 2" xfId="19484" xr:uid="{00000000-0005-0000-0000-00004A260000}"/>
    <cellStyle name="Millares 2 5 3 2 4 2 3" xfId="15108" xr:uid="{00000000-0005-0000-0000-00004B260000}"/>
    <cellStyle name="Millares 2 5 3 2 4 3" xfId="8543" xr:uid="{00000000-0005-0000-0000-00004C260000}"/>
    <cellStyle name="Millares 2 5 3 2 4 3 2" xfId="17296" xr:uid="{00000000-0005-0000-0000-00004D260000}"/>
    <cellStyle name="Millares 2 5 3 2 4 4" xfId="12920" xr:uid="{00000000-0005-0000-0000-00004E260000}"/>
    <cellStyle name="Millares 2 5 3 2 5" xfId="5260" xr:uid="{00000000-0005-0000-0000-00004F260000}"/>
    <cellStyle name="Millares 2 5 3 2 5 2" xfId="9637" xr:uid="{00000000-0005-0000-0000-000050260000}"/>
    <cellStyle name="Millares 2 5 3 2 5 2 2" xfId="18390" xr:uid="{00000000-0005-0000-0000-000051260000}"/>
    <cellStyle name="Millares 2 5 3 2 5 3" xfId="14014" xr:uid="{00000000-0005-0000-0000-000052260000}"/>
    <cellStyle name="Millares 2 5 3 2 6" xfId="7449" xr:uid="{00000000-0005-0000-0000-000053260000}"/>
    <cellStyle name="Millares 2 5 3 2 6 2" xfId="16202" xr:uid="{00000000-0005-0000-0000-000054260000}"/>
    <cellStyle name="Millares 2 5 3 2 7" xfId="11826" xr:uid="{00000000-0005-0000-0000-000055260000}"/>
    <cellStyle name="Millares 2 5 3 3" xfId="3226" xr:uid="{00000000-0005-0000-0000-000056260000}"/>
    <cellStyle name="Millares 2 5 3 3 2" xfId="3779" xr:uid="{00000000-0005-0000-0000-000057260000}"/>
    <cellStyle name="Millares 2 5 3 3 2 2" xfId="4875" xr:uid="{00000000-0005-0000-0000-000058260000}"/>
    <cellStyle name="Millares 2 5 3 3 2 2 2" xfId="7064" xr:uid="{00000000-0005-0000-0000-000059260000}"/>
    <cellStyle name="Millares 2 5 3 3 2 2 2 2" xfId="11441" xr:uid="{00000000-0005-0000-0000-00005A260000}"/>
    <cellStyle name="Millares 2 5 3 3 2 2 2 2 2" xfId="20194" xr:uid="{00000000-0005-0000-0000-00005B260000}"/>
    <cellStyle name="Millares 2 5 3 3 2 2 2 3" xfId="15818" xr:uid="{00000000-0005-0000-0000-00005C260000}"/>
    <cellStyle name="Millares 2 5 3 3 2 2 3" xfId="9253" xr:uid="{00000000-0005-0000-0000-00005D260000}"/>
    <cellStyle name="Millares 2 5 3 3 2 2 3 2" xfId="18006" xr:uid="{00000000-0005-0000-0000-00005E260000}"/>
    <cellStyle name="Millares 2 5 3 3 2 2 4" xfId="13630" xr:uid="{00000000-0005-0000-0000-00005F260000}"/>
    <cellStyle name="Millares 2 5 3 3 2 3" xfId="5970" xr:uid="{00000000-0005-0000-0000-000060260000}"/>
    <cellStyle name="Millares 2 5 3 3 2 3 2" xfId="10347" xr:uid="{00000000-0005-0000-0000-000061260000}"/>
    <cellStyle name="Millares 2 5 3 3 2 3 2 2" xfId="19100" xr:uid="{00000000-0005-0000-0000-000062260000}"/>
    <cellStyle name="Millares 2 5 3 3 2 3 3" xfId="14724" xr:uid="{00000000-0005-0000-0000-000063260000}"/>
    <cellStyle name="Millares 2 5 3 3 2 4" xfId="8159" xr:uid="{00000000-0005-0000-0000-000064260000}"/>
    <cellStyle name="Millares 2 5 3 3 2 4 2" xfId="16912" xr:uid="{00000000-0005-0000-0000-000065260000}"/>
    <cellStyle name="Millares 2 5 3 3 2 5" xfId="12536" xr:uid="{00000000-0005-0000-0000-000066260000}"/>
    <cellStyle name="Millares 2 5 3 3 3" xfId="4327" xr:uid="{00000000-0005-0000-0000-000067260000}"/>
    <cellStyle name="Millares 2 5 3 3 3 2" xfId="6516" xr:uid="{00000000-0005-0000-0000-000068260000}"/>
    <cellStyle name="Millares 2 5 3 3 3 2 2" xfId="10893" xr:uid="{00000000-0005-0000-0000-000069260000}"/>
    <cellStyle name="Millares 2 5 3 3 3 2 2 2" xfId="19646" xr:uid="{00000000-0005-0000-0000-00006A260000}"/>
    <cellStyle name="Millares 2 5 3 3 3 2 3" xfId="15270" xr:uid="{00000000-0005-0000-0000-00006B260000}"/>
    <cellStyle name="Millares 2 5 3 3 3 3" xfId="8705" xr:uid="{00000000-0005-0000-0000-00006C260000}"/>
    <cellStyle name="Millares 2 5 3 3 3 3 2" xfId="17458" xr:uid="{00000000-0005-0000-0000-00006D260000}"/>
    <cellStyle name="Millares 2 5 3 3 3 4" xfId="13082" xr:uid="{00000000-0005-0000-0000-00006E260000}"/>
    <cellStyle name="Millares 2 5 3 3 4" xfId="5422" xr:uid="{00000000-0005-0000-0000-00006F260000}"/>
    <cellStyle name="Millares 2 5 3 3 4 2" xfId="9799" xr:uid="{00000000-0005-0000-0000-000070260000}"/>
    <cellStyle name="Millares 2 5 3 3 4 2 2" xfId="18552" xr:uid="{00000000-0005-0000-0000-000071260000}"/>
    <cellStyle name="Millares 2 5 3 3 4 3" xfId="14176" xr:uid="{00000000-0005-0000-0000-000072260000}"/>
    <cellStyle name="Millares 2 5 3 3 5" xfId="7611" xr:uid="{00000000-0005-0000-0000-000073260000}"/>
    <cellStyle name="Millares 2 5 3 3 5 2" xfId="16364" xr:uid="{00000000-0005-0000-0000-000074260000}"/>
    <cellStyle name="Millares 2 5 3 3 6" xfId="11988" xr:uid="{00000000-0005-0000-0000-000075260000}"/>
    <cellStyle name="Millares 2 5 3 4" xfId="3505" xr:uid="{00000000-0005-0000-0000-000076260000}"/>
    <cellStyle name="Millares 2 5 3 4 2" xfId="4601" xr:uid="{00000000-0005-0000-0000-000077260000}"/>
    <cellStyle name="Millares 2 5 3 4 2 2" xfId="6790" xr:uid="{00000000-0005-0000-0000-000078260000}"/>
    <cellStyle name="Millares 2 5 3 4 2 2 2" xfId="11167" xr:uid="{00000000-0005-0000-0000-000079260000}"/>
    <cellStyle name="Millares 2 5 3 4 2 2 2 2" xfId="19920" xr:uid="{00000000-0005-0000-0000-00007A260000}"/>
    <cellStyle name="Millares 2 5 3 4 2 2 3" xfId="15544" xr:uid="{00000000-0005-0000-0000-00007B260000}"/>
    <cellStyle name="Millares 2 5 3 4 2 3" xfId="8979" xr:uid="{00000000-0005-0000-0000-00007C260000}"/>
    <cellStyle name="Millares 2 5 3 4 2 3 2" xfId="17732" xr:uid="{00000000-0005-0000-0000-00007D260000}"/>
    <cellStyle name="Millares 2 5 3 4 2 4" xfId="13356" xr:uid="{00000000-0005-0000-0000-00007E260000}"/>
    <cellStyle name="Millares 2 5 3 4 3" xfId="5696" xr:uid="{00000000-0005-0000-0000-00007F260000}"/>
    <cellStyle name="Millares 2 5 3 4 3 2" xfId="10073" xr:uid="{00000000-0005-0000-0000-000080260000}"/>
    <cellStyle name="Millares 2 5 3 4 3 2 2" xfId="18826" xr:uid="{00000000-0005-0000-0000-000081260000}"/>
    <cellStyle name="Millares 2 5 3 4 3 3" xfId="14450" xr:uid="{00000000-0005-0000-0000-000082260000}"/>
    <cellStyle name="Millares 2 5 3 4 4" xfId="7885" xr:uid="{00000000-0005-0000-0000-000083260000}"/>
    <cellStyle name="Millares 2 5 3 4 4 2" xfId="16638" xr:uid="{00000000-0005-0000-0000-000084260000}"/>
    <cellStyle name="Millares 2 5 3 4 5" xfId="12262" xr:uid="{00000000-0005-0000-0000-000085260000}"/>
    <cellStyle name="Millares 2 5 3 5" xfId="4053" xr:uid="{00000000-0005-0000-0000-000086260000}"/>
    <cellStyle name="Millares 2 5 3 5 2" xfId="6242" xr:uid="{00000000-0005-0000-0000-000087260000}"/>
    <cellStyle name="Millares 2 5 3 5 2 2" xfId="10619" xr:uid="{00000000-0005-0000-0000-000088260000}"/>
    <cellStyle name="Millares 2 5 3 5 2 2 2" xfId="19372" xr:uid="{00000000-0005-0000-0000-000089260000}"/>
    <cellStyle name="Millares 2 5 3 5 2 3" xfId="14996" xr:uid="{00000000-0005-0000-0000-00008A260000}"/>
    <cellStyle name="Millares 2 5 3 5 3" xfId="8431" xr:uid="{00000000-0005-0000-0000-00008B260000}"/>
    <cellStyle name="Millares 2 5 3 5 3 2" xfId="17184" xr:uid="{00000000-0005-0000-0000-00008C260000}"/>
    <cellStyle name="Millares 2 5 3 5 4" xfId="12808" xr:uid="{00000000-0005-0000-0000-00008D260000}"/>
    <cellStyle name="Millares 2 5 3 6" xfId="5148" xr:uid="{00000000-0005-0000-0000-00008E260000}"/>
    <cellStyle name="Millares 2 5 3 6 2" xfId="9525" xr:uid="{00000000-0005-0000-0000-00008F260000}"/>
    <cellStyle name="Millares 2 5 3 6 2 2" xfId="18278" xr:uid="{00000000-0005-0000-0000-000090260000}"/>
    <cellStyle name="Millares 2 5 3 6 3" xfId="13902" xr:uid="{00000000-0005-0000-0000-000091260000}"/>
    <cellStyle name="Millares 2 5 3 7" xfId="7337" xr:uid="{00000000-0005-0000-0000-000092260000}"/>
    <cellStyle name="Millares 2 5 3 7 2" xfId="16090" xr:uid="{00000000-0005-0000-0000-000093260000}"/>
    <cellStyle name="Millares 2 5 3 8" xfId="11714" xr:uid="{00000000-0005-0000-0000-000094260000}"/>
    <cellStyle name="Millares 2 5 4" xfId="3005" xr:uid="{00000000-0005-0000-0000-000095260000}"/>
    <cellStyle name="Millares 2 5 4 2" xfId="3281" xr:uid="{00000000-0005-0000-0000-000096260000}"/>
    <cellStyle name="Millares 2 5 4 2 2" xfId="3834" xr:uid="{00000000-0005-0000-0000-000097260000}"/>
    <cellStyle name="Millares 2 5 4 2 2 2" xfId="4930" xr:uid="{00000000-0005-0000-0000-000098260000}"/>
    <cellStyle name="Millares 2 5 4 2 2 2 2" xfId="7119" xr:uid="{00000000-0005-0000-0000-000099260000}"/>
    <cellStyle name="Millares 2 5 4 2 2 2 2 2" xfId="11496" xr:uid="{00000000-0005-0000-0000-00009A260000}"/>
    <cellStyle name="Millares 2 5 4 2 2 2 2 2 2" xfId="20249" xr:uid="{00000000-0005-0000-0000-00009B260000}"/>
    <cellStyle name="Millares 2 5 4 2 2 2 2 3" xfId="15873" xr:uid="{00000000-0005-0000-0000-00009C260000}"/>
    <cellStyle name="Millares 2 5 4 2 2 2 3" xfId="9308" xr:uid="{00000000-0005-0000-0000-00009D260000}"/>
    <cellStyle name="Millares 2 5 4 2 2 2 3 2" xfId="18061" xr:uid="{00000000-0005-0000-0000-00009E260000}"/>
    <cellStyle name="Millares 2 5 4 2 2 2 4" xfId="13685" xr:uid="{00000000-0005-0000-0000-00009F260000}"/>
    <cellStyle name="Millares 2 5 4 2 2 3" xfId="6025" xr:uid="{00000000-0005-0000-0000-0000A0260000}"/>
    <cellStyle name="Millares 2 5 4 2 2 3 2" xfId="10402" xr:uid="{00000000-0005-0000-0000-0000A1260000}"/>
    <cellStyle name="Millares 2 5 4 2 2 3 2 2" xfId="19155" xr:uid="{00000000-0005-0000-0000-0000A2260000}"/>
    <cellStyle name="Millares 2 5 4 2 2 3 3" xfId="14779" xr:uid="{00000000-0005-0000-0000-0000A3260000}"/>
    <cellStyle name="Millares 2 5 4 2 2 4" xfId="8214" xr:uid="{00000000-0005-0000-0000-0000A4260000}"/>
    <cellStyle name="Millares 2 5 4 2 2 4 2" xfId="16967" xr:uid="{00000000-0005-0000-0000-0000A5260000}"/>
    <cellStyle name="Millares 2 5 4 2 2 5" xfId="12591" xr:uid="{00000000-0005-0000-0000-0000A6260000}"/>
    <cellStyle name="Millares 2 5 4 2 3" xfId="4382" xr:uid="{00000000-0005-0000-0000-0000A7260000}"/>
    <cellStyle name="Millares 2 5 4 2 3 2" xfId="6571" xr:uid="{00000000-0005-0000-0000-0000A8260000}"/>
    <cellStyle name="Millares 2 5 4 2 3 2 2" xfId="10948" xr:uid="{00000000-0005-0000-0000-0000A9260000}"/>
    <cellStyle name="Millares 2 5 4 2 3 2 2 2" xfId="19701" xr:uid="{00000000-0005-0000-0000-0000AA260000}"/>
    <cellStyle name="Millares 2 5 4 2 3 2 3" xfId="15325" xr:uid="{00000000-0005-0000-0000-0000AB260000}"/>
    <cellStyle name="Millares 2 5 4 2 3 3" xfId="8760" xr:uid="{00000000-0005-0000-0000-0000AC260000}"/>
    <cellStyle name="Millares 2 5 4 2 3 3 2" xfId="17513" xr:uid="{00000000-0005-0000-0000-0000AD260000}"/>
    <cellStyle name="Millares 2 5 4 2 3 4" xfId="13137" xr:uid="{00000000-0005-0000-0000-0000AE260000}"/>
    <cellStyle name="Millares 2 5 4 2 4" xfId="5477" xr:uid="{00000000-0005-0000-0000-0000AF260000}"/>
    <cellStyle name="Millares 2 5 4 2 4 2" xfId="9854" xr:uid="{00000000-0005-0000-0000-0000B0260000}"/>
    <cellStyle name="Millares 2 5 4 2 4 2 2" xfId="18607" xr:uid="{00000000-0005-0000-0000-0000B1260000}"/>
    <cellStyle name="Millares 2 5 4 2 4 3" xfId="14231" xr:uid="{00000000-0005-0000-0000-0000B2260000}"/>
    <cellStyle name="Millares 2 5 4 2 5" xfId="7666" xr:uid="{00000000-0005-0000-0000-0000B3260000}"/>
    <cellStyle name="Millares 2 5 4 2 5 2" xfId="16419" xr:uid="{00000000-0005-0000-0000-0000B4260000}"/>
    <cellStyle name="Millares 2 5 4 2 6" xfId="12043" xr:uid="{00000000-0005-0000-0000-0000B5260000}"/>
    <cellStyle name="Millares 2 5 4 3" xfId="3560" xr:uid="{00000000-0005-0000-0000-0000B6260000}"/>
    <cellStyle name="Millares 2 5 4 3 2" xfId="4656" xr:uid="{00000000-0005-0000-0000-0000B7260000}"/>
    <cellStyle name="Millares 2 5 4 3 2 2" xfId="6845" xr:uid="{00000000-0005-0000-0000-0000B8260000}"/>
    <cellStyle name="Millares 2 5 4 3 2 2 2" xfId="11222" xr:uid="{00000000-0005-0000-0000-0000B9260000}"/>
    <cellStyle name="Millares 2 5 4 3 2 2 2 2" xfId="19975" xr:uid="{00000000-0005-0000-0000-0000BA260000}"/>
    <cellStyle name="Millares 2 5 4 3 2 2 3" xfId="15599" xr:uid="{00000000-0005-0000-0000-0000BB260000}"/>
    <cellStyle name="Millares 2 5 4 3 2 3" xfId="9034" xr:uid="{00000000-0005-0000-0000-0000BC260000}"/>
    <cellStyle name="Millares 2 5 4 3 2 3 2" xfId="17787" xr:uid="{00000000-0005-0000-0000-0000BD260000}"/>
    <cellStyle name="Millares 2 5 4 3 2 4" xfId="13411" xr:uid="{00000000-0005-0000-0000-0000BE260000}"/>
    <cellStyle name="Millares 2 5 4 3 3" xfId="5751" xr:uid="{00000000-0005-0000-0000-0000BF260000}"/>
    <cellStyle name="Millares 2 5 4 3 3 2" xfId="10128" xr:uid="{00000000-0005-0000-0000-0000C0260000}"/>
    <cellStyle name="Millares 2 5 4 3 3 2 2" xfId="18881" xr:uid="{00000000-0005-0000-0000-0000C1260000}"/>
    <cellStyle name="Millares 2 5 4 3 3 3" xfId="14505" xr:uid="{00000000-0005-0000-0000-0000C2260000}"/>
    <cellStyle name="Millares 2 5 4 3 4" xfId="7940" xr:uid="{00000000-0005-0000-0000-0000C3260000}"/>
    <cellStyle name="Millares 2 5 4 3 4 2" xfId="16693" xr:uid="{00000000-0005-0000-0000-0000C4260000}"/>
    <cellStyle name="Millares 2 5 4 3 5" xfId="12317" xr:uid="{00000000-0005-0000-0000-0000C5260000}"/>
    <cellStyle name="Millares 2 5 4 4" xfId="4108" xr:uid="{00000000-0005-0000-0000-0000C6260000}"/>
    <cellStyle name="Millares 2 5 4 4 2" xfId="6297" xr:uid="{00000000-0005-0000-0000-0000C7260000}"/>
    <cellStyle name="Millares 2 5 4 4 2 2" xfId="10674" xr:uid="{00000000-0005-0000-0000-0000C8260000}"/>
    <cellStyle name="Millares 2 5 4 4 2 2 2" xfId="19427" xr:uid="{00000000-0005-0000-0000-0000C9260000}"/>
    <cellStyle name="Millares 2 5 4 4 2 3" xfId="15051" xr:uid="{00000000-0005-0000-0000-0000CA260000}"/>
    <cellStyle name="Millares 2 5 4 4 3" xfId="8486" xr:uid="{00000000-0005-0000-0000-0000CB260000}"/>
    <cellStyle name="Millares 2 5 4 4 3 2" xfId="17239" xr:uid="{00000000-0005-0000-0000-0000CC260000}"/>
    <cellStyle name="Millares 2 5 4 4 4" xfId="12863" xr:uid="{00000000-0005-0000-0000-0000CD260000}"/>
    <cellStyle name="Millares 2 5 4 5" xfId="5203" xr:uid="{00000000-0005-0000-0000-0000CE260000}"/>
    <cellStyle name="Millares 2 5 4 5 2" xfId="9580" xr:uid="{00000000-0005-0000-0000-0000CF260000}"/>
    <cellStyle name="Millares 2 5 4 5 2 2" xfId="18333" xr:uid="{00000000-0005-0000-0000-0000D0260000}"/>
    <cellStyle name="Millares 2 5 4 5 3" xfId="13957" xr:uid="{00000000-0005-0000-0000-0000D1260000}"/>
    <cellStyle name="Millares 2 5 4 6" xfId="7392" xr:uid="{00000000-0005-0000-0000-0000D2260000}"/>
    <cellStyle name="Millares 2 5 4 6 2" xfId="16145" xr:uid="{00000000-0005-0000-0000-0000D3260000}"/>
    <cellStyle name="Millares 2 5 4 7" xfId="11769" xr:uid="{00000000-0005-0000-0000-0000D4260000}"/>
    <cellStyle name="Millares 2 5 5" xfId="2892" xr:uid="{00000000-0005-0000-0000-0000D5260000}"/>
    <cellStyle name="Millares 2 5 5 2" xfId="3171" xr:uid="{00000000-0005-0000-0000-0000D6260000}"/>
    <cellStyle name="Millares 2 5 5 2 2" xfId="3724" xr:uid="{00000000-0005-0000-0000-0000D7260000}"/>
    <cellStyle name="Millares 2 5 5 2 2 2" xfId="4820" xr:uid="{00000000-0005-0000-0000-0000D8260000}"/>
    <cellStyle name="Millares 2 5 5 2 2 2 2" xfId="7009" xr:uid="{00000000-0005-0000-0000-0000D9260000}"/>
    <cellStyle name="Millares 2 5 5 2 2 2 2 2" xfId="11386" xr:uid="{00000000-0005-0000-0000-0000DA260000}"/>
    <cellStyle name="Millares 2 5 5 2 2 2 2 2 2" xfId="20139" xr:uid="{00000000-0005-0000-0000-0000DB260000}"/>
    <cellStyle name="Millares 2 5 5 2 2 2 2 3" xfId="15763" xr:uid="{00000000-0005-0000-0000-0000DC260000}"/>
    <cellStyle name="Millares 2 5 5 2 2 2 3" xfId="9198" xr:uid="{00000000-0005-0000-0000-0000DD260000}"/>
    <cellStyle name="Millares 2 5 5 2 2 2 3 2" xfId="17951" xr:uid="{00000000-0005-0000-0000-0000DE260000}"/>
    <cellStyle name="Millares 2 5 5 2 2 2 4" xfId="13575" xr:uid="{00000000-0005-0000-0000-0000DF260000}"/>
    <cellStyle name="Millares 2 5 5 2 2 3" xfId="5915" xr:uid="{00000000-0005-0000-0000-0000E0260000}"/>
    <cellStyle name="Millares 2 5 5 2 2 3 2" xfId="10292" xr:uid="{00000000-0005-0000-0000-0000E1260000}"/>
    <cellStyle name="Millares 2 5 5 2 2 3 2 2" xfId="19045" xr:uid="{00000000-0005-0000-0000-0000E2260000}"/>
    <cellStyle name="Millares 2 5 5 2 2 3 3" xfId="14669" xr:uid="{00000000-0005-0000-0000-0000E3260000}"/>
    <cellStyle name="Millares 2 5 5 2 2 4" xfId="8104" xr:uid="{00000000-0005-0000-0000-0000E4260000}"/>
    <cellStyle name="Millares 2 5 5 2 2 4 2" xfId="16857" xr:uid="{00000000-0005-0000-0000-0000E5260000}"/>
    <cellStyle name="Millares 2 5 5 2 2 5" xfId="12481" xr:uid="{00000000-0005-0000-0000-0000E6260000}"/>
    <cellStyle name="Millares 2 5 5 2 3" xfId="4272" xr:uid="{00000000-0005-0000-0000-0000E7260000}"/>
    <cellStyle name="Millares 2 5 5 2 3 2" xfId="6461" xr:uid="{00000000-0005-0000-0000-0000E8260000}"/>
    <cellStyle name="Millares 2 5 5 2 3 2 2" xfId="10838" xr:uid="{00000000-0005-0000-0000-0000E9260000}"/>
    <cellStyle name="Millares 2 5 5 2 3 2 2 2" xfId="19591" xr:uid="{00000000-0005-0000-0000-0000EA260000}"/>
    <cellStyle name="Millares 2 5 5 2 3 2 3" xfId="15215" xr:uid="{00000000-0005-0000-0000-0000EB260000}"/>
    <cellStyle name="Millares 2 5 5 2 3 3" xfId="8650" xr:uid="{00000000-0005-0000-0000-0000EC260000}"/>
    <cellStyle name="Millares 2 5 5 2 3 3 2" xfId="17403" xr:uid="{00000000-0005-0000-0000-0000ED260000}"/>
    <cellStyle name="Millares 2 5 5 2 3 4" xfId="13027" xr:uid="{00000000-0005-0000-0000-0000EE260000}"/>
    <cellStyle name="Millares 2 5 5 2 4" xfId="5367" xr:uid="{00000000-0005-0000-0000-0000EF260000}"/>
    <cellStyle name="Millares 2 5 5 2 4 2" xfId="9744" xr:uid="{00000000-0005-0000-0000-0000F0260000}"/>
    <cellStyle name="Millares 2 5 5 2 4 2 2" xfId="18497" xr:uid="{00000000-0005-0000-0000-0000F1260000}"/>
    <cellStyle name="Millares 2 5 5 2 4 3" xfId="14121" xr:uid="{00000000-0005-0000-0000-0000F2260000}"/>
    <cellStyle name="Millares 2 5 5 2 5" xfId="7556" xr:uid="{00000000-0005-0000-0000-0000F3260000}"/>
    <cellStyle name="Millares 2 5 5 2 5 2" xfId="16309" xr:uid="{00000000-0005-0000-0000-0000F4260000}"/>
    <cellStyle name="Millares 2 5 5 2 6" xfId="11933" xr:uid="{00000000-0005-0000-0000-0000F5260000}"/>
    <cellStyle name="Millares 2 5 5 3" xfId="3450" xr:uid="{00000000-0005-0000-0000-0000F6260000}"/>
    <cellStyle name="Millares 2 5 5 3 2" xfId="4546" xr:uid="{00000000-0005-0000-0000-0000F7260000}"/>
    <cellStyle name="Millares 2 5 5 3 2 2" xfId="6735" xr:uid="{00000000-0005-0000-0000-0000F8260000}"/>
    <cellStyle name="Millares 2 5 5 3 2 2 2" xfId="11112" xr:uid="{00000000-0005-0000-0000-0000F9260000}"/>
    <cellStyle name="Millares 2 5 5 3 2 2 2 2" xfId="19865" xr:uid="{00000000-0005-0000-0000-0000FA260000}"/>
    <cellStyle name="Millares 2 5 5 3 2 2 3" xfId="15489" xr:uid="{00000000-0005-0000-0000-0000FB260000}"/>
    <cellStyle name="Millares 2 5 5 3 2 3" xfId="8924" xr:uid="{00000000-0005-0000-0000-0000FC260000}"/>
    <cellStyle name="Millares 2 5 5 3 2 3 2" xfId="17677" xr:uid="{00000000-0005-0000-0000-0000FD260000}"/>
    <cellStyle name="Millares 2 5 5 3 2 4" xfId="13301" xr:uid="{00000000-0005-0000-0000-0000FE260000}"/>
    <cellStyle name="Millares 2 5 5 3 3" xfId="5641" xr:uid="{00000000-0005-0000-0000-0000FF260000}"/>
    <cellStyle name="Millares 2 5 5 3 3 2" xfId="10018" xr:uid="{00000000-0005-0000-0000-000000270000}"/>
    <cellStyle name="Millares 2 5 5 3 3 2 2" xfId="18771" xr:uid="{00000000-0005-0000-0000-000001270000}"/>
    <cellStyle name="Millares 2 5 5 3 3 3" xfId="14395" xr:uid="{00000000-0005-0000-0000-000002270000}"/>
    <cellStyle name="Millares 2 5 5 3 4" xfId="7830" xr:uid="{00000000-0005-0000-0000-000003270000}"/>
    <cellStyle name="Millares 2 5 5 3 4 2" xfId="16583" xr:uid="{00000000-0005-0000-0000-000004270000}"/>
    <cellStyle name="Millares 2 5 5 3 5" xfId="12207" xr:uid="{00000000-0005-0000-0000-000005270000}"/>
    <cellStyle name="Millares 2 5 5 4" xfId="3998" xr:uid="{00000000-0005-0000-0000-000006270000}"/>
    <cellStyle name="Millares 2 5 5 4 2" xfId="6187" xr:uid="{00000000-0005-0000-0000-000007270000}"/>
    <cellStyle name="Millares 2 5 5 4 2 2" xfId="10564" xr:uid="{00000000-0005-0000-0000-000008270000}"/>
    <cellStyle name="Millares 2 5 5 4 2 2 2" xfId="19317" xr:uid="{00000000-0005-0000-0000-000009270000}"/>
    <cellStyle name="Millares 2 5 5 4 2 3" xfId="14941" xr:uid="{00000000-0005-0000-0000-00000A270000}"/>
    <cellStyle name="Millares 2 5 5 4 3" xfId="8376" xr:uid="{00000000-0005-0000-0000-00000B270000}"/>
    <cellStyle name="Millares 2 5 5 4 3 2" xfId="17129" xr:uid="{00000000-0005-0000-0000-00000C270000}"/>
    <cellStyle name="Millares 2 5 5 4 4" xfId="12753" xr:uid="{00000000-0005-0000-0000-00000D270000}"/>
    <cellStyle name="Millares 2 5 5 5" xfId="5093" xr:uid="{00000000-0005-0000-0000-00000E270000}"/>
    <cellStyle name="Millares 2 5 5 5 2" xfId="9470" xr:uid="{00000000-0005-0000-0000-00000F270000}"/>
    <cellStyle name="Millares 2 5 5 5 2 2" xfId="18223" xr:uid="{00000000-0005-0000-0000-000010270000}"/>
    <cellStyle name="Millares 2 5 5 5 3" xfId="13847" xr:uid="{00000000-0005-0000-0000-000011270000}"/>
    <cellStyle name="Millares 2 5 5 6" xfId="7282" xr:uid="{00000000-0005-0000-0000-000012270000}"/>
    <cellStyle name="Millares 2 5 5 6 2" xfId="16035" xr:uid="{00000000-0005-0000-0000-000013270000}"/>
    <cellStyle name="Millares 2 5 5 7" xfId="11659" xr:uid="{00000000-0005-0000-0000-000014270000}"/>
    <cellStyle name="Millares 2 5 6" xfId="3121" xr:uid="{00000000-0005-0000-0000-000015270000}"/>
    <cellStyle name="Millares 2 5 6 2" xfId="3675" xr:uid="{00000000-0005-0000-0000-000016270000}"/>
    <cellStyle name="Millares 2 5 6 2 2" xfId="4771" xr:uid="{00000000-0005-0000-0000-000017270000}"/>
    <cellStyle name="Millares 2 5 6 2 2 2" xfId="6960" xr:uid="{00000000-0005-0000-0000-000018270000}"/>
    <cellStyle name="Millares 2 5 6 2 2 2 2" xfId="11337" xr:uid="{00000000-0005-0000-0000-000019270000}"/>
    <cellStyle name="Millares 2 5 6 2 2 2 2 2" xfId="20090" xr:uid="{00000000-0005-0000-0000-00001A270000}"/>
    <cellStyle name="Millares 2 5 6 2 2 2 3" xfId="15714" xr:uid="{00000000-0005-0000-0000-00001B270000}"/>
    <cellStyle name="Millares 2 5 6 2 2 3" xfId="9149" xr:uid="{00000000-0005-0000-0000-00001C270000}"/>
    <cellStyle name="Millares 2 5 6 2 2 3 2" xfId="17902" xr:uid="{00000000-0005-0000-0000-00001D270000}"/>
    <cellStyle name="Millares 2 5 6 2 2 4" xfId="13526" xr:uid="{00000000-0005-0000-0000-00001E270000}"/>
    <cellStyle name="Millares 2 5 6 2 3" xfId="5866" xr:uid="{00000000-0005-0000-0000-00001F270000}"/>
    <cellStyle name="Millares 2 5 6 2 3 2" xfId="10243" xr:uid="{00000000-0005-0000-0000-000020270000}"/>
    <cellStyle name="Millares 2 5 6 2 3 2 2" xfId="18996" xr:uid="{00000000-0005-0000-0000-000021270000}"/>
    <cellStyle name="Millares 2 5 6 2 3 3" xfId="14620" xr:uid="{00000000-0005-0000-0000-000022270000}"/>
    <cellStyle name="Millares 2 5 6 2 4" xfId="8055" xr:uid="{00000000-0005-0000-0000-000023270000}"/>
    <cellStyle name="Millares 2 5 6 2 4 2" xfId="16808" xr:uid="{00000000-0005-0000-0000-000024270000}"/>
    <cellStyle name="Millares 2 5 6 2 5" xfId="12432" xr:uid="{00000000-0005-0000-0000-000025270000}"/>
    <cellStyle name="Millares 2 5 6 3" xfId="4223" xr:uid="{00000000-0005-0000-0000-000026270000}"/>
    <cellStyle name="Millares 2 5 6 3 2" xfId="6412" xr:uid="{00000000-0005-0000-0000-000027270000}"/>
    <cellStyle name="Millares 2 5 6 3 2 2" xfId="10789" xr:uid="{00000000-0005-0000-0000-000028270000}"/>
    <cellStyle name="Millares 2 5 6 3 2 2 2" xfId="19542" xr:uid="{00000000-0005-0000-0000-000029270000}"/>
    <cellStyle name="Millares 2 5 6 3 2 3" xfId="15166" xr:uid="{00000000-0005-0000-0000-00002A270000}"/>
    <cellStyle name="Millares 2 5 6 3 3" xfId="8601" xr:uid="{00000000-0005-0000-0000-00002B270000}"/>
    <cellStyle name="Millares 2 5 6 3 3 2" xfId="17354" xr:uid="{00000000-0005-0000-0000-00002C270000}"/>
    <cellStyle name="Millares 2 5 6 3 4" xfId="12978" xr:uid="{00000000-0005-0000-0000-00002D270000}"/>
    <cellStyle name="Millares 2 5 6 4" xfId="5318" xr:uid="{00000000-0005-0000-0000-00002E270000}"/>
    <cellStyle name="Millares 2 5 6 4 2" xfId="9695" xr:uid="{00000000-0005-0000-0000-00002F270000}"/>
    <cellStyle name="Millares 2 5 6 4 2 2" xfId="18448" xr:uid="{00000000-0005-0000-0000-000030270000}"/>
    <cellStyle name="Millares 2 5 6 4 3" xfId="14072" xr:uid="{00000000-0005-0000-0000-000031270000}"/>
    <cellStyle name="Millares 2 5 6 5" xfId="7507" xr:uid="{00000000-0005-0000-0000-000032270000}"/>
    <cellStyle name="Millares 2 5 6 5 2" xfId="16260" xr:uid="{00000000-0005-0000-0000-000033270000}"/>
    <cellStyle name="Millares 2 5 6 6" xfId="11884" xr:uid="{00000000-0005-0000-0000-000034270000}"/>
    <cellStyle name="Millares 2 5 7" xfId="3400" xr:uid="{00000000-0005-0000-0000-000035270000}"/>
    <cellStyle name="Millares 2 5 7 2" xfId="4497" xr:uid="{00000000-0005-0000-0000-000036270000}"/>
    <cellStyle name="Millares 2 5 7 2 2" xfId="6686" xr:uid="{00000000-0005-0000-0000-000037270000}"/>
    <cellStyle name="Millares 2 5 7 2 2 2" xfId="11063" xr:uid="{00000000-0005-0000-0000-000038270000}"/>
    <cellStyle name="Millares 2 5 7 2 2 2 2" xfId="19816" xr:uid="{00000000-0005-0000-0000-000039270000}"/>
    <cellStyle name="Millares 2 5 7 2 2 3" xfId="15440" xr:uid="{00000000-0005-0000-0000-00003A270000}"/>
    <cellStyle name="Millares 2 5 7 2 3" xfId="8875" xr:uid="{00000000-0005-0000-0000-00003B270000}"/>
    <cellStyle name="Millares 2 5 7 2 3 2" xfId="17628" xr:uid="{00000000-0005-0000-0000-00003C270000}"/>
    <cellStyle name="Millares 2 5 7 2 4" xfId="13252" xr:uid="{00000000-0005-0000-0000-00003D270000}"/>
    <cellStyle name="Millares 2 5 7 3" xfId="5592" xr:uid="{00000000-0005-0000-0000-00003E270000}"/>
    <cellStyle name="Millares 2 5 7 3 2" xfId="9969" xr:uid="{00000000-0005-0000-0000-00003F270000}"/>
    <cellStyle name="Millares 2 5 7 3 2 2" xfId="18722" xr:uid="{00000000-0005-0000-0000-000040270000}"/>
    <cellStyle name="Millares 2 5 7 3 3" xfId="14346" xr:uid="{00000000-0005-0000-0000-000041270000}"/>
    <cellStyle name="Millares 2 5 7 4" xfId="7781" xr:uid="{00000000-0005-0000-0000-000042270000}"/>
    <cellStyle name="Millares 2 5 7 4 2" xfId="16534" xr:uid="{00000000-0005-0000-0000-000043270000}"/>
    <cellStyle name="Millares 2 5 7 5" xfId="12158" xr:uid="{00000000-0005-0000-0000-000044270000}"/>
    <cellStyle name="Millares 2 5 8" xfId="3950" xr:uid="{00000000-0005-0000-0000-000045270000}"/>
    <cellStyle name="Millares 2 5 8 2" xfId="6139" xr:uid="{00000000-0005-0000-0000-000046270000}"/>
    <cellStyle name="Millares 2 5 8 2 2" xfId="10516" xr:uid="{00000000-0005-0000-0000-000047270000}"/>
    <cellStyle name="Millares 2 5 8 2 2 2" xfId="19269" xr:uid="{00000000-0005-0000-0000-000048270000}"/>
    <cellStyle name="Millares 2 5 8 2 3" xfId="14893" xr:uid="{00000000-0005-0000-0000-000049270000}"/>
    <cellStyle name="Millares 2 5 8 3" xfId="8328" xr:uid="{00000000-0005-0000-0000-00004A270000}"/>
    <cellStyle name="Millares 2 5 8 3 2" xfId="17081" xr:uid="{00000000-0005-0000-0000-00004B270000}"/>
    <cellStyle name="Millares 2 5 8 4" xfId="12705" xr:uid="{00000000-0005-0000-0000-00004C270000}"/>
    <cellStyle name="Millares 2 5 9" xfId="5045" xr:uid="{00000000-0005-0000-0000-00004D270000}"/>
    <cellStyle name="Millares 2 5 9 2" xfId="9422" xr:uid="{00000000-0005-0000-0000-00004E270000}"/>
    <cellStyle name="Millares 2 5 9 2 2" xfId="18175" xr:uid="{00000000-0005-0000-0000-00004F270000}"/>
    <cellStyle name="Millares 2 5 9 3" xfId="13799" xr:uid="{00000000-0005-0000-0000-000050270000}"/>
    <cellStyle name="Millares 2 6" xfId="223" xr:uid="{00000000-0005-0000-0000-000051270000}"/>
    <cellStyle name="Millares 2 6 10" xfId="7236" xr:uid="{00000000-0005-0000-0000-000052270000}"/>
    <cellStyle name="Millares 2 6 10 2" xfId="15989" xr:uid="{00000000-0005-0000-0000-000053270000}"/>
    <cellStyle name="Millares 2 6 11" xfId="11613" xr:uid="{00000000-0005-0000-0000-000054270000}"/>
    <cellStyle name="Millares 2 6 2" xfId="224" xr:uid="{00000000-0005-0000-0000-000055270000}"/>
    <cellStyle name="Millares 2 6 2 10" xfId="11614" xr:uid="{00000000-0005-0000-0000-000056270000}"/>
    <cellStyle name="Millares 2 6 2 2" xfId="2953" xr:uid="{00000000-0005-0000-0000-000057270000}"/>
    <cellStyle name="Millares 2 6 2 2 2" xfId="3065" xr:uid="{00000000-0005-0000-0000-000058270000}"/>
    <cellStyle name="Millares 2 6 2 2 2 2" xfId="3341" xr:uid="{00000000-0005-0000-0000-000059270000}"/>
    <cellStyle name="Millares 2 6 2 2 2 2 2" xfId="3894" xr:uid="{00000000-0005-0000-0000-00005A270000}"/>
    <cellStyle name="Millares 2 6 2 2 2 2 2 2" xfId="4990" xr:uid="{00000000-0005-0000-0000-00005B270000}"/>
    <cellStyle name="Millares 2 6 2 2 2 2 2 2 2" xfId="7179" xr:uid="{00000000-0005-0000-0000-00005C270000}"/>
    <cellStyle name="Millares 2 6 2 2 2 2 2 2 2 2" xfId="11556" xr:uid="{00000000-0005-0000-0000-00005D270000}"/>
    <cellStyle name="Millares 2 6 2 2 2 2 2 2 2 2 2" xfId="20309" xr:uid="{00000000-0005-0000-0000-00005E270000}"/>
    <cellStyle name="Millares 2 6 2 2 2 2 2 2 2 3" xfId="15933" xr:uid="{00000000-0005-0000-0000-00005F270000}"/>
    <cellStyle name="Millares 2 6 2 2 2 2 2 2 3" xfId="9368" xr:uid="{00000000-0005-0000-0000-000060270000}"/>
    <cellStyle name="Millares 2 6 2 2 2 2 2 2 3 2" xfId="18121" xr:uid="{00000000-0005-0000-0000-000061270000}"/>
    <cellStyle name="Millares 2 6 2 2 2 2 2 2 4" xfId="13745" xr:uid="{00000000-0005-0000-0000-000062270000}"/>
    <cellStyle name="Millares 2 6 2 2 2 2 2 3" xfId="6085" xr:uid="{00000000-0005-0000-0000-000063270000}"/>
    <cellStyle name="Millares 2 6 2 2 2 2 2 3 2" xfId="10462" xr:uid="{00000000-0005-0000-0000-000064270000}"/>
    <cellStyle name="Millares 2 6 2 2 2 2 2 3 2 2" xfId="19215" xr:uid="{00000000-0005-0000-0000-000065270000}"/>
    <cellStyle name="Millares 2 6 2 2 2 2 2 3 3" xfId="14839" xr:uid="{00000000-0005-0000-0000-000066270000}"/>
    <cellStyle name="Millares 2 6 2 2 2 2 2 4" xfId="8274" xr:uid="{00000000-0005-0000-0000-000067270000}"/>
    <cellStyle name="Millares 2 6 2 2 2 2 2 4 2" xfId="17027" xr:uid="{00000000-0005-0000-0000-000068270000}"/>
    <cellStyle name="Millares 2 6 2 2 2 2 2 5" xfId="12651" xr:uid="{00000000-0005-0000-0000-000069270000}"/>
    <cellStyle name="Millares 2 6 2 2 2 2 3" xfId="4442" xr:uid="{00000000-0005-0000-0000-00006A270000}"/>
    <cellStyle name="Millares 2 6 2 2 2 2 3 2" xfId="6631" xr:uid="{00000000-0005-0000-0000-00006B270000}"/>
    <cellStyle name="Millares 2 6 2 2 2 2 3 2 2" xfId="11008" xr:uid="{00000000-0005-0000-0000-00006C270000}"/>
    <cellStyle name="Millares 2 6 2 2 2 2 3 2 2 2" xfId="19761" xr:uid="{00000000-0005-0000-0000-00006D270000}"/>
    <cellStyle name="Millares 2 6 2 2 2 2 3 2 3" xfId="15385" xr:uid="{00000000-0005-0000-0000-00006E270000}"/>
    <cellStyle name="Millares 2 6 2 2 2 2 3 3" xfId="8820" xr:uid="{00000000-0005-0000-0000-00006F270000}"/>
    <cellStyle name="Millares 2 6 2 2 2 2 3 3 2" xfId="17573" xr:uid="{00000000-0005-0000-0000-000070270000}"/>
    <cellStyle name="Millares 2 6 2 2 2 2 3 4" xfId="13197" xr:uid="{00000000-0005-0000-0000-000071270000}"/>
    <cellStyle name="Millares 2 6 2 2 2 2 4" xfId="5537" xr:uid="{00000000-0005-0000-0000-000072270000}"/>
    <cellStyle name="Millares 2 6 2 2 2 2 4 2" xfId="9914" xr:uid="{00000000-0005-0000-0000-000073270000}"/>
    <cellStyle name="Millares 2 6 2 2 2 2 4 2 2" xfId="18667" xr:uid="{00000000-0005-0000-0000-000074270000}"/>
    <cellStyle name="Millares 2 6 2 2 2 2 4 3" xfId="14291" xr:uid="{00000000-0005-0000-0000-000075270000}"/>
    <cellStyle name="Millares 2 6 2 2 2 2 5" xfId="7726" xr:uid="{00000000-0005-0000-0000-000076270000}"/>
    <cellStyle name="Millares 2 6 2 2 2 2 5 2" xfId="16479" xr:uid="{00000000-0005-0000-0000-000077270000}"/>
    <cellStyle name="Millares 2 6 2 2 2 2 6" xfId="12103" xr:uid="{00000000-0005-0000-0000-000078270000}"/>
    <cellStyle name="Millares 2 6 2 2 2 3" xfId="3620" xr:uid="{00000000-0005-0000-0000-000079270000}"/>
    <cellStyle name="Millares 2 6 2 2 2 3 2" xfId="4716" xr:uid="{00000000-0005-0000-0000-00007A270000}"/>
    <cellStyle name="Millares 2 6 2 2 2 3 2 2" xfId="6905" xr:uid="{00000000-0005-0000-0000-00007B270000}"/>
    <cellStyle name="Millares 2 6 2 2 2 3 2 2 2" xfId="11282" xr:uid="{00000000-0005-0000-0000-00007C270000}"/>
    <cellStyle name="Millares 2 6 2 2 2 3 2 2 2 2" xfId="20035" xr:uid="{00000000-0005-0000-0000-00007D270000}"/>
    <cellStyle name="Millares 2 6 2 2 2 3 2 2 3" xfId="15659" xr:uid="{00000000-0005-0000-0000-00007E270000}"/>
    <cellStyle name="Millares 2 6 2 2 2 3 2 3" xfId="9094" xr:uid="{00000000-0005-0000-0000-00007F270000}"/>
    <cellStyle name="Millares 2 6 2 2 2 3 2 3 2" xfId="17847" xr:uid="{00000000-0005-0000-0000-000080270000}"/>
    <cellStyle name="Millares 2 6 2 2 2 3 2 4" xfId="13471" xr:uid="{00000000-0005-0000-0000-000081270000}"/>
    <cellStyle name="Millares 2 6 2 2 2 3 3" xfId="5811" xr:uid="{00000000-0005-0000-0000-000082270000}"/>
    <cellStyle name="Millares 2 6 2 2 2 3 3 2" xfId="10188" xr:uid="{00000000-0005-0000-0000-000083270000}"/>
    <cellStyle name="Millares 2 6 2 2 2 3 3 2 2" xfId="18941" xr:uid="{00000000-0005-0000-0000-000084270000}"/>
    <cellStyle name="Millares 2 6 2 2 2 3 3 3" xfId="14565" xr:uid="{00000000-0005-0000-0000-000085270000}"/>
    <cellStyle name="Millares 2 6 2 2 2 3 4" xfId="8000" xr:uid="{00000000-0005-0000-0000-000086270000}"/>
    <cellStyle name="Millares 2 6 2 2 2 3 4 2" xfId="16753" xr:uid="{00000000-0005-0000-0000-000087270000}"/>
    <cellStyle name="Millares 2 6 2 2 2 3 5" xfId="12377" xr:uid="{00000000-0005-0000-0000-000088270000}"/>
    <cellStyle name="Millares 2 6 2 2 2 4" xfId="4168" xr:uid="{00000000-0005-0000-0000-000089270000}"/>
    <cellStyle name="Millares 2 6 2 2 2 4 2" xfId="6357" xr:uid="{00000000-0005-0000-0000-00008A270000}"/>
    <cellStyle name="Millares 2 6 2 2 2 4 2 2" xfId="10734" xr:uid="{00000000-0005-0000-0000-00008B270000}"/>
    <cellStyle name="Millares 2 6 2 2 2 4 2 2 2" xfId="19487" xr:uid="{00000000-0005-0000-0000-00008C270000}"/>
    <cellStyle name="Millares 2 6 2 2 2 4 2 3" xfId="15111" xr:uid="{00000000-0005-0000-0000-00008D270000}"/>
    <cellStyle name="Millares 2 6 2 2 2 4 3" xfId="8546" xr:uid="{00000000-0005-0000-0000-00008E270000}"/>
    <cellStyle name="Millares 2 6 2 2 2 4 3 2" xfId="17299" xr:uid="{00000000-0005-0000-0000-00008F270000}"/>
    <cellStyle name="Millares 2 6 2 2 2 4 4" xfId="12923" xr:uid="{00000000-0005-0000-0000-000090270000}"/>
    <cellStyle name="Millares 2 6 2 2 2 5" xfId="5263" xr:uid="{00000000-0005-0000-0000-000091270000}"/>
    <cellStyle name="Millares 2 6 2 2 2 5 2" xfId="9640" xr:uid="{00000000-0005-0000-0000-000092270000}"/>
    <cellStyle name="Millares 2 6 2 2 2 5 2 2" xfId="18393" xr:uid="{00000000-0005-0000-0000-000093270000}"/>
    <cellStyle name="Millares 2 6 2 2 2 5 3" xfId="14017" xr:uid="{00000000-0005-0000-0000-000094270000}"/>
    <cellStyle name="Millares 2 6 2 2 2 6" xfId="7452" xr:uid="{00000000-0005-0000-0000-000095270000}"/>
    <cellStyle name="Millares 2 6 2 2 2 6 2" xfId="16205" xr:uid="{00000000-0005-0000-0000-000096270000}"/>
    <cellStyle name="Millares 2 6 2 2 2 7" xfId="11829" xr:uid="{00000000-0005-0000-0000-000097270000}"/>
    <cellStyle name="Millares 2 6 2 2 3" xfId="3229" xr:uid="{00000000-0005-0000-0000-000098270000}"/>
    <cellStyle name="Millares 2 6 2 2 3 2" xfId="3782" xr:uid="{00000000-0005-0000-0000-000099270000}"/>
    <cellStyle name="Millares 2 6 2 2 3 2 2" xfId="4878" xr:uid="{00000000-0005-0000-0000-00009A270000}"/>
    <cellStyle name="Millares 2 6 2 2 3 2 2 2" xfId="7067" xr:uid="{00000000-0005-0000-0000-00009B270000}"/>
    <cellStyle name="Millares 2 6 2 2 3 2 2 2 2" xfId="11444" xr:uid="{00000000-0005-0000-0000-00009C270000}"/>
    <cellStyle name="Millares 2 6 2 2 3 2 2 2 2 2" xfId="20197" xr:uid="{00000000-0005-0000-0000-00009D270000}"/>
    <cellStyle name="Millares 2 6 2 2 3 2 2 2 3" xfId="15821" xr:uid="{00000000-0005-0000-0000-00009E270000}"/>
    <cellStyle name="Millares 2 6 2 2 3 2 2 3" xfId="9256" xr:uid="{00000000-0005-0000-0000-00009F270000}"/>
    <cellStyle name="Millares 2 6 2 2 3 2 2 3 2" xfId="18009" xr:uid="{00000000-0005-0000-0000-0000A0270000}"/>
    <cellStyle name="Millares 2 6 2 2 3 2 2 4" xfId="13633" xr:uid="{00000000-0005-0000-0000-0000A1270000}"/>
    <cellStyle name="Millares 2 6 2 2 3 2 3" xfId="5973" xr:uid="{00000000-0005-0000-0000-0000A2270000}"/>
    <cellStyle name="Millares 2 6 2 2 3 2 3 2" xfId="10350" xr:uid="{00000000-0005-0000-0000-0000A3270000}"/>
    <cellStyle name="Millares 2 6 2 2 3 2 3 2 2" xfId="19103" xr:uid="{00000000-0005-0000-0000-0000A4270000}"/>
    <cellStyle name="Millares 2 6 2 2 3 2 3 3" xfId="14727" xr:uid="{00000000-0005-0000-0000-0000A5270000}"/>
    <cellStyle name="Millares 2 6 2 2 3 2 4" xfId="8162" xr:uid="{00000000-0005-0000-0000-0000A6270000}"/>
    <cellStyle name="Millares 2 6 2 2 3 2 4 2" xfId="16915" xr:uid="{00000000-0005-0000-0000-0000A7270000}"/>
    <cellStyle name="Millares 2 6 2 2 3 2 5" xfId="12539" xr:uid="{00000000-0005-0000-0000-0000A8270000}"/>
    <cellStyle name="Millares 2 6 2 2 3 3" xfId="4330" xr:uid="{00000000-0005-0000-0000-0000A9270000}"/>
    <cellStyle name="Millares 2 6 2 2 3 3 2" xfId="6519" xr:uid="{00000000-0005-0000-0000-0000AA270000}"/>
    <cellStyle name="Millares 2 6 2 2 3 3 2 2" xfId="10896" xr:uid="{00000000-0005-0000-0000-0000AB270000}"/>
    <cellStyle name="Millares 2 6 2 2 3 3 2 2 2" xfId="19649" xr:uid="{00000000-0005-0000-0000-0000AC270000}"/>
    <cellStyle name="Millares 2 6 2 2 3 3 2 3" xfId="15273" xr:uid="{00000000-0005-0000-0000-0000AD270000}"/>
    <cellStyle name="Millares 2 6 2 2 3 3 3" xfId="8708" xr:uid="{00000000-0005-0000-0000-0000AE270000}"/>
    <cellStyle name="Millares 2 6 2 2 3 3 3 2" xfId="17461" xr:uid="{00000000-0005-0000-0000-0000AF270000}"/>
    <cellStyle name="Millares 2 6 2 2 3 3 4" xfId="13085" xr:uid="{00000000-0005-0000-0000-0000B0270000}"/>
    <cellStyle name="Millares 2 6 2 2 3 4" xfId="5425" xr:uid="{00000000-0005-0000-0000-0000B1270000}"/>
    <cellStyle name="Millares 2 6 2 2 3 4 2" xfId="9802" xr:uid="{00000000-0005-0000-0000-0000B2270000}"/>
    <cellStyle name="Millares 2 6 2 2 3 4 2 2" xfId="18555" xr:uid="{00000000-0005-0000-0000-0000B3270000}"/>
    <cellStyle name="Millares 2 6 2 2 3 4 3" xfId="14179" xr:uid="{00000000-0005-0000-0000-0000B4270000}"/>
    <cellStyle name="Millares 2 6 2 2 3 5" xfId="7614" xr:uid="{00000000-0005-0000-0000-0000B5270000}"/>
    <cellStyle name="Millares 2 6 2 2 3 5 2" xfId="16367" xr:uid="{00000000-0005-0000-0000-0000B6270000}"/>
    <cellStyle name="Millares 2 6 2 2 3 6" xfId="11991" xr:uid="{00000000-0005-0000-0000-0000B7270000}"/>
    <cellStyle name="Millares 2 6 2 2 4" xfId="3508" xr:uid="{00000000-0005-0000-0000-0000B8270000}"/>
    <cellStyle name="Millares 2 6 2 2 4 2" xfId="4604" xr:uid="{00000000-0005-0000-0000-0000B9270000}"/>
    <cellStyle name="Millares 2 6 2 2 4 2 2" xfId="6793" xr:uid="{00000000-0005-0000-0000-0000BA270000}"/>
    <cellStyle name="Millares 2 6 2 2 4 2 2 2" xfId="11170" xr:uid="{00000000-0005-0000-0000-0000BB270000}"/>
    <cellStyle name="Millares 2 6 2 2 4 2 2 2 2" xfId="19923" xr:uid="{00000000-0005-0000-0000-0000BC270000}"/>
    <cellStyle name="Millares 2 6 2 2 4 2 2 3" xfId="15547" xr:uid="{00000000-0005-0000-0000-0000BD270000}"/>
    <cellStyle name="Millares 2 6 2 2 4 2 3" xfId="8982" xr:uid="{00000000-0005-0000-0000-0000BE270000}"/>
    <cellStyle name="Millares 2 6 2 2 4 2 3 2" xfId="17735" xr:uid="{00000000-0005-0000-0000-0000BF270000}"/>
    <cellStyle name="Millares 2 6 2 2 4 2 4" xfId="13359" xr:uid="{00000000-0005-0000-0000-0000C0270000}"/>
    <cellStyle name="Millares 2 6 2 2 4 3" xfId="5699" xr:uid="{00000000-0005-0000-0000-0000C1270000}"/>
    <cellStyle name="Millares 2 6 2 2 4 3 2" xfId="10076" xr:uid="{00000000-0005-0000-0000-0000C2270000}"/>
    <cellStyle name="Millares 2 6 2 2 4 3 2 2" xfId="18829" xr:uid="{00000000-0005-0000-0000-0000C3270000}"/>
    <cellStyle name="Millares 2 6 2 2 4 3 3" xfId="14453" xr:uid="{00000000-0005-0000-0000-0000C4270000}"/>
    <cellStyle name="Millares 2 6 2 2 4 4" xfId="7888" xr:uid="{00000000-0005-0000-0000-0000C5270000}"/>
    <cellStyle name="Millares 2 6 2 2 4 4 2" xfId="16641" xr:uid="{00000000-0005-0000-0000-0000C6270000}"/>
    <cellStyle name="Millares 2 6 2 2 4 5" xfId="12265" xr:uid="{00000000-0005-0000-0000-0000C7270000}"/>
    <cellStyle name="Millares 2 6 2 2 5" xfId="4056" xr:uid="{00000000-0005-0000-0000-0000C8270000}"/>
    <cellStyle name="Millares 2 6 2 2 5 2" xfId="6245" xr:uid="{00000000-0005-0000-0000-0000C9270000}"/>
    <cellStyle name="Millares 2 6 2 2 5 2 2" xfId="10622" xr:uid="{00000000-0005-0000-0000-0000CA270000}"/>
    <cellStyle name="Millares 2 6 2 2 5 2 2 2" xfId="19375" xr:uid="{00000000-0005-0000-0000-0000CB270000}"/>
    <cellStyle name="Millares 2 6 2 2 5 2 3" xfId="14999" xr:uid="{00000000-0005-0000-0000-0000CC270000}"/>
    <cellStyle name="Millares 2 6 2 2 5 3" xfId="8434" xr:uid="{00000000-0005-0000-0000-0000CD270000}"/>
    <cellStyle name="Millares 2 6 2 2 5 3 2" xfId="17187" xr:uid="{00000000-0005-0000-0000-0000CE270000}"/>
    <cellStyle name="Millares 2 6 2 2 5 4" xfId="12811" xr:uid="{00000000-0005-0000-0000-0000CF270000}"/>
    <cellStyle name="Millares 2 6 2 2 6" xfId="5151" xr:uid="{00000000-0005-0000-0000-0000D0270000}"/>
    <cellStyle name="Millares 2 6 2 2 6 2" xfId="9528" xr:uid="{00000000-0005-0000-0000-0000D1270000}"/>
    <cellStyle name="Millares 2 6 2 2 6 2 2" xfId="18281" xr:uid="{00000000-0005-0000-0000-0000D2270000}"/>
    <cellStyle name="Millares 2 6 2 2 6 3" xfId="13905" xr:uid="{00000000-0005-0000-0000-0000D3270000}"/>
    <cellStyle name="Millares 2 6 2 2 7" xfId="7340" xr:uid="{00000000-0005-0000-0000-0000D4270000}"/>
    <cellStyle name="Millares 2 6 2 2 7 2" xfId="16093" xr:uid="{00000000-0005-0000-0000-0000D5270000}"/>
    <cellStyle name="Millares 2 6 2 2 8" xfId="11717" xr:uid="{00000000-0005-0000-0000-0000D6270000}"/>
    <cellStyle name="Millares 2 6 2 3" xfId="3008" xr:uid="{00000000-0005-0000-0000-0000D7270000}"/>
    <cellStyle name="Millares 2 6 2 3 2" xfId="3284" xr:uid="{00000000-0005-0000-0000-0000D8270000}"/>
    <cellStyle name="Millares 2 6 2 3 2 2" xfId="3837" xr:uid="{00000000-0005-0000-0000-0000D9270000}"/>
    <cellStyle name="Millares 2 6 2 3 2 2 2" xfId="4933" xr:uid="{00000000-0005-0000-0000-0000DA270000}"/>
    <cellStyle name="Millares 2 6 2 3 2 2 2 2" xfId="7122" xr:uid="{00000000-0005-0000-0000-0000DB270000}"/>
    <cellStyle name="Millares 2 6 2 3 2 2 2 2 2" xfId="11499" xr:uid="{00000000-0005-0000-0000-0000DC270000}"/>
    <cellStyle name="Millares 2 6 2 3 2 2 2 2 2 2" xfId="20252" xr:uid="{00000000-0005-0000-0000-0000DD270000}"/>
    <cellStyle name="Millares 2 6 2 3 2 2 2 2 3" xfId="15876" xr:uid="{00000000-0005-0000-0000-0000DE270000}"/>
    <cellStyle name="Millares 2 6 2 3 2 2 2 3" xfId="9311" xr:uid="{00000000-0005-0000-0000-0000DF270000}"/>
    <cellStyle name="Millares 2 6 2 3 2 2 2 3 2" xfId="18064" xr:uid="{00000000-0005-0000-0000-0000E0270000}"/>
    <cellStyle name="Millares 2 6 2 3 2 2 2 4" xfId="13688" xr:uid="{00000000-0005-0000-0000-0000E1270000}"/>
    <cellStyle name="Millares 2 6 2 3 2 2 3" xfId="6028" xr:uid="{00000000-0005-0000-0000-0000E2270000}"/>
    <cellStyle name="Millares 2 6 2 3 2 2 3 2" xfId="10405" xr:uid="{00000000-0005-0000-0000-0000E3270000}"/>
    <cellStyle name="Millares 2 6 2 3 2 2 3 2 2" xfId="19158" xr:uid="{00000000-0005-0000-0000-0000E4270000}"/>
    <cellStyle name="Millares 2 6 2 3 2 2 3 3" xfId="14782" xr:uid="{00000000-0005-0000-0000-0000E5270000}"/>
    <cellStyle name="Millares 2 6 2 3 2 2 4" xfId="8217" xr:uid="{00000000-0005-0000-0000-0000E6270000}"/>
    <cellStyle name="Millares 2 6 2 3 2 2 4 2" xfId="16970" xr:uid="{00000000-0005-0000-0000-0000E7270000}"/>
    <cellStyle name="Millares 2 6 2 3 2 2 5" xfId="12594" xr:uid="{00000000-0005-0000-0000-0000E8270000}"/>
    <cellStyle name="Millares 2 6 2 3 2 3" xfId="4385" xr:uid="{00000000-0005-0000-0000-0000E9270000}"/>
    <cellStyle name="Millares 2 6 2 3 2 3 2" xfId="6574" xr:uid="{00000000-0005-0000-0000-0000EA270000}"/>
    <cellStyle name="Millares 2 6 2 3 2 3 2 2" xfId="10951" xr:uid="{00000000-0005-0000-0000-0000EB270000}"/>
    <cellStyle name="Millares 2 6 2 3 2 3 2 2 2" xfId="19704" xr:uid="{00000000-0005-0000-0000-0000EC270000}"/>
    <cellStyle name="Millares 2 6 2 3 2 3 2 3" xfId="15328" xr:uid="{00000000-0005-0000-0000-0000ED270000}"/>
    <cellStyle name="Millares 2 6 2 3 2 3 3" xfId="8763" xr:uid="{00000000-0005-0000-0000-0000EE270000}"/>
    <cellStyle name="Millares 2 6 2 3 2 3 3 2" xfId="17516" xr:uid="{00000000-0005-0000-0000-0000EF270000}"/>
    <cellStyle name="Millares 2 6 2 3 2 3 4" xfId="13140" xr:uid="{00000000-0005-0000-0000-0000F0270000}"/>
    <cellStyle name="Millares 2 6 2 3 2 4" xfId="5480" xr:uid="{00000000-0005-0000-0000-0000F1270000}"/>
    <cellStyle name="Millares 2 6 2 3 2 4 2" xfId="9857" xr:uid="{00000000-0005-0000-0000-0000F2270000}"/>
    <cellStyle name="Millares 2 6 2 3 2 4 2 2" xfId="18610" xr:uid="{00000000-0005-0000-0000-0000F3270000}"/>
    <cellStyle name="Millares 2 6 2 3 2 4 3" xfId="14234" xr:uid="{00000000-0005-0000-0000-0000F4270000}"/>
    <cellStyle name="Millares 2 6 2 3 2 5" xfId="7669" xr:uid="{00000000-0005-0000-0000-0000F5270000}"/>
    <cellStyle name="Millares 2 6 2 3 2 5 2" xfId="16422" xr:uid="{00000000-0005-0000-0000-0000F6270000}"/>
    <cellStyle name="Millares 2 6 2 3 2 6" xfId="12046" xr:uid="{00000000-0005-0000-0000-0000F7270000}"/>
    <cellStyle name="Millares 2 6 2 3 3" xfId="3563" xr:uid="{00000000-0005-0000-0000-0000F8270000}"/>
    <cellStyle name="Millares 2 6 2 3 3 2" xfId="4659" xr:uid="{00000000-0005-0000-0000-0000F9270000}"/>
    <cellStyle name="Millares 2 6 2 3 3 2 2" xfId="6848" xr:uid="{00000000-0005-0000-0000-0000FA270000}"/>
    <cellStyle name="Millares 2 6 2 3 3 2 2 2" xfId="11225" xr:uid="{00000000-0005-0000-0000-0000FB270000}"/>
    <cellStyle name="Millares 2 6 2 3 3 2 2 2 2" xfId="19978" xr:uid="{00000000-0005-0000-0000-0000FC270000}"/>
    <cellStyle name="Millares 2 6 2 3 3 2 2 3" xfId="15602" xr:uid="{00000000-0005-0000-0000-0000FD270000}"/>
    <cellStyle name="Millares 2 6 2 3 3 2 3" xfId="9037" xr:uid="{00000000-0005-0000-0000-0000FE270000}"/>
    <cellStyle name="Millares 2 6 2 3 3 2 3 2" xfId="17790" xr:uid="{00000000-0005-0000-0000-0000FF270000}"/>
    <cellStyle name="Millares 2 6 2 3 3 2 4" xfId="13414" xr:uid="{00000000-0005-0000-0000-000000280000}"/>
    <cellStyle name="Millares 2 6 2 3 3 3" xfId="5754" xr:uid="{00000000-0005-0000-0000-000001280000}"/>
    <cellStyle name="Millares 2 6 2 3 3 3 2" xfId="10131" xr:uid="{00000000-0005-0000-0000-000002280000}"/>
    <cellStyle name="Millares 2 6 2 3 3 3 2 2" xfId="18884" xr:uid="{00000000-0005-0000-0000-000003280000}"/>
    <cellStyle name="Millares 2 6 2 3 3 3 3" xfId="14508" xr:uid="{00000000-0005-0000-0000-000004280000}"/>
    <cellStyle name="Millares 2 6 2 3 3 4" xfId="7943" xr:uid="{00000000-0005-0000-0000-000005280000}"/>
    <cellStyle name="Millares 2 6 2 3 3 4 2" xfId="16696" xr:uid="{00000000-0005-0000-0000-000006280000}"/>
    <cellStyle name="Millares 2 6 2 3 3 5" xfId="12320" xr:uid="{00000000-0005-0000-0000-000007280000}"/>
    <cellStyle name="Millares 2 6 2 3 4" xfId="4111" xr:uid="{00000000-0005-0000-0000-000008280000}"/>
    <cellStyle name="Millares 2 6 2 3 4 2" xfId="6300" xr:uid="{00000000-0005-0000-0000-000009280000}"/>
    <cellStyle name="Millares 2 6 2 3 4 2 2" xfId="10677" xr:uid="{00000000-0005-0000-0000-00000A280000}"/>
    <cellStyle name="Millares 2 6 2 3 4 2 2 2" xfId="19430" xr:uid="{00000000-0005-0000-0000-00000B280000}"/>
    <cellStyle name="Millares 2 6 2 3 4 2 3" xfId="15054" xr:uid="{00000000-0005-0000-0000-00000C280000}"/>
    <cellStyle name="Millares 2 6 2 3 4 3" xfId="8489" xr:uid="{00000000-0005-0000-0000-00000D280000}"/>
    <cellStyle name="Millares 2 6 2 3 4 3 2" xfId="17242" xr:uid="{00000000-0005-0000-0000-00000E280000}"/>
    <cellStyle name="Millares 2 6 2 3 4 4" xfId="12866" xr:uid="{00000000-0005-0000-0000-00000F280000}"/>
    <cellStyle name="Millares 2 6 2 3 5" xfId="5206" xr:uid="{00000000-0005-0000-0000-000010280000}"/>
    <cellStyle name="Millares 2 6 2 3 5 2" xfId="9583" xr:uid="{00000000-0005-0000-0000-000011280000}"/>
    <cellStyle name="Millares 2 6 2 3 5 2 2" xfId="18336" xr:uid="{00000000-0005-0000-0000-000012280000}"/>
    <cellStyle name="Millares 2 6 2 3 5 3" xfId="13960" xr:uid="{00000000-0005-0000-0000-000013280000}"/>
    <cellStyle name="Millares 2 6 2 3 6" xfId="7395" xr:uid="{00000000-0005-0000-0000-000014280000}"/>
    <cellStyle name="Millares 2 6 2 3 6 2" xfId="16148" xr:uid="{00000000-0005-0000-0000-000015280000}"/>
    <cellStyle name="Millares 2 6 2 3 7" xfId="11772" xr:uid="{00000000-0005-0000-0000-000016280000}"/>
    <cellStyle name="Millares 2 6 2 4" xfId="2895" xr:uid="{00000000-0005-0000-0000-000017280000}"/>
    <cellStyle name="Millares 2 6 2 4 2" xfId="3174" xr:uid="{00000000-0005-0000-0000-000018280000}"/>
    <cellStyle name="Millares 2 6 2 4 2 2" xfId="3727" xr:uid="{00000000-0005-0000-0000-000019280000}"/>
    <cellStyle name="Millares 2 6 2 4 2 2 2" xfId="4823" xr:uid="{00000000-0005-0000-0000-00001A280000}"/>
    <cellStyle name="Millares 2 6 2 4 2 2 2 2" xfId="7012" xr:uid="{00000000-0005-0000-0000-00001B280000}"/>
    <cellStyle name="Millares 2 6 2 4 2 2 2 2 2" xfId="11389" xr:uid="{00000000-0005-0000-0000-00001C280000}"/>
    <cellStyle name="Millares 2 6 2 4 2 2 2 2 2 2" xfId="20142" xr:uid="{00000000-0005-0000-0000-00001D280000}"/>
    <cellStyle name="Millares 2 6 2 4 2 2 2 2 3" xfId="15766" xr:uid="{00000000-0005-0000-0000-00001E280000}"/>
    <cellStyle name="Millares 2 6 2 4 2 2 2 3" xfId="9201" xr:uid="{00000000-0005-0000-0000-00001F280000}"/>
    <cellStyle name="Millares 2 6 2 4 2 2 2 3 2" xfId="17954" xr:uid="{00000000-0005-0000-0000-000020280000}"/>
    <cellStyle name="Millares 2 6 2 4 2 2 2 4" xfId="13578" xr:uid="{00000000-0005-0000-0000-000021280000}"/>
    <cellStyle name="Millares 2 6 2 4 2 2 3" xfId="5918" xr:uid="{00000000-0005-0000-0000-000022280000}"/>
    <cellStyle name="Millares 2 6 2 4 2 2 3 2" xfId="10295" xr:uid="{00000000-0005-0000-0000-000023280000}"/>
    <cellStyle name="Millares 2 6 2 4 2 2 3 2 2" xfId="19048" xr:uid="{00000000-0005-0000-0000-000024280000}"/>
    <cellStyle name="Millares 2 6 2 4 2 2 3 3" xfId="14672" xr:uid="{00000000-0005-0000-0000-000025280000}"/>
    <cellStyle name="Millares 2 6 2 4 2 2 4" xfId="8107" xr:uid="{00000000-0005-0000-0000-000026280000}"/>
    <cellStyle name="Millares 2 6 2 4 2 2 4 2" xfId="16860" xr:uid="{00000000-0005-0000-0000-000027280000}"/>
    <cellStyle name="Millares 2 6 2 4 2 2 5" xfId="12484" xr:uid="{00000000-0005-0000-0000-000028280000}"/>
    <cellStyle name="Millares 2 6 2 4 2 3" xfId="4275" xr:uid="{00000000-0005-0000-0000-000029280000}"/>
    <cellStyle name="Millares 2 6 2 4 2 3 2" xfId="6464" xr:uid="{00000000-0005-0000-0000-00002A280000}"/>
    <cellStyle name="Millares 2 6 2 4 2 3 2 2" xfId="10841" xr:uid="{00000000-0005-0000-0000-00002B280000}"/>
    <cellStyle name="Millares 2 6 2 4 2 3 2 2 2" xfId="19594" xr:uid="{00000000-0005-0000-0000-00002C280000}"/>
    <cellStyle name="Millares 2 6 2 4 2 3 2 3" xfId="15218" xr:uid="{00000000-0005-0000-0000-00002D280000}"/>
    <cellStyle name="Millares 2 6 2 4 2 3 3" xfId="8653" xr:uid="{00000000-0005-0000-0000-00002E280000}"/>
    <cellStyle name="Millares 2 6 2 4 2 3 3 2" xfId="17406" xr:uid="{00000000-0005-0000-0000-00002F280000}"/>
    <cellStyle name="Millares 2 6 2 4 2 3 4" xfId="13030" xr:uid="{00000000-0005-0000-0000-000030280000}"/>
    <cellStyle name="Millares 2 6 2 4 2 4" xfId="5370" xr:uid="{00000000-0005-0000-0000-000031280000}"/>
    <cellStyle name="Millares 2 6 2 4 2 4 2" xfId="9747" xr:uid="{00000000-0005-0000-0000-000032280000}"/>
    <cellStyle name="Millares 2 6 2 4 2 4 2 2" xfId="18500" xr:uid="{00000000-0005-0000-0000-000033280000}"/>
    <cellStyle name="Millares 2 6 2 4 2 4 3" xfId="14124" xr:uid="{00000000-0005-0000-0000-000034280000}"/>
    <cellStyle name="Millares 2 6 2 4 2 5" xfId="7559" xr:uid="{00000000-0005-0000-0000-000035280000}"/>
    <cellStyle name="Millares 2 6 2 4 2 5 2" xfId="16312" xr:uid="{00000000-0005-0000-0000-000036280000}"/>
    <cellStyle name="Millares 2 6 2 4 2 6" xfId="11936" xr:uid="{00000000-0005-0000-0000-000037280000}"/>
    <cellStyle name="Millares 2 6 2 4 3" xfId="3453" xr:uid="{00000000-0005-0000-0000-000038280000}"/>
    <cellStyle name="Millares 2 6 2 4 3 2" xfId="4549" xr:uid="{00000000-0005-0000-0000-000039280000}"/>
    <cellStyle name="Millares 2 6 2 4 3 2 2" xfId="6738" xr:uid="{00000000-0005-0000-0000-00003A280000}"/>
    <cellStyle name="Millares 2 6 2 4 3 2 2 2" xfId="11115" xr:uid="{00000000-0005-0000-0000-00003B280000}"/>
    <cellStyle name="Millares 2 6 2 4 3 2 2 2 2" xfId="19868" xr:uid="{00000000-0005-0000-0000-00003C280000}"/>
    <cellStyle name="Millares 2 6 2 4 3 2 2 3" xfId="15492" xr:uid="{00000000-0005-0000-0000-00003D280000}"/>
    <cellStyle name="Millares 2 6 2 4 3 2 3" xfId="8927" xr:uid="{00000000-0005-0000-0000-00003E280000}"/>
    <cellStyle name="Millares 2 6 2 4 3 2 3 2" xfId="17680" xr:uid="{00000000-0005-0000-0000-00003F280000}"/>
    <cellStyle name="Millares 2 6 2 4 3 2 4" xfId="13304" xr:uid="{00000000-0005-0000-0000-000040280000}"/>
    <cellStyle name="Millares 2 6 2 4 3 3" xfId="5644" xr:uid="{00000000-0005-0000-0000-000041280000}"/>
    <cellStyle name="Millares 2 6 2 4 3 3 2" xfId="10021" xr:uid="{00000000-0005-0000-0000-000042280000}"/>
    <cellStyle name="Millares 2 6 2 4 3 3 2 2" xfId="18774" xr:uid="{00000000-0005-0000-0000-000043280000}"/>
    <cellStyle name="Millares 2 6 2 4 3 3 3" xfId="14398" xr:uid="{00000000-0005-0000-0000-000044280000}"/>
    <cellStyle name="Millares 2 6 2 4 3 4" xfId="7833" xr:uid="{00000000-0005-0000-0000-000045280000}"/>
    <cellStyle name="Millares 2 6 2 4 3 4 2" xfId="16586" xr:uid="{00000000-0005-0000-0000-000046280000}"/>
    <cellStyle name="Millares 2 6 2 4 3 5" xfId="12210" xr:uid="{00000000-0005-0000-0000-000047280000}"/>
    <cellStyle name="Millares 2 6 2 4 4" xfId="4001" xr:uid="{00000000-0005-0000-0000-000048280000}"/>
    <cellStyle name="Millares 2 6 2 4 4 2" xfId="6190" xr:uid="{00000000-0005-0000-0000-000049280000}"/>
    <cellStyle name="Millares 2 6 2 4 4 2 2" xfId="10567" xr:uid="{00000000-0005-0000-0000-00004A280000}"/>
    <cellStyle name="Millares 2 6 2 4 4 2 2 2" xfId="19320" xr:uid="{00000000-0005-0000-0000-00004B280000}"/>
    <cellStyle name="Millares 2 6 2 4 4 2 3" xfId="14944" xr:uid="{00000000-0005-0000-0000-00004C280000}"/>
    <cellStyle name="Millares 2 6 2 4 4 3" xfId="8379" xr:uid="{00000000-0005-0000-0000-00004D280000}"/>
    <cellStyle name="Millares 2 6 2 4 4 3 2" xfId="17132" xr:uid="{00000000-0005-0000-0000-00004E280000}"/>
    <cellStyle name="Millares 2 6 2 4 4 4" xfId="12756" xr:uid="{00000000-0005-0000-0000-00004F280000}"/>
    <cellStyle name="Millares 2 6 2 4 5" xfId="5096" xr:uid="{00000000-0005-0000-0000-000050280000}"/>
    <cellStyle name="Millares 2 6 2 4 5 2" xfId="9473" xr:uid="{00000000-0005-0000-0000-000051280000}"/>
    <cellStyle name="Millares 2 6 2 4 5 2 2" xfId="18226" xr:uid="{00000000-0005-0000-0000-000052280000}"/>
    <cellStyle name="Millares 2 6 2 4 5 3" xfId="13850" xr:uid="{00000000-0005-0000-0000-000053280000}"/>
    <cellStyle name="Millares 2 6 2 4 6" xfId="7285" xr:uid="{00000000-0005-0000-0000-000054280000}"/>
    <cellStyle name="Millares 2 6 2 4 6 2" xfId="16038" xr:uid="{00000000-0005-0000-0000-000055280000}"/>
    <cellStyle name="Millares 2 6 2 4 7" xfId="11662" xr:uid="{00000000-0005-0000-0000-000056280000}"/>
    <cellStyle name="Millares 2 6 2 5" xfId="3124" xr:uid="{00000000-0005-0000-0000-000057280000}"/>
    <cellStyle name="Millares 2 6 2 5 2" xfId="3678" xr:uid="{00000000-0005-0000-0000-000058280000}"/>
    <cellStyle name="Millares 2 6 2 5 2 2" xfId="4774" xr:uid="{00000000-0005-0000-0000-000059280000}"/>
    <cellStyle name="Millares 2 6 2 5 2 2 2" xfId="6963" xr:uid="{00000000-0005-0000-0000-00005A280000}"/>
    <cellStyle name="Millares 2 6 2 5 2 2 2 2" xfId="11340" xr:uid="{00000000-0005-0000-0000-00005B280000}"/>
    <cellStyle name="Millares 2 6 2 5 2 2 2 2 2" xfId="20093" xr:uid="{00000000-0005-0000-0000-00005C280000}"/>
    <cellStyle name="Millares 2 6 2 5 2 2 2 3" xfId="15717" xr:uid="{00000000-0005-0000-0000-00005D280000}"/>
    <cellStyle name="Millares 2 6 2 5 2 2 3" xfId="9152" xr:uid="{00000000-0005-0000-0000-00005E280000}"/>
    <cellStyle name="Millares 2 6 2 5 2 2 3 2" xfId="17905" xr:uid="{00000000-0005-0000-0000-00005F280000}"/>
    <cellStyle name="Millares 2 6 2 5 2 2 4" xfId="13529" xr:uid="{00000000-0005-0000-0000-000060280000}"/>
    <cellStyle name="Millares 2 6 2 5 2 3" xfId="5869" xr:uid="{00000000-0005-0000-0000-000061280000}"/>
    <cellStyle name="Millares 2 6 2 5 2 3 2" xfId="10246" xr:uid="{00000000-0005-0000-0000-000062280000}"/>
    <cellStyle name="Millares 2 6 2 5 2 3 2 2" xfId="18999" xr:uid="{00000000-0005-0000-0000-000063280000}"/>
    <cellStyle name="Millares 2 6 2 5 2 3 3" xfId="14623" xr:uid="{00000000-0005-0000-0000-000064280000}"/>
    <cellStyle name="Millares 2 6 2 5 2 4" xfId="8058" xr:uid="{00000000-0005-0000-0000-000065280000}"/>
    <cellStyle name="Millares 2 6 2 5 2 4 2" xfId="16811" xr:uid="{00000000-0005-0000-0000-000066280000}"/>
    <cellStyle name="Millares 2 6 2 5 2 5" xfId="12435" xr:uid="{00000000-0005-0000-0000-000067280000}"/>
    <cellStyle name="Millares 2 6 2 5 3" xfId="4226" xr:uid="{00000000-0005-0000-0000-000068280000}"/>
    <cellStyle name="Millares 2 6 2 5 3 2" xfId="6415" xr:uid="{00000000-0005-0000-0000-000069280000}"/>
    <cellStyle name="Millares 2 6 2 5 3 2 2" xfId="10792" xr:uid="{00000000-0005-0000-0000-00006A280000}"/>
    <cellStyle name="Millares 2 6 2 5 3 2 2 2" xfId="19545" xr:uid="{00000000-0005-0000-0000-00006B280000}"/>
    <cellStyle name="Millares 2 6 2 5 3 2 3" xfId="15169" xr:uid="{00000000-0005-0000-0000-00006C280000}"/>
    <cellStyle name="Millares 2 6 2 5 3 3" xfId="8604" xr:uid="{00000000-0005-0000-0000-00006D280000}"/>
    <cellStyle name="Millares 2 6 2 5 3 3 2" xfId="17357" xr:uid="{00000000-0005-0000-0000-00006E280000}"/>
    <cellStyle name="Millares 2 6 2 5 3 4" xfId="12981" xr:uid="{00000000-0005-0000-0000-00006F280000}"/>
    <cellStyle name="Millares 2 6 2 5 4" xfId="5321" xr:uid="{00000000-0005-0000-0000-000070280000}"/>
    <cellStyle name="Millares 2 6 2 5 4 2" xfId="9698" xr:uid="{00000000-0005-0000-0000-000071280000}"/>
    <cellStyle name="Millares 2 6 2 5 4 2 2" xfId="18451" xr:uid="{00000000-0005-0000-0000-000072280000}"/>
    <cellStyle name="Millares 2 6 2 5 4 3" xfId="14075" xr:uid="{00000000-0005-0000-0000-000073280000}"/>
    <cellStyle name="Millares 2 6 2 5 5" xfId="7510" xr:uid="{00000000-0005-0000-0000-000074280000}"/>
    <cellStyle name="Millares 2 6 2 5 5 2" xfId="16263" xr:uid="{00000000-0005-0000-0000-000075280000}"/>
    <cellStyle name="Millares 2 6 2 5 6" xfId="11887" xr:uid="{00000000-0005-0000-0000-000076280000}"/>
    <cellStyle name="Millares 2 6 2 6" xfId="3403" xr:uid="{00000000-0005-0000-0000-000077280000}"/>
    <cellStyle name="Millares 2 6 2 6 2" xfId="4500" xr:uid="{00000000-0005-0000-0000-000078280000}"/>
    <cellStyle name="Millares 2 6 2 6 2 2" xfId="6689" xr:uid="{00000000-0005-0000-0000-000079280000}"/>
    <cellStyle name="Millares 2 6 2 6 2 2 2" xfId="11066" xr:uid="{00000000-0005-0000-0000-00007A280000}"/>
    <cellStyle name="Millares 2 6 2 6 2 2 2 2" xfId="19819" xr:uid="{00000000-0005-0000-0000-00007B280000}"/>
    <cellStyle name="Millares 2 6 2 6 2 2 3" xfId="15443" xr:uid="{00000000-0005-0000-0000-00007C280000}"/>
    <cellStyle name="Millares 2 6 2 6 2 3" xfId="8878" xr:uid="{00000000-0005-0000-0000-00007D280000}"/>
    <cellStyle name="Millares 2 6 2 6 2 3 2" xfId="17631" xr:uid="{00000000-0005-0000-0000-00007E280000}"/>
    <cellStyle name="Millares 2 6 2 6 2 4" xfId="13255" xr:uid="{00000000-0005-0000-0000-00007F280000}"/>
    <cellStyle name="Millares 2 6 2 6 3" xfId="5595" xr:uid="{00000000-0005-0000-0000-000080280000}"/>
    <cellStyle name="Millares 2 6 2 6 3 2" xfId="9972" xr:uid="{00000000-0005-0000-0000-000081280000}"/>
    <cellStyle name="Millares 2 6 2 6 3 2 2" xfId="18725" xr:uid="{00000000-0005-0000-0000-000082280000}"/>
    <cellStyle name="Millares 2 6 2 6 3 3" xfId="14349" xr:uid="{00000000-0005-0000-0000-000083280000}"/>
    <cellStyle name="Millares 2 6 2 6 4" xfId="7784" xr:uid="{00000000-0005-0000-0000-000084280000}"/>
    <cellStyle name="Millares 2 6 2 6 4 2" xfId="16537" xr:uid="{00000000-0005-0000-0000-000085280000}"/>
    <cellStyle name="Millares 2 6 2 6 5" xfId="12161" xr:uid="{00000000-0005-0000-0000-000086280000}"/>
    <cellStyle name="Millares 2 6 2 7" xfId="3953" xr:uid="{00000000-0005-0000-0000-000087280000}"/>
    <cellStyle name="Millares 2 6 2 7 2" xfId="6142" xr:uid="{00000000-0005-0000-0000-000088280000}"/>
    <cellStyle name="Millares 2 6 2 7 2 2" xfId="10519" xr:uid="{00000000-0005-0000-0000-000089280000}"/>
    <cellStyle name="Millares 2 6 2 7 2 2 2" xfId="19272" xr:uid="{00000000-0005-0000-0000-00008A280000}"/>
    <cellStyle name="Millares 2 6 2 7 2 3" xfId="14896" xr:uid="{00000000-0005-0000-0000-00008B280000}"/>
    <cellStyle name="Millares 2 6 2 7 3" xfId="8331" xr:uid="{00000000-0005-0000-0000-00008C280000}"/>
    <cellStyle name="Millares 2 6 2 7 3 2" xfId="17084" xr:uid="{00000000-0005-0000-0000-00008D280000}"/>
    <cellStyle name="Millares 2 6 2 7 4" xfId="12708" xr:uid="{00000000-0005-0000-0000-00008E280000}"/>
    <cellStyle name="Millares 2 6 2 8" xfId="5048" xr:uid="{00000000-0005-0000-0000-00008F280000}"/>
    <cellStyle name="Millares 2 6 2 8 2" xfId="9425" xr:uid="{00000000-0005-0000-0000-000090280000}"/>
    <cellStyle name="Millares 2 6 2 8 2 2" xfId="18178" xr:uid="{00000000-0005-0000-0000-000091280000}"/>
    <cellStyle name="Millares 2 6 2 8 3" xfId="13802" xr:uid="{00000000-0005-0000-0000-000092280000}"/>
    <cellStyle name="Millares 2 6 2 9" xfId="7237" xr:uid="{00000000-0005-0000-0000-000093280000}"/>
    <cellStyle name="Millares 2 6 2 9 2" xfId="15990" xr:uid="{00000000-0005-0000-0000-000094280000}"/>
    <cellStyle name="Millares 2 6 3" xfId="2952" xr:uid="{00000000-0005-0000-0000-000095280000}"/>
    <cellStyle name="Millares 2 6 3 2" xfId="3064" xr:uid="{00000000-0005-0000-0000-000096280000}"/>
    <cellStyle name="Millares 2 6 3 2 2" xfId="3340" xr:uid="{00000000-0005-0000-0000-000097280000}"/>
    <cellStyle name="Millares 2 6 3 2 2 2" xfId="3893" xr:uid="{00000000-0005-0000-0000-000098280000}"/>
    <cellStyle name="Millares 2 6 3 2 2 2 2" xfId="4989" xr:uid="{00000000-0005-0000-0000-000099280000}"/>
    <cellStyle name="Millares 2 6 3 2 2 2 2 2" xfId="7178" xr:uid="{00000000-0005-0000-0000-00009A280000}"/>
    <cellStyle name="Millares 2 6 3 2 2 2 2 2 2" xfId="11555" xr:uid="{00000000-0005-0000-0000-00009B280000}"/>
    <cellStyle name="Millares 2 6 3 2 2 2 2 2 2 2" xfId="20308" xr:uid="{00000000-0005-0000-0000-00009C280000}"/>
    <cellStyle name="Millares 2 6 3 2 2 2 2 2 3" xfId="15932" xr:uid="{00000000-0005-0000-0000-00009D280000}"/>
    <cellStyle name="Millares 2 6 3 2 2 2 2 3" xfId="9367" xr:uid="{00000000-0005-0000-0000-00009E280000}"/>
    <cellStyle name="Millares 2 6 3 2 2 2 2 3 2" xfId="18120" xr:uid="{00000000-0005-0000-0000-00009F280000}"/>
    <cellStyle name="Millares 2 6 3 2 2 2 2 4" xfId="13744" xr:uid="{00000000-0005-0000-0000-0000A0280000}"/>
    <cellStyle name="Millares 2 6 3 2 2 2 3" xfId="6084" xr:uid="{00000000-0005-0000-0000-0000A1280000}"/>
    <cellStyle name="Millares 2 6 3 2 2 2 3 2" xfId="10461" xr:uid="{00000000-0005-0000-0000-0000A2280000}"/>
    <cellStyle name="Millares 2 6 3 2 2 2 3 2 2" xfId="19214" xr:uid="{00000000-0005-0000-0000-0000A3280000}"/>
    <cellStyle name="Millares 2 6 3 2 2 2 3 3" xfId="14838" xr:uid="{00000000-0005-0000-0000-0000A4280000}"/>
    <cellStyle name="Millares 2 6 3 2 2 2 4" xfId="8273" xr:uid="{00000000-0005-0000-0000-0000A5280000}"/>
    <cellStyle name="Millares 2 6 3 2 2 2 4 2" xfId="17026" xr:uid="{00000000-0005-0000-0000-0000A6280000}"/>
    <cellStyle name="Millares 2 6 3 2 2 2 5" xfId="12650" xr:uid="{00000000-0005-0000-0000-0000A7280000}"/>
    <cellStyle name="Millares 2 6 3 2 2 3" xfId="4441" xr:uid="{00000000-0005-0000-0000-0000A8280000}"/>
    <cellStyle name="Millares 2 6 3 2 2 3 2" xfId="6630" xr:uid="{00000000-0005-0000-0000-0000A9280000}"/>
    <cellStyle name="Millares 2 6 3 2 2 3 2 2" xfId="11007" xr:uid="{00000000-0005-0000-0000-0000AA280000}"/>
    <cellStyle name="Millares 2 6 3 2 2 3 2 2 2" xfId="19760" xr:uid="{00000000-0005-0000-0000-0000AB280000}"/>
    <cellStyle name="Millares 2 6 3 2 2 3 2 3" xfId="15384" xr:uid="{00000000-0005-0000-0000-0000AC280000}"/>
    <cellStyle name="Millares 2 6 3 2 2 3 3" xfId="8819" xr:uid="{00000000-0005-0000-0000-0000AD280000}"/>
    <cellStyle name="Millares 2 6 3 2 2 3 3 2" xfId="17572" xr:uid="{00000000-0005-0000-0000-0000AE280000}"/>
    <cellStyle name="Millares 2 6 3 2 2 3 4" xfId="13196" xr:uid="{00000000-0005-0000-0000-0000AF280000}"/>
    <cellStyle name="Millares 2 6 3 2 2 4" xfId="5536" xr:uid="{00000000-0005-0000-0000-0000B0280000}"/>
    <cellStyle name="Millares 2 6 3 2 2 4 2" xfId="9913" xr:uid="{00000000-0005-0000-0000-0000B1280000}"/>
    <cellStyle name="Millares 2 6 3 2 2 4 2 2" xfId="18666" xr:uid="{00000000-0005-0000-0000-0000B2280000}"/>
    <cellStyle name="Millares 2 6 3 2 2 4 3" xfId="14290" xr:uid="{00000000-0005-0000-0000-0000B3280000}"/>
    <cellStyle name="Millares 2 6 3 2 2 5" xfId="7725" xr:uid="{00000000-0005-0000-0000-0000B4280000}"/>
    <cellStyle name="Millares 2 6 3 2 2 5 2" xfId="16478" xr:uid="{00000000-0005-0000-0000-0000B5280000}"/>
    <cellStyle name="Millares 2 6 3 2 2 6" xfId="12102" xr:uid="{00000000-0005-0000-0000-0000B6280000}"/>
    <cellStyle name="Millares 2 6 3 2 3" xfId="3619" xr:uid="{00000000-0005-0000-0000-0000B7280000}"/>
    <cellStyle name="Millares 2 6 3 2 3 2" xfId="4715" xr:uid="{00000000-0005-0000-0000-0000B8280000}"/>
    <cellStyle name="Millares 2 6 3 2 3 2 2" xfId="6904" xr:uid="{00000000-0005-0000-0000-0000B9280000}"/>
    <cellStyle name="Millares 2 6 3 2 3 2 2 2" xfId="11281" xr:uid="{00000000-0005-0000-0000-0000BA280000}"/>
    <cellStyle name="Millares 2 6 3 2 3 2 2 2 2" xfId="20034" xr:uid="{00000000-0005-0000-0000-0000BB280000}"/>
    <cellStyle name="Millares 2 6 3 2 3 2 2 3" xfId="15658" xr:uid="{00000000-0005-0000-0000-0000BC280000}"/>
    <cellStyle name="Millares 2 6 3 2 3 2 3" xfId="9093" xr:uid="{00000000-0005-0000-0000-0000BD280000}"/>
    <cellStyle name="Millares 2 6 3 2 3 2 3 2" xfId="17846" xr:uid="{00000000-0005-0000-0000-0000BE280000}"/>
    <cellStyle name="Millares 2 6 3 2 3 2 4" xfId="13470" xr:uid="{00000000-0005-0000-0000-0000BF280000}"/>
    <cellStyle name="Millares 2 6 3 2 3 3" xfId="5810" xr:uid="{00000000-0005-0000-0000-0000C0280000}"/>
    <cellStyle name="Millares 2 6 3 2 3 3 2" xfId="10187" xr:uid="{00000000-0005-0000-0000-0000C1280000}"/>
    <cellStyle name="Millares 2 6 3 2 3 3 2 2" xfId="18940" xr:uid="{00000000-0005-0000-0000-0000C2280000}"/>
    <cellStyle name="Millares 2 6 3 2 3 3 3" xfId="14564" xr:uid="{00000000-0005-0000-0000-0000C3280000}"/>
    <cellStyle name="Millares 2 6 3 2 3 4" xfId="7999" xr:uid="{00000000-0005-0000-0000-0000C4280000}"/>
    <cellStyle name="Millares 2 6 3 2 3 4 2" xfId="16752" xr:uid="{00000000-0005-0000-0000-0000C5280000}"/>
    <cellStyle name="Millares 2 6 3 2 3 5" xfId="12376" xr:uid="{00000000-0005-0000-0000-0000C6280000}"/>
    <cellStyle name="Millares 2 6 3 2 4" xfId="4167" xr:uid="{00000000-0005-0000-0000-0000C7280000}"/>
    <cellStyle name="Millares 2 6 3 2 4 2" xfId="6356" xr:uid="{00000000-0005-0000-0000-0000C8280000}"/>
    <cellStyle name="Millares 2 6 3 2 4 2 2" xfId="10733" xr:uid="{00000000-0005-0000-0000-0000C9280000}"/>
    <cellStyle name="Millares 2 6 3 2 4 2 2 2" xfId="19486" xr:uid="{00000000-0005-0000-0000-0000CA280000}"/>
    <cellStyle name="Millares 2 6 3 2 4 2 3" xfId="15110" xr:uid="{00000000-0005-0000-0000-0000CB280000}"/>
    <cellStyle name="Millares 2 6 3 2 4 3" xfId="8545" xr:uid="{00000000-0005-0000-0000-0000CC280000}"/>
    <cellStyle name="Millares 2 6 3 2 4 3 2" xfId="17298" xr:uid="{00000000-0005-0000-0000-0000CD280000}"/>
    <cellStyle name="Millares 2 6 3 2 4 4" xfId="12922" xr:uid="{00000000-0005-0000-0000-0000CE280000}"/>
    <cellStyle name="Millares 2 6 3 2 5" xfId="5262" xr:uid="{00000000-0005-0000-0000-0000CF280000}"/>
    <cellStyle name="Millares 2 6 3 2 5 2" xfId="9639" xr:uid="{00000000-0005-0000-0000-0000D0280000}"/>
    <cellStyle name="Millares 2 6 3 2 5 2 2" xfId="18392" xr:uid="{00000000-0005-0000-0000-0000D1280000}"/>
    <cellStyle name="Millares 2 6 3 2 5 3" xfId="14016" xr:uid="{00000000-0005-0000-0000-0000D2280000}"/>
    <cellStyle name="Millares 2 6 3 2 6" xfId="7451" xr:uid="{00000000-0005-0000-0000-0000D3280000}"/>
    <cellStyle name="Millares 2 6 3 2 6 2" xfId="16204" xr:uid="{00000000-0005-0000-0000-0000D4280000}"/>
    <cellStyle name="Millares 2 6 3 2 7" xfId="11828" xr:uid="{00000000-0005-0000-0000-0000D5280000}"/>
    <cellStyle name="Millares 2 6 3 3" xfId="3228" xr:uid="{00000000-0005-0000-0000-0000D6280000}"/>
    <cellStyle name="Millares 2 6 3 3 2" xfId="3781" xr:uid="{00000000-0005-0000-0000-0000D7280000}"/>
    <cellStyle name="Millares 2 6 3 3 2 2" xfId="4877" xr:uid="{00000000-0005-0000-0000-0000D8280000}"/>
    <cellStyle name="Millares 2 6 3 3 2 2 2" xfId="7066" xr:uid="{00000000-0005-0000-0000-0000D9280000}"/>
    <cellStyle name="Millares 2 6 3 3 2 2 2 2" xfId="11443" xr:uid="{00000000-0005-0000-0000-0000DA280000}"/>
    <cellStyle name="Millares 2 6 3 3 2 2 2 2 2" xfId="20196" xr:uid="{00000000-0005-0000-0000-0000DB280000}"/>
    <cellStyle name="Millares 2 6 3 3 2 2 2 3" xfId="15820" xr:uid="{00000000-0005-0000-0000-0000DC280000}"/>
    <cellStyle name="Millares 2 6 3 3 2 2 3" xfId="9255" xr:uid="{00000000-0005-0000-0000-0000DD280000}"/>
    <cellStyle name="Millares 2 6 3 3 2 2 3 2" xfId="18008" xr:uid="{00000000-0005-0000-0000-0000DE280000}"/>
    <cellStyle name="Millares 2 6 3 3 2 2 4" xfId="13632" xr:uid="{00000000-0005-0000-0000-0000DF280000}"/>
    <cellStyle name="Millares 2 6 3 3 2 3" xfId="5972" xr:uid="{00000000-0005-0000-0000-0000E0280000}"/>
    <cellStyle name="Millares 2 6 3 3 2 3 2" xfId="10349" xr:uid="{00000000-0005-0000-0000-0000E1280000}"/>
    <cellStyle name="Millares 2 6 3 3 2 3 2 2" xfId="19102" xr:uid="{00000000-0005-0000-0000-0000E2280000}"/>
    <cellStyle name="Millares 2 6 3 3 2 3 3" xfId="14726" xr:uid="{00000000-0005-0000-0000-0000E3280000}"/>
    <cellStyle name="Millares 2 6 3 3 2 4" xfId="8161" xr:uid="{00000000-0005-0000-0000-0000E4280000}"/>
    <cellStyle name="Millares 2 6 3 3 2 4 2" xfId="16914" xr:uid="{00000000-0005-0000-0000-0000E5280000}"/>
    <cellStyle name="Millares 2 6 3 3 2 5" xfId="12538" xr:uid="{00000000-0005-0000-0000-0000E6280000}"/>
    <cellStyle name="Millares 2 6 3 3 3" xfId="4329" xr:uid="{00000000-0005-0000-0000-0000E7280000}"/>
    <cellStyle name="Millares 2 6 3 3 3 2" xfId="6518" xr:uid="{00000000-0005-0000-0000-0000E8280000}"/>
    <cellStyle name="Millares 2 6 3 3 3 2 2" xfId="10895" xr:uid="{00000000-0005-0000-0000-0000E9280000}"/>
    <cellStyle name="Millares 2 6 3 3 3 2 2 2" xfId="19648" xr:uid="{00000000-0005-0000-0000-0000EA280000}"/>
    <cellStyle name="Millares 2 6 3 3 3 2 3" xfId="15272" xr:uid="{00000000-0005-0000-0000-0000EB280000}"/>
    <cellStyle name="Millares 2 6 3 3 3 3" xfId="8707" xr:uid="{00000000-0005-0000-0000-0000EC280000}"/>
    <cellStyle name="Millares 2 6 3 3 3 3 2" xfId="17460" xr:uid="{00000000-0005-0000-0000-0000ED280000}"/>
    <cellStyle name="Millares 2 6 3 3 3 4" xfId="13084" xr:uid="{00000000-0005-0000-0000-0000EE280000}"/>
    <cellStyle name="Millares 2 6 3 3 4" xfId="5424" xr:uid="{00000000-0005-0000-0000-0000EF280000}"/>
    <cellStyle name="Millares 2 6 3 3 4 2" xfId="9801" xr:uid="{00000000-0005-0000-0000-0000F0280000}"/>
    <cellStyle name="Millares 2 6 3 3 4 2 2" xfId="18554" xr:uid="{00000000-0005-0000-0000-0000F1280000}"/>
    <cellStyle name="Millares 2 6 3 3 4 3" xfId="14178" xr:uid="{00000000-0005-0000-0000-0000F2280000}"/>
    <cellStyle name="Millares 2 6 3 3 5" xfId="7613" xr:uid="{00000000-0005-0000-0000-0000F3280000}"/>
    <cellStyle name="Millares 2 6 3 3 5 2" xfId="16366" xr:uid="{00000000-0005-0000-0000-0000F4280000}"/>
    <cellStyle name="Millares 2 6 3 3 6" xfId="11990" xr:uid="{00000000-0005-0000-0000-0000F5280000}"/>
    <cellStyle name="Millares 2 6 3 4" xfId="3507" xr:uid="{00000000-0005-0000-0000-0000F6280000}"/>
    <cellStyle name="Millares 2 6 3 4 2" xfId="4603" xr:uid="{00000000-0005-0000-0000-0000F7280000}"/>
    <cellStyle name="Millares 2 6 3 4 2 2" xfId="6792" xr:uid="{00000000-0005-0000-0000-0000F8280000}"/>
    <cellStyle name="Millares 2 6 3 4 2 2 2" xfId="11169" xr:uid="{00000000-0005-0000-0000-0000F9280000}"/>
    <cellStyle name="Millares 2 6 3 4 2 2 2 2" xfId="19922" xr:uid="{00000000-0005-0000-0000-0000FA280000}"/>
    <cellStyle name="Millares 2 6 3 4 2 2 3" xfId="15546" xr:uid="{00000000-0005-0000-0000-0000FB280000}"/>
    <cellStyle name="Millares 2 6 3 4 2 3" xfId="8981" xr:uid="{00000000-0005-0000-0000-0000FC280000}"/>
    <cellStyle name="Millares 2 6 3 4 2 3 2" xfId="17734" xr:uid="{00000000-0005-0000-0000-0000FD280000}"/>
    <cellStyle name="Millares 2 6 3 4 2 4" xfId="13358" xr:uid="{00000000-0005-0000-0000-0000FE280000}"/>
    <cellStyle name="Millares 2 6 3 4 3" xfId="5698" xr:uid="{00000000-0005-0000-0000-0000FF280000}"/>
    <cellStyle name="Millares 2 6 3 4 3 2" xfId="10075" xr:uid="{00000000-0005-0000-0000-000000290000}"/>
    <cellStyle name="Millares 2 6 3 4 3 2 2" xfId="18828" xr:uid="{00000000-0005-0000-0000-000001290000}"/>
    <cellStyle name="Millares 2 6 3 4 3 3" xfId="14452" xr:uid="{00000000-0005-0000-0000-000002290000}"/>
    <cellStyle name="Millares 2 6 3 4 4" xfId="7887" xr:uid="{00000000-0005-0000-0000-000003290000}"/>
    <cellStyle name="Millares 2 6 3 4 4 2" xfId="16640" xr:uid="{00000000-0005-0000-0000-000004290000}"/>
    <cellStyle name="Millares 2 6 3 4 5" xfId="12264" xr:uid="{00000000-0005-0000-0000-000005290000}"/>
    <cellStyle name="Millares 2 6 3 5" xfId="4055" xr:uid="{00000000-0005-0000-0000-000006290000}"/>
    <cellStyle name="Millares 2 6 3 5 2" xfId="6244" xr:uid="{00000000-0005-0000-0000-000007290000}"/>
    <cellStyle name="Millares 2 6 3 5 2 2" xfId="10621" xr:uid="{00000000-0005-0000-0000-000008290000}"/>
    <cellStyle name="Millares 2 6 3 5 2 2 2" xfId="19374" xr:uid="{00000000-0005-0000-0000-000009290000}"/>
    <cellStyle name="Millares 2 6 3 5 2 3" xfId="14998" xr:uid="{00000000-0005-0000-0000-00000A290000}"/>
    <cellStyle name="Millares 2 6 3 5 3" xfId="8433" xr:uid="{00000000-0005-0000-0000-00000B290000}"/>
    <cellStyle name="Millares 2 6 3 5 3 2" xfId="17186" xr:uid="{00000000-0005-0000-0000-00000C290000}"/>
    <cellStyle name="Millares 2 6 3 5 4" xfId="12810" xr:uid="{00000000-0005-0000-0000-00000D290000}"/>
    <cellStyle name="Millares 2 6 3 6" xfId="5150" xr:uid="{00000000-0005-0000-0000-00000E290000}"/>
    <cellStyle name="Millares 2 6 3 6 2" xfId="9527" xr:uid="{00000000-0005-0000-0000-00000F290000}"/>
    <cellStyle name="Millares 2 6 3 6 2 2" xfId="18280" xr:uid="{00000000-0005-0000-0000-000010290000}"/>
    <cellStyle name="Millares 2 6 3 6 3" xfId="13904" xr:uid="{00000000-0005-0000-0000-000011290000}"/>
    <cellStyle name="Millares 2 6 3 7" xfId="7339" xr:uid="{00000000-0005-0000-0000-000012290000}"/>
    <cellStyle name="Millares 2 6 3 7 2" xfId="16092" xr:uid="{00000000-0005-0000-0000-000013290000}"/>
    <cellStyle name="Millares 2 6 3 8" xfId="11716" xr:uid="{00000000-0005-0000-0000-000014290000}"/>
    <cellStyle name="Millares 2 6 4" xfId="3007" xr:uid="{00000000-0005-0000-0000-000015290000}"/>
    <cellStyle name="Millares 2 6 4 2" xfId="3283" xr:uid="{00000000-0005-0000-0000-000016290000}"/>
    <cellStyle name="Millares 2 6 4 2 2" xfId="3836" xr:uid="{00000000-0005-0000-0000-000017290000}"/>
    <cellStyle name="Millares 2 6 4 2 2 2" xfId="4932" xr:uid="{00000000-0005-0000-0000-000018290000}"/>
    <cellStyle name="Millares 2 6 4 2 2 2 2" xfId="7121" xr:uid="{00000000-0005-0000-0000-000019290000}"/>
    <cellStyle name="Millares 2 6 4 2 2 2 2 2" xfId="11498" xr:uid="{00000000-0005-0000-0000-00001A290000}"/>
    <cellStyle name="Millares 2 6 4 2 2 2 2 2 2" xfId="20251" xr:uid="{00000000-0005-0000-0000-00001B290000}"/>
    <cellStyle name="Millares 2 6 4 2 2 2 2 3" xfId="15875" xr:uid="{00000000-0005-0000-0000-00001C290000}"/>
    <cellStyle name="Millares 2 6 4 2 2 2 3" xfId="9310" xr:uid="{00000000-0005-0000-0000-00001D290000}"/>
    <cellStyle name="Millares 2 6 4 2 2 2 3 2" xfId="18063" xr:uid="{00000000-0005-0000-0000-00001E290000}"/>
    <cellStyle name="Millares 2 6 4 2 2 2 4" xfId="13687" xr:uid="{00000000-0005-0000-0000-00001F290000}"/>
    <cellStyle name="Millares 2 6 4 2 2 3" xfId="6027" xr:uid="{00000000-0005-0000-0000-000020290000}"/>
    <cellStyle name="Millares 2 6 4 2 2 3 2" xfId="10404" xr:uid="{00000000-0005-0000-0000-000021290000}"/>
    <cellStyle name="Millares 2 6 4 2 2 3 2 2" xfId="19157" xr:uid="{00000000-0005-0000-0000-000022290000}"/>
    <cellStyle name="Millares 2 6 4 2 2 3 3" xfId="14781" xr:uid="{00000000-0005-0000-0000-000023290000}"/>
    <cellStyle name="Millares 2 6 4 2 2 4" xfId="8216" xr:uid="{00000000-0005-0000-0000-000024290000}"/>
    <cellStyle name="Millares 2 6 4 2 2 4 2" xfId="16969" xr:uid="{00000000-0005-0000-0000-000025290000}"/>
    <cellStyle name="Millares 2 6 4 2 2 5" xfId="12593" xr:uid="{00000000-0005-0000-0000-000026290000}"/>
    <cellStyle name="Millares 2 6 4 2 3" xfId="4384" xr:uid="{00000000-0005-0000-0000-000027290000}"/>
    <cellStyle name="Millares 2 6 4 2 3 2" xfId="6573" xr:uid="{00000000-0005-0000-0000-000028290000}"/>
    <cellStyle name="Millares 2 6 4 2 3 2 2" xfId="10950" xr:uid="{00000000-0005-0000-0000-000029290000}"/>
    <cellStyle name="Millares 2 6 4 2 3 2 2 2" xfId="19703" xr:uid="{00000000-0005-0000-0000-00002A290000}"/>
    <cellStyle name="Millares 2 6 4 2 3 2 3" xfId="15327" xr:uid="{00000000-0005-0000-0000-00002B290000}"/>
    <cellStyle name="Millares 2 6 4 2 3 3" xfId="8762" xr:uid="{00000000-0005-0000-0000-00002C290000}"/>
    <cellStyle name="Millares 2 6 4 2 3 3 2" xfId="17515" xr:uid="{00000000-0005-0000-0000-00002D290000}"/>
    <cellStyle name="Millares 2 6 4 2 3 4" xfId="13139" xr:uid="{00000000-0005-0000-0000-00002E290000}"/>
    <cellStyle name="Millares 2 6 4 2 4" xfId="5479" xr:uid="{00000000-0005-0000-0000-00002F290000}"/>
    <cellStyle name="Millares 2 6 4 2 4 2" xfId="9856" xr:uid="{00000000-0005-0000-0000-000030290000}"/>
    <cellStyle name="Millares 2 6 4 2 4 2 2" xfId="18609" xr:uid="{00000000-0005-0000-0000-000031290000}"/>
    <cellStyle name="Millares 2 6 4 2 4 3" xfId="14233" xr:uid="{00000000-0005-0000-0000-000032290000}"/>
    <cellStyle name="Millares 2 6 4 2 5" xfId="7668" xr:uid="{00000000-0005-0000-0000-000033290000}"/>
    <cellStyle name="Millares 2 6 4 2 5 2" xfId="16421" xr:uid="{00000000-0005-0000-0000-000034290000}"/>
    <cellStyle name="Millares 2 6 4 2 6" xfId="12045" xr:uid="{00000000-0005-0000-0000-000035290000}"/>
    <cellStyle name="Millares 2 6 4 3" xfId="3562" xr:uid="{00000000-0005-0000-0000-000036290000}"/>
    <cellStyle name="Millares 2 6 4 3 2" xfId="4658" xr:uid="{00000000-0005-0000-0000-000037290000}"/>
    <cellStyle name="Millares 2 6 4 3 2 2" xfId="6847" xr:uid="{00000000-0005-0000-0000-000038290000}"/>
    <cellStyle name="Millares 2 6 4 3 2 2 2" xfId="11224" xr:uid="{00000000-0005-0000-0000-000039290000}"/>
    <cellStyle name="Millares 2 6 4 3 2 2 2 2" xfId="19977" xr:uid="{00000000-0005-0000-0000-00003A290000}"/>
    <cellStyle name="Millares 2 6 4 3 2 2 3" xfId="15601" xr:uid="{00000000-0005-0000-0000-00003B290000}"/>
    <cellStyle name="Millares 2 6 4 3 2 3" xfId="9036" xr:uid="{00000000-0005-0000-0000-00003C290000}"/>
    <cellStyle name="Millares 2 6 4 3 2 3 2" xfId="17789" xr:uid="{00000000-0005-0000-0000-00003D290000}"/>
    <cellStyle name="Millares 2 6 4 3 2 4" xfId="13413" xr:uid="{00000000-0005-0000-0000-00003E290000}"/>
    <cellStyle name="Millares 2 6 4 3 3" xfId="5753" xr:uid="{00000000-0005-0000-0000-00003F290000}"/>
    <cellStyle name="Millares 2 6 4 3 3 2" xfId="10130" xr:uid="{00000000-0005-0000-0000-000040290000}"/>
    <cellStyle name="Millares 2 6 4 3 3 2 2" xfId="18883" xr:uid="{00000000-0005-0000-0000-000041290000}"/>
    <cellStyle name="Millares 2 6 4 3 3 3" xfId="14507" xr:uid="{00000000-0005-0000-0000-000042290000}"/>
    <cellStyle name="Millares 2 6 4 3 4" xfId="7942" xr:uid="{00000000-0005-0000-0000-000043290000}"/>
    <cellStyle name="Millares 2 6 4 3 4 2" xfId="16695" xr:uid="{00000000-0005-0000-0000-000044290000}"/>
    <cellStyle name="Millares 2 6 4 3 5" xfId="12319" xr:uid="{00000000-0005-0000-0000-000045290000}"/>
    <cellStyle name="Millares 2 6 4 4" xfId="4110" xr:uid="{00000000-0005-0000-0000-000046290000}"/>
    <cellStyle name="Millares 2 6 4 4 2" xfId="6299" xr:uid="{00000000-0005-0000-0000-000047290000}"/>
    <cellStyle name="Millares 2 6 4 4 2 2" xfId="10676" xr:uid="{00000000-0005-0000-0000-000048290000}"/>
    <cellStyle name="Millares 2 6 4 4 2 2 2" xfId="19429" xr:uid="{00000000-0005-0000-0000-000049290000}"/>
    <cellStyle name="Millares 2 6 4 4 2 3" xfId="15053" xr:uid="{00000000-0005-0000-0000-00004A290000}"/>
    <cellStyle name="Millares 2 6 4 4 3" xfId="8488" xr:uid="{00000000-0005-0000-0000-00004B290000}"/>
    <cellStyle name="Millares 2 6 4 4 3 2" xfId="17241" xr:uid="{00000000-0005-0000-0000-00004C290000}"/>
    <cellStyle name="Millares 2 6 4 4 4" xfId="12865" xr:uid="{00000000-0005-0000-0000-00004D290000}"/>
    <cellStyle name="Millares 2 6 4 5" xfId="5205" xr:uid="{00000000-0005-0000-0000-00004E290000}"/>
    <cellStyle name="Millares 2 6 4 5 2" xfId="9582" xr:uid="{00000000-0005-0000-0000-00004F290000}"/>
    <cellStyle name="Millares 2 6 4 5 2 2" xfId="18335" xr:uid="{00000000-0005-0000-0000-000050290000}"/>
    <cellStyle name="Millares 2 6 4 5 3" xfId="13959" xr:uid="{00000000-0005-0000-0000-000051290000}"/>
    <cellStyle name="Millares 2 6 4 6" xfId="7394" xr:uid="{00000000-0005-0000-0000-000052290000}"/>
    <cellStyle name="Millares 2 6 4 6 2" xfId="16147" xr:uid="{00000000-0005-0000-0000-000053290000}"/>
    <cellStyle name="Millares 2 6 4 7" xfId="11771" xr:uid="{00000000-0005-0000-0000-000054290000}"/>
    <cellStyle name="Millares 2 6 5" xfId="2894" xr:uid="{00000000-0005-0000-0000-000055290000}"/>
    <cellStyle name="Millares 2 6 5 2" xfId="3173" xr:uid="{00000000-0005-0000-0000-000056290000}"/>
    <cellStyle name="Millares 2 6 5 2 2" xfId="3726" xr:uid="{00000000-0005-0000-0000-000057290000}"/>
    <cellStyle name="Millares 2 6 5 2 2 2" xfId="4822" xr:uid="{00000000-0005-0000-0000-000058290000}"/>
    <cellStyle name="Millares 2 6 5 2 2 2 2" xfId="7011" xr:uid="{00000000-0005-0000-0000-000059290000}"/>
    <cellStyle name="Millares 2 6 5 2 2 2 2 2" xfId="11388" xr:uid="{00000000-0005-0000-0000-00005A290000}"/>
    <cellStyle name="Millares 2 6 5 2 2 2 2 2 2" xfId="20141" xr:uid="{00000000-0005-0000-0000-00005B290000}"/>
    <cellStyle name="Millares 2 6 5 2 2 2 2 3" xfId="15765" xr:uid="{00000000-0005-0000-0000-00005C290000}"/>
    <cellStyle name="Millares 2 6 5 2 2 2 3" xfId="9200" xr:uid="{00000000-0005-0000-0000-00005D290000}"/>
    <cellStyle name="Millares 2 6 5 2 2 2 3 2" xfId="17953" xr:uid="{00000000-0005-0000-0000-00005E290000}"/>
    <cellStyle name="Millares 2 6 5 2 2 2 4" xfId="13577" xr:uid="{00000000-0005-0000-0000-00005F290000}"/>
    <cellStyle name="Millares 2 6 5 2 2 3" xfId="5917" xr:uid="{00000000-0005-0000-0000-000060290000}"/>
    <cellStyle name="Millares 2 6 5 2 2 3 2" xfId="10294" xr:uid="{00000000-0005-0000-0000-000061290000}"/>
    <cellStyle name="Millares 2 6 5 2 2 3 2 2" xfId="19047" xr:uid="{00000000-0005-0000-0000-000062290000}"/>
    <cellStyle name="Millares 2 6 5 2 2 3 3" xfId="14671" xr:uid="{00000000-0005-0000-0000-000063290000}"/>
    <cellStyle name="Millares 2 6 5 2 2 4" xfId="8106" xr:uid="{00000000-0005-0000-0000-000064290000}"/>
    <cellStyle name="Millares 2 6 5 2 2 4 2" xfId="16859" xr:uid="{00000000-0005-0000-0000-000065290000}"/>
    <cellStyle name="Millares 2 6 5 2 2 5" xfId="12483" xr:uid="{00000000-0005-0000-0000-000066290000}"/>
    <cellStyle name="Millares 2 6 5 2 3" xfId="4274" xr:uid="{00000000-0005-0000-0000-000067290000}"/>
    <cellStyle name="Millares 2 6 5 2 3 2" xfId="6463" xr:uid="{00000000-0005-0000-0000-000068290000}"/>
    <cellStyle name="Millares 2 6 5 2 3 2 2" xfId="10840" xr:uid="{00000000-0005-0000-0000-000069290000}"/>
    <cellStyle name="Millares 2 6 5 2 3 2 2 2" xfId="19593" xr:uid="{00000000-0005-0000-0000-00006A290000}"/>
    <cellStyle name="Millares 2 6 5 2 3 2 3" xfId="15217" xr:uid="{00000000-0005-0000-0000-00006B290000}"/>
    <cellStyle name="Millares 2 6 5 2 3 3" xfId="8652" xr:uid="{00000000-0005-0000-0000-00006C290000}"/>
    <cellStyle name="Millares 2 6 5 2 3 3 2" xfId="17405" xr:uid="{00000000-0005-0000-0000-00006D290000}"/>
    <cellStyle name="Millares 2 6 5 2 3 4" xfId="13029" xr:uid="{00000000-0005-0000-0000-00006E290000}"/>
    <cellStyle name="Millares 2 6 5 2 4" xfId="5369" xr:uid="{00000000-0005-0000-0000-00006F290000}"/>
    <cellStyle name="Millares 2 6 5 2 4 2" xfId="9746" xr:uid="{00000000-0005-0000-0000-000070290000}"/>
    <cellStyle name="Millares 2 6 5 2 4 2 2" xfId="18499" xr:uid="{00000000-0005-0000-0000-000071290000}"/>
    <cellStyle name="Millares 2 6 5 2 4 3" xfId="14123" xr:uid="{00000000-0005-0000-0000-000072290000}"/>
    <cellStyle name="Millares 2 6 5 2 5" xfId="7558" xr:uid="{00000000-0005-0000-0000-000073290000}"/>
    <cellStyle name="Millares 2 6 5 2 5 2" xfId="16311" xr:uid="{00000000-0005-0000-0000-000074290000}"/>
    <cellStyle name="Millares 2 6 5 2 6" xfId="11935" xr:uid="{00000000-0005-0000-0000-000075290000}"/>
    <cellStyle name="Millares 2 6 5 3" xfId="3452" xr:uid="{00000000-0005-0000-0000-000076290000}"/>
    <cellStyle name="Millares 2 6 5 3 2" xfId="4548" xr:uid="{00000000-0005-0000-0000-000077290000}"/>
    <cellStyle name="Millares 2 6 5 3 2 2" xfId="6737" xr:uid="{00000000-0005-0000-0000-000078290000}"/>
    <cellStyle name="Millares 2 6 5 3 2 2 2" xfId="11114" xr:uid="{00000000-0005-0000-0000-000079290000}"/>
    <cellStyle name="Millares 2 6 5 3 2 2 2 2" xfId="19867" xr:uid="{00000000-0005-0000-0000-00007A290000}"/>
    <cellStyle name="Millares 2 6 5 3 2 2 3" xfId="15491" xr:uid="{00000000-0005-0000-0000-00007B290000}"/>
    <cellStyle name="Millares 2 6 5 3 2 3" xfId="8926" xr:uid="{00000000-0005-0000-0000-00007C290000}"/>
    <cellStyle name="Millares 2 6 5 3 2 3 2" xfId="17679" xr:uid="{00000000-0005-0000-0000-00007D290000}"/>
    <cellStyle name="Millares 2 6 5 3 2 4" xfId="13303" xr:uid="{00000000-0005-0000-0000-00007E290000}"/>
    <cellStyle name="Millares 2 6 5 3 3" xfId="5643" xr:uid="{00000000-0005-0000-0000-00007F290000}"/>
    <cellStyle name="Millares 2 6 5 3 3 2" xfId="10020" xr:uid="{00000000-0005-0000-0000-000080290000}"/>
    <cellStyle name="Millares 2 6 5 3 3 2 2" xfId="18773" xr:uid="{00000000-0005-0000-0000-000081290000}"/>
    <cellStyle name="Millares 2 6 5 3 3 3" xfId="14397" xr:uid="{00000000-0005-0000-0000-000082290000}"/>
    <cellStyle name="Millares 2 6 5 3 4" xfId="7832" xr:uid="{00000000-0005-0000-0000-000083290000}"/>
    <cellStyle name="Millares 2 6 5 3 4 2" xfId="16585" xr:uid="{00000000-0005-0000-0000-000084290000}"/>
    <cellStyle name="Millares 2 6 5 3 5" xfId="12209" xr:uid="{00000000-0005-0000-0000-000085290000}"/>
    <cellStyle name="Millares 2 6 5 4" xfId="4000" xr:uid="{00000000-0005-0000-0000-000086290000}"/>
    <cellStyle name="Millares 2 6 5 4 2" xfId="6189" xr:uid="{00000000-0005-0000-0000-000087290000}"/>
    <cellStyle name="Millares 2 6 5 4 2 2" xfId="10566" xr:uid="{00000000-0005-0000-0000-000088290000}"/>
    <cellStyle name="Millares 2 6 5 4 2 2 2" xfId="19319" xr:uid="{00000000-0005-0000-0000-000089290000}"/>
    <cellStyle name="Millares 2 6 5 4 2 3" xfId="14943" xr:uid="{00000000-0005-0000-0000-00008A290000}"/>
    <cellStyle name="Millares 2 6 5 4 3" xfId="8378" xr:uid="{00000000-0005-0000-0000-00008B290000}"/>
    <cellStyle name="Millares 2 6 5 4 3 2" xfId="17131" xr:uid="{00000000-0005-0000-0000-00008C290000}"/>
    <cellStyle name="Millares 2 6 5 4 4" xfId="12755" xr:uid="{00000000-0005-0000-0000-00008D290000}"/>
    <cellStyle name="Millares 2 6 5 5" xfId="5095" xr:uid="{00000000-0005-0000-0000-00008E290000}"/>
    <cellStyle name="Millares 2 6 5 5 2" xfId="9472" xr:uid="{00000000-0005-0000-0000-00008F290000}"/>
    <cellStyle name="Millares 2 6 5 5 2 2" xfId="18225" xr:uid="{00000000-0005-0000-0000-000090290000}"/>
    <cellStyle name="Millares 2 6 5 5 3" xfId="13849" xr:uid="{00000000-0005-0000-0000-000091290000}"/>
    <cellStyle name="Millares 2 6 5 6" xfId="7284" xr:uid="{00000000-0005-0000-0000-000092290000}"/>
    <cellStyle name="Millares 2 6 5 6 2" xfId="16037" xr:uid="{00000000-0005-0000-0000-000093290000}"/>
    <cellStyle name="Millares 2 6 5 7" xfId="11661" xr:uid="{00000000-0005-0000-0000-000094290000}"/>
    <cellStyle name="Millares 2 6 6" xfId="3123" xr:uid="{00000000-0005-0000-0000-000095290000}"/>
    <cellStyle name="Millares 2 6 6 2" xfId="3677" xr:uid="{00000000-0005-0000-0000-000096290000}"/>
    <cellStyle name="Millares 2 6 6 2 2" xfId="4773" xr:uid="{00000000-0005-0000-0000-000097290000}"/>
    <cellStyle name="Millares 2 6 6 2 2 2" xfId="6962" xr:uid="{00000000-0005-0000-0000-000098290000}"/>
    <cellStyle name="Millares 2 6 6 2 2 2 2" xfId="11339" xr:uid="{00000000-0005-0000-0000-000099290000}"/>
    <cellStyle name="Millares 2 6 6 2 2 2 2 2" xfId="20092" xr:uid="{00000000-0005-0000-0000-00009A290000}"/>
    <cellStyle name="Millares 2 6 6 2 2 2 3" xfId="15716" xr:uid="{00000000-0005-0000-0000-00009B290000}"/>
    <cellStyle name="Millares 2 6 6 2 2 3" xfId="9151" xr:uid="{00000000-0005-0000-0000-00009C290000}"/>
    <cellStyle name="Millares 2 6 6 2 2 3 2" xfId="17904" xr:uid="{00000000-0005-0000-0000-00009D290000}"/>
    <cellStyle name="Millares 2 6 6 2 2 4" xfId="13528" xr:uid="{00000000-0005-0000-0000-00009E290000}"/>
    <cellStyle name="Millares 2 6 6 2 3" xfId="5868" xr:uid="{00000000-0005-0000-0000-00009F290000}"/>
    <cellStyle name="Millares 2 6 6 2 3 2" xfId="10245" xr:uid="{00000000-0005-0000-0000-0000A0290000}"/>
    <cellStyle name="Millares 2 6 6 2 3 2 2" xfId="18998" xr:uid="{00000000-0005-0000-0000-0000A1290000}"/>
    <cellStyle name="Millares 2 6 6 2 3 3" xfId="14622" xr:uid="{00000000-0005-0000-0000-0000A2290000}"/>
    <cellStyle name="Millares 2 6 6 2 4" xfId="8057" xr:uid="{00000000-0005-0000-0000-0000A3290000}"/>
    <cellStyle name="Millares 2 6 6 2 4 2" xfId="16810" xr:uid="{00000000-0005-0000-0000-0000A4290000}"/>
    <cellStyle name="Millares 2 6 6 2 5" xfId="12434" xr:uid="{00000000-0005-0000-0000-0000A5290000}"/>
    <cellStyle name="Millares 2 6 6 3" xfId="4225" xr:uid="{00000000-0005-0000-0000-0000A6290000}"/>
    <cellStyle name="Millares 2 6 6 3 2" xfId="6414" xr:uid="{00000000-0005-0000-0000-0000A7290000}"/>
    <cellStyle name="Millares 2 6 6 3 2 2" xfId="10791" xr:uid="{00000000-0005-0000-0000-0000A8290000}"/>
    <cellStyle name="Millares 2 6 6 3 2 2 2" xfId="19544" xr:uid="{00000000-0005-0000-0000-0000A9290000}"/>
    <cellStyle name="Millares 2 6 6 3 2 3" xfId="15168" xr:uid="{00000000-0005-0000-0000-0000AA290000}"/>
    <cellStyle name="Millares 2 6 6 3 3" xfId="8603" xr:uid="{00000000-0005-0000-0000-0000AB290000}"/>
    <cellStyle name="Millares 2 6 6 3 3 2" xfId="17356" xr:uid="{00000000-0005-0000-0000-0000AC290000}"/>
    <cellStyle name="Millares 2 6 6 3 4" xfId="12980" xr:uid="{00000000-0005-0000-0000-0000AD290000}"/>
    <cellStyle name="Millares 2 6 6 4" xfId="5320" xr:uid="{00000000-0005-0000-0000-0000AE290000}"/>
    <cellStyle name="Millares 2 6 6 4 2" xfId="9697" xr:uid="{00000000-0005-0000-0000-0000AF290000}"/>
    <cellStyle name="Millares 2 6 6 4 2 2" xfId="18450" xr:uid="{00000000-0005-0000-0000-0000B0290000}"/>
    <cellStyle name="Millares 2 6 6 4 3" xfId="14074" xr:uid="{00000000-0005-0000-0000-0000B1290000}"/>
    <cellStyle name="Millares 2 6 6 5" xfId="7509" xr:uid="{00000000-0005-0000-0000-0000B2290000}"/>
    <cellStyle name="Millares 2 6 6 5 2" xfId="16262" xr:uid="{00000000-0005-0000-0000-0000B3290000}"/>
    <cellStyle name="Millares 2 6 6 6" xfId="11886" xr:uid="{00000000-0005-0000-0000-0000B4290000}"/>
    <cellStyle name="Millares 2 6 7" xfId="3402" xr:uid="{00000000-0005-0000-0000-0000B5290000}"/>
    <cellStyle name="Millares 2 6 7 2" xfId="4499" xr:uid="{00000000-0005-0000-0000-0000B6290000}"/>
    <cellStyle name="Millares 2 6 7 2 2" xfId="6688" xr:uid="{00000000-0005-0000-0000-0000B7290000}"/>
    <cellStyle name="Millares 2 6 7 2 2 2" xfId="11065" xr:uid="{00000000-0005-0000-0000-0000B8290000}"/>
    <cellStyle name="Millares 2 6 7 2 2 2 2" xfId="19818" xr:uid="{00000000-0005-0000-0000-0000B9290000}"/>
    <cellStyle name="Millares 2 6 7 2 2 3" xfId="15442" xr:uid="{00000000-0005-0000-0000-0000BA290000}"/>
    <cellStyle name="Millares 2 6 7 2 3" xfId="8877" xr:uid="{00000000-0005-0000-0000-0000BB290000}"/>
    <cellStyle name="Millares 2 6 7 2 3 2" xfId="17630" xr:uid="{00000000-0005-0000-0000-0000BC290000}"/>
    <cellStyle name="Millares 2 6 7 2 4" xfId="13254" xr:uid="{00000000-0005-0000-0000-0000BD290000}"/>
    <cellStyle name="Millares 2 6 7 3" xfId="5594" xr:uid="{00000000-0005-0000-0000-0000BE290000}"/>
    <cellStyle name="Millares 2 6 7 3 2" xfId="9971" xr:uid="{00000000-0005-0000-0000-0000BF290000}"/>
    <cellStyle name="Millares 2 6 7 3 2 2" xfId="18724" xr:uid="{00000000-0005-0000-0000-0000C0290000}"/>
    <cellStyle name="Millares 2 6 7 3 3" xfId="14348" xr:uid="{00000000-0005-0000-0000-0000C1290000}"/>
    <cellStyle name="Millares 2 6 7 4" xfId="7783" xr:uid="{00000000-0005-0000-0000-0000C2290000}"/>
    <cellStyle name="Millares 2 6 7 4 2" xfId="16536" xr:uid="{00000000-0005-0000-0000-0000C3290000}"/>
    <cellStyle name="Millares 2 6 7 5" xfId="12160" xr:uid="{00000000-0005-0000-0000-0000C4290000}"/>
    <cellStyle name="Millares 2 6 8" xfId="3952" xr:uid="{00000000-0005-0000-0000-0000C5290000}"/>
    <cellStyle name="Millares 2 6 8 2" xfId="6141" xr:uid="{00000000-0005-0000-0000-0000C6290000}"/>
    <cellStyle name="Millares 2 6 8 2 2" xfId="10518" xr:uid="{00000000-0005-0000-0000-0000C7290000}"/>
    <cellStyle name="Millares 2 6 8 2 2 2" xfId="19271" xr:uid="{00000000-0005-0000-0000-0000C8290000}"/>
    <cellStyle name="Millares 2 6 8 2 3" xfId="14895" xr:uid="{00000000-0005-0000-0000-0000C9290000}"/>
    <cellStyle name="Millares 2 6 8 3" xfId="8330" xr:uid="{00000000-0005-0000-0000-0000CA290000}"/>
    <cellStyle name="Millares 2 6 8 3 2" xfId="17083" xr:uid="{00000000-0005-0000-0000-0000CB290000}"/>
    <cellStyle name="Millares 2 6 8 4" xfId="12707" xr:uid="{00000000-0005-0000-0000-0000CC290000}"/>
    <cellStyle name="Millares 2 6 9" xfId="5047" xr:uid="{00000000-0005-0000-0000-0000CD290000}"/>
    <cellStyle name="Millares 2 6 9 2" xfId="9424" xr:uid="{00000000-0005-0000-0000-0000CE290000}"/>
    <cellStyle name="Millares 2 6 9 2 2" xfId="18177" xr:uid="{00000000-0005-0000-0000-0000CF290000}"/>
    <cellStyle name="Millares 2 6 9 3" xfId="13801" xr:uid="{00000000-0005-0000-0000-0000D0290000}"/>
    <cellStyle name="Millares 2 7" xfId="2917" xr:uid="{00000000-0005-0000-0000-0000D1290000}"/>
    <cellStyle name="Millares 2 7 2" xfId="3031" xr:uid="{00000000-0005-0000-0000-0000D2290000}"/>
    <cellStyle name="Millares 2 7 2 2" xfId="3307" xr:uid="{00000000-0005-0000-0000-0000D3290000}"/>
    <cellStyle name="Millares 2 7 2 2 2" xfId="3860" xr:uid="{00000000-0005-0000-0000-0000D4290000}"/>
    <cellStyle name="Millares 2 7 2 2 2 2" xfId="4956" xr:uid="{00000000-0005-0000-0000-0000D5290000}"/>
    <cellStyle name="Millares 2 7 2 2 2 2 2" xfId="7145" xr:uid="{00000000-0005-0000-0000-0000D6290000}"/>
    <cellStyle name="Millares 2 7 2 2 2 2 2 2" xfId="11522" xr:uid="{00000000-0005-0000-0000-0000D7290000}"/>
    <cellStyle name="Millares 2 7 2 2 2 2 2 2 2" xfId="20275" xr:uid="{00000000-0005-0000-0000-0000D8290000}"/>
    <cellStyle name="Millares 2 7 2 2 2 2 2 3" xfId="15899" xr:uid="{00000000-0005-0000-0000-0000D9290000}"/>
    <cellStyle name="Millares 2 7 2 2 2 2 3" xfId="9334" xr:uid="{00000000-0005-0000-0000-0000DA290000}"/>
    <cellStyle name="Millares 2 7 2 2 2 2 3 2" xfId="18087" xr:uid="{00000000-0005-0000-0000-0000DB290000}"/>
    <cellStyle name="Millares 2 7 2 2 2 2 4" xfId="13711" xr:uid="{00000000-0005-0000-0000-0000DC290000}"/>
    <cellStyle name="Millares 2 7 2 2 2 3" xfId="6051" xr:uid="{00000000-0005-0000-0000-0000DD290000}"/>
    <cellStyle name="Millares 2 7 2 2 2 3 2" xfId="10428" xr:uid="{00000000-0005-0000-0000-0000DE290000}"/>
    <cellStyle name="Millares 2 7 2 2 2 3 2 2" xfId="19181" xr:uid="{00000000-0005-0000-0000-0000DF290000}"/>
    <cellStyle name="Millares 2 7 2 2 2 3 3" xfId="14805" xr:uid="{00000000-0005-0000-0000-0000E0290000}"/>
    <cellStyle name="Millares 2 7 2 2 2 4" xfId="8240" xr:uid="{00000000-0005-0000-0000-0000E1290000}"/>
    <cellStyle name="Millares 2 7 2 2 2 4 2" xfId="16993" xr:uid="{00000000-0005-0000-0000-0000E2290000}"/>
    <cellStyle name="Millares 2 7 2 2 2 5" xfId="12617" xr:uid="{00000000-0005-0000-0000-0000E3290000}"/>
    <cellStyle name="Millares 2 7 2 2 3" xfId="4408" xr:uid="{00000000-0005-0000-0000-0000E4290000}"/>
    <cellStyle name="Millares 2 7 2 2 3 2" xfId="6597" xr:uid="{00000000-0005-0000-0000-0000E5290000}"/>
    <cellStyle name="Millares 2 7 2 2 3 2 2" xfId="10974" xr:uid="{00000000-0005-0000-0000-0000E6290000}"/>
    <cellStyle name="Millares 2 7 2 2 3 2 2 2" xfId="19727" xr:uid="{00000000-0005-0000-0000-0000E7290000}"/>
    <cellStyle name="Millares 2 7 2 2 3 2 3" xfId="15351" xr:uid="{00000000-0005-0000-0000-0000E8290000}"/>
    <cellStyle name="Millares 2 7 2 2 3 3" xfId="8786" xr:uid="{00000000-0005-0000-0000-0000E9290000}"/>
    <cellStyle name="Millares 2 7 2 2 3 3 2" xfId="17539" xr:uid="{00000000-0005-0000-0000-0000EA290000}"/>
    <cellStyle name="Millares 2 7 2 2 3 4" xfId="13163" xr:uid="{00000000-0005-0000-0000-0000EB290000}"/>
    <cellStyle name="Millares 2 7 2 2 4" xfId="5503" xr:uid="{00000000-0005-0000-0000-0000EC290000}"/>
    <cellStyle name="Millares 2 7 2 2 4 2" xfId="9880" xr:uid="{00000000-0005-0000-0000-0000ED290000}"/>
    <cellStyle name="Millares 2 7 2 2 4 2 2" xfId="18633" xr:uid="{00000000-0005-0000-0000-0000EE290000}"/>
    <cellStyle name="Millares 2 7 2 2 4 3" xfId="14257" xr:uid="{00000000-0005-0000-0000-0000EF290000}"/>
    <cellStyle name="Millares 2 7 2 2 5" xfId="7692" xr:uid="{00000000-0005-0000-0000-0000F0290000}"/>
    <cellStyle name="Millares 2 7 2 2 5 2" xfId="16445" xr:uid="{00000000-0005-0000-0000-0000F1290000}"/>
    <cellStyle name="Millares 2 7 2 2 6" xfId="12069" xr:uid="{00000000-0005-0000-0000-0000F2290000}"/>
    <cellStyle name="Millares 2 7 2 3" xfId="3586" xr:uid="{00000000-0005-0000-0000-0000F3290000}"/>
    <cellStyle name="Millares 2 7 2 3 2" xfId="4682" xr:uid="{00000000-0005-0000-0000-0000F4290000}"/>
    <cellStyle name="Millares 2 7 2 3 2 2" xfId="6871" xr:uid="{00000000-0005-0000-0000-0000F5290000}"/>
    <cellStyle name="Millares 2 7 2 3 2 2 2" xfId="11248" xr:uid="{00000000-0005-0000-0000-0000F6290000}"/>
    <cellStyle name="Millares 2 7 2 3 2 2 2 2" xfId="20001" xr:uid="{00000000-0005-0000-0000-0000F7290000}"/>
    <cellStyle name="Millares 2 7 2 3 2 2 3" xfId="15625" xr:uid="{00000000-0005-0000-0000-0000F8290000}"/>
    <cellStyle name="Millares 2 7 2 3 2 3" xfId="9060" xr:uid="{00000000-0005-0000-0000-0000F9290000}"/>
    <cellStyle name="Millares 2 7 2 3 2 3 2" xfId="17813" xr:uid="{00000000-0005-0000-0000-0000FA290000}"/>
    <cellStyle name="Millares 2 7 2 3 2 4" xfId="13437" xr:uid="{00000000-0005-0000-0000-0000FB290000}"/>
    <cellStyle name="Millares 2 7 2 3 3" xfId="5777" xr:uid="{00000000-0005-0000-0000-0000FC290000}"/>
    <cellStyle name="Millares 2 7 2 3 3 2" xfId="10154" xr:uid="{00000000-0005-0000-0000-0000FD290000}"/>
    <cellStyle name="Millares 2 7 2 3 3 2 2" xfId="18907" xr:uid="{00000000-0005-0000-0000-0000FE290000}"/>
    <cellStyle name="Millares 2 7 2 3 3 3" xfId="14531" xr:uid="{00000000-0005-0000-0000-0000FF290000}"/>
    <cellStyle name="Millares 2 7 2 3 4" xfId="7966" xr:uid="{00000000-0005-0000-0000-0000002A0000}"/>
    <cellStyle name="Millares 2 7 2 3 4 2" xfId="16719" xr:uid="{00000000-0005-0000-0000-0000012A0000}"/>
    <cellStyle name="Millares 2 7 2 3 5" xfId="12343" xr:uid="{00000000-0005-0000-0000-0000022A0000}"/>
    <cellStyle name="Millares 2 7 2 4" xfId="4134" xr:uid="{00000000-0005-0000-0000-0000032A0000}"/>
    <cellStyle name="Millares 2 7 2 4 2" xfId="6323" xr:uid="{00000000-0005-0000-0000-0000042A0000}"/>
    <cellStyle name="Millares 2 7 2 4 2 2" xfId="10700" xr:uid="{00000000-0005-0000-0000-0000052A0000}"/>
    <cellStyle name="Millares 2 7 2 4 2 2 2" xfId="19453" xr:uid="{00000000-0005-0000-0000-0000062A0000}"/>
    <cellStyle name="Millares 2 7 2 4 2 3" xfId="15077" xr:uid="{00000000-0005-0000-0000-0000072A0000}"/>
    <cellStyle name="Millares 2 7 2 4 3" xfId="8512" xr:uid="{00000000-0005-0000-0000-0000082A0000}"/>
    <cellStyle name="Millares 2 7 2 4 3 2" xfId="17265" xr:uid="{00000000-0005-0000-0000-0000092A0000}"/>
    <cellStyle name="Millares 2 7 2 4 4" xfId="12889" xr:uid="{00000000-0005-0000-0000-00000A2A0000}"/>
    <cellStyle name="Millares 2 7 2 5" xfId="5229" xr:uid="{00000000-0005-0000-0000-00000B2A0000}"/>
    <cellStyle name="Millares 2 7 2 5 2" xfId="9606" xr:uid="{00000000-0005-0000-0000-00000C2A0000}"/>
    <cellStyle name="Millares 2 7 2 5 2 2" xfId="18359" xr:uid="{00000000-0005-0000-0000-00000D2A0000}"/>
    <cellStyle name="Millares 2 7 2 5 3" xfId="13983" xr:uid="{00000000-0005-0000-0000-00000E2A0000}"/>
    <cellStyle name="Millares 2 7 2 6" xfId="7418" xr:uid="{00000000-0005-0000-0000-00000F2A0000}"/>
    <cellStyle name="Millares 2 7 2 6 2" xfId="16171" xr:uid="{00000000-0005-0000-0000-0000102A0000}"/>
    <cellStyle name="Millares 2 7 2 7" xfId="11795" xr:uid="{00000000-0005-0000-0000-0000112A0000}"/>
    <cellStyle name="Millares 2 7 3" xfId="3195" xr:uid="{00000000-0005-0000-0000-0000122A0000}"/>
    <cellStyle name="Millares 2 7 3 2" xfId="3748" xr:uid="{00000000-0005-0000-0000-0000132A0000}"/>
    <cellStyle name="Millares 2 7 3 2 2" xfId="4844" xr:uid="{00000000-0005-0000-0000-0000142A0000}"/>
    <cellStyle name="Millares 2 7 3 2 2 2" xfId="7033" xr:uid="{00000000-0005-0000-0000-0000152A0000}"/>
    <cellStyle name="Millares 2 7 3 2 2 2 2" xfId="11410" xr:uid="{00000000-0005-0000-0000-0000162A0000}"/>
    <cellStyle name="Millares 2 7 3 2 2 2 2 2" xfId="20163" xr:uid="{00000000-0005-0000-0000-0000172A0000}"/>
    <cellStyle name="Millares 2 7 3 2 2 2 3" xfId="15787" xr:uid="{00000000-0005-0000-0000-0000182A0000}"/>
    <cellStyle name="Millares 2 7 3 2 2 3" xfId="9222" xr:uid="{00000000-0005-0000-0000-0000192A0000}"/>
    <cellStyle name="Millares 2 7 3 2 2 3 2" xfId="17975" xr:uid="{00000000-0005-0000-0000-00001A2A0000}"/>
    <cellStyle name="Millares 2 7 3 2 2 4" xfId="13599" xr:uid="{00000000-0005-0000-0000-00001B2A0000}"/>
    <cellStyle name="Millares 2 7 3 2 3" xfId="5939" xr:uid="{00000000-0005-0000-0000-00001C2A0000}"/>
    <cellStyle name="Millares 2 7 3 2 3 2" xfId="10316" xr:uid="{00000000-0005-0000-0000-00001D2A0000}"/>
    <cellStyle name="Millares 2 7 3 2 3 2 2" xfId="19069" xr:uid="{00000000-0005-0000-0000-00001E2A0000}"/>
    <cellStyle name="Millares 2 7 3 2 3 3" xfId="14693" xr:uid="{00000000-0005-0000-0000-00001F2A0000}"/>
    <cellStyle name="Millares 2 7 3 2 4" xfId="8128" xr:uid="{00000000-0005-0000-0000-0000202A0000}"/>
    <cellStyle name="Millares 2 7 3 2 4 2" xfId="16881" xr:uid="{00000000-0005-0000-0000-0000212A0000}"/>
    <cellStyle name="Millares 2 7 3 2 5" xfId="12505" xr:uid="{00000000-0005-0000-0000-0000222A0000}"/>
    <cellStyle name="Millares 2 7 3 3" xfId="4296" xr:uid="{00000000-0005-0000-0000-0000232A0000}"/>
    <cellStyle name="Millares 2 7 3 3 2" xfId="6485" xr:uid="{00000000-0005-0000-0000-0000242A0000}"/>
    <cellStyle name="Millares 2 7 3 3 2 2" xfId="10862" xr:uid="{00000000-0005-0000-0000-0000252A0000}"/>
    <cellStyle name="Millares 2 7 3 3 2 2 2" xfId="19615" xr:uid="{00000000-0005-0000-0000-0000262A0000}"/>
    <cellStyle name="Millares 2 7 3 3 2 3" xfId="15239" xr:uid="{00000000-0005-0000-0000-0000272A0000}"/>
    <cellStyle name="Millares 2 7 3 3 3" xfId="8674" xr:uid="{00000000-0005-0000-0000-0000282A0000}"/>
    <cellStyle name="Millares 2 7 3 3 3 2" xfId="17427" xr:uid="{00000000-0005-0000-0000-0000292A0000}"/>
    <cellStyle name="Millares 2 7 3 3 4" xfId="13051" xr:uid="{00000000-0005-0000-0000-00002A2A0000}"/>
    <cellStyle name="Millares 2 7 3 4" xfId="5391" xr:uid="{00000000-0005-0000-0000-00002B2A0000}"/>
    <cellStyle name="Millares 2 7 3 4 2" xfId="9768" xr:uid="{00000000-0005-0000-0000-00002C2A0000}"/>
    <cellStyle name="Millares 2 7 3 4 2 2" xfId="18521" xr:uid="{00000000-0005-0000-0000-00002D2A0000}"/>
    <cellStyle name="Millares 2 7 3 4 3" xfId="14145" xr:uid="{00000000-0005-0000-0000-00002E2A0000}"/>
    <cellStyle name="Millares 2 7 3 5" xfId="7580" xr:uid="{00000000-0005-0000-0000-00002F2A0000}"/>
    <cellStyle name="Millares 2 7 3 5 2" xfId="16333" xr:uid="{00000000-0005-0000-0000-0000302A0000}"/>
    <cellStyle name="Millares 2 7 3 6" xfId="11957" xr:uid="{00000000-0005-0000-0000-0000312A0000}"/>
    <cellStyle name="Millares 2 7 4" xfId="3474" xr:uid="{00000000-0005-0000-0000-0000322A0000}"/>
    <cellStyle name="Millares 2 7 4 2" xfId="4570" xr:uid="{00000000-0005-0000-0000-0000332A0000}"/>
    <cellStyle name="Millares 2 7 4 2 2" xfId="6759" xr:uid="{00000000-0005-0000-0000-0000342A0000}"/>
    <cellStyle name="Millares 2 7 4 2 2 2" xfId="11136" xr:uid="{00000000-0005-0000-0000-0000352A0000}"/>
    <cellStyle name="Millares 2 7 4 2 2 2 2" xfId="19889" xr:uid="{00000000-0005-0000-0000-0000362A0000}"/>
    <cellStyle name="Millares 2 7 4 2 2 3" xfId="15513" xr:uid="{00000000-0005-0000-0000-0000372A0000}"/>
    <cellStyle name="Millares 2 7 4 2 3" xfId="8948" xr:uid="{00000000-0005-0000-0000-0000382A0000}"/>
    <cellStyle name="Millares 2 7 4 2 3 2" xfId="17701" xr:uid="{00000000-0005-0000-0000-0000392A0000}"/>
    <cellStyle name="Millares 2 7 4 2 4" xfId="13325" xr:uid="{00000000-0005-0000-0000-00003A2A0000}"/>
    <cellStyle name="Millares 2 7 4 3" xfId="5665" xr:uid="{00000000-0005-0000-0000-00003B2A0000}"/>
    <cellStyle name="Millares 2 7 4 3 2" xfId="10042" xr:uid="{00000000-0005-0000-0000-00003C2A0000}"/>
    <cellStyle name="Millares 2 7 4 3 2 2" xfId="18795" xr:uid="{00000000-0005-0000-0000-00003D2A0000}"/>
    <cellStyle name="Millares 2 7 4 3 3" xfId="14419" xr:uid="{00000000-0005-0000-0000-00003E2A0000}"/>
    <cellStyle name="Millares 2 7 4 4" xfId="7854" xr:uid="{00000000-0005-0000-0000-00003F2A0000}"/>
    <cellStyle name="Millares 2 7 4 4 2" xfId="16607" xr:uid="{00000000-0005-0000-0000-0000402A0000}"/>
    <cellStyle name="Millares 2 7 4 5" xfId="12231" xr:uid="{00000000-0005-0000-0000-0000412A0000}"/>
    <cellStyle name="Millares 2 7 5" xfId="4022" xr:uid="{00000000-0005-0000-0000-0000422A0000}"/>
    <cellStyle name="Millares 2 7 5 2" xfId="6211" xr:uid="{00000000-0005-0000-0000-0000432A0000}"/>
    <cellStyle name="Millares 2 7 5 2 2" xfId="10588" xr:uid="{00000000-0005-0000-0000-0000442A0000}"/>
    <cellStyle name="Millares 2 7 5 2 2 2" xfId="19341" xr:uid="{00000000-0005-0000-0000-0000452A0000}"/>
    <cellStyle name="Millares 2 7 5 2 3" xfId="14965" xr:uid="{00000000-0005-0000-0000-0000462A0000}"/>
    <cellStyle name="Millares 2 7 5 3" xfId="8400" xr:uid="{00000000-0005-0000-0000-0000472A0000}"/>
    <cellStyle name="Millares 2 7 5 3 2" xfId="17153" xr:uid="{00000000-0005-0000-0000-0000482A0000}"/>
    <cellStyle name="Millares 2 7 5 4" xfId="12777" xr:uid="{00000000-0005-0000-0000-0000492A0000}"/>
    <cellStyle name="Millares 2 7 6" xfId="5117" xr:uid="{00000000-0005-0000-0000-00004A2A0000}"/>
    <cellStyle name="Millares 2 7 6 2" xfId="9494" xr:uid="{00000000-0005-0000-0000-00004B2A0000}"/>
    <cellStyle name="Millares 2 7 6 2 2" xfId="18247" xr:uid="{00000000-0005-0000-0000-00004C2A0000}"/>
    <cellStyle name="Millares 2 7 6 3" xfId="13871" xr:uid="{00000000-0005-0000-0000-00004D2A0000}"/>
    <cellStyle name="Millares 2 7 7" xfId="7306" xr:uid="{00000000-0005-0000-0000-00004E2A0000}"/>
    <cellStyle name="Millares 2 7 7 2" xfId="16059" xr:uid="{00000000-0005-0000-0000-00004F2A0000}"/>
    <cellStyle name="Millares 2 7 8" xfId="11683" xr:uid="{00000000-0005-0000-0000-0000502A0000}"/>
    <cellStyle name="Millares 3" xfId="6" xr:uid="{00000000-0005-0000-0000-0000512A0000}"/>
    <cellStyle name="Millares 3 2" xfId="7" xr:uid="{00000000-0005-0000-0000-0000522A0000}"/>
    <cellStyle name="Millares 3 3" xfId="225" xr:uid="{00000000-0005-0000-0000-0000532A0000}"/>
    <cellStyle name="Millares 3 3 10" xfId="7238" xr:uid="{00000000-0005-0000-0000-0000542A0000}"/>
    <cellStyle name="Millares 3 3 10 2" xfId="15991" xr:uid="{00000000-0005-0000-0000-0000552A0000}"/>
    <cellStyle name="Millares 3 3 11" xfId="11615" xr:uid="{00000000-0005-0000-0000-0000562A0000}"/>
    <cellStyle name="Millares 3 3 2" xfId="226" xr:uid="{00000000-0005-0000-0000-0000572A0000}"/>
    <cellStyle name="Millares 3 3 2 10" xfId="11616" xr:uid="{00000000-0005-0000-0000-0000582A0000}"/>
    <cellStyle name="Millares 3 3 2 2" xfId="2955" xr:uid="{00000000-0005-0000-0000-0000592A0000}"/>
    <cellStyle name="Millares 3 3 2 2 2" xfId="3067" xr:uid="{00000000-0005-0000-0000-00005A2A0000}"/>
    <cellStyle name="Millares 3 3 2 2 2 2" xfId="3343" xr:uid="{00000000-0005-0000-0000-00005B2A0000}"/>
    <cellStyle name="Millares 3 3 2 2 2 2 2" xfId="3896" xr:uid="{00000000-0005-0000-0000-00005C2A0000}"/>
    <cellStyle name="Millares 3 3 2 2 2 2 2 2" xfId="4992" xr:uid="{00000000-0005-0000-0000-00005D2A0000}"/>
    <cellStyle name="Millares 3 3 2 2 2 2 2 2 2" xfId="7181" xr:uid="{00000000-0005-0000-0000-00005E2A0000}"/>
    <cellStyle name="Millares 3 3 2 2 2 2 2 2 2 2" xfId="11558" xr:uid="{00000000-0005-0000-0000-00005F2A0000}"/>
    <cellStyle name="Millares 3 3 2 2 2 2 2 2 2 2 2" xfId="20311" xr:uid="{00000000-0005-0000-0000-0000602A0000}"/>
    <cellStyle name="Millares 3 3 2 2 2 2 2 2 2 3" xfId="15935" xr:uid="{00000000-0005-0000-0000-0000612A0000}"/>
    <cellStyle name="Millares 3 3 2 2 2 2 2 2 3" xfId="9370" xr:uid="{00000000-0005-0000-0000-0000622A0000}"/>
    <cellStyle name="Millares 3 3 2 2 2 2 2 2 3 2" xfId="18123" xr:uid="{00000000-0005-0000-0000-0000632A0000}"/>
    <cellStyle name="Millares 3 3 2 2 2 2 2 2 4" xfId="13747" xr:uid="{00000000-0005-0000-0000-0000642A0000}"/>
    <cellStyle name="Millares 3 3 2 2 2 2 2 3" xfId="6087" xr:uid="{00000000-0005-0000-0000-0000652A0000}"/>
    <cellStyle name="Millares 3 3 2 2 2 2 2 3 2" xfId="10464" xr:uid="{00000000-0005-0000-0000-0000662A0000}"/>
    <cellStyle name="Millares 3 3 2 2 2 2 2 3 2 2" xfId="19217" xr:uid="{00000000-0005-0000-0000-0000672A0000}"/>
    <cellStyle name="Millares 3 3 2 2 2 2 2 3 3" xfId="14841" xr:uid="{00000000-0005-0000-0000-0000682A0000}"/>
    <cellStyle name="Millares 3 3 2 2 2 2 2 4" xfId="8276" xr:uid="{00000000-0005-0000-0000-0000692A0000}"/>
    <cellStyle name="Millares 3 3 2 2 2 2 2 4 2" xfId="17029" xr:uid="{00000000-0005-0000-0000-00006A2A0000}"/>
    <cellStyle name="Millares 3 3 2 2 2 2 2 5" xfId="12653" xr:uid="{00000000-0005-0000-0000-00006B2A0000}"/>
    <cellStyle name="Millares 3 3 2 2 2 2 3" xfId="4444" xr:uid="{00000000-0005-0000-0000-00006C2A0000}"/>
    <cellStyle name="Millares 3 3 2 2 2 2 3 2" xfId="6633" xr:uid="{00000000-0005-0000-0000-00006D2A0000}"/>
    <cellStyle name="Millares 3 3 2 2 2 2 3 2 2" xfId="11010" xr:uid="{00000000-0005-0000-0000-00006E2A0000}"/>
    <cellStyle name="Millares 3 3 2 2 2 2 3 2 2 2" xfId="19763" xr:uid="{00000000-0005-0000-0000-00006F2A0000}"/>
    <cellStyle name="Millares 3 3 2 2 2 2 3 2 3" xfId="15387" xr:uid="{00000000-0005-0000-0000-0000702A0000}"/>
    <cellStyle name="Millares 3 3 2 2 2 2 3 3" xfId="8822" xr:uid="{00000000-0005-0000-0000-0000712A0000}"/>
    <cellStyle name="Millares 3 3 2 2 2 2 3 3 2" xfId="17575" xr:uid="{00000000-0005-0000-0000-0000722A0000}"/>
    <cellStyle name="Millares 3 3 2 2 2 2 3 4" xfId="13199" xr:uid="{00000000-0005-0000-0000-0000732A0000}"/>
    <cellStyle name="Millares 3 3 2 2 2 2 4" xfId="5539" xr:uid="{00000000-0005-0000-0000-0000742A0000}"/>
    <cellStyle name="Millares 3 3 2 2 2 2 4 2" xfId="9916" xr:uid="{00000000-0005-0000-0000-0000752A0000}"/>
    <cellStyle name="Millares 3 3 2 2 2 2 4 2 2" xfId="18669" xr:uid="{00000000-0005-0000-0000-0000762A0000}"/>
    <cellStyle name="Millares 3 3 2 2 2 2 4 3" xfId="14293" xr:uid="{00000000-0005-0000-0000-0000772A0000}"/>
    <cellStyle name="Millares 3 3 2 2 2 2 5" xfId="7728" xr:uid="{00000000-0005-0000-0000-0000782A0000}"/>
    <cellStyle name="Millares 3 3 2 2 2 2 5 2" xfId="16481" xr:uid="{00000000-0005-0000-0000-0000792A0000}"/>
    <cellStyle name="Millares 3 3 2 2 2 2 6" xfId="12105" xr:uid="{00000000-0005-0000-0000-00007A2A0000}"/>
    <cellStyle name="Millares 3 3 2 2 2 3" xfId="3622" xr:uid="{00000000-0005-0000-0000-00007B2A0000}"/>
    <cellStyle name="Millares 3 3 2 2 2 3 2" xfId="4718" xr:uid="{00000000-0005-0000-0000-00007C2A0000}"/>
    <cellStyle name="Millares 3 3 2 2 2 3 2 2" xfId="6907" xr:uid="{00000000-0005-0000-0000-00007D2A0000}"/>
    <cellStyle name="Millares 3 3 2 2 2 3 2 2 2" xfId="11284" xr:uid="{00000000-0005-0000-0000-00007E2A0000}"/>
    <cellStyle name="Millares 3 3 2 2 2 3 2 2 2 2" xfId="20037" xr:uid="{00000000-0005-0000-0000-00007F2A0000}"/>
    <cellStyle name="Millares 3 3 2 2 2 3 2 2 3" xfId="15661" xr:uid="{00000000-0005-0000-0000-0000802A0000}"/>
    <cellStyle name="Millares 3 3 2 2 2 3 2 3" xfId="9096" xr:uid="{00000000-0005-0000-0000-0000812A0000}"/>
    <cellStyle name="Millares 3 3 2 2 2 3 2 3 2" xfId="17849" xr:uid="{00000000-0005-0000-0000-0000822A0000}"/>
    <cellStyle name="Millares 3 3 2 2 2 3 2 4" xfId="13473" xr:uid="{00000000-0005-0000-0000-0000832A0000}"/>
    <cellStyle name="Millares 3 3 2 2 2 3 3" xfId="5813" xr:uid="{00000000-0005-0000-0000-0000842A0000}"/>
    <cellStyle name="Millares 3 3 2 2 2 3 3 2" xfId="10190" xr:uid="{00000000-0005-0000-0000-0000852A0000}"/>
    <cellStyle name="Millares 3 3 2 2 2 3 3 2 2" xfId="18943" xr:uid="{00000000-0005-0000-0000-0000862A0000}"/>
    <cellStyle name="Millares 3 3 2 2 2 3 3 3" xfId="14567" xr:uid="{00000000-0005-0000-0000-0000872A0000}"/>
    <cellStyle name="Millares 3 3 2 2 2 3 4" xfId="8002" xr:uid="{00000000-0005-0000-0000-0000882A0000}"/>
    <cellStyle name="Millares 3 3 2 2 2 3 4 2" xfId="16755" xr:uid="{00000000-0005-0000-0000-0000892A0000}"/>
    <cellStyle name="Millares 3 3 2 2 2 3 5" xfId="12379" xr:uid="{00000000-0005-0000-0000-00008A2A0000}"/>
    <cellStyle name="Millares 3 3 2 2 2 4" xfId="4170" xr:uid="{00000000-0005-0000-0000-00008B2A0000}"/>
    <cellStyle name="Millares 3 3 2 2 2 4 2" xfId="6359" xr:uid="{00000000-0005-0000-0000-00008C2A0000}"/>
    <cellStyle name="Millares 3 3 2 2 2 4 2 2" xfId="10736" xr:uid="{00000000-0005-0000-0000-00008D2A0000}"/>
    <cellStyle name="Millares 3 3 2 2 2 4 2 2 2" xfId="19489" xr:uid="{00000000-0005-0000-0000-00008E2A0000}"/>
    <cellStyle name="Millares 3 3 2 2 2 4 2 3" xfId="15113" xr:uid="{00000000-0005-0000-0000-00008F2A0000}"/>
    <cellStyle name="Millares 3 3 2 2 2 4 3" xfId="8548" xr:uid="{00000000-0005-0000-0000-0000902A0000}"/>
    <cellStyle name="Millares 3 3 2 2 2 4 3 2" xfId="17301" xr:uid="{00000000-0005-0000-0000-0000912A0000}"/>
    <cellStyle name="Millares 3 3 2 2 2 4 4" xfId="12925" xr:uid="{00000000-0005-0000-0000-0000922A0000}"/>
    <cellStyle name="Millares 3 3 2 2 2 5" xfId="5265" xr:uid="{00000000-0005-0000-0000-0000932A0000}"/>
    <cellStyle name="Millares 3 3 2 2 2 5 2" xfId="9642" xr:uid="{00000000-0005-0000-0000-0000942A0000}"/>
    <cellStyle name="Millares 3 3 2 2 2 5 2 2" xfId="18395" xr:uid="{00000000-0005-0000-0000-0000952A0000}"/>
    <cellStyle name="Millares 3 3 2 2 2 5 3" xfId="14019" xr:uid="{00000000-0005-0000-0000-0000962A0000}"/>
    <cellStyle name="Millares 3 3 2 2 2 6" xfId="7454" xr:uid="{00000000-0005-0000-0000-0000972A0000}"/>
    <cellStyle name="Millares 3 3 2 2 2 6 2" xfId="16207" xr:uid="{00000000-0005-0000-0000-0000982A0000}"/>
    <cellStyle name="Millares 3 3 2 2 2 7" xfId="11831" xr:uid="{00000000-0005-0000-0000-0000992A0000}"/>
    <cellStyle name="Millares 3 3 2 2 3" xfId="3231" xr:uid="{00000000-0005-0000-0000-00009A2A0000}"/>
    <cellStyle name="Millares 3 3 2 2 3 2" xfId="3784" xr:uid="{00000000-0005-0000-0000-00009B2A0000}"/>
    <cellStyle name="Millares 3 3 2 2 3 2 2" xfId="4880" xr:uid="{00000000-0005-0000-0000-00009C2A0000}"/>
    <cellStyle name="Millares 3 3 2 2 3 2 2 2" xfId="7069" xr:uid="{00000000-0005-0000-0000-00009D2A0000}"/>
    <cellStyle name="Millares 3 3 2 2 3 2 2 2 2" xfId="11446" xr:uid="{00000000-0005-0000-0000-00009E2A0000}"/>
    <cellStyle name="Millares 3 3 2 2 3 2 2 2 2 2" xfId="20199" xr:uid="{00000000-0005-0000-0000-00009F2A0000}"/>
    <cellStyle name="Millares 3 3 2 2 3 2 2 2 3" xfId="15823" xr:uid="{00000000-0005-0000-0000-0000A02A0000}"/>
    <cellStyle name="Millares 3 3 2 2 3 2 2 3" xfId="9258" xr:uid="{00000000-0005-0000-0000-0000A12A0000}"/>
    <cellStyle name="Millares 3 3 2 2 3 2 2 3 2" xfId="18011" xr:uid="{00000000-0005-0000-0000-0000A22A0000}"/>
    <cellStyle name="Millares 3 3 2 2 3 2 2 4" xfId="13635" xr:uid="{00000000-0005-0000-0000-0000A32A0000}"/>
    <cellStyle name="Millares 3 3 2 2 3 2 3" xfId="5975" xr:uid="{00000000-0005-0000-0000-0000A42A0000}"/>
    <cellStyle name="Millares 3 3 2 2 3 2 3 2" xfId="10352" xr:uid="{00000000-0005-0000-0000-0000A52A0000}"/>
    <cellStyle name="Millares 3 3 2 2 3 2 3 2 2" xfId="19105" xr:uid="{00000000-0005-0000-0000-0000A62A0000}"/>
    <cellStyle name="Millares 3 3 2 2 3 2 3 3" xfId="14729" xr:uid="{00000000-0005-0000-0000-0000A72A0000}"/>
    <cellStyle name="Millares 3 3 2 2 3 2 4" xfId="8164" xr:uid="{00000000-0005-0000-0000-0000A82A0000}"/>
    <cellStyle name="Millares 3 3 2 2 3 2 4 2" xfId="16917" xr:uid="{00000000-0005-0000-0000-0000A92A0000}"/>
    <cellStyle name="Millares 3 3 2 2 3 2 5" xfId="12541" xr:uid="{00000000-0005-0000-0000-0000AA2A0000}"/>
    <cellStyle name="Millares 3 3 2 2 3 3" xfId="4332" xr:uid="{00000000-0005-0000-0000-0000AB2A0000}"/>
    <cellStyle name="Millares 3 3 2 2 3 3 2" xfId="6521" xr:uid="{00000000-0005-0000-0000-0000AC2A0000}"/>
    <cellStyle name="Millares 3 3 2 2 3 3 2 2" xfId="10898" xr:uid="{00000000-0005-0000-0000-0000AD2A0000}"/>
    <cellStyle name="Millares 3 3 2 2 3 3 2 2 2" xfId="19651" xr:uid="{00000000-0005-0000-0000-0000AE2A0000}"/>
    <cellStyle name="Millares 3 3 2 2 3 3 2 3" xfId="15275" xr:uid="{00000000-0005-0000-0000-0000AF2A0000}"/>
    <cellStyle name="Millares 3 3 2 2 3 3 3" xfId="8710" xr:uid="{00000000-0005-0000-0000-0000B02A0000}"/>
    <cellStyle name="Millares 3 3 2 2 3 3 3 2" xfId="17463" xr:uid="{00000000-0005-0000-0000-0000B12A0000}"/>
    <cellStyle name="Millares 3 3 2 2 3 3 4" xfId="13087" xr:uid="{00000000-0005-0000-0000-0000B22A0000}"/>
    <cellStyle name="Millares 3 3 2 2 3 4" xfId="5427" xr:uid="{00000000-0005-0000-0000-0000B32A0000}"/>
    <cellStyle name="Millares 3 3 2 2 3 4 2" xfId="9804" xr:uid="{00000000-0005-0000-0000-0000B42A0000}"/>
    <cellStyle name="Millares 3 3 2 2 3 4 2 2" xfId="18557" xr:uid="{00000000-0005-0000-0000-0000B52A0000}"/>
    <cellStyle name="Millares 3 3 2 2 3 4 3" xfId="14181" xr:uid="{00000000-0005-0000-0000-0000B62A0000}"/>
    <cellStyle name="Millares 3 3 2 2 3 5" xfId="7616" xr:uid="{00000000-0005-0000-0000-0000B72A0000}"/>
    <cellStyle name="Millares 3 3 2 2 3 5 2" xfId="16369" xr:uid="{00000000-0005-0000-0000-0000B82A0000}"/>
    <cellStyle name="Millares 3 3 2 2 3 6" xfId="11993" xr:uid="{00000000-0005-0000-0000-0000B92A0000}"/>
    <cellStyle name="Millares 3 3 2 2 4" xfId="3510" xr:uid="{00000000-0005-0000-0000-0000BA2A0000}"/>
    <cellStyle name="Millares 3 3 2 2 4 2" xfId="4606" xr:uid="{00000000-0005-0000-0000-0000BB2A0000}"/>
    <cellStyle name="Millares 3 3 2 2 4 2 2" xfId="6795" xr:uid="{00000000-0005-0000-0000-0000BC2A0000}"/>
    <cellStyle name="Millares 3 3 2 2 4 2 2 2" xfId="11172" xr:uid="{00000000-0005-0000-0000-0000BD2A0000}"/>
    <cellStyle name="Millares 3 3 2 2 4 2 2 2 2" xfId="19925" xr:uid="{00000000-0005-0000-0000-0000BE2A0000}"/>
    <cellStyle name="Millares 3 3 2 2 4 2 2 3" xfId="15549" xr:uid="{00000000-0005-0000-0000-0000BF2A0000}"/>
    <cellStyle name="Millares 3 3 2 2 4 2 3" xfId="8984" xr:uid="{00000000-0005-0000-0000-0000C02A0000}"/>
    <cellStyle name="Millares 3 3 2 2 4 2 3 2" xfId="17737" xr:uid="{00000000-0005-0000-0000-0000C12A0000}"/>
    <cellStyle name="Millares 3 3 2 2 4 2 4" xfId="13361" xr:uid="{00000000-0005-0000-0000-0000C22A0000}"/>
    <cellStyle name="Millares 3 3 2 2 4 3" xfId="5701" xr:uid="{00000000-0005-0000-0000-0000C32A0000}"/>
    <cellStyle name="Millares 3 3 2 2 4 3 2" xfId="10078" xr:uid="{00000000-0005-0000-0000-0000C42A0000}"/>
    <cellStyle name="Millares 3 3 2 2 4 3 2 2" xfId="18831" xr:uid="{00000000-0005-0000-0000-0000C52A0000}"/>
    <cellStyle name="Millares 3 3 2 2 4 3 3" xfId="14455" xr:uid="{00000000-0005-0000-0000-0000C62A0000}"/>
    <cellStyle name="Millares 3 3 2 2 4 4" xfId="7890" xr:uid="{00000000-0005-0000-0000-0000C72A0000}"/>
    <cellStyle name="Millares 3 3 2 2 4 4 2" xfId="16643" xr:uid="{00000000-0005-0000-0000-0000C82A0000}"/>
    <cellStyle name="Millares 3 3 2 2 4 5" xfId="12267" xr:uid="{00000000-0005-0000-0000-0000C92A0000}"/>
    <cellStyle name="Millares 3 3 2 2 5" xfId="4058" xr:uid="{00000000-0005-0000-0000-0000CA2A0000}"/>
    <cellStyle name="Millares 3 3 2 2 5 2" xfId="6247" xr:uid="{00000000-0005-0000-0000-0000CB2A0000}"/>
    <cellStyle name="Millares 3 3 2 2 5 2 2" xfId="10624" xr:uid="{00000000-0005-0000-0000-0000CC2A0000}"/>
    <cellStyle name="Millares 3 3 2 2 5 2 2 2" xfId="19377" xr:uid="{00000000-0005-0000-0000-0000CD2A0000}"/>
    <cellStyle name="Millares 3 3 2 2 5 2 3" xfId="15001" xr:uid="{00000000-0005-0000-0000-0000CE2A0000}"/>
    <cellStyle name="Millares 3 3 2 2 5 3" xfId="8436" xr:uid="{00000000-0005-0000-0000-0000CF2A0000}"/>
    <cellStyle name="Millares 3 3 2 2 5 3 2" xfId="17189" xr:uid="{00000000-0005-0000-0000-0000D02A0000}"/>
    <cellStyle name="Millares 3 3 2 2 5 4" xfId="12813" xr:uid="{00000000-0005-0000-0000-0000D12A0000}"/>
    <cellStyle name="Millares 3 3 2 2 6" xfId="5153" xr:uid="{00000000-0005-0000-0000-0000D22A0000}"/>
    <cellStyle name="Millares 3 3 2 2 6 2" xfId="9530" xr:uid="{00000000-0005-0000-0000-0000D32A0000}"/>
    <cellStyle name="Millares 3 3 2 2 6 2 2" xfId="18283" xr:uid="{00000000-0005-0000-0000-0000D42A0000}"/>
    <cellStyle name="Millares 3 3 2 2 6 3" xfId="13907" xr:uid="{00000000-0005-0000-0000-0000D52A0000}"/>
    <cellStyle name="Millares 3 3 2 2 7" xfId="7342" xr:uid="{00000000-0005-0000-0000-0000D62A0000}"/>
    <cellStyle name="Millares 3 3 2 2 7 2" xfId="16095" xr:uid="{00000000-0005-0000-0000-0000D72A0000}"/>
    <cellStyle name="Millares 3 3 2 2 8" xfId="11719" xr:uid="{00000000-0005-0000-0000-0000D82A0000}"/>
    <cellStyle name="Millares 3 3 2 3" xfId="3010" xr:uid="{00000000-0005-0000-0000-0000D92A0000}"/>
    <cellStyle name="Millares 3 3 2 3 2" xfId="3286" xr:uid="{00000000-0005-0000-0000-0000DA2A0000}"/>
    <cellStyle name="Millares 3 3 2 3 2 2" xfId="3839" xr:uid="{00000000-0005-0000-0000-0000DB2A0000}"/>
    <cellStyle name="Millares 3 3 2 3 2 2 2" xfId="4935" xr:uid="{00000000-0005-0000-0000-0000DC2A0000}"/>
    <cellStyle name="Millares 3 3 2 3 2 2 2 2" xfId="7124" xr:uid="{00000000-0005-0000-0000-0000DD2A0000}"/>
    <cellStyle name="Millares 3 3 2 3 2 2 2 2 2" xfId="11501" xr:uid="{00000000-0005-0000-0000-0000DE2A0000}"/>
    <cellStyle name="Millares 3 3 2 3 2 2 2 2 2 2" xfId="20254" xr:uid="{00000000-0005-0000-0000-0000DF2A0000}"/>
    <cellStyle name="Millares 3 3 2 3 2 2 2 2 3" xfId="15878" xr:uid="{00000000-0005-0000-0000-0000E02A0000}"/>
    <cellStyle name="Millares 3 3 2 3 2 2 2 3" xfId="9313" xr:uid="{00000000-0005-0000-0000-0000E12A0000}"/>
    <cellStyle name="Millares 3 3 2 3 2 2 2 3 2" xfId="18066" xr:uid="{00000000-0005-0000-0000-0000E22A0000}"/>
    <cellStyle name="Millares 3 3 2 3 2 2 2 4" xfId="13690" xr:uid="{00000000-0005-0000-0000-0000E32A0000}"/>
    <cellStyle name="Millares 3 3 2 3 2 2 3" xfId="6030" xr:uid="{00000000-0005-0000-0000-0000E42A0000}"/>
    <cellStyle name="Millares 3 3 2 3 2 2 3 2" xfId="10407" xr:uid="{00000000-0005-0000-0000-0000E52A0000}"/>
    <cellStyle name="Millares 3 3 2 3 2 2 3 2 2" xfId="19160" xr:uid="{00000000-0005-0000-0000-0000E62A0000}"/>
    <cellStyle name="Millares 3 3 2 3 2 2 3 3" xfId="14784" xr:uid="{00000000-0005-0000-0000-0000E72A0000}"/>
    <cellStyle name="Millares 3 3 2 3 2 2 4" xfId="8219" xr:uid="{00000000-0005-0000-0000-0000E82A0000}"/>
    <cellStyle name="Millares 3 3 2 3 2 2 4 2" xfId="16972" xr:uid="{00000000-0005-0000-0000-0000E92A0000}"/>
    <cellStyle name="Millares 3 3 2 3 2 2 5" xfId="12596" xr:uid="{00000000-0005-0000-0000-0000EA2A0000}"/>
    <cellStyle name="Millares 3 3 2 3 2 3" xfId="4387" xr:uid="{00000000-0005-0000-0000-0000EB2A0000}"/>
    <cellStyle name="Millares 3 3 2 3 2 3 2" xfId="6576" xr:uid="{00000000-0005-0000-0000-0000EC2A0000}"/>
    <cellStyle name="Millares 3 3 2 3 2 3 2 2" xfId="10953" xr:uid="{00000000-0005-0000-0000-0000ED2A0000}"/>
    <cellStyle name="Millares 3 3 2 3 2 3 2 2 2" xfId="19706" xr:uid="{00000000-0005-0000-0000-0000EE2A0000}"/>
    <cellStyle name="Millares 3 3 2 3 2 3 2 3" xfId="15330" xr:uid="{00000000-0005-0000-0000-0000EF2A0000}"/>
    <cellStyle name="Millares 3 3 2 3 2 3 3" xfId="8765" xr:uid="{00000000-0005-0000-0000-0000F02A0000}"/>
    <cellStyle name="Millares 3 3 2 3 2 3 3 2" xfId="17518" xr:uid="{00000000-0005-0000-0000-0000F12A0000}"/>
    <cellStyle name="Millares 3 3 2 3 2 3 4" xfId="13142" xr:uid="{00000000-0005-0000-0000-0000F22A0000}"/>
    <cellStyle name="Millares 3 3 2 3 2 4" xfId="5482" xr:uid="{00000000-0005-0000-0000-0000F32A0000}"/>
    <cellStyle name="Millares 3 3 2 3 2 4 2" xfId="9859" xr:uid="{00000000-0005-0000-0000-0000F42A0000}"/>
    <cellStyle name="Millares 3 3 2 3 2 4 2 2" xfId="18612" xr:uid="{00000000-0005-0000-0000-0000F52A0000}"/>
    <cellStyle name="Millares 3 3 2 3 2 4 3" xfId="14236" xr:uid="{00000000-0005-0000-0000-0000F62A0000}"/>
    <cellStyle name="Millares 3 3 2 3 2 5" xfId="7671" xr:uid="{00000000-0005-0000-0000-0000F72A0000}"/>
    <cellStyle name="Millares 3 3 2 3 2 5 2" xfId="16424" xr:uid="{00000000-0005-0000-0000-0000F82A0000}"/>
    <cellStyle name="Millares 3 3 2 3 2 6" xfId="12048" xr:uid="{00000000-0005-0000-0000-0000F92A0000}"/>
    <cellStyle name="Millares 3 3 2 3 3" xfId="3565" xr:uid="{00000000-0005-0000-0000-0000FA2A0000}"/>
    <cellStyle name="Millares 3 3 2 3 3 2" xfId="4661" xr:uid="{00000000-0005-0000-0000-0000FB2A0000}"/>
    <cellStyle name="Millares 3 3 2 3 3 2 2" xfId="6850" xr:uid="{00000000-0005-0000-0000-0000FC2A0000}"/>
    <cellStyle name="Millares 3 3 2 3 3 2 2 2" xfId="11227" xr:uid="{00000000-0005-0000-0000-0000FD2A0000}"/>
    <cellStyle name="Millares 3 3 2 3 3 2 2 2 2" xfId="19980" xr:uid="{00000000-0005-0000-0000-0000FE2A0000}"/>
    <cellStyle name="Millares 3 3 2 3 3 2 2 3" xfId="15604" xr:uid="{00000000-0005-0000-0000-0000FF2A0000}"/>
    <cellStyle name="Millares 3 3 2 3 3 2 3" xfId="9039" xr:uid="{00000000-0005-0000-0000-0000002B0000}"/>
    <cellStyle name="Millares 3 3 2 3 3 2 3 2" xfId="17792" xr:uid="{00000000-0005-0000-0000-0000012B0000}"/>
    <cellStyle name="Millares 3 3 2 3 3 2 4" xfId="13416" xr:uid="{00000000-0005-0000-0000-0000022B0000}"/>
    <cellStyle name="Millares 3 3 2 3 3 3" xfId="5756" xr:uid="{00000000-0005-0000-0000-0000032B0000}"/>
    <cellStyle name="Millares 3 3 2 3 3 3 2" xfId="10133" xr:uid="{00000000-0005-0000-0000-0000042B0000}"/>
    <cellStyle name="Millares 3 3 2 3 3 3 2 2" xfId="18886" xr:uid="{00000000-0005-0000-0000-0000052B0000}"/>
    <cellStyle name="Millares 3 3 2 3 3 3 3" xfId="14510" xr:uid="{00000000-0005-0000-0000-0000062B0000}"/>
    <cellStyle name="Millares 3 3 2 3 3 4" xfId="7945" xr:uid="{00000000-0005-0000-0000-0000072B0000}"/>
    <cellStyle name="Millares 3 3 2 3 3 4 2" xfId="16698" xr:uid="{00000000-0005-0000-0000-0000082B0000}"/>
    <cellStyle name="Millares 3 3 2 3 3 5" xfId="12322" xr:uid="{00000000-0005-0000-0000-0000092B0000}"/>
    <cellStyle name="Millares 3 3 2 3 4" xfId="4113" xr:uid="{00000000-0005-0000-0000-00000A2B0000}"/>
    <cellStyle name="Millares 3 3 2 3 4 2" xfId="6302" xr:uid="{00000000-0005-0000-0000-00000B2B0000}"/>
    <cellStyle name="Millares 3 3 2 3 4 2 2" xfId="10679" xr:uid="{00000000-0005-0000-0000-00000C2B0000}"/>
    <cellStyle name="Millares 3 3 2 3 4 2 2 2" xfId="19432" xr:uid="{00000000-0005-0000-0000-00000D2B0000}"/>
    <cellStyle name="Millares 3 3 2 3 4 2 3" xfId="15056" xr:uid="{00000000-0005-0000-0000-00000E2B0000}"/>
    <cellStyle name="Millares 3 3 2 3 4 3" xfId="8491" xr:uid="{00000000-0005-0000-0000-00000F2B0000}"/>
    <cellStyle name="Millares 3 3 2 3 4 3 2" xfId="17244" xr:uid="{00000000-0005-0000-0000-0000102B0000}"/>
    <cellStyle name="Millares 3 3 2 3 4 4" xfId="12868" xr:uid="{00000000-0005-0000-0000-0000112B0000}"/>
    <cellStyle name="Millares 3 3 2 3 5" xfId="5208" xr:uid="{00000000-0005-0000-0000-0000122B0000}"/>
    <cellStyle name="Millares 3 3 2 3 5 2" xfId="9585" xr:uid="{00000000-0005-0000-0000-0000132B0000}"/>
    <cellStyle name="Millares 3 3 2 3 5 2 2" xfId="18338" xr:uid="{00000000-0005-0000-0000-0000142B0000}"/>
    <cellStyle name="Millares 3 3 2 3 5 3" xfId="13962" xr:uid="{00000000-0005-0000-0000-0000152B0000}"/>
    <cellStyle name="Millares 3 3 2 3 6" xfId="7397" xr:uid="{00000000-0005-0000-0000-0000162B0000}"/>
    <cellStyle name="Millares 3 3 2 3 6 2" xfId="16150" xr:uid="{00000000-0005-0000-0000-0000172B0000}"/>
    <cellStyle name="Millares 3 3 2 3 7" xfId="11774" xr:uid="{00000000-0005-0000-0000-0000182B0000}"/>
    <cellStyle name="Millares 3 3 2 4" xfId="2897" xr:uid="{00000000-0005-0000-0000-0000192B0000}"/>
    <cellStyle name="Millares 3 3 2 4 2" xfId="3176" xr:uid="{00000000-0005-0000-0000-00001A2B0000}"/>
    <cellStyle name="Millares 3 3 2 4 2 2" xfId="3729" xr:uid="{00000000-0005-0000-0000-00001B2B0000}"/>
    <cellStyle name="Millares 3 3 2 4 2 2 2" xfId="4825" xr:uid="{00000000-0005-0000-0000-00001C2B0000}"/>
    <cellStyle name="Millares 3 3 2 4 2 2 2 2" xfId="7014" xr:uid="{00000000-0005-0000-0000-00001D2B0000}"/>
    <cellStyle name="Millares 3 3 2 4 2 2 2 2 2" xfId="11391" xr:uid="{00000000-0005-0000-0000-00001E2B0000}"/>
    <cellStyle name="Millares 3 3 2 4 2 2 2 2 2 2" xfId="20144" xr:uid="{00000000-0005-0000-0000-00001F2B0000}"/>
    <cellStyle name="Millares 3 3 2 4 2 2 2 2 3" xfId="15768" xr:uid="{00000000-0005-0000-0000-0000202B0000}"/>
    <cellStyle name="Millares 3 3 2 4 2 2 2 3" xfId="9203" xr:uid="{00000000-0005-0000-0000-0000212B0000}"/>
    <cellStyle name="Millares 3 3 2 4 2 2 2 3 2" xfId="17956" xr:uid="{00000000-0005-0000-0000-0000222B0000}"/>
    <cellStyle name="Millares 3 3 2 4 2 2 2 4" xfId="13580" xr:uid="{00000000-0005-0000-0000-0000232B0000}"/>
    <cellStyle name="Millares 3 3 2 4 2 2 3" xfId="5920" xr:uid="{00000000-0005-0000-0000-0000242B0000}"/>
    <cellStyle name="Millares 3 3 2 4 2 2 3 2" xfId="10297" xr:uid="{00000000-0005-0000-0000-0000252B0000}"/>
    <cellStyle name="Millares 3 3 2 4 2 2 3 2 2" xfId="19050" xr:uid="{00000000-0005-0000-0000-0000262B0000}"/>
    <cellStyle name="Millares 3 3 2 4 2 2 3 3" xfId="14674" xr:uid="{00000000-0005-0000-0000-0000272B0000}"/>
    <cellStyle name="Millares 3 3 2 4 2 2 4" xfId="8109" xr:uid="{00000000-0005-0000-0000-0000282B0000}"/>
    <cellStyle name="Millares 3 3 2 4 2 2 4 2" xfId="16862" xr:uid="{00000000-0005-0000-0000-0000292B0000}"/>
    <cellStyle name="Millares 3 3 2 4 2 2 5" xfId="12486" xr:uid="{00000000-0005-0000-0000-00002A2B0000}"/>
    <cellStyle name="Millares 3 3 2 4 2 3" xfId="4277" xr:uid="{00000000-0005-0000-0000-00002B2B0000}"/>
    <cellStyle name="Millares 3 3 2 4 2 3 2" xfId="6466" xr:uid="{00000000-0005-0000-0000-00002C2B0000}"/>
    <cellStyle name="Millares 3 3 2 4 2 3 2 2" xfId="10843" xr:uid="{00000000-0005-0000-0000-00002D2B0000}"/>
    <cellStyle name="Millares 3 3 2 4 2 3 2 2 2" xfId="19596" xr:uid="{00000000-0005-0000-0000-00002E2B0000}"/>
    <cellStyle name="Millares 3 3 2 4 2 3 2 3" xfId="15220" xr:uid="{00000000-0005-0000-0000-00002F2B0000}"/>
    <cellStyle name="Millares 3 3 2 4 2 3 3" xfId="8655" xr:uid="{00000000-0005-0000-0000-0000302B0000}"/>
    <cellStyle name="Millares 3 3 2 4 2 3 3 2" xfId="17408" xr:uid="{00000000-0005-0000-0000-0000312B0000}"/>
    <cellStyle name="Millares 3 3 2 4 2 3 4" xfId="13032" xr:uid="{00000000-0005-0000-0000-0000322B0000}"/>
    <cellStyle name="Millares 3 3 2 4 2 4" xfId="5372" xr:uid="{00000000-0005-0000-0000-0000332B0000}"/>
    <cellStyle name="Millares 3 3 2 4 2 4 2" xfId="9749" xr:uid="{00000000-0005-0000-0000-0000342B0000}"/>
    <cellStyle name="Millares 3 3 2 4 2 4 2 2" xfId="18502" xr:uid="{00000000-0005-0000-0000-0000352B0000}"/>
    <cellStyle name="Millares 3 3 2 4 2 4 3" xfId="14126" xr:uid="{00000000-0005-0000-0000-0000362B0000}"/>
    <cellStyle name="Millares 3 3 2 4 2 5" xfId="7561" xr:uid="{00000000-0005-0000-0000-0000372B0000}"/>
    <cellStyle name="Millares 3 3 2 4 2 5 2" xfId="16314" xr:uid="{00000000-0005-0000-0000-0000382B0000}"/>
    <cellStyle name="Millares 3 3 2 4 2 6" xfId="11938" xr:uid="{00000000-0005-0000-0000-0000392B0000}"/>
    <cellStyle name="Millares 3 3 2 4 3" xfId="3455" xr:uid="{00000000-0005-0000-0000-00003A2B0000}"/>
    <cellStyle name="Millares 3 3 2 4 3 2" xfId="4551" xr:uid="{00000000-0005-0000-0000-00003B2B0000}"/>
    <cellStyle name="Millares 3 3 2 4 3 2 2" xfId="6740" xr:uid="{00000000-0005-0000-0000-00003C2B0000}"/>
    <cellStyle name="Millares 3 3 2 4 3 2 2 2" xfId="11117" xr:uid="{00000000-0005-0000-0000-00003D2B0000}"/>
    <cellStyle name="Millares 3 3 2 4 3 2 2 2 2" xfId="19870" xr:uid="{00000000-0005-0000-0000-00003E2B0000}"/>
    <cellStyle name="Millares 3 3 2 4 3 2 2 3" xfId="15494" xr:uid="{00000000-0005-0000-0000-00003F2B0000}"/>
    <cellStyle name="Millares 3 3 2 4 3 2 3" xfId="8929" xr:uid="{00000000-0005-0000-0000-0000402B0000}"/>
    <cellStyle name="Millares 3 3 2 4 3 2 3 2" xfId="17682" xr:uid="{00000000-0005-0000-0000-0000412B0000}"/>
    <cellStyle name="Millares 3 3 2 4 3 2 4" xfId="13306" xr:uid="{00000000-0005-0000-0000-0000422B0000}"/>
    <cellStyle name="Millares 3 3 2 4 3 3" xfId="5646" xr:uid="{00000000-0005-0000-0000-0000432B0000}"/>
    <cellStyle name="Millares 3 3 2 4 3 3 2" xfId="10023" xr:uid="{00000000-0005-0000-0000-0000442B0000}"/>
    <cellStyle name="Millares 3 3 2 4 3 3 2 2" xfId="18776" xr:uid="{00000000-0005-0000-0000-0000452B0000}"/>
    <cellStyle name="Millares 3 3 2 4 3 3 3" xfId="14400" xr:uid="{00000000-0005-0000-0000-0000462B0000}"/>
    <cellStyle name="Millares 3 3 2 4 3 4" xfId="7835" xr:uid="{00000000-0005-0000-0000-0000472B0000}"/>
    <cellStyle name="Millares 3 3 2 4 3 4 2" xfId="16588" xr:uid="{00000000-0005-0000-0000-0000482B0000}"/>
    <cellStyle name="Millares 3 3 2 4 3 5" xfId="12212" xr:uid="{00000000-0005-0000-0000-0000492B0000}"/>
    <cellStyle name="Millares 3 3 2 4 4" xfId="4003" xr:uid="{00000000-0005-0000-0000-00004A2B0000}"/>
    <cellStyle name="Millares 3 3 2 4 4 2" xfId="6192" xr:uid="{00000000-0005-0000-0000-00004B2B0000}"/>
    <cellStyle name="Millares 3 3 2 4 4 2 2" xfId="10569" xr:uid="{00000000-0005-0000-0000-00004C2B0000}"/>
    <cellStyle name="Millares 3 3 2 4 4 2 2 2" xfId="19322" xr:uid="{00000000-0005-0000-0000-00004D2B0000}"/>
    <cellStyle name="Millares 3 3 2 4 4 2 3" xfId="14946" xr:uid="{00000000-0005-0000-0000-00004E2B0000}"/>
    <cellStyle name="Millares 3 3 2 4 4 3" xfId="8381" xr:uid="{00000000-0005-0000-0000-00004F2B0000}"/>
    <cellStyle name="Millares 3 3 2 4 4 3 2" xfId="17134" xr:uid="{00000000-0005-0000-0000-0000502B0000}"/>
    <cellStyle name="Millares 3 3 2 4 4 4" xfId="12758" xr:uid="{00000000-0005-0000-0000-0000512B0000}"/>
    <cellStyle name="Millares 3 3 2 4 5" xfId="5098" xr:uid="{00000000-0005-0000-0000-0000522B0000}"/>
    <cellStyle name="Millares 3 3 2 4 5 2" xfId="9475" xr:uid="{00000000-0005-0000-0000-0000532B0000}"/>
    <cellStyle name="Millares 3 3 2 4 5 2 2" xfId="18228" xr:uid="{00000000-0005-0000-0000-0000542B0000}"/>
    <cellStyle name="Millares 3 3 2 4 5 3" xfId="13852" xr:uid="{00000000-0005-0000-0000-0000552B0000}"/>
    <cellStyle name="Millares 3 3 2 4 6" xfId="7287" xr:uid="{00000000-0005-0000-0000-0000562B0000}"/>
    <cellStyle name="Millares 3 3 2 4 6 2" xfId="16040" xr:uid="{00000000-0005-0000-0000-0000572B0000}"/>
    <cellStyle name="Millares 3 3 2 4 7" xfId="11664" xr:uid="{00000000-0005-0000-0000-0000582B0000}"/>
    <cellStyle name="Millares 3 3 2 5" xfId="3126" xr:uid="{00000000-0005-0000-0000-0000592B0000}"/>
    <cellStyle name="Millares 3 3 2 5 2" xfId="3680" xr:uid="{00000000-0005-0000-0000-00005A2B0000}"/>
    <cellStyle name="Millares 3 3 2 5 2 2" xfId="4776" xr:uid="{00000000-0005-0000-0000-00005B2B0000}"/>
    <cellStyle name="Millares 3 3 2 5 2 2 2" xfId="6965" xr:uid="{00000000-0005-0000-0000-00005C2B0000}"/>
    <cellStyle name="Millares 3 3 2 5 2 2 2 2" xfId="11342" xr:uid="{00000000-0005-0000-0000-00005D2B0000}"/>
    <cellStyle name="Millares 3 3 2 5 2 2 2 2 2" xfId="20095" xr:uid="{00000000-0005-0000-0000-00005E2B0000}"/>
    <cellStyle name="Millares 3 3 2 5 2 2 2 3" xfId="15719" xr:uid="{00000000-0005-0000-0000-00005F2B0000}"/>
    <cellStyle name="Millares 3 3 2 5 2 2 3" xfId="9154" xr:uid="{00000000-0005-0000-0000-0000602B0000}"/>
    <cellStyle name="Millares 3 3 2 5 2 2 3 2" xfId="17907" xr:uid="{00000000-0005-0000-0000-0000612B0000}"/>
    <cellStyle name="Millares 3 3 2 5 2 2 4" xfId="13531" xr:uid="{00000000-0005-0000-0000-0000622B0000}"/>
    <cellStyle name="Millares 3 3 2 5 2 3" xfId="5871" xr:uid="{00000000-0005-0000-0000-0000632B0000}"/>
    <cellStyle name="Millares 3 3 2 5 2 3 2" xfId="10248" xr:uid="{00000000-0005-0000-0000-0000642B0000}"/>
    <cellStyle name="Millares 3 3 2 5 2 3 2 2" xfId="19001" xr:uid="{00000000-0005-0000-0000-0000652B0000}"/>
    <cellStyle name="Millares 3 3 2 5 2 3 3" xfId="14625" xr:uid="{00000000-0005-0000-0000-0000662B0000}"/>
    <cellStyle name="Millares 3 3 2 5 2 4" xfId="8060" xr:uid="{00000000-0005-0000-0000-0000672B0000}"/>
    <cellStyle name="Millares 3 3 2 5 2 4 2" xfId="16813" xr:uid="{00000000-0005-0000-0000-0000682B0000}"/>
    <cellStyle name="Millares 3 3 2 5 2 5" xfId="12437" xr:uid="{00000000-0005-0000-0000-0000692B0000}"/>
    <cellStyle name="Millares 3 3 2 5 3" xfId="4228" xr:uid="{00000000-0005-0000-0000-00006A2B0000}"/>
    <cellStyle name="Millares 3 3 2 5 3 2" xfId="6417" xr:uid="{00000000-0005-0000-0000-00006B2B0000}"/>
    <cellStyle name="Millares 3 3 2 5 3 2 2" xfId="10794" xr:uid="{00000000-0005-0000-0000-00006C2B0000}"/>
    <cellStyle name="Millares 3 3 2 5 3 2 2 2" xfId="19547" xr:uid="{00000000-0005-0000-0000-00006D2B0000}"/>
    <cellStyle name="Millares 3 3 2 5 3 2 3" xfId="15171" xr:uid="{00000000-0005-0000-0000-00006E2B0000}"/>
    <cellStyle name="Millares 3 3 2 5 3 3" xfId="8606" xr:uid="{00000000-0005-0000-0000-00006F2B0000}"/>
    <cellStyle name="Millares 3 3 2 5 3 3 2" xfId="17359" xr:uid="{00000000-0005-0000-0000-0000702B0000}"/>
    <cellStyle name="Millares 3 3 2 5 3 4" xfId="12983" xr:uid="{00000000-0005-0000-0000-0000712B0000}"/>
    <cellStyle name="Millares 3 3 2 5 4" xfId="5323" xr:uid="{00000000-0005-0000-0000-0000722B0000}"/>
    <cellStyle name="Millares 3 3 2 5 4 2" xfId="9700" xr:uid="{00000000-0005-0000-0000-0000732B0000}"/>
    <cellStyle name="Millares 3 3 2 5 4 2 2" xfId="18453" xr:uid="{00000000-0005-0000-0000-0000742B0000}"/>
    <cellStyle name="Millares 3 3 2 5 4 3" xfId="14077" xr:uid="{00000000-0005-0000-0000-0000752B0000}"/>
    <cellStyle name="Millares 3 3 2 5 5" xfId="7512" xr:uid="{00000000-0005-0000-0000-0000762B0000}"/>
    <cellStyle name="Millares 3 3 2 5 5 2" xfId="16265" xr:uid="{00000000-0005-0000-0000-0000772B0000}"/>
    <cellStyle name="Millares 3 3 2 5 6" xfId="11889" xr:uid="{00000000-0005-0000-0000-0000782B0000}"/>
    <cellStyle name="Millares 3 3 2 6" xfId="3405" xr:uid="{00000000-0005-0000-0000-0000792B0000}"/>
    <cellStyle name="Millares 3 3 2 6 2" xfId="4502" xr:uid="{00000000-0005-0000-0000-00007A2B0000}"/>
    <cellStyle name="Millares 3 3 2 6 2 2" xfId="6691" xr:uid="{00000000-0005-0000-0000-00007B2B0000}"/>
    <cellStyle name="Millares 3 3 2 6 2 2 2" xfId="11068" xr:uid="{00000000-0005-0000-0000-00007C2B0000}"/>
    <cellStyle name="Millares 3 3 2 6 2 2 2 2" xfId="19821" xr:uid="{00000000-0005-0000-0000-00007D2B0000}"/>
    <cellStyle name="Millares 3 3 2 6 2 2 3" xfId="15445" xr:uid="{00000000-0005-0000-0000-00007E2B0000}"/>
    <cellStyle name="Millares 3 3 2 6 2 3" xfId="8880" xr:uid="{00000000-0005-0000-0000-00007F2B0000}"/>
    <cellStyle name="Millares 3 3 2 6 2 3 2" xfId="17633" xr:uid="{00000000-0005-0000-0000-0000802B0000}"/>
    <cellStyle name="Millares 3 3 2 6 2 4" xfId="13257" xr:uid="{00000000-0005-0000-0000-0000812B0000}"/>
    <cellStyle name="Millares 3 3 2 6 3" xfId="5597" xr:uid="{00000000-0005-0000-0000-0000822B0000}"/>
    <cellStyle name="Millares 3 3 2 6 3 2" xfId="9974" xr:uid="{00000000-0005-0000-0000-0000832B0000}"/>
    <cellStyle name="Millares 3 3 2 6 3 2 2" xfId="18727" xr:uid="{00000000-0005-0000-0000-0000842B0000}"/>
    <cellStyle name="Millares 3 3 2 6 3 3" xfId="14351" xr:uid="{00000000-0005-0000-0000-0000852B0000}"/>
    <cellStyle name="Millares 3 3 2 6 4" xfId="7786" xr:uid="{00000000-0005-0000-0000-0000862B0000}"/>
    <cellStyle name="Millares 3 3 2 6 4 2" xfId="16539" xr:uid="{00000000-0005-0000-0000-0000872B0000}"/>
    <cellStyle name="Millares 3 3 2 6 5" xfId="12163" xr:uid="{00000000-0005-0000-0000-0000882B0000}"/>
    <cellStyle name="Millares 3 3 2 7" xfId="3955" xr:uid="{00000000-0005-0000-0000-0000892B0000}"/>
    <cellStyle name="Millares 3 3 2 7 2" xfId="6144" xr:uid="{00000000-0005-0000-0000-00008A2B0000}"/>
    <cellStyle name="Millares 3 3 2 7 2 2" xfId="10521" xr:uid="{00000000-0005-0000-0000-00008B2B0000}"/>
    <cellStyle name="Millares 3 3 2 7 2 2 2" xfId="19274" xr:uid="{00000000-0005-0000-0000-00008C2B0000}"/>
    <cellStyle name="Millares 3 3 2 7 2 3" xfId="14898" xr:uid="{00000000-0005-0000-0000-00008D2B0000}"/>
    <cellStyle name="Millares 3 3 2 7 3" xfId="8333" xr:uid="{00000000-0005-0000-0000-00008E2B0000}"/>
    <cellStyle name="Millares 3 3 2 7 3 2" xfId="17086" xr:uid="{00000000-0005-0000-0000-00008F2B0000}"/>
    <cellStyle name="Millares 3 3 2 7 4" xfId="12710" xr:uid="{00000000-0005-0000-0000-0000902B0000}"/>
    <cellStyle name="Millares 3 3 2 8" xfId="5050" xr:uid="{00000000-0005-0000-0000-0000912B0000}"/>
    <cellStyle name="Millares 3 3 2 8 2" xfId="9427" xr:uid="{00000000-0005-0000-0000-0000922B0000}"/>
    <cellStyle name="Millares 3 3 2 8 2 2" xfId="18180" xr:uid="{00000000-0005-0000-0000-0000932B0000}"/>
    <cellStyle name="Millares 3 3 2 8 3" xfId="13804" xr:uid="{00000000-0005-0000-0000-0000942B0000}"/>
    <cellStyle name="Millares 3 3 2 9" xfId="7239" xr:uid="{00000000-0005-0000-0000-0000952B0000}"/>
    <cellStyle name="Millares 3 3 2 9 2" xfId="15992" xr:uid="{00000000-0005-0000-0000-0000962B0000}"/>
    <cellStyle name="Millares 3 3 3" xfId="2954" xr:uid="{00000000-0005-0000-0000-0000972B0000}"/>
    <cellStyle name="Millares 3 3 3 2" xfId="3066" xr:uid="{00000000-0005-0000-0000-0000982B0000}"/>
    <cellStyle name="Millares 3 3 3 2 2" xfId="3342" xr:uid="{00000000-0005-0000-0000-0000992B0000}"/>
    <cellStyle name="Millares 3 3 3 2 2 2" xfId="3895" xr:uid="{00000000-0005-0000-0000-00009A2B0000}"/>
    <cellStyle name="Millares 3 3 3 2 2 2 2" xfId="4991" xr:uid="{00000000-0005-0000-0000-00009B2B0000}"/>
    <cellStyle name="Millares 3 3 3 2 2 2 2 2" xfId="7180" xr:uid="{00000000-0005-0000-0000-00009C2B0000}"/>
    <cellStyle name="Millares 3 3 3 2 2 2 2 2 2" xfId="11557" xr:uid="{00000000-0005-0000-0000-00009D2B0000}"/>
    <cellStyle name="Millares 3 3 3 2 2 2 2 2 2 2" xfId="20310" xr:uid="{00000000-0005-0000-0000-00009E2B0000}"/>
    <cellStyle name="Millares 3 3 3 2 2 2 2 2 3" xfId="15934" xr:uid="{00000000-0005-0000-0000-00009F2B0000}"/>
    <cellStyle name="Millares 3 3 3 2 2 2 2 3" xfId="9369" xr:uid="{00000000-0005-0000-0000-0000A02B0000}"/>
    <cellStyle name="Millares 3 3 3 2 2 2 2 3 2" xfId="18122" xr:uid="{00000000-0005-0000-0000-0000A12B0000}"/>
    <cellStyle name="Millares 3 3 3 2 2 2 2 4" xfId="13746" xr:uid="{00000000-0005-0000-0000-0000A22B0000}"/>
    <cellStyle name="Millares 3 3 3 2 2 2 3" xfId="6086" xr:uid="{00000000-0005-0000-0000-0000A32B0000}"/>
    <cellStyle name="Millares 3 3 3 2 2 2 3 2" xfId="10463" xr:uid="{00000000-0005-0000-0000-0000A42B0000}"/>
    <cellStyle name="Millares 3 3 3 2 2 2 3 2 2" xfId="19216" xr:uid="{00000000-0005-0000-0000-0000A52B0000}"/>
    <cellStyle name="Millares 3 3 3 2 2 2 3 3" xfId="14840" xr:uid="{00000000-0005-0000-0000-0000A62B0000}"/>
    <cellStyle name="Millares 3 3 3 2 2 2 4" xfId="8275" xr:uid="{00000000-0005-0000-0000-0000A72B0000}"/>
    <cellStyle name="Millares 3 3 3 2 2 2 4 2" xfId="17028" xr:uid="{00000000-0005-0000-0000-0000A82B0000}"/>
    <cellStyle name="Millares 3 3 3 2 2 2 5" xfId="12652" xr:uid="{00000000-0005-0000-0000-0000A92B0000}"/>
    <cellStyle name="Millares 3 3 3 2 2 3" xfId="4443" xr:uid="{00000000-0005-0000-0000-0000AA2B0000}"/>
    <cellStyle name="Millares 3 3 3 2 2 3 2" xfId="6632" xr:uid="{00000000-0005-0000-0000-0000AB2B0000}"/>
    <cellStyle name="Millares 3 3 3 2 2 3 2 2" xfId="11009" xr:uid="{00000000-0005-0000-0000-0000AC2B0000}"/>
    <cellStyle name="Millares 3 3 3 2 2 3 2 2 2" xfId="19762" xr:uid="{00000000-0005-0000-0000-0000AD2B0000}"/>
    <cellStyle name="Millares 3 3 3 2 2 3 2 3" xfId="15386" xr:uid="{00000000-0005-0000-0000-0000AE2B0000}"/>
    <cellStyle name="Millares 3 3 3 2 2 3 3" xfId="8821" xr:uid="{00000000-0005-0000-0000-0000AF2B0000}"/>
    <cellStyle name="Millares 3 3 3 2 2 3 3 2" xfId="17574" xr:uid="{00000000-0005-0000-0000-0000B02B0000}"/>
    <cellStyle name="Millares 3 3 3 2 2 3 4" xfId="13198" xr:uid="{00000000-0005-0000-0000-0000B12B0000}"/>
    <cellStyle name="Millares 3 3 3 2 2 4" xfId="5538" xr:uid="{00000000-0005-0000-0000-0000B22B0000}"/>
    <cellStyle name="Millares 3 3 3 2 2 4 2" xfId="9915" xr:uid="{00000000-0005-0000-0000-0000B32B0000}"/>
    <cellStyle name="Millares 3 3 3 2 2 4 2 2" xfId="18668" xr:uid="{00000000-0005-0000-0000-0000B42B0000}"/>
    <cellStyle name="Millares 3 3 3 2 2 4 3" xfId="14292" xr:uid="{00000000-0005-0000-0000-0000B52B0000}"/>
    <cellStyle name="Millares 3 3 3 2 2 5" xfId="7727" xr:uid="{00000000-0005-0000-0000-0000B62B0000}"/>
    <cellStyle name="Millares 3 3 3 2 2 5 2" xfId="16480" xr:uid="{00000000-0005-0000-0000-0000B72B0000}"/>
    <cellStyle name="Millares 3 3 3 2 2 6" xfId="12104" xr:uid="{00000000-0005-0000-0000-0000B82B0000}"/>
    <cellStyle name="Millares 3 3 3 2 3" xfId="3621" xr:uid="{00000000-0005-0000-0000-0000B92B0000}"/>
    <cellStyle name="Millares 3 3 3 2 3 2" xfId="4717" xr:uid="{00000000-0005-0000-0000-0000BA2B0000}"/>
    <cellStyle name="Millares 3 3 3 2 3 2 2" xfId="6906" xr:uid="{00000000-0005-0000-0000-0000BB2B0000}"/>
    <cellStyle name="Millares 3 3 3 2 3 2 2 2" xfId="11283" xr:uid="{00000000-0005-0000-0000-0000BC2B0000}"/>
    <cellStyle name="Millares 3 3 3 2 3 2 2 2 2" xfId="20036" xr:uid="{00000000-0005-0000-0000-0000BD2B0000}"/>
    <cellStyle name="Millares 3 3 3 2 3 2 2 3" xfId="15660" xr:uid="{00000000-0005-0000-0000-0000BE2B0000}"/>
    <cellStyle name="Millares 3 3 3 2 3 2 3" xfId="9095" xr:uid="{00000000-0005-0000-0000-0000BF2B0000}"/>
    <cellStyle name="Millares 3 3 3 2 3 2 3 2" xfId="17848" xr:uid="{00000000-0005-0000-0000-0000C02B0000}"/>
    <cellStyle name="Millares 3 3 3 2 3 2 4" xfId="13472" xr:uid="{00000000-0005-0000-0000-0000C12B0000}"/>
    <cellStyle name="Millares 3 3 3 2 3 3" xfId="5812" xr:uid="{00000000-0005-0000-0000-0000C22B0000}"/>
    <cellStyle name="Millares 3 3 3 2 3 3 2" xfId="10189" xr:uid="{00000000-0005-0000-0000-0000C32B0000}"/>
    <cellStyle name="Millares 3 3 3 2 3 3 2 2" xfId="18942" xr:uid="{00000000-0005-0000-0000-0000C42B0000}"/>
    <cellStyle name="Millares 3 3 3 2 3 3 3" xfId="14566" xr:uid="{00000000-0005-0000-0000-0000C52B0000}"/>
    <cellStyle name="Millares 3 3 3 2 3 4" xfId="8001" xr:uid="{00000000-0005-0000-0000-0000C62B0000}"/>
    <cellStyle name="Millares 3 3 3 2 3 4 2" xfId="16754" xr:uid="{00000000-0005-0000-0000-0000C72B0000}"/>
    <cellStyle name="Millares 3 3 3 2 3 5" xfId="12378" xr:uid="{00000000-0005-0000-0000-0000C82B0000}"/>
    <cellStyle name="Millares 3 3 3 2 4" xfId="4169" xr:uid="{00000000-0005-0000-0000-0000C92B0000}"/>
    <cellStyle name="Millares 3 3 3 2 4 2" xfId="6358" xr:uid="{00000000-0005-0000-0000-0000CA2B0000}"/>
    <cellStyle name="Millares 3 3 3 2 4 2 2" xfId="10735" xr:uid="{00000000-0005-0000-0000-0000CB2B0000}"/>
    <cellStyle name="Millares 3 3 3 2 4 2 2 2" xfId="19488" xr:uid="{00000000-0005-0000-0000-0000CC2B0000}"/>
    <cellStyle name="Millares 3 3 3 2 4 2 3" xfId="15112" xr:uid="{00000000-0005-0000-0000-0000CD2B0000}"/>
    <cellStyle name="Millares 3 3 3 2 4 3" xfId="8547" xr:uid="{00000000-0005-0000-0000-0000CE2B0000}"/>
    <cellStyle name="Millares 3 3 3 2 4 3 2" xfId="17300" xr:uid="{00000000-0005-0000-0000-0000CF2B0000}"/>
    <cellStyle name="Millares 3 3 3 2 4 4" xfId="12924" xr:uid="{00000000-0005-0000-0000-0000D02B0000}"/>
    <cellStyle name="Millares 3 3 3 2 5" xfId="5264" xr:uid="{00000000-0005-0000-0000-0000D12B0000}"/>
    <cellStyle name="Millares 3 3 3 2 5 2" xfId="9641" xr:uid="{00000000-0005-0000-0000-0000D22B0000}"/>
    <cellStyle name="Millares 3 3 3 2 5 2 2" xfId="18394" xr:uid="{00000000-0005-0000-0000-0000D32B0000}"/>
    <cellStyle name="Millares 3 3 3 2 5 3" xfId="14018" xr:uid="{00000000-0005-0000-0000-0000D42B0000}"/>
    <cellStyle name="Millares 3 3 3 2 6" xfId="7453" xr:uid="{00000000-0005-0000-0000-0000D52B0000}"/>
    <cellStyle name="Millares 3 3 3 2 6 2" xfId="16206" xr:uid="{00000000-0005-0000-0000-0000D62B0000}"/>
    <cellStyle name="Millares 3 3 3 2 7" xfId="11830" xr:uid="{00000000-0005-0000-0000-0000D72B0000}"/>
    <cellStyle name="Millares 3 3 3 3" xfId="3230" xr:uid="{00000000-0005-0000-0000-0000D82B0000}"/>
    <cellStyle name="Millares 3 3 3 3 2" xfId="3783" xr:uid="{00000000-0005-0000-0000-0000D92B0000}"/>
    <cellStyle name="Millares 3 3 3 3 2 2" xfId="4879" xr:uid="{00000000-0005-0000-0000-0000DA2B0000}"/>
    <cellStyle name="Millares 3 3 3 3 2 2 2" xfId="7068" xr:uid="{00000000-0005-0000-0000-0000DB2B0000}"/>
    <cellStyle name="Millares 3 3 3 3 2 2 2 2" xfId="11445" xr:uid="{00000000-0005-0000-0000-0000DC2B0000}"/>
    <cellStyle name="Millares 3 3 3 3 2 2 2 2 2" xfId="20198" xr:uid="{00000000-0005-0000-0000-0000DD2B0000}"/>
    <cellStyle name="Millares 3 3 3 3 2 2 2 3" xfId="15822" xr:uid="{00000000-0005-0000-0000-0000DE2B0000}"/>
    <cellStyle name="Millares 3 3 3 3 2 2 3" xfId="9257" xr:uid="{00000000-0005-0000-0000-0000DF2B0000}"/>
    <cellStyle name="Millares 3 3 3 3 2 2 3 2" xfId="18010" xr:uid="{00000000-0005-0000-0000-0000E02B0000}"/>
    <cellStyle name="Millares 3 3 3 3 2 2 4" xfId="13634" xr:uid="{00000000-0005-0000-0000-0000E12B0000}"/>
    <cellStyle name="Millares 3 3 3 3 2 3" xfId="5974" xr:uid="{00000000-0005-0000-0000-0000E22B0000}"/>
    <cellStyle name="Millares 3 3 3 3 2 3 2" xfId="10351" xr:uid="{00000000-0005-0000-0000-0000E32B0000}"/>
    <cellStyle name="Millares 3 3 3 3 2 3 2 2" xfId="19104" xr:uid="{00000000-0005-0000-0000-0000E42B0000}"/>
    <cellStyle name="Millares 3 3 3 3 2 3 3" xfId="14728" xr:uid="{00000000-0005-0000-0000-0000E52B0000}"/>
    <cellStyle name="Millares 3 3 3 3 2 4" xfId="8163" xr:uid="{00000000-0005-0000-0000-0000E62B0000}"/>
    <cellStyle name="Millares 3 3 3 3 2 4 2" xfId="16916" xr:uid="{00000000-0005-0000-0000-0000E72B0000}"/>
    <cellStyle name="Millares 3 3 3 3 2 5" xfId="12540" xr:uid="{00000000-0005-0000-0000-0000E82B0000}"/>
    <cellStyle name="Millares 3 3 3 3 3" xfId="4331" xr:uid="{00000000-0005-0000-0000-0000E92B0000}"/>
    <cellStyle name="Millares 3 3 3 3 3 2" xfId="6520" xr:uid="{00000000-0005-0000-0000-0000EA2B0000}"/>
    <cellStyle name="Millares 3 3 3 3 3 2 2" xfId="10897" xr:uid="{00000000-0005-0000-0000-0000EB2B0000}"/>
    <cellStyle name="Millares 3 3 3 3 3 2 2 2" xfId="19650" xr:uid="{00000000-0005-0000-0000-0000EC2B0000}"/>
    <cellStyle name="Millares 3 3 3 3 3 2 3" xfId="15274" xr:uid="{00000000-0005-0000-0000-0000ED2B0000}"/>
    <cellStyle name="Millares 3 3 3 3 3 3" xfId="8709" xr:uid="{00000000-0005-0000-0000-0000EE2B0000}"/>
    <cellStyle name="Millares 3 3 3 3 3 3 2" xfId="17462" xr:uid="{00000000-0005-0000-0000-0000EF2B0000}"/>
    <cellStyle name="Millares 3 3 3 3 3 4" xfId="13086" xr:uid="{00000000-0005-0000-0000-0000F02B0000}"/>
    <cellStyle name="Millares 3 3 3 3 4" xfId="5426" xr:uid="{00000000-0005-0000-0000-0000F12B0000}"/>
    <cellStyle name="Millares 3 3 3 3 4 2" xfId="9803" xr:uid="{00000000-0005-0000-0000-0000F22B0000}"/>
    <cellStyle name="Millares 3 3 3 3 4 2 2" xfId="18556" xr:uid="{00000000-0005-0000-0000-0000F32B0000}"/>
    <cellStyle name="Millares 3 3 3 3 4 3" xfId="14180" xr:uid="{00000000-0005-0000-0000-0000F42B0000}"/>
    <cellStyle name="Millares 3 3 3 3 5" xfId="7615" xr:uid="{00000000-0005-0000-0000-0000F52B0000}"/>
    <cellStyle name="Millares 3 3 3 3 5 2" xfId="16368" xr:uid="{00000000-0005-0000-0000-0000F62B0000}"/>
    <cellStyle name="Millares 3 3 3 3 6" xfId="11992" xr:uid="{00000000-0005-0000-0000-0000F72B0000}"/>
    <cellStyle name="Millares 3 3 3 4" xfId="3509" xr:uid="{00000000-0005-0000-0000-0000F82B0000}"/>
    <cellStyle name="Millares 3 3 3 4 2" xfId="4605" xr:uid="{00000000-0005-0000-0000-0000F92B0000}"/>
    <cellStyle name="Millares 3 3 3 4 2 2" xfId="6794" xr:uid="{00000000-0005-0000-0000-0000FA2B0000}"/>
    <cellStyle name="Millares 3 3 3 4 2 2 2" xfId="11171" xr:uid="{00000000-0005-0000-0000-0000FB2B0000}"/>
    <cellStyle name="Millares 3 3 3 4 2 2 2 2" xfId="19924" xr:uid="{00000000-0005-0000-0000-0000FC2B0000}"/>
    <cellStyle name="Millares 3 3 3 4 2 2 3" xfId="15548" xr:uid="{00000000-0005-0000-0000-0000FD2B0000}"/>
    <cellStyle name="Millares 3 3 3 4 2 3" xfId="8983" xr:uid="{00000000-0005-0000-0000-0000FE2B0000}"/>
    <cellStyle name="Millares 3 3 3 4 2 3 2" xfId="17736" xr:uid="{00000000-0005-0000-0000-0000FF2B0000}"/>
    <cellStyle name="Millares 3 3 3 4 2 4" xfId="13360" xr:uid="{00000000-0005-0000-0000-0000002C0000}"/>
    <cellStyle name="Millares 3 3 3 4 3" xfId="5700" xr:uid="{00000000-0005-0000-0000-0000012C0000}"/>
    <cellStyle name="Millares 3 3 3 4 3 2" xfId="10077" xr:uid="{00000000-0005-0000-0000-0000022C0000}"/>
    <cellStyle name="Millares 3 3 3 4 3 2 2" xfId="18830" xr:uid="{00000000-0005-0000-0000-0000032C0000}"/>
    <cellStyle name="Millares 3 3 3 4 3 3" xfId="14454" xr:uid="{00000000-0005-0000-0000-0000042C0000}"/>
    <cellStyle name="Millares 3 3 3 4 4" xfId="7889" xr:uid="{00000000-0005-0000-0000-0000052C0000}"/>
    <cellStyle name="Millares 3 3 3 4 4 2" xfId="16642" xr:uid="{00000000-0005-0000-0000-0000062C0000}"/>
    <cellStyle name="Millares 3 3 3 4 5" xfId="12266" xr:uid="{00000000-0005-0000-0000-0000072C0000}"/>
    <cellStyle name="Millares 3 3 3 5" xfId="4057" xr:uid="{00000000-0005-0000-0000-0000082C0000}"/>
    <cellStyle name="Millares 3 3 3 5 2" xfId="6246" xr:uid="{00000000-0005-0000-0000-0000092C0000}"/>
    <cellStyle name="Millares 3 3 3 5 2 2" xfId="10623" xr:uid="{00000000-0005-0000-0000-00000A2C0000}"/>
    <cellStyle name="Millares 3 3 3 5 2 2 2" xfId="19376" xr:uid="{00000000-0005-0000-0000-00000B2C0000}"/>
    <cellStyle name="Millares 3 3 3 5 2 3" xfId="15000" xr:uid="{00000000-0005-0000-0000-00000C2C0000}"/>
    <cellStyle name="Millares 3 3 3 5 3" xfId="8435" xr:uid="{00000000-0005-0000-0000-00000D2C0000}"/>
    <cellStyle name="Millares 3 3 3 5 3 2" xfId="17188" xr:uid="{00000000-0005-0000-0000-00000E2C0000}"/>
    <cellStyle name="Millares 3 3 3 5 4" xfId="12812" xr:uid="{00000000-0005-0000-0000-00000F2C0000}"/>
    <cellStyle name="Millares 3 3 3 6" xfId="5152" xr:uid="{00000000-0005-0000-0000-0000102C0000}"/>
    <cellStyle name="Millares 3 3 3 6 2" xfId="9529" xr:uid="{00000000-0005-0000-0000-0000112C0000}"/>
    <cellStyle name="Millares 3 3 3 6 2 2" xfId="18282" xr:uid="{00000000-0005-0000-0000-0000122C0000}"/>
    <cellStyle name="Millares 3 3 3 6 3" xfId="13906" xr:uid="{00000000-0005-0000-0000-0000132C0000}"/>
    <cellStyle name="Millares 3 3 3 7" xfId="7341" xr:uid="{00000000-0005-0000-0000-0000142C0000}"/>
    <cellStyle name="Millares 3 3 3 7 2" xfId="16094" xr:uid="{00000000-0005-0000-0000-0000152C0000}"/>
    <cellStyle name="Millares 3 3 3 8" xfId="11718" xr:uid="{00000000-0005-0000-0000-0000162C0000}"/>
    <cellStyle name="Millares 3 3 4" xfId="3009" xr:uid="{00000000-0005-0000-0000-0000172C0000}"/>
    <cellStyle name="Millares 3 3 4 2" xfId="3285" xr:uid="{00000000-0005-0000-0000-0000182C0000}"/>
    <cellStyle name="Millares 3 3 4 2 2" xfId="3838" xr:uid="{00000000-0005-0000-0000-0000192C0000}"/>
    <cellStyle name="Millares 3 3 4 2 2 2" xfId="4934" xr:uid="{00000000-0005-0000-0000-00001A2C0000}"/>
    <cellStyle name="Millares 3 3 4 2 2 2 2" xfId="7123" xr:uid="{00000000-0005-0000-0000-00001B2C0000}"/>
    <cellStyle name="Millares 3 3 4 2 2 2 2 2" xfId="11500" xr:uid="{00000000-0005-0000-0000-00001C2C0000}"/>
    <cellStyle name="Millares 3 3 4 2 2 2 2 2 2" xfId="20253" xr:uid="{00000000-0005-0000-0000-00001D2C0000}"/>
    <cellStyle name="Millares 3 3 4 2 2 2 2 3" xfId="15877" xr:uid="{00000000-0005-0000-0000-00001E2C0000}"/>
    <cellStyle name="Millares 3 3 4 2 2 2 3" xfId="9312" xr:uid="{00000000-0005-0000-0000-00001F2C0000}"/>
    <cellStyle name="Millares 3 3 4 2 2 2 3 2" xfId="18065" xr:uid="{00000000-0005-0000-0000-0000202C0000}"/>
    <cellStyle name="Millares 3 3 4 2 2 2 4" xfId="13689" xr:uid="{00000000-0005-0000-0000-0000212C0000}"/>
    <cellStyle name="Millares 3 3 4 2 2 3" xfId="6029" xr:uid="{00000000-0005-0000-0000-0000222C0000}"/>
    <cellStyle name="Millares 3 3 4 2 2 3 2" xfId="10406" xr:uid="{00000000-0005-0000-0000-0000232C0000}"/>
    <cellStyle name="Millares 3 3 4 2 2 3 2 2" xfId="19159" xr:uid="{00000000-0005-0000-0000-0000242C0000}"/>
    <cellStyle name="Millares 3 3 4 2 2 3 3" xfId="14783" xr:uid="{00000000-0005-0000-0000-0000252C0000}"/>
    <cellStyle name="Millares 3 3 4 2 2 4" xfId="8218" xr:uid="{00000000-0005-0000-0000-0000262C0000}"/>
    <cellStyle name="Millares 3 3 4 2 2 4 2" xfId="16971" xr:uid="{00000000-0005-0000-0000-0000272C0000}"/>
    <cellStyle name="Millares 3 3 4 2 2 5" xfId="12595" xr:uid="{00000000-0005-0000-0000-0000282C0000}"/>
    <cellStyle name="Millares 3 3 4 2 3" xfId="4386" xr:uid="{00000000-0005-0000-0000-0000292C0000}"/>
    <cellStyle name="Millares 3 3 4 2 3 2" xfId="6575" xr:uid="{00000000-0005-0000-0000-00002A2C0000}"/>
    <cellStyle name="Millares 3 3 4 2 3 2 2" xfId="10952" xr:uid="{00000000-0005-0000-0000-00002B2C0000}"/>
    <cellStyle name="Millares 3 3 4 2 3 2 2 2" xfId="19705" xr:uid="{00000000-0005-0000-0000-00002C2C0000}"/>
    <cellStyle name="Millares 3 3 4 2 3 2 3" xfId="15329" xr:uid="{00000000-0005-0000-0000-00002D2C0000}"/>
    <cellStyle name="Millares 3 3 4 2 3 3" xfId="8764" xr:uid="{00000000-0005-0000-0000-00002E2C0000}"/>
    <cellStyle name="Millares 3 3 4 2 3 3 2" xfId="17517" xr:uid="{00000000-0005-0000-0000-00002F2C0000}"/>
    <cellStyle name="Millares 3 3 4 2 3 4" xfId="13141" xr:uid="{00000000-0005-0000-0000-0000302C0000}"/>
    <cellStyle name="Millares 3 3 4 2 4" xfId="5481" xr:uid="{00000000-0005-0000-0000-0000312C0000}"/>
    <cellStyle name="Millares 3 3 4 2 4 2" xfId="9858" xr:uid="{00000000-0005-0000-0000-0000322C0000}"/>
    <cellStyle name="Millares 3 3 4 2 4 2 2" xfId="18611" xr:uid="{00000000-0005-0000-0000-0000332C0000}"/>
    <cellStyle name="Millares 3 3 4 2 4 3" xfId="14235" xr:uid="{00000000-0005-0000-0000-0000342C0000}"/>
    <cellStyle name="Millares 3 3 4 2 5" xfId="7670" xr:uid="{00000000-0005-0000-0000-0000352C0000}"/>
    <cellStyle name="Millares 3 3 4 2 5 2" xfId="16423" xr:uid="{00000000-0005-0000-0000-0000362C0000}"/>
    <cellStyle name="Millares 3 3 4 2 6" xfId="12047" xr:uid="{00000000-0005-0000-0000-0000372C0000}"/>
    <cellStyle name="Millares 3 3 4 3" xfId="3564" xr:uid="{00000000-0005-0000-0000-0000382C0000}"/>
    <cellStyle name="Millares 3 3 4 3 2" xfId="4660" xr:uid="{00000000-0005-0000-0000-0000392C0000}"/>
    <cellStyle name="Millares 3 3 4 3 2 2" xfId="6849" xr:uid="{00000000-0005-0000-0000-00003A2C0000}"/>
    <cellStyle name="Millares 3 3 4 3 2 2 2" xfId="11226" xr:uid="{00000000-0005-0000-0000-00003B2C0000}"/>
    <cellStyle name="Millares 3 3 4 3 2 2 2 2" xfId="19979" xr:uid="{00000000-0005-0000-0000-00003C2C0000}"/>
    <cellStyle name="Millares 3 3 4 3 2 2 3" xfId="15603" xr:uid="{00000000-0005-0000-0000-00003D2C0000}"/>
    <cellStyle name="Millares 3 3 4 3 2 3" xfId="9038" xr:uid="{00000000-0005-0000-0000-00003E2C0000}"/>
    <cellStyle name="Millares 3 3 4 3 2 3 2" xfId="17791" xr:uid="{00000000-0005-0000-0000-00003F2C0000}"/>
    <cellStyle name="Millares 3 3 4 3 2 4" xfId="13415" xr:uid="{00000000-0005-0000-0000-0000402C0000}"/>
    <cellStyle name="Millares 3 3 4 3 3" xfId="5755" xr:uid="{00000000-0005-0000-0000-0000412C0000}"/>
    <cellStyle name="Millares 3 3 4 3 3 2" xfId="10132" xr:uid="{00000000-0005-0000-0000-0000422C0000}"/>
    <cellStyle name="Millares 3 3 4 3 3 2 2" xfId="18885" xr:uid="{00000000-0005-0000-0000-0000432C0000}"/>
    <cellStyle name="Millares 3 3 4 3 3 3" xfId="14509" xr:uid="{00000000-0005-0000-0000-0000442C0000}"/>
    <cellStyle name="Millares 3 3 4 3 4" xfId="7944" xr:uid="{00000000-0005-0000-0000-0000452C0000}"/>
    <cellStyle name="Millares 3 3 4 3 4 2" xfId="16697" xr:uid="{00000000-0005-0000-0000-0000462C0000}"/>
    <cellStyle name="Millares 3 3 4 3 5" xfId="12321" xr:uid="{00000000-0005-0000-0000-0000472C0000}"/>
    <cellStyle name="Millares 3 3 4 4" xfId="4112" xr:uid="{00000000-0005-0000-0000-0000482C0000}"/>
    <cellStyle name="Millares 3 3 4 4 2" xfId="6301" xr:uid="{00000000-0005-0000-0000-0000492C0000}"/>
    <cellStyle name="Millares 3 3 4 4 2 2" xfId="10678" xr:uid="{00000000-0005-0000-0000-00004A2C0000}"/>
    <cellStyle name="Millares 3 3 4 4 2 2 2" xfId="19431" xr:uid="{00000000-0005-0000-0000-00004B2C0000}"/>
    <cellStyle name="Millares 3 3 4 4 2 3" xfId="15055" xr:uid="{00000000-0005-0000-0000-00004C2C0000}"/>
    <cellStyle name="Millares 3 3 4 4 3" xfId="8490" xr:uid="{00000000-0005-0000-0000-00004D2C0000}"/>
    <cellStyle name="Millares 3 3 4 4 3 2" xfId="17243" xr:uid="{00000000-0005-0000-0000-00004E2C0000}"/>
    <cellStyle name="Millares 3 3 4 4 4" xfId="12867" xr:uid="{00000000-0005-0000-0000-00004F2C0000}"/>
    <cellStyle name="Millares 3 3 4 5" xfId="5207" xr:uid="{00000000-0005-0000-0000-0000502C0000}"/>
    <cellStyle name="Millares 3 3 4 5 2" xfId="9584" xr:uid="{00000000-0005-0000-0000-0000512C0000}"/>
    <cellStyle name="Millares 3 3 4 5 2 2" xfId="18337" xr:uid="{00000000-0005-0000-0000-0000522C0000}"/>
    <cellStyle name="Millares 3 3 4 5 3" xfId="13961" xr:uid="{00000000-0005-0000-0000-0000532C0000}"/>
    <cellStyle name="Millares 3 3 4 6" xfId="7396" xr:uid="{00000000-0005-0000-0000-0000542C0000}"/>
    <cellStyle name="Millares 3 3 4 6 2" xfId="16149" xr:uid="{00000000-0005-0000-0000-0000552C0000}"/>
    <cellStyle name="Millares 3 3 4 7" xfId="11773" xr:uid="{00000000-0005-0000-0000-0000562C0000}"/>
    <cellStyle name="Millares 3 3 5" xfId="2896" xr:uid="{00000000-0005-0000-0000-0000572C0000}"/>
    <cellStyle name="Millares 3 3 5 2" xfId="3175" xr:uid="{00000000-0005-0000-0000-0000582C0000}"/>
    <cellStyle name="Millares 3 3 5 2 2" xfId="3728" xr:uid="{00000000-0005-0000-0000-0000592C0000}"/>
    <cellStyle name="Millares 3 3 5 2 2 2" xfId="4824" xr:uid="{00000000-0005-0000-0000-00005A2C0000}"/>
    <cellStyle name="Millares 3 3 5 2 2 2 2" xfId="7013" xr:uid="{00000000-0005-0000-0000-00005B2C0000}"/>
    <cellStyle name="Millares 3 3 5 2 2 2 2 2" xfId="11390" xr:uid="{00000000-0005-0000-0000-00005C2C0000}"/>
    <cellStyle name="Millares 3 3 5 2 2 2 2 2 2" xfId="20143" xr:uid="{00000000-0005-0000-0000-00005D2C0000}"/>
    <cellStyle name="Millares 3 3 5 2 2 2 2 3" xfId="15767" xr:uid="{00000000-0005-0000-0000-00005E2C0000}"/>
    <cellStyle name="Millares 3 3 5 2 2 2 3" xfId="9202" xr:uid="{00000000-0005-0000-0000-00005F2C0000}"/>
    <cellStyle name="Millares 3 3 5 2 2 2 3 2" xfId="17955" xr:uid="{00000000-0005-0000-0000-0000602C0000}"/>
    <cellStyle name="Millares 3 3 5 2 2 2 4" xfId="13579" xr:uid="{00000000-0005-0000-0000-0000612C0000}"/>
    <cellStyle name="Millares 3 3 5 2 2 3" xfId="5919" xr:uid="{00000000-0005-0000-0000-0000622C0000}"/>
    <cellStyle name="Millares 3 3 5 2 2 3 2" xfId="10296" xr:uid="{00000000-0005-0000-0000-0000632C0000}"/>
    <cellStyle name="Millares 3 3 5 2 2 3 2 2" xfId="19049" xr:uid="{00000000-0005-0000-0000-0000642C0000}"/>
    <cellStyle name="Millares 3 3 5 2 2 3 3" xfId="14673" xr:uid="{00000000-0005-0000-0000-0000652C0000}"/>
    <cellStyle name="Millares 3 3 5 2 2 4" xfId="8108" xr:uid="{00000000-0005-0000-0000-0000662C0000}"/>
    <cellStyle name="Millares 3 3 5 2 2 4 2" xfId="16861" xr:uid="{00000000-0005-0000-0000-0000672C0000}"/>
    <cellStyle name="Millares 3 3 5 2 2 5" xfId="12485" xr:uid="{00000000-0005-0000-0000-0000682C0000}"/>
    <cellStyle name="Millares 3 3 5 2 3" xfId="4276" xr:uid="{00000000-0005-0000-0000-0000692C0000}"/>
    <cellStyle name="Millares 3 3 5 2 3 2" xfId="6465" xr:uid="{00000000-0005-0000-0000-00006A2C0000}"/>
    <cellStyle name="Millares 3 3 5 2 3 2 2" xfId="10842" xr:uid="{00000000-0005-0000-0000-00006B2C0000}"/>
    <cellStyle name="Millares 3 3 5 2 3 2 2 2" xfId="19595" xr:uid="{00000000-0005-0000-0000-00006C2C0000}"/>
    <cellStyle name="Millares 3 3 5 2 3 2 3" xfId="15219" xr:uid="{00000000-0005-0000-0000-00006D2C0000}"/>
    <cellStyle name="Millares 3 3 5 2 3 3" xfId="8654" xr:uid="{00000000-0005-0000-0000-00006E2C0000}"/>
    <cellStyle name="Millares 3 3 5 2 3 3 2" xfId="17407" xr:uid="{00000000-0005-0000-0000-00006F2C0000}"/>
    <cellStyle name="Millares 3 3 5 2 3 4" xfId="13031" xr:uid="{00000000-0005-0000-0000-0000702C0000}"/>
    <cellStyle name="Millares 3 3 5 2 4" xfId="5371" xr:uid="{00000000-0005-0000-0000-0000712C0000}"/>
    <cellStyle name="Millares 3 3 5 2 4 2" xfId="9748" xr:uid="{00000000-0005-0000-0000-0000722C0000}"/>
    <cellStyle name="Millares 3 3 5 2 4 2 2" xfId="18501" xr:uid="{00000000-0005-0000-0000-0000732C0000}"/>
    <cellStyle name="Millares 3 3 5 2 4 3" xfId="14125" xr:uid="{00000000-0005-0000-0000-0000742C0000}"/>
    <cellStyle name="Millares 3 3 5 2 5" xfId="7560" xr:uid="{00000000-0005-0000-0000-0000752C0000}"/>
    <cellStyle name="Millares 3 3 5 2 5 2" xfId="16313" xr:uid="{00000000-0005-0000-0000-0000762C0000}"/>
    <cellStyle name="Millares 3 3 5 2 6" xfId="11937" xr:uid="{00000000-0005-0000-0000-0000772C0000}"/>
    <cellStyle name="Millares 3 3 5 3" xfId="3454" xr:uid="{00000000-0005-0000-0000-0000782C0000}"/>
    <cellStyle name="Millares 3 3 5 3 2" xfId="4550" xr:uid="{00000000-0005-0000-0000-0000792C0000}"/>
    <cellStyle name="Millares 3 3 5 3 2 2" xfId="6739" xr:uid="{00000000-0005-0000-0000-00007A2C0000}"/>
    <cellStyle name="Millares 3 3 5 3 2 2 2" xfId="11116" xr:uid="{00000000-0005-0000-0000-00007B2C0000}"/>
    <cellStyle name="Millares 3 3 5 3 2 2 2 2" xfId="19869" xr:uid="{00000000-0005-0000-0000-00007C2C0000}"/>
    <cellStyle name="Millares 3 3 5 3 2 2 3" xfId="15493" xr:uid="{00000000-0005-0000-0000-00007D2C0000}"/>
    <cellStyle name="Millares 3 3 5 3 2 3" xfId="8928" xr:uid="{00000000-0005-0000-0000-00007E2C0000}"/>
    <cellStyle name="Millares 3 3 5 3 2 3 2" xfId="17681" xr:uid="{00000000-0005-0000-0000-00007F2C0000}"/>
    <cellStyle name="Millares 3 3 5 3 2 4" xfId="13305" xr:uid="{00000000-0005-0000-0000-0000802C0000}"/>
    <cellStyle name="Millares 3 3 5 3 3" xfId="5645" xr:uid="{00000000-0005-0000-0000-0000812C0000}"/>
    <cellStyle name="Millares 3 3 5 3 3 2" xfId="10022" xr:uid="{00000000-0005-0000-0000-0000822C0000}"/>
    <cellStyle name="Millares 3 3 5 3 3 2 2" xfId="18775" xr:uid="{00000000-0005-0000-0000-0000832C0000}"/>
    <cellStyle name="Millares 3 3 5 3 3 3" xfId="14399" xr:uid="{00000000-0005-0000-0000-0000842C0000}"/>
    <cellStyle name="Millares 3 3 5 3 4" xfId="7834" xr:uid="{00000000-0005-0000-0000-0000852C0000}"/>
    <cellStyle name="Millares 3 3 5 3 4 2" xfId="16587" xr:uid="{00000000-0005-0000-0000-0000862C0000}"/>
    <cellStyle name="Millares 3 3 5 3 5" xfId="12211" xr:uid="{00000000-0005-0000-0000-0000872C0000}"/>
    <cellStyle name="Millares 3 3 5 4" xfId="4002" xr:uid="{00000000-0005-0000-0000-0000882C0000}"/>
    <cellStyle name="Millares 3 3 5 4 2" xfId="6191" xr:uid="{00000000-0005-0000-0000-0000892C0000}"/>
    <cellStyle name="Millares 3 3 5 4 2 2" xfId="10568" xr:uid="{00000000-0005-0000-0000-00008A2C0000}"/>
    <cellStyle name="Millares 3 3 5 4 2 2 2" xfId="19321" xr:uid="{00000000-0005-0000-0000-00008B2C0000}"/>
    <cellStyle name="Millares 3 3 5 4 2 3" xfId="14945" xr:uid="{00000000-0005-0000-0000-00008C2C0000}"/>
    <cellStyle name="Millares 3 3 5 4 3" xfId="8380" xr:uid="{00000000-0005-0000-0000-00008D2C0000}"/>
    <cellStyle name="Millares 3 3 5 4 3 2" xfId="17133" xr:uid="{00000000-0005-0000-0000-00008E2C0000}"/>
    <cellStyle name="Millares 3 3 5 4 4" xfId="12757" xr:uid="{00000000-0005-0000-0000-00008F2C0000}"/>
    <cellStyle name="Millares 3 3 5 5" xfId="5097" xr:uid="{00000000-0005-0000-0000-0000902C0000}"/>
    <cellStyle name="Millares 3 3 5 5 2" xfId="9474" xr:uid="{00000000-0005-0000-0000-0000912C0000}"/>
    <cellStyle name="Millares 3 3 5 5 2 2" xfId="18227" xr:uid="{00000000-0005-0000-0000-0000922C0000}"/>
    <cellStyle name="Millares 3 3 5 5 3" xfId="13851" xr:uid="{00000000-0005-0000-0000-0000932C0000}"/>
    <cellStyle name="Millares 3 3 5 6" xfId="7286" xr:uid="{00000000-0005-0000-0000-0000942C0000}"/>
    <cellStyle name="Millares 3 3 5 6 2" xfId="16039" xr:uid="{00000000-0005-0000-0000-0000952C0000}"/>
    <cellStyle name="Millares 3 3 5 7" xfId="11663" xr:uid="{00000000-0005-0000-0000-0000962C0000}"/>
    <cellStyle name="Millares 3 3 6" xfId="3125" xr:uid="{00000000-0005-0000-0000-0000972C0000}"/>
    <cellStyle name="Millares 3 3 6 2" xfId="3679" xr:uid="{00000000-0005-0000-0000-0000982C0000}"/>
    <cellStyle name="Millares 3 3 6 2 2" xfId="4775" xr:uid="{00000000-0005-0000-0000-0000992C0000}"/>
    <cellStyle name="Millares 3 3 6 2 2 2" xfId="6964" xr:uid="{00000000-0005-0000-0000-00009A2C0000}"/>
    <cellStyle name="Millares 3 3 6 2 2 2 2" xfId="11341" xr:uid="{00000000-0005-0000-0000-00009B2C0000}"/>
    <cellStyle name="Millares 3 3 6 2 2 2 2 2" xfId="20094" xr:uid="{00000000-0005-0000-0000-00009C2C0000}"/>
    <cellStyle name="Millares 3 3 6 2 2 2 3" xfId="15718" xr:uid="{00000000-0005-0000-0000-00009D2C0000}"/>
    <cellStyle name="Millares 3 3 6 2 2 3" xfId="9153" xr:uid="{00000000-0005-0000-0000-00009E2C0000}"/>
    <cellStyle name="Millares 3 3 6 2 2 3 2" xfId="17906" xr:uid="{00000000-0005-0000-0000-00009F2C0000}"/>
    <cellStyle name="Millares 3 3 6 2 2 4" xfId="13530" xr:uid="{00000000-0005-0000-0000-0000A02C0000}"/>
    <cellStyle name="Millares 3 3 6 2 3" xfId="5870" xr:uid="{00000000-0005-0000-0000-0000A12C0000}"/>
    <cellStyle name="Millares 3 3 6 2 3 2" xfId="10247" xr:uid="{00000000-0005-0000-0000-0000A22C0000}"/>
    <cellStyle name="Millares 3 3 6 2 3 2 2" xfId="19000" xr:uid="{00000000-0005-0000-0000-0000A32C0000}"/>
    <cellStyle name="Millares 3 3 6 2 3 3" xfId="14624" xr:uid="{00000000-0005-0000-0000-0000A42C0000}"/>
    <cellStyle name="Millares 3 3 6 2 4" xfId="8059" xr:uid="{00000000-0005-0000-0000-0000A52C0000}"/>
    <cellStyle name="Millares 3 3 6 2 4 2" xfId="16812" xr:uid="{00000000-0005-0000-0000-0000A62C0000}"/>
    <cellStyle name="Millares 3 3 6 2 5" xfId="12436" xr:uid="{00000000-0005-0000-0000-0000A72C0000}"/>
    <cellStyle name="Millares 3 3 6 3" xfId="4227" xr:uid="{00000000-0005-0000-0000-0000A82C0000}"/>
    <cellStyle name="Millares 3 3 6 3 2" xfId="6416" xr:uid="{00000000-0005-0000-0000-0000A92C0000}"/>
    <cellStyle name="Millares 3 3 6 3 2 2" xfId="10793" xr:uid="{00000000-0005-0000-0000-0000AA2C0000}"/>
    <cellStyle name="Millares 3 3 6 3 2 2 2" xfId="19546" xr:uid="{00000000-0005-0000-0000-0000AB2C0000}"/>
    <cellStyle name="Millares 3 3 6 3 2 3" xfId="15170" xr:uid="{00000000-0005-0000-0000-0000AC2C0000}"/>
    <cellStyle name="Millares 3 3 6 3 3" xfId="8605" xr:uid="{00000000-0005-0000-0000-0000AD2C0000}"/>
    <cellStyle name="Millares 3 3 6 3 3 2" xfId="17358" xr:uid="{00000000-0005-0000-0000-0000AE2C0000}"/>
    <cellStyle name="Millares 3 3 6 3 4" xfId="12982" xr:uid="{00000000-0005-0000-0000-0000AF2C0000}"/>
    <cellStyle name="Millares 3 3 6 4" xfId="5322" xr:uid="{00000000-0005-0000-0000-0000B02C0000}"/>
    <cellStyle name="Millares 3 3 6 4 2" xfId="9699" xr:uid="{00000000-0005-0000-0000-0000B12C0000}"/>
    <cellStyle name="Millares 3 3 6 4 2 2" xfId="18452" xr:uid="{00000000-0005-0000-0000-0000B22C0000}"/>
    <cellStyle name="Millares 3 3 6 4 3" xfId="14076" xr:uid="{00000000-0005-0000-0000-0000B32C0000}"/>
    <cellStyle name="Millares 3 3 6 5" xfId="7511" xr:uid="{00000000-0005-0000-0000-0000B42C0000}"/>
    <cellStyle name="Millares 3 3 6 5 2" xfId="16264" xr:uid="{00000000-0005-0000-0000-0000B52C0000}"/>
    <cellStyle name="Millares 3 3 6 6" xfId="11888" xr:uid="{00000000-0005-0000-0000-0000B62C0000}"/>
    <cellStyle name="Millares 3 3 7" xfId="3404" xr:uid="{00000000-0005-0000-0000-0000B72C0000}"/>
    <cellStyle name="Millares 3 3 7 2" xfId="4501" xr:uid="{00000000-0005-0000-0000-0000B82C0000}"/>
    <cellStyle name="Millares 3 3 7 2 2" xfId="6690" xr:uid="{00000000-0005-0000-0000-0000B92C0000}"/>
    <cellStyle name="Millares 3 3 7 2 2 2" xfId="11067" xr:uid="{00000000-0005-0000-0000-0000BA2C0000}"/>
    <cellStyle name="Millares 3 3 7 2 2 2 2" xfId="19820" xr:uid="{00000000-0005-0000-0000-0000BB2C0000}"/>
    <cellStyle name="Millares 3 3 7 2 2 3" xfId="15444" xr:uid="{00000000-0005-0000-0000-0000BC2C0000}"/>
    <cellStyle name="Millares 3 3 7 2 3" xfId="8879" xr:uid="{00000000-0005-0000-0000-0000BD2C0000}"/>
    <cellStyle name="Millares 3 3 7 2 3 2" xfId="17632" xr:uid="{00000000-0005-0000-0000-0000BE2C0000}"/>
    <cellStyle name="Millares 3 3 7 2 4" xfId="13256" xr:uid="{00000000-0005-0000-0000-0000BF2C0000}"/>
    <cellStyle name="Millares 3 3 7 3" xfId="5596" xr:uid="{00000000-0005-0000-0000-0000C02C0000}"/>
    <cellStyle name="Millares 3 3 7 3 2" xfId="9973" xr:uid="{00000000-0005-0000-0000-0000C12C0000}"/>
    <cellStyle name="Millares 3 3 7 3 2 2" xfId="18726" xr:uid="{00000000-0005-0000-0000-0000C22C0000}"/>
    <cellStyle name="Millares 3 3 7 3 3" xfId="14350" xr:uid="{00000000-0005-0000-0000-0000C32C0000}"/>
    <cellStyle name="Millares 3 3 7 4" xfId="7785" xr:uid="{00000000-0005-0000-0000-0000C42C0000}"/>
    <cellStyle name="Millares 3 3 7 4 2" xfId="16538" xr:uid="{00000000-0005-0000-0000-0000C52C0000}"/>
    <cellStyle name="Millares 3 3 7 5" xfId="12162" xr:uid="{00000000-0005-0000-0000-0000C62C0000}"/>
    <cellStyle name="Millares 3 3 8" xfId="3954" xr:uid="{00000000-0005-0000-0000-0000C72C0000}"/>
    <cellStyle name="Millares 3 3 8 2" xfId="6143" xr:uid="{00000000-0005-0000-0000-0000C82C0000}"/>
    <cellStyle name="Millares 3 3 8 2 2" xfId="10520" xr:uid="{00000000-0005-0000-0000-0000C92C0000}"/>
    <cellStyle name="Millares 3 3 8 2 2 2" xfId="19273" xr:uid="{00000000-0005-0000-0000-0000CA2C0000}"/>
    <cellStyle name="Millares 3 3 8 2 3" xfId="14897" xr:uid="{00000000-0005-0000-0000-0000CB2C0000}"/>
    <cellStyle name="Millares 3 3 8 3" xfId="8332" xr:uid="{00000000-0005-0000-0000-0000CC2C0000}"/>
    <cellStyle name="Millares 3 3 8 3 2" xfId="17085" xr:uid="{00000000-0005-0000-0000-0000CD2C0000}"/>
    <cellStyle name="Millares 3 3 8 4" xfId="12709" xr:uid="{00000000-0005-0000-0000-0000CE2C0000}"/>
    <cellStyle name="Millares 3 3 9" xfId="5049" xr:uid="{00000000-0005-0000-0000-0000CF2C0000}"/>
    <cellStyle name="Millares 3 3 9 2" xfId="9426" xr:uid="{00000000-0005-0000-0000-0000D02C0000}"/>
    <cellStyle name="Millares 3 3 9 2 2" xfId="18179" xr:uid="{00000000-0005-0000-0000-0000D12C0000}"/>
    <cellStyle name="Millares 3 3 9 3" xfId="13803" xr:uid="{00000000-0005-0000-0000-0000D22C0000}"/>
    <cellStyle name="Millares 3 4" xfId="227" xr:uid="{00000000-0005-0000-0000-0000D32C0000}"/>
    <cellStyle name="Millares 3 4 10" xfId="11617" xr:uid="{00000000-0005-0000-0000-0000D42C0000}"/>
    <cellStyle name="Millares 3 4 2" xfId="2956" xr:uid="{00000000-0005-0000-0000-0000D52C0000}"/>
    <cellStyle name="Millares 3 4 2 2" xfId="3068" xr:uid="{00000000-0005-0000-0000-0000D62C0000}"/>
    <cellStyle name="Millares 3 4 2 2 2" xfId="3344" xr:uid="{00000000-0005-0000-0000-0000D72C0000}"/>
    <cellStyle name="Millares 3 4 2 2 2 2" xfId="3897" xr:uid="{00000000-0005-0000-0000-0000D82C0000}"/>
    <cellStyle name="Millares 3 4 2 2 2 2 2" xfId="4993" xr:uid="{00000000-0005-0000-0000-0000D92C0000}"/>
    <cellStyle name="Millares 3 4 2 2 2 2 2 2" xfId="7182" xr:uid="{00000000-0005-0000-0000-0000DA2C0000}"/>
    <cellStyle name="Millares 3 4 2 2 2 2 2 2 2" xfId="11559" xr:uid="{00000000-0005-0000-0000-0000DB2C0000}"/>
    <cellStyle name="Millares 3 4 2 2 2 2 2 2 2 2" xfId="20312" xr:uid="{00000000-0005-0000-0000-0000DC2C0000}"/>
    <cellStyle name="Millares 3 4 2 2 2 2 2 2 3" xfId="15936" xr:uid="{00000000-0005-0000-0000-0000DD2C0000}"/>
    <cellStyle name="Millares 3 4 2 2 2 2 2 3" xfId="9371" xr:uid="{00000000-0005-0000-0000-0000DE2C0000}"/>
    <cellStyle name="Millares 3 4 2 2 2 2 2 3 2" xfId="18124" xr:uid="{00000000-0005-0000-0000-0000DF2C0000}"/>
    <cellStyle name="Millares 3 4 2 2 2 2 2 4" xfId="13748" xr:uid="{00000000-0005-0000-0000-0000E02C0000}"/>
    <cellStyle name="Millares 3 4 2 2 2 2 3" xfId="6088" xr:uid="{00000000-0005-0000-0000-0000E12C0000}"/>
    <cellStyle name="Millares 3 4 2 2 2 2 3 2" xfId="10465" xr:uid="{00000000-0005-0000-0000-0000E22C0000}"/>
    <cellStyle name="Millares 3 4 2 2 2 2 3 2 2" xfId="19218" xr:uid="{00000000-0005-0000-0000-0000E32C0000}"/>
    <cellStyle name="Millares 3 4 2 2 2 2 3 3" xfId="14842" xr:uid="{00000000-0005-0000-0000-0000E42C0000}"/>
    <cellStyle name="Millares 3 4 2 2 2 2 4" xfId="8277" xr:uid="{00000000-0005-0000-0000-0000E52C0000}"/>
    <cellStyle name="Millares 3 4 2 2 2 2 4 2" xfId="17030" xr:uid="{00000000-0005-0000-0000-0000E62C0000}"/>
    <cellStyle name="Millares 3 4 2 2 2 2 5" xfId="12654" xr:uid="{00000000-0005-0000-0000-0000E72C0000}"/>
    <cellStyle name="Millares 3 4 2 2 2 3" xfId="4445" xr:uid="{00000000-0005-0000-0000-0000E82C0000}"/>
    <cellStyle name="Millares 3 4 2 2 2 3 2" xfId="6634" xr:uid="{00000000-0005-0000-0000-0000E92C0000}"/>
    <cellStyle name="Millares 3 4 2 2 2 3 2 2" xfId="11011" xr:uid="{00000000-0005-0000-0000-0000EA2C0000}"/>
    <cellStyle name="Millares 3 4 2 2 2 3 2 2 2" xfId="19764" xr:uid="{00000000-0005-0000-0000-0000EB2C0000}"/>
    <cellStyle name="Millares 3 4 2 2 2 3 2 3" xfId="15388" xr:uid="{00000000-0005-0000-0000-0000EC2C0000}"/>
    <cellStyle name="Millares 3 4 2 2 2 3 3" xfId="8823" xr:uid="{00000000-0005-0000-0000-0000ED2C0000}"/>
    <cellStyle name="Millares 3 4 2 2 2 3 3 2" xfId="17576" xr:uid="{00000000-0005-0000-0000-0000EE2C0000}"/>
    <cellStyle name="Millares 3 4 2 2 2 3 4" xfId="13200" xr:uid="{00000000-0005-0000-0000-0000EF2C0000}"/>
    <cellStyle name="Millares 3 4 2 2 2 4" xfId="5540" xr:uid="{00000000-0005-0000-0000-0000F02C0000}"/>
    <cellStyle name="Millares 3 4 2 2 2 4 2" xfId="9917" xr:uid="{00000000-0005-0000-0000-0000F12C0000}"/>
    <cellStyle name="Millares 3 4 2 2 2 4 2 2" xfId="18670" xr:uid="{00000000-0005-0000-0000-0000F22C0000}"/>
    <cellStyle name="Millares 3 4 2 2 2 4 3" xfId="14294" xr:uid="{00000000-0005-0000-0000-0000F32C0000}"/>
    <cellStyle name="Millares 3 4 2 2 2 5" xfId="7729" xr:uid="{00000000-0005-0000-0000-0000F42C0000}"/>
    <cellStyle name="Millares 3 4 2 2 2 5 2" xfId="16482" xr:uid="{00000000-0005-0000-0000-0000F52C0000}"/>
    <cellStyle name="Millares 3 4 2 2 2 6" xfId="12106" xr:uid="{00000000-0005-0000-0000-0000F62C0000}"/>
    <cellStyle name="Millares 3 4 2 2 3" xfId="3623" xr:uid="{00000000-0005-0000-0000-0000F72C0000}"/>
    <cellStyle name="Millares 3 4 2 2 3 2" xfId="4719" xr:uid="{00000000-0005-0000-0000-0000F82C0000}"/>
    <cellStyle name="Millares 3 4 2 2 3 2 2" xfId="6908" xr:uid="{00000000-0005-0000-0000-0000F92C0000}"/>
    <cellStyle name="Millares 3 4 2 2 3 2 2 2" xfId="11285" xr:uid="{00000000-0005-0000-0000-0000FA2C0000}"/>
    <cellStyle name="Millares 3 4 2 2 3 2 2 2 2" xfId="20038" xr:uid="{00000000-0005-0000-0000-0000FB2C0000}"/>
    <cellStyle name="Millares 3 4 2 2 3 2 2 3" xfId="15662" xr:uid="{00000000-0005-0000-0000-0000FC2C0000}"/>
    <cellStyle name="Millares 3 4 2 2 3 2 3" xfId="9097" xr:uid="{00000000-0005-0000-0000-0000FD2C0000}"/>
    <cellStyle name="Millares 3 4 2 2 3 2 3 2" xfId="17850" xr:uid="{00000000-0005-0000-0000-0000FE2C0000}"/>
    <cellStyle name="Millares 3 4 2 2 3 2 4" xfId="13474" xr:uid="{00000000-0005-0000-0000-0000FF2C0000}"/>
    <cellStyle name="Millares 3 4 2 2 3 3" xfId="5814" xr:uid="{00000000-0005-0000-0000-0000002D0000}"/>
    <cellStyle name="Millares 3 4 2 2 3 3 2" xfId="10191" xr:uid="{00000000-0005-0000-0000-0000012D0000}"/>
    <cellStyle name="Millares 3 4 2 2 3 3 2 2" xfId="18944" xr:uid="{00000000-0005-0000-0000-0000022D0000}"/>
    <cellStyle name="Millares 3 4 2 2 3 3 3" xfId="14568" xr:uid="{00000000-0005-0000-0000-0000032D0000}"/>
    <cellStyle name="Millares 3 4 2 2 3 4" xfId="8003" xr:uid="{00000000-0005-0000-0000-0000042D0000}"/>
    <cellStyle name="Millares 3 4 2 2 3 4 2" xfId="16756" xr:uid="{00000000-0005-0000-0000-0000052D0000}"/>
    <cellStyle name="Millares 3 4 2 2 3 5" xfId="12380" xr:uid="{00000000-0005-0000-0000-0000062D0000}"/>
    <cellStyle name="Millares 3 4 2 2 4" xfId="4171" xr:uid="{00000000-0005-0000-0000-0000072D0000}"/>
    <cellStyle name="Millares 3 4 2 2 4 2" xfId="6360" xr:uid="{00000000-0005-0000-0000-0000082D0000}"/>
    <cellStyle name="Millares 3 4 2 2 4 2 2" xfId="10737" xr:uid="{00000000-0005-0000-0000-0000092D0000}"/>
    <cellStyle name="Millares 3 4 2 2 4 2 2 2" xfId="19490" xr:uid="{00000000-0005-0000-0000-00000A2D0000}"/>
    <cellStyle name="Millares 3 4 2 2 4 2 3" xfId="15114" xr:uid="{00000000-0005-0000-0000-00000B2D0000}"/>
    <cellStyle name="Millares 3 4 2 2 4 3" xfId="8549" xr:uid="{00000000-0005-0000-0000-00000C2D0000}"/>
    <cellStyle name="Millares 3 4 2 2 4 3 2" xfId="17302" xr:uid="{00000000-0005-0000-0000-00000D2D0000}"/>
    <cellStyle name="Millares 3 4 2 2 4 4" xfId="12926" xr:uid="{00000000-0005-0000-0000-00000E2D0000}"/>
    <cellStyle name="Millares 3 4 2 2 5" xfId="5266" xr:uid="{00000000-0005-0000-0000-00000F2D0000}"/>
    <cellStyle name="Millares 3 4 2 2 5 2" xfId="9643" xr:uid="{00000000-0005-0000-0000-0000102D0000}"/>
    <cellStyle name="Millares 3 4 2 2 5 2 2" xfId="18396" xr:uid="{00000000-0005-0000-0000-0000112D0000}"/>
    <cellStyle name="Millares 3 4 2 2 5 3" xfId="14020" xr:uid="{00000000-0005-0000-0000-0000122D0000}"/>
    <cellStyle name="Millares 3 4 2 2 6" xfId="7455" xr:uid="{00000000-0005-0000-0000-0000132D0000}"/>
    <cellStyle name="Millares 3 4 2 2 6 2" xfId="16208" xr:uid="{00000000-0005-0000-0000-0000142D0000}"/>
    <cellStyle name="Millares 3 4 2 2 7" xfId="11832" xr:uid="{00000000-0005-0000-0000-0000152D0000}"/>
    <cellStyle name="Millares 3 4 2 3" xfId="3232" xr:uid="{00000000-0005-0000-0000-0000162D0000}"/>
    <cellStyle name="Millares 3 4 2 3 2" xfId="3785" xr:uid="{00000000-0005-0000-0000-0000172D0000}"/>
    <cellStyle name="Millares 3 4 2 3 2 2" xfId="4881" xr:uid="{00000000-0005-0000-0000-0000182D0000}"/>
    <cellStyle name="Millares 3 4 2 3 2 2 2" xfId="7070" xr:uid="{00000000-0005-0000-0000-0000192D0000}"/>
    <cellStyle name="Millares 3 4 2 3 2 2 2 2" xfId="11447" xr:uid="{00000000-0005-0000-0000-00001A2D0000}"/>
    <cellStyle name="Millares 3 4 2 3 2 2 2 2 2" xfId="20200" xr:uid="{00000000-0005-0000-0000-00001B2D0000}"/>
    <cellStyle name="Millares 3 4 2 3 2 2 2 3" xfId="15824" xr:uid="{00000000-0005-0000-0000-00001C2D0000}"/>
    <cellStyle name="Millares 3 4 2 3 2 2 3" xfId="9259" xr:uid="{00000000-0005-0000-0000-00001D2D0000}"/>
    <cellStyle name="Millares 3 4 2 3 2 2 3 2" xfId="18012" xr:uid="{00000000-0005-0000-0000-00001E2D0000}"/>
    <cellStyle name="Millares 3 4 2 3 2 2 4" xfId="13636" xr:uid="{00000000-0005-0000-0000-00001F2D0000}"/>
    <cellStyle name="Millares 3 4 2 3 2 3" xfId="5976" xr:uid="{00000000-0005-0000-0000-0000202D0000}"/>
    <cellStyle name="Millares 3 4 2 3 2 3 2" xfId="10353" xr:uid="{00000000-0005-0000-0000-0000212D0000}"/>
    <cellStyle name="Millares 3 4 2 3 2 3 2 2" xfId="19106" xr:uid="{00000000-0005-0000-0000-0000222D0000}"/>
    <cellStyle name="Millares 3 4 2 3 2 3 3" xfId="14730" xr:uid="{00000000-0005-0000-0000-0000232D0000}"/>
    <cellStyle name="Millares 3 4 2 3 2 4" xfId="8165" xr:uid="{00000000-0005-0000-0000-0000242D0000}"/>
    <cellStyle name="Millares 3 4 2 3 2 4 2" xfId="16918" xr:uid="{00000000-0005-0000-0000-0000252D0000}"/>
    <cellStyle name="Millares 3 4 2 3 2 5" xfId="12542" xr:uid="{00000000-0005-0000-0000-0000262D0000}"/>
    <cellStyle name="Millares 3 4 2 3 3" xfId="4333" xr:uid="{00000000-0005-0000-0000-0000272D0000}"/>
    <cellStyle name="Millares 3 4 2 3 3 2" xfId="6522" xr:uid="{00000000-0005-0000-0000-0000282D0000}"/>
    <cellStyle name="Millares 3 4 2 3 3 2 2" xfId="10899" xr:uid="{00000000-0005-0000-0000-0000292D0000}"/>
    <cellStyle name="Millares 3 4 2 3 3 2 2 2" xfId="19652" xr:uid="{00000000-0005-0000-0000-00002A2D0000}"/>
    <cellStyle name="Millares 3 4 2 3 3 2 3" xfId="15276" xr:uid="{00000000-0005-0000-0000-00002B2D0000}"/>
    <cellStyle name="Millares 3 4 2 3 3 3" xfId="8711" xr:uid="{00000000-0005-0000-0000-00002C2D0000}"/>
    <cellStyle name="Millares 3 4 2 3 3 3 2" xfId="17464" xr:uid="{00000000-0005-0000-0000-00002D2D0000}"/>
    <cellStyle name="Millares 3 4 2 3 3 4" xfId="13088" xr:uid="{00000000-0005-0000-0000-00002E2D0000}"/>
    <cellStyle name="Millares 3 4 2 3 4" xfId="5428" xr:uid="{00000000-0005-0000-0000-00002F2D0000}"/>
    <cellStyle name="Millares 3 4 2 3 4 2" xfId="9805" xr:uid="{00000000-0005-0000-0000-0000302D0000}"/>
    <cellStyle name="Millares 3 4 2 3 4 2 2" xfId="18558" xr:uid="{00000000-0005-0000-0000-0000312D0000}"/>
    <cellStyle name="Millares 3 4 2 3 4 3" xfId="14182" xr:uid="{00000000-0005-0000-0000-0000322D0000}"/>
    <cellStyle name="Millares 3 4 2 3 5" xfId="7617" xr:uid="{00000000-0005-0000-0000-0000332D0000}"/>
    <cellStyle name="Millares 3 4 2 3 5 2" xfId="16370" xr:uid="{00000000-0005-0000-0000-0000342D0000}"/>
    <cellStyle name="Millares 3 4 2 3 6" xfId="11994" xr:uid="{00000000-0005-0000-0000-0000352D0000}"/>
    <cellStyle name="Millares 3 4 2 4" xfId="3511" xr:uid="{00000000-0005-0000-0000-0000362D0000}"/>
    <cellStyle name="Millares 3 4 2 4 2" xfId="4607" xr:uid="{00000000-0005-0000-0000-0000372D0000}"/>
    <cellStyle name="Millares 3 4 2 4 2 2" xfId="6796" xr:uid="{00000000-0005-0000-0000-0000382D0000}"/>
    <cellStyle name="Millares 3 4 2 4 2 2 2" xfId="11173" xr:uid="{00000000-0005-0000-0000-0000392D0000}"/>
    <cellStyle name="Millares 3 4 2 4 2 2 2 2" xfId="19926" xr:uid="{00000000-0005-0000-0000-00003A2D0000}"/>
    <cellStyle name="Millares 3 4 2 4 2 2 3" xfId="15550" xr:uid="{00000000-0005-0000-0000-00003B2D0000}"/>
    <cellStyle name="Millares 3 4 2 4 2 3" xfId="8985" xr:uid="{00000000-0005-0000-0000-00003C2D0000}"/>
    <cellStyle name="Millares 3 4 2 4 2 3 2" xfId="17738" xr:uid="{00000000-0005-0000-0000-00003D2D0000}"/>
    <cellStyle name="Millares 3 4 2 4 2 4" xfId="13362" xr:uid="{00000000-0005-0000-0000-00003E2D0000}"/>
    <cellStyle name="Millares 3 4 2 4 3" xfId="5702" xr:uid="{00000000-0005-0000-0000-00003F2D0000}"/>
    <cellStyle name="Millares 3 4 2 4 3 2" xfId="10079" xr:uid="{00000000-0005-0000-0000-0000402D0000}"/>
    <cellStyle name="Millares 3 4 2 4 3 2 2" xfId="18832" xr:uid="{00000000-0005-0000-0000-0000412D0000}"/>
    <cellStyle name="Millares 3 4 2 4 3 3" xfId="14456" xr:uid="{00000000-0005-0000-0000-0000422D0000}"/>
    <cellStyle name="Millares 3 4 2 4 4" xfId="7891" xr:uid="{00000000-0005-0000-0000-0000432D0000}"/>
    <cellStyle name="Millares 3 4 2 4 4 2" xfId="16644" xr:uid="{00000000-0005-0000-0000-0000442D0000}"/>
    <cellStyle name="Millares 3 4 2 4 5" xfId="12268" xr:uid="{00000000-0005-0000-0000-0000452D0000}"/>
    <cellStyle name="Millares 3 4 2 5" xfId="4059" xr:uid="{00000000-0005-0000-0000-0000462D0000}"/>
    <cellStyle name="Millares 3 4 2 5 2" xfId="6248" xr:uid="{00000000-0005-0000-0000-0000472D0000}"/>
    <cellStyle name="Millares 3 4 2 5 2 2" xfId="10625" xr:uid="{00000000-0005-0000-0000-0000482D0000}"/>
    <cellStyle name="Millares 3 4 2 5 2 2 2" xfId="19378" xr:uid="{00000000-0005-0000-0000-0000492D0000}"/>
    <cellStyle name="Millares 3 4 2 5 2 3" xfId="15002" xr:uid="{00000000-0005-0000-0000-00004A2D0000}"/>
    <cellStyle name="Millares 3 4 2 5 3" xfId="8437" xr:uid="{00000000-0005-0000-0000-00004B2D0000}"/>
    <cellStyle name="Millares 3 4 2 5 3 2" xfId="17190" xr:uid="{00000000-0005-0000-0000-00004C2D0000}"/>
    <cellStyle name="Millares 3 4 2 5 4" xfId="12814" xr:uid="{00000000-0005-0000-0000-00004D2D0000}"/>
    <cellStyle name="Millares 3 4 2 6" xfId="5154" xr:uid="{00000000-0005-0000-0000-00004E2D0000}"/>
    <cellStyle name="Millares 3 4 2 6 2" xfId="9531" xr:uid="{00000000-0005-0000-0000-00004F2D0000}"/>
    <cellStyle name="Millares 3 4 2 6 2 2" xfId="18284" xr:uid="{00000000-0005-0000-0000-0000502D0000}"/>
    <cellStyle name="Millares 3 4 2 6 3" xfId="13908" xr:uid="{00000000-0005-0000-0000-0000512D0000}"/>
    <cellStyle name="Millares 3 4 2 7" xfId="7343" xr:uid="{00000000-0005-0000-0000-0000522D0000}"/>
    <cellStyle name="Millares 3 4 2 7 2" xfId="16096" xr:uid="{00000000-0005-0000-0000-0000532D0000}"/>
    <cellStyle name="Millares 3 4 2 8" xfId="11720" xr:uid="{00000000-0005-0000-0000-0000542D0000}"/>
    <cellStyle name="Millares 3 4 3" xfId="3011" xr:uid="{00000000-0005-0000-0000-0000552D0000}"/>
    <cellStyle name="Millares 3 4 3 2" xfId="3287" xr:uid="{00000000-0005-0000-0000-0000562D0000}"/>
    <cellStyle name="Millares 3 4 3 2 2" xfId="3840" xr:uid="{00000000-0005-0000-0000-0000572D0000}"/>
    <cellStyle name="Millares 3 4 3 2 2 2" xfId="4936" xr:uid="{00000000-0005-0000-0000-0000582D0000}"/>
    <cellStyle name="Millares 3 4 3 2 2 2 2" xfId="7125" xr:uid="{00000000-0005-0000-0000-0000592D0000}"/>
    <cellStyle name="Millares 3 4 3 2 2 2 2 2" xfId="11502" xr:uid="{00000000-0005-0000-0000-00005A2D0000}"/>
    <cellStyle name="Millares 3 4 3 2 2 2 2 2 2" xfId="20255" xr:uid="{00000000-0005-0000-0000-00005B2D0000}"/>
    <cellStyle name="Millares 3 4 3 2 2 2 2 3" xfId="15879" xr:uid="{00000000-0005-0000-0000-00005C2D0000}"/>
    <cellStyle name="Millares 3 4 3 2 2 2 3" xfId="9314" xr:uid="{00000000-0005-0000-0000-00005D2D0000}"/>
    <cellStyle name="Millares 3 4 3 2 2 2 3 2" xfId="18067" xr:uid="{00000000-0005-0000-0000-00005E2D0000}"/>
    <cellStyle name="Millares 3 4 3 2 2 2 4" xfId="13691" xr:uid="{00000000-0005-0000-0000-00005F2D0000}"/>
    <cellStyle name="Millares 3 4 3 2 2 3" xfId="6031" xr:uid="{00000000-0005-0000-0000-0000602D0000}"/>
    <cellStyle name="Millares 3 4 3 2 2 3 2" xfId="10408" xr:uid="{00000000-0005-0000-0000-0000612D0000}"/>
    <cellStyle name="Millares 3 4 3 2 2 3 2 2" xfId="19161" xr:uid="{00000000-0005-0000-0000-0000622D0000}"/>
    <cellStyle name="Millares 3 4 3 2 2 3 3" xfId="14785" xr:uid="{00000000-0005-0000-0000-0000632D0000}"/>
    <cellStyle name="Millares 3 4 3 2 2 4" xfId="8220" xr:uid="{00000000-0005-0000-0000-0000642D0000}"/>
    <cellStyle name="Millares 3 4 3 2 2 4 2" xfId="16973" xr:uid="{00000000-0005-0000-0000-0000652D0000}"/>
    <cellStyle name="Millares 3 4 3 2 2 5" xfId="12597" xr:uid="{00000000-0005-0000-0000-0000662D0000}"/>
    <cellStyle name="Millares 3 4 3 2 3" xfId="4388" xr:uid="{00000000-0005-0000-0000-0000672D0000}"/>
    <cellStyle name="Millares 3 4 3 2 3 2" xfId="6577" xr:uid="{00000000-0005-0000-0000-0000682D0000}"/>
    <cellStyle name="Millares 3 4 3 2 3 2 2" xfId="10954" xr:uid="{00000000-0005-0000-0000-0000692D0000}"/>
    <cellStyle name="Millares 3 4 3 2 3 2 2 2" xfId="19707" xr:uid="{00000000-0005-0000-0000-00006A2D0000}"/>
    <cellStyle name="Millares 3 4 3 2 3 2 3" xfId="15331" xr:uid="{00000000-0005-0000-0000-00006B2D0000}"/>
    <cellStyle name="Millares 3 4 3 2 3 3" xfId="8766" xr:uid="{00000000-0005-0000-0000-00006C2D0000}"/>
    <cellStyle name="Millares 3 4 3 2 3 3 2" xfId="17519" xr:uid="{00000000-0005-0000-0000-00006D2D0000}"/>
    <cellStyle name="Millares 3 4 3 2 3 4" xfId="13143" xr:uid="{00000000-0005-0000-0000-00006E2D0000}"/>
    <cellStyle name="Millares 3 4 3 2 4" xfId="5483" xr:uid="{00000000-0005-0000-0000-00006F2D0000}"/>
    <cellStyle name="Millares 3 4 3 2 4 2" xfId="9860" xr:uid="{00000000-0005-0000-0000-0000702D0000}"/>
    <cellStyle name="Millares 3 4 3 2 4 2 2" xfId="18613" xr:uid="{00000000-0005-0000-0000-0000712D0000}"/>
    <cellStyle name="Millares 3 4 3 2 4 3" xfId="14237" xr:uid="{00000000-0005-0000-0000-0000722D0000}"/>
    <cellStyle name="Millares 3 4 3 2 5" xfId="7672" xr:uid="{00000000-0005-0000-0000-0000732D0000}"/>
    <cellStyle name="Millares 3 4 3 2 5 2" xfId="16425" xr:uid="{00000000-0005-0000-0000-0000742D0000}"/>
    <cellStyle name="Millares 3 4 3 2 6" xfId="12049" xr:uid="{00000000-0005-0000-0000-0000752D0000}"/>
    <cellStyle name="Millares 3 4 3 3" xfId="3566" xr:uid="{00000000-0005-0000-0000-0000762D0000}"/>
    <cellStyle name="Millares 3 4 3 3 2" xfId="4662" xr:uid="{00000000-0005-0000-0000-0000772D0000}"/>
    <cellStyle name="Millares 3 4 3 3 2 2" xfId="6851" xr:uid="{00000000-0005-0000-0000-0000782D0000}"/>
    <cellStyle name="Millares 3 4 3 3 2 2 2" xfId="11228" xr:uid="{00000000-0005-0000-0000-0000792D0000}"/>
    <cellStyle name="Millares 3 4 3 3 2 2 2 2" xfId="19981" xr:uid="{00000000-0005-0000-0000-00007A2D0000}"/>
    <cellStyle name="Millares 3 4 3 3 2 2 3" xfId="15605" xr:uid="{00000000-0005-0000-0000-00007B2D0000}"/>
    <cellStyle name="Millares 3 4 3 3 2 3" xfId="9040" xr:uid="{00000000-0005-0000-0000-00007C2D0000}"/>
    <cellStyle name="Millares 3 4 3 3 2 3 2" xfId="17793" xr:uid="{00000000-0005-0000-0000-00007D2D0000}"/>
    <cellStyle name="Millares 3 4 3 3 2 4" xfId="13417" xr:uid="{00000000-0005-0000-0000-00007E2D0000}"/>
    <cellStyle name="Millares 3 4 3 3 3" xfId="5757" xr:uid="{00000000-0005-0000-0000-00007F2D0000}"/>
    <cellStyle name="Millares 3 4 3 3 3 2" xfId="10134" xr:uid="{00000000-0005-0000-0000-0000802D0000}"/>
    <cellStyle name="Millares 3 4 3 3 3 2 2" xfId="18887" xr:uid="{00000000-0005-0000-0000-0000812D0000}"/>
    <cellStyle name="Millares 3 4 3 3 3 3" xfId="14511" xr:uid="{00000000-0005-0000-0000-0000822D0000}"/>
    <cellStyle name="Millares 3 4 3 3 4" xfId="7946" xr:uid="{00000000-0005-0000-0000-0000832D0000}"/>
    <cellStyle name="Millares 3 4 3 3 4 2" xfId="16699" xr:uid="{00000000-0005-0000-0000-0000842D0000}"/>
    <cellStyle name="Millares 3 4 3 3 5" xfId="12323" xr:uid="{00000000-0005-0000-0000-0000852D0000}"/>
    <cellStyle name="Millares 3 4 3 4" xfId="4114" xr:uid="{00000000-0005-0000-0000-0000862D0000}"/>
    <cellStyle name="Millares 3 4 3 4 2" xfId="6303" xr:uid="{00000000-0005-0000-0000-0000872D0000}"/>
    <cellStyle name="Millares 3 4 3 4 2 2" xfId="10680" xr:uid="{00000000-0005-0000-0000-0000882D0000}"/>
    <cellStyle name="Millares 3 4 3 4 2 2 2" xfId="19433" xr:uid="{00000000-0005-0000-0000-0000892D0000}"/>
    <cellStyle name="Millares 3 4 3 4 2 3" xfId="15057" xr:uid="{00000000-0005-0000-0000-00008A2D0000}"/>
    <cellStyle name="Millares 3 4 3 4 3" xfId="8492" xr:uid="{00000000-0005-0000-0000-00008B2D0000}"/>
    <cellStyle name="Millares 3 4 3 4 3 2" xfId="17245" xr:uid="{00000000-0005-0000-0000-00008C2D0000}"/>
    <cellStyle name="Millares 3 4 3 4 4" xfId="12869" xr:uid="{00000000-0005-0000-0000-00008D2D0000}"/>
    <cellStyle name="Millares 3 4 3 5" xfId="5209" xr:uid="{00000000-0005-0000-0000-00008E2D0000}"/>
    <cellStyle name="Millares 3 4 3 5 2" xfId="9586" xr:uid="{00000000-0005-0000-0000-00008F2D0000}"/>
    <cellStyle name="Millares 3 4 3 5 2 2" xfId="18339" xr:uid="{00000000-0005-0000-0000-0000902D0000}"/>
    <cellStyle name="Millares 3 4 3 5 3" xfId="13963" xr:uid="{00000000-0005-0000-0000-0000912D0000}"/>
    <cellStyle name="Millares 3 4 3 6" xfId="7398" xr:uid="{00000000-0005-0000-0000-0000922D0000}"/>
    <cellStyle name="Millares 3 4 3 6 2" xfId="16151" xr:uid="{00000000-0005-0000-0000-0000932D0000}"/>
    <cellStyle name="Millares 3 4 3 7" xfId="11775" xr:uid="{00000000-0005-0000-0000-0000942D0000}"/>
    <cellStyle name="Millares 3 4 4" xfId="2898" xr:uid="{00000000-0005-0000-0000-0000952D0000}"/>
    <cellStyle name="Millares 3 4 4 2" xfId="3177" xr:uid="{00000000-0005-0000-0000-0000962D0000}"/>
    <cellStyle name="Millares 3 4 4 2 2" xfId="3730" xr:uid="{00000000-0005-0000-0000-0000972D0000}"/>
    <cellStyle name="Millares 3 4 4 2 2 2" xfId="4826" xr:uid="{00000000-0005-0000-0000-0000982D0000}"/>
    <cellStyle name="Millares 3 4 4 2 2 2 2" xfId="7015" xr:uid="{00000000-0005-0000-0000-0000992D0000}"/>
    <cellStyle name="Millares 3 4 4 2 2 2 2 2" xfId="11392" xr:uid="{00000000-0005-0000-0000-00009A2D0000}"/>
    <cellStyle name="Millares 3 4 4 2 2 2 2 2 2" xfId="20145" xr:uid="{00000000-0005-0000-0000-00009B2D0000}"/>
    <cellStyle name="Millares 3 4 4 2 2 2 2 3" xfId="15769" xr:uid="{00000000-0005-0000-0000-00009C2D0000}"/>
    <cellStyle name="Millares 3 4 4 2 2 2 3" xfId="9204" xr:uid="{00000000-0005-0000-0000-00009D2D0000}"/>
    <cellStyle name="Millares 3 4 4 2 2 2 3 2" xfId="17957" xr:uid="{00000000-0005-0000-0000-00009E2D0000}"/>
    <cellStyle name="Millares 3 4 4 2 2 2 4" xfId="13581" xr:uid="{00000000-0005-0000-0000-00009F2D0000}"/>
    <cellStyle name="Millares 3 4 4 2 2 3" xfId="5921" xr:uid="{00000000-0005-0000-0000-0000A02D0000}"/>
    <cellStyle name="Millares 3 4 4 2 2 3 2" xfId="10298" xr:uid="{00000000-0005-0000-0000-0000A12D0000}"/>
    <cellStyle name="Millares 3 4 4 2 2 3 2 2" xfId="19051" xr:uid="{00000000-0005-0000-0000-0000A22D0000}"/>
    <cellStyle name="Millares 3 4 4 2 2 3 3" xfId="14675" xr:uid="{00000000-0005-0000-0000-0000A32D0000}"/>
    <cellStyle name="Millares 3 4 4 2 2 4" xfId="8110" xr:uid="{00000000-0005-0000-0000-0000A42D0000}"/>
    <cellStyle name="Millares 3 4 4 2 2 4 2" xfId="16863" xr:uid="{00000000-0005-0000-0000-0000A52D0000}"/>
    <cellStyle name="Millares 3 4 4 2 2 5" xfId="12487" xr:uid="{00000000-0005-0000-0000-0000A62D0000}"/>
    <cellStyle name="Millares 3 4 4 2 3" xfId="4278" xr:uid="{00000000-0005-0000-0000-0000A72D0000}"/>
    <cellStyle name="Millares 3 4 4 2 3 2" xfId="6467" xr:uid="{00000000-0005-0000-0000-0000A82D0000}"/>
    <cellStyle name="Millares 3 4 4 2 3 2 2" xfId="10844" xr:uid="{00000000-0005-0000-0000-0000A92D0000}"/>
    <cellStyle name="Millares 3 4 4 2 3 2 2 2" xfId="19597" xr:uid="{00000000-0005-0000-0000-0000AA2D0000}"/>
    <cellStyle name="Millares 3 4 4 2 3 2 3" xfId="15221" xr:uid="{00000000-0005-0000-0000-0000AB2D0000}"/>
    <cellStyle name="Millares 3 4 4 2 3 3" xfId="8656" xr:uid="{00000000-0005-0000-0000-0000AC2D0000}"/>
    <cellStyle name="Millares 3 4 4 2 3 3 2" xfId="17409" xr:uid="{00000000-0005-0000-0000-0000AD2D0000}"/>
    <cellStyle name="Millares 3 4 4 2 3 4" xfId="13033" xr:uid="{00000000-0005-0000-0000-0000AE2D0000}"/>
    <cellStyle name="Millares 3 4 4 2 4" xfId="5373" xr:uid="{00000000-0005-0000-0000-0000AF2D0000}"/>
    <cellStyle name="Millares 3 4 4 2 4 2" xfId="9750" xr:uid="{00000000-0005-0000-0000-0000B02D0000}"/>
    <cellStyle name="Millares 3 4 4 2 4 2 2" xfId="18503" xr:uid="{00000000-0005-0000-0000-0000B12D0000}"/>
    <cellStyle name="Millares 3 4 4 2 4 3" xfId="14127" xr:uid="{00000000-0005-0000-0000-0000B22D0000}"/>
    <cellStyle name="Millares 3 4 4 2 5" xfId="7562" xr:uid="{00000000-0005-0000-0000-0000B32D0000}"/>
    <cellStyle name="Millares 3 4 4 2 5 2" xfId="16315" xr:uid="{00000000-0005-0000-0000-0000B42D0000}"/>
    <cellStyle name="Millares 3 4 4 2 6" xfId="11939" xr:uid="{00000000-0005-0000-0000-0000B52D0000}"/>
    <cellStyle name="Millares 3 4 4 3" xfId="3456" xr:uid="{00000000-0005-0000-0000-0000B62D0000}"/>
    <cellStyle name="Millares 3 4 4 3 2" xfId="4552" xr:uid="{00000000-0005-0000-0000-0000B72D0000}"/>
    <cellStyle name="Millares 3 4 4 3 2 2" xfId="6741" xr:uid="{00000000-0005-0000-0000-0000B82D0000}"/>
    <cellStyle name="Millares 3 4 4 3 2 2 2" xfId="11118" xr:uid="{00000000-0005-0000-0000-0000B92D0000}"/>
    <cellStyle name="Millares 3 4 4 3 2 2 2 2" xfId="19871" xr:uid="{00000000-0005-0000-0000-0000BA2D0000}"/>
    <cellStyle name="Millares 3 4 4 3 2 2 3" xfId="15495" xr:uid="{00000000-0005-0000-0000-0000BB2D0000}"/>
    <cellStyle name="Millares 3 4 4 3 2 3" xfId="8930" xr:uid="{00000000-0005-0000-0000-0000BC2D0000}"/>
    <cellStyle name="Millares 3 4 4 3 2 3 2" xfId="17683" xr:uid="{00000000-0005-0000-0000-0000BD2D0000}"/>
    <cellStyle name="Millares 3 4 4 3 2 4" xfId="13307" xr:uid="{00000000-0005-0000-0000-0000BE2D0000}"/>
    <cellStyle name="Millares 3 4 4 3 3" xfId="5647" xr:uid="{00000000-0005-0000-0000-0000BF2D0000}"/>
    <cellStyle name="Millares 3 4 4 3 3 2" xfId="10024" xr:uid="{00000000-0005-0000-0000-0000C02D0000}"/>
    <cellStyle name="Millares 3 4 4 3 3 2 2" xfId="18777" xr:uid="{00000000-0005-0000-0000-0000C12D0000}"/>
    <cellStyle name="Millares 3 4 4 3 3 3" xfId="14401" xr:uid="{00000000-0005-0000-0000-0000C22D0000}"/>
    <cellStyle name="Millares 3 4 4 3 4" xfId="7836" xr:uid="{00000000-0005-0000-0000-0000C32D0000}"/>
    <cellStyle name="Millares 3 4 4 3 4 2" xfId="16589" xr:uid="{00000000-0005-0000-0000-0000C42D0000}"/>
    <cellStyle name="Millares 3 4 4 3 5" xfId="12213" xr:uid="{00000000-0005-0000-0000-0000C52D0000}"/>
    <cellStyle name="Millares 3 4 4 4" xfId="4004" xr:uid="{00000000-0005-0000-0000-0000C62D0000}"/>
    <cellStyle name="Millares 3 4 4 4 2" xfId="6193" xr:uid="{00000000-0005-0000-0000-0000C72D0000}"/>
    <cellStyle name="Millares 3 4 4 4 2 2" xfId="10570" xr:uid="{00000000-0005-0000-0000-0000C82D0000}"/>
    <cellStyle name="Millares 3 4 4 4 2 2 2" xfId="19323" xr:uid="{00000000-0005-0000-0000-0000C92D0000}"/>
    <cellStyle name="Millares 3 4 4 4 2 3" xfId="14947" xr:uid="{00000000-0005-0000-0000-0000CA2D0000}"/>
    <cellStyle name="Millares 3 4 4 4 3" xfId="8382" xr:uid="{00000000-0005-0000-0000-0000CB2D0000}"/>
    <cellStyle name="Millares 3 4 4 4 3 2" xfId="17135" xr:uid="{00000000-0005-0000-0000-0000CC2D0000}"/>
    <cellStyle name="Millares 3 4 4 4 4" xfId="12759" xr:uid="{00000000-0005-0000-0000-0000CD2D0000}"/>
    <cellStyle name="Millares 3 4 4 5" xfId="5099" xr:uid="{00000000-0005-0000-0000-0000CE2D0000}"/>
    <cellStyle name="Millares 3 4 4 5 2" xfId="9476" xr:uid="{00000000-0005-0000-0000-0000CF2D0000}"/>
    <cellStyle name="Millares 3 4 4 5 2 2" xfId="18229" xr:uid="{00000000-0005-0000-0000-0000D02D0000}"/>
    <cellStyle name="Millares 3 4 4 5 3" xfId="13853" xr:uid="{00000000-0005-0000-0000-0000D12D0000}"/>
    <cellStyle name="Millares 3 4 4 6" xfId="7288" xr:uid="{00000000-0005-0000-0000-0000D22D0000}"/>
    <cellStyle name="Millares 3 4 4 6 2" xfId="16041" xr:uid="{00000000-0005-0000-0000-0000D32D0000}"/>
    <cellStyle name="Millares 3 4 4 7" xfId="11665" xr:uid="{00000000-0005-0000-0000-0000D42D0000}"/>
    <cellStyle name="Millares 3 4 5" xfId="3127" xr:uid="{00000000-0005-0000-0000-0000D52D0000}"/>
    <cellStyle name="Millares 3 4 5 2" xfId="3681" xr:uid="{00000000-0005-0000-0000-0000D62D0000}"/>
    <cellStyle name="Millares 3 4 5 2 2" xfId="4777" xr:uid="{00000000-0005-0000-0000-0000D72D0000}"/>
    <cellStyle name="Millares 3 4 5 2 2 2" xfId="6966" xr:uid="{00000000-0005-0000-0000-0000D82D0000}"/>
    <cellStyle name="Millares 3 4 5 2 2 2 2" xfId="11343" xr:uid="{00000000-0005-0000-0000-0000D92D0000}"/>
    <cellStyle name="Millares 3 4 5 2 2 2 2 2" xfId="20096" xr:uid="{00000000-0005-0000-0000-0000DA2D0000}"/>
    <cellStyle name="Millares 3 4 5 2 2 2 3" xfId="15720" xr:uid="{00000000-0005-0000-0000-0000DB2D0000}"/>
    <cellStyle name="Millares 3 4 5 2 2 3" xfId="9155" xr:uid="{00000000-0005-0000-0000-0000DC2D0000}"/>
    <cellStyle name="Millares 3 4 5 2 2 3 2" xfId="17908" xr:uid="{00000000-0005-0000-0000-0000DD2D0000}"/>
    <cellStyle name="Millares 3 4 5 2 2 4" xfId="13532" xr:uid="{00000000-0005-0000-0000-0000DE2D0000}"/>
    <cellStyle name="Millares 3 4 5 2 3" xfId="5872" xr:uid="{00000000-0005-0000-0000-0000DF2D0000}"/>
    <cellStyle name="Millares 3 4 5 2 3 2" xfId="10249" xr:uid="{00000000-0005-0000-0000-0000E02D0000}"/>
    <cellStyle name="Millares 3 4 5 2 3 2 2" xfId="19002" xr:uid="{00000000-0005-0000-0000-0000E12D0000}"/>
    <cellStyle name="Millares 3 4 5 2 3 3" xfId="14626" xr:uid="{00000000-0005-0000-0000-0000E22D0000}"/>
    <cellStyle name="Millares 3 4 5 2 4" xfId="8061" xr:uid="{00000000-0005-0000-0000-0000E32D0000}"/>
    <cellStyle name="Millares 3 4 5 2 4 2" xfId="16814" xr:uid="{00000000-0005-0000-0000-0000E42D0000}"/>
    <cellStyle name="Millares 3 4 5 2 5" xfId="12438" xr:uid="{00000000-0005-0000-0000-0000E52D0000}"/>
    <cellStyle name="Millares 3 4 5 3" xfId="4229" xr:uid="{00000000-0005-0000-0000-0000E62D0000}"/>
    <cellStyle name="Millares 3 4 5 3 2" xfId="6418" xr:uid="{00000000-0005-0000-0000-0000E72D0000}"/>
    <cellStyle name="Millares 3 4 5 3 2 2" xfId="10795" xr:uid="{00000000-0005-0000-0000-0000E82D0000}"/>
    <cellStyle name="Millares 3 4 5 3 2 2 2" xfId="19548" xr:uid="{00000000-0005-0000-0000-0000E92D0000}"/>
    <cellStyle name="Millares 3 4 5 3 2 3" xfId="15172" xr:uid="{00000000-0005-0000-0000-0000EA2D0000}"/>
    <cellStyle name="Millares 3 4 5 3 3" xfId="8607" xr:uid="{00000000-0005-0000-0000-0000EB2D0000}"/>
    <cellStyle name="Millares 3 4 5 3 3 2" xfId="17360" xr:uid="{00000000-0005-0000-0000-0000EC2D0000}"/>
    <cellStyle name="Millares 3 4 5 3 4" xfId="12984" xr:uid="{00000000-0005-0000-0000-0000ED2D0000}"/>
    <cellStyle name="Millares 3 4 5 4" xfId="5324" xr:uid="{00000000-0005-0000-0000-0000EE2D0000}"/>
    <cellStyle name="Millares 3 4 5 4 2" xfId="9701" xr:uid="{00000000-0005-0000-0000-0000EF2D0000}"/>
    <cellStyle name="Millares 3 4 5 4 2 2" xfId="18454" xr:uid="{00000000-0005-0000-0000-0000F02D0000}"/>
    <cellStyle name="Millares 3 4 5 4 3" xfId="14078" xr:uid="{00000000-0005-0000-0000-0000F12D0000}"/>
    <cellStyle name="Millares 3 4 5 5" xfId="7513" xr:uid="{00000000-0005-0000-0000-0000F22D0000}"/>
    <cellStyle name="Millares 3 4 5 5 2" xfId="16266" xr:uid="{00000000-0005-0000-0000-0000F32D0000}"/>
    <cellStyle name="Millares 3 4 5 6" xfId="11890" xr:uid="{00000000-0005-0000-0000-0000F42D0000}"/>
    <cellStyle name="Millares 3 4 6" xfId="3406" xr:uid="{00000000-0005-0000-0000-0000F52D0000}"/>
    <cellStyle name="Millares 3 4 6 2" xfId="4503" xr:uid="{00000000-0005-0000-0000-0000F62D0000}"/>
    <cellStyle name="Millares 3 4 6 2 2" xfId="6692" xr:uid="{00000000-0005-0000-0000-0000F72D0000}"/>
    <cellStyle name="Millares 3 4 6 2 2 2" xfId="11069" xr:uid="{00000000-0005-0000-0000-0000F82D0000}"/>
    <cellStyle name="Millares 3 4 6 2 2 2 2" xfId="19822" xr:uid="{00000000-0005-0000-0000-0000F92D0000}"/>
    <cellStyle name="Millares 3 4 6 2 2 3" xfId="15446" xr:uid="{00000000-0005-0000-0000-0000FA2D0000}"/>
    <cellStyle name="Millares 3 4 6 2 3" xfId="8881" xr:uid="{00000000-0005-0000-0000-0000FB2D0000}"/>
    <cellStyle name="Millares 3 4 6 2 3 2" xfId="17634" xr:uid="{00000000-0005-0000-0000-0000FC2D0000}"/>
    <cellStyle name="Millares 3 4 6 2 4" xfId="13258" xr:uid="{00000000-0005-0000-0000-0000FD2D0000}"/>
    <cellStyle name="Millares 3 4 6 3" xfId="5598" xr:uid="{00000000-0005-0000-0000-0000FE2D0000}"/>
    <cellStyle name="Millares 3 4 6 3 2" xfId="9975" xr:uid="{00000000-0005-0000-0000-0000FF2D0000}"/>
    <cellStyle name="Millares 3 4 6 3 2 2" xfId="18728" xr:uid="{00000000-0005-0000-0000-0000002E0000}"/>
    <cellStyle name="Millares 3 4 6 3 3" xfId="14352" xr:uid="{00000000-0005-0000-0000-0000012E0000}"/>
    <cellStyle name="Millares 3 4 6 4" xfId="7787" xr:uid="{00000000-0005-0000-0000-0000022E0000}"/>
    <cellStyle name="Millares 3 4 6 4 2" xfId="16540" xr:uid="{00000000-0005-0000-0000-0000032E0000}"/>
    <cellStyle name="Millares 3 4 6 5" xfId="12164" xr:uid="{00000000-0005-0000-0000-0000042E0000}"/>
    <cellStyle name="Millares 3 4 7" xfId="3956" xr:uid="{00000000-0005-0000-0000-0000052E0000}"/>
    <cellStyle name="Millares 3 4 7 2" xfId="6145" xr:uid="{00000000-0005-0000-0000-0000062E0000}"/>
    <cellStyle name="Millares 3 4 7 2 2" xfId="10522" xr:uid="{00000000-0005-0000-0000-0000072E0000}"/>
    <cellStyle name="Millares 3 4 7 2 2 2" xfId="19275" xr:uid="{00000000-0005-0000-0000-0000082E0000}"/>
    <cellStyle name="Millares 3 4 7 2 3" xfId="14899" xr:uid="{00000000-0005-0000-0000-0000092E0000}"/>
    <cellStyle name="Millares 3 4 7 3" xfId="8334" xr:uid="{00000000-0005-0000-0000-00000A2E0000}"/>
    <cellStyle name="Millares 3 4 7 3 2" xfId="17087" xr:uid="{00000000-0005-0000-0000-00000B2E0000}"/>
    <cellStyle name="Millares 3 4 7 4" xfId="12711" xr:uid="{00000000-0005-0000-0000-00000C2E0000}"/>
    <cellStyle name="Millares 3 4 8" xfId="5051" xr:uid="{00000000-0005-0000-0000-00000D2E0000}"/>
    <cellStyle name="Millares 3 4 8 2" xfId="9428" xr:uid="{00000000-0005-0000-0000-00000E2E0000}"/>
    <cellStyle name="Millares 3 4 8 2 2" xfId="18181" xr:uid="{00000000-0005-0000-0000-00000F2E0000}"/>
    <cellStyle name="Millares 3 4 8 3" xfId="13805" xr:uid="{00000000-0005-0000-0000-0000102E0000}"/>
    <cellStyle name="Millares 3 4 9" xfId="7240" xr:uid="{00000000-0005-0000-0000-0000112E0000}"/>
    <cellStyle name="Millares 3 4 9 2" xfId="15993" xr:uid="{00000000-0005-0000-0000-0000122E0000}"/>
    <cellStyle name="Millares 3 5" xfId="2918" xr:uid="{00000000-0005-0000-0000-0000132E0000}"/>
    <cellStyle name="Millares 3 5 2" xfId="3032" xr:uid="{00000000-0005-0000-0000-0000142E0000}"/>
    <cellStyle name="Millares 3 5 2 2" xfId="3308" xr:uid="{00000000-0005-0000-0000-0000152E0000}"/>
    <cellStyle name="Millares 3 5 2 2 2" xfId="3861" xr:uid="{00000000-0005-0000-0000-0000162E0000}"/>
    <cellStyle name="Millares 3 5 2 2 2 2" xfId="4957" xr:uid="{00000000-0005-0000-0000-0000172E0000}"/>
    <cellStyle name="Millares 3 5 2 2 2 2 2" xfId="7146" xr:uid="{00000000-0005-0000-0000-0000182E0000}"/>
    <cellStyle name="Millares 3 5 2 2 2 2 2 2" xfId="11523" xr:uid="{00000000-0005-0000-0000-0000192E0000}"/>
    <cellStyle name="Millares 3 5 2 2 2 2 2 2 2" xfId="20276" xr:uid="{00000000-0005-0000-0000-00001A2E0000}"/>
    <cellStyle name="Millares 3 5 2 2 2 2 2 3" xfId="15900" xr:uid="{00000000-0005-0000-0000-00001B2E0000}"/>
    <cellStyle name="Millares 3 5 2 2 2 2 3" xfId="9335" xr:uid="{00000000-0005-0000-0000-00001C2E0000}"/>
    <cellStyle name="Millares 3 5 2 2 2 2 3 2" xfId="18088" xr:uid="{00000000-0005-0000-0000-00001D2E0000}"/>
    <cellStyle name="Millares 3 5 2 2 2 2 4" xfId="13712" xr:uid="{00000000-0005-0000-0000-00001E2E0000}"/>
    <cellStyle name="Millares 3 5 2 2 2 3" xfId="6052" xr:uid="{00000000-0005-0000-0000-00001F2E0000}"/>
    <cellStyle name="Millares 3 5 2 2 2 3 2" xfId="10429" xr:uid="{00000000-0005-0000-0000-0000202E0000}"/>
    <cellStyle name="Millares 3 5 2 2 2 3 2 2" xfId="19182" xr:uid="{00000000-0005-0000-0000-0000212E0000}"/>
    <cellStyle name="Millares 3 5 2 2 2 3 3" xfId="14806" xr:uid="{00000000-0005-0000-0000-0000222E0000}"/>
    <cellStyle name="Millares 3 5 2 2 2 4" xfId="8241" xr:uid="{00000000-0005-0000-0000-0000232E0000}"/>
    <cellStyle name="Millares 3 5 2 2 2 4 2" xfId="16994" xr:uid="{00000000-0005-0000-0000-0000242E0000}"/>
    <cellStyle name="Millares 3 5 2 2 2 5" xfId="12618" xr:uid="{00000000-0005-0000-0000-0000252E0000}"/>
    <cellStyle name="Millares 3 5 2 2 3" xfId="4409" xr:uid="{00000000-0005-0000-0000-0000262E0000}"/>
    <cellStyle name="Millares 3 5 2 2 3 2" xfId="6598" xr:uid="{00000000-0005-0000-0000-0000272E0000}"/>
    <cellStyle name="Millares 3 5 2 2 3 2 2" xfId="10975" xr:uid="{00000000-0005-0000-0000-0000282E0000}"/>
    <cellStyle name="Millares 3 5 2 2 3 2 2 2" xfId="19728" xr:uid="{00000000-0005-0000-0000-0000292E0000}"/>
    <cellStyle name="Millares 3 5 2 2 3 2 3" xfId="15352" xr:uid="{00000000-0005-0000-0000-00002A2E0000}"/>
    <cellStyle name="Millares 3 5 2 2 3 3" xfId="8787" xr:uid="{00000000-0005-0000-0000-00002B2E0000}"/>
    <cellStyle name="Millares 3 5 2 2 3 3 2" xfId="17540" xr:uid="{00000000-0005-0000-0000-00002C2E0000}"/>
    <cellStyle name="Millares 3 5 2 2 3 4" xfId="13164" xr:uid="{00000000-0005-0000-0000-00002D2E0000}"/>
    <cellStyle name="Millares 3 5 2 2 4" xfId="5504" xr:uid="{00000000-0005-0000-0000-00002E2E0000}"/>
    <cellStyle name="Millares 3 5 2 2 4 2" xfId="9881" xr:uid="{00000000-0005-0000-0000-00002F2E0000}"/>
    <cellStyle name="Millares 3 5 2 2 4 2 2" xfId="18634" xr:uid="{00000000-0005-0000-0000-0000302E0000}"/>
    <cellStyle name="Millares 3 5 2 2 4 3" xfId="14258" xr:uid="{00000000-0005-0000-0000-0000312E0000}"/>
    <cellStyle name="Millares 3 5 2 2 5" xfId="7693" xr:uid="{00000000-0005-0000-0000-0000322E0000}"/>
    <cellStyle name="Millares 3 5 2 2 5 2" xfId="16446" xr:uid="{00000000-0005-0000-0000-0000332E0000}"/>
    <cellStyle name="Millares 3 5 2 2 6" xfId="12070" xr:uid="{00000000-0005-0000-0000-0000342E0000}"/>
    <cellStyle name="Millares 3 5 2 3" xfId="3587" xr:uid="{00000000-0005-0000-0000-0000352E0000}"/>
    <cellStyle name="Millares 3 5 2 3 2" xfId="4683" xr:uid="{00000000-0005-0000-0000-0000362E0000}"/>
    <cellStyle name="Millares 3 5 2 3 2 2" xfId="6872" xr:uid="{00000000-0005-0000-0000-0000372E0000}"/>
    <cellStyle name="Millares 3 5 2 3 2 2 2" xfId="11249" xr:uid="{00000000-0005-0000-0000-0000382E0000}"/>
    <cellStyle name="Millares 3 5 2 3 2 2 2 2" xfId="20002" xr:uid="{00000000-0005-0000-0000-0000392E0000}"/>
    <cellStyle name="Millares 3 5 2 3 2 2 3" xfId="15626" xr:uid="{00000000-0005-0000-0000-00003A2E0000}"/>
    <cellStyle name="Millares 3 5 2 3 2 3" xfId="9061" xr:uid="{00000000-0005-0000-0000-00003B2E0000}"/>
    <cellStyle name="Millares 3 5 2 3 2 3 2" xfId="17814" xr:uid="{00000000-0005-0000-0000-00003C2E0000}"/>
    <cellStyle name="Millares 3 5 2 3 2 4" xfId="13438" xr:uid="{00000000-0005-0000-0000-00003D2E0000}"/>
    <cellStyle name="Millares 3 5 2 3 3" xfId="5778" xr:uid="{00000000-0005-0000-0000-00003E2E0000}"/>
    <cellStyle name="Millares 3 5 2 3 3 2" xfId="10155" xr:uid="{00000000-0005-0000-0000-00003F2E0000}"/>
    <cellStyle name="Millares 3 5 2 3 3 2 2" xfId="18908" xr:uid="{00000000-0005-0000-0000-0000402E0000}"/>
    <cellStyle name="Millares 3 5 2 3 3 3" xfId="14532" xr:uid="{00000000-0005-0000-0000-0000412E0000}"/>
    <cellStyle name="Millares 3 5 2 3 4" xfId="7967" xr:uid="{00000000-0005-0000-0000-0000422E0000}"/>
    <cellStyle name="Millares 3 5 2 3 4 2" xfId="16720" xr:uid="{00000000-0005-0000-0000-0000432E0000}"/>
    <cellStyle name="Millares 3 5 2 3 5" xfId="12344" xr:uid="{00000000-0005-0000-0000-0000442E0000}"/>
    <cellStyle name="Millares 3 5 2 4" xfId="4135" xr:uid="{00000000-0005-0000-0000-0000452E0000}"/>
    <cellStyle name="Millares 3 5 2 4 2" xfId="6324" xr:uid="{00000000-0005-0000-0000-0000462E0000}"/>
    <cellStyle name="Millares 3 5 2 4 2 2" xfId="10701" xr:uid="{00000000-0005-0000-0000-0000472E0000}"/>
    <cellStyle name="Millares 3 5 2 4 2 2 2" xfId="19454" xr:uid="{00000000-0005-0000-0000-0000482E0000}"/>
    <cellStyle name="Millares 3 5 2 4 2 3" xfId="15078" xr:uid="{00000000-0005-0000-0000-0000492E0000}"/>
    <cellStyle name="Millares 3 5 2 4 3" xfId="8513" xr:uid="{00000000-0005-0000-0000-00004A2E0000}"/>
    <cellStyle name="Millares 3 5 2 4 3 2" xfId="17266" xr:uid="{00000000-0005-0000-0000-00004B2E0000}"/>
    <cellStyle name="Millares 3 5 2 4 4" xfId="12890" xr:uid="{00000000-0005-0000-0000-00004C2E0000}"/>
    <cellStyle name="Millares 3 5 2 5" xfId="5230" xr:uid="{00000000-0005-0000-0000-00004D2E0000}"/>
    <cellStyle name="Millares 3 5 2 5 2" xfId="9607" xr:uid="{00000000-0005-0000-0000-00004E2E0000}"/>
    <cellStyle name="Millares 3 5 2 5 2 2" xfId="18360" xr:uid="{00000000-0005-0000-0000-00004F2E0000}"/>
    <cellStyle name="Millares 3 5 2 5 3" xfId="13984" xr:uid="{00000000-0005-0000-0000-0000502E0000}"/>
    <cellStyle name="Millares 3 5 2 6" xfId="7419" xr:uid="{00000000-0005-0000-0000-0000512E0000}"/>
    <cellStyle name="Millares 3 5 2 6 2" xfId="16172" xr:uid="{00000000-0005-0000-0000-0000522E0000}"/>
    <cellStyle name="Millares 3 5 2 7" xfId="11796" xr:uid="{00000000-0005-0000-0000-0000532E0000}"/>
    <cellStyle name="Millares 3 5 3" xfId="3196" xr:uid="{00000000-0005-0000-0000-0000542E0000}"/>
    <cellStyle name="Millares 3 5 3 2" xfId="3749" xr:uid="{00000000-0005-0000-0000-0000552E0000}"/>
    <cellStyle name="Millares 3 5 3 2 2" xfId="4845" xr:uid="{00000000-0005-0000-0000-0000562E0000}"/>
    <cellStyle name="Millares 3 5 3 2 2 2" xfId="7034" xr:uid="{00000000-0005-0000-0000-0000572E0000}"/>
    <cellStyle name="Millares 3 5 3 2 2 2 2" xfId="11411" xr:uid="{00000000-0005-0000-0000-0000582E0000}"/>
    <cellStyle name="Millares 3 5 3 2 2 2 2 2" xfId="20164" xr:uid="{00000000-0005-0000-0000-0000592E0000}"/>
    <cellStyle name="Millares 3 5 3 2 2 2 3" xfId="15788" xr:uid="{00000000-0005-0000-0000-00005A2E0000}"/>
    <cellStyle name="Millares 3 5 3 2 2 3" xfId="9223" xr:uid="{00000000-0005-0000-0000-00005B2E0000}"/>
    <cellStyle name="Millares 3 5 3 2 2 3 2" xfId="17976" xr:uid="{00000000-0005-0000-0000-00005C2E0000}"/>
    <cellStyle name="Millares 3 5 3 2 2 4" xfId="13600" xr:uid="{00000000-0005-0000-0000-00005D2E0000}"/>
    <cellStyle name="Millares 3 5 3 2 3" xfId="5940" xr:uid="{00000000-0005-0000-0000-00005E2E0000}"/>
    <cellStyle name="Millares 3 5 3 2 3 2" xfId="10317" xr:uid="{00000000-0005-0000-0000-00005F2E0000}"/>
    <cellStyle name="Millares 3 5 3 2 3 2 2" xfId="19070" xr:uid="{00000000-0005-0000-0000-0000602E0000}"/>
    <cellStyle name="Millares 3 5 3 2 3 3" xfId="14694" xr:uid="{00000000-0005-0000-0000-0000612E0000}"/>
    <cellStyle name="Millares 3 5 3 2 4" xfId="8129" xr:uid="{00000000-0005-0000-0000-0000622E0000}"/>
    <cellStyle name="Millares 3 5 3 2 4 2" xfId="16882" xr:uid="{00000000-0005-0000-0000-0000632E0000}"/>
    <cellStyle name="Millares 3 5 3 2 5" xfId="12506" xr:uid="{00000000-0005-0000-0000-0000642E0000}"/>
    <cellStyle name="Millares 3 5 3 3" xfId="4297" xr:uid="{00000000-0005-0000-0000-0000652E0000}"/>
    <cellStyle name="Millares 3 5 3 3 2" xfId="6486" xr:uid="{00000000-0005-0000-0000-0000662E0000}"/>
    <cellStyle name="Millares 3 5 3 3 2 2" xfId="10863" xr:uid="{00000000-0005-0000-0000-0000672E0000}"/>
    <cellStyle name="Millares 3 5 3 3 2 2 2" xfId="19616" xr:uid="{00000000-0005-0000-0000-0000682E0000}"/>
    <cellStyle name="Millares 3 5 3 3 2 3" xfId="15240" xr:uid="{00000000-0005-0000-0000-0000692E0000}"/>
    <cellStyle name="Millares 3 5 3 3 3" xfId="8675" xr:uid="{00000000-0005-0000-0000-00006A2E0000}"/>
    <cellStyle name="Millares 3 5 3 3 3 2" xfId="17428" xr:uid="{00000000-0005-0000-0000-00006B2E0000}"/>
    <cellStyle name="Millares 3 5 3 3 4" xfId="13052" xr:uid="{00000000-0005-0000-0000-00006C2E0000}"/>
    <cellStyle name="Millares 3 5 3 4" xfId="5392" xr:uid="{00000000-0005-0000-0000-00006D2E0000}"/>
    <cellStyle name="Millares 3 5 3 4 2" xfId="9769" xr:uid="{00000000-0005-0000-0000-00006E2E0000}"/>
    <cellStyle name="Millares 3 5 3 4 2 2" xfId="18522" xr:uid="{00000000-0005-0000-0000-00006F2E0000}"/>
    <cellStyle name="Millares 3 5 3 4 3" xfId="14146" xr:uid="{00000000-0005-0000-0000-0000702E0000}"/>
    <cellStyle name="Millares 3 5 3 5" xfId="7581" xr:uid="{00000000-0005-0000-0000-0000712E0000}"/>
    <cellStyle name="Millares 3 5 3 5 2" xfId="16334" xr:uid="{00000000-0005-0000-0000-0000722E0000}"/>
    <cellStyle name="Millares 3 5 3 6" xfId="11958" xr:uid="{00000000-0005-0000-0000-0000732E0000}"/>
    <cellStyle name="Millares 3 5 4" xfId="3475" xr:uid="{00000000-0005-0000-0000-0000742E0000}"/>
    <cellStyle name="Millares 3 5 4 2" xfId="4571" xr:uid="{00000000-0005-0000-0000-0000752E0000}"/>
    <cellStyle name="Millares 3 5 4 2 2" xfId="6760" xr:uid="{00000000-0005-0000-0000-0000762E0000}"/>
    <cellStyle name="Millares 3 5 4 2 2 2" xfId="11137" xr:uid="{00000000-0005-0000-0000-0000772E0000}"/>
    <cellStyle name="Millares 3 5 4 2 2 2 2" xfId="19890" xr:uid="{00000000-0005-0000-0000-0000782E0000}"/>
    <cellStyle name="Millares 3 5 4 2 2 3" xfId="15514" xr:uid="{00000000-0005-0000-0000-0000792E0000}"/>
    <cellStyle name="Millares 3 5 4 2 3" xfId="8949" xr:uid="{00000000-0005-0000-0000-00007A2E0000}"/>
    <cellStyle name="Millares 3 5 4 2 3 2" xfId="17702" xr:uid="{00000000-0005-0000-0000-00007B2E0000}"/>
    <cellStyle name="Millares 3 5 4 2 4" xfId="13326" xr:uid="{00000000-0005-0000-0000-00007C2E0000}"/>
    <cellStyle name="Millares 3 5 4 3" xfId="5666" xr:uid="{00000000-0005-0000-0000-00007D2E0000}"/>
    <cellStyle name="Millares 3 5 4 3 2" xfId="10043" xr:uid="{00000000-0005-0000-0000-00007E2E0000}"/>
    <cellStyle name="Millares 3 5 4 3 2 2" xfId="18796" xr:uid="{00000000-0005-0000-0000-00007F2E0000}"/>
    <cellStyle name="Millares 3 5 4 3 3" xfId="14420" xr:uid="{00000000-0005-0000-0000-0000802E0000}"/>
    <cellStyle name="Millares 3 5 4 4" xfId="7855" xr:uid="{00000000-0005-0000-0000-0000812E0000}"/>
    <cellStyle name="Millares 3 5 4 4 2" xfId="16608" xr:uid="{00000000-0005-0000-0000-0000822E0000}"/>
    <cellStyle name="Millares 3 5 4 5" xfId="12232" xr:uid="{00000000-0005-0000-0000-0000832E0000}"/>
    <cellStyle name="Millares 3 5 5" xfId="4023" xr:uid="{00000000-0005-0000-0000-0000842E0000}"/>
    <cellStyle name="Millares 3 5 5 2" xfId="6212" xr:uid="{00000000-0005-0000-0000-0000852E0000}"/>
    <cellStyle name="Millares 3 5 5 2 2" xfId="10589" xr:uid="{00000000-0005-0000-0000-0000862E0000}"/>
    <cellStyle name="Millares 3 5 5 2 2 2" xfId="19342" xr:uid="{00000000-0005-0000-0000-0000872E0000}"/>
    <cellStyle name="Millares 3 5 5 2 3" xfId="14966" xr:uid="{00000000-0005-0000-0000-0000882E0000}"/>
    <cellStyle name="Millares 3 5 5 3" xfId="8401" xr:uid="{00000000-0005-0000-0000-0000892E0000}"/>
    <cellStyle name="Millares 3 5 5 3 2" xfId="17154" xr:uid="{00000000-0005-0000-0000-00008A2E0000}"/>
    <cellStyle name="Millares 3 5 5 4" xfId="12778" xr:uid="{00000000-0005-0000-0000-00008B2E0000}"/>
    <cellStyle name="Millares 3 5 6" xfId="5118" xr:uid="{00000000-0005-0000-0000-00008C2E0000}"/>
    <cellStyle name="Millares 3 5 6 2" xfId="9495" xr:uid="{00000000-0005-0000-0000-00008D2E0000}"/>
    <cellStyle name="Millares 3 5 6 2 2" xfId="18248" xr:uid="{00000000-0005-0000-0000-00008E2E0000}"/>
    <cellStyle name="Millares 3 5 6 3" xfId="13872" xr:uid="{00000000-0005-0000-0000-00008F2E0000}"/>
    <cellStyle name="Millares 3 5 7" xfId="7307" xr:uid="{00000000-0005-0000-0000-0000902E0000}"/>
    <cellStyle name="Millares 3 5 7 2" xfId="16060" xr:uid="{00000000-0005-0000-0000-0000912E0000}"/>
    <cellStyle name="Millares 3 5 8" xfId="11684" xr:uid="{00000000-0005-0000-0000-0000922E0000}"/>
    <cellStyle name="Millares 4" xfId="8" xr:uid="{00000000-0005-0000-0000-0000932E0000}"/>
    <cellStyle name="Millares 4 2" xfId="228" xr:uid="{00000000-0005-0000-0000-0000942E0000}"/>
    <cellStyle name="Millares 5" xfId="229" xr:uid="{00000000-0005-0000-0000-0000952E0000}"/>
    <cellStyle name="Millares 5 2" xfId="230" xr:uid="{00000000-0005-0000-0000-0000962E0000}"/>
    <cellStyle name="Millares 5 3" xfId="231" xr:uid="{00000000-0005-0000-0000-0000972E0000}"/>
    <cellStyle name="Millares 5 4" xfId="232" xr:uid="{00000000-0005-0000-0000-0000982E0000}"/>
    <cellStyle name="Millares 5 4 10" xfId="11618" xr:uid="{00000000-0005-0000-0000-0000992E0000}"/>
    <cellStyle name="Millares 5 4 2" xfId="2957" xr:uid="{00000000-0005-0000-0000-00009A2E0000}"/>
    <cellStyle name="Millares 5 4 2 2" xfId="3069" xr:uid="{00000000-0005-0000-0000-00009B2E0000}"/>
    <cellStyle name="Millares 5 4 2 2 2" xfId="3345" xr:uid="{00000000-0005-0000-0000-00009C2E0000}"/>
    <cellStyle name="Millares 5 4 2 2 2 2" xfId="3898" xr:uid="{00000000-0005-0000-0000-00009D2E0000}"/>
    <cellStyle name="Millares 5 4 2 2 2 2 2" xfId="4994" xr:uid="{00000000-0005-0000-0000-00009E2E0000}"/>
    <cellStyle name="Millares 5 4 2 2 2 2 2 2" xfId="7183" xr:uid="{00000000-0005-0000-0000-00009F2E0000}"/>
    <cellStyle name="Millares 5 4 2 2 2 2 2 2 2" xfId="11560" xr:uid="{00000000-0005-0000-0000-0000A02E0000}"/>
    <cellStyle name="Millares 5 4 2 2 2 2 2 2 2 2" xfId="20313" xr:uid="{00000000-0005-0000-0000-0000A12E0000}"/>
    <cellStyle name="Millares 5 4 2 2 2 2 2 2 3" xfId="15937" xr:uid="{00000000-0005-0000-0000-0000A22E0000}"/>
    <cellStyle name="Millares 5 4 2 2 2 2 2 3" xfId="9372" xr:uid="{00000000-0005-0000-0000-0000A32E0000}"/>
    <cellStyle name="Millares 5 4 2 2 2 2 2 3 2" xfId="18125" xr:uid="{00000000-0005-0000-0000-0000A42E0000}"/>
    <cellStyle name="Millares 5 4 2 2 2 2 2 4" xfId="13749" xr:uid="{00000000-0005-0000-0000-0000A52E0000}"/>
    <cellStyle name="Millares 5 4 2 2 2 2 3" xfId="6089" xr:uid="{00000000-0005-0000-0000-0000A62E0000}"/>
    <cellStyle name="Millares 5 4 2 2 2 2 3 2" xfId="10466" xr:uid="{00000000-0005-0000-0000-0000A72E0000}"/>
    <cellStyle name="Millares 5 4 2 2 2 2 3 2 2" xfId="19219" xr:uid="{00000000-0005-0000-0000-0000A82E0000}"/>
    <cellStyle name="Millares 5 4 2 2 2 2 3 3" xfId="14843" xr:uid="{00000000-0005-0000-0000-0000A92E0000}"/>
    <cellStyle name="Millares 5 4 2 2 2 2 4" xfId="8278" xr:uid="{00000000-0005-0000-0000-0000AA2E0000}"/>
    <cellStyle name="Millares 5 4 2 2 2 2 4 2" xfId="17031" xr:uid="{00000000-0005-0000-0000-0000AB2E0000}"/>
    <cellStyle name="Millares 5 4 2 2 2 2 5" xfId="12655" xr:uid="{00000000-0005-0000-0000-0000AC2E0000}"/>
    <cellStyle name="Millares 5 4 2 2 2 3" xfId="4446" xr:uid="{00000000-0005-0000-0000-0000AD2E0000}"/>
    <cellStyle name="Millares 5 4 2 2 2 3 2" xfId="6635" xr:uid="{00000000-0005-0000-0000-0000AE2E0000}"/>
    <cellStyle name="Millares 5 4 2 2 2 3 2 2" xfId="11012" xr:uid="{00000000-0005-0000-0000-0000AF2E0000}"/>
    <cellStyle name="Millares 5 4 2 2 2 3 2 2 2" xfId="19765" xr:uid="{00000000-0005-0000-0000-0000B02E0000}"/>
    <cellStyle name="Millares 5 4 2 2 2 3 2 3" xfId="15389" xr:uid="{00000000-0005-0000-0000-0000B12E0000}"/>
    <cellStyle name="Millares 5 4 2 2 2 3 3" xfId="8824" xr:uid="{00000000-0005-0000-0000-0000B22E0000}"/>
    <cellStyle name="Millares 5 4 2 2 2 3 3 2" xfId="17577" xr:uid="{00000000-0005-0000-0000-0000B32E0000}"/>
    <cellStyle name="Millares 5 4 2 2 2 3 4" xfId="13201" xr:uid="{00000000-0005-0000-0000-0000B42E0000}"/>
    <cellStyle name="Millares 5 4 2 2 2 4" xfId="5541" xr:uid="{00000000-0005-0000-0000-0000B52E0000}"/>
    <cellStyle name="Millares 5 4 2 2 2 4 2" xfId="9918" xr:uid="{00000000-0005-0000-0000-0000B62E0000}"/>
    <cellStyle name="Millares 5 4 2 2 2 4 2 2" xfId="18671" xr:uid="{00000000-0005-0000-0000-0000B72E0000}"/>
    <cellStyle name="Millares 5 4 2 2 2 4 3" xfId="14295" xr:uid="{00000000-0005-0000-0000-0000B82E0000}"/>
    <cellStyle name="Millares 5 4 2 2 2 5" xfId="7730" xr:uid="{00000000-0005-0000-0000-0000B92E0000}"/>
    <cellStyle name="Millares 5 4 2 2 2 5 2" xfId="16483" xr:uid="{00000000-0005-0000-0000-0000BA2E0000}"/>
    <cellStyle name="Millares 5 4 2 2 2 6" xfId="12107" xr:uid="{00000000-0005-0000-0000-0000BB2E0000}"/>
    <cellStyle name="Millares 5 4 2 2 3" xfId="3624" xr:uid="{00000000-0005-0000-0000-0000BC2E0000}"/>
    <cellStyle name="Millares 5 4 2 2 3 2" xfId="4720" xr:uid="{00000000-0005-0000-0000-0000BD2E0000}"/>
    <cellStyle name="Millares 5 4 2 2 3 2 2" xfId="6909" xr:uid="{00000000-0005-0000-0000-0000BE2E0000}"/>
    <cellStyle name="Millares 5 4 2 2 3 2 2 2" xfId="11286" xr:uid="{00000000-0005-0000-0000-0000BF2E0000}"/>
    <cellStyle name="Millares 5 4 2 2 3 2 2 2 2" xfId="20039" xr:uid="{00000000-0005-0000-0000-0000C02E0000}"/>
    <cellStyle name="Millares 5 4 2 2 3 2 2 3" xfId="15663" xr:uid="{00000000-0005-0000-0000-0000C12E0000}"/>
    <cellStyle name="Millares 5 4 2 2 3 2 3" xfId="9098" xr:uid="{00000000-0005-0000-0000-0000C22E0000}"/>
    <cellStyle name="Millares 5 4 2 2 3 2 3 2" xfId="17851" xr:uid="{00000000-0005-0000-0000-0000C32E0000}"/>
    <cellStyle name="Millares 5 4 2 2 3 2 4" xfId="13475" xr:uid="{00000000-0005-0000-0000-0000C42E0000}"/>
    <cellStyle name="Millares 5 4 2 2 3 3" xfId="5815" xr:uid="{00000000-0005-0000-0000-0000C52E0000}"/>
    <cellStyle name="Millares 5 4 2 2 3 3 2" xfId="10192" xr:uid="{00000000-0005-0000-0000-0000C62E0000}"/>
    <cellStyle name="Millares 5 4 2 2 3 3 2 2" xfId="18945" xr:uid="{00000000-0005-0000-0000-0000C72E0000}"/>
    <cellStyle name="Millares 5 4 2 2 3 3 3" xfId="14569" xr:uid="{00000000-0005-0000-0000-0000C82E0000}"/>
    <cellStyle name="Millares 5 4 2 2 3 4" xfId="8004" xr:uid="{00000000-0005-0000-0000-0000C92E0000}"/>
    <cellStyle name="Millares 5 4 2 2 3 4 2" xfId="16757" xr:uid="{00000000-0005-0000-0000-0000CA2E0000}"/>
    <cellStyle name="Millares 5 4 2 2 3 5" xfId="12381" xr:uid="{00000000-0005-0000-0000-0000CB2E0000}"/>
    <cellStyle name="Millares 5 4 2 2 4" xfId="4172" xr:uid="{00000000-0005-0000-0000-0000CC2E0000}"/>
    <cellStyle name="Millares 5 4 2 2 4 2" xfId="6361" xr:uid="{00000000-0005-0000-0000-0000CD2E0000}"/>
    <cellStyle name="Millares 5 4 2 2 4 2 2" xfId="10738" xr:uid="{00000000-0005-0000-0000-0000CE2E0000}"/>
    <cellStyle name="Millares 5 4 2 2 4 2 2 2" xfId="19491" xr:uid="{00000000-0005-0000-0000-0000CF2E0000}"/>
    <cellStyle name="Millares 5 4 2 2 4 2 3" xfId="15115" xr:uid="{00000000-0005-0000-0000-0000D02E0000}"/>
    <cellStyle name="Millares 5 4 2 2 4 3" xfId="8550" xr:uid="{00000000-0005-0000-0000-0000D12E0000}"/>
    <cellStyle name="Millares 5 4 2 2 4 3 2" xfId="17303" xr:uid="{00000000-0005-0000-0000-0000D22E0000}"/>
    <cellStyle name="Millares 5 4 2 2 4 4" xfId="12927" xr:uid="{00000000-0005-0000-0000-0000D32E0000}"/>
    <cellStyle name="Millares 5 4 2 2 5" xfId="5267" xr:uid="{00000000-0005-0000-0000-0000D42E0000}"/>
    <cellStyle name="Millares 5 4 2 2 5 2" xfId="9644" xr:uid="{00000000-0005-0000-0000-0000D52E0000}"/>
    <cellStyle name="Millares 5 4 2 2 5 2 2" xfId="18397" xr:uid="{00000000-0005-0000-0000-0000D62E0000}"/>
    <cellStyle name="Millares 5 4 2 2 5 3" xfId="14021" xr:uid="{00000000-0005-0000-0000-0000D72E0000}"/>
    <cellStyle name="Millares 5 4 2 2 6" xfId="7456" xr:uid="{00000000-0005-0000-0000-0000D82E0000}"/>
    <cellStyle name="Millares 5 4 2 2 6 2" xfId="16209" xr:uid="{00000000-0005-0000-0000-0000D92E0000}"/>
    <cellStyle name="Millares 5 4 2 2 7" xfId="11833" xr:uid="{00000000-0005-0000-0000-0000DA2E0000}"/>
    <cellStyle name="Millares 5 4 2 3" xfId="3233" xr:uid="{00000000-0005-0000-0000-0000DB2E0000}"/>
    <cellStyle name="Millares 5 4 2 3 2" xfId="3786" xr:uid="{00000000-0005-0000-0000-0000DC2E0000}"/>
    <cellStyle name="Millares 5 4 2 3 2 2" xfId="4882" xr:uid="{00000000-0005-0000-0000-0000DD2E0000}"/>
    <cellStyle name="Millares 5 4 2 3 2 2 2" xfId="7071" xr:uid="{00000000-0005-0000-0000-0000DE2E0000}"/>
    <cellStyle name="Millares 5 4 2 3 2 2 2 2" xfId="11448" xr:uid="{00000000-0005-0000-0000-0000DF2E0000}"/>
    <cellStyle name="Millares 5 4 2 3 2 2 2 2 2" xfId="20201" xr:uid="{00000000-0005-0000-0000-0000E02E0000}"/>
    <cellStyle name="Millares 5 4 2 3 2 2 2 3" xfId="15825" xr:uid="{00000000-0005-0000-0000-0000E12E0000}"/>
    <cellStyle name="Millares 5 4 2 3 2 2 3" xfId="9260" xr:uid="{00000000-0005-0000-0000-0000E22E0000}"/>
    <cellStyle name="Millares 5 4 2 3 2 2 3 2" xfId="18013" xr:uid="{00000000-0005-0000-0000-0000E32E0000}"/>
    <cellStyle name="Millares 5 4 2 3 2 2 4" xfId="13637" xr:uid="{00000000-0005-0000-0000-0000E42E0000}"/>
    <cellStyle name="Millares 5 4 2 3 2 3" xfId="5977" xr:uid="{00000000-0005-0000-0000-0000E52E0000}"/>
    <cellStyle name="Millares 5 4 2 3 2 3 2" xfId="10354" xr:uid="{00000000-0005-0000-0000-0000E62E0000}"/>
    <cellStyle name="Millares 5 4 2 3 2 3 2 2" xfId="19107" xr:uid="{00000000-0005-0000-0000-0000E72E0000}"/>
    <cellStyle name="Millares 5 4 2 3 2 3 3" xfId="14731" xr:uid="{00000000-0005-0000-0000-0000E82E0000}"/>
    <cellStyle name="Millares 5 4 2 3 2 4" xfId="8166" xr:uid="{00000000-0005-0000-0000-0000E92E0000}"/>
    <cellStyle name="Millares 5 4 2 3 2 4 2" xfId="16919" xr:uid="{00000000-0005-0000-0000-0000EA2E0000}"/>
    <cellStyle name="Millares 5 4 2 3 2 5" xfId="12543" xr:uid="{00000000-0005-0000-0000-0000EB2E0000}"/>
    <cellStyle name="Millares 5 4 2 3 3" xfId="4334" xr:uid="{00000000-0005-0000-0000-0000EC2E0000}"/>
    <cellStyle name="Millares 5 4 2 3 3 2" xfId="6523" xr:uid="{00000000-0005-0000-0000-0000ED2E0000}"/>
    <cellStyle name="Millares 5 4 2 3 3 2 2" xfId="10900" xr:uid="{00000000-0005-0000-0000-0000EE2E0000}"/>
    <cellStyle name="Millares 5 4 2 3 3 2 2 2" xfId="19653" xr:uid="{00000000-0005-0000-0000-0000EF2E0000}"/>
    <cellStyle name="Millares 5 4 2 3 3 2 3" xfId="15277" xr:uid="{00000000-0005-0000-0000-0000F02E0000}"/>
    <cellStyle name="Millares 5 4 2 3 3 3" xfId="8712" xr:uid="{00000000-0005-0000-0000-0000F12E0000}"/>
    <cellStyle name="Millares 5 4 2 3 3 3 2" xfId="17465" xr:uid="{00000000-0005-0000-0000-0000F22E0000}"/>
    <cellStyle name="Millares 5 4 2 3 3 4" xfId="13089" xr:uid="{00000000-0005-0000-0000-0000F32E0000}"/>
    <cellStyle name="Millares 5 4 2 3 4" xfId="5429" xr:uid="{00000000-0005-0000-0000-0000F42E0000}"/>
    <cellStyle name="Millares 5 4 2 3 4 2" xfId="9806" xr:uid="{00000000-0005-0000-0000-0000F52E0000}"/>
    <cellStyle name="Millares 5 4 2 3 4 2 2" xfId="18559" xr:uid="{00000000-0005-0000-0000-0000F62E0000}"/>
    <cellStyle name="Millares 5 4 2 3 4 3" xfId="14183" xr:uid="{00000000-0005-0000-0000-0000F72E0000}"/>
    <cellStyle name="Millares 5 4 2 3 5" xfId="7618" xr:uid="{00000000-0005-0000-0000-0000F82E0000}"/>
    <cellStyle name="Millares 5 4 2 3 5 2" xfId="16371" xr:uid="{00000000-0005-0000-0000-0000F92E0000}"/>
    <cellStyle name="Millares 5 4 2 3 6" xfId="11995" xr:uid="{00000000-0005-0000-0000-0000FA2E0000}"/>
    <cellStyle name="Millares 5 4 2 4" xfId="3512" xr:uid="{00000000-0005-0000-0000-0000FB2E0000}"/>
    <cellStyle name="Millares 5 4 2 4 2" xfId="4608" xr:uid="{00000000-0005-0000-0000-0000FC2E0000}"/>
    <cellStyle name="Millares 5 4 2 4 2 2" xfId="6797" xr:uid="{00000000-0005-0000-0000-0000FD2E0000}"/>
    <cellStyle name="Millares 5 4 2 4 2 2 2" xfId="11174" xr:uid="{00000000-0005-0000-0000-0000FE2E0000}"/>
    <cellStyle name="Millares 5 4 2 4 2 2 2 2" xfId="19927" xr:uid="{00000000-0005-0000-0000-0000FF2E0000}"/>
    <cellStyle name="Millares 5 4 2 4 2 2 3" xfId="15551" xr:uid="{00000000-0005-0000-0000-0000002F0000}"/>
    <cellStyle name="Millares 5 4 2 4 2 3" xfId="8986" xr:uid="{00000000-0005-0000-0000-0000012F0000}"/>
    <cellStyle name="Millares 5 4 2 4 2 3 2" xfId="17739" xr:uid="{00000000-0005-0000-0000-0000022F0000}"/>
    <cellStyle name="Millares 5 4 2 4 2 4" xfId="13363" xr:uid="{00000000-0005-0000-0000-0000032F0000}"/>
    <cellStyle name="Millares 5 4 2 4 3" xfId="5703" xr:uid="{00000000-0005-0000-0000-0000042F0000}"/>
    <cellStyle name="Millares 5 4 2 4 3 2" xfId="10080" xr:uid="{00000000-0005-0000-0000-0000052F0000}"/>
    <cellStyle name="Millares 5 4 2 4 3 2 2" xfId="18833" xr:uid="{00000000-0005-0000-0000-0000062F0000}"/>
    <cellStyle name="Millares 5 4 2 4 3 3" xfId="14457" xr:uid="{00000000-0005-0000-0000-0000072F0000}"/>
    <cellStyle name="Millares 5 4 2 4 4" xfId="7892" xr:uid="{00000000-0005-0000-0000-0000082F0000}"/>
    <cellStyle name="Millares 5 4 2 4 4 2" xfId="16645" xr:uid="{00000000-0005-0000-0000-0000092F0000}"/>
    <cellStyle name="Millares 5 4 2 4 5" xfId="12269" xr:uid="{00000000-0005-0000-0000-00000A2F0000}"/>
    <cellStyle name="Millares 5 4 2 5" xfId="4060" xr:uid="{00000000-0005-0000-0000-00000B2F0000}"/>
    <cellStyle name="Millares 5 4 2 5 2" xfId="6249" xr:uid="{00000000-0005-0000-0000-00000C2F0000}"/>
    <cellStyle name="Millares 5 4 2 5 2 2" xfId="10626" xr:uid="{00000000-0005-0000-0000-00000D2F0000}"/>
    <cellStyle name="Millares 5 4 2 5 2 2 2" xfId="19379" xr:uid="{00000000-0005-0000-0000-00000E2F0000}"/>
    <cellStyle name="Millares 5 4 2 5 2 3" xfId="15003" xr:uid="{00000000-0005-0000-0000-00000F2F0000}"/>
    <cellStyle name="Millares 5 4 2 5 3" xfId="8438" xr:uid="{00000000-0005-0000-0000-0000102F0000}"/>
    <cellStyle name="Millares 5 4 2 5 3 2" xfId="17191" xr:uid="{00000000-0005-0000-0000-0000112F0000}"/>
    <cellStyle name="Millares 5 4 2 5 4" xfId="12815" xr:uid="{00000000-0005-0000-0000-0000122F0000}"/>
    <cellStyle name="Millares 5 4 2 6" xfId="5155" xr:uid="{00000000-0005-0000-0000-0000132F0000}"/>
    <cellStyle name="Millares 5 4 2 6 2" xfId="9532" xr:uid="{00000000-0005-0000-0000-0000142F0000}"/>
    <cellStyle name="Millares 5 4 2 6 2 2" xfId="18285" xr:uid="{00000000-0005-0000-0000-0000152F0000}"/>
    <cellStyle name="Millares 5 4 2 6 3" xfId="13909" xr:uid="{00000000-0005-0000-0000-0000162F0000}"/>
    <cellStyle name="Millares 5 4 2 7" xfId="7344" xr:uid="{00000000-0005-0000-0000-0000172F0000}"/>
    <cellStyle name="Millares 5 4 2 7 2" xfId="16097" xr:uid="{00000000-0005-0000-0000-0000182F0000}"/>
    <cellStyle name="Millares 5 4 2 8" xfId="11721" xr:uid="{00000000-0005-0000-0000-0000192F0000}"/>
    <cellStyle name="Millares 5 4 3" xfId="3012" xr:uid="{00000000-0005-0000-0000-00001A2F0000}"/>
    <cellStyle name="Millares 5 4 3 2" xfId="3288" xr:uid="{00000000-0005-0000-0000-00001B2F0000}"/>
    <cellStyle name="Millares 5 4 3 2 2" xfId="3841" xr:uid="{00000000-0005-0000-0000-00001C2F0000}"/>
    <cellStyle name="Millares 5 4 3 2 2 2" xfId="4937" xr:uid="{00000000-0005-0000-0000-00001D2F0000}"/>
    <cellStyle name="Millares 5 4 3 2 2 2 2" xfId="7126" xr:uid="{00000000-0005-0000-0000-00001E2F0000}"/>
    <cellStyle name="Millares 5 4 3 2 2 2 2 2" xfId="11503" xr:uid="{00000000-0005-0000-0000-00001F2F0000}"/>
    <cellStyle name="Millares 5 4 3 2 2 2 2 2 2" xfId="20256" xr:uid="{00000000-0005-0000-0000-0000202F0000}"/>
    <cellStyle name="Millares 5 4 3 2 2 2 2 3" xfId="15880" xr:uid="{00000000-0005-0000-0000-0000212F0000}"/>
    <cellStyle name="Millares 5 4 3 2 2 2 3" xfId="9315" xr:uid="{00000000-0005-0000-0000-0000222F0000}"/>
    <cellStyle name="Millares 5 4 3 2 2 2 3 2" xfId="18068" xr:uid="{00000000-0005-0000-0000-0000232F0000}"/>
    <cellStyle name="Millares 5 4 3 2 2 2 4" xfId="13692" xr:uid="{00000000-0005-0000-0000-0000242F0000}"/>
    <cellStyle name="Millares 5 4 3 2 2 3" xfId="6032" xr:uid="{00000000-0005-0000-0000-0000252F0000}"/>
    <cellStyle name="Millares 5 4 3 2 2 3 2" xfId="10409" xr:uid="{00000000-0005-0000-0000-0000262F0000}"/>
    <cellStyle name="Millares 5 4 3 2 2 3 2 2" xfId="19162" xr:uid="{00000000-0005-0000-0000-0000272F0000}"/>
    <cellStyle name="Millares 5 4 3 2 2 3 3" xfId="14786" xr:uid="{00000000-0005-0000-0000-0000282F0000}"/>
    <cellStyle name="Millares 5 4 3 2 2 4" xfId="8221" xr:uid="{00000000-0005-0000-0000-0000292F0000}"/>
    <cellStyle name="Millares 5 4 3 2 2 4 2" xfId="16974" xr:uid="{00000000-0005-0000-0000-00002A2F0000}"/>
    <cellStyle name="Millares 5 4 3 2 2 5" xfId="12598" xr:uid="{00000000-0005-0000-0000-00002B2F0000}"/>
    <cellStyle name="Millares 5 4 3 2 3" xfId="4389" xr:uid="{00000000-0005-0000-0000-00002C2F0000}"/>
    <cellStyle name="Millares 5 4 3 2 3 2" xfId="6578" xr:uid="{00000000-0005-0000-0000-00002D2F0000}"/>
    <cellStyle name="Millares 5 4 3 2 3 2 2" xfId="10955" xr:uid="{00000000-0005-0000-0000-00002E2F0000}"/>
    <cellStyle name="Millares 5 4 3 2 3 2 2 2" xfId="19708" xr:uid="{00000000-0005-0000-0000-00002F2F0000}"/>
    <cellStyle name="Millares 5 4 3 2 3 2 3" xfId="15332" xr:uid="{00000000-0005-0000-0000-0000302F0000}"/>
    <cellStyle name="Millares 5 4 3 2 3 3" xfId="8767" xr:uid="{00000000-0005-0000-0000-0000312F0000}"/>
    <cellStyle name="Millares 5 4 3 2 3 3 2" xfId="17520" xr:uid="{00000000-0005-0000-0000-0000322F0000}"/>
    <cellStyle name="Millares 5 4 3 2 3 4" xfId="13144" xr:uid="{00000000-0005-0000-0000-0000332F0000}"/>
    <cellStyle name="Millares 5 4 3 2 4" xfId="5484" xr:uid="{00000000-0005-0000-0000-0000342F0000}"/>
    <cellStyle name="Millares 5 4 3 2 4 2" xfId="9861" xr:uid="{00000000-0005-0000-0000-0000352F0000}"/>
    <cellStyle name="Millares 5 4 3 2 4 2 2" xfId="18614" xr:uid="{00000000-0005-0000-0000-0000362F0000}"/>
    <cellStyle name="Millares 5 4 3 2 4 3" xfId="14238" xr:uid="{00000000-0005-0000-0000-0000372F0000}"/>
    <cellStyle name="Millares 5 4 3 2 5" xfId="7673" xr:uid="{00000000-0005-0000-0000-0000382F0000}"/>
    <cellStyle name="Millares 5 4 3 2 5 2" xfId="16426" xr:uid="{00000000-0005-0000-0000-0000392F0000}"/>
    <cellStyle name="Millares 5 4 3 2 6" xfId="12050" xr:uid="{00000000-0005-0000-0000-00003A2F0000}"/>
    <cellStyle name="Millares 5 4 3 3" xfId="3567" xr:uid="{00000000-0005-0000-0000-00003B2F0000}"/>
    <cellStyle name="Millares 5 4 3 3 2" xfId="4663" xr:uid="{00000000-0005-0000-0000-00003C2F0000}"/>
    <cellStyle name="Millares 5 4 3 3 2 2" xfId="6852" xr:uid="{00000000-0005-0000-0000-00003D2F0000}"/>
    <cellStyle name="Millares 5 4 3 3 2 2 2" xfId="11229" xr:uid="{00000000-0005-0000-0000-00003E2F0000}"/>
    <cellStyle name="Millares 5 4 3 3 2 2 2 2" xfId="19982" xr:uid="{00000000-0005-0000-0000-00003F2F0000}"/>
    <cellStyle name="Millares 5 4 3 3 2 2 3" xfId="15606" xr:uid="{00000000-0005-0000-0000-0000402F0000}"/>
    <cellStyle name="Millares 5 4 3 3 2 3" xfId="9041" xr:uid="{00000000-0005-0000-0000-0000412F0000}"/>
    <cellStyle name="Millares 5 4 3 3 2 3 2" xfId="17794" xr:uid="{00000000-0005-0000-0000-0000422F0000}"/>
    <cellStyle name="Millares 5 4 3 3 2 4" xfId="13418" xr:uid="{00000000-0005-0000-0000-0000432F0000}"/>
    <cellStyle name="Millares 5 4 3 3 3" xfId="5758" xr:uid="{00000000-0005-0000-0000-0000442F0000}"/>
    <cellStyle name="Millares 5 4 3 3 3 2" xfId="10135" xr:uid="{00000000-0005-0000-0000-0000452F0000}"/>
    <cellStyle name="Millares 5 4 3 3 3 2 2" xfId="18888" xr:uid="{00000000-0005-0000-0000-0000462F0000}"/>
    <cellStyle name="Millares 5 4 3 3 3 3" xfId="14512" xr:uid="{00000000-0005-0000-0000-0000472F0000}"/>
    <cellStyle name="Millares 5 4 3 3 4" xfId="7947" xr:uid="{00000000-0005-0000-0000-0000482F0000}"/>
    <cellStyle name="Millares 5 4 3 3 4 2" xfId="16700" xr:uid="{00000000-0005-0000-0000-0000492F0000}"/>
    <cellStyle name="Millares 5 4 3 3 5" xfId="12324" xr:uid="{00000000-0005-0000-0000-00004A2F0000}"/>
    <cellStyle name="Millares 5 4 3 4" xfId="4115" xr:uid="{00000000-0005-0000-0000-00004B2F0000}"/>
    <cellStyle name="Millares 5 4 3 4 2" xfId="6304" xr:uid="{00000000-0005-0000-0000-00004C2F0000}"/>
    <cellStyle name="Millares 5 4 3 4 2 2" xfId="10681" xr:uid="{00000000-0005-0000-0000-00004D2F0000}"/>
    <cellStyle name="Millares 5 4 3 4 2 2 2" xfId="19434" xr:uid="{00000000-0005-0000-0000-00004E2F0000}"/>
    <cellStyle name="Millares 5 4 3 4 2 3" xfId="15058" xr:uid="{00000000-0005-0000-0000-00004F2F0000}"/>
    <cellStyle name="Millares 5 4 3 4 3" xfId="8493" xr:uid="{00000000-0005-0000-0000-0000502F0000}"/>
    <cellStyle name="Millares 5 4 3 4 3 2" xfId="17246" xr:uid="{00000000-0005-0000-0000-0000512F0000}"/>
    <cellStyle name="Millares 5 4 3 4 4" xfId="12870" xr:uid="{00000000-0005-0000-0000-0000522F0000}"/>
    <cellStyle name="Millares 5 4 3 5" xfId="5210" xr:uid="{00000000-0005-0000-0000-0000532F0000}"/>
    <cellStyle name="Millares 5 4 3 5 2" xfId="9587" xr:uid="{00000000-0005-0000-0000-0000542F0000}"/>
    <cellStyle name="Millares 5 4 3 5 2 2" xfId="18340" xr:uid="{00000000-0005-0000-0000-0000552F0000}"/>
    <cellStyle name="Millares 5 4 3 5 3" xfId="13964" xr:uid="{00000000-0005-0000-0000-0000562F0000}"/>
    <cellStyle name="Millares 5 4 3 6" xfId="7399" xr:uid="{00000000-0005-0000-0000-0000572F0000}"/>
    <cellStyle name="Millares 5 4 3 6 2" xfId="16152" xr:uid="{00000000-0005-0000-0000-0000582F0000}"/>
    <cellStyle name="Millares 5 4 3 7" xfId="11776" xr:uid="{00000000-0005-0000-0000-0000592F0000}"/>
    <cellStyle name="Millares 5 4 4" xfId="2899" xr:uid="{00000000-0005-0000-0000-00005A2F0000}"/>
    <cellStyle name="Millares 5 4 4 2" xfId="3178" xr:uid="{00000000-0005-0000-0000-00005B2F0000}"/>
    <cellStyle name="Millares 5 4 4 2 2" xfId="3731" xr:uid="{00000000-0005-0000-0000-00005C2F0000}"/>
    <cellStyle name="Millares 5 4 4 2 2 2" xfId="4827" xr:uid="{00000000-0005-0000-0000-00005D2F0000}"/>
    <cellStyle name="Millares 5 4 4 2 2 2 2" xfId="7016" xr:uid="{00000000-0005-0000-0000-00005E2F0000}"/>
    <cellStyle name="Millares 5 4 4 2 2 2 2 2" xfId="11393" xr:uid="{00000000-0005-0000-0000-00005F2F0000}"/>
    <cellStyle name="Millares 5 4 4 2 2 2 2 2 2" xfId="20146" xr:uid="{00000000-0005-0000-0000-0000602F0000}"/>
    <cellStyle name="Millares 5 4 4 2 2 2 2 3" xfId="15770" xr:uid="{00000000-0005-0000-0000-0000612F0000}"/>
    <cellStyle name="Millares 5 4 4 2 2 2 3" xfId="9205" xr:uid="{00000000-0005-0000-0000-0000622F0000}"/>
    <cellStyle name="Millares 5 4 4 2 2 2 3 2" xfId="17958" xr:uid="{00000000-0005-0000-0000-0000632F0000}"/>
    <cellStyle name="Millares 5 4 4 2 2 2 4" xfId="13582" xr:uid="{00000000-0005-0000-0000-0000642F0000}"/>
    <cellStyle name="Millares 5 4 4 2 2 3" xfId="5922" xr:uid="{00000000-0005-0000-0000-0000652F0000}"/>
    <cellStyle name="Millares 5 4 4 2 2 3 2" xfId="10299" xr:uid="{00000000-0005-0000-0000-0000662F0000}"/>
    <cellStyle name="Millares 5 4 4 2 2 3 2 2" xfId="19052" xr:uid="{00000000-0005-0000-0000-0000672F0000}"/>
    <cellStyle name="Millares 5 4 4 2 2 3 3" xfId="14676" xr:uid="{00000000-0005-0000-0000-0000682F0000}"/>
    <cellStyle name="Millares 5 4 4 2 2 4" xfId="8111" xr:uid="{00000000-0005-0000-0000-0000692F0000}"/>
    <cellStyle name="Millares 5 4 4 2 2 4 2" xfId="16864" xr:uid="{00000000-0005-0000-0000-00006A2F0000}"/>
    <cellStyle name="Millares 5 4 4 2 2 5" xfId="12488" xr:uid="{00000000-0005-0000-0000-00006B2F0000}"/>
    <cellStyle name="Millares 5 4 4 2 3" xfId="4279" xr:uid="{00000000-0005-0000-0000-00006C2F0000}"/>
    <cellStyle name="Millares 5 4 4 2 3 2" xfId="6468" xr:uid="{00000000-0005-0000-0000-00006D2F0000}"/>
    <cellStyle name="Millares 5 4 4 2 3 2 2" xfId="10845" xr:uid="{00000000-0005-0000-0000-00006E2F0000}"/>
    <cellStyle name="Millares 5 4 4 2 3 2 2 2" xfId="19598" xr:uid="{00000000-0005-0000-0000-00006F2F0000}"/>
    <cellStyle name="Millares 5 4 4 2 3 2 3" xfId="15222" xr:uid="{00000000-0005-0000-0000-0000702F0000}"/>
    <cellStyle name="Millares 5 4 4 2 3 3" xfId="8657" xr:uid="{00000000-0005-0000-0000-0000712F0000}"/>
    <cellStyle name="Millares 5 4 4 2 3 3 2" xfId="17410" xr:uid="{00000000-0005-0000-0000-0000722F0000}"/>
    <cellStyle name="Millares 5 4 4 2 3 4" xfId="13034" xr:uid="{00000000-0005-0000-0000-0000732F0000}"/>
    <cellStyle name="Millares 5 4 4 2 4" xfId="5374" xr:uid="{00000000-0005-0000-0000-0000742F0000}"/>
    <cellStyle name="Millares 5 4 4 2 4 2" xfId="9751" xr:uid="{00000000-0005-0000-0000-0000752F0000}"/>
    <cellStyle name="Millares 5 4 4 2 4 2 2" xfId="18504" xr:uid="{00000000-0005-0000-0000-0000762F0000}"/>
    <cellStyle name="Millares 5 4 4 2 4 3" xfId="14128" xr:uid="{00000000-0005-0000-0000-0000772F0000}"/>
    <cellStyle name="Millares 5 4 4 2 5" xfId="7563" xr:uid="{00000000-0005-0000-0000-0000782F0000}"/>
    <cellStyle name="Millares 5 4 4 2 5 2" xfId="16316" xr:uid="{00000000-0005-0000-0000-0000792F0000}"/>
    <cellStyle name="Millares 5 4 4 2 6" xfId="11940" xr:uid="{00000000-0005-0000-0000-00007A2F0000}"/>
    <cellStyle name="Millares 5 4 4 3" xfId="3457" xr:uid="{00000000-0005-0000-0000-00007B2F0000}"/>
    <cellStyle name="Millares 5 4 4 3 2" xfId="4553" xr:uid="{00000000-0005-0000-0000-00007C2F0000}"/>
    <cellStyle name="Millares 5 4 4 3 2 2" xfId="6742" xr:uid="{00000000-0005-0000-0000-00007D2F0000}"/>
    <cellStyle name="Millares 5 4 4 3 2 2 2" xfId="11119" xr:uid="{00000000-0005-0000-0000-00007E2F0000}"/>
    <cellStyle name="Millares 5 4 4 3 2 2 2 2" xfId="19872" xr:uid="{00000000-0005-0000-0000-00007F2F0000}"/>
    <cellStyle name="Millares 5 4 4 3 2 2 3" xfId="15496" xr:uid="{00000000-0005-0000-0000-0000802F0000}"/>
    <cellStyle name="Millares 5 4 4 3 2 3" xfId="8931" xr:uid="{00000000-0005-0000-0000-0000812F0000}"/>
    <cellStyle name="Millares 5 4 4 3 2 3 2" xfId="17684" xr:uid="{00000000-0005-0000-0000-0000822F0000}"/>
    <cellStyle name="Millares 5 4 4 3 2 4" xfId="13308" xr:uid="{00000000-0005-0000-0000-0000832F0000}"/>
    <cellStyle name="Millares 5 4 4 3 3" xfId="5648" xr:uid="{00000000-0005-0000-0000-0000842F0000}"/>
    <cellStyle name="Millares 5 4 4 3 3 2" xfId="10025" xr:uid="{00000000-0005-0000-0000-0000852F0000}"/>
    <cellStyle name="Millares 5 4 4 3 3 2 2" xfId="18778" xr:uid="{00000000-0005-0000-0000-0000862F0000}"/>
    <cellStyle name="Millares 5 4 4 3 3 3" xfId="14402" xr:uid="{00000000-0005-0000-0000-0000872F0000}"/>
    <cellStyle name="Millares 5 4 4 3 4" xfId="7837" xr:uid="{00000000-0005-0000-0000-0000882F0000}"/>
    <cellStyle name="Millares 5 4 4 3 4 2" xfId="16590" xr:uid="{00000000-0005-0000-0000-0000892F0000}"/>
    <cellStyle name="Millares 5 4 4 3 5" xfId="12214" xr:uid="{00000000-0005-0000-0000-00008A2F0000}"/>
    <cellStyle name="Millares 5 4 4 4" xfId="4005" xr:uid="{00000000-0005-0000-0000-00008B2F0000}"/>
    <cellStyle name="Millares 5 4 4 4 2" xfId="6194" xr:uid="{00000000-0005-0000-0000-00008C2F0000}"/>
    <cellStyle name="Millares 5 4 4 4 2 2" xfId="10571" xr:uid="{00000000-0005-0000-0000-00008D2F0000}"/>
    <cellStyle name="Millares 5 4 4 4 2 2 2" xfId="19324" xr:uid="{00000000-0005-0000-0000-00008E2F0000}"/>
    <cellStyle name="Millares 5 4 4 4 2 3" xfId="14948" xr:uid="{00000000-0005-0000-0000-00008F2F0000}"/>
    <cellStyle name="Millares 5 4 4 4 3" xfId="8383" xr:uid="{00000000-0005-0000-0000-0000902F0000}"/>
    <cellStyle name="Millares 5 4 4 4 3 2" xfId="17136" xr:uid="{00000000-0005-0000-0000-0000912F0000}"/>
    <cellStyle name="Millares 5 4 4 4 4" xfId="12760" xr:uid="{00000000-0005-0000-0000-0000922F0000}"/>
    <cellStyle name="Millares 5 4 4 5" xfId="5100" xr:uid="{00000000-0005-0000-0000-0000932F0000}"/>
    <cellStyle name="Millares 5 4 4 5 2" xfId="9477" xr:uid="{00000000-0005-0000-0000-0000942F0000}"/>
    <cellStyle name="Millares 5 4 4 5 2 2" xfId="18230" xr:uid="{00000000-0005-0000-0000-0000952F0000}"/>
    <cellStyle name="Millares 5 4 4 5 3" xfId="13854" xr:uid="{00000000-0005-0000-0000-0000962F0000}"/>
    <cellStyle name="Millares 5 4 4 6" xfId="7289" xr:uid="{00000000-0005-0000-0000-0000972F0000}"/>
    <cellStyle name="Millares 5 4 4 6 2" xfId="16042" xr:uid="{00000000-0005-0000-0000-0000982F0000}"/>
    <cellStyle name="Millares 5 4 4 7" xfId="11666" xr:uid="{00000000-0005-0000-0000-0000992F0000}"/>
    <cellStyle name="Millares 5 4 5" xfId="3128" xr:uid="{00000000-0005-0000-0000-00009A2F0000}"/>
    <cellStyle name="Millares 5 4 5 2" xfId="3682" xr:uid="{00000000-0005-0000-0000-00009B2F0000}"/>
    <cellStyle name="Millares 5 4 5 2 2" xfId="4778" xr:uid="{00000000-0005-0000-0000-00009C2F0000}"/>
    <cellStyle name="Millares 5 4 5 2 2 2" xfId="6967" xr:uid="{00000000-0005-0000-0000-00009D2F0000}"/>
    <cellStyle name="Millares 5 4 5 2 2 2 2" xfId="11344" xr:uid="{00000000-0005-0000-0000-00009E2F0000}"/>
    <cellStyle name="Millares 5 4 5 2 2 2 2 2" xfId="20097" xr:uid="{00000000-0005-0000-0000-00009F2F0000}"/>
    <cellStyle name="Millares 5 4 5 2 2 2 3" xfId="15721" xr:uid="{00000000-0005-0000-0000-0000A02F0000}"/>
    <cellStyle name="Millares 5 4 5 2 2 3" xfId="9156" xr:uid="{00000000-0005-0000-0000-0000A12F0000}"/>
    <cellStyle name="Millares 5 4 5 2 2 3 2" xfId="17909" xr:uid="{00000000-0005-0000-0000-0000A22F0000}"/>
    <cellStyle name="Millares 5 4 5 2 2 4" xfId="13533" xr:uid="{00000000-0005-0000-0000-0000A32F0000}"/>
    <cellStyle name="Millares 5 4 5 2 3" xfId="5873" xr:uid="{00000000-0005-0000-0000-0000A42F0000}"/>
    <cellStyle name="Millares 5 4 5 2 3 2" xfId="10250" xr:uid="{00000000-0005-0000-0000-0000A52F0000}"/>
    <cellStyle name="Millares 5 4 5 2 3 2 2" xfId="19003" xr:uid="{00000000-0005-0000-0000-0000A62F0000}"/>
    <cellStyle name="Millares 5 4 5 2 3 3" xfId="14627" xr:uid="{00000000-0005-0000-0000-0000A72F0000}"/>
    <cellStyle name="Millares 5 4 5 2 4" xfId="8062" xr:uid="{00000000-0005-0000-0000-0000A82F0000}"/>
    <cellStyle name="Millares 5 4 5 2 4 2" xfId="16815" xr:uid="{00000000-0005-0000-0000-0000A92F0000}"/>
    <cellStyle name="Millares 5 4 5 2 5" xfId="12439" xr:uid="{00000000-0005-0000-0000-0000AA2F0000}"/>
    <cellStyle name="Millares 5 4 5 3" xfId="4230" xr:uid="{00000000-0005-0000-0000-0000AB2F0000}"/>
    <cellStyle name="Millares 5 4 5 3 2" xfId="6419" xr:uid="{00000000-0005-0000-0000-0000AC2F0000}"/>
    <cellStyle name="Millares 5 4 5 3 2 2" xfId="10796" xr:uid="{00000000-0005-0000-0000-0000AD2F0000}"/>
    <cellStyle name="Millares 5 4 5 3 2 2 2" xfId="19549" xr:uid="{00000000-0005-0000-0000-0000AE2F0000}"/>
    <cellStyle name="Millares 5 4 5 3 2 3" xfId="15173" xr:uid="{00000000-0005-0000-0000-0000AF2F0000}"/>
    <cellStyle name="Millares 5 4 5 3 3" xfId="8608" xr:uid="{00000000-0005-0000-0000-0000B02F0000}"/>
    <cellStyle name="Millares 5 4 5 3 3 2" xfId="17361" xr:uid="{00000000-0005-0000-0000-0000B12F0000}"/>
    <cellStyle name="Millares 5 4 5 3 4" xfId="12985" xr:uid="{00000000-0005-0000-0000-0000B22F0000}"/>
    <cellStyle name="Millares 5 4 5 4" xfId="5325" xr:uid="{00000000-0005-0000-0000-0000B32F0000}"/>
    <cellStyle name="Millares 5 4 5 4 2" xfId="9702" xr:uid="{00000000-0005-0000-0000-0000B42F0000}"/>
    <cellStyle name="Millares 5 4 5 4 2 2" xfId="18455" xr:uid="{00000000-0005-0000-0000-0000B52F0000}"/>
    <cellStyle name="Millares 5 4 5 4 3" xfId="14079" xr:uid="{00000000-0005-0000-0000-0000B62F0000}"/>
    <cellStyle name="Millares 5 4 5 5" xfId="7514" xr:uid="{00000000-0005-0000-0000-0000B72F0000}"/>
    <cellStyle name="Millares 5 4 5 5 2" xfId="16267" xr:uid="{00000000-0005-0000-0000-0000B82F0000}"/>
    <cellStyle name="Millares 5 4 5 6" xfId="11891" xr:uid="{00000000-0005-0000-0000-0000B92F0000}"/>
    <cellStyle name="Millares 5 4 6" xfId="3407" xr:uid="{00000000-0005-0000-0000-0000BA2F0000}"/>
    <cellStyle name="Millares 5 4 6 2" xfId="4504" xr:uid="{00000000-0005-0000-0000-0000BB2F0000}"/>
    <cellStyle name="Millares 5 4 6 2 2" xfId="6693" xr:uid="{00000000-0005-0000-0000-0000BC2F0000}"/>
    <cellStyle name="Millares 5 4 6 2 2 2" xfId="11070" xr:uid="{00000000-0005-0000-0000-0000BD2F0000}"/>
    <cellStyle name="Millares 5 4 6 2 2 2 2" xfId="19823" xr:uid="{00000000-0005-0000-0000-0000BE2F0000}"/>
    <cellStyle name="Millares 5 4 6 2 2 3" xfId="15447" xr:uid="{00000000-0005-0000-0000-0000BF2F0000}"/>
    <cellStyle name="Millares 5 4 6 2 3" xfId="8882" xr:uid="{00000000-0005-0000-0000-0000C02F0000}"/>
    <cellStyle name="Millares 5 4 6 2 3 2" xfId="17635" xr:uid="{00000000-0005-0000-0000-0000C12F0000}"/>
    <cellStyle name="Millares 5 4 6 2 4" xfId="13259" xr:uid="{00000000-0005-0000-0000-0000C22F0000}"/>
    <cellStyle name="Millares 5 4 6 3" xfId="5599" xr:uid="{00000000-0005-0000-0000-0000C32F0000}"/>
    <cellStyle name="Millares 5 4 6 3 2" xfId="9976" xr:uid="{00000000-0005-0000-0000-0000C42F0000}"/>
    <cellStyle name="Millares 5 4 6 3 2 2" xfId="18729" xr:uid="{00000000-0005-0000-0000-0000C52F0000}"/>
    <cellStyle name="Millares 5 4 6 3 3" xfId="14353" xr:uid="{00000000-0005-0000-0000-0000C62F0000}"/>
    <cellStyle name="Millares 5 4 6 4" xfId="7788" xr:uid="{00000000-0005-0000-0000-0000C72F0000}"/>
    <cellStyle name="Millares 5 4 6 4 2" xfId="16541" xr:uid="{00000000-0005-0000-0000-0000C82F0000}"/>
    <cellStyle name="Millares 5 4 6 5" xfId="12165" xr:uid="{00000000-0005-0000-0000-0000C92F0000}"/>
    <cellStyle name="Millares 5 4 7" xfId="3957" xr:uid="{00000000-0005-0000-0000-0000CA2F0000}"/>
    <cellStyle name="Millares 5 4 7 2" xfId="6146" xr:uid="{00000000-0005-0000-0000-0000CB2F0000}"/>
    <cellStyle name="Millares 5 4 7 2 2" xfId="10523" xr:uid="{00000000-0005-0000-0000-0000CC2F0000}"/>
    <cellStyle name="Millares 5 4 7 2 2 2" xfId="19276" xr:uid="{00000000-0005-0000-0000-0000CD2F0000}"/>
    <cellStyle name="Millares 5 4 7 2 3" xfId="14900" xr:uid="{00000000-0005-0000-0000-0000CE2F0000}"/>
    <cellStyle name="Millares 5 4 7 3" xfId="8335" xr:uid="{00000000-0005-0000-0000-0000CF2F0000}"/>
    <cellStyle name="Millares 5 4 7 3 2" xfId="17088" xr:uid="{00000000-0005-0000-0000-0000D02F0000}"/>
    <cellStyle name="Millares 5 4 7 4" xfId="12712" xr:uid="{00000000-0005-0000-0000-0000D12F0000}"/>
    <cellStyle name="Millares 5 4 8" xfId="5052" xr:uid="{00000000-0005-0000-0000-0000D22F0000}"/>
    <cellStyle name="Millares 5 4 8 2" xfId="9429" xr:uid="{00000000-0005-0000-0000-0000D32F0000}"/>
    <cellStyle name="Millares 5 4 8 2 2" xfId="18182" xr:uid="{00000000-0005-0000-0000-0000D42F0000}"/>
    <cellStyle name="Millares 5 4 8 3" xfId="13806" xr:uid="{00000000-0005-0000-0000-0000D52F0000}"/>
    <cellStyle name="Millares 5 4 9" xfId="7241" xr:uid="{00000000-0005-0000-0000-0000D62F0000}"/>
    <cellStyle name="Millares 5 4 9 2" xfId="15994" xr:uid="{00000000-0005-0000-0000-0000D72F0000}"/>
    <cellStyle name="Millares 5 5" xfId="233" xr:uid="{00000000-0005-0000-0000-0000D82F0000}"/>
    <cellStyle name="Millares 5 5 10" xfId="11619" xr:uid="{00000000-0005-0000-0000-0000D92F0000}"/>
    <cellStyle name="Millares 5 5 2" xfId="2958" xr:uid="{00000000-0005-0000-0000-0000DA2F0000}"/>
    <cellStyle name="Millares 5 5 2 2" xfId="3070" xr:uid="{00000000-0005-0000-0000-0000DB2F0000}"/>
    <cellStyle name="Millares 5 5 2 2 2" xfId="3346" xr:uid="{00000000-0005-0000-0000-0000DC2F0000}"/>
    <cellStyle name="Millares 5 5 2 2 2 2" xfId="3899" xr:uid="{00000000-0005-0000-0000-0000DD2F0000}"/>
    <cellStyle name="Millares 5 5 2 2 2 2 2" xfId="4995" xr:uid="{00000000-0005-0000-0000-0000DE2F0000}"/>
    <cellStyle name="Millares 5 5 2 2 2 2 2 2" xfId="7184" xr:uid="{00000000-0005-0000-0000-0000DF2F0000}"/>
    <cellStyle name="Millares 5 5 2 2 2 2 2 2 2" xfId="11561" xr:uid="{00000000-0005-0000-0000-0000E02F0000}"/>
    <cellStyle name="Millares 5 5 2 2 2 2 2 2 2 2" xfId="20314" xr:uid="{00000000-0005-0000-0000-0000E12F0000}"/>
    <cellStyle name="Millares 5 5 2 2 2 2 2 2 3" xfId="15938" xr:uid="{00000000-0005-0000-0000-0000E22F0000}"/>
    <cellStyle name="Millares 5 5 2 2 2 2 2 3" xfId="9373" xr:uid="{00000000-0005-0000-0000-0000E32F0000}"/>
    <cellStyle name="Millares 5 5 2 2 2 2 2 3 2" xfId="18126" xr:uid="{00000000-0005-0000-0000-0000E42F0000}"/>
    <cellStyle name="Millares 5 5 2 2 2 2 2 4" xfId="13750" xr:uid="{00000000-0005-0000-0000-0000E52F0000}"/>
    <cellStyle name="Millares 5 5 2 2 2 2 3" xfId="6090" xr:uid="{00000000-0005-0000-0000-0000E62F0000}"/>
    <cellStyle name="Millares 5 5 2 2 2 2 3 2" xfId="10467" xr:uid="{00000000-0005-0000-0000-0000E72F0000}"/>
    <cellStyle name="Millares 5 5 2 2 2 2 3 2 2" xfId="19220" xr:uid="{00000000-0005-0000-0000-0000E82F0000}"/>
    <cellStyle name="Millares 5 5 2 2 2 2 3 3" xfId="14844" xr:uid="{00000000-0005-0000-0000-0000E92F0000}"/>
    <cellStyle name="Millares 5 5 2 2 2 2 4" xfId="8279" xr:uid="{00000000-0005-0000-0000-0000EA2F0000}"/>
    <cellStyle name="Millares 5 5 2 2 2 2 4 2" xfId="17032" xr:uid="{00000000-0005-0000-0000-0000EB2F0000}"/>
    <cellStyle name="Millares 5 5 2 2 2 2 5" xfId="12656" xr:uid="{00000000-0005-0000-0000-0000EC2F0000}"/>
    <cellStyle name="Millares 5 5 2 2 2 3" xfId="4447" xr:uid="{00000000-0005-0000-0000-0000ED2F0000}"/>
    <cellStyle name="Millares 5 5 2 2 2 3 2" xfId="6636" xr:uid="{00000000-0005-0000-0000-0000EE2F0000}"/>
    <cellStyle name="Millares 5 5 2 2 2 3 2 2" xfId="11013" xr:uid="{00000000-0005-0000-0000-0000EF2F0000}"/>
    <cellStyle name="Millares 5 5 2 2 2 3 2 2 2" xfId="19766" xr:uid="{00000000-0005-0000-0000-0000F02F0000}"/>
    <cellStyle name="Millares 5 5 2 2 2 3 2 3" xfId="15390" xr:uid="{00000000-0005-0000-0000-0000F12F0000}"/>
    <cellStyle name="Millares 5 5 2 2 2 3 3" xfId="8825" xr:uid="{00000000-0005-0000-0000-0000F22F0000}"/>
    <cellStyle name="Millares 5 5 2 2 2 3 3 2" xfId="17578" xr:uid="{00000000-0005-0000-0000-0000F32F0000}"/>
    <cellStyle name="Millares 5 5 2 2 2 3 4" xfId="13202" xr:uid="{00000000-0005-0000-0000-0000F42F0000}"/>
    <cellStyle name="Millares 5 5 2 2 2 4" xfId="5542" xr:uid="{00000000-0005-0000-0000-0000F52F0000}"/>
    <cellStyle name="Millares 5 5 2 2 2 4 2" xfId="9919" xr:uid="{00000000-0005-0000-0000-0000F62F0000}"/>
    <cellStyle name="Millares 5 5 2 2 2 4 2 2" xfId="18672" xr:uid="{00000000-0005-0000-0000-0000F72F0000}"/>
    <cellStyle name="Millares 5 5 2 2 2 4 3" xfId="14296" xr:uid="{00000000-0005-0000-0000-0000F82F0000}"/>
    <cellStyle name="Millares 5 5 2 2 2 5" xfId="7731" xr:uid="{00000000-0005-0000-0000-0000F92F0000}"/>
    <cellStyle name="Millares 5 5 2 2 2 5 2" xfId="16484" xr:uid="{00000000-0005-0000-0000-0000FA2F0000}"/>
    <cellStyle name="Millares 5 5 2 2 2 6" xfId="12108" xr:uid="{00000000-0005-0000-0000-0000FB2F0000}"/>
    <cellStyle name="Millares 5 5 2 2 3" xfId="3625" xr:uid="{00000000-0005-0000-0000-0000FC2F0000}"/>
    <cellStyle name="Millares 5 5 2 2 3 2" xfId="4721" xr:uid="{00000000-0005-0000-0000-0000FD2F0000}"/>
    <cellStyle name="Millares 5 5 2 2 3 2 2" xfId="6910" xr:uid="{00000000-0005-0000-0000-0000FE2F0000}"/>
    <cellStyle name="Millares 5 5 2 2 3 2 2 2" xfId="11287" xr:uid="{00000000-0005-0000-0000-0000FF2F0000}"/>
    <cellStyle name="Millares 5 5 2 2 3 2 2 2 2" xfId="20040" xr:uid="{00000000-0005-0000-0000-000000300000}"/>
    <cellStyle name="Millares 5 5 2 2 3 2 2 3" xfId="15664" xr:uid="{00000000-0005-0000-0000-000001300000}"/>
    <cellStyle name="Millares 5 5 2 2 3 2 3" xfId="9099" xr:uid="{00000000-0005-0000-0000-000002300000}"/>
    <cellStyle name="Millares 5 5 2 2 3 2 3 2" xfId="17852" xr:uid="{00000000-0005-0000-0000-000003300000}"/>
    <cellStyle name="Millares 5 5 2 2 3 2 4" xfId="13476" xr:uid="{00000000-0005-0000-0000-000004300000}"/>
    <cellStyle name="Millares 5 5 2 2 3 3" xfId="5816" xr:uid="{00000000-0005-0000-0000-000005300000}"/>
    <cellStyle name="Millares 5 5 2 2 3 3 2" xfId="10193" xr:uid="{00000000-0005-0000-0000-000006300000}"/>
    <cellStyle name="Millares 5 5 2 2 3 3 2 2" xfId="18946" xr:uid="{00000000-0005-0000-0000-000007300000}"/>
    <cellStyle name="Millares 5 5 2 2 3 3 3" xfId="14570" xr:uid="{00000000-0005-0000-0000-000008300000}"/>
    <cellStyle name="Millares 5 5 2 2 3 4" xfId="8005" xr:uid="{00000000-0005-0000-0000-000009300000}"/>
    <cellStyle name="Millares 5 5 2 2 3 4 2" xfId="16758" xr:uid="{00000000-0005-0000-0000-00000A300000}"/>
    <cellStyle name="Millares 5 5 2 2 3 5" xfId="12382" xr:uid="{00000000-0005-0000-0000-00000B300000}"/>
    <cellStyle name="Millares 5 5 2 2 4" xfId="4173" xr:uid="{00000000-0005-0000-0000-00000C300000}"/>
    <cellStyle name="Millares 5 5 2 2 4 2" xfId="6362" xr:uid="{00000000-0005-0000-0000-00000D300000}"/>
    <cellStyle name="Millares 5 5 2 2 4 2 2" xfId="10739" xr:uid="{00000000-0005-0000-0000-00000E300000}"/>
    <cellStyle name="Millares 5 5 2 2 4 2 2 2" xfId="19492" xr:uid="{00000000-0005-0000-0000-00000F300000}"/>
    <cellStyle name="Millares 5 5 2 2 4 2 3" xfId="15116" xr:uid="{00000000-0005-0000-0000-000010300000}"/>
    <cellStyle name="Millares 5 5 2 2 4 3" xfId="8551" xr:uid="{00000000-0005-0000-0000-000011300000}"/>
    <cellStyle name="Millares 5 5 2 2 4 3 2" xfId="17304" xr:uid="{00000000-0005-0000-0000-000012300000}"/>
    <cellStyle name="Millares 5 5 2 2 4 4" xfId="12928" xr:uid="{00000000-0005-0000-0000-000013300000}"/>
    <cellStyle name="Millares 5 5 2 2 5" xfId="5268" xr:uid="{00000000-0005-0000-0000-000014300000}"/>
    <cellStyle name="Millares 5 5 2 2 5 2" xfId="9645" xr:uid="{00000000-0005-0000-0000-000015300000}"/>
    <cellStyle name="Millares 5 5 2 2 5 2 2" xfId="18398" xr:uid="{00000000-0005-0000-0000-000016300000}"/>
    <cellStyle name="Millares 5 5 2 2 5 3" xfId="14022" xr:uid="{00000000-0005-0000-0000-000017300000}"/>
    <cellStyle name="Millares 5 5 2 2 6" xfId="7457" xr:uid="{00000000-0005-0000-0000-000018300000}"/>
    <cellStyle name="Millares 5 5 2 2 6 2" xfId="16210" xr:uid="{00000000-0005-0000-0000-000019300000}"/>
    <cellStyle name="Millares 5 5 2 2 7" xfId="11834" xr:uid="{00000000-0005-0000-0000-00001A300000}"/>
    <cellStyle name="Millares 5 5 2 3" xfId="3234" xr:uid="{00000000-0005-0000-0000-00001B300000}"/>
    <cellStyle name="Millares 5 5 2 3 2" xfId="3787" xr:uid="{00000000-0005-0000-0000-00001C300000}"/>
    <cellStyle name="Millares 5 5 2 3 2 2" xfId="4883" xr:uid="{00000000-0005-0000-0000-00001D300000}"/>
    <cellStyle name="Millares 5 5 2 3 2 2 2" xfId="7072" xr:uid="{00000000-0005-0000-0000-00001E300000}"/>
    <cellStyle name="Millares 5 5 2 3 2 2 2 2" xfId="11449" xr:uid="{00000000-0005-0000-0000-00001F300000}"/>
    <cellStyle name="Millares 5 5 2 3 2 2 2 2 2" xfId="20202" xr:uid="{00000000-0005-0000-0000-000020300000}"/>
    <cellStyle name="Millares 5 5 2 3 2 2 2 3" xfId="15826" xr:uid="{00000000-0005-0000-0000-000021300000}"/>
    <cellStyle name="Millares 5 5 2 3 2 2 3" xfId="9261" xr:uid="{00000000-0005-0000-0000-000022300000}"/>
    <cellStyle name="Millares 5 5 2 3 2 2 3 2" xfId="18014" xr:uid="{00000000-0005-0000-0000-000023300000}"/>
    <cellStyle name="Millares 5 5 2 3 2 2 4" xfId="13638" xr:uid="{00000000-0005-0000-0000-000024300000}"/>
    <cellStyle name="Millares 5 5 2 3 2 3" xfId="5978" xr:uid="{00000000-0005-0000-0000-000025300000}"/>
    <cellStyle name="Millares 5 5 2 3 2 3 2" xfId="10355" xr:uid="{00000000-0005-0000-0000-000026300000}"/>
    <cellStyle name="Millares 5 5 2 3 2 3 2 2" xfId="19108" xr:uid="{00000000-0005-0000-0000-000027300000}"/>
    <cellStyle name="Millares 5 5 2 3 2 3 3" xfId="14732" xr:uid="{00000000-0005-0000-0000-000028300000}"/>
    <cellStyle name="Millares 5 5 2 3 2 4" xfId="8167" xr:uid="{00000000-0005-0000-0000-000029300000}"/>
    <cellStyle name="Millares 5 5 2 3 2 4 2" xfId="16920" xr:uid="{00000000-0005-0000-0000-00002A300000}"/>
    <cellStyle name="Millares 5 5 2 3 2 5" xfId="12544" xr:uid="{00000000-0005-0000-0000-00002B300000}"/>
    <cellStyle name="Millares 5 5 2 3 3" xfId="4335" xr:uid="{00000000-0005-0000-0000-00002C300000}"/>
    <cellStyle name="Millares 5 5 2 3 3 2" xfId="6524" xr:uid="{00000000-0005-0000-0000-00002D300000}"/>
    <cellStyle name="Millares 5 5 2 3 3 2 2" xfId="10901" xr:uid="{00000000-0005-0000-0000-00002E300000}"/>
    <cellStyle name="Millares 5 5 2 3 3 2 2 2" xfId="19654" xr:uid="{00000000-0005-0000-0000-00002F300000}"/>
    <cellStyle name="Millares 5 5 2 3 3 2 3" xfId="15278" xr:uid="{00000000-0005-0000-0000-000030300000}"/>
    <cellStyle name="Millares 5 5 2 3 3 3" xfId="8713" xr:uid="{00000000-0005-0000-0000-000031300000}"/>
    <cellStyle name="Millares 5 5 2 3 3 3 2" xfId="17466" xr:uid="{00000000-0005-0000-0000-000032300000}"/>
    <cellStyle name="Millares 5 5 2 3 3 4" xfId="13090" xr:uid="{00000000-0005-0000-0000-000033300000}"/>
    <cellStyle name="Millares 5 5 2 3 4" xfId="5430" xr:uid="{00000000-0005-0000-0000-000034300000}"/>
    <cellStyle name="Millares 5 5 2 3 4 2" xfId="9807" xr:uid="{00000000-0005-0000-0000-000035300000}"/>
    <cellStyle name="Millares 5 5 2 3 4 2 2" xfId="18560" xr:uid="{00000000-0005-0000-0000-000036300000}"/>
    <cellStyle name="Millares 5 5 2 3 4 3" xfId="14184" xr:uid="{00000000-0005-0000-0000-000037300000}"/>
    <cellStyle name="Millares 5 5 2 3 5" xfId="7619" xr:uid="{00000000-0005-0000-0000-000038300000}"/>
    <cellStyle name="Millares 5 5 2 3 5 2" xfId="16372" xr:uid="{00000000-0005-0000-0000-000039300000}"/>
    <cellStyle name="Millares 5 5 2 3 6" xfId="11996" xr:uid="{00000000-0005-0000-0000-00003A300000}"/>
    <cellStyle name="Millares 5 5 2 4" xfId="3513" xr:uid="{00000000-0005-0000-0000-00003B300000}"/>
    <cellStyle name="Millares 5 5 2 4 2" xfId="4609" xr:uid="{00000000-0005-0000-0000-00003C300000}"/>
    <cellStyle name="Millares 5 5 2 4 2 2" xfId="6798" xr:uid="{00000000-0005-0000-0000-00003D300000}"/>
    <cellStyle name="Millares 5 5 2 4 2 2 2" xfId="11175" xr:uid="{00000000-0005-0000-0000-00003E300000}"/>
    <cellStyle name="Millares 5 5 2 4 2 2 2 2" xfId="19928" xr:uid="{00000000-0005-0000-0000-00003F300000}"/>
    <cellStyle name="Millares 5 5 2 4 2 2 3" xfId="15552" xr:uid="{00000000-0005-0000-0000-000040300000}"/>
    <cellStyle name="Millares 5 5 2 4 2 3" xfId="8987" xr:uid="{00000000-0005-0000-0000-000041300000}"/>
    <cellStyle name="Millares 5 5 2 4 2 3 2" xfId="17740" xr:uid="{00000000-0005-0000-0000-000042300000}"/>
    <cellStyle name="Millares 5 5 2 4 2 4" xfId="13364" xr:uid="{00000000-0005-0000-0000-000043300000}"/>
    <cellStyle name="Millares 5 5 2 4 3" xfId="5704" xr:uid="{00000000-0005-0000-0000-000044300000}"/>
    <cellStyle name="Millares 5 5 2 4 3 2" xfId="10081" xr:uid="{00000000-0005-0000-0000-000045300000}"/>
    <cellStyle name="Millares 5 5 2 4 3 2 2" xfId="18834" xr:uid="{00000000-0005-0000-0000-000046300000}"/>
    <cellStyle name="Millares 5 5 2 4 3 3" xfId="14458" xr:uid="{00000000-0005-0000-0000-000047300000}"/>
    <cellStyle name="Millares 5 5 2 4 4" xfId="7893" xr:uid="{00000000-0005-0000-0000-000048300000}"/>
    <cellStyle name="Millares 5 5 2 4 4 2" xfId="16646" xr:uid="{00000000-0005-0000-0000-000049300000}"/>
    <cellStyle name="Millares 5 5 2 4 5" xfId="12270" xr:uid="{00000000-0005-0000-0000-00004A300000}"/>
    <cellStyle name="Millares 5 5 2 5" xfId="4061" xr:uid="{00000000-0005-0000-0000-00004B300000}"/>
    <cellStyle name="Millares 5 5 2 5 2" xfId="6250" xr:uid="{00000000-0005-0000-0000-00004C300000}"/>
    <cellStyle name="Millares 5 5 2 5 2 2" xfId="10627" xr:uid="{00000000-0005-0000-0000-00004D300000}"/>
    <cellStyle name="Millares 5 5 2 5 2 2 2" xfId="19380" xr:uid="{00000000-0005-0000-0000-00004E300000}"/>
    <cellStyle name="Millares 5 5 2 5 2 3" xfId="15004" xr:uid="{00000000-0005-0000-0000-00004F300000}"/>
    <cellStyle name="Millares 5 5 2 5 3" xfId="8439" xr:uid="{00000000-0005-0000-0000-000050300000}"/>
    <cellStyle name="Millares 5 5 2 5 3 2" xfId="17192" xr:uid="{00000000-0005-0000-0000-000051300000}"/>
    <cellStyle name="Millares 5 5 2 5 4" xfId="12816" xr:uid="{00000000-0005-0000-0000-000052300000}"/>
    <cellStyle name="Millares 5 5 2 6" xfId="5156" xr:uid="{00000000-0005-0000-0000-000053300000}"/>
    <cellStyle name="Millares 5 5 2 6 2" xfId="9533" xr:uid="{00000000-0005-0000-0000-000054300000}"/>
    <cellStyle name="Millares 5 5 2 6 2 2" xfId="18286" xr:uid="{00000000-0005-0000-0000-000055300000}"/>
    <cellStyle name="Millares 5 5 2 6 3" xfId="13910" xr:uid="{00000000-0005-0000-0000-000056300000}"/>
    <cellStyle name="Millares 5 5 2 7" xfId="7345" xr:uid="{00000000-0005-0000-0000-000057300000}"/>
    <cellStyle name="Millares 5 5 2 7 2" xfId="16098" xr:uid="{00000000-0005-0000-0000-000058300000}"/>
    <cellStyle name="Millares 5 5 2 8" xfId="11722" xr:uid="{00000000-0005-0000-0000-000059300000}"/>
    <cellStyle name="Millares 5 5 3" xfId="3013" xr:uid="{00000000-0005-0000-0000-00005A300000}"/>
    <cellStyle name="Millares 5 5 3 2" xfId="3289" xr:uid="{00000000-0005-0000-0000-00005B300000}"/>
    <cellStyle name="Millares 5 5 3 2 2" xfId="3842" xr:uid="{00000000-0005-0000-0000-00005C300000}"/>
    <cellStyle name="Millares 5 5 3 2 2 2" xfId="4938" xr:uid="{00000000-0005-0000-0000-00005D300000}"/>
    <cellStyle name="Millares 5 5 3 2 2 2 2" xfId="7127" xr:uid="{00000000-0005-0000-0000-00005E300000}"/>
    <cellStyle name="Millares 5 5 3 2 2 2 2 2" xfId="11504" xr:uid="{00000000-0005-0000-0000-00005F300000}"/>
    <cellStyle name="Millares 5 5 3 2 2 2 2 2 2" xfId="20257" xr:uid="{00000000-0005-0000-0000-000060300000}"/>
    <cellStyle name="Millares 5 5 3 2 2 2 2 3" xfId="15881" xr:uid="{00000000-0005-0000-0000-000061300000}"/>
    <cellStyle name="Millares 5 5 3 2 2 2 3" xfId="9316" xr:uid="{00000000-0005-0000-0000-000062300000}"/>
    <cellStyle name="Millares 5 5 3 2 2 2 3 2" xfId="18069" xr:uid="{00000000-0005-0000-0000-000063300000}"/>
    <cellStyle name="Millares 5 5 3 2 2 2 4" xfId="13693" xr:uid="{00000000-0005-0000-0000-000064300000}"/>
    <cellStyle name="Millares 5 5 3 2 2 3" xfId="6033" xr:uid="{00000000-0005-0000-0000-000065300000}"/>
    <cellStyle name="Millares 5 5 3 2 2 3 2" xfId="10410" xr:uid="{00000000-0005-0000-0000-000066300000}"/>
    <cellStyle name="Millares 5 5 3 2 2 3 2 2" xfId="19163" xr:uid="{00000000-0005-0000-0000-000067300000}"/>
    <cellStyle name="Millares 5 5 3 2 2 3 3" xfId="14787" xr:uid="{00000000-0005-0000-0000-000068300000}"/>
    <cellStyle name="Millares 5 5 3 2 2 4" xfId="8222" xr:uid="{00000000-0005-0000-0000-000069300000}"/>
    <cellStyle name="Millares 5 5 3 2 2 4 2" xfId="16975" xr:uid="{00000000-0005-0000-0000-00006A300000}"/>
    <cellStyle name="Millares 5 5 3 2 2 5" xfId="12599" xr:uid="{00000000-0005-0000-0000-00006B300000}"/>
    <cellStyle name="Millares 5 5 3 2 3" xfId="4390" xr:uid="{00000000-0005-0000-0000-00006C300000}"/>
    <cellStyle name="Millares 5 5 3 2 3 2" xfId="6579" xr:uid="{00000000-0005-0000-0000-00006D300000}"/>
    <cellStyle name="Millares 5 5 3 2 3 2 2" xfId="10956" xr:uid="{00000000-0005-0000-0000-00006E300000}"/>
    <cellStyle name="Millares 5 5 3 2 3 2 2 2" xfId="19709" xr:uid="{00000000-0005-0000-0000-00006F300000}"/>
    <cellStyle name="Millares 5 5 3 2 3 2 3" xfId="15333" xr:uid="{00000000-0005-0000-0000-000070300000}"/>
    <cellStyle name="Millares 5 5 3 2 3 3" xfId="8768" xr:uid="{00000000-0005-0000-0000-000071300000}"/>
    <cellStyle name="Millares 5 5 3 2 3 3 2" xfId="17521" xr:uid="{00000000-0005-0000-0000-000072300000}"/>
    <cellStyle name="Millares 5 5 3 2 3 4" xfId="13145" xr:uid="{00000000-0005-0000-0000-000073300000}"/>
    <cellStyle name="Millares 5 5 3 2 4" xfId="5485" xr:uid="{00000000-0005-0000-0000-000074300000}"/>
    <cellStyle name="Millares 5 5 3 2 4 2" xfId="9862" xr:uid="{00000000-0005-0000-0000-000075300000}"/>
    <cellStyle name="Millares 5 5 3 2 4 2 2" xfId="18615" xr:uid="{00000000-0005-0000-0000-000076300000}"/>
    <cellStyle name="Millares 5 5 3 2 4 3" xfId="14239" xr:uid="{00000000-0005-0000-0000-000077300000}"/>
    <cellStyle name="Millares 5 5 3 2 5" xfId="7674" xr:uid="{00000000-0005-0000-0000-000078300000}"/>
    <cellStyle name="Millares 5 5 3 2 5 2" xfId="16427" xr:uid="{00000000-0005-0000-0000-000079300000}"/>
    <cellStyle name="Millares 5 5 3 2 6" xfId="12051" xr:uid="{00000000-0005-0000-0000-00007A300000}"/>
    <cellStyle name="Millares 5 5 3 3" xfId="3568" xr:uid="{00000000-0005-0000-0000-00007B300000}"/>
    <cellStyle name="Millares 5 5 3 3 2" xfId="4664" xr:uid="{00000000-0005-0000-0000-00007C300000}"/>
    <cellStyle name="Millares 5 5 3 3 2 2" xfId="6853" xr:uid="{00000000-0005-0000-0000-00007D300000}"/>
    <cellStyle name="Millares 5 5 3 3 2 2 2" xfId="11230" xr:uid="{00000000-0005-0000-0000-00007E300000}"/>
    <cellStyle name="Millares 5 5 3 3 2 2 2 2" xfId="19983" xr:uid="{00000000-0005-0000-0000-00007F300000}"/>
    <cellStyle name="Millares 5 5 3 3 2 2 3" xfId="15607" xr:uid="{00000000-0005-0000-0000-000080300000}"/>
    <cellStyle name="Millares 5 5 3 3 2 3" xfId="9042" xr:uid="{00000000-0005-0000-0000-000081300000}"/>
    <cellStyle name="Millares 5 5 3 3 2 3 2" xfId="17795" xr:uid="{00000000-0005-0000-0000-000082300000}"/>
    <cellStyle name="Millares 5 5 3 3 2 4" xfId="13419" xr:uid="{00000000-0005-0000-0000-000083300000}"/>
    <cellStyle name="Millares 5 5 3 3 3" xfId="5759" xr:uid="{00000000-0005-0000-0000-000084300000}"/>
    <cellStyle name="Millares 5 5 3 3 3 2" xfId="10136" xr:uid="{00000000-0005-0000-0000-000085300000}"/>
    <cellStyle name="Millares 5 5 3 3 3 2 2" xfId="18889" xr:uid="{00000000-0005-0000-0000-000086300000}"/>
    <cellStyle name="Millares 5 5 3 3 3 3" xfId="14513" xr:uid="{00000000-0005-0000-0000-000087300000}"/>
    <cellStyle name="Millares 5 5 3 3 4" xfId="7948" xr:uid="{00000000-0005-0000-0000-000088300000}"/>
    <cellStyle name="Millares 5 5 3 3 4 2" xfId="16701" xr:uid="{00000000-0005-0000-0000-000089300000}"/>
    <cellStyle name="Millares 5 5 3 3 5" xfId="12325" xr:uid="{00000000-0005-0000-0000-00008A300000}"/>
    <cellStyle name="Millares 5 5 3 4" xfId="4116" xr:uid="{00000000-0005-0000-0000-00008B300000}"/>
    <cellStyle name="Millares 5 5 3 4 2" xfId="6305" xr:uid="{00000000-0005-0000-0000-00008C300000}"/>
    <cellStyle name="Millares 5 5 3 4 2 2" xfId="10682" xr:uid="{00000000-0005-0000-0000-00008D300000}"/>
    <cellStyle name="Millares 5 5 3 4 2 2 2" xfId="19435" xr:uid="{00000000-0005-0000-0000-00008E300000}"/>
    <cellStyle name="Millares 5 5 3 4 2 3" xfId="15059" xr:uid="{00000000-0005-0000-0000-00008F300000}"/>
    <cellStyle name="Millares 5 5 3 4 3" xfId="8494" xr:uid="{00000000-0005-0000-0000-000090300000}"/>
    <cellStyle name="Millares 5 5 3 4 3 2" xfId="17247" xr:uid="{00000000-0005-0000-0000-000091300000}"/>
    <cellStyle name="Millares 5 5 3 4 4" xfId="12871" xr:uid="{00000000-0005-0000-0000-000092300000}"/>
    <cellStyle name="Millares 5 5 3 5" xfId="5211" xr:uid="{00000000-0005-0000-0000-000093300000}"/>
    <cellStyle name="Millares 5 5 3 5 2" xfId="9588" xr:uid="{00000000-0005-0000-0000-000094300000}"/>
    <cellStyle name="Millares 5 5 3 5 2 2" xfId="18341" xr:uid="{00000000-0005-0000-0000-000095300000}"/>
    <cellStyle name="Millares 5 5 3 5 3" xfId="13965" xr:uid="{00000000-0005-0000-0000-000096300000}"/>
    <cellStyle name="Millares 5 5 3 6" xfId="7400" xr:uid="{00000000-0005-0000-0000-000097300000}"/>
    <cellStyle name="Millares 5 5 3 6 2" xfId="16153" xr:uid="{00000000-0005-0000-0000-000098300000}"/>
    <cellStyle name="Millares 5 5 3 7" xfId="11777" xr:uid="{00000000-0005-0000-0000-000099300000}"/>
    <cellStyle name="Millares 5 5 4" xfId="2900" xr:uid="{00000000-0005-0000-0000-00009A300000}"/>
    <cellStyle name="Millares 5 5 4 2" xfId="3179" xr:uid="{00000000-0005-0000-0000-00009B300000}"/>
    <cellStyle name="Millares 5 5 4 2 2" xfId="3732" xr:uid="{00000000-0005-0000-0000-00009C300000}"/>
    <cellStyle name="Millares 5 5 4 2 2 2" xfId="4828" xr:uid="{00000000-0005-0000-0000-00009D300000}"/>
    <cellStyle name="Millares 5 5 4 2 2 2 2" xfId="7017" xr:uid="{00000000-0005-0000-0000-00009E300000}"/>
    <cellStyle name="Millares 5 5 4 2 2 2 2 2" xfId="11394" xr:uid="{00000000-0005-0000-0000-00009F300000}"/>
    <cellStyle name="Millares 5 5 4 2 2 2 2 2 2" xfId="20147" xr:uid="{00000000-0005-0000-0000-0000A0300000}"/>
    <cellStyle name="Millares 5 5 4 2 2 2 2 3" xfId="15771" xr:uid="{00000000-0005-0000-0000-0000A1300000}"/>
    <cellStyle name="Millares 5 5 4 2 2 2 3" xfId="9206" xr:uid="{00000000-0005-0000-0000-0000A2300000}"/>
    <cellStyle name="Millares 5 5 4 2 2 2 3 2" xfId="17959" xr:uid="{00000000-0005-0000-0000-0000A3300000}"/>
    <cellStyle name="Millares 5 5 4 2 2 2 4" xfId="13583" xr:uid="{00000000-0005-0000-0000-0000A4300000}"/>
    <cellStyle name="Millares 5 5 4 2 2 3" xfId="5923" xr:uid="{00000000-0005-0000-0000-0000A5300000}"/>
    <cellStyle name="Millares 5 5 4 2 2 3 2" xfId="10300" xr:uid="{00000000-0005-0000-0000-0000A6300000}"/>
    <cellStyle name="Millares 5 5 4 2 2 3 2 2" xfId="19053" xr:uid="{00000000-0005-0000-0000-0000A7300000}"/>
    <cellStyle name="Millares 5 5 4 2 2 3 3" xfId="14677" xr:uid="{00000000-0005-0000-0000-0000A8300000}"/>
    <cellStyle name="Millares 5 5 4 2 2 4" xfId="8112" xr:uid="{00000000-0005-0000-0000-0000A9300000}"/>
    <cellStyle name="Millares 5 5 4 2 2 4 2" xfId="16865" xr:uid="{00000000-0005-0000-0000-0000AA300000}"/>
    <cellStyle name="Millares 5 5 4 2 2 5" xfId="12489" xr:uid="{00000000-0005-0000-0000-0000AB300000}"/>
    <cellStyle name="Millares 5 5 4 2 3" xfId="4280" xr:uid="{00000000-0005-0000-0000-0000AC300000}"/>
    <cellStyle name="Millares 5 5 4 2 3 2" xfId="6469" xr:uid="{00000000-0005-0000-0000-0000AD300000}"/>
    <cellStyle name="Millares 5 5 4 2 3 2 2" xfId="10846" xr:uid="{00000000-0005-0000-0000-0000AE300000}"/>
    <cellStyle name="Millares 5 5 4 2 3 2 2 2" xfId="19599" xr:uid="{00000000-0005-0000-0000-0000AF300000}"/>
    <cellStyle name="Millares 5 5 4 2 3 2 3" xfId="15223" xr:uid="{00000000-0005-0000-0000-0000B0300000}"/>
    <cellStyle name="Millares 5 5 4 2 3 3" xfId="8658" xr:uid="{00000000-0005-0000-0000-0000B1300000}"/>
    <cellStyle name="Millares 5 5 4 2 3 3 2" xfId="17411" xr:uid="{00000000-0005-0000-0000-0000B2300000}"/>
    <cellStyle name="Millares 5 5 4 2 3 4" xfId="13035" xr:uid="{00000000-0005-0000-0000-0000B3300000}"/>
    <cellStyle name="Millares 5 5 4 2 4" xfId="5375" xr:uid="{00000000-0005-0000-0000-0000B4300000}"/>
    <cellStyle name="Millares 5 5 4 2 4 2" xfId="9752" xr:uid="{00000000-0005-0000-0000-0000B5300000}"/>
    <cellStyle name="Millares 5 5 4 2 4 2 2" xfId="18505" xr:uid="{00000000-0005-0000-0000-0000B6300000}"/>
    <cellStyle name="Millares 5 5 4 2 4 3" xfId="14129" xr:uid="{00000000-0005-0000-0000-0000B7300000}"/>
    <cellStyle name="Millares 5 5 4 2 5" xfId="7564" xr:uid="{00000000-0005-0000-0000-0000B8300000}"/>
    <cellStyle name="Millares 5 5 4 2 5 2" xfId="16317" xr:uid="{00000000-0005-0000-0000-0000B9300000}"/>
    <cellStyle name="Millares 5 5 4 2 6" xfId="11941" xr:uid="{00000000-0005-0000-0000-0000BA300000}"/>
    <cellStyle name="Millares 5 5 4 3" xfId="3458" xr:uid="{00000000-0005-0000-0000-0000BB300000}"/>
    <cellStyle name="Millares 5 5 4 3 2" xfId="4554" xr:uid="{00000000-0005-0000-0000-0000BC300000}"/>
    <cellStyle name="Millares 5 5 4 3 2 2" xfId="6743" xr:uid="{00000000-0005-0000-0000-0000BD300000}"/>
    <cellStyle name="Millares 5 5 4 3 2 2 2" xfId="11120" xr:uid="{00000000-0005-0000-0000-0000BE300000}"/>
    <cellStyle name="Millares 5 5 4 3 2 2 2 2" xfId="19873" xr:uid="{00000000-0005-0000-0000-0000BF300000}"/>
    <cellStyle name="Millares 5 5 4 3 2 2 3" xfId="15497" xr:uid="{00000000-0005-0000-0000-0000C0300000}"/>
    <cellStyle name="Millares 5 5 4 3 2 3" xfId="8932" xr:uid="{00000000-0005-0000-0000-0000C1300000}"/>
    <cellStyle name="Millares 5 5 4 3 2 3 2" xfId="17685" xr:uid="{00000000-0005-0000-0000-0000C2300000}"/>
    <cellStyle name="Millares 5 5 4 3 2 4" xfId="13309" xr:uid="{00000000-0005-0000-0000-0000C3300000}"/>
    <cellStyle name="Millares 5 5 4 3 3" xfId="5649" xr:uid="{00000000-0005-0000-0000-0000C4300000}"/>
    <cellStyle name="Millares 5 5 4 3 3 2" xfId="10026" xr:uid="{00000000-0005-0000-0000-0000C5300000}"/>
    <cellStyle name="Millares 5 5 4 3 3 2 2" xfId="18779" xr:uid="{00000000-0005-0000-0000-0000C6300000}"/>
    <cellStyle name="Millares 5 5 4 3 3 3" xfId="14403" xr:uid="{00000000-0005-0000-0000-0000C7300000}"/>
    <cellStyle name="Millares 5 5 4 3 4" xfId="7838" xr:uid="{00000000-0005-0000-0000-0000C8300000}"/>
    <cellStyle name="Millares 5 5 4 3 4 2" xfId="16591" xr:uid="{00000000-0005-0000-0000-0000C9300000}"/>
    <cellStyle name="Millares 5 5 4 3 5" xfId="12215" xr:uid="{00000000-0005-0000-0000-0000CA300000}"/>
    <cellStyle name="Millares 5 5 4 4" xfId="4006" xr:uid="{00000000-0005-0000-0000-0000CB300000}"/>
    <cellStyle name="Millares 5 5 4 4 2" xfId="6195" xr:uid="{00000000-0005-0000-0000-0000CC300000}"/>
    <cellStyle name="Millares 5 5 4 4 2 2" xfId="10572" xr:uid="{00000000-0005-0000-0000-0000CD300000}"/>
    <cellStyle name="Millares 5 5 4 4 2 2 2" xfId="19325" xr:uid="{00000000-0005-0000-0000-0000CE300000}"/>
    <cellStyle name="Millares 5 5 4 4 2 3" xfId="14949" xr:uid="{00000000-0005-0000-0000-0000CF300000}"/>
    <cellStyle name="Millares 5 5 4 4 3" xfId="8384" xr:uid="{00000000-0005-0000-0000-0000D0300000}"/>
    <cellStyle name="Millares 5 5 4 4 3 2" xfId="17137" xr:uid="{00000000-0005-0000-0000-0000D1300000}"/>
    <cellStyle name="Millares 5 5 4 4 4" xfId="12761" xr:uid="{00000000-0005-0000-0000-0000D2300000}"/>
    <cellStyle name="Millares 5 5 4 5" xfId="5101" xr:uid="{00000000-0005-0000-0000-0000D3300000}"/>
    <cellStyle name="Millares 5 5 4 5 2" xfId="9478" xr:uid="{00000000-0005-0000-0000-0000D4300000}"/>
    <cellStyle name="Millares 5 5 4 5 2 2" xfId="18231" xr:uid="{00000000-0005-0000-0000-0000D5300000}"/>
    <cellStyle name="Millares 5 5 4 5 3" xfId="13855" xr:uid="{00000000-0005-0000-0000-0000D6300000}"/>
    <cellStyle name="Millares 5 5 4 6" xfId="7290" xr:uid="{00000000-0005-0000-0000-0000D7300000}"/>
    <cellStyle name="Millares 5 5 4 6 2" xfId="16043" xr:uid="{00000000-0005-0000-0000-0000D8300000}"/>
    <cellStyle name="Millares 5 5 4 7" xfId="11667" xr:uid="{00000000-0005-0000-0000-0000D9300000}"/>
    <cellStyle name="Millares 5 5 5" xfId="3129" xr:uid="{00000000-0005-0000-0000-0000DA300000}"/>
    <cellStyle name="Millares 5 5 5 2" xfId="3683" xr:uid="{00000000-0005-0000-0000-0000DB300000}"/>
    <cellStyle name="Millares 5 5 5 2 2" xfId="4779" xr:uid="{00000000-0005-0000-0000-0000DC300000}"/>
    <cellStyle name="Millares 5 5 5 2 2 2" xfId="6968" xr:uid="{00000000-0005-0000-0000-0000DD300000}"/>
    <cellStyle name="Millares 5 5 5 2 2 2 2" xfId="11345" xr:uid="{00000000-0005-0000-0000-0000DE300000}"/>
    <cellStyle name="Millares 5 5 5 2 2 2 2 2" xfId="20098" xr:uid="{00000000-0005-0000-0000-0000DF300000}"/>
    <cellStyle name="Millares 5 5 5 2 2 2 3" xfId="15722" xr:uid="{00000000-0005-0000-0000-0000E0300000}"/>
    <cellStyle name="Millares 5 5 5 2 2 3" xfId="9157" xr:uid="{00000000-0005-0000-0000-0000E1300000}"/>
    <cellStyle name="Millares 5 5 5 2 2 3 2" xfId="17910" xr:uid="{00000000-0005-0000-0000-0000E2300000}"/>
    <cellStyle name="Millares 5 5 5 2 2 4" xfId="13534" xr:uid="{00000000-0005-0000-0000-0000E3300000}"/>
    <cellStyle name="Millares 5 5 5 2 3" xfId="5874" xr:uid="{00000000-0005-0000-0000-0000E4300000}"/>
    <cellStyle name="Millares 5 5 5 2 3 2" xfId="10251" xr:uid="{00000000-0005-0000-0000-0000E5300000}"/>
    <cellStyle name="Millares 5 5 5 2 3 2 2" xfId="19004" xr:uid="{00000000-0005-0000-0000-0000E6300000}"/>
    <cellStyle name="Millares 5 5 5 2 3 3" xfId="14628" xr:uid="{00000000-0005-0000-0000-0000E7300000}"/>
    <cellStyle name="Millares 5 5 5 2 4" xfId="8063" xr:uid="{00000000-0005-0000-0000-0000E8300000}"/>
    <cellStyle name="Millares 5 5 5 2 4 2" xfId="16816" xr:uid="{00000000-0005-0000-0000-0000E9300000}"/>
    <cellStyle name="Millares 5 5 5 2 5" xfId="12440" xr:uid="{00000000-0005-0000-0000-0000EA300000}"/>
    <cellStyle name="Millares 5 5 5 3" xfId="4231" xr:uid="{00000000-0005-0000-0000-0000EB300000}"/>
    <cellStyle name="Millares 5 5 5 3 2" xfId="6420" xr:uid="{00000000-0005-0000-0000-0000EC300000}"/>
    <cellStyle name="Millares 5 5 5 3 2 2" xfId="10797" xr:uid="{00000000-0005-0000-0000-0000ED300000}"/>
    <cellStyle name="Millares 5 5 5 3 2 2 2" xfId="19550" xr:uid="{00000000-0005-0000-0000-0000EE300000}"/>
    <cellStyle name="Millares 5 5 5 3 2 3" xfId="15174" xr:uid="{00000000-0005-0000-0000-0000EF300000}"/>
    <cellStyle name="Millares 5 5 5 3 3" xfId="8609" xr:uid="{00000000-0005-0000-0000-0000F0300000}"/>
    <cellStyle name="Millares 5 5 5 3 3 2" xfId="17362" xr:uid="{00000000-0005-0000-0000-0000F1300000}"/>
    <cellStyle name="Millares 5 5 5 3 4" xfId="12986" xr:uid="{00000000-0005-0000-0000-0000F2300000}"/>
    <cellStyle name="Millares 5 5 5 4" xfId="5326" xr:uid="{00000000-0005-0000-0000-0000F3300000}"/>
    <cellStyle name="Millares 5 5 5 4 2" xfId="9703" xr:uid="{00000000-0005-0000-0000-0000F4300000}"/>
    <cellStyle name="Millares 5 5 5 4 2 2" xfId="18456" xr:uid="{00000000-0005-0000-0000-0000F5300000}"/>
    <cellStyle name="Millares 5 5 5 4 3" xfId="14080" xr:uid="{00000000-0005-0000-0000-0000F6300000}"/>
    <cellStyle name="Millares 5 5 5 5" xfId="7515" xr:uid="{00000000-0005-0000-0000-0000F7300000}"/>
    <cellStyle name="Millares 5 5 5 5 2" xfId="16268" xr:uid="{00000000-0005-0000-0000-0000F8300000}"/>
    <cellStyle name="Millares 5 5 5 6" xfId="11892" xr:uid="{00000000-0005-0000-0000-0000F9300000}"/>
    <cellStyle name="Millares 5 5 6" xfId="3408" xr:uid="{00000000-0005-0000-0000-0000FA300000}"/>
    <cellStyle name="Millares 5 5 6 2" xfId="4505" xr:uid="{00000000-0005-0000-0000-0000FB300000}"/>
    <cellStyle name="Millares 5 5 6 2 2" xfId="6694" xr:uid="{00000000-0005-0000-0000-0000FC300000}"/>
    <cellStyle name="Millares 5 5 6 2 2 2" xfId="11071" xr:uid="{00000000-0005-0000-0000-0000FD300000}"/>
    <cellStyle name="Millares 5 5 6 2 2 2 2" xfId="19824" xr:uid="{00000000-0005-0000-0000-0000FE300000}"/>
    <cellStyle name="Millares 5 5 6 2 2 3" xfId="15448" xr:uid="{00000000-0005-0000-0000-0000FF300000}"/>
    <cellStyle name="Millares 5 5 6 2 3" xfId="8883" xr:uid="{00000000-0005-0000-0000-000000310000}"/>
    <cellStyle name="Millares 5 5 6 2 3 2" xfId="17636" xr:uid="{00000000-0005-0000-0000-000001310000}"/>
    <cellStyle name="Millares 5 5 6 2 4" xfId="13260" xr:uid="{00000000-0005-0000-0000-000002310000}"/>
    <cellStyle name="Millares 5 5 6 3" xfId="5600" xr:uid="{00000000-0005-0000-0000-000003310000}"/>
    <cellStyle name="Millares 5 5 6 3 2" xfId="9977" xr:uid="{00000000-0005-0000-0000-000004310000}"/>
    <cellStyle name="Millares 5 5 6 3 2 2" xfId="18730" xr:uid="{00000000-0005-0000-0000-000005310000}"/>
    <cellStyle name="Millares 5 5 6 3 3" xfId="14354" xr:uid="{00000000-0005-0000-0000-000006310000}"/>
    <cellStyle name="Millares 5 5 6 4" xfId="7789" xr:uid="{00000000-0005-0000-0000-000007310000}"/>
    <cellStyle name="Millares 5 5 6 4 2" xfId="16542" xr:uid="{00000000-0005-0000-0000-000008310000}"/>
    <cellStyle name="Millares 5 5 6 5" xfId="12166" xr:uid="{00000000-0005-0000-0000-000009310000}"/>
    <cellStyle name="Millares 5 5 7" xfId="3958" xr:uid="{00000000-0005-0000-0000-00000A310000}"/>
    <cellStyle name="Millares 5 5 7 2" xfId="6147" xr:uid="{00000000-0005-0000-0000-00000B310000}"/>
    <cellStyle name="Millares 5 5 7 2 2" xfId="10524" xr:uid="{00000000-0005-0000-0000-00000C310000}"/>
    <cellStyle name="Millares 5 5 7 2 2 2" xfId="19277" xr:uid="{00000000-0005-0000-0000-00000D310000}"/>
    <cellStyle name="Millares 5 5 7 2 3" xfId="14901" xr:uid="{00000000-0005-0000-0000-00000E310000}"/>
    <cellStyle name="Millares 5 5 7 3" xfId="8336" xr:uid="{00000000-0005-0000-0000-00000F310000}"/>
    <cellStyle name="Millares 5 5 7 3 2" xfId="17089" xr:uid="{00000000-0005-0000-0000-000010310000}"/>
    <cellStyle name="Millares 5 5 7 4" xfId="12713" xr:uid="{00000000-0005-0000-0000-000011310000}"/>
    <cellStyle name="Millares 5 5 8" xfId="5053" xr:uid="{00000000-0005-0000-0000-000012310000}"/>
    <cellStyle name="Millares 5 5 8 2" xfId="9430" xr:uid="{00000000-0005-0000-0000-000013310000}"/>
    <cellStyle name="Millares 5 5 8 2 2" xfId="18183" xr:uid="{00000000-0005-0000-0000-000014310000}"/>
    <cellStyle name="Millares 5 5 8 3" xfId="13807" xr:uid="{00000000-0005-0000-0000-000015310000}"/>
    <cellStyle name="Millares 5 5 9" xfId="7242" xr:uid="{00000000-0005-0000-0000-000016310000}"/>
    <cellStyle name="Millares 5 5 9 2" xfId="15995" xr:uid="{00000000-0005-0000-0000-000017310000}"/>
    <cellStyle name="Millares 6" xfId="234" xr:uid="{00000000-0005-0000-0000-000018310000}"/>
    <cellStyle name="Millares 6 10" xfId="3959" xr:uid="{00000000-0005-0000-0000-000019310000}"/>
    <cellStyle name="Millares 6 10 2" xfId="6148" xr:uid="{00000000-0005-0000-0000-00001A310000}"/>
    <cellStyle name="Millares 6 10 2 2" xfId="10525" xr:uid="{00000000-0005-0000-0000-00001B310000}"/>
    <cellStyle name="Millares 6 10 2 2 2" xfId="19278" xr:uid="{00000000-0005-0000-0000-00001C310000}"/>
    <cellStyle name="Millares 6 10 2 3" xfId="14902" xr:uid="{00000000-0005-0000-0000-00001D310000}"/>
    <cellStyle name="Millares 6 10 3" xfId="8337" xr:uid="{00000000-0005-0000-0000-00001E310000}"/>
    <cellStyle name="Millares 6 10 3 2" xfId="17090" xr:uid="{00000000-0005-0000-0000-00001F310000}"/>
    <cellStyle name="Millares 6 10 4" xfId="12714" xr:uid="{00000000-0005-0000-0000-000020310000}"/>
    <cellStyle name="Millares 6 11" xfId="5054" xr:uid="{00000000-0005-0000-0000-000021310000}"/>
    <cellStyle name="Millares 6 11 2" xfId="9431" xr:uid="{00000000-0005-0000-0000-000022310000}"/>
    <cellStyle name="Millares 6 11 2 2" xfId="18184" xr:uid="{00000000-0005-0000-0000-000023310000}"/>
    <cellStyle name="Millares 6 11 3" xfId="13808" xr:uid="{00000000-0005-0000-0000-000024310000}"/>
    <cellStyle name="Millares 6 12" xfId="7243" xr:uid="{00000000-0005-0000-0000-000025310000}"/>
    <cellStyle name="Millares 6 12 2" xfId="15996" xr:uid="{00000000-0005-0000-0000-000026310000}"/>
    <cellStyle name="Millares 6 13" xfId="11620" xr:uid="{00000000-0005-0000-0000-000027310000}"/>
    <cellStyle name="Millares 6 2" xfId="235" xr:uid="{00000000-0005-0000-0000-000028310000}"/>
    <cellStyle name="Millares 6 2 10" xfId="7244" xr:uid="{00000000-0005-0000-0000-000029310000}"/>
    <cellStyle name="Millares 6 2 10 2" xfId="15997" xr:uid="{00000000-0005-0000-0000-00002A310000}"/>
    <cellStyle name="Millares 6 2 11" xfId="11621" xr:uid="{00000000-0005-0000-0000-00002B310000}"/>
    <cellStyle name="Millares 6 2 2" xfId="236" xr:uid="{00000000-0005-0000-0000-00002C310000}"/>
    <cellStyle name="Millares 6 2 2 10" xfId="11622" xr:uid="{00000000-0005-0000-0000-00002D310000}"/>
    <cellStyle name="Millares 6 2 2 2" xfId="2961" xr:uid="{00000000-0005-0000-0000-00002E310000}"/>
    <cellStyle name="Millares 6 2 2 2 2" xfId="3073" xr:uid="{00000000-0005-0000-0000-00002F310000}"/>
    <cellStyle name="Millares 6 2 2 2 2 2" xfId="3349" xr:uid="{00000000-0005-0000-0000-000030310000}"/>
    <cellStyle name="Millares 6 2 2 2 2 2 2" xfId="3902" xr:uid="{00000000-0005-0000-0000-000031310000}"/>
    <cellStyle name="Millares 6 2 2 2 2 2 2 2" xfId="4998" xr:uid="{00000000-0005-0000-0000-000032310000}"/>
    <cellStyle name="Millares 6 2 2 2 2 2 2 2 2" xfId="7187" xr:uid="{00000000-0005-0000-0000-000033310000}"/>
    <cellStyle name="Millares 6 2 2 2 2 2 2 2 2 2" xfId="11564" xr:uid="{00000000-0005-0000-0000-000034310000}"/>
    <cellStyle name="Millares 6 2 2 2 2 2 2 2 2 2 2" xfId="20317" xr:uid="{00000000-0005-0000-0000-000035310000}"/>
    <cellStyle name="Millares 6 2 2 2 2 2 2 2 2 3" xfId="15941" xr:uid="{00000000-0005-0000-0000-000036310000}"/>
    <cellStyle name="Millares 6 2 2 2 2 2 2 2 3" xfId="9376" xr:uid="{00000000-0005-0000-0000-000037310000}"/>
    <cellStyle name="Millares 6 2 2 2 2 2 2 2 3 2" xfId="18129" xr:uid="{00000000-0005-0000-0000-000038310000}"/>
    <cellStyle name="Millares 6 2 2 2 2 2 2 2 4" xfId="13753" xr:uid="{00000000-0005-0000-0000-000039310000}"/>
    <cellStyle name="Millares 6 2 2 2 2 2 2 3" xfId="6093" xr:uid="{00000000-0005-0000-0000-00003A310000}"/>
    <cellStyle name="Millares 6 2 2 2 2 2 2 3 2" xfId="10470" xr:uid="{00000000-0005-0000-0000-00003B310000}"/>
    <cellStyle name="Millares 6 2 2 2 2 2 2 3 2 2" xfId="19223" xr:uid="{00000000-0005-0000-0000-00003C310000}"/>
    <cellStyle name="Millares 6 2 2 2 2 2 2 3 3" xfId="14847" xr:uid="{00000000-0005-0000-0000-00003D310000}"/>
    <cellStyle name="Millares 6 2 2 2 2 2 2 4" xfId="8282" xr:uid="{00000000-0005-0000-0000-00003E310000}"/>
    <cellStyle name="Millares 6 2 2 2 2 2 2 4 2" xfId="17035" xr:uid="{00000000-0005-0000-0000-00003F310000}"/>
    <cellStyle name="Millares 6 2 2 2 2 2 2 5" xfId="12659" xr:uid="{00000000-0005-0000-0000-000040310000}"/>
    <cellStyle name="Millares 6 2 2 2 2 2 3" xfId="4450" xr:uid="{00000000-0005-0000-0000-000041310000}"/>
    <cellStyle name="Millares 6 2 2 2 2 2 3 2" xfId="6639" xr:uid="{00000000-0005-0000-0000-000042310000}"/>
    <cellStyle name="Millares 6 2 2 2 2 2 3 2 2" xfId="11016" xr:uid="{00000000-0005-0000-0000-000043310000}"/>
    <cellStyle name="Millares 6 2 2 2 2 2 3 2 2 2" xfId="19769" xr:uid="{00000000-0005-0000-0000-000044310000}"/>
    <cellStyle name="Millares 6 2 2 2 2 2 3 2 3" xfId="15393" xr:uid="{00000000-0005-0000-0000-000045310000}"/>
    <cellStyle name="Millares 6 2 2 2 2 2 3 3" xfId="8828" xr:uid="{00000000-0005-0000-0000-000046310000}"/>
    <cellStyle name="Millares 6 2 2 2 2 2 3 3 2" xfId="17581" xr:uid="{00000000-0005-0000-0000-000047310000}"/>
    <cellStyle name="Millares 6 2 2 2 2 2 3 4" xfId="13205" xr:uid="{00000000-0005-0000-0000-000048310000}"/>
    <cellStyle name="Millares 6 2 2 2 2 2 4" xfId="5545" xr:uid="{00000000-0005-0000-0000-000049310000}"/>
    <cellStyle name="Millares 6 2 2 2 2 2 4 2" xfId="9922" xr:uid="{00000000-0005-0000-0000-00004A310000}"/>
    <cellStyle name="Millares 6 2 2 2 2 2 4 2 2" xfId="18675" xr:uid="{00000000-0005-0000-0000-00004B310000}"/>
    <cellStyle name="Millares 6 2 2 2 2 2 4 3" xfId="14299" xr:uid="{00000000-0005-0000-0000-00004C310000}"/>
    <cellStyle name="Millares 6 2 2 2 2 2 5" xfId="7734" xr:uid="{00000000-0005-0000-0000-00004D310000}"/>
    <cellStyle name="Millares 6 2 2 2 2 2 5 2" xfId="16487" xr:uid="{00000000-0005-0000-0000-00004E310000}"/>
    <cellStyle name="Millares 6 2 2 2 2 2 6" xfId="12111" xr:uid="{00000000-0005-0000-0000-00004F310000}"/>
    <cellStyle name="Millares 6 2 2 2 2 3" xfId="3628" xr:uid="{00000000-0005-0000-0000-000050310000}"/>
    <cellStyle name="Millares 6 2 2 2 2 3 2" xfId="4724" xr:uid="{00000000-0005-0000-0000-000051310000}"/>
    <cellStyle name="Millares 6 2 2 2 2 3 2 2" xfId="6913" xr:uid="{00000000-0005-0000-0000-000052310000}"/>
    <cellStyle name="Millares 6 2 2 2 2 3 2 2 2" xfId="11290" xr:uid="{00000000-0005-0000-0000-000053310000}"/>
    <cellStyle name="Millares 6 2 2 2 2 3 2 2 2 2" xfId="20043" xr:uid="{00000000-0005-0000-0000-000054310000}"/>
    <cellStyle name="Millares 6 2 2 2 2 3 2 2 3" xfId="15667" xr:uid="{00000000-0005-0000-0000-000055310000}"/>
    <cellStyle name="Millares 6 2 2 2 2 3 2 3" xfId="9102" xr:uid="{00000000-0005-0000-0000-000056310000}"/>
    <cellStyle name="Millares 6 2 2 2 2 3 2 3 2" xfId="17855" xr:uid="{00000000-0005-0000-0000-000057310000}"/>
    <cellStyle name="Millares 6 2 2 2 2 3 2 4" xfId="13479" xr:uid="{00000000-0005-0000-0000-000058310000}"/>
    <cellStyle name="Millares 6 2 2 2 2 3 3" xfId="5819" xr:uid="{00000000-0005-0000-0000-000059310000}"/>
    <cellStyle name="Millares 6 2 2 2 2 3 3 2" xfId="10196" xr:uid="{00000000-0005-0000-0000-00005A310000}"/>
    <cellStyle name="Millares 6 2 2 2 2 3 3 2 2" xfId="18949" xr:uid="{00000000-0005-0000-0000-00005B310000}"/>
    <cellStyle name="Millares 6 2 2 2 2 3 3 3" xfId="14573" xr:uid="{00000000-0005-0000-0000-00005C310000}"/>
    <cellStyle name="Millares 6 2 2 2 2 3 4" xfId="8008" xr:uid="{00000000-0005-0000-0000-00005D310000}"/>
    <cellStyle name="Millares 6 2 2 2 2 3 4 2" xfId="16761" xr:uid="{00000000-0005-0000-0000-00005E310000}"/>
    <cellStyle name="Millares 6 2 2 2 2 3 5" xfId="12385" xr:uid="{00000000-0005-0000-0000-00005F310000}"/>
    <cellStyle name="Millares 6 2 2 2 2 4" xfId="4176" xr:uid="{00000000-0005-0000-0000-000060310000}"/>
    <cellStyle name="Millares 6 2 2 2 2 4 2" xfId="6365" xr:uid="{00000000-0005-0000-0000-000061310000}"/>
    <cellStyle name="Millares 6 2 2 2 2 4 2 2" xfId="10742" xr:uid="{00000000-0005-0000-0000-000062310000}"/>
    <cellStyle name="Millares 6 2 2 2 2 4 2 2 2" xfId="19495" xr:uid="{00000000-0005-0000-0000-000063310000}"/>
    <cellStyle name="Millares 6 2 2 2 2 4 2 3" xfId="15119" xr:uid="{00000000-0005-0000-0000-000064310000}"/>
    <cellStyle name="Millares 6 2 2 2 2 4 3" xfId="8554" xr:uid="{00000000-0005-0000-0000-000065310000}"/>
    <cellStyle name="Millares 6 2 2 2 2 4 3 2" xfId="17307" xr:uid="{00000000-0005-0000-0000-000066310000}"/>
    <cellStyle name="Millares 6 2 2 2 2 4 4" xfId="12931" xr:uid="{00000000-0005-0000-0000-000067310000}"/>
    <cellStyle name="Millares 6 2 2 2 2 5" xfId="5271" xr:uid="{00000000-0005-0000-0000-000068310000}"/>
    <cellStyle name="Millares 6 2 2 2 2 5 2" xfId="9648" xr:uid="{00000000-0005-0000-0000-000069310000}"/>
    <cellStyle name="Millares 6 2 2 2 2 5 2 2" xfId="18401" xr:uid="{00000000-0005-0000-0000-00006A310000}"/>
    <cellStyle name="Millares 6 2 2 2 2 5 3" xfId="14025" xr:uid="{00000000-0005-0000-0000-00006B310000}"/>
    <cellStyle name="Millares 6 2 2 2 2 6" xfId="7460" xr:uid="{00000000-0005-0000-0000-00006C310000}"/>
    <cellStyle name="Millares 6 2 2 2 2 6 2" xfId="16213" xr:uid="{00000000-0005-0000-0000-00006D310000}"/>
    <cellStyle name="Millares 6 2 2 2 2 7" xfId="11837" xr:uid="{00000000-0005-0000-0000-00006E310000}"/>
    <cellStyle name="Millares 6 2 2 2 3" xfId="3237" xr:uid="{00000000-0005-0000-0000-00006F310000}"/>
    <cellStyle name="Millares 6 2 2 2 3 2" xfId="3790" xr:uid="{00000000-0005-0000-0000-000070310000}"/>
    <cellStyle name="Millares 6 2 2 2 3 2 2" xfId="4886" xr:uid="{00000000-0005-0000-0000-000071310000}"/>
    <cellStyle name="Millares 6 2 2 2 3 2 2 2" xfId="7075" xr:uid="{00000000-0005-0000-0000-000072310000}"/>
    <cellStyle name="Millares 6 2 2 2 3 2 2 2 2" xfId="11452" xr:uid="{00000000-0005-0000-0000-000073310000}"/>
    <cellStyle name="Millares 6 2 2 2 3 2 2 2 2 2" xfId="20205" xr:uid="{00000000-0005-0000-0000-000074310000}"/>
    <cellStyle name="Millares 6 2 2 2 3 2 2 2 3" xfId="15829" xr:uid="{00000000-0005-0000-0000-000075310000}"/>
    <cellStyle name="Millares 6 2 2 2 3 2 2 3" xfId="9264" xr:uid="{00000000-0005-0000-0000-000076310000}"/>
    <cellStyle name="Millares 6 2 2 2 3 2 2 3 2" xfId="18017" xr:uid="{00000000-0005-0000-0000-000077310000}"/>
    <cellStyle name="Millares 6 2 2 2 3 2 2 4" xfId="13641" xr:uid="{00000000-0005-0000-0000-000078310000}"/>
    <cellStyle name="Millares 6 2 2 2 3 2 3" xfId="5981" xr:uid="{00000000-0005-0000-0000-000079310000}"/>
    <cellStyle name="Millares 6 2 2 2 3 2 3 2" xfId="10358" xr:uid="{00000000-0005-0000-0000-00007A310000}"/>
    <cellStyle name="Millares 6 2 2 2 3 2 3 2 2" xfId="19111" xr:uid="{00000000-0005-0000-0000-00007B310000}"/>
    <cellStyle name="Millares 6 2 2 2 3 2 3 3" xfId="14735" xr:uid="{00000000-0005-0000-0000-00007C310000}"/>
    <cellStyle name="Millares 6 2 2 2 3 2 4" xfId="8170" xr:uid="{00000000-0005-0000-0000-00007D310000}"/>
    <cellStyle name="Millares 6 2 2 2 3 2 4 2" xfId="16923" xr:uid="{00000000-0005-0000-0000-00007E310000}"/>
    <cellStyle name="Millares 6 2 2 2 3 2 5" xfId="12547" xr:uid="{00000000-0005-0000-0000-00007F310000}"/>
    <cellStyle name="Millares 6 2 2 2 3 3" xfId="4338" xr:uid="{00000000-0005-0000-0000-000080310000}"/>
    <cellStyle name="Millares 6 2 2 2 3 3 2" xfId="6527" xr:uid="{00000000-0005-0000-0000-000081310000}"/>
    <cellStyle name="Millares 6 2 2 2 3 3 2 2" xfId="10904" xr:uid="{00000000-0005-0000-0000-000082310000}"/>
    <cellStyle name="Millares 6 2 2 2 3 3 2 2 2" xfId="19657" xr:uid="{00000000-0005-0000-0000-000083310000}"/>
    <cellStyle name="Millares 6 2 2 2 3 3 2 3" xfId="15281" xr:uid="{00000000-0005-0000-0000-000084310000}"/>
    <cellStyle name="Millares 6 2 2 2 3 3 3" xfId="8716" xr:uid="{00000000-0005-0000-0000-000085310000}"/>
    <cellStyle name="Millares 6 2 2 2 3 3 3 2" xfId="17469" xr:uid="{00000000-0005-0000-0000-000086310000}"/>
    <cellStyle name="Millares 6 2 2 2 3 3 4" xfId="13093" xr:uid="{00000000-0005-0000-0000-000087310000}"/>
    <cellStyle name="Millares 6 2 2 2 3 4" xfId="5433" xr:uid="{00000000-0005-0000-0000-000088310000}"/>
    <cellStyle name="Millares 6 2 2 2 3 4 2" xfId="9810" xr:uid="{00000000-0005-0000-0000-000089310000}"/>
    <cellStyle name="Millares 6 2 2 2 3 4 2 2" xfId="18563" xr:uid="{00000000-0005-0000-0000-00008A310000}"/>
    <cellStyle name="Millares 6 2 2 2 3 4 3" xfId="14187" xr:uid="{00000000-0005-0000-0000-00008B310000}"/>
    <cellStyle name="Millares 6 2 2 2 3 5" xfId="7622" xr:uid="{00000000-0005-0000-0000-00008C310000}"/>
    <cellStyle name="Millares 6 2 2 2 3 5 2" xfId="16375" xr:uid="{00000000-0005-0000-0000-00008D310000}"/>
    <cellStyle name="Millares 6 2 2 2 3 6" xfId="11999" xr:uid="{00000000-0005-0000-0000-00008E310000}"/>
    <cellStyle name="Millares 6 2 2 2 4" xfId="3516" xr:uid="{00000000-0005-0000-0000-00008F310000}"/>
    <cellStyle name="Millares 6 2 2 2 4 2" xfId="4612" xr:uid="{00000000-0005-0000-0000-000090310000}"/>
    <cellStyle name="Millares 6 2 2 2 4 2 2" xfId="6801" xr:uid="{00000000-0005-0000-0000-000091310000}"/>
    <cellStyle name="Millares 6 2 2 2 4 2 2 2" xfId="11178" xr:uid="{00000000-0005-0000-0000-000092310000}"/>
    <cellStyle name="Millares 6 2 2 2 4 2 2 2 2" xfId="19931" xr:uid="{00000000-0005-0000-0000-000093310000}"/>
    <cellStyle name="Millares 6 2 2 2 4 2 2 3" xfId="15555" xr:uid="{00000000-0005-0000-0000-000094310000}"/>
    <cellStyle name="Millares 6 2 2 2 4 2 3" xfId="8990" xr:uid="{00000000-0005-0000-0000-000095310000}"/>
    <cellStyle name="Millares 6 2 2 2 4 2 3 2" xfId="17743" xr:uid="{00000000-0005-0000-0000-000096310000}"/>
    <cellStyle name="Millares 6 2 2 2 4 2 4" xfId="13367" xr:uid="{00000000-0005-0000-0000-000097310000}"/>
    <cellStyle name="Millares 6 2 2 2 4 3" xfId="5707" xr:uid="{00000000-0005-0000-0000-000098310000}"/>
    <cellStyle name="Millares 6 2 2 2 4 3 2" xfId="10084" xr:uid="{00000000-0005-0000-0000-000099310000}"/>
    <cellStyle name="Millares 6 2 2 2 4 3 2 2" xfId="18837" xr:uid="{00000000-0005-0000-0000-00009A310000}"/>
    <cellStyle name="Millares 6 2 2 2 4 3 3" xfId="14461" xr:uid="{00000000-0005-0000-0000-00009B310000}"/>
    <cellStyle name="Millares 6 2 2 2 4 4" xfId="7896" xr:uid="{00000000-0005-0000-0000-00009C310000}"/>
    <cellStyle name="Millares 6 2 2 2 4 4 2" xfId="16649" xr:uid="{00000000-0005-0000-0000-00009D310000}"/>
    <cellStyle name="Millares 6 2 2 2 4 5" xfId="12273" xr:uid="{00000000-0005-0000-0000-00009E310000}"/>
    <cellStyle name="Millares 6 2 2 2 5" xfId="4064" xr:uid="{00000000-0005-0000-0000-00009F310000}"/>
    <cellStyle name="Millares 6 2 2 2 5 2" xfId="6253" xr:uid="{00000000-0005-0000-0000-0000A0310000}"/>
    <cellStyle name="Millares 6 2 2 2 5 2 2" xfId="10630" xr:uid="{00000000-0005-0000-0000-0000A1310000}"/>
    <cellStyle name="Millares 6 2 2 2 5 2 2 2" xfId="19383" xr:uid="{00000000-0005-0000-0000-0000A2310000}"/>
    <cellStyle name="Millares 6 2 2 2 5 2 3" xfId="15007" xr:uid="{00000000-0005-0000-0000-0000A3310000}"/>
    <cellStyle name="Millares 6 2 2 2 5 3" xfId="8442" xr:uid="{00000000-0005-0000-0000-0000A4310000}"/>
    <cellStyle name="Millares 6 2 2 2 5 3 2" xfId="17195" xr:uid="{00000000-0005-0000-0000-0000A5310000}"/>
    <cellStyle name="Millares 6 2 2 2 5 4" xfId="12819" xr:uid="{00000000-0005-0000-0000-0000A6310000}"/>
    <cellStyle name="Millares 6 2 2 2 6" xfId="5159" xr:uid="{00000000-0005-0000-0000-0000A7310000}"/>
    <cellStyle name="Millares 6 2 2 2 6 2" xfId="9536" xr:uid="{00000000-0005-0000-0000-0000A8310000}"/>
    <cellStyle name="Millares 6 2 2 2 6 2 2" xfId="18289" xr:uid="{00000000-0005-0000-0000-0000A9310000}"/>
    <cellStyle name="Millares 6 2 2 2 6 3" xfId="13913" xr:uid="{00000000-0005-0000-0000-0000AA310000}"/>
    <cellStyle name="Millares 6 2 2 2 7" xfId="7348" xr:uid="{00000000-0005-0000-0000-0000AB310000}"/>
    <cellStyle name="Millares 6 2 2 2 7 2" xfId="16101" xr:uid="{00000000-0005-0000-0000-0000AC310000}"/>
    <cellStyle name="Millares 6 2 2 2 8" xfId="11725" xr:uid="{00000000-0005-0000-0000-0000AD310000}"/>
    <cellStyle name="Millares 6 2 2 3" xfId="3016" xr:uid="{00000000-0005-0000-0000-0000AE310000}"/>
    <cellStyle name="Millares 6 2 2 3 2" xfId="3292" xr:uid="{00000000-0005-0000-0000-0000AF310000}"/>
    <cellStyle name="Millares 6 2 2 3 2 2" xfId="3845" xr:uid="{00000000-0005-0000-0000-0000B0310000}"/>
    <cellStyle name="Millares 6 2 2 3 2 2 2" xfId="4941" xr:uid="{00000000-0005-0000-0000-0000B1310000}"/>
    <cellStyle name="Millares 6 2 2 3 2 2 2 2" xfId="7130" xr:uid="{00000000-0005-0000-0000-0000B2310000}"/>
    <cellStyle name="Millares 6 2 2 3 2 2 2 2 2" xfId="11507" xr:uid="{00000000-0005-0000-0000-0000B3310000}"/>
    <cellStyle name="Millares 6 2 2 3 2 2 2 2 2 2" xfId="20260" xr:uid="{00000000-0005-0000-0000-0000B4310000}"/>
    <cellStyle name="Millares 6 2 2 3 2 2 2 2 3" xfId="15884" xr:uid="{00000000-0005-0000-0000-0000B5310000}"/>
    <cellStyle name="Millares 6 2 2 3 2 2 2 3" xfId="9319" xr:uid="{00000000-0005-0000-0000-0000B6310000}"/>
    <cellStyle name="Millares 6 2 2 3 2 2 2 3 2" xfId="18072" xr:uid="{00000000-0005-0000-0000-0000B7310000}"/>
    <cellStyle name="Millares 6 2 2 3 2 2 2 4" xfId="13696" xr:uid="{00000000-0005-0000-0000-0000B8310000}"/>
    <cellStyle name="Millares 6 2 2 3 2 2 3" xfId="6036" xr:uid="{00000000-0005-0000-0000-0000B9310000}"/>
    <cellStyle name="Millares 6 2 2 3 2 2 3 2" xfId="10413" xr:uid="{00000000-0005-0000-0000-0000BA310000}"/>
    <cellStyle name="Millares 6 2 2 3 2 2 3 2 2" xfId="19166" xr:uid="{00000000-0005-0000-0000-0000BB310000}"/>
    <cellStyle name="Millares 6 2 2 3 2 2 3 3" xfId="14790" xr:uid="{00000000-0005-0000-0000-0000BC310000}"/>
    <cellStyle name="Millares 6 2 2 3 2 2 4" xfId="8225" xr:uid="{00000000-0005-0000-0000-0000BD310000}"/>
    <cellStyle name="Millares 6 2 2 3 2 2 4 2" xfId="16978" xr:uid="{00000000-0005-0000-0000-0000BE310000}"/>
    <cellStyle name="Millares 6 2 2 3 2 2 5" xfId="12602" xr:uid="{00000000-0005-0000-0000-0000BF310000}"/>
    <cellStyle name="Millares 6 2 2 3 2 3" xfId="4393" xr:uid="{00000000-0005-0000-0000-0000C0310000}"/>
    <cellStyle name="Millares 6 2 2 3 2 3 2" xfId="6582" xr:uid="{00000000-0005-0000-0000-0000C1310000}"/>
    <cellStyle name="Millares 6 2 2 3 2 3 2 2" xfId="10959" xr:uid="{00000000-0005-0000-0000-0000C2310000}"/>
    <cellStyle name="Millares 6 2 2 3 2 3 2 2 2" xfId="19712" xr:uid="{00000000-0005-0000-0000-0000C3310000}"/>
    <cellStyle name="Millares 6 2 2 3 2 3 2 3" xfId="15336" xr:uid="{00000000-0005-0000-0000-0000C4310000}"/>
    <cellStyle name="Millares 6 2 2 3 2 3 3" xfId="8771" xr:uid="{00000000-0005-0000-0000-0000C5310000}"/>
    <cellStyle name="Millares 6 2 2 3 2 3 3 2" xfId="17524" xr:uid="{00000000-0005-0000-0000-0000C6310000}"/>
    <cellStyle name="Millares 6 2 2 3 2 3 4" xfId="13148" xr:uid="{00000000-0005-0000-0000-0000C7310000}"/>
    <cellStyle name="Millares 6 2 2 3 2 4" xfId="5488" xr:uid="{00000000-0005-0000-0000-0000C8310000}"/>
    <cellStyle name="Millares 6 2 2 3 2 4 2" xfId="9865" xr:uid="{00000000-0005-0000-0000-0000C9310000}"/>
    <cellStyle name="Millares 6 2 2 3 2 4 2 2" xfId="18618" xr:uid="{00000000-0005-0000-0000-0000CA310000}"/>
    <cellStyle name="Millares 6 2 2 3 2 4 3" xfId="14242" xr:uid="{00000000-0005-0000-0000-0000CB310000}"/>
    <cellStyle name="Millares 6 2 2 3 2 5" xfId="7677" xr:uid="{00000000-0005-0000-0000-0000CC310000}"/>
    <cellStyle name="Millares 6 2 2 3 2 5 2" xfId="16430" xr:uid="{00000000-0005-0000-0000-0000CD310000}"/>
    <cellStyle name="Millares 6 2 2 3 2 6" xfId="12054" xr:uid="{00000000-0005-0000-0000-0000CE310000}"/>
    <cellStyle name="Millares 6 2 2 3 3" xfId="3571" xr:uid="{00000000-0005-0000-0000-0000CF310000}"/>
    <cellStyle name="Millares 6 2 2 3 3 2" xfId="4667" xr:uid="{00000000-0005-0000-0000-0000D0310000}"/>
    <cellStyle name="Millares 6 2 2 3 3 2 2" xfId="6856" xr:uid="{00000000-0005-0000-0000-0000D1310000}"/>
    <cellStyle name="Millares 6 2 2 3 3 2 2 2" xfId="11233" xr:uid="{00000000-0005-0000-0000-0000D2310000}"/>
    <cellStyle name="Millares 6 2 2 3 3 2 2 2 2" xfId="19986" xr:uid="{00000000-0005-0000-0000-0000D3310000}"/>
    <cellStyle name="Millares 6 2 2 3 3 2 2 3" xfId="15610" xr:uid="{00000000-0005-0000-0000-0000D4310000}"/>
    <cellStyle name="Millares 6 2 2 3 3 2 3" xfId="9045" xr:uid="{00000000-0005-0000-0000-0000D5310000}"/>
    <cellStyle name="Millares 6 2 2 3 3 2 3 2" xfId="17798" xr:uid="{00000000-0005-0000-0000-0000D6310000}"/>
    <cellStyle name="Millares 6 2 2 3 3 2 4" xfId="13422" xr:uid="{00000000-0005-0000-0000-0000D7310000}"/>
    <cellStyle name="Millares 6 2 2 3 3 3" xfId="5762" xr:uid="{00000000-0005-0000-0000-0000D8310000}"/>
    <cellStyle name="Millares 6 2 2 3 3 3 2" xfId="10139" xr:uid="{00000000-0005-0000-0000-0000D9310000}"/>
    <cellStyle name="Millares 6 2 2 3 3 3 2 2" xfId="18892" xr:uid="{00000000-0005-0000-0000-0000DA310000}"/>
    <cellStyle name="Millares 6 2 2 3 3 3 3" xfId="14516" xr:uid="{00000000-0005-0000-0000-0000DB310000}"/>
    <cellStyle name="Millares 6 2 2 3 3 4" xfId="7951" xr:uid="{00000000-0005-0000-0000-0000DC310000}"/>
    <cellStyle name="Millares 6 2 2 3 3 4 2" xfId="16704" xr:uid="{00000000-0005-0000-0000-0000DD310000}"/>
    <cellStyle name="Millares 6 2 2 3 3 5" xfId="12328" xr:uid="{00000000-0005-0000-0000-0000DE310000}"/>
    <cellStyle name="Millares 6 2 2 3 4" xfId="4119" xr:uid="{00000000-0005-0000-0000-0000DF310000}"/>
    <cellStyle name="Millares 6 2 2 3 4 2" xfId="6308" xr:uid="{00000000-0005-0000-0000-0000E0310000}"/>
    <cellStyle name="Millares 6 2 2 3 4 2 2" xfId="10685" xr:uid="{00000000-0005-0000-0000-0000E1310000}"/>
    <cellStyle name="Millares 6 2 2 3 4 2 2 2" xfId="19438" xr:uid="{00000000-0005-0000-0000-0000E2310000}"/>
    <cellStyle name="Millares 6 2 2 3 4 2 3" xfId="15062" xr:uid="{00000000-0005-0000-0000-0000E3310000}"/>
    <cellStyle name="Millares 6 2 2 3 4 3" xfId="8497" xr:uid="{00000000-0005-0000-0000-0000E4310000}"/>
    <cellStyle name="Millares 6 2 2 3 4 3 2" xfId="17250" xr:uid="{00000000-0005-0000-0000-0000E5310000}"/>
    <cellStyle name="Millares 6 2 2 3 4 4" xfId="12874" xr:uid="{00000000-0005-0000-0000-0000E6310000}"/>
    <cellStyle name="Millares 6 2 2 3 5" xfId="5214" xr:uid="{00000000-0005-0000-0000-0000E7310000}"/>
    <cellStyle name="Millares 6 2 2 3 5 2" xfId="9591" xr:uid="{00000000-0005-0000-0000-0000E8310000}"/>
    <cellStyle name="Millares 6 2 2 3 5 2 2" xfId="18344" xr:uid="{00000000-0005-0000-0000-0000E9310000}"/>
    <cellStyle name="Millares 6 2 2 3 5 3" xfId="13968" xr:uid="{00000000-0005-0000-0000-0000EA310000}"/>
    <cellStyle name="Millares 6 2 2 3 6" xfId="7403" xr:uid="{00000000-0005-0000-0000-0000EB310000}"/>
    <cellStyle name="Millares 6 2 2 3 6 2" xfId="16156" xr:uid="{00000000-0005-0000-0000-0000EC310000}"/>
    <cellStyle name="Millares 6 2 2 3 7" xfId="11780" xr:uid="{00000000-0005-0000-0000-0000ED310000}"/>
    <cellStyle name="Millares 6 2 2 4" xfId="2903" xr:uid="{00000000-0005-0000-0000-0000EE310000}"/>
    <cellStyle name="Millares 6 2 2 4 2" xfId="3182" xr:uid="{00000000-0005-0000-0000-0000EF310000}"/>
    <cellStyle name="Millares 6 2 2 4 2 2" xfId="3735" xr:uid="{00000000-0005-0000-0000-0000F0310000}"/>
    <cellStyle name="Millares 6 2 2 4 2 2 2" xfId="4831" xr:uid="{00000000-0005-0000-0000-0000F1310000}"/>
    <cellStyle name="Millares 6 2 2 4 2 2 2 2" xfId="7020" xr:uid="{00000000-0005-0000-0000-0000F2310000}"/>
    <cellStyle name="Millares 6 2 2 4 2 2 2 2 2" xfId="11397" xr:uid="{00000000-0005-0000-0000-0000F3310000}"/>
    <cellStyle name="Millares 6 2 2 4 2 2 2 2 2 2" xfId="20150" xr:uid="{00000000-0005-0000-0000-0000F4310000}"/>
    <cellStyle name="Millares 6 2 2 4 2 2 2 2 3" xfId="15774" xr:uid="{00000000-0005-0000-0000-0000F5310000}"/>
    <cellStyle name="Millares 6 2 2 4 2 2 2 3" xfId="9209" xr:uid="{00000000-0005-0000-0000-0000F6310000}"/>
    <cellStyle name="Millares 6 2 2 4 2 2 2 3 2" xfId="17962" xr:uid="{00000000-0005-0000-0000-0000F7310000}"/>
    <cellStyle name="Millares 6 2 2 4 2 2 2 4" xfId="13586" xr:uid="{00000000-0005-0000-0000-0000F8310000}"/>
    <cellStyle name="Millares 6 2 2 4 2 2 3" xfId="5926" xr:uid="{00000000-0005-0000-0000-0000F9310000}"/>
    <cellStyle name="Millares 6 2 2 4 2 2 3 2" xfId="10303" xr:uid="{00000000-0005-0000-0000-0000FA310000}"/>
    <cellStyle name="Millares 6 2 2 4 2 2 3 2 2" xfId="19056" xr:uid="{00000000-0005-0000-0000-0000FB310000}"/>
    <cellStyle name="Millares 6 2 2 4 2 2 3 3" xfId="14680" xr:uid="{00000000-0005-0000-0000-0000FC310000}"/>
    <cellStyle name="Millares 6 2 2 4 2 2 4" xfId="8115" xr:uid="{00000000-0005-0000-0000-0000FD310000}"/>
    <cellStyle name="Millares 6 2 2 4 2 2 4 2" xfId="16868" xr:uid="{00000000-0005-0000-0000-0000FE310000}"/>
    <cellStyle name="Millares 6 2 2 4 2 2 5" xfId="12492" xr:uid="{00000000-0005-0000-0000-0000FF310000}"/>
    <cellStyle name="Millares 6 2 2 4 2 3" xfId="4283" xr:uid="{00000000-0005-0000-0000-000000320000}"/>
    <cellStyle name="Millares 6 2 2 4 2 3 2" xfId="6472" xr:uid="{00000000-0005-0000-0000-000001320000}"/>
    <cellStyle name="Millares 6 2 2 4 2 3 2 2" xfId="10849" xr:uid="{00000000-0005-0000-0000-000002320000}"/>
    <cellStyle name="Millares 6 2 2 4 2 3 2 2 2" xfId="19602" xr:uid="{00000000-0005-0000-0000-000003320000}"/>
    <cellStyle name="Millares 6 2 2 4 2 3 2 3" xfId="15226" xr:uid="{00000000-0005-0000-0000-000004320000}"/>
    <cellStyle name="Millares 6 2 2 4 2 3 3" xfId="8661" xr:uid="{00000000-0005-0000-0000-000005320000}"/>
    <cellStyle name="Millares 6 2 2 4 2 3 3 2" xfId="17414" xr:uid="{00000000-0005-0000-0000-000006320000}"/>
    <cellStyle name="Millares 6 2 2 4 2 3 4" xfId="13038" xr:uid="{00000000-0005-0000-0000-000007320000}"/>
    <cellStyle name="Millares 6 2 2 4 2 4" xfId="5378" xr:uid="{00000000-0005-0000-0000-000008320000}"/>
    <cellStyle name="Millares 6 2 2 4 2 4 2" xfId="9755" xr:uid="{00000000-0005-0000-0000-000009320000}"/>
    <cellStyle name="Millares 6 2 2 4 2 4 2 2" xfId="18508" xr:uid="{00000000-0005-0000-0000-00000A320000}"/>
    <cellStyle name="Millares 6 2 2 4 2 4 3" xfId="14132" xr:uid="{00000000-0005-0000-0000-00000B320000}"/>
    <cellStyle name="Millares 6 2 2 4 2 5" xfId="7567" xr:uid="{00000000-0005-0000-0000-00000C320000}"/>
    <cellStyle name="Millares 6 2 2 4 2 5 2" xfId="16320" xr:uid="{00000000-0005-0000-0000-00000D320000}"/>
    <cellStyle name="Millares 6 2 2 4 2 6" xfId="11944" xr:uid="{00000000-0005-0000-0000-00000E320000}"/>
    <cellStyle name="Millares 6 2 2 4 3" xfId="3461" xr:uid="{00000000-0005-0000-0000-00000F320000}"/>
    <cellStyle name="Millares 6 2 2 4 3 2" xfId="4557" xr:uid="{00000000-0005-0000-0000-000010320000}"/>
    <cellStyle name="Millares 6 2 2 4 3 2 2" xfId="6746" xr:uid="{00000000-0005-0000-0000-000011320000}"/>
    <cellStyle name="Millares 6 2 2 4 3 2 2 2" xfId="11123" xr:uid="{00000000-0005-0000-0000-000012320000}"/>
    <cellStyle name="Millares 6 2 2 4 3 2 2 2 2" xfId="19876" xr:uid="{00000000-0005-0000-0000-000013320000}"/>
    <cellStyle name="Millares 6 2 2 4 3 2 2 3" xfId="15500" xr:uid="{00000000-0005-0000-0000-000014320000}"/>
    <cellStyle name="Millares 6 2 2 4 3 2 3" xfId="8935" xr:uid="{00000000-0005-0000-0000-000015320000}"/>
    <cellStyle name="Millares 6 2 2 4 3 2 3 2" xfId="17688" xr:uid="{00000000-0005-0000-0000-000016320000}"/>
    <cellStyle name="Millares 6 2 2 4 3 2 4" xfId="13312" xr:uid="{00000000-0005-0000-0000-000017320000}"/>
    <cellStyle name="Millares 6 2 2 4 3 3" xfId="5652" xr:uid="{00000000-0005-0000-0000-000018320000}"/>
    <cellStyle name="Millares 6 2 2 4 3 3 2" xfId="10029" xr:uid="{00000000-0005-0000-0000-000019320000}"/>
    <cellStyle name="Millares 6 2 2 4 3 3 2 2" xfId="18782" xr:uid="{00000000-0005-0000-0000-00001A320000}"/>
    <cellStyle name="Millares 6 2 2 4 3 3 3" xfId="14406" xr:uid="{00000000-0005-0000-0000-00001B320000}"/>
    <cellStyle name="Millares 6 2 2 4 3 4" xfId="7841" xr:uid="{00000000-0005-0000-0000-00001C320000}"/>
    <cellStyle name="Millares 6 2 2 4 3 4 2" xfId="16594" xr:uid="{00000000-0005-0000-0000-00001D320000}"/>
    <cellStyle name="Millares 6 2 2 4 3 5" xfId="12218" xr:uid="{00000000-0005-0000-0000-00001E320000}"/>
    <cellStyle name="Millares 6 2 2 4 4" xfId="4009" xr:uid="{00000000-0005-0000-0000-00001F320000}"/>
    <cellStyle name="Millares 6 2 2 4 4 2" xfId="6198" xr:uid="{00000000-0005-0000-0000-000020320000}"/>
    <cellStyle name="Millares 6 2 2 4 4 2 2" xfId="10575" xr:uid="{00000000-0005-0000-0000-000021320000}"/>
    <cellStyle name="Millares 6 2 2 4 4 2 2 2" xfId="19328" xr:uid="{00000000-0005-0000-0000-000022320000}"/>
    <cellStyle name="Millares 6 2 2 4 4 2 3" xfId="14952" xr:uid="{00000000-0005-0000-0000-000023320000}"/>
    <cellStyle name="Millares 6 2 2 4 4 3" xfId="8387" xr:uid="{00000000-0005-0000-0000-000024320000}"/>
    <cellStyle name="Millares 6 2 2 4 4 3 2" xfId="17140" xr:uid="{00000000-0005-0000-0000-000025320000}"/>
    <cellStyle name="Millares 6 2 2 4 4 4" xfId="12764" xr:uid="{00000000-0005-0000-0000-000026320000}"/>
    <cellStyle name="Millares 6 2 2 4 5" xfId="5104" xr:uid="{00000000-0005-0000-0000-000027320000}"/>
    <cellStyle name="Millares 6 2 2 4 5 2" xfId="9481" xr:uid="{00000000-0005-0000-0000-000028320000}"/>
    <cellStyle name="Millares 6 2 2 4 5 2 2" xfId="18234" xr:uid="{00000000-0005-0000-0000-000029320000}"/>
    <cellStyle name="Millares 6 2 2 4 5 3" xfId="13858" xr:uid="{00000000-0005-0000-0000-00002A320000}"/>
    <cellStyle name="Millares 6 2 2 4 6" xfId="7293" xr:uid="{00000000-0005-0000-0000-00002B320000}"/>
    <cellStyle name="Millares 6 2 2 4 6 2" xfId="16046" xr:uid="{00000000-0005-0000-0000-00002C320000}"/>
    <cellStyle name="Millares 6 2 2 4 7" xfId="11670" xr:uid="{00000000-0005-0000-0000-00002D320000}"/>
    <cellStyle name="Millares 6 2 2 5" xfId="3132" xr:uid="{00000000-0005-0000-0000-00002E320000}"/>
    <cellStyle name="Millares 6 2 2 5 2" xfId="3686" xr:uid="{00000000-0005-0000-0000-00002F320000}"/>
    <cellStyle name="Millares 6 2 2 5 2 2" xfId="4782" xr:uid="{00000000-0005-0000-0000-000030320000}"/>
    <cellStyle name="Millares 6 2 2 5 2 2 2" xfId="6971" xr:uid="{00000000-0005-0000-0000-000031320000}"/>
    <cellStyle name="Millares 6 2 2 5 2 2 2 2" xfId="11348" xr:uid="{00000000-0005-0000-0000-000032320000}"/>
    <cellStyle name="Millares 6 2 2 5 2 2 2 2 2" xfId="20101" xr:uid="{00000000-0005-0000-0000-000033320000}"/>
    <cellStyle name="Millares 6 2 2 5 2 2 2 3" xfId="15725" xr:uid="{00000000-0005-0000-0000-000034320000}"/>
    <cellStyle name="Millares 6 2 2 5 2 2 3" xfId="9160" xr:uid="{00000000-0005-0000-0000-000035320000}"/>
    <cellStyle name="Millares 6 2 2 5 2 2 3 2" xfId="17913" xr:uid="{00000000-0005-0000-0000-000036320000}"/>
    <cellStyle name="Millares 6 2 2 5 2 2 4" xfId="13537" xr:uid="{00000000-0005-0000-0000-000037320000}"/>
    <cellStyle name="Millares 6 2 2 5 2 3" xfId="5877" xr:uid="{00000000-0005-0000-0000-000038320000}"/>
    <cellStyle name="Millares 6 2 2 5 2 3 2" xfId="10254" xr:uid="{00000000-0005-0000-0000-000039320000}"/>
    <cellStyle name="Millares 6 2 2 5 2 3 2 2" xfId="19007" xr:uid="{00000000-0005-0000-0000-00003A320000}"/>
    <cellStyle name="Millares 6 2 2 5 2 3 3" xfId="14631" xr:uid="{00000000-0005-0000-0000-00003B320000}"/>
    <cellStyle name="Millares 6 2 2 5 2 4" xfId="8066" xr:uid="{00000000-0005-0000-0000-00003C320000}"/>
    <cellStyle name="Millares 6 2 2 5 2 4 2" xfId="16819" xr:uid="{00000000-0005-0000-0000-00003D320000}"/>
    <cellStyle name="Millares 6 2 2 5 2 5" xfId="12443" xr:uid="{00000000-0005-0000-0000-00003E320000}"/>
    <cellStyle name="Millares 6 2 2 5 3" xfId="4234" xr:uid="{00000000-0005-0000-0000-00003F320000}"/>
    <cellStyle name="Millares 6 2 2 5 3 2" xfId="6423" xr:uid="{00000000-0005-0000-0000-000040320000}"/>
    <cellStyle name="Millares 6 2 2 5 3 2 2" xfId="10800" xr:uid="{00000000-0005-0000-0000-000041320000}"/>
    <cellStyle name="Millares 6 2 2 5 3 2 2 2" xfId="19553" xr:uid="{00000000-0005-0000-0000-000042320000}"/>
    <cellStyle name="Millares 6 2 2 5 3 2 3" xfId="15177" xr:uid="{00000000-0005-0000-0000-000043320000}"/>
    <cellStyle name="Millares 6 2 2 5 3 3" xfId="8612" xr:uid="{00000000-0005-0000-0000-000044320000}"/>
    <cellStyle name="Millares 6 2 2 5 3 3 2" xfId="17365" xr:uid="{00000000-0005-0000-0000-000045320000}"/>
    <cellStyle name="Millares 6 2 2 5 3 4" xfId="12989" xr:uid="{00000000-0005-0000-0000-000046320000}"/>
    <cellStyle name="Millares 6 2 2 5 4" xfId="5329" xr:uid="{00000000-0005-0000-0000-000047320000}"/>
    <cellStyle name="Millares 6 2 2 5 4 2" xfId="9706" xr:uid="{00000000-0005-0000-0000-000048320000}"/>
    <cellStyle name="Millares 6 2 2 5 4 2 2" xfId="18459" xr:uid="{00000000-0005-0000-0000-000049320000}"/>
    <cellStyle name="Millares 6 2 2 5 4 3" xfId="14083" xr:uid="{00000000-0005-0000-0000-00004A320000}"/>
    <cellStyle name="Millares 6 2 2 5 5" xfId="7518" xr:uid="{00000000-0005-0000-0000-00004B320000}"/>
    <cellStyle name="Millares 6 2 2 5 5 2" xfId="16271" xr:uid="{00000000-0005-0000-0000-00004C320000}"/>
    <cellStyle name="Millares 6 2 2 5 6" xfId="11895" xr:uid="{00000000-0005-0000-0000-00004D320000}"/>
    <cellStyle name="Millares 6 2 2 6" xfId="3411" xr:uid="{00000000-0005-0000-0000-00004E320000}"/>
    <cellStyle name="Millares 6 2 2 6 2" xfId="4508" xr:uid="{00000000-0005-0000-0000-00004F320000}"/>
    <cellStyle name="Millares 6 2 2 6 2 2" xfId="6697" xr:uid="{00000000-0005-0000-0000-000050320000}"/>
    <cellStyle name="Millares 6 2 2 6 2 2 2" xfId="11074" xr:uid="{00000000-0005-0000-0000-000051320000}"/>
    <cellStyle name="Millares 6 2 2 6 2 2 2 2" xfId="19827" xr:uid="{00000000-0005-0000-0000-000052320000}"/>
    <cellStyle name="Millares 6 2 2 6 2 2 3" xfId="15451" xr:uid="{00000000-0005-0000-0000-000053320000}"/>
    <cellStyle name="Millares 6 2 2 6 2 3" xfId="8886" xr:uid="{00000000-0005-0000-0000-000054320000}"/>
    <cellStyle name="Millares 6 2 2 6 2 3 2" xfId="17639" xr:uid="{00000000-0005-0000-0000-000055320000}"/>
    <cellStyle name="Millares 6 2 2 6 2 4" xfId="13263" xr:uid="{00000000-0005-0000-0000-000056320000}"/>
    <cellStyle name="Millares 6 2 2 6 3" xfId="5603" xr:uid="{00000000-0005-0000-0000-000057320000}"/>
    <cellStyle name="Millares 6 2 2 6 3 2" xfId="9980" xr:uid="{00000000-0005-0000-0000-000058320000}"/>
    <cellStyle name="Millares 6 2 2 6 3 2 2" xfId="18733" xr:uid="{00000000-0005-0000-0000-000059320000}"/>
    <cellStyle name="Millares 6 2 2 6 3 3" xfId="14357" xr:uid="{00000000-0005-0000-0000-00005A320000}"/>
    <cellStyle name="Millares 6 2 2 6 4" xfId="7792" xr:uid="{00000000-0005-0000-0000-00005B320000}"/>
    <cellStyle name="Millares 6 2 2 6 4 2" xfId="16545" xr:uid="{00000000-0005-0000-0000-00005C320000}"/>
    <cellStyle name="Millares 6 2 2 6 5" xfId="12169" xr:uid="{00000000-0005-0000-0000-00005D320000}"/>
    <cellStyle name="Millares 6 2 2 7" xfId="3961" xr:uid="{00000000-0005-0000-0000-00005E320000}"/>
    <cellStyle name="Millares 6 2 2 7 2" xfId="6150" xr:uid="{00000000-0005-0000-0000-00005F320000}"/>
    <cellStyle name="Millares 6 2 2 7 2 2" xfId="10527" xr:uid="{00000000-0005-0000-0000-000060320000}"/>
    <cellStyle name="Millares 6 2 2 7 2 2 2" xfId="19280" xr:uid="{00000000-0005-0000-0000-000061320000}"/>
    <cellStyle name="Millares 6 2 2 7 2 3" xfId="14904" xr:uid="{00000000-0005-0000-0000-000062320000}"/>
    <cellStyle name="Millares 6 2 2 7 3" xfId="8339" xr:uid="{00000000-0005-0000-0000-000063320000}"/>
    <cellStyle name="Millares 6 2 2 7 3 2" xfId="17092" xr:uid="{00000000-0005-0000-0000-000064320000}"/>
    <cellStyle name="Millares 6 2 2 7 4" xfId="12716" xr:uid="{00000000-0005-0000-0000-000065320000}"/>
    <cellStyle name="Millares 6 2 2 8" xfId="5056" xr:uid="{00000000-0005-0000-0000-000066320000}"/>
    <cellStyle name="Millares 6 2 2 8 2" xfId="9433" xr:uid="{00000000-0005-0000-0000-000067320000}"/>
    <cellStyle name="Millares 6 2 2 8 2 2" xfId="18186" xr:uid="{00000000-0005-0000-0000-000068320000}"/>
    <cellStyle name="Millares 6 2 2 8 3" xfId="13810" xr:uid="{00000000-0005-0000-0000-000069320000}"/>
    <cellStyle name="Millares 6 2 2 9" xfId="7245" xr:uid="{00000000-0005-0000-0000-00006A320000}"/>
    <cellStyle name="Millares 6 2 2 9 2" xfId="15998" xr:uid="{00000000-0005-0000-0000-00006B320000}"/>
    <cellStyle name="Millares 6 2 3" xfId="2960" xr:uid="{00000000-0005-0000-0000-00006C320000}"/>
    <cellStyle name="Millares 6 2 3 2" xfId="3072" xr:uid="{00000000-0005-0000-0000-00006D320000}"/>
    <cellStyle name="Millares 6 2 3 2 2" xfId="3348" xr:uid="{00000000-0005-0000-0000-00006E320000}"/>
    <cellStyle name="Millares 6 2 3 2 2 2" xfId="3901" xr:uid="{00000000-0005-0000-0000-00006F320000}"/>
    <cellStyle name="Millares 6 2 3 2 2 2 2" xfId="4997" xr:uid="{00000000-0005-0000-0000-000070320000}"/>
    <cellStyle name="Millares 6 2 3 2 2 2 2 2" xfId="7186" xr:uid="{00000000-0005-0000-0000-000071320000}"/>
    <cellStyle name="Millares 6 2 3 2 2 2 2 2 2" xfId="11563" xr:uid="{00000000-0005-0000-0000-000072320000}"/>
    <cellStyle name="Millares 6 2 3 2 2 2 2 2 2 2" xfId="20316" xr:uid="{00000000-0005-0000-0000-000073320000}"/>
    <cellStyle name="Millares 6 2 3 2 2 2 2 2 3" xfId="15940" xr:uid="{00000000-0005-0000-0000-000074320000}"/>
    <cellStyle name="Millares 6 2 3 2 2 2 2 3" xfId="9375" xr:uid="{00000000-0005-0000-0000-000075320000}"/>
    <cellStyle name="Millares 6 2 3 2 2 2 2 3 2" xfId="18128" xr:uid="{00000000-0005-0000-0000-000076320000}"/>
    <cellStyle name="Millares 6 2 3 2 2 2 2 4" xfId="13752" xr:uid="{00000000-0005-0000-0000-000077320000}"/>
    <cellStyle name="Millares 6 2 3 2 2 2 3" xfId="6092" xr:uid="{00000000-0005-0000-0000-000078320000}"/>
    <cellStyle name="Millares 6 2 3 2 2 2 3 2" xfId="10469" xr:uid="{00000000-0005-0000-0000-000079320000}"/>
    <cellStyle name="Millares 6 2 3 2 2 2 3 2 2" xfId="19222" xr:uid="{00000000-0005-0000-0000-00007A320000}"/>
    <cellStyle name="Millares 6 2 3 2 2 2 3 3" xfId="14846" xr:uid="{00000000-0005-0000-0000-00007B320000}"/>
    <cellStyle name="Millares 6 2 3 2 2 2 4" xfId="8281" xr:uid="{00000000-0005-0000-0000-00007C320000}"/>
    <cellStyle name="Millares 6 2 3 2 2 2 4 2" xfId="17034" xr:uid="{00000000-0005-0000-0000-00007D320000}"/>
    <cellStyle name="Millares 6 2 3 2 2 2 5" xfId="12658" xr:uid="{00000000-0005-0000-0000-00007E320000}"/>
    <cellStyle name="Millares 6 2 3 2 2 3" xfId="4449" xr:uid="{00000000-0005-0000-0000-00007F320000}"/>
    <cellStyle name="Millares 6 2 3 2 2 3 2" xfId="6638" xr:uid="{00000000-0005-0000-0000-000080320000}"/>
    <cellStyle name="Millares 6 2 3 2 2 3 2 2" xfId="11015" xr:uid="{00000000-0005-0000-0000-000081320000}"/>
    <cellStyle name="Millares 6 2 3 2 2 3 2 2 2" xfId="19768" xr:uid="{00000000-0005-0000-0000-000082320000}"/>
    <cellStyle name="Millares 6 2 3 2 2 3 2 3" xfId="15392" xr:uid="{00000000-0005-0000-0000-000083320000}"/>
    <cellStyle name="Millares 6 2 3 2 2 3 3" xfId="8827" xr:uid="{00000000-0005-0000-0000-000084320000}"/>
    <cellStyle name="Millares 6 2 3 2 2 3 3 2" xfId="17580" xr:uid="{00000000-0005-0000-0000-000085320000}"/>
    <cellStyle name="Millares 6 2 3 2 2 3 4" xfId="13204" xr:uid="{00000000-0005-0000-0000-000086320000}"/>
    <cellStyle name="Millares 6 2 3 2 2 4" xfId="5544" xr:uid="{00000000-0005-0000-0000-000087320000}"/>
    <cellStyle name="Millares 6 2 3 2 2 4 2" xfId="9921" xr:uid="{00000000-0005-0000-0000-000088320000}"/>
    <cellStyle name="Millares 6 2 3 2 2 4 2 2" xfId="18674" xr:uid="{00000000-0005-0000-0000-000089320000}"/>
    <cellStyle name="Millares 6 2 3 2 2 4 3" xfId="14298" xr:uid="{00000000-0005-0000-0000-00008A320000}"/>
    <cellStyle name="Millares 6 2 3 2 2 5" xfId="7733" xr:uid="{00000000-0005-0000-0000-00008B320000}"/>
    <cellStyle name="Millares 6 2 3 2 2 5 2" xfId="16486" xr:uid="{00000000-0005-0000-0000-00008C320000}"/>
    <cellStyle name="Millares 6 2 3 2 2 6" xfId="12110" xr:uid="{00000000-0005-0000-0000-00008D320000}"/>
    <cellStyle name="Millares 6 2 3 2 3" xfId="3627" xr:uid="{00000000-0005-0000-0000-00008E320000}"/>
    <cellStyle name="Millares 6 2 3 2 3 2" xfId="4723" xr:uid="{00000000-0005-0000-0000-00008F320000}"/>
    <cellStyle name="Millares 6 2 3 2 3 2 2" xfId="6912" xr:uid="{00000000-0005-0000-0000-000090320000}"/>
    <cellStyle name="Millares 6 2 3 2 3 2 2 2" xfId="11289" xr:uid="{00000000-0005-0000-0000-000091320000}"/>
    <cellStyle name="Millares 6 2 3 2 3 2 2 2 2" xfId="20042" xr:uid="{00000000-0005-0000-0000-000092320000}"/>
    <cellStyle name="Millares 6 2 3 2 3 2 2 3" xfId="15666" xr:uid="{00000000-0005-0000-0000-000093320000}"/>
    <cellStyle name="Millares 6 2 3 2 3 2 3" xfId="9101" xr:uid="{00000000-0005-0000-0000-000094320000}"/>
    <cellStyle name="Millares 6 2 3 2 3 2 3 2" xfId="17854" xr:uid="{00000000-0005-0000-0000-000095320000}"/>
    <cellStyle name="Millares 6 2 3 2 3 2 4" xfId="13478" xr:uid="{00000000-0005-0000-0000-000096320000}"/>
    <cellStyle name="Millares 6 2 3 2 3 3" xfId="5818" xr:uid="{00000000-0005-0000-0000-000097320000}"/>
    <cellStyle name="Millares 6 2 3 2 3 3 2" xfId="10195" xr:uid="{00000000-0005-0000-0000-000098320000}"/>
    <cellStyle name="Millares 6 2 3 2 3 3 2 2" xfId="18948" xr:uid="{00000000-0005-0000-0000-000099320000}"/>
    <cellStyle name="Millares 6 2 3 2 3 3 3" xfId="14572" xr:uid="{00000000-0005-0000-0000-00009A320000}"/>
    <cellStyle name="Millares 6 2 3 2 3 4" xfId="8007" xr:uid="{00000000-0005-0000-0000-00009B320000}"/>
    <cellStyle name="Millares 6 2 3 2 3 4 2" xfId="16760" xr:uid="{00000000-0005-0000-0000-00009C320000}"/>
    <cellStyle name="Millares 6 2 3 2 3 5" xfId="12384" xr:uid="{00000000-0005-0000-0000-00009D320000}"/>
    <cellStyle name="Millares 6 2 3 2 4" xfId="4175" xr:uid="{00000000-0005-0000-0000-00009E320000}"/>
    <cellStyle name="Millares 6 2 3 2 4 2" xfId="6364" xr:uid="{00000000-0005-0000-0000-00009F320000}"/>
    <cellStyle name="Millares 6 2 3 2 4 2 2" xfId="10741" xr:uid="{00000000-0005-0000-0000-0000A0320000}"/>
    <cellStyle name="Millares 6 2 3 2 4 2 2 2" xfId="19494" xr:uid="{00000000-0005-0000-0000-0000A1320000}"/>
    <cellStyle name="Millares 6 2 3 2 4 2 3" xfId="15118" xr:uid="{00000000-0005-0000-0000-0000A2320000}"/>
    <cellStyle name="Millares 6 2 3 2 4 3" xfId="8553" xr:uid="{00000000-0005-0000-0000-0000A3320000}"/>
    <cellStyle name="Millares 6 2 3 2 4 3 2" xfId="17306" xr:uid="{00000000-0005-0000-0000-0000A4320000}"/>
    <cellStyle name="Millares 6 2 3 2 4 4" xfId="12930" xr:uid="{00000000-0005-0000-0000-0000A5320000}"/>
    <cellStyle name="Millares 6 2 3 2 5" xfId="5270" xr:uid="{00000000-0005-0000-0000-0000A6320000}"/>
    <cellStyle name="Millares 6 2 3 2 5 2" xfId="9647" xr:uid="{00000000-0005-0000-0000-0000A7320000}"/>
    <cellStyle name="Millares 6 2 3 2 5 2 2" xfId="18400" xr:uid="{00000000-0005-0000-0000-0000A8320000}"/>
    <cellStyle name="Millares 6 2 3 2 5 3" xfId="14024" xr:uid="{00000000-0005-0000-0000-0000A9320000}"/>
    <cellStyle name="Millares 6 2 3 2 6" xfId="7459" xr:uid="{00000000-0005-0000-0000-0000AA320000}"/>
    <cellStyle name="Millares 6 2 3 2 6 2" xfId="16212" xr:uid="{00000000-0005-0000-0000-0000AB320000}"/>
    <cellStyle name="Millares 6 2 3 2 7" xfId="11836" xr:uid="{00000000-0005-0000-0000-0000AC320000}"/>
    <cellStyle name="Millares 6 2 3 3" xfId="3236" xr:uid="{00000000-0005-0000-0000-0000AD320000}"/>
    <cellStyle name="Millares 6 2 3 3 2" xfId="3789" xr:uid="{00000000-0005-0000-0000-0000AE320000}"/>
    <cellStyle name="Millares 6 2 3 3 2 2" xfId="4885" xr:uid="{00000000-0005-0000-0000-0000AF320000}"/>
    <cellStyle name="Millares 6 2 3 3 2 2 2" xfId="7074" xr:uid="{00000000-0005-0000-0000-0000B0320000}"/>
    <cellStyle name="Millares 6 2 3 3 2 2 2 2" xfId="11451" xr:uid="{00000000-0005-0000-0000-0000B1320000}"/>
    <cellStyle name="Millares 6 2 3 3 2 2 2 2 2" xfId="20204" xr:uid="{00000000-0005-0000-0000-0000B2320000}"/>
    <cellStyle name="Millares 6 2 3 3 2 2 2 3" xfId="15828" xr:uid="{00000000-0005-0000-0000-0000B3320000}"/>
    <cellStyle name="Millares 6 2 3 3 2 2 3" xfId="9263" xr:uid="{00000000-0005-0000-0000-0000B4320000}"/>
    <cellStyle name="Millares 6 2 3 3 2 2 3 2" xfId="18016" xr:uid="{00000000-0005-0000-0000-0000B5320000}"/>
    <cellStyle name="Millares 6 2 3 3 2 2 4" xfId="13640" xr:uid="{00000000-0005-0000-0000-0000B6320000}"/>
    <cellStyle name="Millares 6 2 3 3 2 3" xfId="5980" xr:uid="{00000000-0005-0000-0000-0000B7320000}"/>
    <cellStyle name="Millares 6 2 3 3 2 3 2" xfId="10357" xr:uid="{00000000-0005-0000-0000-0000B8320000}"/>
    <cellStyle name="Millares 6 2 3 3 2 3 2 2" xfId="19110" xr:uid="{00000000-0005-0000-0000-0000B9320000}"/>
    <cellStyle name="Millares 6 2 3 3 2 3 3" xfId="14734" xr:uid="{00000000-0005-0000-0000-0000BA320000}"/>
    <cellStyle name="Millares 6 2 3 3 2 4" xfId="8169" xr:uid="{00000000-0005-0000-0000-0000BB320000}"/>
    <cellStyle name="Millares 6 2 3 3 2 4 2" xfId="16922" xr:uid="{00000000-0005-0000-0000-0000BC320000}"/>
    <cellStyle name="Millares 6 2 3 3 2 5" xfId="12546" xr:uid="{00000000-0005-0000-0000-0000BD320000}"/>
    <cellStyle name="Millares 6 2 3 3 3" xfId="4337" xr:uid="{00000000-0005-0000-0000-0000BE320000}"/>
    <cellStyle name="Millares 6 2 3 3 3 2" xfId="6526" xr:uid="{00000000-0005-0000-0000-0000BF320000}"/>
    <cellStyle name="Millares 6 2 3 3 3 2 2" xfId="10903" xr:uid="{00000000-0005-0000-0000-0000C0320000}"/>
    <cellStyle name="Millares 6 2 3 3 3 2 2 2" xfId="19656" xr:uid="{00000000-0005-0000-0000-0000C1320000}"/>
    <cellStyle name="Millares 6 2 3 3 3 2 3" xfId="15280" xr:uid="{00000000-0005-0000-0000-0000C2320000}"/>
    <cellStyle name="Millares 6 2 3 3 3 3" xfId="8715" xr:uid="{00000000-0005-0000-0000-0000C3320000}"/>
    <cellStyle name="Millares 6 2 3 3 3 3 2" xfId="17468" xr:uid="{00000000-0005-0000-0000-0000C4320000}"/>
    <cellStyle name="Millares 6 2 3 3 3 4" xfId="13092" xr:uid="{00000000-0005-0000-0000-0000C5320000}"/>
    <cellStyle name="Millares 6 2 3 3 4" xfId="5432" xr:uid="{00000000-0005-0000-0000-0000C6320000}"/>
    <cellStyle name="Millares 6 2 3 3 4 2" xfId="9809" xr:uid="{00000000-0005-0000-0000-0000C7320000}"/>
    <cellStyle name="Millares 6 2 3 3 4 2 2" xfId="18562" xr:uid="{00000000-0005-0000-0000-0000C8320000}"/>
    <cellStyle name="Millares 6 2 3 3 4 3" xfId="14186" xr:uid="{00000000-0005-0000-0000-0000C9320000}"/>
    <cellStyle name="Millares 6 2 3 3 5" xfId="7621" xr:uid="{00000000-0005-0000-0000-0000CA320000}"/>
    <cellStyle name="Millares 6 2 3 3 5 2" xfId="16374" xr:uid="{00000000-0005-0000-0000-0000CB320000}"/>
    <cellStyle name="Millares 6 2 3 3 6" xfId="11998" xr:uid="{00000000-0005-0000-0000-0000CC320000}"/>
    <cellStyle name="Millares 6 2 3 4" xfId="3515" xr:uid="{00000000-0005-0000-0000-0000CD320000}"/>
    <cellStyle name="Millares 6 2 3 4 2" xfId="4611" xr:uid="{00000000-0005-0000-0000-0000CE320000}"/>
    <cellStyle name="Millares 6 2 3 4 2 2" xfId="6800" xr:uid="{00000000-0005-0000-0000-0000CF320000}"/>
    <cellStyle name="Millares 6 2 3 4 2 2 2" xfId="11177" xr:uid="{00000000-0005-0000-0000-0000D0320000}"/>
    <cellStyle name="Millares 6 2 3 4 2 2 2 2" xfId="19930" xr:uid="{00000000-0005-0000-0000-0000D1320000}"/>
    <cellStyle name="Millares 6 2 3 4 2 2 3" xfId="15554" xr:uid="{00000000-0005-0000-0000-0000D2320000}"/>
    <cellStyle name="Millares 6 2 3 4 2 3" xfId="8989" xr:uid="{00000000-0005-0000-0000-0000D3320000}"/>
    <cellStyle name="Millares 6 2 3 4 2 3 2" xfId="17742" xr:uid="{00000000-0005-0000-0000-0000D4320000}"/>
    <cellStyle name="Millares 6 2 3 4 2 4" xfId="13366" xr:uid="{00000000-0005-0000-0000-0000D5320000}"/>
    <cellStyle name="Millares 6 2 3 4 3" xfId="5706" xr:uid="{00000000-0005-0000-0000-0000D6320000}"/>
    <cellStyle name="Millares 6 2 3 4 3 2" xfId="10083" xr:uid="{00000000-0005-0000-0000-0000D7320000}"/>
    <cellStyle name="Millares 6 2 3 4 3 2 2" xfId="18836" xr:uid="{00000000-0005-0000-0000-0000D8320000}"/>
    <cellStyle name="Millares 6 2 3 4 3 3" xfId="14460" xr:uid="{00000000-0005-0000-0000-0000D9320000}"/>
    <cellStyle name="Millares 6 2 3 4 4" xfId="7895" xr:uid="{00000000-0005-0000-0000-0000DA320000}"/>
    <cellStyle name="Millares 6 2 3 4 4 2" xfId="16648" xr:uid="{00000000-0005-0000-0000-0000DB320000}"/>
    <cellStyle name="Millares 6 2 3 4 5" xfId="12272" xr:uid="{00000000-0005-0000-0000-0000DC320000}"/>
    <cellStyle name="Millares 6 2 3 5" xfId="4063" xr:uid="{00000000-0005-0000-0000-0000DD320000}"/>
    <cellStyle name="Millares 6 2 3 5 2" xfId="6252" xr:uid="{00000000-0005-0000-0000-0000DE320000}"/>
    <cellStyle name="Millares 6 2 3 5 2 2" xfId="10629" xr:uid="{00000000-0005-0000-0000-0000DF320000}"/>
    <cellStyle name="Millares 6 2 3 5 2 2 2" xfId="19382" xr:uid="{00000000-0005-0000-0000-0000E0320000}"/>
    <cellStyle name="Millares 6 2 3 5 2 3" xfId="15006" xr:uid="{00000000-0005-0000-0000-0000E1320000}"/>
    <cellStyle name="Millares 6 2 3 5 3" xfId="8441" xr:uid="{00000000-0005-0000-0000-0000E2320000}"/>
    <cellStyle name="Millares 6 2 3 5 3 2" xfId="17194" xr:uid="{00000000-0005-0000-0000-0000E3320000}"/>
    <cellStyle name="Millares 6 2 3 5 4" xfId="12818" xr:uid="{00000000-0005-0000-0000-0000E4320000}"/>
    <cellStyle name="Millares 6 2 3 6" xfId="5158" xr:uid="{00000000-0005-0000-0000-0000E5320000}"/>
    <cellStyle name="Millares 6 2 3 6 2" xfId="9535" xr:uid="{00000000-0005-0000-0000-0000E6320000}"/>
    <cellStyle name="Millares 6 2 3 6 2 2" xfId="18288" xr:uid="{00000000-0005-0000-0000-0000E7320000}"/>
    <cellStyle name="Millares 6 2 3 6 3" xfId="13912" xr:uid="{00000000-0005-0000-0000-0000E8320000}"/>
    <cellStyle name="Millares 6 2 3 7" xfId="7347" xr:uid="{00000000-0005-0000-0000-0000E9320000}"/>
    <cellStyle name="Millares 6 2 3 7 2" xfId="16100" xr:uid="{00000000-0005-0000-0000-0000EA320000}"/>
    <cellStyle name="Millares 6 2 3 8" xfId="11724" xr:uid="{00000000-0005-0000-0000-0000EB320000}"/>
    <cellStyle name="Millares 6 2 4" xfId="3015" xr:uid="{00000000-0005-0000-0000-0000EC320000}"/>
    <cellStyle name="Millares 6 2 4 2" xfId="3291" xr:uid="{00000000-0005-0000-0000-0000ED320000}"/>
    <cellStyle name="Millares 6 2 4 2 2" xfId="3844" xr:uid="{00000000-0005-0000-0000-0000EE320000}"/>
    <cellStyle name="Millares 6 2 4 2 2 2" xfId="4940" xr:uid="{00000000-0005-0000-0000-0000EF320000}"/>
    <cellStyle name="Millares 6 2 4 2 2 2 2" xfId="7129" xr:uid="{00000000-0005-0000-0000-0000F0320000}"/>
    <cellStyle name="Millares 6 2 4 2 2 2 2 2" xfId="11506" xr:uid="{00000000-0005-0000-0000-0000F1320000}"/>
    <cellStyle name="Millares 6 2 4 2 2 2 2 2 2" xfId="20259" xr:uid="{00000000-0005-0000-0000-0000F2320000}"/>
    <cellStyle name="Millares 6 2 4 2 2 2 2 3" xfId="15883" xr:uid="{00000000-0005-0000-0000-0000F3320000}"/>
    <cellStyle name="Millares 6 2 4 2 2 2 3" xfId="9318" xr:uid="{00000000-0005-0000-0000-0000F4320000}"/>
    <cellStyle name="Millares 6 2 4 2 2 2 3 2" xfId="18071" xr:uid="{00000000-0005-0000-0000-0000F5320000}"/>
    <cellStyle name="Millares 6 2 4 2 2 2 4" xfId="13695" xr:uid="{00000000-0005-0000-0000-0000F6320000}"/>
    <cellStyle name="Millares 6 2 4 2 2 3" xfId="6035" xr:uid="{00000000-0005-0000-0000-0000F7320000}"/>
    <cellStyle name="Millares 6 2 4 2 2 3 2" xfId="10412" xr:uid="{00000000-0005-0000-0000-0000F8320000}"/>
    <cellStyle name="Millares 6 2 4 2 2 3 2 2" xfId="19165" xr:uid="{00000000-0005-0000-0000-0000F9320000}"/>
    <cellStyle name="Millares 6 2 4 2 2 3 3" xfId="14789" xr:uid="{00000000-0005-0000-0000-0000FA320000}"/>
    <cellStyle name="Millares 6 2 4 2 2 4" xfId="8224" xr:uid="{00000000-0005-0000-0000-0000FB320000}"/>
    <cellStyle name="Millares 6 2 4 2 2 4 2" xfId="16977" xr:uid="{00000000-0005-0000-0000-0000FC320000}"/>
    <cellStyle name="Millares 6 2 4 2 2 5" xfId="12601" xr:uid="{00000000-0005-0000-0000-0000FD320000}"/>
    <cellStyle name="Millares 6 2 4 2 3" xfId="4392" xr:uid="{00000000-0005-0000-0000-0000FE320000}"/>
    <cellStyle name="Millares 6 2 4 2 3 2" xfId="6581" xr:uid="{00000000-0005-0000-0000-0000FF320000}"/>
    <cellStyle name="Millares 6 2 4 2 3 2 2" xfId="10958" xr:uid="{00000000-0005-0000-0000-000000330000}"/>
    <cellStyle name="Millares 6 2 4 2 3 2 2 2" xfId="19711" xr:uid="{00000000-0005-0000-0000-000001330000}"/>
    <cellStyle name="Millares 6 2 4 2 3 2 3" xfId="15335" xr:uid="{00000000-0005-0000-0000-000002330000}"/>
    <cellStyle name="Millares 6 2 4 2 3 3" xfId="8770" xr:uid="{00000000-0005-0000-0000-000003330000}"/>
    <cellStyle name="Millares 6 2 4 2 3 3 2" xfId="17523" xr:uid="{00000000-0005-0000-0000-000004330000}"/>
    <cellStyle name="Millares 6 2 4 2 3 4" xfId="13147" xr:uid="{00000000-0005-0000-0000-000005330000}"/>
    <cellStyle name="Millares 6 2 4 2 4" xfId="5487" xr:uid="{00000000-0005-0000-0000-000006330000}"/>
    <cellStyle name="Millares 6 2 4 2 4 2" xfId="9864" xr:uid="{00000000-0005-0000-0000-000007330000}"/>
    <cellStyle name="Millares 6 2 4 2 4 2 2" xfId="18617" xr:uid="{00000000-0005-0000-0000-000008330000}"/>
    <cellStyle name="Millares 6 2 4 2 4 3" xfId="14241" xr:uid="{00000000-0005-0000-0000-000009330000}"/>
    <cellStyle name="Millares 6 2 4 2 5" xfId="7676" xr:uid="{00000000-0005-0000-0000-00000A330000}"/>
    <cellStyle name="Millares 6 2 4 2 5 2" xfId="16429" xr:uid="{00000000-0005-0000-0000-00000B330000}"/>
    <cellStyle name="Millares 6 2 4 2 6" xfId="12053" xr:uid="{00000000-0005-0000-0000-00000C330000}"/>
    <cellStyle name="Millares 6 2 4 3" xfId="3570" xr:uid="{00000000-0005-0000-0000-00000D330000}"/>
    <cellStyle name="Millares 6 2 4 3 2" xfId="4666" xr:uid="{00000000-0005-0000-0000-00000E330000}"/>
    <cellStyle name="Millares 6 2 4 3 2 2" xfId="6855" xr:uid="{00000000-0005-0000-0000-00000F330000}"/>
    <cellStyle name="Millares 6 2 4 3 2 2 2" xfId="11232" xr:uid="{00000000-0005-0000-0000-000010330000}"/>
    <cellStyle name="Millares 6 2 4 3 2 2 2 2" xfId="19985" xr:uid="{00000000-0005-0000-0000-000011330000}"/>
    <cellStyle name="Millares 6 2 4 3 2 2 3" xfId="15609" xr:uid="{00000000-0005-0000-0000-000012330000}"/>
    <cellStyle name="Millares 6 2 4 3 2 3" xfId="9044" xr:uid="{00000000-0005-0000-0000-000013330000}"/>
    <cellStyle name="Millares 6 2 4 3 2 3 2" xfId="17797" xr:uid="{00000000-0005-0000-0000-000014330000}"/>
    <cellStyle name="Millares 6 2 4 3 2 4" xfId="13421" xr:uid="{00000000-0005-0000-0000-000015330000}"/>
    <cellStyle name="Millares 6 2 4 3 3" xfId="5761" xr:uid="{00000000-0005-0000-0000-000016330000}"/>
    <cellStyle name="Millares 6 2 4 3 3 2" xfId="10138" xr:uid="{00000000-0005-0000-0000-000017330000}"/>
    <cellStyle name="Millares 6 2 4 3 3 2 2" xfId="18891" xr:uid="{00000000-0005-0000-0000-000018330000}"/>
    <cellStyle name="Millares 6 2 4 3 3 3" xfId="14515" xr:uid="{00000000-0005-0000-0000-000019330000}"/>
    <cellStyle name="Millares 6 2 4 3 4" xfId="7950" xr:uid="{00000000-0005-0000-0000-00001A330000}"/>
    <cellStyle name="Millares 6 2 4 3 4 2" xfId="16703" xr:uid="{00000000-0005-0000-0000-00001B330000}"/>
    <cellStyle name="Millares 6 2 4 3 5" xfId="12327" xr:uid="{00000000-0005-0000-0000-00001C330000}"/>
    <cellStyle name="Millares 6 2 4 4" xfId="4118" xr:uid="{00000000-0005-0000-0000-00001D330000}"/>
    <cellStyle name="Millares 6 2 4 4 2" xfId="6307" xr:uid="{00000000-0005-0000-0000-00001E330000}"/>
    <cellStyle name="Millares 6 2 4 4 2 2" xfId="10684" xr:uid="{00000000-0005-0000-0000-00001F330000}"/>
    <cellStyle name="Millares 6 2 4 4 2 2 2" xfId="19437" xr:uid="{00000000-0005-0000-0000-000020330000}"/>
    <cellStyle name="Millares 6 2 4 4 2 3" xfId="15061" xr:uid="{00000000-0005-0000-0000-000021330000}"/>
    <cellStyle name="Millares 6 2 4 4 3" xfId="8496" xr:uid="{00000000-0005-0000-0000-000022330000}"/>
    <cellStyle name="Millares 6 2 4 4 3 2" xfId="17249" xr:uid="{00000000-0005-0000-0000-000023330000}"/>
    <cellStyle name="Millares 6 2 4 4 4" xfId="12873" xr:uid="{00000000-0005-0000-0000-000024330000}"/>
    <cellStyle name="Millares 6 2 4 5" xfId="5213" xr:uid="{00000000-0005-0000-0000-000025330000}"/>
    <cellStyle name="Millares 6 2 4 5 2" xfId="9590" xr:uid="{00000000-0005-0000-0000-000026330000}"/>
    <cellStyle name="Millares 6 2 4 5 2 2" xfId="18343" xr:uid="{00000000-0005-0000-0000-000027330000}"/>
    <cellStyle name="Millares 6 2 4 5 3" xfId="13967" xr:uid="{00000000-0005-0000-0000-000028330000}"/>
    <cellStyle name="Millares 6 2 4 6" xfId="7402" xr:uid="{00000000-0005-0000-0000-000029330000}"/>
    <cellStyle name="Millares 6 2 4 6 2" xfId="16155" xr:uid="{00000000-0005-0000-0000-00002A330000}"/>
    <cellStyle name="Millares 6 2 4 7" xfId="11779" xr:uid="{00000000-0005-0000-0000-00002B330000}"/>
    <cellStyle name="Millares 6 2 5" xfId="2902" xr:uid="{00000000-0005-0000-0000-00002C330000}"/>
    <cellStyle name="Millares 6 2 5 2" xfId="3181" xr:uid="{00000000-0005-0000-0000-00002D330000}"/>
    <cellStyle name="Millares 6 2 5 2 2" xfId="3734" xr:uid="{00000000-0005-0000-0000-00002E330000}"/>
    <cellStyle name="Millares 6 2 5 2 2 2" xfId="4830" xr:uid="{00000000-0005-0000-0000-00002F330000}"/>
    <cellStyle name="Millares 6 2 5 2 2 2 2" xfId="7019" xr:uid="{00000000-0005-0000-0000-000030330000}"/>
    <cellStyle name="Millares 6 2 5 2 2 2 2 2" xfId="11396" xr:uid="{00000000-0005-0000-0000-000031330000}"/>
    <cellStyle name="Millares 6 2 5 2 2 2 2 2 2" xfId="20149" xr:uid="{00000000-0005-0000-0000-000032330000}"/>
    <cellStyle name="Millares 6 2 5 2 2 2 2 3" xfId="15773" xr:uid="{00000000-0005-0000-0000-000033330000}"/>
    <cellStyle name="Millares 6 2 5 2 2 2 3" xfId="9208" xr:uid="{00000000-0005-0000-0000-000034330000}"/>
    <cellStyle name="Millares 6 2 5 2 2 2 3 2" xfId="17961" xr:uid="{00000000-0005-0000-0000-000035330000}"/>
    <cellStyle name="Millares 6 2 5 2 2 2 4" xfId="13585" xr:uid="{00000000-0005-0000-0000-000036330000}"/>
    <cellStyle name="Millares 6 2 5 2 2 3" xfId="5925" xr:uid="{00000000-0005-0000-0000-000037330000}"/>
    <cellStyle name="Millares 6 2 5 2 2 3 2" xfId="10302" xr:uid="{00000000-0005-0000-0000-000038330000}"/>
    <cellStyle name="Millares 6 2 5 2 2 3 2 2" xfId="19055" xr:uid="{00000000-0005-0000-0000-000039330000}"/>
    <cellStyle name="Millares 6 2 5 2 2 3 3" xfId="14679" xr:uid="{00000000-0005-0000-0000-00003A330000}"/>
    <cellStyle name="Millares 6 2 5 2 2 4" xfId="8114" xr:uid="{00000000-0005-0000-0000-00003B330000}"/>
    <cellStyle name="Millares 6 2 5 2 2 4 2" xfId="16867" xr:uid="{00000000-0005-0000-0000-00003C330000}"/>
    <cellStyle name="Millares 6 2 5 2 2 5" xfId="12491" xr:uid="{00000000-0005-0000-0000-00003D330000}"/>
    <cellStyle name="Millares 6 2 5 2 3" xfId="4282" xr:uid="{00000000-0005-0000-0000-00003E330000}"/>
    <cellStyle name="Millares 6 2 5 2 3 2" xfId="6471" xr:uid="{00000000-0005-0000-0000-00003F330000}"/>
    <cellStyle name="Millares 6 2 5 2 3 2 2" xfId="10848" xr:uid="{00000000-0005-0000-0000-000040330000}"/>
    <cellStyle name="Millares 6 2 5 2 3 2 2 2" xfId="19601" xr:uid="{00000000-0005-0000-0000-000041330000}"/>
    <cellStyle name="Millares 6 2 5 2 3 2 3" xfId="15225" xr:uid="{00000000-0005-0000-0000-000042330000}"/>
    <cellStyle name="Millares 6 2 5 2 3 3" xfId="8660" xr:uid="{00000000-0005-0000-0000-000043330000}"/>
    <cellStyle name="Millares 6 2 5 2 3 3 2" xfId="17413" xr:uid="{00000000-0005-0000-0000-000044330000}"/>
    <cellStyle name="Millares 6 2 5 2 3 4" xfId="13037" xr:uid="{00000000-0005-0000-0000-000045330000}"/>
    <cellStyle name="Millares 6 2 5 2 4" xfId="5377" xr:uid="{00000000-0005-0000-0000-000046330000}"/>
    <cellStyle name="Millares 6 2 5 2 4 2" xfId="9754" xr:uid="{00000000-0005-0000-0000-000047330000}"/>
    <cellStyle name="Millares 6 2 5 2 4 2 2" xfId="18507" xr:uid="{00000000-0005-0000-0000-000048330000}"/>
    <cellStyle name="Millares 6 2 5 2 4 3" xfId="14131" xr:uid="{00000000-0005-0000-0000-000049330000}"/>
    <cellStyle name="Millares 6 2 5 2 5" xfId="7566" xr:uid="{00000000-0005-0000-0000-00004A330000}"/>
    <cellStyle name="Millares 6 2 5 2 5 2" xfId="16319" xr:uid="{00000000-0005-0000-0000-00004B330000}"/>
    <cellStyle name="Millares 6 2 5 2 6" xfId="11943" xr:uid="{00000000-0005-0000-0000-00004C330000}"/>
    <cellStyle name="Millares 6 2 5 3" xfId="3460" xr:uid="{00000000-0005-0000-0000-00004D330000}"/>
    <cellStyle name="Millares 6 2 5 3 2" xfId="4556" xr:uid="{00000000-0005-0000-0000-00004E330000}"/>
    <cellStyle name="Millares 6 2 5 3 2 2" xfId="6745" xr:uid="{00000000-0005-0000-0000-00004F330000}"/>
    <cellStyle name="Millares 6 2 5 3 2 2 2" xfId="11122" xr:uid="{00000000-0005-0000-0000-000050330000}"/>
    <cellStyle name="Millares 6 2 5 3 2 2 2 2" xfId="19875" xr:uid="{00000000-0005-0000-0000-000051330000}"/>
    <cellStyle name="Millares 6 2 5 3 2 2 3" xfId="15499" xr:uid="{00000000-0005-0000-0000-000052330000}"/>
    <cellStyle name="Millares 6 2 5 3 2 3" xfId="8934" xr:uid="{00000000-0005-0000-0000-000053330000}"/>
    <cellStyle name="Millares 6 2 5 3 2 3 2" xfId="17687" xr:uid="{00000000-0005-0000-0000-000054330000}"/>
    <cellStyle name="Millares 6 2 5 3 2 4" xfId="13311" xr:uid="{00000000-0005-0000-0000-000055330000}"/>
    <cellStyle name="Millares 6 2 5 3 3" xfId="5651" xr:uid="{00000000-0005-0000-0000-000056330000}"/>
    <cellStyle name="Millares 6 2 5 3 3 2" xfId="10028" xr:uid="{00000000-0005-0000-0000-000057330000}"/>
    <cellStyle name="Millares 6 2 5 3 3 2 2" xfId="18781" xr:uid="{00000000-0005-0000-0000-000058330000}"/>
    <cellStyle name="Millares 6 2 5 3 3 3" xfId="14405" xr:uid="{00000000-0005-0000-0000-000059330000}"/>
    <cellStyle name="Millares 6 2 5 3 4" xfId="7840" xr:uid="{00000000-0005-0000-0000-00005A330000}"/>
    <cellStyle name="Millares 6 2 5 3 4 2" xfId="16593" xr:uid="{00000000-0005-0000-0000-00005B330000}"/>
    <cellStyle name="Millares 6 2 5 3 5" xfId="12217" xr:uid="{00000000-0005-0000-0000-00005C330000}"/>
    <cellStyle name="Millares 6 2 5 4" xfId="4008" xr:uid="{00000000-0005-0000-0000-00005D330000}"/>
    <cellStyle name="Millares 6 2 5 4 2" xfId="6197" xr:uid="{00000000-0005-0000-0000-00005E330000}"/>
    <cellStyle name="Millares 6 2 5 4 2 2" xfId="10574" xr:uid="{00000000-0005-0000-0000-00005F330000}"/>
    <cellStyle name="Millares 6 2 5 4 2 2 2" xfId="19327" xr:uid="{00000000-0005-0000-0000-000060330000}"/>
    <cellStyle name="Millares 6 2 5 4 2 3" xfId="14951" xr:uid="{00000000-0005-0000-0000-000061330000}"/>
    <cellStyle name="Millares 6 2 5 4 3" xfId="8386" xr:uid="{00000000-0005-0000-0000-000062330000}"/>
    <cellStyle name="Millares 6 2 5 4 3 2" xfId="17139" xr:uid="{00000000-0005-0000-0000-000063330000}"/>
    <cellStyle name="Millares 6 2 5 4 4" xfId="12763" xr:uid="{00000000-0005-0000-0000-000064330000}"/>
    <cellStyle name="Millares 6 2 5 5" xfId="5103" xr:uid="{00000000-0005-0000-0000-000065330000}"/>
    <cellStyle name="Millares 6 2 5 5 2" xfId="9480" xr:uid="{00000000-0005-0000-0000-000066330000}"/>
    <cellStyle name="Millares 6 2 5 5 2 2" xfId="18233" xr:uid="{00000000-0005-0000-0000-000067330000}"/>
    <cellStyle name="Millares 6 2 5 5 3" xfId="13857" xr:uid="{00000000-0005-0000-0000-000068330000}"/>
    <cellStyle name="Millares 6 2 5 6" xfId="7292" xr:uid="{00000000-0005-0000-0000-000069330000}"/>
    <cellStyle name="Millares 6 2 5 6 2" xfId="16045" xr:uid="{00000000-0005-0000-0000-00006A330000}"/>
    <cellStyle name="Millares 6 2 5 7" xfId="11669" xr:uid="{00000000-0005-0000-0000-00006B330000}"/>
    <cellStyle name="Millares 6 2 6" xfId="3131" xr:uid="{00000000-0005-0000-0000-00006C330000}"/>
    <cellStyle name="Millares 6 2 6 2" xfId="3685" xr:uid="{00000000-0005-0000-0000-00006D330000}"/>
    <cellStyle name="Millares 6 2 6 2 2" xfId="4781" xr:uid="{00000000-0005-0000-0000-00006E330000}"/>
    <cellStyle name="Millares 6 2 6 2 2 2" xfId="6970" xr:uid="{00000000-0005-0000-0000-00006F330000}"/>
    <cellStyle name="Millares 6 2 6 2 2 2 2" xfId="11347" xr:uid="{00000000-0005-0000-0000-000070330000}"/>
    <cellStyle name="Millares 6 2 6 2 2 2 2 2" xfId="20100" xr:uid="{00000000-0005-0000-0000-000071330000}"/>
    <cellStyle name="Millares 6 2 6 2 2 2 3" xfId="15724" xr:uid="{00000000-0005-0000-0000-000072330000}"/>
    <cellStyle name="Millares 6 2 6 2 2 3" xfId="9159" xr:uid="{00000000-0005-0000-0000-000073330000}"/>
    <cellStyle name="Millares 6 2 6 2 2 3 2" xfId="17912" xr:uid="{00000000-0005-0000-0000-000074330000}"/>
    <cellStyle name="Millares 6 2 6 2 2 4" xfId="13536" xr:uid="{00000000-0005-0000-0000-000075330000}"/>
    <cellStyle name="Millares 6 2 6 2 3" xfId="5876" xr:uid="{00000000-0005-0000-0000-000076330000}"/>
    <cellStyle name="Millares 6 2 6 2 3 2" xfId="10253" xr:uid="{00000000-0005-0000-0000-000077330000}"/>
    <cellStyle name="Millares 6 2 6 2 3 2 2" xfId="19006" xr:uid="{00000000-0005-0000-0000-000078330000}"/>
    <cellStyle name="Millares 6 2 6 2 3 3" xfId="14630" xr:uid="{00000000-0005-0000-0000-000079330000}"/>
    <cellStyle name="Millares 6 2 6 2 4" xfId="8065" xr:uid="{00000000-0005-0000-0000-00007A330000}"/>
    <cellStyle name="Millares 6 2 6 2 4 2" xfId="16818" xr:uid="{00000000-0005-0000-0000-00007B330000}"/>
    <cellStyle name="Millares 6 2 6 2 5" xfId="12442" xr:uid="{00000000-0005-0000-0000-00007C330000}"/>
    <cellStyle name="Millares 6 2 6 3" xfId="4233" xr:uid="{00000000-0005-0000-0000-00007D330000}"/>
    <cellStyle name="Millares 6 2 6 3 2" xfId="6422" xr:uid="{00000000-0005-0000-0000-00007E330000}"/>
    <cellStyle name="Millares 6 2 6 3 2 2" xfId="10799" xr:uid="{00000000-0005-0000-0000-00007F330000}"/>
    <cellStyle name="Millares 6 2 6 3 2 2 2" xfId="19552" xr:uid="{00000000-0005-0000-0000-000080330000}"/>
    <cellStyle name="Millares 6 2 6 3 2 3" xfId="15176" xr:uid="{00000000-0005-0000-0000-000081330000}"/>
    <cellStyle name="Millares 6 2 6 3 3" xfId="8611" xr:uid="{00000000-0005-0000-0000-000082330000}"/>
    <cellStyle name="Millares 6 2 6 3 3 2" xfId="17364" xr:uid="{00000000-0005-0000-0000-000083330000}"/>
    <cellStyle name="Millares 6 2 6 3 4" xfId="12988" xr:uid="{00000000-0005-0000-0000-000084330000}"/>
    <cellStyle name="Millares 6 2 6 4" xfId="5328" xr:uid="{00000000-0005-0000-0000-000085330000}"/>
    <cellStyle name="Millares 6 2 6 4 2" xfId="9705" xr:uid="{00000000-0005-0000-0000-000086330000}"/>
    <cellStyle name="Millares 6 2 6 4 2 2" xfId="18458" xr:uid="{00000000-0005-0000-0000-000087330000}"/>
    <cellStyle name="Millares 6 2 6 4 3" xfId="14082" xr:uid="{00000000-0005-0000-0000-000088330000}"/>
    <cellStyle name="Millares 6 2 6 5" xfId="7517" xr:uid="{00000000-0005-0000-0000-000089330000}"/>
    <cellStyle name="Millares 6 2 6 5 2" xfId="16270" xr:uid="{00000000-0005-0000-0000-00008A330000}"/>
    <cellStyle name="Millares 6 2 6 6" xfId="11894" xr:uid="{00000000-0005-0000-0000-00008B330000}"/>
    <cellStyle name="Millares 6 2 7" xfId="3410" xr:uid="{00000000-0005-0000-0000-00008C330000}"/>
    <cellStyle name="Millares 6 2 7 2" xfId="4507" xr:uid="{00000000-0005-0000-0000-00008D330000}"/>
    <cellStyle name="Millares 6 2 7 2 2" xfId="6696" xr:uid="{00000000-0005-0000-0000-00008E330000}"/>
    <cellStyle name="Millares 6 2 7 2 2 2" xfId="11073" xr:uid="{00000000-0005-0000-0000-00008F330000}"/>
    <cellStyle name="Millares 6 2 7 2 2 2 2" xfId="19826" xr:uid="{00000000-0005-0000-0000-000090330000}"/>
    <cellStyle name="Millares 6 2 7 2 2 3" xfId="15450" xr:uid="{00000000-0005-0000-0000-000091330000}"/>
    <cellStyle name="Millares 6 2 7 2 3" xfId="8885" xr:uid="{00000000-0005-0000-0000-000092330000}"/>
    <cellStyle name="Millares 6 2 7 2 3 2" xfId="17638" xr:uid="{00000000-0005-0000-0000-000093330000}"/>
    <cellStyle name="Millares 6 2 7 2 4" xfId="13262" xr:uid="{00000000-0005-0000-0000-000094330000}"/>
    <cellStyle name="Millares 6 2 7 3" xfId="5602" xr:uid="{00000000-0005-0000-0000-000095330000}"/>
    <cellStyle name="Millares 6 2 7 3 2" xfId="9979" xr:uid="{00000000-0005-0000-0000-000096330000}"/>
    <cellStyle name="Millares 6 2 7 3 2 2" xfId="18732" xr:uid="{00000000-0005-0000-0000-000097330000}"/>
    <cellStyle name="Millares 6 2 7 3 3" xfId="14356" xr:uid="{00000000-0005-0000-0000-000098330000}"/>
    <cellStyle name="Millares 6 2 7 4" xfId="7791" xr:uid="{00000000-0005-0000-0000-000099330000}"/>
    <cellStyle name="Millares 6 2 7 4 2" xfId="16544" xr:uid="{00000000-0005-0000-0000-00009A330000}"/>
    <cellStyle name="Millares 6 2 7 5" xfId="12168" xr:uid="{00000000-0005-0000-0000-00009B330000}"/>
    <cellStyle name="Millares 6 2 8" xfId="3960" xr:uid="{00000000-0005-0000-0000-00009C330000}"/>
    <cellStyle name="Millares 6 2 8 2" xfId="6149" xr:uid="{00000000-0005-0000-0000-00009D330000}"/>
    <cellStyle name="Millares 6 2 8 2 2" xfId="10526" xr:uid="{00000000-0005-0000-0000-00009E330000}"/>
    <cellStyle name="Millares 6 2 8 2 2 2" xfId="19279" xr:uid="{00000000-0005-0000-0000-00009F330000}"/>
    <cellStyle name="Millares 6 2 8 2 3" xfId="14903" xr:uid="{00000000-0005-0000-0000-0000A0330000}"/>
    <cellStyle name="Millares 6 2 8 3" xfId="8338" xr:uid="{00000000-0005-0000-0000-0000A1330000}"/>
    <cellStyle name="Millares 6 2 8 3 2" xfId="17091" xr:uid="{00000000-0005-0000-0000-0000A2330000}"/>
    <cellStyle name="Millares 6 2 8 4" xfId="12715" xr:uid="{00000000-0005-0000-0000-0000A3330000}"/>
    <cellStyle name="Millares 6 2 9" xfId="5055" xr:uid="{00000000-0005-0000-0000-0000A4330000}"/>
    <cellStyle name="Millares 6 2 9 2" xfId="9432" xr:uid="{00000000-0005-0000-0000-0000A5330000}"/>
    <cellStyle name="Millares 6 2 9 2 2" xfId="18185" xr:uid="{00000000-0005-0000-0000-0000A6330000}"/>
    <cellStyle name="Millares 6 2 9 3" xfId="13809" xr:uid="{00000000-0005-0000-0000-0000A7330000}"/>
    <cellStyle name="Millares 6 3" xfId="237" xr:uid="{00000000-0005-0000-0000-0000A8330000}"/>
    <cellStyle name="Millares 6 3 10" xfId="7246" xr:uid="{00000000-0005-0000-0000-0000A9330000}"/>
    <cellStyle name="Millares 6 3 10 2" xfId="15999" xr:uid="{00000000-0005-0000-0000-0000AA330000}"/>
    <cellStyle name="Millares 6 3 11" xfId="11623" xr:uid="{00000000-0005-0000-0000-0000AB330000}"/>
    <cellStyle name="Millares 6 3 2" xfId="238" xr:uid="{00000000-0005-0000-0000-0000AC330000}"/>
    <cellStyle name="Millares 6 3 2 10" xfId="11624" xr:uid="{00000000-0005-0000-0000-0000AD330000}"/>
    <cellStyle name="Millares 6 3 2 2" xfId="2963" xr:uid="{00000000-0005-0000-0000-0000AE330000}"/>
    <cellStyle name="Millares 6 3 2 2 2" xfId="3075" xr:uid="{00000000-0005-0000-0000-0000AF330000}"/>
    <cellStyle name="Millares 6 3 2 2 2 2" xfId="3351" xr:uid="{00000000-0005-0000-0000-0000B0330000}"/>
    <cellStyle name="Millares 6 3 2 2 2 2 2" xfId="3904" xr:uid="{00000000-0005-0000-0000-0000B1330000}"/>
    <cellStyle name="Millares 6 3 2 2 2 2 2 2" xfId="5000" xr:uid="{00000000-0005-0000-0000-0000B2330000}"/>
    <cellStyle name="Millares 6 3 2 2 2 2 2 2 2" xfId="7189" xr:uid="{00000000-0005-0000-0000-0000B3330000}"/>
    <cellStyle name="Millares 6 3 2 2 2 2 2 2 2 2" xfId="11566" xr:uid="{00000000-0005-0000-0000-0000B4330000}"/>
    <cellStyle name="Millares 6 3 2 2 2 2 2 2 2 2 2" xfId="20319" xr:uid="{00000000-0005-0000-0000-0000B5330000}"/>
    <cellStyle name="Millares 6 3 2 2 2 2 2 2 2 3" xfId="15943" xr:uid="{00000000-0005-0000-0000-0000B6330000}"/>
    <cellStyle name="Millares 6 3 2 2 2 2 2 2 3" xfId="9378" xr:uid="{00000000-0005-0000-0000-0000B7330000}"/>
    <cellStyle name="Millares 6 3 2 2 2 2 2 2 3 2" xfId="18131" xr:uid="{00000000-0005-0000-0000-0000B8330000}"/>
    <cellStyle name="Millares 6 3 2 2 2 2 2 2 4" xfId="13755" xr:uid="{00000000-0005-0000-0000-0000B9330000}"/>
    <cellStyle name="Millares 6 3 2 2 2 2 2 3" xfId="6095" xr:uid="{00000000-0005-0000-0000-0000BA330000}"/>
    <cellStyle name="Millares 6 3 2 2 2 2 2 3 2" xfId="10472" xr:uid="{00000000-0005-0000-0000-0000BB330000}"/>
    <cellStyle name="Millares 6 3 2 2 2 2 2 3 2 2" xfId="19225" xr:uid="{00000000-0005-0000-0000-0000BC330000}"/>
    <cellStyle name="Millares 6 3 2 2 2 2 2 3 3" xfId="14849" xr:uid="{00000000-0005-0000-0000-0000BD330000}"/>
    <cellStyle name="Millares 6 3 2 2 2 2 2 4" xfId="8284" xr:uid="{00000000-0005-0000-0000-0000BE330000}"/>
    <cellStyle name="Millares 6 3 2 2 2 2 2 4 2" xfId="17037" xr:uid="{00000000-0005-0000-0000-0000BF330000}"/>
    <cellStyle name="Millares 6 3 2 2 2 2 2 5" xfId="12661" xr:uid="{00000000-0005-0000-0000-0000C0330000}"/>
    <cellStyle name="Millares 6 3 2 2 2 2 3" xfId="4452" xr:uid="{00000000-0005-0000-0000-0000C1330000}"/>
    <cellStyle name="Millares 6 3 2 2 2 2 3 2" xfId="6641" xr:uid="{00000000-0005-0000-0000-0000C2330000}"/>
    <cellStyle name="Millares 6 3 2 2 2 2 3 2 2" xfId="11018" xr:uid="{00000000-0005-0000-0000-0000C3330000}"/>
    <cellStyle name="Millares 6 3 2 2 2 2 3 2 2 2" xfId="19771" xr:uid="{00000000-0005-0000-0000-0000C4330000}"/>
    <cellStyle name="Millares 6 3 2 2 2 2 3 2 3" xfId="15395" xr:uid="{00000000-0005-0000-0000-0000C5330000}"/>
    <cellStyle name="Millares 6 3 2 2 2 2 3 3" xfId="8830" xr:uid="{00000000-0005-0000-0000-0000C6330000}"/>
    <cellStyle name="Millares 6 3 2 2 2 2 3 3 2" xfId="17583" xr:uid="{00000000-0005-0000-0000-0000C7330000}"/>
    <cellStyle name="Millares 6 3 2 2 2 2 3 4" xfId="13207" xr:uid="{00000000-0005-0000-0000-0000C8330000}"/>
    <cellStyle name="Millares 6 3 2 2 2 2 4" xfId="5547" xr:uid="{00000000-0005-0000-0000-0000C9330000}"/>
    <cellStyle name="Millares 6 3 2 2 2 2 4 2" xfId="9924" xr:uid="{00000000-0005-0000-0000-0000CA330000}"/>
    <cellStyle name="Millares 6 3 2 2 2 2 4 2 2" xfId="18677" xr:uid="{00000000-0005-0000-0000-0000CB330000}"/>
    <cellStyle name="Millares 6 3 2 2 2 2 4 3" xfId="14301" xr:uid="{00000000-0005-0000-0000-0000CC330000}"/>
    <cellStyle name="Millares 6 3 2 2 2 2 5" xfId="7736" xr:uid="{00000000-0005-0000-0000-0000CD330000}"/>
    <cellStyle name="Millares 6 3 2 2 2 2 5 2" xfId="16489" xr:uid="{00000000-0005-0000-0000-0000CE330000}"/>
    <cellStyle name="Millares 6 3 2 2 2 2 6" xfId="12113" xr:uid="{00000000-0005-0000-0000-0000CF330000}"/>
    <cellStyle name="Millares 6 3 2 2 2 3" xfId="3630" xr:uid="{00000000-0005-0000-0000-0000D0330000}"/>
    <cellStyle name="Millares 6 3 2 2 2 3 2" xfId="4726" xr:uid="{00000000-0005-0000-0000-0000D1330000}"/>
    <cellStyle name="Millares 6 3 2 2 2 3 2 2" xfId="6915" xr:uid="{00000000-0005-0000-0000-0000D2330000}"/>
    <cellStyle name="Millares 6 3 2 2 2 3 2 2 2" xfId="11292" xr:uid="{00000000-0005-0000-0000-0000D3330000}"/>
    <cellStyle name="Millares 6 3 2 2 2 3 2 2 2 2" xfId="20045" xr:uid="{00000000-0005-0000-0000-0000D4330000}"/>
    <cellStyle name="Millares 6 3 2 2 2 3 2 2 3" xfId="15669" xr:uid="{00000000-0005-0000-0000-0000D5330000}"/>
    <cellStyle name="Millares 6 3 2 2 2 3 2 3" xfId="9104" xr:uid="{00000000-0005-0000-0000-0000D6330000}"/>
    <cellStyle name="Millares 6 3 2 2 2 3 2 3 2" xfId="17857" xr:uid="{00000000-0005-0000-0000-0000D7330000}"/>
    <cellStyle name="Millares 6 3 2 2 2 3 2 4" xfId="13481" xr:uid="{00000000-0005-0000-0000-0000D8330000}"/>
    <cellStyle name="Millares 6 3 2 2 2 3 3" xfId="5821" xr:uid="{00000000-0005-0000-0000-0000D9330000}"/>
    <cellStyle name="Millares 6 3 2 2 2 3 3 2" xfId="10198" xr:uid="{00000000-0005-0000-0000-0000DA330000}"/>
    <cellStyle name="Millares 6 3 2 2 2 3 3 2 2" xfId="18951" xr:uid="{00000000-0005-0000-0000-0000DB330000}"/>
    <cellStyle name="Millares 6 3 2 2 2 3 3 3" xfId="14575" xr:uid="{00000000-0005-0000-0000-0000DC330000}"/>
    <cellStyle name="Millares 6 3 2 2 2 3 4" xfId="8010" xr:uid="{00000000-0005-0000-0000-0000DD330000}"/>
    <cellStyle name="Millares 6 3 2 2 2 3 4 2" xfId="16763" xr:uid="{00000000-0005-0000-0000-0000DE330000}"/>
    <cellStyle name="Millares 6 3 2 2 2 3 5" xfId="12387" xr:uid="{00000000-0005-0000-0000-0000DF330000}"/>
    <cellStyle name="Millares 6 3 2 2 2 4" xfId="4178" xr:uid="{00000000-0005-0000-0000-0000E0330000}"/>
    <cellStyle name="Millares 6 3 2 2 2 4 2" xfId="6367" xr:uid="{00000000-0005-0000-0000-0000E1330000}"/>
    <cellStyle name="Millares 6 3 2 2 2 4 2 2" xfId="10744" xr:uid="{00000000-0005-0000-0000-0000E2330000}"/>
    <cellStyle name="Millares 6 3 2 2 2 4 2 2 2" xfId="19497" xr:uid="{00000000-0005-0000-0000-0000E3330000}"/>
    <cellStyle name="Millares 6 3 2 2 2 4 2 3" xfId="15121" xr:uid="{00000000-0005-0000-0000-0000E4330000}"/>
    <cellStyle name="Millares 6 3 2 2 2 4 3" xfId="8556" xr:uid="{00000000-0005-0000-0000-0000E5330000}"/>
    <cellStyle name="Millares 6 3 2 2 2 4 3 2" xfId="17309" xr:uid="{00000000-0005-0000-0000-0000E6330000}"/>
    <cellStyle name="Millares 6 3 2 2 2 4 4" xfId="12933" xr:uid="{00000000-0005-0000-0000-0000E7330000}"/>
    <cellStyle name="Millares 6 3 2 2 2 5" xfId="5273" xr:uid="{00000000-0005-0000-0000-0000E8330000}"/>
    <cellStyle name="Millares 6 3 2 2 2 5 2" xfId="9650" xr:uid="{00000000-0005-0000-0000-0000E9330000}"/>
    <cellStyle name="Millares 6 3 2 2 2 5 2 2" xfId="18403" xr:uid="{00000000-0005-0000-0000-0000EA330000}"/>
    <cellStyle name="Millares 6 3 2 2 2 5 3" xfId="14027" xr:uid="{00000000-0005-0000-0000-0000EB330000}"/>
    <cellStyle name="Millares 6 3 2 2 2 6" xfId="7462" xr:uid="{00000000-0005-0000-0000-0000EC330000}"/>
    <cellStyle name="Millares 6 3 2 2 2 6 2" xfId="16215" xr:uid="{00000000-0005-0000-0000-0000ED330000}"/>
    <cellStyle name="Millares 6 3 2 2 2 7" xfId="11839" xr:uid="{00000000-0005-0000-0000-0000EE330000}"/>
    <cellStyle name="Millares 6 3 2 2 3" xfId="3239" xr:uid="{00000000-0005-0000-0000-0000EF330000}"/>
    <cellStyle name="Millares 6 3 2 2 3 2" xfId="3792" xr:uid="{00000000-0005-0000-0000-0000F0330000}"/>
    <cellStyle name="Millares 6 3 2 2 3 2 2" xfId="4888" xr:uid="{00000000-0005-0000-0000-0000F1330000}"/>
    <cellStyle name="Millares 6 3 2 2 3 2 2 2" xfId="7077" xr:uid="{00000000-0005-0000-0000-0000F2330000}"/>
    <cellStyle name="Millares 6 3 2 2 3 2 2 2 2" xfId="11454" xr:uid="{00000000-0005-0000-0000-0000F3330000}"/>
    <cellStyle name="Millares 6 3 2 2 3 2 2 2 2 2" xfId="20207" xr:uid="{00000000-0005-0000-0000-0000F4330000}"/>
    <cellStyle name="Millares 6 3 2 2 3 2 2 2 3" xfId="15831" xr:uid="{00000000-0005-0000-0000-0000F5330000}"/>
    <cellStyle name="Millares 6 3 2 2 3 2 2 3" xfId="9266" xr:uid="{00000000-0005-0000-0000-0000F6330000}"/>
    <cellStyle name="Millares 6 3 2 2 3 2 2 3 2" xfId="18019" xr:uid="{00000000-0005-0000-0000-0000F7330000}"/>
    <cellStyle name="Millares 6 3 2 2 3 2 2 4" xfId="13643" xr:uid="{00000000-0005-0000-0000-0000F8330000}"/>
    <cellStyle name="Millares 6 3 2 2 3 2 3" xfId="5983" xr:uid="{00000000-0005-0000-0000-0000F9330000}"/>
    <cellStyle name="Millares 6 3 2 2 3 2 3 2" xfId="10360" xr:uid="{00000000-0005-0000-0000-0000FA330000}"/>
    <cellStyle name="Millares 6 3 2 2 3 2 3 2 2" xfId="19113" xr:uid="{00000000-0005-0000-0000-0000FB330000}"/>
    <cellStyle name="Millares 6 3 2 2 3 2 3 3" xfId="14737" xr:uid="{00000000-0005-0000-0000-0000FC330000}"/>
    <cellStyle name="Millares 6 3 2 2 3 2 4" xfId="8172" xr:uid="{00000000-0005-0000-0000-0000FD330000}"/>
    <cellStyle name="Millares 6 3 2 2 3 2 4 2" xfId="16925" xr:uid="{00000000-0005-0000-0000-0000FE330000}"/>
    <cellStyle name="Millares 6 3 2 2 3 2 5" xfId="12549" xr:uid="{00000000-0005-0000-0000-0000FF330000}"/>
    <cellStyle name="Millares 6 3 2 2 3 3" xfId="4340" xr:uid="{00000000-0005-0000-0000-000000340000}"/>
    <cellStyle name="Millares 6 3 2 2 3 3 2" xfId="6529" xr:uid="{00000000-0005-0000-0000-000001340000}"/>
    <cellStyle name="Millares 6 3 2 2 3 3 2 2" xfId="10906" xr:uid="{00000000-0005-0000-0000-000002340000}"/>
    <cellStyle name="Millares 6 3 2 2 3 3 2 2 2" xfId="19659" xr:uid="{00000000-0005-0000-0000-000003340000}"/>
    <cellStyle name="Millares 6 3 2 2 3 3 2 3" xfId="15283" xr:uid="{00000000-0005-0000-0000-000004340000}"/>
    <cellStyle name="Millares 6 3 2 2 3 3 3" xfId="8718" xr:uid="{00000000-0005-0000-0000-000005340000}"/>
    <cellStyle name="Millares 6 3 2 2 3 3 3 2" xfId="17471" xr:uid="{00000000-0005-0000-0000-000006340000}"/>
    <cellStyle name="Millares 6 3 2 2 3 3 4" xfId="13095" xr:uid="{00000000-0005-0000-0000-000007340000}"/>
    <cellStyle name="Millares 6 3 2 2 3 4" xfId="5435" xr:uid="{00000000-0005-0000-0000-000008340000}"/>
    <cellStyle name="Millares 6 3 2 2 3 4 2" xfId="9812" xr:uid="{00000000-0005-0000-0000-000009340000}"/>
    <cellStyle name="Millares 6 3 2 2 3 4 2 2" xfId="18565" xr:uid="{00000000-0005-0000-0000-00000A340000}"/>
    <cellStyle name="Millares 6 3 2 2 3 4 3" xfId="14189" xr:uid="{00000000-0005-0000-0000-00000B340000}"/>
    <cellStyle name="Millares 6 3 2 2 3 5" xfId="7624" xr:uid="{00000000-0005-0000-0000-00000C340000}"/>
    <cellStyle name="Millares 6 3 2 2 3 5 2" xfId="16377" xr:uid="{00000000-0005-0000-0000-00000D340000}"/>
    <cellStyle name="Millares 6 3 2 2 3 6" xfId="12001" xr:uid="{00000000-0005-0000-0000-00000E340000}"/>
    <cellStyle name="Millares 6 3 2 2 4" xfId="3518" xr:uid="{00000000-0005-0000-0000-00000F340000}"/>
    <cellStyle name="Millares 6 3 2 2 4 2" xfId="4614" xr:uid="{00000000-0005-0000-0000-000010340000}"/>
    <cellStyle name="Millares 6 3 2 2 4 2 2" xfId="6803" xr:uid="{00000000-0005-0000-0000-000011340000}"/>
    <cellStyle name="Millares 6 3 2 2 4 2 2 2" xfId="11180" xr:uid="{00000000-0005-0000-0000-000012340000}"/>
    <cellStyle name="Millares 6 3 2 2 4 2 2 2 2" xfId="19933" xr:uid="{00000000-0005-0000-0000-000013340000}"/>
    <cellStyle name="Millares 6 3 2 2 4 2 2 3" xfId="15557" xr:uid="{00000000-0005-0000-0000-000014340000}"/>
    <cellStyle name="Millares 6 3 2 2 4 2 3" xfId="8992" xr:uid="{00000000-0005-0000-0000-000015340000}"/>
    <cellStyle name="Millares 6 3 2 2 4 2 3 2" xfId="17745" xr:uid="{00000000-0005-0000-0000-000016340000}"/>
    <cellStyle name="Millares 6 3 2 2 4 2 4" xfId="13369" xr:uid="{00000000-0005-0000-0000-000017340000}"/>
    <cellStyle name="Millares 6 3 2 2 4 3" xfId="5709" xr:uid="{00000000-0005-0000-0000-000018340000}"/>
    <cellStyle name="Millares 6 3 2 2 4 3 2" xfId="10086" xr:uid="{00000000-0005-0000-0000-000019340000}"/>
    <cellStyle name="Millares 6 3 2 2 4 3 2 2" xfId="18839" xr:uid="{00000000-0005-0000-0000-00001A340000}"/>
    <cellStyle name="Millares 6 3 2 2 4 3 3" xfId="14463" xr:uid="{00000000-0005-0000-0000-00001B340000}"/>
    <cellStyle name="Millares 6 3 2 2 4 4" xfId="7898" xr:uid="{00000000-0005-0000-0000-00001C340000}"/>
    <cellStyle name="Millares 6 3 2 2 4 4 2" xfId="16651" xr:uid="{00000000-0005-0000-0000-00001D340000}"/>
    <cellStyle name="Millares 6 3 2 2 4 5" xfId="12275" xr:uid="{00000000-0005-0000-0000-00001E340000}"/>
    <cellStyle name="Millares 6 3 2 2 5" xfId="4066" xr:uid="{00000000-0005-0000-0000-00001F340000}"/>
    <cellStyle name="Millares 6 3 2 2 5 2" xfId="6255" xr:uid="{00000000-0005-0000-0000-000020340000}"/>
    <cellStyle name="Millares 6 3 2 2 5 2 2" xfId="10632" xr:uid="{00000000-0005-0000-0000-000021340000}"/>
    <cellStyle name="Millares 6 3 2 2 5 2 2 2" xfId="19385" xr:uid="{00000000-0005-0000-0000-000022340000}"/>
    <cellStyle name="Millares 6 3 2 2 5 2 3" xfId="15009" xr:uid="{00000000-0005-0000-0000-000023340000}"/>
    <cellStyle name="Millares 6 3 2 2 5 3" xfId="8444" xr:uid="{00000000-0005-0000-0000-000024340000}"/>
    <cellStyle name="Millares 6 3 2 2 5 3 2" xfId="17197" xr:uid="{00000000-0005-0000-0000-000025340000}"/>
    <cellStyle name="Millares 6 3 2 2 5 4" xfId="12821" xr:uid="{00000000-0005-0000-0000-000026340000}"/>
    <cellStyle name="Millares 6 3 2 2 6" xfId="5161" xr:uid="{00000000-0005-0000-0000-000027340000}"/>
    <cellStyle name="Millares 6 3 2 2 6 2" xfId="9538" xr:uid="{00000000-0005-0000-0000-000028340000}"/>
    <cellStyle name="Millares 6 3 2 2 6 2 2" xfId="18291" xr:uid="{00000000-0005-0000-0000-000029340000}"/>
    <cellStyle name="Millares 6 3 2 2 6 3" xfId="13915" xr:uid="{00000000-0005-0000-0000-00002A340000}"/>
    <cellStyle name="Millares 6 3 2 2 7" xfId="7350" xr:uid="{00000000-0005-0000-0000-00002B340000}"/>
    <cellStyle name="Millares 6 3 2 2 7 2" xfId="16103" xr:uid="{00000000-0005-0000-0000-00002C340000}"/>
    <cellStyle name="Millares 6 3 2 2 8" xfId="11727" xr:uid="{00000000-0005-0000-0000-00002D340000}"/>
    <cellStyle name="Millares 6 3 2 3" xfId="3018" xr:uid="{00000000-0005-0000-0000-00002E340000}"/>
    <cellStyle name="Millares 6 3 2 3 2" xfId="3294" xr:uid="{00000000-0005-0000-0000-00002F340000}"/>
    <cellStyle name="Millares 6 3 2 3 2 2" xfId="3847" xr:uid="{00000000-0005-0000-0000-000030340000}"/>
    <cellStyle name="Millares 6 3 2 3 2 2 2" xfId="4943" xr:uid="{00000000-0005-0000-0000-000031340000}"/>
    <cellStyle name="Millares 6 3 2 3 2 2 2 2" xfId="7132" xr:uid="{00000000-0005-0000-0000-000032340000}"/>
    <cellStyle name="Millares 6 3 2 3 2 2 2 2 2" xfId="11509" xr:uid="{00000000-0005-0000-0000-000033340000}"/>
    <cellStyle name="Millares 6 3 2 3 2 2 2 2 2 2" xfId="20262" xr:uid="{00000000-0005-0000-0000-000034340000}"/>
    <cellStyle name="Millares 6 3 2 3 2 2 2 2 3" xfId="15886" xr:uid="{00000000-0005-0000-0000-000035340000}"/>
    <cellStyle name="Millares 6 3 2 3 2 2 2 3" xfId="9321" xr:uid="{00000000-0005-0000-0000-000036340000}"/>
    <cellStyle name="Millares 6 3 2 3 2 2 2 3 2" xfId="18074" xr:uid="{00000000-0005-0000-0000-000037340000}"/>
    <cellStyle name="Millares 6 3 2 3 2 2 2 4" xfId="13698" xr:uid="{00000000-0005-0000-0000-000038340000}"/>
    <cellStyle name="Millares 6 3 2 3 2 2 3" xfId="6038" xr:uid="{00000000-0005-0000-0000-000039340000}"/>
    <cellStyle name="Millares 6 3 2 3 2 2 3 2" xfId="10415" xr:uid="{00000000-0005-0000-0000-00003A340000}"/>
    <cellStyle name="Millares 6 3 2 3 2 2 3 2 2" xfId="19168" xr:uid="{00000000-0005-0000-0000-00003B340000}"/>
    <cellStyle name="Millares 6 3 2 3 2 2 3 3" xfId="14792" xr:uid="{00000000-0005-0000-0000-00003C340000}"/>
    <cellStyle name="Millares 6 3 2 3 2 2 4" xfId="8227" xr:uid="{00000000-0005-0000-0000-00003D340000}"/>
    <cellStyle name="Millares 6 3 2 3 2 2 4 2" xfId="16980" xr:uid="{00000000-0005-0000-0000-00003E340000}"/>
    <cellStyle name="Millares 6 3 2 3 2 2 5" xfId="12604" xr:uid="{00000000-0005-0000-0000-00003F340000}"/>
    <cellStyle name="Millares 6 3 2 3 2 3" xfId="4395" xr:uid="{00000000-0005-0000-0000-000040340000}"/>
    <cellStyle name="Millares 6 3 2 3 2 3 2" xfId="6584" xr:uid="{00000000-0005-0000-0000-000041340000}"/>
    <cellStyle name="Millares 6 3 2 3 2 3 2 2" xfId="10961" xr:uid="{00000000-0005-0000-0000-000042340000}"/>
    <cellStyle name="Millares 6 3 2 3 2 3 2 2 2" xfId="19714" xr:uid="{00000000-0005-0000-0000-000043340000}"/>
    <cellStyle name="Millares 6 3 2 3 2 3 2 3" xfId="15338" xr:uid="{00000000-0005-0000-0000-000044340000}"/>
    <cellStyle name="Millares 6 3 2 3 2 3 3" xfId="8773" xr:uid="{00000000-0005-0000-0000-000045340000}"/>
    <cellStyle name="Millares 6 3 2 3 2 3 3 2" xfId="17526" xr:uid="{00000000-0005-0000-0000-000046340000}"/>
    <cellStyle name="Millares 6 3 2 3 2 3 4" xfId="13150" xr:uid="{00000000-0005-0000-0000-000047340000}"/>
    <cellStyle name="Millares 6 3 2 3 2 4" xfId="5490" xr:uid="{00000000-0005-0000-0000-000048340000}"/>
    <cellStyle name="Millares 6 3 2 3 2 4 2" xfId="9867" xr:uid="{00000000-0005-0000-0000-000049340000}"/>
    <cellStyle name="Millares 6 3 2 3 2 4 2 2" xfId="18620" xr:uid="{00000000-0005-0000-0000-00004A340000}"/>
    <cellStyle name="Millares 6 3 2 3 2 4 3" xfId="14244" xr:uid="{00000000-0005-0000-0000-00004B340000}"/>
    <cellStyle name="Millares 6 3 2 3 2 5" xfId="7679" xr:uid="{00000000-0005-0000-0000-00004C340000}"/>
    <cellStyle name="Millares 6 3 2 3 2 5 2" xfId="16432" xr:uid="{00000000-0005-0000-0000-00004D340000}"/>
    <cellStyle name="Millares 6 3 2 3 2 6" xfId="12056" xr:uid="{00000000-0005-0000-0000-00004E340000}"/>
    <cellStyle name="Millares 6 3 2 3 3" xfId="3573" xr:uid="{00000000-0005-0000-0000-00004F340000}"/>
    <cellStyle name="Millares 6 3 2 3 3 2" xfId="4669" xr:uid="{00000000-0005-0000-0000-000050340000}"/>
    <cellStyle name="Millares 6 3 2 3 3 2 2" xfId="6858" xr:uid="{00000000-0005-0000-0000-000051340000}"/>
    <cellStyle name="Millares 6 3 2 3 3 2 2 2" xfId="11235" xr:uid="{00000000-0005-0000-0000-000052340000}"/>
    <cellStyle name="Millares 6 3 2 3 3 2 2 2 2" xfId="19988" xr:uid="{00000000-0005-0000-0000-000053340000}"/>
    <cellStyle name="Millares 6 3 2 3 3 2 2 3" xfId="15612" xr:uid="{00000000-0005-0000-0000-000054340000}"/>
    <cellStyle name="Millares 6 3 2 3 3 2 3" xfId="9047" xr:uid="{00000000-0005-0000-0000-000055340000}"/>
    <cellStyle name="Millares 6 3 2 3 3 2 3 2" xfId="17800" xr:uid="{00000000-0005-0000-0000-000056340000}"/>
    <cellStyle name="Millares 6 3 2 3 3 2 4" xfId="13424" xr:uid="{00000000-0005-0000-0000-000057340000}"/>
    <cellStyle name="Millares 6 3 2 3 3 3" xfId="5764" xr:uid="{00000000-0005-0000-0000-000058340000}"/>
    <cellStyle name="Millares 6 3 2 3 3 3 2" xfId="10141" xr:uid="{00000000-0005-0000-0000-000059340000}"/>
    <cellStyle name="Millares 6 3 2 3 3 3 2 2" xfId="18894" xr:uid="{00000000-0005-0000-0000-00005A340000}"/>
    <cellStyle name="Millares 6 3 2 3 3 3 3" xfId="14518" xr:uid="{00000000-0005-0000-0000-00005B340000}"/>
    <cellStyle name="Millares 6 3 2 3 3 4" xfId="7953" xr:uid="{00000000-0005-0000-0000-00005C340000}"/>
    <cellStyle name="Millares 6 3 2 3 3 4 2" xfId="16706" xr:uid="{00000000-0005-0000-0000-00005D340000}"/>
    <cellStyle name="Millares 6 3 2 3 3 5" xfId="12330" xr:uid="{00000000-0005-0000-0000-00005E340000}"/>
    <cellStyle name="Millares 6 3 2 3 4" xfId="4121" xr:uid="{00000000-0005-0000-0000-00005F340000}"/>
    <cellStyle name="Millares 6 3 2 3 4 2" xfId="6310" xr:uid="{00000000-0005-0000-0000-000060340000}"/>
    <cellStyle name="Millares 6 3 2 3 4 2 2" xfId="10687" xr:uid="{00000000-0005-0000-0000-000061340000}"/>
    <cellStyle name="Millares 6 3 2 3 4 2 2 2" xfId="19440" xr:uid="{00000000-0005-0000-0000-000062340000}"/>
    <cellStyle name="Millares 6 3 2 3 4 2 3" xfId="15064" xr:uid="{00000000-0005-0000-0000-000063340000}"/>
    <cellStyle name="Millares 6 3 2 3 4 3" xfId="8499" xr:uid="{00000000-0005-0000-0000-000064340000}"/>
    <cellStyle name="Millares 6 3 2 3 4 3 2" xfId="17252" xr:uid="{00000000-0005-0000-0000-000065340000}"/>
    <cellStyle name="Millares 6 3 2 3 4 4" xfId="12876" xr:uid="{00000000-0005-0000-0000-000066340000}"/>
    <cellStyle name="Millares 6 3 2 3 5" xfId="5216" xr:uid="{00000000-0005-0000-0000-000067340000}"/>
    <cellStyle name="Millares 6 3 2 3 5 2" xfId="9593" xr:uid="{00000000-0005-0000-0000-000068340000}"/>
    <cellStyle name="Millares 6 3 2 3 5 2 2" xfId="18346" xr:uid="{00000000-0005-0000-0000-000069340000}"/>
    <cellStyle name="Millares 6 3 2 3 5 3" xfId="13970" xr:uid="{00000000-0005-0000-0000-00006A340000}"/>
    <cellStyle name="Millares 6 3 2 3 6" xfId="7405" xr:uid="{00000000-0005-0000-0000-00006B340000}"/>
    <cellStyle name="Millares 6 3 2 3 6 2" xfId="16158" xr:uid="{00000000-0005-0000-0000-00006C340000}"/>
    <cellStyle name="Millares 6 3 2 3 7" xfId="11782" xr:uid="{00000000-0005-0000-0000-00006D340000}"/>
    <cellStyle name="Millares 6 3 2 4" xfId="2905" xr:uid="{00000000-0005-0000-0000-00006E340000}"/>
    <cellStyle name="Millares 6 3 2 4 2" xfId="3184" xr:uid="{00000000-0005-0000-0000-00006F340000}"/>
    <cellStyle name="Millares 6 3 2 4 2 2" xfId="3737" xr:uid="{00000000-0005-0000-0000-000070340000}"/>
    <cellStyle name="Millares 6 3 2 4 2 2 2" xfId="4833" xr:uid="{00000000-0005-0000-0000-000071340000}"/>
    <cellStyle name="Millares 6 3 2 4 2 2 2 2" xfId="7022" xr:uid="{00000000-0005-0000-0000-000072340000}"/>
    <cellStyle name="Millares 6 3 2 4 2 2 2 2 2" xfId="11399" xr:uid="{00000000-0005-0000-0000-000073340000}"/>
    <cellStyle name="Millares 6 3 2 4 2 2 2 2 2 2" xfId="20152" xr:uid="{00000000-0005-0000-0000-000074340000}"/>
    <cellStyle name="Millares 6 3 2 4 2 2 2 2 3" xfId="15776" xr:uid="{00000000-0005-0000-0000-000075340000}"/>
    <cellStyle name="Millares 6 3 2 4 2 2 2 3" xfId="9211" xr:uid="{00000000-0005-0000-0000-000076340000}"/>
    <cellStyle name="Millares 6 3 2 4 2 2 2 3 2" xfId="17964" xr:uid="{00000000-0005-0000-0000-000077340000}"/>
    <cellStyle name="Millares 6 3 2 4 2 2 2 4" xfId="13588" xr:uid="{00000000-0005-0000-0000-000078340000}"/>
    <cellStyle name="Millares 6 3 2 4 2 2 3" xfId="5928" xr:uid="{00000000-0005-0000-0000-000079340000}"/>
    <cellStyle name="Millares 6 3 2 4 2 2 3 2" xfId="10305" xr:uid="{00000000-0005-0000-0000-00007A340000}"/>
    <cellStyle name="Millares 6 3 2 4 2 2 3 2 2" xfId="19058" xr:uid="{00000000-0005-0000-0000-00007B340000}"/>
    <cellStyle name="Millares 6 3 2 4 2 2 3 3" xfId="14682" xr:uid="{00000000-0005-0000-0000-00007C340000}"/>
    <cellStyle name="Millares 6 3 2 4 2 2 4" xfId="8117" xr:uid="{00000000-0005-0000-0000-00007D340000}"/>
    <cellStyle name="Millares 6 3 2 4 2 2 4 2" xfId="16870" xr:uid="{00000000-0005-0000-0000-00007E340000}"/>
    <cellStyle name="Millares 6 3 2 4 2 2 5" xfId="12494" xr:uid="{00000000-0005-0000-0000-00007F340000}"/>
    <cellStyle name="Millares 6 3 2 4 2 3" xfId="4285" xr:uid="{00000000-0005-0000-0000-000080340000}"/>
    <cellStyle name="Millares 6 3 2 4 2 3 2" xfId="6474" xr:uid="{00000000-0005-0000-0000-000081340000}"/>
    <cellStyle name="Millares 6 3 2 4 2 3 2 2" xfId="10851" xr:uid="{00000000-0005-0000-0000-000082340000}"/>
    <cellStyle name="Millares 6 3 2 4 2 3 2 2 2" xfId="19604" xr:uid="{00000000-0005-0000-0000-000083340000}"/>
    <cellStyle name="Millares 6 3 2 4 2 3 2 3" xfId="15228" xr:uid="{00000000-0005-0000-0000-000084340000}"/>
    <cellStyle name="Millares 6 3 2 4 2 3 3" xfId="8663" xr:uid="{00000000-0005-0000-0000-000085340000}"/>
    <cellStyle name="Millares 6 3 2 4 2 3 3 2" xfId="17416" xr:uid="{00000000-0005-0000-0000-000086340000}"/>
    <cellStyle name="Millares 6 3 2 4 2 3 4" xfId="13040" xr:uid="{00000000-0005-0000-0000-000087340000}"/>
    <cellStyle name="Millares 6 3 2 4 2 4" xfId="5380" xr:uid="{00000000-0005-0000-0000-000088340000}"/>
    <cellStyle name="Millares 6 3 2 4 2 4 2" xfId="9757" xr:uid="{00000000-0005-0000-0000-000089340000}"/>
    <cellStyle name="Millares 6 3 2 4 2 4 2 2" xfId="18510" xr:uid="{00000000-0005-0000-0000-00008A340000}"/>
    <cellStyle name="Millares 6 3 2 4 2 4 3" xfId="14134" xr:uid="{00000000-0005-0000-0000-00008B340000}"/>
    <cellStyle name="Millares 6 3 2 4 2 5" xfId="7569" xr:uid="{00000000-0005-0000-0000-00008C340000}"/>
    <cellStyle name="Millares 6 3 2 4 2 5 2" xfId="16322" xr:uid="{00000000-0005-0000-0000-00008D340000}"/>
    <cellStyle name="Millares 6 3 2 4 2 6" xfId="11946" xr:uid="{00000000-0005-0000-0000-00008E340000}"/>
    <cellStyle name="Millares 6 3 2 4 3" xfId="3463" xr:uid="{00000000-0005-0000-0000-00008F340000}"/>
    <cellStyle name="Millares 6 3 2 4 3 2" xfId="4559" xr:uid="{00000000-0005-0000-0000-000090340000}"/>
    <cellStyle name="Millares 6 3 2 4 3 2 2" xfId="6748" xr:uid="{00000000-0005-0000-0000-000091340000}"/>
    <cellStyle name="Millares 6 3 2 4 3 2 2 2" xfId="11125" xr:uid="{00000000-0005-0000-0000-000092340000}"/>
    <cellStyle name="Millares 6 3 2 4 3 2 2 2 2" xfId="19878" xr:uid="{00000000-0005-0000-0000-000093340000}"/>
    <cellStyle name="Millares 6 3 2 4 3 2 2 3" xfId="15502" xr:uid="{00000000-0005-0000-0000-000094340000}"/>
    <cellStyle name="Millares 6 3 2 4 3 2 3" xfId="8937" xr:uid="{00000000-0005-0000-0000-000095340000}"/>
    <cellStyle name="Millares 6 3 2 4 3 2 3 2" xfId="17690" xr:uid="{00000000-0005-0000-0000-000096340000}"/>
    <cellStyle name="Millares 6 3 2 4 3 2 4" xfId="13314" xr:uid="{00000000-0005-0000-0000-000097340000}"/>
    <cellStyle name="Millares 6 3 2 4 3 3" xfId="5654" xr:uid="{00000000-0005-0000-0000-000098340000}"/>
    <cellStyle name="Millares 6 3 2 4 3 3 2" xfId="10031" xr:uid="{00000000-0005-0000-0000-000099340000}"/>
    <cellStyle name="Millares 6 3 2 4 3 3 2 2" xfId="18784" xr:uid="{00000000-0005-0000-0000-00009A340000}"/>
    <cellStyle name="Millares 6 3 2 4 3 3 3" xfId="14408" xr:uid="{00000000-0005-0000-0000-00009B340000}"/>
    <cellStyle name="Millares 6 3 2 4 3 4" xfId="7843" xr:uid="{00000000-0005-0000-0000-00009C340000}"/>
    <cellStyle name="Millares 6 3 2 4 3 4 2" xfId="16596" xr:uid="{00000000-0005-0000-0000-00009D340000}"/>
    <cellStyle name="Millares 6 3 2 4 3 5" xfId="12220" xr:uid="{00000000-0005-0000-0000-00009E340000}"/>
    <cellStyle name="Millares 6 3 2 4 4" xfId="4011" xr:uid="{00000000-0005-0000-0000-00009F340000}"/>
    <cellStyle name="Millares 6 3 2 4 4 2" xfId="6200" xr:uid="{00000000-0005-0000-0000-0000A0340000}"/>
    <cellStyle name="Millares 6 3 2 4 4 2 2" xfId="10577" xr:uid="{00000000-0005-0000-0000-0000A1340000}"/>
    <cellStyle name="Millares 6 3 2 4 4 2 2 2" xfId="19330" xr:uid="{00000000-0005-0000-0000-0000A2340000}"/>
    <cellStyle name="Millares 6 3 2 4 4 2 3" xfId="14954" xr:uid="{00000000-0005-0000-0000-0000A3340000}"/>
    <cellStyle name="Millares 6 3 2 4 4 3" xfId="8389" xr:uid="{00000000-0005-0000-0000-0000A4340000}"/>
    <cellStyle name="Millares 6 3 2 4 4 3 2" xfId="17142" xr:uid="{00000000-0005-0000-0000-0000A5340000}"/>
    <cellStyle name="Millares 6 3 2 4 4 4" xfId="12766" xr:uid="{00000000-0005-0000-0000-0000A6340000}"/>
    <cellStyle name="Millares 6 3 2 4 5" xfId="5106" xr:uid="{00000000-0005-0000-0000-0000A7340000}"/>
    <cellStyle name="Millares 6 3 2 4 5 2" xfId="9483" xr:uid="{00000000-0005-0000-0000-0000A8340000}"/>
    <cellStyle name="Millares 6 3 2 4 5 2 2" xfId="18236" xr:uid="{00000000-0005-0000-0000-0000A9340000}"/>
    <cellStyle name="Millares 6 3 2 4 5 3" xfId="13860" xr:uid="{00000000-0005-0000-0000-0000AA340000}"/>
    <cellStyle name="Millares 6 3 2 4 6" xfId="7295" xr:uid="{00000000-0005-0000-0000-0000AB340000}"/>
    <cellStyle name="Millares 6 3 2 4 6 2" xfId="16048" xr:uid="{00000000-0005-0000-0000-0000AC340000}"/>
    <cellStyle name="Millares 6 3 2 4 7" xfId="11672" xr:uid="{00000000-0005-0000-0000-0000AD340000}"/>
    <cellStyle name="Millares 6 3 2 5" xfId="3134" xr:uid="{00000000-0005-0000-0000-0000AE340000}"/>
    <cellStyle name="Millares 6 3 2 5 2" xfId="3688" xr:uid="{00000000-0005-0000-0000-0000AF340000}"/>
    <cellStyle name="Millares 6 3 2 5 2 2" xfId="4784" xr:uid="{00000000-0005-0000-0000-0000B0340000}"/>
    <cellStyle name="Millares 6 3 2 5 2 2 2" xfId="6973" xr:uid="{00000000-0005-0000-0000-0000B1340000}"/>
    <cellStyle name="Millares 6 3 2 5 2 2 2 2" xfId="11350" xr:uid="{00000000-0005-0000-0000-0000B2340000}"/>
    <cellStyle name="Millares 6 3 2 5 2 2 2 2 2" xfId="20103" xr:uid="{00000000-0005-0000-0000-0000B3340000}"/>
    <cellStyle name="Millares 6 3 2 5 2 2 2 3" xfId="15727" xr:uid="{00000000-0005-0000-0000-0000B4340000}"/>
    <cellStyle name="Millares 6 3 2 5 2 2 3" xfId="9162" xr:uid="{00000000-0005-0000-0000-0000B5340000}"/>
    <cellStyle name="Millares 6 3 2 5 2 2 3 2" xfId="17915" xr:uid="{00000000-0005-0000-0000-0000B6340000}"/>
    <cellStyle name="Millares 6 3 2 5 2 2 4" xfId="13539" xr:uid="{00000000-0005-0000-0000-0000B7340000}"/>
    <cellStyle name="Millares 6 3 2 5 2 3" xfId="5879" xr:uid="{00000000-0005-0000-0000-0000B8340000}"/>
    <cellStyle name="Millares 6 3 2 5 2 3 2" xfId="10256" xr:uid="{00000000-0005-0000-0000-0000B9340000}"/>
    <cellStyle name="Millares 6 3 2 5 2 3 2 2" xfId="19009" xr:uid="{00000000-0005-0000-0000-0000BA340000}"/>
    <cellStyle name="Millares 6 3 2 5 2 3 3" xfId="14633" xr:uid="{00000000-0005-0000-0000-0000BB340000}"/>
    <cellStyle name="Millares 6 3 2 5 2 4" xfId="8068" xr:uid="{00000000-0005-0000-0000-0000BC340000}"/>
    <cellStyle name="Millares 6 3 2 5 2 4 2" xfId="16821" xr:uid="{00000000-0005-0000-0000-0000BD340000}"/>
    <cellStyle name="Millares 6 3 2 5 2 5" xfId="12445" xr:uid="{00000000-0005-0000-0000-0000BE340000}"/>
    <cellStyle name="Millares 6 3 2 5 3" xfId="4236" xr:uid="{00000000-0005-0000-0000-0000BF340000}"/>
    <cellStyle name="Millares 6 3 2 5 3 2" xfId="6425" xr:uid="{00000000-0005-0000-0000-0000C0340000}"/>
    <cellStyle name="Millares 6 3 2 5 3 2 2" xfId="10802" xr:uid="{00000000-0005-0000-0000-0000C1340000}"/>
    <cellStyle name="Millares 6 3 2 5 3 2 2 2" xfId="19555" xr:uid="{00000000-0005-0000-0000-0000C2340000}"/>
    <cellStyle name="Millares 6 3 2 5 3 2 3" xfId="15179" xr:uid="{00000000-0005-0000-0000-0000C3340000}"/>
    <cellStyle name="Millares 6 3 2 5 3 3" xfId="8614" xr:uid="{00000000-0005-0000-0000-0000C4340000}"/>
    <cellStyle name="Millares 6 3 2 5 3 3 2" xfId="17367" xr:uid="{00000000-0005-0000-0000-0000C5340000}"/>
    <cellStyle name="Millares 6 3 2 5 3 4" xfId="12991" xr:uid="{00000000-0005-0000-0000-0000C6340000}"/>
    <cellStyle name="Millares 6 3 2 5 4" xfId="5331" xr:uid="{00000000-0005-0000-0000-0000C7340000}"/>
    <cellStyle name="Millares 6 3 2 5 4 2" xfId="9708" xr:uid="{00000000-0005-0000-0000-0000C8340000}"/>
    <cellStyle name="Millares 6 3 2 5 4 2 2" xfId="18461" xr:uid="{00000000-0005-0000-0000-0000C9340000}"/>
    <cellStyle name="Millares 6 3 2 5 4 3" xfId="14085" xr:uid="{00000000-0005-0000-0000-0000CA340000}"/>
    <cellStyle name="Millares 6 3 2 5 5" xfId="7520" xr:uid="{00000000-0005-0000-0000-0000CB340000}"/>
    <cellStyle name="Millares 6 3 2 5 5 2" xfId="16273" xr:uid="{00000000-0005-0000-0000-0000CC340000}"/>
    <cellStyle name="Millares 6 3 2 5 6" xfId="11897" xr:uid="{00000000-0005-0000-0000-0000CD340000}"/>
    <cellStyle name="Millares 6 3 2 6" xfId="3413" xr:uid="{00000000-0005-0000-0000-0000CE340000}"/>
    <cellStyle name="Millares 6 3 2 6 2" xfId="4510" xr:uid="{00000000-0005-0000-0000-0000CF340000}"/>
    <cellStyle name="Millares 6 3 2 6 2 2" xfId="6699" xr:uid="{00000000-0005-0000-0000-0000D0340000}"/>
    <cellStyle name="Millares 6 3 2 6 2 2 2" xfId="11076" xr:uid="{00000000-0005-0000-0000-0000D1340000}"/>
    <cellStyle name="Millares 6 3 2 6 2 2 2 2" xfId="19829" xr:uid="{00000000-0005-0000-0000-0000D2340000}"/>
    <cellStyle name="Millares 6 3 2 6 2 2 3" xfId="15453" xr:uid="{00000000-0005-0000-0000-0000D3340000}"/>
    <cellStyle name="Millares 6 3 2 6 2 3" xfId="8888" xr:uid="{00000000-0005-0000-0000-0000D4340000}"/>
    <cellStyle name="Millares 6 3 2 6 2 3 2" xfId="17641" xr:uid="{00000000-0005-0000-0000-0000D5340000}"/>
    <cellStyle name="Millares 6 3 2 6 2 4" xfId="13265" xr:uid="{00000000-0005-0000-0000-0000D6340000}"/>
    <cellStyle name="Millares 6 3 2 6 3" xfId="5605" xr:uid="{00000000-0005-0000-0000-0000D7340000}"/>
    <cellStyle name="Millares 6 3 2 6 3 2" xfId="9982" xr:uid="{00000000-0005-0000-0000-0000D8340000}"/>
    <cellStyle name="Millares 6 3 2 6 3 2 2" xfId="18735" xr:uid="{00000000-0005-0000-0000-0000D9340000}"/>
    <cellStyle name="Millares 6 3 2 6 3 3" xfId="14359" xr:uid="{00000000-0005-0000-0000-0000DA340000}"/>
    <cellStyle name="Millares 6 3 2 6 4" xfId="7794" xr:uid="{00000000-0005-0000-0000-0000DB340000}"/>
    <cellStyle name="Millares 6 3 2 6 4 2" xfId="16547" xr:uid="{00000000-0005-0000-0000-0000DC340000}"/>
    <cellStyle name="Millares 6 3 2 6 5" xfId="12171" xr:uid="{00000000-0005-0000-0000-0000DD340000}"/>
    <cellStyle name="Millares 6 3 2 7" xfId="3963" xr:uid="{00000000-0005-0000-0000-0000DE340000}"/>
    <cellStyle name="Millares 6 3 2 7 2" xfId="6152" xr:uid="{00000000-0005-0000-0000-0000DF340000}"/>
    <cellStyle name="Millares 6 3 2 7 2 2" xfId="10529" xr:uid="{00000000-0005-0000-0000-0000E0340000}"/>
    <cellStyle name="Millares 6 3 2 7 2 2 2" xfId="19282" xr:uid="{00000000-0005-0000-0000-0000E1340000}"/>
    <cellStyle name="Millares 6 3 2 7 2 3" xfId="14906" xr:uid="{00000000-0005-0000-0000-0000E2340000}"/>
    <cellStyle name="Millares 6 3 2 7 3" xfId="8341" xr:uid="{00000000-0005-0000-0000-0000E3340000}"/>
    <cellStyle name="Millares 6 3 2 7 3 2" xfId="17094" xr:uid="{00000000-0005-0000-0000-0000E4340000}"/>
    <cellStyle name="Millares 6 3 2 7 4" xfId="12718" xr:uid="{00000000-0005-0000-0000-0000E5340000}"/>
    <cellStyle name="Millares 6 3 2 8" xfId="5058" xr:uid="{00000000-0005-0000-0000-0000E6340000}"/>
    <cellStyle name="Millares 6 3 2 8 2" xfId="9435" xr:uid="{00000000-0005-0000-0000-0000E7340000}"/>
    <cellStyle name="Millares 6 3 2 8 2 2" xfId="18188" xr:uid="{00000000-0005-0000-0000-0000E8340000}"/>
    <cellStyle name="Millares 6 3 2 8 3" xfId="13812" xr:uid="{00000000-0005-0000-0000-0000E9340000}"/>
    <cellStyle name="Millares 6 3 2 9" xfId="7247" xr:uid="{00000000-0005-0000-0000-0000EA340000}"/>
    <cellStyle name="Millares 6 3 2 9 2" xfId="16000" xr:uid="{00000000-0005-0000-0000-0000EB340000}"/>
    <cellStyle name="Millares 6 3 3" xfId="2962" xr:uid="{00000000-0005-0000-0000-0000EC340000}"/>
    <cellStyle name="Millares 6 3 3 2" xfId="3074" xr:uid="{00000000-0005-0000-0000-0000ED340000}"/>
    <cellStyle name="Millares 6 3 3 2 2" xfId="3350" xr:uid="{00000000-0005-0000-0000-0000EE340000}"/>
    <cellStyle name="Millares 6 3 3 2 2 2" xfId="3903" xr:uid="{00000000-0005-0000-0000-0000EF340000}"/>
    <cellStyle name="Millares 6 3 3 2 2 2 2" xfId="4999" xr:uid="{00000000-0005-0000-0000-0000F0340000}"/>
    <cellStyle name="Millares 6 3 3 2 2 2 2 2" xfId="7188" xr:uid="{00000000-0005-0000-0000-0000F1340000}"/>
    <cellStyle name="Millares 6 3 3 2 2 2 2 2 2" xfId="11565" xr:uid="{00000000-0005-0000-0000-0000F2340000}"/>
    <cellStyle name="Millares 6 3 3 2 2 2 2 2 2 2" xfId="20318" xr:uid="{00000000-0005-0000-0000-0000F3340000}"/>
    <cellStyle name="Millares 6 3 3 2 2 2 2 2 3" xfId="15942" xr:uid="{00000000-0005-0000-0000-0000F4340000}"/>
    <cellStyle name="Millares 6 3 3 2 2 2 2 3" xfId="9377" xr:uid="{00000000-0005-0000-0000-0000F5340000}"/>
    <cellStyle name="Millares 6 3 3 2 2 2 2 3 2" xfId="18130" xr:uid="{00000000-0005-0000-0000-0000F6340000}"/>
    <cellStyle name="Millares 6 3 3 2 2 2 2 4" xfId="13754" xr:uid="{00000000-0005-0000-0000-0000F7340000}"/>
    <cellStyle name="Millares 6 3 3 2 2 2 3" xfId="6094" xr:uid="{00000000-0005-0000-0000-0000F8340000}"/>
    <cellStyle name="Millares 6 3 3 2 2 2 3 2" xfId="10471" xr:uid="{00000000-0005-0000-0000-0000F9340000}"/>
    <cellStyle name="Millares 6 3 3 2 2 2 3 2 2" xfId="19224" xr:uid="{00000000-0005-0000-0000-0000FA340000}"/>
    <cellStyle name="Millares 6 3 3 2 2 2 3 3" xfId="14848" xr:uid="{00000000-0005-0000-0000-0000FB340000}"/>
    <cellStyle name="Millares 6 3 3 2 2 2 4" xfId="8283" xr:uid="{00000000-0005-0000-0000-0000FC340000}"/>
    <cellStyle name="Millares 6 3 3 2 2 2 4 2" xfId="17036" xr:uid="{00000000-0005-0000-0000-0000FD340000}"/>
    <cellStyle name="Millares 6 3 3 2 2 2 5" xfId="12660" xr:uid="{00000000-0005-0000-0000-0000FE340000}"/>
    <cellStyle name="Millares 6 3 3 2 2 3" xfId="4451" xr:uid="{00000000-0005-0000-0000-0000FF340000}"/>
    <cellStyle name="Millares 6 3 3 2 2 3 2" xfId="6640" xr:uid="{00000000-0005-0000-0000-000000350000}"/>
    <cellStyle name="Millares 6 3 3 2 2 3 2 2" xfId="11017" xr:uid="{00000000-0005-0000-0000-000001350000}"/>
    <cellStyle name="Millares 6 3 3 2 2 3 2 2 2" xfId="19770" xr:uid="{00000000-0005-0000-0000-000002350000}"/>
    <cellStyle name="Millares 6 3 3 2 2 3 2 3" xfId="15394" xr:uid="{00000000-0005-0000-0000-000003350000}"/>
    <cellStyle name="Millares 6 3 3 2 2 3 3" xfId="8829" xr:uid="{00000000-0005-0000-0000-000004350000}"/>
    <cellStyle name="Millares 6 3 3 2 2 3 3 2" xfId="17582" xr:uid="{00000000-0005-0000-0000-000005350000}"/>
    <cellStyle name="Millares 6 3 3 2 2 3 4" xfId="13206" xr:uid="{00000000-0005-0000-0000-000006350000}"/>
    <cellStyle name="Millares 6 3 3 2 2 4" xfId="5546" xr:uid="{00000000-0005-0000-0000-000007350000}"/>
    <cellStyle name="Millares 6 3 3 2 2 4 2" xfId="9923" xr:uid="{00000000-0005-0000-0000-000008350000}"/>
    <cellStyle name="Millares 6 3 3 2 2 4 2 2" xfId="18676" xr:uid="{00000000-0005-0000-0000-000009350000}"/>
    <cellStyle name="Millares 6 3 3 2 2 4 3" xfId="14300" xr:uid="{00000000-0005-0000-0000-00000A350000}"/>
    <cellStyle name="Millares 6 3 3 2 2 5" xfId="7735" xr:uid="{00000000-0005-0000-0000-00000B350000}"/>
    <cellStyle name="Millares 6 3 3 2 2 5 2" xfId="16488" xr:uid="{00000000-0005-0000-0000-00000C350000}"/>
    <cellStyle name="Millares 6 3 3 2 2 6" xfId="12112" xr:uid="{00000000-0005-0000-0000-00000D350000}"/>
    <cellStyle name="Millares 6 3 3 2 3" xfId="3629" xr:uid="{00000000-0005-0000-0000-00000E350000}"/>
    <cellStyle name="Millares 6 3 3 2 3 2" xfId="4725" xr:uid="{00000000-0005-0000-0000-00000F350000}"/>
    <cellStyle name="Millares 6 3 3 2 3 2 2" xfId="6914" xr:uid="{00000000-0005-0000-0000-000010350000}"/>
    <cellStyle name="Millares 6 3 3 2 3 2 2 2" xfId="11291" xr:uid="{00000000-0005-0000-0000-000011350000}"/>
    <cellStyle name="Millares 6 3 3 2 3 2 2 2 2" xfId="20044" xr:uid="{00000000-0005-0000-0000-000012350000}"/>
    <cellStyle name="Millares 6 3 3 2 3 2 2 3" xfId="15668" xr:uid="{00000000-0005-0000-0000-000013350000}"/>
    <cellStyle name="Millares 6 3 3 2 3 2 3" xfId="9103" xr:uid="{00000000-0005-0000-0000-000014350000}"/>
    <cellStyle name="Millares 6 3 3 2 3 2 3 2" xfId="17856" xr:uid="{00000000-0005-0000-0000-000015350000}"/>
    <cellStyle name="Millares 6 3 3 2 3 2 4" xfId="13480" xr:uid="{00000000-0005-0000-0000-000016350000}"/>
    <cellStyle name="Millares 6 3 3 2 3 3" xfId="5820" xr:uid="{00000000-0005-0000-0000-000017350000}"/>
    <cellStyle name="Millares 6 3 3 2 3 3 2" xfId="10197" xr:uid="{00000000-0005-0000-0000-000018350000}"/>
    <cellStyle name="Millares 6 3 3 2 3 3 2 2" xfId="18950" xr:uid="{00000000-0005-0000-0000-000019350000}"/>
    <cellStyle name="Millares 6 3 3 2 3 3 3" xfId="14574" xr:uid="{00000000-0005-0000-0000-00001A350000}"/>
    <cellStyle name="Millares 6 3 3 2 3 4" xfId="8009" xr:uid="{00000000-0005-0000-0000-00001B350000}"/>
    <cellStyle name="Millares 6 3 3 2 3 4 2" xfId="16762" xr:uid="{00000000-0005-0000-0000-00001C350000}"/>
    <cellStyle name="Millares 6 3 3 2 3 5" xfId="12386" xr:uid="{00000000-0005-0000-0000-00001D350000}"/>
    <cellStyle name="Millares 6 3 3 2 4" xfId="4177" xr:uid="{00000000-0005-0000-0000-00001E350000}"/>
    <cellStyle name="Millares 6 3 3 2 4 2" xfId="6366" xr:uid="{00000000-0005-0000-0000-00001F350000}"/>
    <cellStyle name="Millares 6 3 3 2 4 2 2" xfId="10743" xr:uid="{00000000-0005-0000-0000-000020350000}"/>
    <cellStyle name="Millares 6 3 3 2 4 2 2 2" xfId="19496" xr:uid="{00000000-0005-0000-0000-000021350000}"/>
    <cellStyle name="Millares 6 3 3 2 4 2 3" xfId="15120" xr:uid="{00000000-0005-0000-0000-000022350000}"/>
    <cellStyle name="Millares 6 3 3 2 4 3" xfId="8555" xr:uid="{00000000-0005-0000-0000-000023350000}"/>
    <cellStyle name="Millares 6 3 3 2 4 3 2" xfId="17308" xr:uid="{00000000-0005-0000-0000-000024350000}"/>
    <cellStyle name="Millares 6 3 3 2 4 4" xfId="12932" xr:uid="{00000000-0005-0000-0000-000025350000}"/>
    <cellStyle name="Millares 6 3 3 2 5" xfId="5272" xr:uid="{00000000-0005-0000-0000-000026350000}"/>
    <cellStyle name="Millares 6 3 3 2 5 2" xfId="9649" xr:uid="{00000000-0005-0000-0000-000027350000}"/>
    <cellStyle name="Millares 6 3 3 2 5 2 2" xfId="18402" xr:uid="{00000000-0005-0000-0000-000028350000}"/>
    <cellStyle name="Millares 6 3 3 2 5 3" xfId="14026" xr:uid="{00000000-0005-0000-0000-000029350000}"/>
    <cellStyle name="Millares 6 3 3 2 6" xfId="7461" xr:uid="{00000000-0005-0000-0000-00002A350000}"/>
    <cellStyle name="Millares 6 3 3 2 6 2" xfId="16214" xr:uid="{00000000-0005-0000-0000-00002B350000}"/>
    <cellStyle name="Millares 6 3 3 2 7" xfId="11838" xr:uid="{00000000-0005-0000-0000-00002C350000}"/>
    <cellStyle name="Millares 6 3 3 3" xfId="3238" xr:uid="{00000000-0005-0000-0000-00002D350000}"/>
    <cellStyle name="Millares 6 3 3 3 2" xfId="3791" xr:uid="{00000000-0005-0000-0000-00002E350000}"/>
    <cellStyle name="Millares 6 3 3 3 2 2" xfId="4887" xr:uid="{00000000-0005-0000-0000-00002F350000}"/>
    <cellStyle name="Millares 6 3 3 3 2 2 2" xfId="7076" xr:uid="{00000000-0005-0000-0000-000030350000}"/>
    <cellStyle name="Millares 6 3 3 3 2 2 2 2" xfId="11453" xr:uid="{00000000-0005-0000-0000-000031350000}"/>
    <cellStyle name="Millares 6 3 3 3 2 2 2 2 2" xfId="20206" xr:uid="{00000000-0005-0000-0000-000032350000}"/>
    <cellStyle name="Millares 6 3 3 3 2 2 2 3" xfId="15830" xr:uid="{00000000-0005-0000-0000-000033350000}"/>
    <cellStyle name="Millares 6 3 3 3 2 2 3" xfId="9265" xr:uid="{00000000-0005-0000-0000-000034350000}"/>
    <cellStyle name="Millares 6 3 3 3 2 2 3 2" xfId="18018" xr:uid="{00000000-0005-0000-0000-000035350000}"/>
    <cellStyle name="Millares 6 3 3 3 2 2 4" xfId="13642" xr:uid="{00000000-0005-0000-0000-000036350000}"/>
    <cellStyle name="Millares 6 3 3 3 2 3" xfId="5982" xr:uid="{00000000-0005-0000-0000-000037350000}"/>
    <cellStyle name="Millares 6 3 3 3 2 3 2" xfId="10359" xr:uid="{00000000-0005-0000-0000-000038350000}"/>
    <cellStyle name="Millares 6 3 3 3 2 3 2 2" xfId="19112" xr:uid="{00000000-0005-0000-0000-000039350000}"/>
    <cellStyle name="Millares 6 3 3 3 2 3 3" xfId="14736" xr:uid="{00000000-0005-0000-0000-00003A350000}"/>
    <cellStyle name="Millares 6 3 3 3 2 4" xfId="8171" xr:uid="{00000000-0005-0000-0000-00003B350000}"/>
    <cellStyle name="Millares 6 3 3 3 2 4 2" xfId="16924" xr:uid="{00000000-0005-0000-0000-00003C350000}"/>
    <cellStyle name="Millares 6 3 3 3 2 5" xfId="12548" xr:uid="{00000000-0005-0000-0000-00003D350000}"/>
    <cellStyle name="Millares 6 3 3 3 3" xfId="4339" xr:uid="{00000000-0005-0000-0000-00003E350000}"/>
    <cellStyle name="Millares 6 3 3 3 3 2" xfId="6528" xr:uid="{00000000-0005-0000-0000-00003F350000}"/>
    <cellStyle name="Millares 6 3 3 3 3 2 2" xfId="10905" xr:uid="{00000000-0005-0000-0000-000040350000}"/>
    <cellStyle name="Millares 6 3 3 3 3 2 2 2" xfId="19658" xr:uid="{00000000-0005-0000-0000-000041350000}"/>
    <cellStyle name="Millares 6 3 3 3 3 2 3" xfId="15282" xr:uid="{00000000-0005-0000-0000-000042350000}"/>
    <cellStyle name="Millares 6 3 3 3 3 3" xfId="8717" xr:uid="{00000000-0005-0000-0000-000043350000}"/>
    <cellStyle name="Millares 6 3 3 3 3 3 2" xfId="17470" xr:uid="{00000000-0005-0000-0000-000044350000}"/>
    <cellStyle name="Millares 6 3 3 3 3 4" xfId="13094" xr:uid="{00000000-0005-0000-0000-000045350000}"/>
    <cellStyle name="Millares 6 3 3 3 4" xfId="5434" xr:uid="{00000000-0005-0000-0000-000046350000}"/>
    <cellStyle name="Millares 6 3 3 3 4 2" xfId="9811" xr:uid="{00000000-0005-0000-0000-000047350000}"/>
    <cellStyle name="Millares 6 3 3 3 4 2 2" xfId="18564" xr:uid="{00000000-0005-0000-0000-000048350000}"/>
    <cellStyle name="Millares 6 3 3 3 4 3" xfId="14188" xr:uid="{00000000-0005-0000-0000-000049350000}"/>
    <cellStyle name="Millares 6 3 3 3 5" xfId="7623" xr:uid="{00000000-0005-0000-0000-00004A350000}"/>
    <cellStyle name="Millares 6 3 3 3 5 2" xfId="16376" xr:uid="{00000000-0005-0000-0000-00004B350000}"/>
    <cellStyle name="Millares 6 3 3 3 6" xfId="12000" xr:uid="{00000000-0005-0000-0000-00004C350000}"/>
    <cellStyle name="Millares 6 3 3 4" xfId="3517" xr:uid="{00000000-0005-0000-0000-00004D350000}"/>
    <cellStyle name="Millares 6 3 3 4 2" xfId="4613" xr:uid="{00000000-0005-0000-0000-00004E350000}"/>
    <cellStyle name="Millares 6 3 3 4 2 2" xfId="6802" xr:uid="{00000000-0005-0000-0000-00004F350000}"/>
    <cellStyle name="Millares 6 3 3 4 2 2 2" xfId="11179" xr:uid="{00000000-0005-0000-0000-000050350000}"/>
    <cellStyle name="Millares 6 3 3 4 2 2 2 2" xfId="19932" xr:uid="{00000000-0005-0000-0000-000051350000}"/>
    <cellStyle name="Millares 6 3 3 4 2 2 3" xfId="15556" xr:uid="{00000000-0005-0000-0000-000052350000}"/>
    <cellStyle name="Millares 6 3 3 4 2 3" xfId="8991" xr:uid="{00000000-0005-0000-0000-000053350000}"/>
    <cellStyle name="Millares 6 3 3 4 2 3 2" xfId="17744" xr:uid="{00000000-0005-0000-0000-000054350000}"/>
    <cellStyle name="Millares 6 3 3 4 2 4" xfId="13368" xr:uid="{00000000-0005-0000-0000-000055350000}"/>
    <cellStyle name="Millares 6 3 3 4 3" xfId="5708" xr:uid="{00000000-0005-0000-0000-000056350000}"/>
    <cellStyle name="Millares 6 3 3 4 3 2" xfId="10085" xr:uid="{00000000-0005-0000-0000-000057350000}"/>
    <cellStyle name="Millares 6 3 3 4 3 2 2" xfId="18838" xr:uid="{00000000-0005-0000-0000-000058350000}"/>
    <cellStyle name="Millares 6 3 3 4 3 3" xfId="14462" xr:uid="{00000000-0005-0000-0000-000059350000}"/>
    <cellStyle name="Millares 6 3 3 4 4" xfId="7897" xr:uid="{00000000-0005-0000-0000-00005A350000}"/>
    <cellStyle name="Millares 6 3 3 4 4 2" xfId="16650" xr:uid="{00000000-0005-0000-0000-00005B350000}"/>
    <cellStyle name="Millares 6 3 3 4 5" xfId="12274" xr:uid="{00000000-0005-0000-0000-00005C350000}"/>
    <cellStyle name="Millares 6 3 3 5" xfId="4065" xr:uid="{00000000-0005-0000-0000-00005D350000}"/>
    <cellStyle name="Millares 6 3 3 5 2" xfId="6254" xr:uid="{00000000-0005-0000-0000-00005E350000}"/>
    <cellStyle name="Millares 6 3 3 5 2 2" xfId="10631" xr:uid="{00000000-0005-0000-0000-00005F350000}"/>
    <cellStyle name="Millares 6 3 3 5 2 2 2" xfId="19384" xr:uid="{00000000-0005-0000-0000-000060350000}"/>
    <cellStyle name="Millares 6 3 3 5 2 3" xfId="15008" xr:uid="{00000000-0005-0000-0000-000061350000}"/>
    <cellStyle name="Millares 6 3 3 5 3" xfId="8443" xr:uid="{00000000-0005-0000-0000-000062350000}"/>
    <cellStyle name="Millares 6 3 3 5 3 2" xfId="17196" xr:uid="{00000000-0005-0000-0000-000063350000}"/>
    <cellStyle name="Millares 6 3 3 5 4" xfId="12820" xr:uid="{00000000-0005-0000-0000-000064350000}"/>
    <cellStyle name="Millares 6 3 3 6" xfId="5160" xr:uid="{00000000-0005-0000-0000-000065350000}"/>
    <cellStyle name="Millares 6 3 3 6 2" xfId="9537" xr:uid="{00000000-0005-0000-0000-000066350000}"/>
    <cellStyle name="Millares 6 3 3 6 2 2" xfId="18290" xr:uid="{00000000-0005-0000-0000-000067350000}"/>
    <cellStyle name="Millares 6 3 3 6 3" xfId="13914" xr:uid="{00000000-0005-0000-0000-000068350000}"/>
    <cellStyle name="Millares 6 3 3 7" xfId="7349" xr:uid="{00000000-0005-0000-0000-000069350000}"/>
    <cellStyle name="Millares 6 3 3 7 2" xfId="16102" xr:uid="{00000000-0005-0000-0000-00006A350000}"/>
    <cellStyle name="Millares 6 3 3 8" xfId="11726" xr:uid="{00000000-0005-0000-0000-00006B350000}"/>
    <cellStyle name="Millares 6 3 4" xfId="3017" xr:uid="{00000000-0005-0000-0000-00006C350000}"/>
    <cellStyle name="Millares 6 3 4 2" xfId="3293" xr:uid="{00000000-0005-0000-0000-00006D350000}"/>
    <cellStyle name="Millares 6 3 4 2 2" xfId="3846" xr:uid="{00000000-0005-0000-0000-00006E350000}"/>
    <cellStyle name="Millares 6 3 4 2 2 2" xfId="4942" xr:uid="{00000000-0005-0000-0000-00006F350000}"/>
    <cellStyle name="Millares 6 3 4 2 2 2 2" xfId="7131" xr:uid="{00000000-0005-0000-0000-000070350000}"/>
    <cellStyle name="Millares 6 3 4 2 2 2 2 2" xfId="11508" xr:uid="{00000000-0005-0000-0000-000071350000}"/>
    <cellStyle name="Millares 6 3 4 2 2 2 2 2 2" xfId="20261" xr:uid="{00000000-0005-0000-0000-000072350000}"/>
    <cellStyle name="Millares 6 3 4 2 2 2 2 3" xfId="15885" xr:uid="{00000000-0005-0000-0000-000073350000}"/>
    <cellStyle name="Millares 6 3 4 2 2 2 3" xfId="9320" xr:uid="{00000000-0005-0000-0000-000074350000}"/>
    <cellStyle name="Millares 6 3 4 2 2 2 3 2" xfId="18073" xr:uid="{00000000-0005-0000-0000-000075350000}"/>
    <cellStyle name="Millares 6 3 4 2 2 2 4" xfId="13697" xr:uid="{00000000-0005-0000-0000-000076350000}"/>
    <cellStyle name="Millares 6 3 4 2 2 3" xfId="6037" xr:uid="{00000000-0005-0000-0000-000077350000}"/>
    <cellStyle name="Millares 6 3 4 2 2 3 2" xfId="10414" xr:uid="{00000000-0005-0000-0000-000078350000}"/>
    <cellStyle name="Millares 6 3 4 2 2 3 2 2" xfId="19167" xr:uid="{00000000-0005-0000-0000-000079350000}"/>
    <cellStyle name="Millares 6 3 4 2 2 3 3" xfId="14791" xr:uid="{00000000-0005-0000-0000-00007A350000}"/>
    <cellStyle name="Millares 6 3 4 2 2 4" xfId="8226" xr:uid="{00000000-0005-0000-0000-00007B350000}"/>
    <cellStyle name="Millares 6 3 4 2 2 4 2" xfId="16979" xr:uid="{00000000-0005-0000-0000-00007C350000}"/>
    <cellStyle name="Millares 6 3 4 2 2 5" xfId="12603" xr:uid="{00000000-0005-0000-0000-00007D350000}"/>
    <cellStyle name="Millares 6 3 4 2 3" xfId="4394" xr:uid="{00000000-0005-0000-0000-00007E350000}"/>
    <cellStyle name="Millares 6 3 4 2 3 2" xfId="6583" xr:uid="{00000000-0005-0000-0000-00007F350000}"/>
    <cellStyle name="Millares 6 3 4 2 3 2 2" xfId="10960" xr:uid="{00000000-0005-0000-0000-000080350000}"/>
    <cellStyle name="Millares 6 3 4 2 3 2 2 2" xfId="19713" xr:uid="{00000000-0005-0000-0000-000081350000}"/>
    <cellStyle name="Millares 6 3 4 2 3 2 3" xfId="15337" xr:uid="{00000000-0005-0000-0000-000082350000}"/>
    <cellStyle name="Millares 6 3 4 2 3 3" xfId="8772" xr:uid="{00000000-0005-0000-0000-000083350000}"/>
    <cellStyle name="Millares 6 3 4 2 3 3 2" xfId="17525" xr:uid="{00000000-0005-0000-0000-000084350000}"/>
    <cellStyle name="Millares 6 3 4 2 3 4" xfId="13149" xr:uid="{00000000-0005-0000-0000-000085350000}"/>
    <cellStyle name="Millares 6 3 4 2 4" xfId="5489" xr:uid="{00000000-0005-0000-0000-000086350000}"/>
    <cellStyle name="Millares 6 3 4 2 4 2" xfId="9866" xr:uid="{00000000-0005-0000-0000-000087350000}"/>
    <cellStyle name="Millares 6 3 4 2 4 2 2" xfId="18619" xr:uid="{00000000-0005-0000-0000-000088350000}"/>
    <cellStyle name="Millares 6 3 4 2 4 3" xfId="14243" xr:uid="{00000000-0005-0000-0000-000089350000}"/>
    <cellStyle name="Millares 6 3 4 2 5" xfId="7678" xr:uid="{00000000-0005-0000-0000-00008A350000}"/>
    <cellStyle name="Millares 6 3 4 2 5 2" xfId="16431" xr:uid="{00000000-0005-0000-0000-00008B350000}"/>
    <cellStyle name="Millares 6 3 4 2 6" xfId="12055" xr:uid="{00000000-0005-0000-0000-00008C350000}"/>
    <cellStyle name="Millares 6 3 4 3" xfId="3572" xr:uid="{00000000-0005-0000-0000-00008D350000}"/>
    <cellStyle name="Millares 6 3 4 3 2" xfId="4668" xr:uid="{00000000-0005-0000-0000-00008E350000}"/>
    <cellStyle name="Millares 6 3 4 3 2 2" xfId="6857" xr:uid="{00000000-0005-0000-0000-00008F350000}"/>
    <cellStyle name="Millares 6 3 4 3 2 2 2" xfId="11234" xr:uid="{00000000-0005-0000-0000-000090350000}"/>
    <cellStyle name="Millares 6 3 4 3 2 2 2 2" xfId="19987" xr:uid="{00000000-0005-0000-0000-000091350000}"/>
    <cellStyle name="Millares 6 3 4 3 2 2 3" xfId="15611" xr:uid="{00000000-0005-0000-0000-000092350000}"/>
    <cellStyle name="Millares 6 3 4 3 2 3" xfId="9046" xr:uid="{00000000-0005-0000-0000-000093350000}"/>
    <cellStyle name="Millares 6 3 4 3 2 3 2" xfId="17799" xr:uid="{00000000-0005-0000-0000-000094350000}"/>
    <cellStyle name="Millares 6 3 4 3 2 4" xfId="13423" xr:uid="{00000000-0005-0000-0000-000095350000}"/>
    <cellStyle name="Millares 6 3 4 3 3" xfId="5763" xr:uid="{00000000-0005-0000-0000-000096350000}"/>
    <cellStyle name="Millares 6 3 4 3 3 2" xfId="10140" xr:uid="{00000000-0005-0000-0000-000097350000}"/>
    <cellStyle name="Millares 6 3 4 3 3 2 2" xfId="18893" xr:uid="{00000000-0005-0000-0000-000098350000}"/>
    <cellStyle name="Millares 6 3 4 3 3 3" xfId="14517" xr:uid="{00000000-0005-0000-0000-000099350000}"/>
    <cellStyle name="Millares 6 3 4 3 4" xfId="7952" xr:uid="{00000000-0005-0000-0000-00009A350000}"/>
    <cellStyle name="Millares 6 3 4 3 4 2" xfId="16705" xr:uid="{00000000-0005-0000-0000-00009B350000}"/>
    <cellStyle name="Millares 6 3 4 3 5" xfId="12329" xr:uid="{00000000-0005-0000-0000-00009C350000}"/>
    <cellStyle name="Millares 6 3 4 4" xfId="4120" xr:uid="{00000000-0005-0000-0000-00009D350000}"/>
    <cellStyle name="Millares 6 3 4 4 2" xfId="6309" xr:uid="{00000000-0005-0000-0000-00009E350000}"/>
    <cellStyle name="Millares 6 3 4 4 2 2" xfId="10686" xr:uid="{00000000-0005-0000-0000-00009F350000}"/>
    <cellStyle name="Millares 6 3 4 4 2 2 2" xfId="19439" xr:uid="{00000000-0005-0000-0000-0000A0350000}"/>
    <cellStyle name="Millares 6 3 4 4 2 3" xfId="15063" xr:uid="{00000000-0005-0000-0000-0000A1350000}"/>
    <cellStyle name="Millares 6 3 4 4 3" xfId="8498" xr:uid="{00000000-0005-0000-0000-0000A2350000}"/>
    <cellStyle name="Millares 6 3 4 4 3 2" xfId="17251" xr:uid="{00000000-0005-0000-0000-0000A3350000}"/>
    <cellStyle name="Millares 6 3 4 4 4" xfId="12875" xr:uid="{00000000-0005-0000-0000-0000A4350000}"/>
    <cellStyle name="Millares 6 3 4 5" xfId="5215" xr:uid="{00000000-0005-0000-0000-0000A5350000}"/>
    <cellStyle name="Millares 6 3 4 5 2" xfId="9592" xr:uid="{00000000-0005-0000-0000-0000A6350000}"/>
    <cellStyle name="Millares 6 3 4 5 2 2" xfId="18345" xr:uid="{00000000-0005-0000-0000-0000A7350000}"/>
    <cellStyle name="Millares 6 3 4 5 3" xfId="13969" xr:uid="{00000000-0005-0000-0000-0000A8350000}"/>
    <cellStyle name="Millares 6 3 4 6" xfId="7404" xr:uid="{00000000-0005-0000-0000-0000A9350000}"/>
    <cellStyle name="Millares 6 3 4 6 2" xfId="16157" xr:uid="{00000000-0005-0000-0000-0000AA350000}"/>
    <cellStyle name="Millares 6 3 4 7" xfId="11781" xr:uid="{00000000-0005-0000-0000-0000AB350000}"/>
    <cellStyle name="Millares 6 3 5" xfId="2904" xr:uid="{00000000-0005-0000-0000-0000AC350000}"/>
    <cellStyle name="Millares 6 3 5 2" xfId="3183" xr:uid="{00000000-0005-0000-0000-0000AD350000}"/>
    <cellStyle name="Millares 6 3 5 2 2" xfId="3736" xr:uid="{00000000-0005-0000-0000-0000AE350000}"/>
    <cellStyle name="Millares 6 3 5 2 2 2" xfId="4832" xr:uid="{00000000-0005-0000-0000-0000AF350000}"/>
    <cellStyle name="Millares 6 3 5 2 2 2 2" xfId="7021" xr:uid="{00000000-0005-0000-0000-0000B0350000}"/>
    <cellStyle name="Millares 6 3 5 2 2 2 2 2" xfId="11398" xr:uid="{00000000-0005-0000-0000-0000B1350000}"/>
    <cellStyle name="Millares 6 3 5 2 2 2 2 2 2" xfId="20151" xr:uid="{00000000-0005-0000-0000-0000B2350000}"/>
    <cellStyle name="Millares 6 3 5 2 2 2 2 3" xfId="15775" xr:uid="{00000000-0005-0000-0000-0000B3350000}"/>
    <cellStyle name="Millares 6 3 5 2 2 2 3" xfId="9210" xr:uid="{00000000-0005-0000-0000-0000B4350000}"/>
    <cellStyle name="Millares 6 3 5 2 2 2 3 2" xfId="17963" xr:uid="{00000000-0005-0000-0000-0000B5350000}"/>
    <cellStyle name="Millares 6 3 5 2 2 2 4" xfId="13587" xr:uid="{00000000-0005-0000-0000-0000B6350000}"/>
    <cellStyle name="Millares 6 3 5 2 2 3" xfId="5927" xr:uid="{00000000-0005-0000-0000-0000B7350000}"/>
    <cellStyle name="Millares 6 3 5 2 2 3 2" xfId="10304" xr:uid="{00000000-0005-0000-0000-0000B8350000}"/>
    <cellStyle name="Millares 6 3 5 2 2 3 2 2" xfId="19057" xr:uid="{00000000-0005-0000-0000-0000B9350000}"/>
    <cellStyle name="Millares 6 3 5 2 2 3 3" xfId="14681" xr:uid="{00000000-0005-0000-0000-0000BA350000}"/>
    <cellStyle name="Millares 6 3 5 2 2 4" xfId="8116" xr:uid="{00000000-0005-0000-0000-0000BB350000}"/>
    <cellStyle name="Millares 6 3 5 2 2 4 2" xfId="16869" xr:uid="{00000000-0005-0000-0000-0000BC350000}"/>
    <cellStyle name="Millares 6 3 5 2 2 5" xfId="12493" xr:uid="{00000000-0005-0000-0000-0000BD350000}"/>
    <cellStyle name="Millares 6 3 5 2 3" xfId="4284" xr:uid="{00000000-0005-0000-0000-0000BE350000}"/>
    <cellStyle name="Millares 6 3 5 2 3 2" xfId="6473" xr:uid="{00000000-0005-0000-0000-0000BF350000}"/>
    <cellStyle name="Millares 6 3 5 2 3 2 2" xfId="10850" xr:uid="{00000000-0005-0000-0000-0000C0350000}"/>
    <cellStyle name="Millares 6 3 5 2 3 2 2 2" xfId="19603" xr:uid="{00000000-0005-0000-0000-0000C1350000}"/>
    <cellStyle name="Millares 6 3 5 2 3 2 3" xfId="15227" xr:uid="{00000000-0005-0000-0000-0000C2350000}"/>
    <cellStyle name="Millares 6 3 5 2 3 3" xfId="8662" xr:uid="{00000000-0005-0000-0000-0000C3350000}"/>
    <cellStyle name="Millares 6 3 5 2 3 3 2" xfId="17415" xr:uid="{00000000-0005-0000-0000-0000C4350000}"/>
    <cellStyle name="Millares 6 3 5 2 3 4" xfId="13039" xr:uid="{00000000-0005-0000-0000-0000C5350000}"/>
    <cellStyle name="Millares 6 3 5 2 4" xfId="5379" xr:uid="{00000000-0005-0000-0000-0000C6350000}"/>
    <cellStyle name="Millares 6 3 5 2 4 2" xfId="9756" xr:uid="{00000000-0005-0000-0000-0000C7350000}"/>
    <cellStyle name="Millares 6 3 5 2 4 2 2" xfId="18509" xr:uid="{00000000-0005-0000-0000-0000C8350000}"/>
    <cellStyle name="Millares 6 3 5 2 4 3" xfId="14133" xr:uid="{00000000-0005-0000-0000-0000C9350000}"/>
    <cellStyle name="Millares 6 3 5 2 5" xfId="7568" xr:uid="{00000000-0005-0000-0000-0000CA350000}"/>
    <cellStyle name="Millares 6 3 5 2 5 2" xfId="16321" xr:uid="{00000000-0005-0000-0000-0000CB350000}"/>
    <cellStyle name="Millares 6 3 5 2 6" xfId="11945" xr:uid="{00000000-0005-0000-0000-0000CC350000}"/>
    <cellStyle name="Millares 6 3 5 3" xfId="3462" xr:uid="{00000000-0005-0000-0000-0000CD350000}"/>
    <cellStyle name="Millares 6 3 5 3 2" xfId="4558" xr:uid="{00000000-0005-0000-0000-0000CE350000}"/>
    <cellStyle name="Millares 6 3 5 3 2 2" xfId="6747" xr:uid="{00000000-0005-0000-0000-0000CF350000}"/>
    <cellStyle name="Millares 6 3 5 3 2 2 2" xfId="11124" xr:uid="{00000000-0005-0000-0000-0000D0350000}"/>
    <cellStyle name="Millares 6 3 5 3 2 2 2 2" xfId="19877" xr:uid="{00000000-0005-0000-0000-0000D1350000}"/>
    <cellStyle name="Millares 6 3 5 3 2 2 3" xfId="15501" xr:uid="{00000000-0005-0000-0000-0000D2350000}"/>
    <cellStyle name="Millares 6 3 5 3 2 3" xfId="8936" xr:uid="{00000000-0005-0000-0000-0000D3350000}"/>
    <cellStyle name="Millares 6 3 5 3 2 3 2" xfId="17689" xr:uid="{00000000-0005-0000-0000-0000D4350000}"/>
    <cellStyle name="Millares 6 3 5 3 2 4" xfId="13313" xr:uid="{00000000-0005-0000-0000-0000D5350000}"/>
    <cellStyle name="Millares 6 3 5 3 3" xfId="5653" xr:uid="{00000000-0005-0000-0000-0000D6350000}"/>
    <cellStyle name="Millares 6 3 5 3 3 2" xfId="10030" xr:uid="{00000000-0005-0000-0000-0000D7350000}"/>
    <cellStyle name="Millares 6 3 5 3 3 2 2" xfId="18783" xr:uid="{00000000-0005-0000-0000-0000D8350000}"/>
    <cellStyle name="Millares 6 3 5 3 3 3" xfId="14407" xr:uid="{00000000-0005-0000-0000-0000D9350000}"/>
    <cellStyle name="Millares 6 3 5 3 4" xfId="7842" xr:uid="{00000000-0005-0000-0000-0000DA350000}"/>
    <cellStyle name="Millares 6 3 5 3 4 2" xfId="16595" xr:uid="{00000000-0005-0000-0000-0000DB350000}"/>
    <cellStyle name="Millares 6 3 5 3 5" xfId="12219" xr:uid="{00000000-0005-0000-0000-0000DC350000}"/>
    <cellStyle name="Millares 6 3 5 4" xfId="4010" xr:uid="{00000000-0005-0000-0000-0000DD350000}"/>
    <cellStyle name="Millares 6 3 5 4 2" xfId="6199" xr:uid="{00000000-0005-0000-0000-0000DE350000}"/>
    <cellStyle name="Millares 6 3 5 4 2 2" xfId="10576" xr:uid="{00000000-0005-0000-0000-0000DF350000}"/>
    <cellStyle name="Millares 6 3 5 4 2 2 2" xfId="19329" xr:uid="{00000000-0005-0000-0000-0000E0350000}"/>
    <cellStyle name="Millares 6 3 5 4 2 3" xfId="14953" xr:uid="{00000000-0005-0000-0000-0000E1350000}"/>
    <cellStyle name="Millares 6 3 5 4 3" xfId="8388" xr:uid="{00000000-0005-0000-0000-0000E2350000}"/>
    <cellStyle name="Millares 6 3 5 4 3 2" xfId="17141" xr:uid="{00000000-0005-0000-0000-0000E3350000}"/>
    <cellStyle name="Millares 6 3 5 4 4" xfId="12765" xr:uid="{00000000-0005-0000-0000-0000E4350000}"/>
    <cellStyle name="Millares 6 3 5 5" xfId="5105" xr:uid="{00000000-0005-0000-0000-0000E5350000}"/>
    <cellStyle name="Millares 6 3 5 5 2" xfId="9482" xr:uid="{00000000-0005-0000-0000-0000E6350000}"/>
    <cellStyle name="Millares 6 3 5 5 2 2" xfId="18235" xr:uid="{00000000-0005-0000-0000-0000E7350000}"/>
    <cellStyle name="Millares 6 3 5 5 3" xfId="13859" xr:uid="{00000000-0005-0000-0000-0000E8350000}"/>
    <cellStyle name="Millares 6 3 5 6" xfId="7294" xr:uid="{00000000-0005-0000-0000-0000E9350000}"/>
    <cellStyle name="Millares 6 3 5 6 2" xfId="16047" xr:uid="{00000000-0005-0000-0000-0000EA350000}"/>
    <cellStyle name="Millares 6 3 5 7" xfId="11671" xr:uid="{00000000-0005-0000-0000-0000EB350000}"/>
    <cellStyle name="Millares 6 3 6" xfId="3133" xr:uid="{00000000-0005-0000-0000-0000EC350000}"/>
    <cellStyle name="Millares 6 3 6 2" xfId="3687" xr:uid="{00000000-0005-0000-0000-0000ED350000}"/>
    <cellStyle name="Millares 6 3 6 2 2" xfId="4783" xr:uid="{00000000-0005-0000-0000-0000EE350000}"/>
    <cellStyle name="Millares 6 3 6 2 2 2" xfId="6972" xr:uid="{00000000-0005-0000-0000-0000EF350000}"/>
    <cellStyle name="Millares 6 3 6 2 2 2 2" xfId="11349" xr:uid="{00000000-0005-0000-0000-0000F0350000}"/>
    <cellStyle name="Millares 6 3 6 2 2 2 2 2" xfId="20102" xr:uid="{00000000-0005-0000-0000-0000F1350000}"/>
    <cellStyle name="Millares 6 3 6 2 2 2 3" xfId="15726" xr:uid="{00000000-0005-0000-0000-0000F2350000}"/>
    <cellStyle name="Millares 6 3 6 2 2 3" xfId="9161" xr:uid="{00000000-0005-0000-0000-0000F3350000}"/>
    <cellStyle name="Millares 6 3 6 2 2 3 2" xfId="17914" xr:uid="{00000000-0005-0000-0000-0000F4350000}"/>
    <cellStyle name="Millares 6 3 6 2 2 4" xfId="13538" xr:uid="{00000000-0005-0000-0000-0000F5350000}"/>
    <cellStyle name="Millares 6 3 6 2 3" xfId="5878" xr:uid="{00000000-0005-0000-0000-0000F6350000}"/>
    <cellStyle name="Millares 6 3 6 2 3 2" xfId="10255" xr:uid="{00000000-0005-0000-0000-0000F7350000}"/>
    <cellStyle name="Millares 6 3 6 2 3 2 2" xfId="19008" xr:uid="{00000000-0005-0000-0000-0000F8350000}"/>
    <cellStyle name="Millares 6 3 6 2 3 3" xfId="14632" xr:uid="{00000000-0005-0000-0000-0000F9350000}"/>
    <cellStyle name="Millares 6 3 6 2 4" xfId="8067" xr:uid="{00000000-0005-0000-0000-0000FA350000}"/>
    <cellStyle name="Millares 6 3 6 2 4 2" xfId="16820" xr:uid="{00000000-0005-0000-0000-0000FB350000}"/>
    <cellStyle name="Millares 6 3 6 2 5" xfId="12444" xr:uid="{00000000-0005-0000-0000-0000FC350000}"/>
    <cellStyle name="Millares 6 3 6 3" xfId="4235" xr:uid="{00000000-0005-0000-0000-0000FD350000}"/>
    <cellStyle name="Millares 6 3 6 3 2" xfId="6424" xr:uid="{00000000-0005-0000-0000-0000FE350000}"/>
    <cellStyle name="Millares 6 3 6 3 2 2" xfId="10801" xr:uid="{00000000-0005-0000-0000-0000FF350000}"/>
    <cellStyle name="Millares 6 3 6 3 2 2 2" xfId="19554" xr:uid="{00000000-0005-0000-0000-000000360000}"/>
    <cellStyle name="Millares 6 3 6 3 2 3" xfId="15178" xr:uid="{00000000-0005-0000-0000-000001360000}"/>
    <cellStyle name="Millares 6 3 6 3 3" xfId="8613" xr:uid="{00000000-0005-0000-0000-000002360000}"/>
    <cellStyle name="Millares 6 3 6 3 3 2" xfId="17366" xr:uid="{00000000-0005-0000-0000-000003360000}"/>
    <cellStyle name="Millares 6 3 6 3 4" xfId="12990" xr:uid="{00000000-0005-0000-0000-000004360000}"/>
    <cellStyle name="Millares 6 3 6 4" xfId="5330" xr:uid="{00000000-0005-0000-0000-000005360000}"/>
    <cellStyle name="Millares 6 3 6 4 2" xfId="9707" xr:uid="{00000000-0005-0000-0000-000006360000}"/>
    <cellStyle name="Millares 6 3 6 4 2 2" xfId="18460" xr:uid="{00000000-0005-0000-0000-000007360000}"/>
    <cellStyle name="Millares 6 3 6 4 3" xfId="14084" xr:uid="{00000000-0005-0000-0000-000008360000}"/>
    <cellStyle name="Millares 6 3 6 5" xfId="7519" xr:uid="{00000000-0005-0000-0000-000009360000}"/>
    <cellStyle name="Millares 6 3 6 5 2" xfId="16272" xr:uid="{00000000-0005-0000-0000-00000A360000}"/>
    <cellStyle name="Millares 6 3 6 6" xfId="11896" xr:uid="{00000000-0005-0000-0000-00000B360000}"/>
    <cellStyle name="Millares 6 3 7" xfId="3412" xr:uid="{00000000-0005-0000-0000-00000C360000}"/>
    <cellStyle name="Millares 6 3 7 2" xfId="4509" xr:uid="{00000000-0005-0000-0000-00000D360000}"/>
    <cellStyle name="Millares 6 3 7 2 2" xfId="6698" xr:uid="{00000000-0005-0000-0000-00000E360000}"/>
    <cellStyle name="Millares 6 3 7 2 2 2" xfId="11075" xr:uid="{00000000-0005-0000-0000-00000F360000}"/>
    <cellStyle name="Millares 6 3 7 2 2 2 2" xfId="19828" xr:uid="{00000000-0005-0000-0000-000010360000}"/>
    <cellStyle name="Millares 6 3 7 2 2 3" xfId="15452" xr:uid="{00000000-0005-0000-0000-000011360000}"/>
    <cellStyle name="Millares 6 3 7 2 3" xfId="8887" xr:uid="{00000000-0005-0000-0000-000012360000}"/>
    <cellStyle name="Millares 6 3 7 2 3 2" xfId="17640" xr:uid="{00000000-0005-0000-0000-000013360000}"/>
    <cellStyle name="Millares 6 3 7 2 4" xfId="13264" xr:uid="{00000000-0005-0000-0000-000014360000}"/>
    <cellStyle name="Millares 6 3 7 3" xfId="5604" xr:uid="{00000000-0005-0000-0000-000015360000}"/>
    <cellStyle name="Millares 6 3 7 3 2" xfId="9981" xr:uid="{00000000-0005-0000-0000-000016360000}"/>
    <cellStyle name="Millares 6 3 7 3 2 2" xfId="18734" xr:uid="{00000000-0005-0000-0000-000017360000}"/>
    <cellStyle name="Millares 6 3 7 3 3" xfId="14358" xr:uid="{00000000-0005-0000-0000-000018360000}"/>
    <cellStyle name="Millares 6 3 7 4" xfId="7793" xr:uid="{00000000-0005-0000-0000-000019360000}"/>
    <cellStyle name="Millares 6 3 7 4 2" xfId="16546" xr:uid="{00000000-0005-0000-0000-00001A360000}"/>
    <cellStyle name="Millares 6 3 7 5" xfId="12170" xr:uid="{00000000-0005-0000-0000-00001B360000}"/>
    <cellStyle name="Millares 6 3 8" xfId="3962" xr:uid="{00000000-0005-0000-0000-00001C360000}"/>
    <cellStyle name="Millares 6 3 8 2" xfId="6151" xr:uid="{00000000-0005-0000-0000-00001D360000}"/>
    <cellStyle name="Millares 6 3 8 2 2" xfId="10528" xr:uid="{00000000-0005-0000-0000-00001E360000}"/>
    <cellStyle name="Millares 6 3 8 2 2 2" xfId="19281" xr:uid="{00000000-0005-0000-0000-00001F360000}"/>
    <cellStyle name="Millares 6 3 8 2 3" xfId="14905" xr:uid="{00000000-0005-0000-0000-000020360000}"/>
    <cellStyle name="Millares 6 3 8 3" xfId="8340" xr:uid="{00000000-0005-0000-0000-000021360000}"/>
    <cellStyle name="Millares 6 3 8 3 2" xfId="17093" xr:uid="{00000000-0005-0000-0000-000022360000}"/>
    <cellStyle name="Millares 6 3 8 4" xfId="12717" xr:uid="{00000000-0005-0000-0000-000023360000}"/>
    <cellStyle name="Millares 6 3 9" xfId="5057" xr:uid="{00000000-0005-0000-0000-000024360000}"/>
    <cellStyle name="Millares 6 3 9 2" xfId="9434" xr:uid="{00000000-0005-0000-0000-000025360000}"/>
    <cellStyle name="Millares 6 3 9 2 2" xfId="18187" xr:uid="{00000000-0005-0000-0000-000026360000}"/>
    <cellStyle name="Millares 6 3 9 3" xfId="13811" xr:uid="{00000000-0005-0000-0000-000027360000}"/>
    <cellStyle name="Millares 6 4" xfId="239" xr:uid="{00000000-0005-0000-0000-000028360000}"/>
    <cellStyle name="Millares 6 5" xfId="2959" xr:uid="{00000000-0005-0000-0000-000029360000}"/>
    <cellStyle name="Millares 6 5 2" xfId="3071" xr:uid="{00000000-0005-0000-0000-00002A360000}"/>
    <cellStyle name="Millares 6 5 2 2" xfId="3347" xr:uid="{00000000-0005-0000-0000-00002B360000}"/>
    <cellStyle name="Millares 6 5 2 2 2" xfId="3900" xr:uid="{00000000-0005-0000-0000-00002C360000}"/>
    <cellStyle name="Millares 6 5 2 2 2 2" xfId="4996" xr:uid="{00000000-0005-0000-0000-00002D360000}"/>
    <cellStyle name="Millares 6 5 2 2 2 2 2" xfId="7185" xr:uid="{00000000-0005-0000-0000-00002E360000}"/>
    <cellStyle name="Millares 6 5 2 2 2 2 2 2" xfId="11562" xr:uid="{00000000-0005-0000-0000-00002F360000}"/>
    <cellStyle name="Millares 6 5 2 2 2 2 2 2 2" xfId="20315" xr:uid="{00000000-0005-0000-0000-000030360000}"/>
    <cellStyle name="Millares 6 5 2 2 2 2 2 3" xfId="15939" xr:uid="{00000000-0005-0000-0000-000031360000}"/>
    <cellStyle name="Millares 6 5 2 2 2 2 3" xfId="9374" xr:uid="{00000000-0005-0000-0000-000032360000}"/>
    <cellStyle name="Millares 6 5 2 2 2 2 3 2" xfId="18127" xr:uid="{00000000-0005-0000-0000-000033360000}"/>
    <cellStyle name="Millares 6 5 2 2 2 2 4" xfId="13751" xr:uid="{00000000-0005-0000-0000-000034360000}"/>
    <cellStyle name="Millares 6 5 2 2 2 3" xfId="6091" xr:uid="{00000000-0005-0000-0000-000035360000}"/>
    <cellStyle name="Millares 6 5 2 2 2 3 2" xfId="10468" xr:uid="{00000000-0005-0000-0000-000036360000}"/>
    <cellStyle name="Millares 6 5 2 2 2 3 2 2" xfId="19221" xr:uid="{00000000-0005-0000-0000-000037360000}"/>
    <cellStyle name="Millares 6 5 2 2 2 3 3" xfId="14845" xr:uid="{00000000-0005-0000-0000-000038360000}"/>
    <cellStyle name="Millares 6 5 2 2 2 4" xfId="8280" xr:uid="{00000000-0005-0000-0000-000039360000}"/>
    <cellStyle name="Millares 6 5 2 2 2 4 2" xfId="17033" xr:uid="{00000000-0005-0000-0000-00003A360000}"/>
    <cellStyle name="Millares 6 5 2 2 2 5" xfId="12657" xr:uid="{00000000-0005-0000-0000-00003B360000}"/>
    <cellStyle name="Millares 6 5 2 2 3" xfId="4448" xr:uid="{00000000-0005-0000-0000-00003C360000}"/>
    <cellStyle name="Millares 6 5 2 2 3 2" xfId="6637" xr:uid="{00000000-0005-0000-0000-00003D360000}"/>
    <cellStyle name="Millares 6 5 2 2 3 2 2" xfId="11014" xr:uid="{00000000-0005-0000-0000-00003E360000}"/>
    <cellStyle name="Millares 6 5 2 2 3 2 2 2" xfId="19767" xr:uid="{00000000-0005-0000-0000-00003F360000}"/>
    <cellStyle name="Millares 6 5 2 2 3 2 3" xfId="15391" xr:uid="{00000000-0005-0000-0000-000040360000}"/>
    <cellStyle name="Millares 6 5 2 2 3 3" xfId="8826" xr:uid="{00000000-0005-0000-0000-000041360000}"/>
    <cellStyle name="Millares 6 5 2 2 3 3 2" xfId="17579" xr:uid="{00000000-0005-0000-0000-000042360000}"/>
    <cellStyle name="Millares 6 5 2 2 3 4" xfId="13203" xr:uid="{00000000-0005-0000-0000-000043360000}"/>
    <cellStyle name="Millares 6 5 2 2 4" xfId="5543" xr:uid="{00000000-0005-0000-0000-000044360000}"/>
    <cellStyle name="Millares 6 5 2 2 4 2" xfId="9920" xr:uid="{00000000-0005-0000-0000-000045360000}"/>
    <cellStyle name="Millares 6 5 2 2 4 2 2" xfId="18673" xr:uid="{00000000-0005-0000-0000-000046360000}"/>
    <cellStyle name="Millares 6 5 2 2 4 3" xfId="14297" xr:uid="{00000000-0005-0000-0000-000047360000}"/>
    <cellStyle name="Millares 6 5 2 2 5" xfId="7732" xr:uid="{00000000-0005-0000-0000-000048360000}"/>
    <cellStyle name="Millares 6 5 2 2 5 2" xfId="16485" xr:uid="{00000000-0005-0000-0000-000049360000}"/>
    <cellStyle name="Millares 6 5 2 2 6" xfId="12109" xr:uid="{00000000-0005-0000-0000-00004A360000}"/>
    <cellStyle name="Millares 6 5 2 3" xfId="3626" xr:uid="{00000000-0005-0000-0000-00004B360000}"/>
    <cellStyle name="Millares 6 5 2 3 2" xfId="4722" xr:uid="{00000000-0005-0000-0000-00004C360000}"/>
    <cellStyle name="Millares 6 5 2 3 2 2" xfId="6911" xr:uid="{00000000-0005-0000-0000-00004D360000}"/>
    <cellStyle name="Millares 6 5 2 3 2 2 2" xfId="11288" xr:uid="{00000000-0005-0000-0000-00004E360000}"/>
    <cellStyle name="Millares 6 5 2 3 2 2 2 2" xfId="20041" xr:uid="{00000000-0005-0000-0000-00004F360000}"/>
    <cellStyle name="Millares 6 5 2 3 2 2 3" xfId="15665" xr:uid="{00000000-0005-0000-0000-000050360000}"/>
    <cellStyle name="Millares 6 5 2 3 2 3" xfId="9100" xr:uid="{00000000-0005-0000-0000-000051360000}"/>
    <cellStyle name="Millares 6 5 2 3 2 3 2" xfId="17853" xr:uid="{00000000-0005-0000-0000-000052360000}"/>
    <cellStyle name="Millares 6 5 2 3 2 4" xfId="13477" xr:uid="{00000000-0005-0000-0000-000053360000}"/>
    <cellStyle name="Millares 6 5 2 3 3" xfId="5817" xr:uid="{00000000-0005-0000-0000-000054360000}"/>
    <cellStyle name="Millares 6 5 2 3 3 2" xfId="10194" xr:uid="{00000000-0005-0000-0000-000055360000}"/>
    <cellStyle name="Millares 6 5 2 3 3 2 2" xfId="18947" xr:uid="{00000000-0005-0000-0000-000056360000}"/>
    <cellStyle name="Millares 6 5 2 3 3 3" xfId="14571" xr:uid="{00000000-0005-0000-0000-000057360000}"/>
    <cellStyle name="Millares 6 5 2 3 4" xfId="8006" xr:uid="{00000000-0005-0000-0000-000058360000}"/>
    <cellStyle name="Millares 6 5 2 3 4 2" xfId="16759" xr:uid="{00000000-0005-0000-0000-000059360000}"/>
    <cellStyle name="Millares 6 5 2 3 5" xfId="12383" xr:uid="{00000000-0005-0000-0000-00005A360000}"/>
    <cellStyle name="Millares 6 5 2 4" xfId="4174" xr:uid="{00000000-0005-0000-0000-00005B360000}"/>
    <cellStyle name="Millares 6 5 2 4 2" xfId="6363" xr:uid="{00000000-0005-0000-0000-00005C360000}"/>
    <cellStyle name="Millares 6 5 2 4 2 2" xfId="10740" xr:uid="{00000000-0005-0000-0000-00005D360000}"/>
    <cellStyle name="Millares 6 5 2 4 2 2 2" xfId="19493" xr:uid="{00000000-0005-0000-0000-00005E360000}"/>
    <cellStyle name="Millares 6 5 2 4 2 3" xfId="15117" xr:uid="{00000000-0005-0000-0000-00005F360000}"/>
    <cellStyle name="Millares 6 5 2 4 3" xfId="8552" xr:uid="{00000000-0005-0000-0000-000060360000}"/>
    <cellStyle name="Millares 6 5 2 4 3 2" xfId="17305" xr:uid="{00000000-0005-0000-0000-000061360000}"/>
    <cellStyle name="Millares 6 5 2 4 4" xfId="12929" xr:uid="{00000000-0005-0000-0000-000062360000}"/>
    <cellStyle name="Millares 6 5 2 5" xfId="5269" xr:uid="{00000000-0005-0000-0000-000063360000}"/>
    <cellStyle name="Millares 6 5 2 5 2" xfId="9646" xr:uid="{00000000-0005-0000-0000-000064360000}"/>
    <cellStyle name="Millares 6 5 2 5 2 2" xfId="18399" xr:uid="{00000000-0005-0000-0000-000065360000}"/>
    <cellStyle name="Millares 6 5 2 5 3" xfId="14023" xr:uid="{00000000-0005-0000-0000-000066360000}"/>
    <cellStyle name="Millares 6 5 2 6" xfId="7458" xr:uid="{00000000-0005-0000-0000-000067360000}"/>
    <cellStyle name="Millares 6 5 2 6 2" xfId="16211" xr:uid="{00000000-0005-0000-0000-000068360000}"/>
    <cellStyle name="Millares 6 5 2 7" xfId="11835" xr:uid="{00000000-0005-0000-0000-000069360000}"/>
    <cellStyle name="Millares 6 5 3" xfId="3235" xr:uid="{00000000-0005-0000-0000-00006A360000}"/>
    <cellStyle name="Millares 6 5 3 2" xfId="3788" xr:uid="{00000000-0005-0000-0000-00006B360000}"/>
    <cellStyle name="Millares 6 5 3 2 2" xfId="4884" xr:uid="{00000000-0005-0000-0000-00006C360000}"/>
    <cellStyle name="Millares 6 5 3 2 2 2" xfId="7073" xr:uid="{00000000-0005-0000-0000-00006D360000}"/>
    <cellStyle name="Millares 6 5 3 2 2 2 2" xfId="11450" xr:uid="{00000000-0005-0000-0000-00006E360000}"/>
    <cellStyle name="Millares 6 5 3 2 2 2 2 2" xfId="20203" xr:uid="{00000000-0005-0000-0000-00006F360000}"/>
    <cellStyle name="Millares 6 5 3 2 2 2 3" xfId="15827" xr:uid="{00000000-0005-0000-0000-000070360000}"/>
    <cellStyle name="Millares 6 5 3 2 2 3" xfId="9262" xr:uid="{00000000-0005-0000-0000-000071360000}"/>
    <cellStyle name="Millares 6 5 3 2 2 3 2" xfId="18015" xr:uid="{00000000-0005-0000-0000-000072360000}"/>
    <cellStyle name="Millares 6 5 3 2 2 4" xfId="13639" xr:uid="{00000000-0005-0000-0000-000073360000}"/>
    <cellStyle name="Millares 6 5 3 2 3" xfId="5979" xr:uid="{00000000-0005-0000-0000-000074360000}"/>
    <cellStyle name="Millares 6 5 3 2 3 2" xfId="10356" xr:uid="{00000000-0005-0000-0000-000075360000}"/>
    <cellStyle name="Millares 6 5 3 2 3 2 2" xfId="19109" xr:uid="{00000000-0005-0000-0000-000076360000}"/>
    <cellStyle name="Millares 6 5 3 2 3 3" xfId="14733" xr:uid="{00000000-0005-0000-0000-000077360000}"/>
    <cellStyle name="Millares 6 5 3 2 4" xfId="8168" xr:uid="{00000000-0005-0000-0000-000078360000}"/>
    <cellStyle name="Millares 6 5 3 2 4 2" xfId="16921" xr:uid="{00000000-0005-0000-0000-000079360000}"/>
    <cellStyle name="Millares 6 5 3 2 5" xfId="12545" xr:uid="{00000000-0005-0000-0000-00007A360000}"/>
    <cellStyle name="Millares 6 5 3 3" xfId="4336" xr:uid="{00000000-0005-0000-0000-00007B360000}"/>
    <cellStyle name="Millares 6 5 3 3 2" xfId="6525" xr:uid="{00000000-0005-0000-0000-00007C360000}"/>
    <cellStyle name="Millares 6 5 3 3 2 2" xfId="10902" xr:uid="{00000000-0005-0000-0000-00007D360000}"/>
    <cellStyle name="Millares 6 5 3 3 2 2 2" xfId="19655" xr:uid="{00000000-0005-0000-0000-00007E360000}"/>
    <cellStyle name="Millares 6 5 3 3 2 3" xfId="15279" xr:uid="{00000000-0005-0000-0000-00007F360000}"/>
    <cellStyle name="Millares 6 5 3 3 3" xfId="8714" xr:uid="{00000000-0005-0000-0000-000080360000}"/>
    <cellStyle name="Millares 6 5 3 3 3 2" xfId="17467" xr:uid="{00000000-0005-0000-0000-000081360000}"/>
    <cellStyle name="Millares 6 5 3 3 4" xfId="13091" xr:uid="{00000000-0005-0000-0000-000082360000}"/>
    <cellStyle name="Millares 6 5 3 4" xfId="5431" xr:uid="{00000000-0005-0000-0000-000083360000}"/>
    <cellStyle name="Millares 6 5 3 4 2" xfId="9808" xr:uid="{00000000-0005-0000-0000-000084360000}"/>
    <cellStyle name="Millares 6 5 3 4 2 2" xfId="18561" xr:uid="{00000000-0005-0000-0000-000085360000}"/>
    <cellStyle name="Millares 6 5 3 4 3" xfId="14185" xr:uid="{00000000-0005-0000-0000-000086360000}"/>
    <cellStyle name="Millares 6 5 3 5" xfId="7620" xr:uid="{00000000-0005-0000-0000-000087360000}"/>
    <cellStyle name="Millares 6 5 3 5 2" xfId="16373" xr:uid="{00000000-0005-0000-0000-000088360000}"/>
    <cellStyle name="Millares 6 5 3 6" xfId="11997" xr:uid="{00000000-0005-0000-0000-000089360000}"/>
    <cellStyle name="Millares 6 5 4" xfId="3514" xr:uid="{00000000-0005-0000-0000-00008A360000}"/>
    <cellStyle name="Millares 6 5 4 2" xfId="4610" xr:uid="{00000000-0005-0000-0000-00008B360000}"/>
    <cellStyle name="Millares 6 5 4 2 2" xfId="6799" xr:uid="{00000000-0005-0000-0000-00008C360000}"/>
    <cellStyle name="Millares 6 5 4 2 2 2" xfId="11176" xr:uid="{00000000-0005-0000-0000-00008D360000}"/>
    <cellStyle name="Millares 6 5 4 2 2 2 2" xfId="19929" xr:uid="{00000000-0005-0000-0000-00008E360000}"/>
    <cellStyle name="Millares 6 5 4 2 2 3" xfId="15553" xr:uid="{00000000-0005-0000-0000-00008F360000}"/>
    <cellStyle name="Millares 6 5 4 2 3" xfId="8988" xr:uid="{00000000-0005-0000-0000-000090360000}"/>
    <cellStyle name="Millares 6 5 4 2 3 2" xfId="17741" xr:uid="{00000000-0005-0000-0000-000091360000}"/>
    <cellStyle name="Millares 6 5 4 2 4" xfId="13365" xr:uid="{00000000-0005-0000-0000-000092360000}"/>
    <cellStyle name="Millares 6 5 4 3" xfId="5705" xr:uid="{00000000-0005-0000-0000-000093360000}"/>
    <cellStyle name="Millares 6 5 4 3 2" xfId="10082" xr:uid="{00000000-0005-0000-0000-000094360000}"/>
    <cellStyle name="Millares 6 5 4 3 2 2" xfId="18835" xr:uid="{00000000-0005-0000-0000-000095360000}"/>
    <cellStyle name="Millares 6 5 4 3 3" xfId="14459" xr:uid="{00000000-0005-0000-0000-000096360000}"/>
    <cellStyle name="Millares 6 5 4 4" xfId="7894" xr:uid="{00000000-0005-0000-0000-000097360000}"/>
    <cellStyle name="Millares 6 5 4 4 2" xfId="16647" xr:uid="{00000000-0005-0000-0000-000098360000}"/>
    <cellStyle name="Millares 6 5 4 5" xfId="12271" xr:uid="{00000000-0005-0000-0000-000099360000}"/>
    <cellStyle name="Millares 6 5 5" xfId="4062" xr:uid="{00000000-0005-0000-0000-00009A360000}"/>
    <cellStyle name="Millares 6 5 5 2" xfId="6251" xr:uid="{00000000-0005-0000-0000-00009B360000}"/>
    <cellStyle name="Millares 6 5 5 2 2" xfId="10628" xr:uid="{00000000-0005-0000-0000-00009C360000}"/>
    <cellStyle name="Millares 6 5 5 2 2 2" xfId="19381" xr:uid="{00000000-0005-0000-0000-00009D360000}"/>
    <cellStyle name="Millares 6 5 5 2 3" xfId="15005" xr:uid="{00000000-0005-0000-0000-00009E360000}"/>
    <cellStyle name="Millares 6 5 5 3" xfId="8440" xr:uid="{00000000-0005-0000-0000-00009F360000}"/>
    <cellStyle name="Millares 6 5 5 3 2" xfId="17193" xr:uid="{00000000-0005-0000-0000-0000A0360000}"/>
    <cellStyle name="Millares 6 5 5 4" xfId="12817" xr:uid="{00000000-0005-0000-0000-0000A1360000}"/>
    <cellStyle name="Millares 6 5 6" xfId="5157" xr:uid="{00000000-0005-0000-0000-0000A2360000}"/>
    <cellStyle name="Millares 6 5 6 2" xfId="9534" xr:uid="{00000000-0005-0000-0000-0000A3360000}"/>
    <cellStyle name="Millares 6 5 6 2 2" xfId="18287" xr:uid="{00000000-0005-0000-0000-0000A4360000}"/>
    <cellStyle name="Millares 6 5 6 3" xfId="13911" xr:uid="{00000000-0005-0000-0000-0000A5360000}"/>
    <cellStyle name="Millares 6 5 7" xfId="7346" xr:uid="{00000000-0005-0000-0000-0000A6360000}"/>
    <cellStyle name="Millares 6 5 7 2" xfId="16099" xr:uid="{00000000-0005-0000-0000-0000A7360000}"/>
    <cellStyle name="Millares 6 5 8" xfId="11723" xr:uid="{00000000-0005-0000-0000-0000A8360000}"/>
    <cellStyle name="Millares 6 6" xfId="3014" xr:uid="{00000000-0005-0000-0000-0000A9360000}"/>
    <cellStyle name="Millares 6 6 2" xfId="3290" xr:uid="{00000000-0005-0000-0000-0000AA360000}"/>
    <cellStyle name="Millares 6 6 2 2" xfId="3843" xr:uid="{00000000-0005-0000-0000-0000AB360000}"/>
    <cellStyle name="Millares 6 6 2 2 2" xfId="4939" xr:uid="{00000000-0005-0000-0000-0000AC360000}"/>
    <cellStyle name="Millares 6 6 2 2 2 2" xfId="7128" xr:uid="{00000000-0005-0000-0000-0000AD360000}"/>
    <cellStyle name="Millares 6 6 2 2 2 2 2" xfId="11505" xr:uid="{00000000-0005-0000-0000-0000AE360000}"/>
    <cellStyle name="Millares 6 6 2 2 2 2 2 2" xfId="20258" xr:uid="{00000000-0005-0000-0000-0000AF360000}"/>
    <cellStyle name="Millares 6 6 2 2 2 2 3" xfId="15882" xr:uid="{00000000-0005-0000-0000-0000B0360000}"/>
    <cellStyle name="Millares 6 6 2 2 2 3" xfId="9317" xr:uid="{00000000-0005-0000-0000-0000B1360000}"/>
    <cellStyle name="Millares 6 6 2 2 2 3 2" xfId="18070" xr:uid="{00000000-0005-0000-0000-0000B2360000}"/>
    <cellStyle name="Millares 6 6 2 2 2 4" xfId="13694" xr:uid="{00000000-0005-0000-0000-0000B3360000}"/>
    <cellStyle name="Millares 6 6 2 2 3" xfId="6034" xr:uid="{00000000-0005-0000-0000-0000B4360000}"/>
    <cellStyle name="Millares 6 6 2 2 3 2" xfId="10411" xr:uid="{00000000-0005-0000-0000-0000B5360000}"/>
    <cellStyle name="Millares 6 6 2 2 3 2 2" xfId="19164" xr:uid="{00000000-0005-0000-0000-0000B6360000}"/>
    <cellStyle name="Millares 6 6 2 2 3 3" xfId="14788" xr:uid="{00000000-0005-0000-0000-0000B7360000}"/>
    <cellStyle name="Millares 6 6 2 2 4" xfId="8223" xr:uid="{00000000-0005-0000-0000-0000B8360000}"/>
    <cellStyle name="Millares 6 6 2 2 4 2" xfId="16976" xr:uid="{00000000-0005-0000-0000-0000B9360000}"/>
    <cellStyle name="Millares 6 6 2 2 5" xfId="12600" xr:uid="{00000000-0005-0000-0000-0000BA360000}"/>
    <cellStyle name="Millares 6 6 2 3" xfId="4391" xr:uid="{00000000-0005-0000-0000-0000BB360000}"/>
    <cellStyle name="Millares 6 6 2 3 2" xfId="6580" xr:uid="{00000000-0005-0000-0000-0000BC360000}"/>
    <cellStyle name="Millares 6 6 2 3 2 2" xfId="10957" xr:uid="{00000000-0005-0000-0000-0000BD360000}"/>
    <cellStyle name="Millares 6 6 2 3 2 2 2" xfId="19710" xr:uid="{00000000-0005-0000-0000-0000BE360000}"/>
    <cellStyle name="Millares 6 6 2 3 2 3" xfId="15334" xr:uid="{00000000-0005-0000-0000-0000BF360000}"/>
    <cellStyle name="Millares 6 6 2 3 3" xfId="8769" xr:uid="{00000000-0005-0000-0000-0000C0360000}"/>
    <cellStyle name="Millares 6 6 2 3 3 2" xfId="17522" xr:uid="{00000000-0005-0000-0000-0000C1360000}"/>
    <cellStyle name="Millares 6 6 2 3 4" xfId="13146" xr:uid="{00000000-0005-0000-0000-0000C2360000}"/>
    <cellStyle name="Millares 6 6 2 4" xfId="5486" xr:uid="{00000000-0005-0000-0000-0000C3360000}"/>
    <cellStyle name="Millares 6 6 2 4 2" xfId="9863" xr:uid="{00000000-0005-0000-0000-0000C4360000}"/>
    <cellStyle name="Millares 6 6 2 4 2 2" xfId="18616" xr:uid="{00000000-0005-0000-0000-0000C5360000}"/>
    <cellStyle name="Millares 6 6 2 4 3" xfId="14240" xr:uid="{00000000-0005-0000-0000-0000C6360000}"/>
    <cellStyle name="Millares 6 6 2 5" xfId="7675" xr:uid="{00000000-0005-0000-0000-0000C7360000}"/>
    <cellStyle name="Millares 6 6 2 5 2" xfId="16428" xr:uid="{00000000-0005-0000-0000-0000C8360000}"/>
    <cellStyle name="Millares 6 6 2 6" xfId="12052" xr:uid="{00000000-0005-0000-0000-0000C9360000}"/>
    <cellStyle name="Millares 6 6 3" xfId="3569" xr:uid="{00000000-0005-0000-0000-0000CA360000}"/>
    <cellStyle name="Millares 6 6 3 2" xfId="4665" xr:uid="{00000000-0005-0000-0000-0000CB360000}"/>
    <cellStyle name="Millares 6 6 3 2 2" xfId="6854" xr:uid="{00000000-0005-0000-0000-0000CC360000}"/>
    <cellStyle name="Millares 6 6 3 2 2 2" xfId="11231" xr:uid="{00000000-0005-0000-0000-0000CD360000}"/>
    <cellStyle name="Millares 6 6 3 2 2 2 2" xfId="19984" xr:uid="{00000000-0005-0000-0000-0000CE360000}"/>
    <cellStyle name="Millares 6 6 3 2 2 3" xfId="15608" xr:uid="{00000000-0005-0000-0000-0000CF360000}"/>
    <cellStyle name="Millares 6 6 3 2 3" xfId="9043" xr:uid="{00000000-0005-0000-0000-0000D0360000}"/>
    <cellStyle name="Millares 6 6 3 2 3 2" xfId="17796" xr:uid="{00000000-0005-0000-0000-0000D1360000}"/>
    <cellStyle name="Millares 6 6 3 2 4" xfId="13420" xr:uid="{00000000-0005-0000-0000-0000D2360000}"/>
    <cellStyle name="Millares 6 6 3 3" xfId="5760" xr:uid="{00000000-0005-0000-0000-0000D3360000}"/>
    <cellStyle name="Millares 6 6 3 3 2" xfId="10137" xr:uid="{00000000-0005-0000-0000-0000D4360000}"/>
    <cellStyle name="Millares 6 6 3 3 2 2" xfId="18890" xr:uid="{00000000-0005-0000-0000-0000D5360000}"/>
    <cellStyle name="Millares 6 6 3 3 3" xfId="14514" xr:uid="{00000000-0005-0000-0000-0000D6360000}"/>
    <cellStyle name="Millares 6 6 3 4" xfId="7949" xr:uid="{00000000-0005-0000-0000-0000D7360000}"/>
    <cellStyle name="Millares 6 6 3 4 2" xfId="16702" xr:uid="{00000000-0005-0000-0000-0000D8360000}"/>
    <cellStyle name="Millares 6 6 3 5" xfId="12326" xr:uid="{00000000-0005-0000-0000-0000D9360000}"/>
    <cellStyle name="Millares 6 6 4" xfId="4117" xr:uid="{00000000-0005-0000-0000-0000DA360000}"/>
    <cellStyle name="Millares 6 6 4 2" xfId="6306" xr:uid="{00000000-0005-0000-0000-0000DB360000}"/>
    <cellStyle name="Millares 6 6 4 2 2" xfId="10683" xr:uid="{00000000-0005-0000-0000-0000DC360000}"/>
    <cellStyle name="Millares 6 6 4 2 2 2" xfId="19436" xr:uid="{00000000-0005-0000-0000-0000DD360000}"/>
    <cellStyle name="Millares 6 6 4 2 3" xfId="15060" xr:uid="{00000000-0005-0000-0000-0000DE360000}"/>
    <cellStyle name="Millares 6 6 4 3" xfId="8495" xr:uid="{00000000-0005-0000-0000-0000DF360000}"/>
    <cellStyle name="Millares 6 6 4 3 2" xfId="17248" xr:uid="{00000000-0005-0000-0000-0000E0360000}"/>
    <cellStyle name="Millares 6 6 4 4" xfId="12872" xr:uid="{00000000-0005-0000-0000-0000E1360000}"/>
    <cellStyle name="Millares 6 6 5" xfId="5212" xr:uid="{00000000-0005-0000-0000-0000E2360000}"/>
    <cellStyle name="Millares 6 6 5 2" xfId="9589" xr:uid="{00000000-0005-0000-0000-0000E3360000}"/>
    <cellStyle name="Millares 6 6 5 2 2" xfId="18342" xr:uid="{00000000-0005-0000-0000-0000E4360000}"/>
    <cellStyle name="Millares 6 6 5 3" xfId="13966" xr:uid="{00000000-0005-0000-0000-0000E5360000}"/>
    <cellStyle name="Millares 6 6 6" xfId="7401" xr:uid="{00000000-0005-0000-0000-0000E6360000}"/>
    <cellStyle name="Millares 6 6 6 2" xfId="16154" xr:uid="{00000000-0005-0000-0000-0000E7360000}"/>
    <cellStyle name="Millares 6 6 7" xfId="11778" xr:uid="{00000000-0005-0000-0000-0000E8360000}"/>
    <cellStyle name="Millares 6 7" xfId="2901" xr:uid="{00000000-0005-0000-0000-0000E9360000}"/>
    <cellStyle name="Millares 6 7 2" xfId="3180" xr:uid="{00000000-0005-0000-0000-0000EA360000}"/>
    <cellStyle name="Millares 6 7 2 2" xfId="3733" xr:uid="{00000000-0005-0000-0000-0000EB360000}"/>
    <cellStyle name="Millares 6 7 2 2 2" xfId="4829" xr:uid="{00000000-0005-0000-0000-0000EC360000}"/>
    <cellStyle name="Millares 6 7 2 2 2 2" xfId="7018" xr:uid="{00000000-0005-0000-0000-0000ED360000}"/>
    <cellStyle name="Millares 6 7 2 2 2 2 2" xfId="11395" xr:uid="{00000000-0005-0000-0000-0000EE360000}"/>
    <cellStyle name="Millares 6 7 2 2 2 2 2 2" xfId="20148" xr:uid="{00000000-0005-0000-0000-0000EF360000}"/>
    <cellStyle name="Millares 6 7 2 2 2 2 3" xfId="15772" xr:uid="{00000000-0005-0000-0000-0000F0360000}"/>
    <cellStyle name="Millares 6 7 2 2 2 3" xfId="9207" xr:uid="{00000000-0005-0000-0000-0000F1360000}"/>
    <cellStyle name="Millares 6 7 2 2 2 3 2" xfId="17960" xr:uid="{00000000-0005-0000-0000-0000F2360000}"/>
    <cellStyle name="Millares 6 7 2 2 2 4" xfId="13584" xr:uid="{00000000-0005-0000-0000-0000F3360000}"/>
    <cellStyle name="Millares 6 7 2 2 3" xfId="5924" xr:uid="{00000000-0005-0000-0000-0000F4360000}"/>
    <cellStyle name="Millares 6 7 2 2 3 2" xfId="10301" xr:uid="{00000000-0005-0000-0000-0000F5360000}"/>
    <cellStyle name="Millares 6 7 2 2 3 2 2" xfId="19054" xr:uid="{00000000-0005-0000-0000-0000F6360000}"/>
    <cellStyle name="Millares 6 7 2 2 3 3" xfId="14678" xr:uid="{00000000-0005-0000-0000-0000F7360000}"/>
    <cellStyle name="Millares 6 7 2 2 4" xfId="8113" xr:uid="{00000000-0005-0000-0000-0000F8360000}"/>
    <cellStyle name="Millares 6 7 2 2 4 2" xfId="16866" xr:uid="{00000000-0005-0000-0000-0000F9360000}"/>
    <cellStyle name="Millares 6 7 2 2 5" xfId="12490" xr:uid="{00000000-0005-0000-0000-0000FA360000}"/>
    <cellStyle name="Millares 6 7 2 3" xfId="4281" xr:uid="{00000000-0005-0000-0000-0000FB360000}"/>
    <cellStyle name="Millares 6 7 2 3 2" xfId="6470" xr:uid="{00000000-0005-0000-0000-0000FC360000}"/>
    <cellStyle name="Millares 6 7 2 3 2 2" xfId="10847" xr:uid="{00000000-0005-0000-0000-0000FD360000}"/>
    <cellStyle name="Millares 6 7 2 3 2 2 2" xfId="19600" xr:uid="{00000000-0005-0000-0000-0000FE360000}"/>
    <cellStyle name="Millares 6 7 2 3 2 3" xfId="15224" xr:uid="{00000000-0005-0000-0000-0000FF360000}"/>
    <cellStyle name="Millares 6 7 2 3 3" xfId="8659" xr:uid="{00000000-0005-0000-0000-000000370000}"/>
    <cellStyle name="Millares 6 7 2 3 3 2" xfId="17412" xr:uid="{00000000-0005-0000-0000-000001370000}"/>
    <cellStyle name="Millares 6 7 2 3 4" xfId="13036" xr:uid="{00000000-0005-0000-0000-000002370000}"/>
    <cellStyle name="Millares 6 7 2 4" xfId="5376" xr:uid="{00000000-0005-0000-0000-000003370000}"/>
    <cellStyle name="Millares 6 7 2 4 2" xfId="9753" xr:uid="{00000000-0005-0000-0000-000004370000}"/>
    <cellStyle name="Millares 6 7 2 4 2 2" xfId="18506" xr:uid="{00000000-0005-0000-0000-000005370000}"/>
    <cellStyle name="Millares 6 7 2 4 3" xfId="14130" xr:uid="{00000000-0005-0000-0000-000006370000}"/>
    <cellStyle name="Millares 6 7 2 5" xfId="7565" xr:uid="{00000000-0005-0000-0000-000007370000}"/>
    <cellStyle name="Millares 6 7 2 5 2" xfId="16318" xr:uid="{00000000-0005-0000-0000-000008370000}"/>
    <cellStyle name="Millares 6 7 2 6" xfId="11942" xr:uid="{00000000-0005-0000-0000-000009370000}"/>
    <cellStyle name="Millares 6 7 3" xfId="3459" xr:uid="{00000000-0005-0000-0000-00000A370000}"/>
    <cellStyle name="Millares 6 7 3 2" xfId="4555" xr:uid="{00000000-0005-0000-0000-00000B370000}"/>
    <cellStyle name="Millares 6 7 3 2 2" xfId="6744" xr:uid="{00000000-0005-0000-0000-00000C370000}"/>
    <cellStyle name="Millares 6 7 3 2 2 2" xfId="11121" xr:uid="{00000000-0005-0000-0000-00000D370000}"/>
    <cellStyle name="Millares 6 7 3 2 2 2 2" xfId="19874" xr:uid="{00000000-0005-0000-0000-00000E370000}"/>
    <cellStyle name="Millares 6 7 3 2 2 3" xfId="15498" xr:uid="{00000000-0005-0000-0000-00000F370000}"/>
    <cellStyle name="Millares 6 7 3 2 3" xfId="8933" xr:uid="{00000000-0005-0000-0000-000010370000}"/>
    <cellStyle name="Millares 6 7 3 2 3 2" xfId="17686" xr:uid="{00000000-0005-0000-0000-000011370000}"/>
    <cellStyle name="Millares 6 7 3 2 4" xfId="13310" xr:uid="{00000000-0005-0000-0000-000012370000}"/>
    <cellStyle name="Millares 6 7 3 3" xfId="5650" xr:uid="{00000000-0005-0000-0000-000013370000}"/>
    <cellStyle name="Millares 6 7 3 3 2" xfId="10027" xr:uid="{00000000-0005-0000-0000-000014370000}"/>
    <cellStyle name="Millares 6 7 3 3 2 2" xfId="18780" xr:uid="{00000000-0005-0000-0000-000015370000}"/>
    <cellStyle name="Millares 6 7 3 3 3" xfId="14404" xr:uid="{00000000-0005-0000-0000-000016370000}"/>
    <cellStyle name="Millares 6 7 3 4" xfId="7839" xr:uid="{00000000-0005-0000-0000-000017370000}"/>
    <cellStyle name="Millares 6 7 3 4 2" xfId="16592" xr:uid="{00000000-0005-0000-0000-000018370000}"/>
    <cellStyle name="Millares 6 7 3 5" xfId="12216" xr:uid="{00000000-0005-0000-0000-000019370000}"/>
    <cellStyle name="Millares 6 7 4" xfId="4007" xr:uid="{00000000-0005-0000-0000-00001A370000}"/>
    <cellStyle name="Millares 6 7 4 2" xfId="6196" xr:uid="{00000000-0005-0000-0000-00001B370000}"/>
    <cellStyle name="Millares 6 7 4 2 2" xfId="10573" xr:uid="{00000000-0005-0000-0000-00001C370000}"/>
    <cellStyle name="Millares 6 7 4 2 2 2" xfId="19326" xr:uid="{00000000-0005-0000-0000-00001D370000}"/>
    <cellStyle name="Millares 6 7 4 2 3" xfId="14950" xr:uid="{00000000-0005-0000-0000-00001E370000}"/>
    <cellStyle name="Millares 6 7 4 3" xfId="8385" xr:uid="{00000000-0005-0000-0000-00001F370000}"/>
    <cellStyle name="Millares 6 7 4 3 2" xfId="17138" xr:uid="{00000000-0005-0000-0000-000020370000}"/>
    <cellStyle name="Millares 6 7 4 4" xfId="12762" xr:uid="{00000000-0005-0000-0000-000021370000}"/>
    <cellStyle name="Millares 6 7 5" xfId="5102" xr:uid="{00000000-0005-0000-0000-000022370000}"/>
    <cellStyle name="Millares 6 7 5 2" xfId="9479" xr:uid="{00000000-0005-0000-0000-000023370000}"/>
    <cellStyle name="Millares 6 7 5 2 2" xfId="18232" xr:uid="{00000000-0005-0000-0000-000024370000}"/>
    <cellStyle name="Millares 6 7 5 3" xfId="13856" xr:uid="{00000000-0005-0000-0000-000025370000}"/>
    <cellStyle name="Millares 6 7 6" xfId="7291" xr:uid="{00000000-0005-0000-0000-000026370000}"/>
    <cellStyle name="Millares 6 7 6 2" xfId="16044" xr:uid="{00000000-0005-0000-0000-000027370000}"/>
    <cellStyle name="Millares 6 7 7" xfId="11668" xr:uid="{00000000-0005-0000-0000-000028370000}"/>
    <cellStyle name="Millares 6 8" xfId="3130" xr:uid="{00000000-0005-0000-0000-000029370000}"/>
    <cellStyle name="Millares 6 8 2" xfId="3684" xr:uid="{00000000-0005-0000-0000-00002A370000}"/>
    <cellStyle name="Millares 6 8 2 2" xfId="4780" xr:uid="{00000000-0005-0000-0000-00002B370000}"/>
    <cellStyle name="Millares 6 8 2 2 2" xfId="6969" xr:uid="{00000000-0005-0000-0000-00002C370000}"/>
    <cellStyle name="Millares 6 8 2 2 2 2" xfId="11346" xr:uid="{00000000-0005-0000-0000-00002D370000}"/>
    <cellStyle name="Millares 6 8 2 2 2 2 2" xfId="20099" xr:uid="{00000000-0005-0000-0000-00002E370000}"/>
    <cellStyle name="Millares 6 8 2 2 2 3" xfId="15723" xr:uid="{00000000-0005-0000-0000-00002F370000}"/>
    <cellStyle name="Millares 6 8 2 2 3" xfId="9158" xr:uid="{00000000-0005-0000-0000-000030370000}"/>
    <cellStyle name="Millares 6 8 2 2 3 2" xfId="17911" xr:uid="{00000000-0005-0000-0000-000031370000}"/>
    <cellStyle name="Millares 6 8 2 2 4" xfId="13535" xr:uid="{00000000-0005-0000-0000-000032370000}"/>
    <cellStyle name="Millares 6 8 2 3" xfId="5875" xr:uid="{00000000-0005-0000-0000-000033370000}"/>
    <cellStyle name="Millares 6 8 2 3 2" xfId="10252" xr:uid="{00000000-0005-0000-0000-000034370000}"/>
    <cellStyle name="Millares 6 8 2 3 2 2" xfId="19005" xr:uid="{00000000-0005-0000-0000-000035370000}"/>
    <cellStyle name="Millares 6 8 2 3 3" xfId="14629" xr:uid="{00000000-0005-0000-0000-000036370000}"/>
    <cellStyle name="Millares 6 8 2 4" xfId="8064" xr:uid="{00000000-0005-0000-0000-000037370000}"/>
    <cellStyle name="Millares 6 8 2 4 2" xfId="16817" xr:uid="{00000000-0005-0000-0000-000038370000}"/>
    <cellStyle name="Millares 6 8 2 5" xfId="12441" xr:uid="{00000000-0005-0000-0000-000039370000}"/>
    <cellStyle name="Millares 6 8 3" xfId="4232" xr:uid="{00000000-0005-0000-0000-00003A370000}"/>
    <cellStyle name="Millares 6 8 3 2" xfId="6421" xr:uid="{00000000-0005-0000-0000-00003B370000}"/>
    <cellStyle name="Millares 6 8 3 2 2" xfId="10798" xr:uid="{00000000-0005-0000-0000-00003C370000}"/>
    <cellStyle name="Millares 6 8 3 2 2 2" xfId="19551" xr:uid="{00000000-0005-0000-0000-00003D370000}"/>
    <cellStyle name="Millares 6 8 3 2 3" xfId="15175" xr:uid="{00000000-0005-0000-0000-00003E370000}"/>
    <cellStyle name="Millares 6 8 3 3" xfId="8610" xr:uid="{00000000-0005-0000-0000-00003F370000}"/>
    <cellStyle name="Millares 6 8 3 3 2" xfId="17363" xr:uid="{00000000-0005-0000-0000-000040370000}"/>
    <cellStyle name="Millares 6 8 3 4" xfId="12987" xr:uid="{00000000-0005-0000-0000-000041370000}"/>
    <cellStyle name="Millares 6 8 4" xfId="5327" xr:uid="{00000000-0005-0000-0000-000042370000}"/>
    <cellStyle name="Millares 6 8 4 2" xfId="9704" xr:uid="{00000000-0005-0000-0000-000043370000}"/>
    <cellStyle name="Millares 6 8 4 2 2" xfId="18457" xr:uid="{00000000-0005-0000-0000-000044370000}"/>
    <cellStyle name="Millares 6 8 4 3" xfId="14081" xr:uid="{00000000-0005-0000-0000-000045370000}"/>
    <cellStyle name="Millares 6 8 5" xfId="7516" xr:uid="{00000000-0005-0000-0000-000046370000}"/>
    <cellStyle name="Millares 6 8 5 2" xfId="16269" xr:uid="{00000000-0005-0000-0000-000047370000}"/>
    <cellStyle name="Millares 6 8 6" xfId="11893" xr:uid="{00000000-0005-0000-0000-000048370000}"/>
    <cellStyle name="Millares 6 9" xfId="3409" xr:uid="{00000000-0005-0000-0000-000049370000}"/>
    <cellStyle name="Millares 6 9 2" xfId="4506" xr:uid="{00000000-0005-0000-0000-00004A370000}"/>
    <cellStyle name="Millares 6 9 2 2" xfId="6695" xr:uid="{00000000-0005-0000-0000-00004B370000}"/>
    <cellStyle name="Millares 6 9 2 2 2" xfId="11072" xr:uid="{00000000-0005-0000-0000-00004C370000}"/>
    <cellStyle name="Millares 6 9 2 2 2 2" xfId="19825" xr:uid="{00000000-0005-0000-0000-00004D370000}"/>
    <cellStyle name="Millares 6 9 2 2 3" xfId="15449" xr:uid="{00000000-0005-0000-0000-00004E370000}"/>
    <cellStyle name="Millares 6 9 2 3" xfId="8884" xr:uid="{00000000-0005-0000-0000-00004F370000}"/>
    <cellStyle name="Millares 6 9 2 3 2" xfId="17637" xr:uid="{00000000-0005-0000-0000-000050370000}"/>
    <cellStyle name="Millares 6 9 2 4" xfId="13261" xr:uid="{00000000-0005-0000-0000-000051370000}"/>
    <cellStyle name="Millares 6 9 3" xfId="5601" xr:uid="{00000000-0005-0000-0000-000052370000}"/>
    <cellStyle name="Millares 6 9 3 2" xfId="9978" xr:uid="{00000000-0005-0000-0000-000053370000}"/>
    <cellStyle name="Millares 6 9 3 2 2" xfId="18731" xr:uid="{00000000-0005-0000-0000-000054370000}"/>
    <cellStyle name="Millares 6 9 3 3" xfId="14355" xr:uid="{00000000-0005-0000-0000-000055370000}"/>
    <cellStyle name="Millares 6 9 4" xfId="7790" xr:uid="{00000000-0005-0000-0000-000056370000}"/>
    <cellStyle name="Millares 6 9 4 2" xfId="16543" xr:uid="{00000000-0005-0000-0000-000057370000}"/>
    <cellStyle name="Millares 6 9 5" xfId="12167" xr:uid="{00000000-0005-0000-0000-000058370000}"/>
    <cellStyle name="Millares 7" xfId="240" xr:uid="{00000000-0005-0000-0000-000059370000}"/>
    <cellStyle name="Millares 7 10" xfId="7248" xr:uid="{00000000-0005-0000-0000-00005A370000}"/>
    <cellStyle name="Millares 7 10 2" xfId="16001" xr:uid="{00000000-0005-0000-0000-00005B370000}"/>
    <cellStyle name="Millares 7 11" xfId="11625" xr:uid="{00000000-0005-0000-0000-00005C370000}"/>
    <cellStyle name="Millares 7 2" xfId="241" xr:uid="{00000000-0005-0000-0000-00005D370000}"/>
    <cellStyle name="Millares 7 2 10" xfId="11626" xr:uid="{00000000-0005-0000-0000-00005E370000}"/>
    <cellStyle name="Millares 7 2 2" xfId="2965" xr:uid="{00000000-0005-0000-0000-00005F370000}"/>
    <cellStyle name="Millares 7 2 2 2" xfId="3077" xr:uid="{00000000-0005-0000-0000-000060370000}"/>
    <cellStyle name="Millares 7 2 2 2 2" xfId="3353" xr:uid="{00000000-0005-0000-0000-000061370000}"/>
    <cellStyle name="Millares 7 2 2 2 2 2" xfId="3906" xr:uid="{00000000-0005-0000-0000-000062370000}"/>
    <cellStyle name="Millares 7 2 2 2 2 2 2" xfId="5002" xr:uid="{00000000-0005-0000-0000-000063370000}"/>
    <cellStyle name="Millares 7 2 2 2 2 2 2 2" xfId="7191" xr:uid="{00000000-0005-0000-0000-000064370000}"/>
    <cellStyle name="Millares 7 2 2 2 2 2 2 2 2" xfId="11568" xr:uid="{00000000-0005-0000-0000-000065370000}"/>
    <cellStyle name="Millares 7 2 2 2 2 2 2 2 2 2" xfId="20321" xr:uid="{00000000-0005-0000-0000-000066370000}"/>
    <cellStyle name="Millares 7 2 2 2 2 2 2 2 3" xfId="15945" xr:uid="{00000000-0005-0000-0000-000067370000}"/>
    <cellStyle name="Millares 7 2 2 2 2 2 2 3" xfId="9380" xr:uid="{00000000-0005-0000-0000-000068370000}"/>
    <cellStyle name="Millares 7 2 2 2 2 2 2 3 2" xfId="18133" xr:uid="{00000000-0005-0000-0000-000069370000}"/>
    <cellStyle name="Millares 7 2 2 2 2 2 2 4" xfId="13757" xr:uid="{00000000-0005-0000-0000-00006A370000}"/>
    <cellStyle name="Millares 7 2 2 2 2 2 3" xfId="6097" xr:uid="{00000000-0005-0000-0000-00006B370000}"/>
    <cellStyle name="Millares 7 2 2 2 2 2 3 2" xfId="10474" xr:uid="{00000000-0005-0000-0000-00006C370000}"/>
    <cellStyle name="Millares 7 2 2 2 2 2 3 2 2" xfId="19227" xr:uid="{00000000-0005-0000-0000-00006D370000}"/>
    <cellStyle name="Millares 7 2 2 2 2 2 3 3" xfId="14851" xr:uid="{00000000-0005-0000-0000-00006E370000}"/>
    <cellStyle name="Millares 7 2 2 2 2 2 4" xfId="8286" xr:uid="{00000000-0005-0000-0000-00006F370000}"/>
    <cellStyle name="Millares 7 2 2 2 2 2 4 2" xfId="17039" xr:uid="{00000000-0005-0000-0000-000070370000}"/>
    <cellStyle name="Millares 7 2 2 2 2 2 5" xfId="12663" xr:uid="{00000000-0005-0000-0000-000071370000}"/>
    <cellStyle name="Millares 7 2 2 2 2 3" xfId="4454" xr:uid="{00000000-0005-0000-0000-000072370000}"/>
    <cellStyle name="Millares 7 2 2 2 2 3 2" xfId="6643" xr:uid="{00000000-0005-0000-0000-000073370000}"/>
    <cellStyle name="Millares 7 2 2 2 2 3 2 2" xfId="11020" xr:uid="{00000000-0005-0000-0000-000074370000}"/>
    <cellStyle name="Millares 7 2 2 2 2 3 2 2 2" xfId="19773" xr:uid="{00000000-0005-0000-0000-000075370000}"/>
    <cellStyle name="Millares 7 2 2 2 2 3 2 3" xfId="15397" xr:uid="{00000000-0005-0000-0000-000076370000}"/>
    <cellStyle name="Millares 7 2 2 2 2 3 3" xfId="8832" xr:uid="{00000000-0005-0000-0000-000077370000}"/>
    <cellStyle name="Millares 7 2 2 2 2 3 3 2" xfId="17585" xr:uid="{00000000-0005-0000-0000-000078370000}"/>
    <cellStyle name="Millares 7 2 2 2 2 3 4" xfId="13209" xr:uid="{00000000-0005-0000-0000-000079370000}"/>
    <cellStyle name="Millares 7 2 2 2 2 4" xfId="5549" xr:uid="{00000000-0005-0000-0000-00007A370000}"/>
    <cellStyle name="Millares 7 2 2 2 2 4 2" xfId="9926" xr:uid="{00000000-0005-0000-0000-00007B370000}"/>
    <cellStyle name="Millares 7 2 2 2 2 4 2 2" xfId="18679" xr:uid="{00000000-0005-0000-0000-00007C370000}"/>
    <cellStyle name="Millares 7 2 2 2 2 4 3" xfId="14303" xr:uid="{00000000-0005-0000-0000-00007D370000}"/>
    <cellStyle name="Millares 7 2 2 2 2 5" xfId="7738" xr:uid="{00000000-0005-0000-0000-00007E370000}"/>
    <cellStyle name="Millares 7 2 2 2 2 5 2" xfId="16491" xr:uid="{00000000-0005-0000-0000-00007F370000}"/>
    <cellStyle name="Millares 7 2 2 2 2 6" xfId="12115" xr:uid="{00000000-0005-0000-0000-000080370000}"/>
    <cellStyle name="Millares 7 2 2 2 3" xfId="3632" xr:uid="{00000000-0005-0000-0000-000081370000}"/>
    <cellStyle name="Millares 7 2 2 2 3 2" xfId="4728" xr:uid="{00000000-0005-0000-0000-000082370000}"/>
    <cellStyle name="Millares 7 2 2 2 3 2 2" xfId="6917" xr:uid="{00000000-0005-0000-0000-000083370000}"/>
    <cellStyle name="Millares 7 2 2 2 3 2 2 2" xfId="11294" xr:uid="{00000000-0005-0000-0000-000084370000}"/>
    <cellStyle name="Millares 7 2 2 2 3 2 2 2 2" xfId="20047" xr:uid="{00000000-0005-0000-0000-000085370000}"/>
    <cellStyle name="Millares 7 2 2 2 3 2 2 3" xfId="15671" xr:uid="{00000000-0005-0000-0000-000086370000}"/>
    <cellStyle name="Millares 7 2 2 2 3 2 3" xfId="9106" xr:uid="{00000000-0005-0000-0000-000087370000}"/>
    <cellStyle name="Millares 7 2 2 2 3 2 3 2" xfId="17859" xr:uid="{00000000-0005-0000-0000-000088370000}"/>
    <cellStyle name="Millares 7 2 2 2 3 2 4" xfId="13483" xr:uid="{00000000-0005-0000-0000-000089370000}"/>
    <cellStyle name="Millares 7 2 2 2 3 3" xfId="5823" xr:uid="{00000000-0005-0000-0000-00008A370000}"/>
    <cellStyle name="Millares 7 2 2 2 3 3 2" xfId="10200" xr:uid="{00000000-0005-0000-0000-00008B370000}"/>
    <cellStyle name="Millares 7 2 2 2 3 3 2 2" xfId="18953" xr:uid="{00000000-0005-0000-0000-00008C370000}"/>
    <cellStyle name="Millares 7 2 2 2 3 3 3" xfId="14577" xr:uid="{00000000-0005-0000-0000-00008D370000}"/>
    <cellStyle name="Millares 7 2 2 2 3 4" xfId="8012" xr:uid="{00000000-0005-0000-0000-00008E370000}"/>
    <cellStyle name="Millares 7 2 2 2 3 4 2" xfId="16765" xr:uid="{00000000-0005-0000-0000-00008F370000}"/>
    <cellStyle name="Millares 7 2 2 2 3 5" xfId="12389" xr:uid="{00000000-0005-0000-0000-000090370000}"/>
    <cellStyle name="Millares 7 2 2 2 4" xfId="4180" xr:uid="{00000000-0005-0000-0000-000091370000}"/>
    <cellStyle name="Millares 7 2 2 2 4 2" xfId="6369" xr:uid="{00000000-0005-0000-0000-000092370000}"/>
    <cellStyle name="Millares 7 2 2 2 4 2 2" xfId="10746" xr:uid="{00000000-0005-0000-0000-000093370000}"/>
    <cellStyle name="Millares 7 2 2 2 4 2 2 2" xfId="19499" xr:uid="{00000000-0005-0000-0000-000094370000}"/>
    <cellStyle name="Millares 7 2 2 2 4 2 3" xfId="15123" xr:uid="{00000000-0005-0000-0000-000095370000}"/>
    <cellStyle name="Millares 7 2 2 2 4 3" xfId="8558" xr:uid="{00000000-0005-0000-0000-000096370000}"/>
    <cellStyle name="Millares 7 2 2 2 4 3 2" xfId="17311" xr:uid="{00000000-0005-0000-0000-000097370000}"/>
    <cellStyle name="Millares 7 2 2 2 4 4" xfId="12935" xr:uid="{00000000-0005-0000-0000-000098370000}"/>
    <cellStyle name="Millares 7 2 2 2 5" xfId="5275" xr:uid="{00000000-0005-0000-0000-000099370000}"/>
    <cellStyle name="Millares 7 2 2 2 5 2" xfId="9652" xr:uid="{00000000-0005-0000-0000-00009A370000}"/>
    <cellStyle name="Millares 7 2 2 2 5 2 2" xfId="18405" xr:uid="{00000000-0005-0000-0000-00009B370000}"/>
    <cellStyle name="Millares 7 2 2 2 5 3" xfId="14029" xr:uid="{00000000-0005-0000-0000-00009C370000}"/>
    <cellStyle name="Millares 7 2 2 2 6" xfId="7464" xr:uid="{00000000-0005-0000-0000-00009D370000}"/>
    <cellStyle name="Millares 7 2 2 2 6 2" xfId="16217" xr:uid="{00000000-0005-0000-0000-00009E370000}"/>
    <cellStyle name="Millares 7 2 2 2 7" xfId="11841" xr:uid="{00000000-0005-0000-0000-00009F370000}"/>
    <cellStyle name="Millares 7 2 2 3" xfId="3241" xr:uid="{00000000-0005-0000-0000-0000A0370000}"/>
    <cellStyle name="Millares 7 2 2 3 2" xfId="3794" xr:uid="{00000000-0005-0000-0000-0000A1370000}"/>
    <cellStyle name="Millares 7 2 2 3 2 2" xfId="4890" xr:uid="{00000000-0005-0000-0000-0000A2370000}"/>
    <cellStyle name="Millares 7 2 2 3 2 2 2" xfId="7079" xr:uid="{00000000-0005-0000-0000-0000A3370000}"/>
    <cellStyle name="Millares 7 2 2 3 2 2 2 2" xfId="11456" xr:uid="{00000000-0005-0000-0000-0000A4370000}"/>
    <cellStyle name="Millares 7 2 2 3 2 2 2 2 2" xfId="20209" xr:uid="{00000000-0005-0000-0000-0000A5370000}"/>
    <cellStyle name="Millares 7 2 2 3 2 2 2 3" xfId="15833" xr:uid="{00000000-0005-0000-0000-0000A6370000}"/>
    <cellStyle name="Millares 7 2 2 3 2 2 3" xfId="9268" xr:uid="{00000000-0005-0000-0000-0000A7370000}"/>
    <cellStyle name="Millares 7 2 2 3 2 2 3 2" xfId="18021" xr:uid="{00000000-0005-0000-0000-0000A8370000}"/>
    <cellStyle name="Millares 7 2 2 3 2 2 4" xfId="13645" xr:uid="{00000000-0005-0000-0000-0000A9370000}"/>
    <cellStyle name="Millares 7 2 2 3 2 3" xfId="5985" xr:uid="{00000000-0005-0000-0000-0000AA370000}"/>
    <cellStyle name="Millares 7 2 2 3 2 3 2" xfId="10362" xr:uid="{00000000-0005-0000-0000-0000AB370000}"/>
    <cellStyle name="Millares 7 2 2 3 2 3 2 2" xfId="19115" xr:uid="{00000000-0005-0000-0000-0000AC370000}"/>
    <cellStyle name="Millares 7 2 2 3 2 3 3" xfId="14739" xr:uid="{00000000-0005-0000-0000-0000AD370000}"/>
    <cellStyle name="Millares 7 2 2 3 2 4" xfId="8174" xr:uid="{00000000-0005-0000-0000-0000AE370000}"/>
    <cellStyle name="Millares 7 2 2 3 2 4 2" xfId="16927" xr:uid="{00000000-0005-0000-0000-0000AF370000}"/>
    <cellStyle name="Millares 7 2 2 3 2 5" xfId="12551" xr:uid="{00000000-0005-0000-0000-0000B0370000}"/>
    <cellStyle name="Millares 7 2 2 3 3" xfId="4342" xr:uid="{00000000-0005-0000-0000-0000B1370000}"/>
    <cellStyle name="Millares 7 2 2 3 3 2" xfId="6531" xr:uid="{00000000-0005-0000-0000-0000B2370000}"/>
    <cellStyle name="Millares 7 2 2 3 3 2 2" xfId="10908" xr:uid="{00000000-0005-0000-0000-0000B3370000}"/>
    <cellStyle name="Millares 7 2 2 3 3 2 2 2" xfId="19661" xr:uid="{00000000-0005-0000-0000-0000B4370000}"/>
    <cellStyle name="Millares 7 2 2 3 3 2 3" xfId="15285" xr:uid="{00000000-0005-0000-0000-0000B5370000}"/>
    <cellStyle name="Millares 7 2 2 3 3 3" xfId="8720" xr:uid="{00000000-0005-0000-0000-0000B6370000}"/>
    <cellStyle name="Millares 7 2 2 3 3 3 2" xfId="17473" xr:uid="{00000000-0005-0000-0000-0000B7370000}"/>
    <cellStyle name="Millares 7 2 2 3 3 4" xfId="13097" xr:uid="{00000000-0005-0000-0000-0000B8370000}"/>
    <cellStyle name="Millares 7 2 2 3 4" xfId="5437" xr:uid="{00000000-0005-0000-0000-0000B9370000}"/>
    <cellStyle name="Millares 7 2 2 3 4 2" xfId="9814" xr:uid="{00000000-0005-0000-0000-0000BA370000}"/>
    <cellStyle name="Millares 7 2 2 3 4 2 2" xfId="18567" xr:uid="{00000000-0005-0000-0000-0000BB370000}"/>
    <cellStyle name="Millares 7 2 2 3 4 3" xfId="14191" xr:uid="{00000000-0005-0000-0000-0000BC370000}"/>
    <cellStyle name="Millares 7 2 2 3 5" xfId="7626" xr:uid="{00000000-0005-0000-0000-0000BD370000}"/>
    <cellStyle name="Millares 7 2 2 3 5 2" xfId="16379" xr:uid="{00000000-0005-0000-0000-0000BE370000}"/>
    <cellStyle name="Millares 7 2 2 3 6" xfId="12003" xr:uid="{00000000-0005-0000-0000-0000BF370000}"/>
    <cellStyle name="Millares 7 2 2 4" xfId="3520" xr:uid="{00000000-0005-0000-0000-0000C0370000}"/>
    <cellStyle name="Millares 7 2 2 4 2" xfId="4616" xr:uid="{00000000-0005-0000-0000-0000C1370000}"/>
    <cellStyle name="Millares 7 2 2 4 2 2" xfId="6805" xr:uid="{00000000-0005-0000-0000-0000C2370000}"/>
    <cellStyle name="Millares 7 2 2 4 2 2 2" xfId="11182" xr:uid="{00000000-0005-0000-0000-0000C3370000}"/>
    <cellStyle name="Millares 7 2 2 4 2 2 2 2" xfId="19935" xr:uid="{00000000-0005-0000-0000-0000C4370000}"/>
    <cellStyle name="Millares 7 2 2 4 2 2 3" xfId="15559" xr:uid="{00000000-0005-0000-0000-0000C5370000}"/>
    <cellStyle name="Millares 7 2 2 4 2 3" xfId="8994" xr:uid="{00000000-0005-0000-0000-0000C6370000}"/>
    <cellStyle name="Millares 7 2 2 4 2 3 2" xfId="17747" xr:uid="{00000000-0005-0000-0000-0000C7370000}"/>
    <cellStyle name="Millares 7 2 2 4 2 4" xfId="13371" xr:uid="{00000000-0005-0000-0000-0000C8370000}"/>
    <cellStyle name="Millares 7 2 2 4 3" xfId="5711" xr:uid="{00000000-0005-0000-0000-0000C9370000}"/>
    <cellStyle name="Millares 7 2 2 4 3 2" xfId="10088" xr:uid="{00000000-0005-0000-0000-0000CA370000}"/>
    <cellStyle name="Millares 7 2 2 4 3 2 2" xfId="18841" xr:uid="{00000000-0005-0000-0000-0000CB370000}"/>
    <cellStyle name="Millares 7 2 2 4 3 3" xfId="14465" xr:uid="{00000000-0005-0000-0000-0000CC370000}"/>
    <cellStyle name="Millares 7 2 2 4 4" xfId="7900" xr:uid="{00000000-0005-0000-0000-0000CD370000}"/>
    <cellStyle name="Millares 7 2 2 4 4 2" xfId="16653" xr:uid="{00000000-0005-0000-0000-0000CE370000}"/>
    <cellStyle name="Millares 7 2 2 4 5" xfId="12277" xr:uid="{00000000-0005-0000-0000-0000CF370000}"/>
    <cellStyle name="Millares 7 2 2 5" xfId="4068" xr:uid="{00000000-0005-0000-0000-0000D0370000}"/>
    <cellStyle name="Millares 7 2 2 5 2" xfId="6257" xr:uid="{00000000-0005-0000-0000-0000D1370000}"/>
    <cellStyle name="Millares 7 2 2 5 2 2" xfId="10634" xr:uid="{00000000-0005-0000-0000-0000D2370000}"/>
    <cellStyle name="Millares 7 2 2 5 2 2 2" xfId="19387" xr:uid="{00000000-0005-0000-0000-0000D3370000}"/>
    <cellStyle name="Millares 7 2 2 5 2 3" xfId="15011" xr:uid="{00000000-0005-0000-0000-0000D4370000}"/>
    <cellStyle name="Millares 7 2 2 5 3" xfId="8446" xr:uid="{00000000-0005-0000-0000-0000D5370000}"/>
    <cellStyle name="Millares 7 2 2 5 3 2" xfId="17199" xr:uid="{00000000-0005-0000-0000-0000D6370000}"/>
    <cellStyle name="Millares 7 2 2 5 4" xfId="12823" xr:uid="{00000000-0005-0000-0000-0000D7370000}"/>
    <cellStyle name="Millares 7 2 2 6" xfId="5163" xr:uid="{00000000-0005-0000-0000-0000D8370000}"/>
    <cellStyle name="Millares 7 2 2 6 2" xfId="9540" xr:uid="{00000000-0005-0000-0000-0000D9370000}"/>
    <cellStyle name="Millares 7 2 2 6 2 2" xfId="18293" xr:uid="{00000000-0005-0000-0000-0000DA370000}"/>
    <cellStyle name="Millares 7 2 2 6 3" xfId="13917" xr:uid="{00000000-0005-0000-0000-0000DB370000}"/>
    <cellStyle name="Millares 7 2 2 7" xfId="7352" xr:uid="{00000000-0005-0000-0000-0000DC370000}"/>
    <cellStyle name="Millares 7 2 2 7 2" xfId="16105" xr:uid="{00000000-0005-0000-0000-0000DD370000}"/>
    <cellStyle name="Millares 7 2 2 8" xfId="11729" xr:uid="{00000000-0005-0000-0000-0000DE370000}"/>
    <cellStyle name="Millares 7 2 3" xfId="3020" xr:uid="{00000000-0005-0000-0000-0000DF370000}"/>
    <cellStyle name="Millares 7 2 3 2" xfId="3296" xr:uid="{00000000-0005-0000-0000-0000E0370000}"/>
    <cellStyle name="Millares 7 2 3 2 2" xfId="3849" xr:uid="{00000000-0005-0000-0000-0000E1370000}"/>
    <cellStyle name="Millares 7 2 3 2 2 2" xfId="4945" xr:uid="{00000000-0005-0000-0000-0000E2370000}"/>
    <cellStyle name="Millares 7 2 3 2 2 2 2" xfId="7134" xr:uid="{00000000-0005-0000-0000-0000E3370000}"/>
    <cellStyle name="Millares 7 2 3 2 2 2 2 2" xfId="11511" xr:uid="{00000000-0005-0000-0000-0000E4370000}"/>
    <cellStyle name="Millares 7 2 3 2 2 2 2 2 2" xfId="20264" xr:uid="{00000000-0005-0000-0000-0000E5370000}"/>
    <cellStyle name="Millares 7 2 3 2 2 2 2 3" xfId="15888" xr:uid="{00000000-0005-0000-0000-0000E6370000}"/>
    <cellStyle name="Millares 7 2 3 2 2 2 3" xfId="9323" xr:uid="{00000000-0005-0000-0000-0000E7370000}"/>
    <cellStyle name="Millares 7 2 3 2 2 2 3 2" xfId="18076" xr:uid="{00000000-0005-0000-0000-0000E8370000}"/>
    <cellStyle name="Millares 7 2 3 2 2 2 4" xfId="13700" xr:uid="{00000000-0005-0000-0000-0000E9370000}"/>
    <cellStyle name="Millares 7 2 3 2 2 3" xfId="6040" xr:uid="{00000000-0005-0000-0000-0000EA370000}"/>
    <cellStyle name="Millares 7 2 3 2 2 3 2" xfId="10417" xr:uid="{00000000-0005-0000-0000-0000EB370000}"/>
    <cellStyle name="Millares 7 2 3 2 2 3 2 2" xfId="19170" xr:uid="{00000000-0005-0000-0000-0000EC370000}"/>
    <cellStyle name="Millares 7 2 3 2 2 3 3" xfId="14794" xr:uid="{00000000-0005-0000-0000-0000ED370000}"/>
    <cellStyle name="Millares 7 2 3 2 2 4" xfId="8229" xr:uid="{00000000-0005-0000-0000-0000EE370000}"/>
    <cellStyle name="Millares 7 2 3 2 2 4 2" xfId="16982" xr:uid="{00000000-0005-0000-0000-0000EF370000}"/>
    <cellStyle name="Millares 7 2 3 2 2 5" xfId="12606" xr:uid="{00000000-0005-0000-0000-0000F0370000}"/>
    <cellStyle name="Millares 7 2 3 2 3" xfId="4397" xr:uid="{00000000-0005-0000-0000-0000F1370000}"/>
    <cellStyle name="Millares 7 2 3 2 3 2" xfId="6586" xr:uid="{00000000-0005-0000-0000-0000F2370000}"/>
    <cellStyle name="Millares 7 2 3 2 3 2 2" xfId="10963" xr:uid="{00000000-0005-0000-0000-0000F3370000}"/>
    <cellStyle name="Millares 7 2 3 2 3 2 2 2" xfId="19716" xr:uid="{00000000-0005-0000-0000-0000F4370000}"/>
    <cellStyle name="Millares 7 2 3 2 3 2 3" xfId="15340" xr:uid="{00000000-0005-0000-0000-0000F5370000}"/>
    <cellStyle name="Millares 7 2 3 2 3 3" xfId="8775" xr:uid="{00000000-0005-0000-0000-0000F6370000}"/>
    <cellStyle name="Millares 7 2 3 2 3 3 2" xfId="17528" xr:uid="{00000000-0005-0000-0000-0000F7370000}"/>
    <cellStyle name="Millares 7 2 3 2 3 4" xfId="13152" xr:uid="{00000000-0005-0000-0000-0000F8370000}"/>
    <cellStyle name="Millares 7 2 3 2 4" xfId="5492" xr:uid="{00000000-0005-0000-0000-0000F9370000}"/>
    <cellStyle name="Millares 7 2 3 2 4 2" xfId="9869" xr:uid="{00000000-0005-0000-0000-0000FA370000}"/>
    <cellStyle name="Millares 7 2 3 2 4 2 2" xfId="18622" xr:uid="{00000000-0005-0000-0000-0000FB370000}"/>
    <cellStyle name="Millares 7 2 3 2 4 3" xfId="14246" xr:uid="{00000000-0005-0000-0000-0000FC370000}"/>
    <cellStyle name="Millares 7 2 3 2 5" xfId="7681" xr:uid="{00000000-0005-0000-0000-0000FD370000}"/>
    <cellStyle name="Millares 7 2 3 2 5 2" xfId="16434" xr:uid="{00000000-0005-0000-0000-0000FE370000}"/>
    <cellStyle name="Millares 7 2 3 2 6" xfId="12058" xr:uid="{00000000-0005-0000-0000-0000FF370000}"/>
    <cellStyle name="Millares 7 2 3 3" xfId="3575" xr:uid="{00000000-0005-0000-0000-000000380000}"/>
    <cellStyle name="Millares 7 2 3 3 2" xfId="4671" xr:uid="{00000000-0005-0000-0000-000001380000}"/>
    <cellStyle name="Millares 7 2 3 3 2 2" xfId="6860" xr:uid="{00000000-0005-0000-0000-000002380000}"/>
    <cellStyle name="Millares 7 2 3 3 2 2 2" xfId="11237" xr:uid="{00000000-0005-0000-0000-000003380000}"/>
    <cellStyle name="Millares 7 2 3 3 2 2 2 2" xfId="19990" xr:uid="{00000000-0005-0000-0000-000004380000}"/>
    <cellStyle name="Millares 7 2 3 3 2 2 3" xfId="15614" xr:uid="{00000000-0005-0000-0000-000005380000}"/>
    <cellStyle name="Millares 7 2 3 3 2 3" xfId="9049" xr:uid="{00000000-0005-0000-0000-000006380000}"/>
    <cellStyle name="Millares 7 2 3 3 2 3 2" xfId="17802" xr:uid="{00000000-0005-0000-0000-000007380000}"/>
    <cellStyle name="Millares 7 2 3 3 2 4" xfId="13426" xr:uid="{00000000-0005-0000-0000-000008380000}"/>
    <cellStyle name="Millares 7 2 3 3 3" xfId="5766" xr:uid="{00000000-0005-0000-0000-000009380000}"/>
    <cellStyle name="Millares 7 2 3 3 3 2" xfId="10143" xr:uid="{00000000-0005-0000-0000-00000A380000}"/>
    <cellStyle name="Millares 7 2 3 3 3 2 2" xfId="18896" xr:uid="{00000000-0005-0000-0000-00000B380000}"/>
    <cellStyle name="Millares 7 2 3 3 3 3" xfId="14520" xr:uid="{00000000-0005-0000-0000-00000C380000}"/>
    <cellStyle name="Millares 7 2 3 3 4" xfId="7955" xr:uid="{00000000-0005-0000-0000-00000D380000}"/>
    <cellStyle name="Millares 7 2 3 3 4 2" xfId="16708" xr:uid="{00000000-0005-0000-0000-00000E380000}"/>
    <cellStyle name="Millares 7 2 3 3 5" xfId="12332" xr:uid="{00000000-0005-0000-0000-00000F380000}"/>
    <cellStyle name="Millares 7 2 3 4" xfId="4123" xr:uid="{00000000-0005-0000-0000-000010380000}"/>
    <cellStyle name="Millares 7 2 3 4 2" xfId="6312" xr:uid="{00000000-0005-0000-0000-000011380000}"/>
    <cellStyle name="Millares 7 2 3 4 2 2" xfId="10689" xr:uid="{00000000-0005-0000-0000-000012380000}"/>
    <cellStyle name="Millares 7 2 3 4 2 2 2" xfId="19442" xr:uid="{00000000-0005-0000-0000-000013380000}"/>
    <cellStyle name="Millares 7 2 3 4 2 3" xfId="15066" xr:uid="{00000000-0005-0000-0000-000014380000}"/>
    <cellStyle name="Millares 7 2 3 4 3" xfId="8501" xr:uid="{00000000-0005-0000-0000-000015380000}"/>
    <cellStyle name="Millares 7 2 3 4 3 2" xfId="17254" xr:uid="{00000000-0005-0000-0000-000016380000}"/>
    <cellStyle name="Millares 7 2 3 4 4" xfId="12878" xr:uid="{00000000-0005-0000-0000-000017380000}"/>
    <cellStyle name="Millares 7 2 3 5" xfId="5218" xr:uid="{00000000-0005-0000-0000-000018380000}"/>
    <cellStyle name="Millares 7 2 3 5 2" xfId="9595" xr:uid="{00000000-0005-0000-0000-000019380000}"/>
    <cellStyle name="Millares 7 2 3 5 2 2" xfId="18348" xr:uid="{00000000-0005-0000-0000-00001A380000}"/>
    <cellStyle name="Millares 7 2 3 5 3" xfId="13972" xr:uid="{00000000-0005-0000-0000-00001B380000}"/>
    <cellStyle name="Millares 7 2 3 6" xfId="7407" xr:uid="{00000000-0005-0000-0000-00001C380000}"/>
    <cellStyle name="Millares 7 2 3 6 2" xfId="16160" xr:uid="{00000000-0005-0000-0000-00001D380000}"/>
    <cellStyle name="Millares 7 2 3 7" xfId="11784" xr:uid="{00000000-0005-0000-0000-00001E380000}"/>
    <cellStyle name="Millares 7 2 4" xfId="2907" xr:uid="{00000000-0005-0000-0000-00001F380000}"/>
    <cellStyle name="Millares 7 2 4 2" xfId="3186" xr:uid="{00000000-0005-0000-0000-000020380000}"/>
    <cellStyle name="Millares 7 2 4 2 2" xfId="3739" xr:uid="{00000000-0005-0000-0000-000021380000}"/>
    <cellStyle name="Millares 7 2 4 2 2 2" xfId="4835" xr:uid="{00000000-0005-0000-0000-000022380000}"/>
    <cellStyle name="Millares 7 2 4 2 2 2 2" xfId="7024" xr:uid="{00000000-0005-0000-0000-000023380000}"/>
    <cellStyle name="Millares 7 2 4 2 2 2 2 2" xfId="11401" xr:uid="{00000000-0005-0000-0000-000024380000}"/>
    <cellStyle name="Millares 7 2 4 2 2 2 2 2 2" xfId="20154" xr:uid="{00000000-0005-0000-0000-000025380000}"/>
    <cellStyle name="Millares 7 2 4 2 2 2 2 3" xfId="15778" xr:uid="{00000000-0005-0000-0000-000026380000}"/>
    <cellStyle name="Millares 7 2 4 2 2 2 3" xfId="9213" xr:uid="{00000000-0005-0000-0000-000027380000}"/>
    <cellStyle name="Millares 7 2 4 2 2 2 3 2" xfId="17966" xr:uid="{00000000-0005-0000-0000-000028380000}"/>
    <cellStyle name="Millares 7 2 4 2 2 2 4" xfId="13590" xr:uid="{00000000-0005-0000-0000-000029380000}"/>
    <cellStyle name="Millares 7 2 4 2 2 3" xfId="5930" xr:uid="{00000000-0005-0000-0000-00002A380000}"/>
    <cellStyle name="Millares 7 2 4 2 2 3 2" xfId="10307" xr:uid="{00000000-0005-0000-0000-00002B380000}"/>
    <cellStyle name="Millares 7 2 4 2 2 3 2 2" xfId="19060" xr:uid="{00000000-0005-0000-0000-00002C380000}"/>
    <cellStyle name="Millares 7 2 4 2 2 3 3" xfId="14684" xr:uid="{00000000-0005-0000-0000-00002D380000}"/>
    <cellStyle name="Millares 7 2 4 2 2 4" xfId="8119" xr:uid="{00000000-0005-0000-0000-00002E380000}"/>
    <cellStyle name="Millares 7 2 4 2 2 4 2" xfId="16872" xr:uid="{00000000-0005-0000-0000-00002F380000}"/>
    <cellStyle name="Millares 7 2 4 2 2 5" xfId="12496" xr:uid="{00000000-0005-0000-0000-000030380000}"/>
    <cellStyle name="Millares 7 2 4 2 3" xfId="4287" xr:uid="{00000000-0005-0000-0000-000031380000}"/>
    <cellStyle name="Millares 7 2 4 2 3 2" xfId="6476" xr:uid="{00000000-0005-0000-0000-000032380000}"/>
    <cellStyle name="Millares 7 2 4 2 3 2 2" xfId="10853" xr:uid="{00000000-0005-0000-0000-000033380000}"/>
    <cellStyle name="Millares 7 2 4 2 3 2 2 2" xfId="19606" xr:uid="{00000000-0005-0000-0000-000034380000}"/>
    <cellStyle name="Millares 7 2 4 2 3 2 3" xfId="15230" xr:uid="{00000000-0005-0000-0000-000035380000}"/>
    <cellStyle name="Millares 7 2 4 2 3 3" xfId="8665" xr:uid="{00000000-0005-0000-0000-000036380000}"/>
    <cellStyle name="Millares 7 2 4 2 3 3 2" xfId="17418" xr:uid="{00000000-0005-0000-0000-000037380000}"/>
    <cellStyle name="Millares 7 2 4 2 3 4" xfId="13042" xr:uid="{00000000-0005-0000-0000-000038380000}"/>
    <cellStyle name="Millares 7 2 4 2 4" xfId="5382" xr:uid="{00000000-0005-0000-0000-000039380000}"/>
    <cellStyle name="Millares 7 2 4 2 4 2" xfId="9759" xr:uid="{00000000-0005-0000-0000-00003A380000}"/>
    <cellStyle name="Millares 7 2 4 2 4 2 2" xfId="18512" xr:uid="{00000000-0005-0000-0000-00003B380000}"/>
    <cellStyle name="Millares 7 2 4 2 4 3" xfId="14136" xr:uid="{00000000-0005-0000-0000-00003C380000}"/>
    <cellStyle name="Millares 7 2 4 2 5" xfId="7571" xr:uid="{00000000-0005-0000-0000-00003D380000}"/>
    <cellStyle name="Millares 7 2 4 2 5 2" xfId="16324" xr:uid="{00000000-0005-0000-0000-00003E380000}"/>
    <cellStyle name="Millares 7 2 4 2 6" xfId="11948" xr:uid="{00000000-0005-0000-0000-00003F380000}"/>
    <cellStyle name="Millares 7 2 4 3" xfId="3465" xr:uid="{00000000-0005-0000-0000-000040380000}"/>
    <cellStyle name="Millares 7 2 4 3 2" xfId="4561" xr:uid="{00000000-0005-0000-0000-000041380000}"/>
    <cellStyle name="Millares 7 2 4 3 2 2" xfId="6750" xr:uid="{00000000-0005-0000-0000-000042380000}"/>
    <cellStyle name="Millares 7 2 4 3 2 2 2" xfId="11127" xr:uid="{00000000-0005-0000-0000-000043380000}"/>
    <cellStyle name="Millares 7 2 4 3 2 2 2 2" xfId="19880" xr:uid="{00000000-0005-0000-0000-000044380000}"/>
    <cellStyle name="Millares 7 2 4 3 2 2 3" xfId="15504" xr:uid="{00000000-0005-0000-0000-000045380000}"/>
    <cellStyle name="Millares 7 2 4 3 2 3" xfId="8939" xr:uid="{00000000-0005-0000-0000-000046380000}"/>
    <cellStyle name="Millares 7 2 4 3 2 3 2" xfId="17692" xr:uid="{00000000-0005-0000-0000-000047380000}"/>
    <cellStyle name="Millares 7 2 4 3 2 4" xfId="13316" xr:uid="{00000000-0005-0000-0000-000048380000}"/>
    <cellStyle name="Millares 7 2 4 3 3" xfId="5656" xr:uid="{00000000-0005-0000-0000-000049380000}"/>
    <cellStyle name="Millares 7 2 4 3 3 2" xfId="10033" xr:uid="{00000000-0005-0000-0000-00004A380000}"/>
    <cellStyle name="Millares 7 2 4 3 3 2 2" xfId="18786" xr:uid="{00000000-0005-0000-0000-00004B380000}"/>
    <cellStyle name="Millares 7 2 4 3 3 3" xfId="14410" xr:uid="{00000000-0005-0000-0000-00004C380000}"/>
    <cellStyle name="Millares 7 2 4 3 4" xfId="7845" xr:uid="{00000000-0005-0000-0000-00004D380000}"/>
    <cellStyle name="Millares 7 2 4 3 4 2" xfId="16598" xr:uid="{00000000-0005-0000-0000-00004E380000}"/>
    <cellStyle name="Millares 7 2 4 3 5" xfId="12222" xr:uid="{00000000-0005-0000-0000-00004F380000}"/>
    <cellStyle name="Millares 7 2 4 4" xfId="4013" xr:uid="{00000000-0005-0000-0000-000050380000}"/>
    <cellStyle name="Millares 7 2 4 4 2" xfId="6202" xr:uid="{00000000-0005-0000-0000-000051380000}"/>
    <cellStyle name="Millares 7 2 4 4 2 2" xfId="10579" xr:uid="{00000000-0005-0000-0000-000052380000}"/>
    <cellStyle name="Millares 7 2 4 4 2 2 2" xfId="19332" xr:uid="{00000000-0005-0000-0000-000053380000}"/>
    <cellStyle name="Millares 7 2 4 4 2 3" xfId="14956" xr:uid="{00000000-0005-0000-0000-000054380000}"/>
    <cellStyle name="Millares 7 2 4 4 3" xfId="8391" xr:uid="{00000000-0005-0000-0000-000055380000}"/>
    <cellStyle name="Millares 7 2 4 4 3 2" xfId="17144" xr:uid="{00000000-0005-0000-0000-000056380000}"/>
    <cellStyle name="Millares 7 2 4 4 4" xfId="12768" xr:uid="{00000000-0005-0000-0000-000057380000}"/>
    <cellStyle name="Millares 7 2 4 5" xfId="5108" xr:uid="{00000000-0005-0000-0000-000058380000}"/>
    <cellStyle name="Millares 7 2 4 5 2" xfId="9485" xr:uid="{00000000-0005-0000-0000-000059380000}"/>
    <cellStyle name="Millares 7 2 4 5 2 2" xfId="18238" xr:uid="{00000000-0005-0000-0000-00005A380000}"/>
    <cellStyle name="Millares 7 2 4 5 3" xfId="13862" xr:uid="{00000000-0005-0000-0000-00005B380000}"/>
    <cellStyle name="Millares 7 2 4 6" xfId="7297" xr:uid="{00000000-0005-0000-0000-00005C380000}"/>
    <cellStyle name="Millares 7 2 4 6 2" xfId="16050" xr:uid="{00000000-0005-0000-0000-00005D380000}"/>
    <cellStyle name="Millares 7 2 4 7" xfId="11674" xr:uid="{00000000-0005-0000-0000-00005E380000}"/>
    <cellStyle name="Millares 7 2 5" xfId="3136" xr:uid="{00000000-0005-0000-0000-00005F380000}"/>
    <cellStyle name="Millares 7 2 5 2" xfId="3690" xr:uid="{00000000-0005-0000-0000-000060380000}"/>
    <cellStyle name="Millares 7 2 5 2 2" xfId="4786" xr:uid="{00000000-0005-0000-0000-000061380000}"/>
    <cellStyle name="Millares 7 2 5 2 2 2" xfId="6975" xr:uid="{00000000-0005-0000-0000-000062380000}"/>
    <cellStyle name="Millares 7 2 5 2 2 2 2" xfId="11352" xr:uid="{00000000-0005-0000-0000-000063380000}"/>
    <cellStyle name="Millares 7 2 5 2 2 2 2 2" xfId="20105" xr:uid="{00000000-0005-0000-0000-000064380000}"/>
    <cellStyle name="Millares 7 2 5 2 2 2 3" xfId="15729" xr:uid="{00000000-0005-0000-0000-000065380000}"/>
    <cellStyle name="Millares 7 2 5 2 2 3" xfId="9164" xr:uid="{00000000-0005-0000-0000-000066380000}"/>
    <cellStyle name="Millares 7 2 5 2 2 3 2" xfId="17917" xr:uid="{00000000-0005-0000-0000-000067380000}"/>
    <cellStyle name="Millares 7 2 5 2 2 4" xfId="13541" xr:uid="{00000000-0005-0000-0000-000068380000}"/>
    <cellStyle name="Millares 7 2 5 2 3" xfId="5881" xr:uid="{00000000-0005-0000-0000-000069380000}"/>
    <cellStyle name="Millares 7 2 5 2 3 2" xfId="10258" xr:uid="{00000000-0005-0000-0000-00006A380000}"/>
    <cellStyle name="Millares 7 2 5 2 3 2 2" xfId="19011" xr:uid="{00000000-0005-0000-0000-00006B380000}"/>
    <cellStyle name="Millares 7 2 5 2 3 3" xfId="14635" xr:uid="{00000000-0005-0000-0000-00006C380000}"/>
    <cellStyle name="Millares 7 2 5 2 4" xfId="8070" xr:uid="{00000000-0005-0000-0000-00006D380000}"/>
    <cellStyle name="Millares 7 2 5 2 4 2" xfId="16823" xr:uid="{00000000-0005-0000-0000-00006E380000}"/>
    <cellStyle name="Millares 7 2 5 2 5" xfId="12447" xr:uid="{00000000-0005-0000-0000-00006F380000}"/>
    <cellStyle name="Millares 7 2 5 3" xfId="4238" xr:uid="{00000000-0005-0000-0000-000070380000}"/>
    <cellStyle name="Millares 7 2 5 3 2" xfId="6427" xr:uid="{00000000-0005-0000-0000-000071380000}"/>
    <cellStyle name="Millares 7 2 5 3 2 2" xfId="10804" xr:uid="{00000000-0005-0000-0000-000072380000}"/>
    <cellStyle name="Millares 7 2 5 3 2 2 2" xfId="19557" xr:uid="{00000000-0005-0000-0000-000073380000}"/>
    <cellStyle name="Millares 7 2 5 3 2 3" xfId="15181" xr:uid="{00000000-0005-0000-0000-000074380000}"/>
    <cellStyle name="Millares 7 2 5 3 3" xfId="8616" xr:uid="{00000000-0005-0000-0000-000075380000}"/>
    <cellStyle name="Millares 7 2 5 3 3 2" xfId="17369" xr:uid="{00000000-0005-0000-0000-000076380000}"/>
    <cellStyle name="Millares 7 2 5 3 4" xfId="12993" xr:uid="{00000000-0005-0000-0000-000077380000}"/>
    <cellStyle name="Millares 7 2 5 4" xfId="5333" xr:uid="{00000000-0005-0000-0000-000078380000}"/>
    <cellStyle name="Millares 7 2 5 4 2" xfId="9710" xr:uid="{00000000-0005-0000-0000-000079380000}"/>
    <cellStyle name="Millares 7 2 5 4 2 2" xfId="18463" xr:uid="{00000000-0005-0000-0000-00007A380000}"/>
    <cellStyle name="Millares 7 2 5 4 3" xfId="14087" xr:uid="{00000000-0005-0000-0000-00007B380000}"/>
    <cellStyle name="Millares 7 2 5 5" xfId="7522" xr:uid="{00000000-0005-0000-0000-00007C380000}"/>
    <cellStyle name="Millares 7 2 5 5 2" xfId="16275" xr:uid="{00000000-0005-0000-0000-00007D380000}"/>
    <cellStyle name="Millares 7 2 5 6" xfId="11899" xr:uid="{00000000-0005-0000-0000-00007E380000}"/>
    <cellStyle name="Millares 7 2 6" xfId="3415" xr:uid="{00000000-0005-0000-0000-00007F380000}"/>
    <cellStyle name="Millares 7 2 6 2" xfId="4512" xr:uid="{00000000-0005-0000-0000-000080380000}"/>
    <cellStyle name="Millares 7 2 6 2 2" xfId="6701" xr:uid="{00000000-0005-0000-0000-000081380000}"/>
    <cellStyle name="Millares 7 2 6 2 2 2" xfId="11078" xr:uid="{00000000-0005-0000-0000-000082380000}"/>
    <cellStyle name="Millares 7 2 6 2 2 2 2" xfId="19831" xr:uid="{00000000-0005-0000-0000-000083380000}"/>
    <cellStyle name="Millares 7 2 6 2 2 3" xfId="15455" xr:uid="{00000000-0005-0000-0000-000084380000}"/>
    <cellStyle name="Millares 7 2 6 2 3" xfId="8890" xr:uid="{00000000-0005-0000-0000-000085380000}"/>
    <cellStyle name="Millares 7 2 6 2 3 2" xfId="17643" xr:uid="{00000000-0005-0000-0000-000086380000}"/>
    <cellStyle name="Millares 7 2 6 2 4" xfId="13267" xr:uid="{00000000-0005-0000-0000-000087380000}"/>
    <cellStyle name="Millares 7 2 6 3" xfId="5607" xr:uid="{00000000-0005-0000-0000-000088380000}"/>
    <cellStyle name="Millares 7 2 6 3 2" xfId="9984" xr:uid="{00000000-0005-0000-0000-000089380000}"/>
    <cellStyle name="Millares 7 2 6 3 2 2" xfId="18737" xr:uid="{00000000-0005-0000-0000-00008A380000}"/>
    <cellStyle name="Millares 7 2 6 3 3" xfId="14361" xr:uid="{00000000-0005-0000-0000-00008B380000}"/>
    <cellStyle name="Millares 7 2 6 4" xfId="7796" xr:uid="{00000000-0005-0000-0000-00008C380000}"/>
    <cellStyle name="Millares 7 2 6 4 2" xfId="16549" xr:uid="{00000000-0005-0000-0000-00008D380000}"/>
    <cellStyle name="Millares 7 2 6 5" xfId="12173" xr:uid="{00000000-0005-0000-0000-00008E380000}"/>
    <cellStyle name="Millares 7 2 7" xfId="3965" xr:uid="{00000000-0005-0000-0000-00008F380000}"/>
    <cellStyle name="Millares 7 2 7 2" xfId="6154" xr:uid="{00000000-0005-0000-0000-000090380000}"/>
    <cellStyle name="Millares 7 2 7 2 2" xfId="10531" xr:uid="{00000000-0005-0000-0000-000091380000}"/>
    <cellStyle name="Millares 7 2 7 2 2 2" xfId="19284" xr:uid="{00000000-0005-0000-0000-000092380000}"/>
    <cellStyle name="Millares 7 2 7 2 3" xfId="14908" xr:uid="{00000000-0005-0000-0000-000093380000}"/>
    <cellStyle name="Millares 7 2 7 3" xfId="8343" xr:uid="{00000000-0005-0000-0000-000094380000}"/>
    <cellStyle name="Millares 7 2 7 3 2" xfId="17096" xr:uid="{00000000-0005-0000-0000-000095380000}"/>
    <cellStyle name="Millares 7 2 7 4" xfId="12720" xr:uid="{00000000-0005-0000-0000-000096380000}"/>
    <cellStyle name="Millares 7 2 8" xfId="5060" xr:uid="{00000000-0005-0000-0000-000097380000}"/>
    <cellStyle name="Millares 7 2 8 2" xfId="9437" xr:uid="{00000000-0005-0000-0000-000098380000}"/>
    <cellStyle name="Millares 7 2 8 2 2" xfId="18190" xr:uid="{00000000-0005-0000-0000-000099380000}"/>
    <cellStyle name="Millares 7 2 8 3" xfId="13814" xr:uid="{00000000-0005-0000-0000-00009A380000}"/>
    <cellStyle name="Millares 7 2 9" xfId="7249" xr:uid="{00000000-0005-0000-0000-00009B380000}"/>
    <cellStyle name="Millares 7 2 9 2" xfId="16002" xr:uid="{00000000-0005-0000-0000-00009C380000}"/>
    <cellStyle name="Millares 7 3" xfId="2964" xr:uid="{00000000-0005-0000-0000-00009D380000}"/>
    <cellStyle name="Millares 7 3 2" xfId="3076" xr:uid="{00000000-0005-0000-0000-00009E380000}"/>
    <cellStyle name="Millares 7 3 2 2" xfId="3352" xr:uid="{00000000-0005-0000-0000-00009F380000}"/>
    <cellStyle name="Millares 7 3 2 2 2" xfId="3905" xr:uid="{00000000-0005-0000-0000-0000A0380000}"/>
    <cellStyle name="Millares 7 3 2 2 2 2" xfId="5001" xr:uid="{00000000-0005-0000-0000-0000A1380000}"/>
    <cellStyle name="Millares 7 3 2 2 2 2 2" xfId="7190" xr:uid="{00000000-0005-0000-0000-0000A2380000}"/>
    <cellStyle name="Millares 7 3 2 2 2 2 2 2" xfId="11567" xr:uid="{00000000-0005-0000-0000-0000A3380000}"/>
    <cellStyle name="Millares 7 3 2 2 2 2 2 2 2" xfId="20320" xr:uid="{00000000-0005-0000-0000-0000A4380000}"/>
    <cellStyle name="Millares 7 3 2 2 2 2 2 3" xfId="15944" xr:uid="{00000000-0005-0000-0000-0000A5380000}"/>
    <cellStyle name="Millares 7 3 2 2 2 2 3" xfId="9379" xr:uid="{00000000-0005-0000-0000-0000A6380000}"/>
    <cellStyle name="Millares 7 3 2 2 2 2 3 2" xfId="18132" xr:uid="{00000000-0005-0000-0000-0000A7380000}"/>
    <cellStyle name="Millares 7 3 2 2 2 2 4" xfId="13756" xr:uid="{00000000-0005-0000-0000-0000A8380000}"/>
    <cellStyle name="Millares 7 3 2 2 2 3" xfId="6096" xr:uid="{00000000-0005-0000-0000-0000A9380000}"/>
    <cellStyle name="Millares 7 3 2 2 2 3 2" xfId="10473" xr:uid="{00000000-0005-0000-0000-0000AA380000}"/>
    <cellStyle name="Millares 7 3 2 2 2 3 2 2" xfId="19226" xr:uid="{00000000-0005-0000-0000-0000AB380000}"/>
    <cellStyle name="Millares 7 3 2 2 2 3 3" xfId="14850" xr:uid="{00000000-0005-0000-0000-0000AC380000}"/>
    <cellStyle name="Millares 7 3 2 2 2 4" xfId="8285" xr:uid="{00000000-0005-0000-0000-0000AD380000}"/>
    <cellStyle name="Millares 7 3 2 2 2 4 2" xfId="17038" xr:uid="{00000000-0005-0000-0000-0000AE380000}"/>
    <cellStyle name="Millares 7 3 2 2 2 5" xfId="12662" xr:uid="{00000000-0005-0000-0000-0000AF380000}"/>
    <cellStyle name="Millares 7 3 2 2 3" xfId="4453" xr:uid="{00000000-0005-0000-0000-0000B0380000}"/>
    <cellStyle name="Millares 7 3 2 2 3 2" xfId="6642" xr:uid="{00000000-0005-0000-0000-0000B1380000}"/>
    <cellStyle name="Millares 7 3 2 2 3 2 2" xfId="11019" xr:uid="{00000000-0005-0000-0000-0000B2380000}"/>
    <cellStyle name="Millares 7 3 2 2 3 2 2 2" xfId="19772" xr:uid="{00000000-0005-0000-0000-0000B3380000}"/>
    <cellStyle name="Millares 7 3 2 2 3 2 3" xfId="15396" xr:uid="{00000000-0005-0000-0000-0000B4380000}"/>
    <cellStyle name="Millares 7 3 2 2 3 3" xfId="8831" xr:uid="{00000000-0005-0000-0000-0000B5380000}"/>
    <cellStyle name="Millares 7 3 2 2 3 3 2" xfId="17584" xr:uid="{00000000-0005-0000-0000-0000B6380000}"/>
    <cellStyle name="Millares 7 3 2 2 3 4" xfId="13208" xr:uid="{00000000-0005-0000-0000-0000B7380000}"/>
    <cellStyle name="Millares 7 3 2 2 4" xfId="5548" xr:uid="{00000000-0005-0000-0000-0000B8380000}"/>
    <cellStyle name="Millares 7 3 2 2 4 2" xfId="9925" xr:uid="{00000000-0005-0000-0000-0000B9380000}"/>
    <cellStyle name="Millares 7 3 2 2 4 2 2" xfId="18678" xr:uid="{00000000-0005-0000-0000-0000BA380000}"/>
    <cellStyle name="Millares 7 3 2 2 4 3" xfId="14302" xr:uid="{00000000-0005-0000-0000-0000BB380000}"/>
    <cellStyle name="Millares 7 3 2 2 5" xfId="7737" xr:uid="{00000000-0005-0000-0000-0000BC380000}"/>
    <cellStyle name="Millares 7 3 2 2 5 2" xfId="16490" xr:uid="{00000000-0005-0000-0000-0000BD380000}"/>
    <cellStyle name="Millares 7 3 2 2 6" xfId="12114" xr:uid="{00000000-0005-0000-0000-0000BE380000}"/>
    <cellStyle name="Millares 7 3 2 3" xfId="3631" xr:uid="{00000000-0005-0000-0000-0000BF380000}"/>
    <cellStyle name="Millares 7 3 2 3 2" xfId="4727" xr:uid="{00000000-0005-0000-0000-0000C0380000}"/>
    <cellStyle name="Millares 7 3 2 3 2 2" xfId="6916" xr:uid="{00000000-0005-0000-0000-0000C1380000}"/>
    <cellStyle name="Millares 7 3 2 3 2 2 2" xfId="11293" xr:uid="{00000000-0005-0000-0000-0000C2380000}"/>
    <cellStyle name="Millares 7 3 2 3 2 2 2 2" xfId="20046" xr:uid="{00000000-0005-0000-0000-0000C3380000}"/>
    <cellStyle name="Millares 7 3 2 3 2 2 3" xfId="15670" xr:uid="{00000000-0005-0000-0000-0000C4380000}"/>
    <cellStyle name="Millares 7 3 2 3 2 3" xfId="9105" xr:uid="{00000000-0005-0000-0000-0000C5380000}"/>
    <cellStyle name="Millares 7 3 2 3 2 3 2" xfId="17858" xr:uid="{00000000-0005-0000-0000-0000C6380000}"/>
    <cellStyle name="Millares 7 3 2 3 2 4" xfId="13482" xr:uid="{00000000-0005-0000-0000-0000C7380000}"/>
    <cellStyle name="Millares 7 3 2 3 3" xfId="5822" xr:uid="{00000000-0005-0000-0000-0000C8380000}"/>
    <cellStyle name="Millares 7 3 2 3 3 2" xfId="10199" xr:uid="{00000000-0005-0000-0000-0000C9380000}"/>
    <cellStyle name="Millares 7 3 2 3 3 2 2" xfId="18952" xr:uid="{00000000-0005-0000-0000-0000CA380000}"/>
    <cellStyle name="Millares 7 3 2 3 3 3" xfId="14576" xr:uid="{00000000-0005-0000-0000-0000CB380000}"/>
    <cellStyle name="Millares 7 3 2 3 4" xfId="8011" xr:uid="{00000000-0005-0000-0000-0000CC380000}"/>
    <cellStyle name="Millares 7 3 2 3 4 2" xfId="16764" xr:uid="{00000000-0005-0000-0000-0000CD380000}"/>
    <cellStyle name="Millares 7 3 2 3 5" xfId="12388" xr:uid="{00000000-0005-0000-0000-0000CE380000}"/>
    <cellStyle name="Millares 7 3 2 4" xfId="4179" xr:uid="{00000000-0005-0000-0000-0000CF380000}"/>
    <cellStyle name="Millares 7 3 2 4 2" xfId="6368" xr:uid="{00000000-0005-0000-0000-0000D0380000}"/>
    <cellStyle name="Millares 7 3 2 4 2 2" xfId="10745" xr:uid="{00000000-0005-0000-0000-0000D1380000}"/>
    <cellStyle name="Millares 7 3 2 4 2 2 2" xfId="19498" xr:uid="{00000000-0005-0000-0000-0000D2380000}"/>
    <cellStyle name="Millares 7 3 2 4 2 3" xfId="15122" xr:uid="{00000000-0005-0000-0000-0000D3380000}"/>
    <cellStyle name="Millares 7 3 2 4 3" xfId="8557" xr:uid="{00000000-0005-0000-0000-0000D4380000}"/>
    <cellStyle name="Millares 7 3 2 4 3 2" xfId="17310" xr:uid="{00000000-0005-0000-0000-0000D5380000}"/>
    <cellStyle name="Millares 7 3 2 4 4" xfId="12934" xr:uid="{00000000-0005-0000-0000-0000D6380000}"/>
    <cellStyle name="Millares 7 3 2 5" xfId="5274" xr:uid="{00000000-0005-0000-0000-0000D7380000}"/>
    <cellStyle name="Millares 7 3 2 5 2" xfId="9651" xr:uid="{00000000-0005-0000-0000-0000D8380000}"/>
    <cellStyle name="Millares 7 3 2 5 2 2" xfId="18404" xr:uid="{00000000-0005-0000-0000-0000D9380000}"/>
    <cellStyle name="Millares 7 3 2 5 3" xfId="14028" xr:uid="{00000000-0005-0000-0000-0000DA380000}"/>
    <cellStyle name="Millares 7 3 2 6" xfId="7463" xr:uid="{00000000-0005-0000-0000-0000DB380000}"/>
    <cellStyle name="Millares 7 3 2 6 2" xfId="16216" xr:uid="{00000000-0005-0000-0000-0000DC380000}"/>
    <cellStyle name="Millares 7 3 2 7" xfId="11840" xr:uid="{00000000-0005-0000-0000-0000DD380000}"/>
    <cellStyle name="Millares 7 3 3" xfId="3240" xr:uid="{00000000-0005-0000-0000-0000DE380000}"/>
    <cellStyle name="Millares 7 3 3 2" xfId="3793" xr:uid="{00000000-0005-0000-0000-0000DF380000}"/>
    <cellStyle name="Millares 7 3 3 2 2" xfId="4889" xr:uid="{00000000-0005-0000-0000-0000E0380000}"/>
    <cellStyle name="Millares 7 3 3 2 2 2" xfId="7078" xr:uid="{00000000-0005-0000-0000-0000E1380000}"/>
    <cellStyle name="Millares 7 3 3 2 2 2 2" xfId="11455" xr:uid="{00000000-0005-0000-0000-0000E2380000}"/>
    <cellStyle name="Millares 7 3 3 2 2 2 2 2" xfId="20208" xr:uid="{00000000-0005-0000-0000-0000E3380000}"/>
    <cellStyle name="Millares 7 3 3 2 2 2 3" xfId="15832" xr:uid="{00000000-0005-0000-0000-0000E4380000}"/>
    <cellStyle name="Millares 7 3 3 2 2 3" xfId="9267" xr:uid="{00000000-0005-0000-0000-0000E5380000}"/>
    <cellStyle name="Millares 7 3 3 2 2 3 2" xfId="18020" xr:uid="{00000000-0005-0000-0000-0000E6380000}"/>
    <cellStyle name="Millares 7 3 3 2 2 4" xfId="13644" xr:uid="{00000000-0005-0000-0000-0000E7380000}"/>
    <cellStyle name="Millares 7 3 3 2 3" xfId="5984" xr:uid="{00000000-0005-0000-0000-0000E8380000}"/>
    <cellStyle name="Millares 7 3 3 2 3 2" xfId="10361" xr:uid="{00000000-0005-0000-0000-0000E9380000}"/>
    <cellStyle name="Millares 7 3 3 2 3 2 2" xfId="19114" xr:uid="{00000000-0005-0000-0000-0000EA380000}"/>
    <cellStyle name="Millares 7 3 3 2 3 3" xfId="14738" xr:uid="{00000000-0005-0000-0000-0000EB380000}"/>
    <cellStyle name="Millares 7 3 3 2 4" xfId="8173" xr:uid="{00000000-0005-0000-0000-0000EC380000}"/>
    <cellStyle name="Millares 7 3 3 2 4 2" xfId="16926" xr:uid="{00000000-0005-0000-0000-0000ED380000}"/>
    <cellStyle name="Millares 7 3 3 2 5" xfId="12550" xr:uid="{00000000-0005-0000-0000-0000EE380000}"/>
    <cellStyle name="Millares 7 3 3 3" xfId="4341" xr:uid="{00000000-0005-0000-0000-0000EF380000}"/>
    <cellStyle name="Millares 7 3 3 3 2" xfId="6530" xr:uid="{00000000-0005-0000-0000-0000F0380000}"/>
    <cellStyle name="Millares 7 3 3 3 2 2" xfId="10907" xr:uid="{00000000-0005-0000-0000-0000F1380000}"/>
    <cellStyle name="Millares 7 3 3 3 2 2 2" xfId="19660" xr:uid="{00000000-0005-0000-0000-0000F2380000}"/>
    <cellStyle name="Millares 7 3 3 3 2 3" xfId="15284" xr:uid="{00000000-0005-0000-0000-0000F3380000}"/>
    <cellStyle name="Millares 7 3 3 3 3" xfId="8719" xr:uid="{00000000-0005-0000-0000-0000F4380000}"/>
    <cellStyle name="Millares 7 3 3 3 3 2" xfId="17472" xr:uid="{00000000-0005-0000-0000-0000F5380000}"/>
    <cellStyle name="Millares 7 3 3 3 4" xfId="13096" xr:uid="{00000000-0005-0000-0000-0000F6380000}"/>
    <cellStyle name="Millares 7 3 3 4" xfId="5436" xr:uid="{00000000-0005-0000-0000-0000F7380000}"/>
    <cellStyle name="Millares 7 3 3 4 2" xfId="9813" xr:uid="{00000000-0005-0000-0000-0000F8380000}"/>
    <cellStyle name="Millares 7 3 3 4 2 2" xfId="18566" xr:uid="{00000000-0005-0000-0000-0000F9380000}"/>
    <cellStyle name="Millares 7 3 3 4 3" xfId="14190" xr:uid="{00000000-0005-0000-0000-0000FA380000}"/>
    <cellStyle name="Millares 7 3 3 5" xfId="7625" xr:uid="{00000000-0005-0000-0000-0000FB380000}"/>
    <cellStyle name="Millares 7 3 3 5 2" xfId="16378" xr:uid="{00000000-0005-0000-0000-0000FC380000}"/>
    <cellStyle name="Millares 7 3 3 6" xfId="12002" xr:uid="{00000000-0005-0000-0000-0000FD380000}"/>
    <cellStyle name="Millares 7 3 4" xfId="3519" xr:uid="{00000000-0005-0000-0000-0000FE380000}"/>
    <cellStyle name="Millares 7 3 4 2" xfId="4615" xr:uid="{00000000-0005-0000-0000-0000FF380000}"/>
    <cellStyle name="Millares 7 3 4 2 2" xfId="6804" xr:uid="{00000000-0005-0000-0000-000000390000}"/>
    <cellStyle name="Millares 7 3 4 2 2 2" xfId="11181" xr:uid="{00000000-0005-0000-0000-000001390000}"/>
    <cellStyle name="Millares 7 3 4 2 2 2 2" xfId="19934" xr:uid="{00000000-0005-0000-0000-000002390000}"/>
    <cellStyle name="Millares 7 3 4 2 2 3" xfId="15558" xr:uid="{00000000-0005-0000-0000-000003390000}"/>
    <cellStyle name="Millares 7 3 4 2 3" xfId="8993" xr:uid="{00000000-0005-0000-0000-000004390000}"/>
    <cellStyle name="Millares 7 3 4 2 3 2" xfId="17746" xr:uid="{00000000-0005-0000-0000-000005390000}"/>
    <cellStyle name="Millares 7 3 4 2 4" xfId="13370" xr:uid="{00000000-0005-0000-0000-000006390000}"/>
    <cellStyle name="Millares 7 3 4 3" xfId="5710" xr:uid="{00000000-0005-0000-0000-000007390000}"/>
    <cellStyle name="Millares 7 3 4 3 2" xfId="10087" xr:uid="{00000000-0005-0000-0000-000008390000}"/>
    <cellStyle name="Millares 7 3 4 3 2 2" xfId="18840" xr:uid="{00000000-0005-0000-0000-000009390000}"/>
    <cellStyle name="Millares 7 3 4 3 3" xfId="14464" xr:uid="{00000000-0005-0000-0000-00000A390000}"/>
    <cellStyle name="Millares 7 3 4 4" xfId="7899" xr:uid="{00000000-0005-0000-0000-00000B390000}"/>
    <cellStyle name="Millares 7 3 4 4 2" xfId="16652" xr:uid="{00000000-0005-0000-0000-00000C390000}"/>
    <cellStyle name="Millares 7 3 4 5" xfId="12276" xr:uid="{00000000-0005-0000-0000-00000D390000}"/>
    <cellStyle name="Millares 7 3 5" xfId="4067" xr:uid="{00000000-0005-0000-0000-00000E390000}"/>
    <cellStyle name="Millares 7 3 5 2" xfId="6256" xr:uid="{00000000-0005-0000-0000-00000F390000}"/>
    <cellStyle name="Millares 7 3 5 2 2" xfId="10633" xr:uid="{00000000-0005-0000-0000-000010390000}"/>
    <cellStyle name="Millares 7 3 5 2 2 2" xfId="19386" xr:uid="{00000000-0005-0000-0000-000011390000}"/>
    <cellStyle name="Millares 7 3 5 2 3" xfId="15010" xr:uid="{00000000-0005-0000-0000-000012390000}"/>
    <cellStyle name="Millares 7 3 5 3" xfId="8445" xr:uid="{00000000-0005-0000-0000-000013390000}"/>
    <cellStyle name="Millares 7 3 5 3 2" xfId="17198" xr:uid="{00000000-0005-0000-0000-000014390000}"/>
    <cellStyle name="Millares 7 3 5 4" xfId="12822" xr:uid="{00000000-0005-0000-0000-000015390000}"/>
    <cellStyle name="Millares 7 3 6" xfId="5162" xr:uid="{00000000-0005-0000-0000-000016390000}"/>
    <cellStyle name="Millares 7 3 6 2" xfId="9539" xr:uid="{00000000-0005-0000-0000-000017390000}"/>
    <cellStyle name="Millares 7 3 6 2 2" xfId="18292" xr:uid="{00000000-0005-0000-0000-000018390000}"/>
    <cellStyle name="Millares 7 3 6 3" xfId="13916" xr:uid="{00000000-0005-0000-0000-000019390000}"/>
    <cellStyle name="Millares 7 3 7" xfId="7351" xr:uid="{00000000-0005-0000-0000-00001A390000}"/>
    <cellStyle name="Millares 7 3 7 2" xfId="16104" xr:uid="{00000000-0005-0000-0000-00001B390000}"/>
    <cellStyle name="Millares 7 3 8" xfId="11728" xr:uid="{00000000-0005-0000-0000-00001C390000}"/>
    <cellStyle name="Millares 7 4" xfId="3019" xr:uid="{00000000-0005-0000-0000-00001D390000}"/>
    <cellStyle name="Millares 7 4 2" xfId="3295" xr:uid="{00000000-0005-0000-0000-00001E390000}"/>
    <cellStyle name="Millares 7 4 2 2" xfId="3848" xr:uid="{00000000-0005-0000-0000-00001F390000}"/>
    <cellStyle name="Millares 7 4 2 2 2" xfId="4944" xr:uid="{00000000-0005-0000-0000-000020390000}"/>
    <cellStyle name="Millares 7 4 2 2 2 2" xfId="7133" xr:uid="{00000000-0005-0000-0000-000021390000}"/>
    <cellStyle name="Millares 7 4 2 2 2 2 2" xfId="11510" xr:uid="{00000000-0005-0000-0000-000022390000}"/>
    <cellStyle name="Millares 7 4 2 2 2 2 2 2" xfId="20263" xr:uid="{00000000-0005-0000-0000-000023390000}"/>
    <cellStyle name="Millares 7 4 2 2 2 2 3" xfId="15887" xr:uid="{00000000-0005-0000-0000-000024390000}"/>
    <cellStyle name="Millares 7 4 2 2 2 3" xfId="9322" xr:uid="{00000000-0005-0000-0000-000025390000}"/>
    <cellStyle name="Millares 7 4 2 2 2 3 2" xfId="18075" xr:uid="{00000000-0005-0000-0000-000026390000}"/>
    <cellStyle name="Millares 7 4 2 2 2 4" xfId="13699" xr:uid="{00000000-0005-0000-0000-000027390000}"/>
    <cellStyle name="Millares 7 4 2 2 3" xfId="6039" xr:uid="{00000000-0005-0000-0000-000028390000}"/>
    <cellStyle name="Millares 7 4 2 2 3 2" xfId="10416" xr:uid="{00000000-0005-0000-0000-000029390000}"/>
    <cellStyle name="Millares 7 4 2 2 3 2 2" xfId="19169" xr:uid="{00000000-0005-0000-0000-00002A390000}"/>
    <cellStyle name="Millares 7 4 2 2 3 3" xfId="14793" xr:uid="{00000000-0005-0000-0000-00002B390000}"/>
    <cellStyle name="Millares 7 4 2 2 4" xfId="8228" xr:uid="{00000000-0005-0000-0000-00002C390000}"/>
    <cellStyle name="Millares 7 4 2 2 4 2" xfId="16981" xr:uid="{00000000-0005-0000-0000-00002D390000}"/>
    <cellStyle name="Millares 7 4 2 2 5" xfId="12605" xr:uid="{00000000-0005-0000-0000-00002E390000}"/>
    <cellStyle name="Millares 7 4 2 3" xfId="4396" xr:uid="{00000000-0005-0000-0000-00002F390000}"/>
    <cellStyle name="Millares 7 4 2 3 2" xfId="6585" xr:uid="{00000000-0005-0000-0000-000030390000}"/>
    <cellStyle name="Millares 7 4 2 3 2 2" xfId="10962" xr:uid="{00000000-0005-0000-0000-000031390000}"/>
    <cellStyle name="Millares 7 4 2 3 2 2 2" xfId="19715" xr:uid="{00000000-0005-0000-0000-000032390000}"/>
    <cellStyle name="Millares 7 4 2 3 2 3" xfId="15339" xr:uid="{00000000-0005-0000-0000-000033390000}"/>
    <cellStyle name="Millares 7 4 2 3 3" xfId="8774" xr:uid="{00000000-0005-0000-0000-000034390000}"/>
    <cellStyle name="Millares 7 4 2 3 3 2" xfId="17527" xr:uid="{00000000-0005-0000-0000-000035390000}"/>
    <cellStyle name="Millares 7 4 2 3 4" xfId="13151" xr:uid="{00000000-0005-0000-0000-000036390000}"/>
    <cellStyle name="Millares 7 4 2 4" xfId="5491" xr:uid="{00000000-0005-0000-0000-000037390000}"/>
    <cellStyle name="Millares 7 4 2 4 2" xfId="9868" xr:uid="{00000000-0005-0000-0000-000038390000}"/>
    <cellStyle name="Millares 7 4 2 4 2 2" xfId="18621" xr:uid="{00000000-0005-0000-0000-000039390000}"/>
    <cellStyle name="Millares 7 4 2 4 3" xfId="14245" xr:uid="{00000000-0005-0000-0000-00003A390000}"/>
    <cellStyle name="Millares 7 4 2 5" xfId="7680" xr:uid="{00000000-0005-0000-0000-00003B390000}"/>
    <cellStyle name="Millares 7 4 2 5 2" xfId="16433" xr:uid="{00000000-0005-0000-0000-00003C390000}"/>
    <cellStyle name="Millares 7 4 2 6" xfId="12057" xr:uid="{00000000-0005-0000-0000-00003D390000}"/>
    <cellStyle name="Millares 7 4 3" xfId="3574" xr:uid="{00000000-0005-0000-0000-00003E390000}"/>
    <cellStyle name="Millares 7 4 3 2" xfId="4670" xr:uid="{00000000-0005-0000-0000-00003F390000}"/>
    <cellStyle name="Millares 7 4 3 2 2" xfId="6859" xr:uid="{00000000-0005-0000-0000-000040390000}"/>
    <cellStyle name="Millares 7 4 3 2 2 2" xfId="11236" xr:uid="{00000000-0005-0000-0000-000041390000}"/>
    <cellStyle name="Millares 7 4 3 2 2 2 2" xfId="19989" xr:uid="{00000000-0005-0000-0000-000042390000}"/>
    <cellStyle name="Millares 7 4 3 2 2 3" xfId="15613" xr:uid="{00000000-0005-0000-0000-000043390000}"/>
    <cellStyle name="Millares 7 4 3 2 3" xfId="9048" xr:uid="{00000000-0005-0000-0000-000044390000}"/>
    <cellStyle name="Millares 7 4 3 2 3 2" xfId="17801" xr:uid="{00000000-0005-0000-0000-000045390000}"/>
    <cellStyle name="Millares 7 4 3 2 4" xfId="13425" xr:uid="{00000000-0005-0000-0000-000046390000}"/>
    <cellStyle name="Millares 7 4 3 3" xfId="5765" xr:uid="{00000000-0005-0000-0000-000047390000}"/>
    <cellStyle name="Millares 7 4 3 3 2" xfId="10142" xr:uid="{00000000-0005-0000-0000-000048390000}"/>
    <cellStyle name="Millares 7 4 3 3 2 2" xfId="18895" xr:uid="{00000000-0005-0000-0000-000049390000}"/>
    <cellStyle name="Millares 7 4 3 3 3" xfId="14519" xr:uid="{00000000-0005-0000-0000-00004A390000}"/>
    <cellStyle name="Millares 7 4 3 4" xfId="7954" xr:uid="{00000000-0005-0000-0000-00004B390000}"/>
    <cellStyle name="Millares 7 4 3 4 2" xfId="16707" xr:uid="{00000000-0005-0000-0000-00004C390000}"/>
    <cellStyle name="Millares 7 4 3 5" xfId="12331" xr:uid="{00000000-0005-0000-0000-00004D390000}"/>
    <cellStyle name="Millares 7 4 4" xfId="4122" xr:uid="{00000000-0005-0000-0000-00004E390000}"/>
    <cellStyle name="Millares 7 4 4 2" xfId="6311" xr:uid="{00000000-0005-0000-0000-00004F390000}"/>
    <cellStyle name="Millares 7 4 4 2 2" xfId="10688" xr:uid="{00000000-0005-0000-0000-000050390000}"/>
    <cellStyle name="Millares 7 4 4 2 2 2" xfId="19441" xr:uid="{00000000-0005-0000-0000-000051390000}"/>
    <cellStyle name="Millares 7 4 4 2 3" xfId="15065" xr:uid="{00000000-0005-0000-0000-000052390000}"/>
    <cellStyle name="Millares 7 4 4 3" xfId="8500" xr:uid="{00000000-0005-0000-0000-000053390000}"/>
    <cellStyle name="Millares 7 4 4 3 2" xfId="17253" xr:uid="{00000000-0005-0000-0000-000054390000}"/>
    <cellStyle name="Millares 7 4 4 4" xfId="12877" xr:uid="{00000000-0005-0000-0000-000055390000}"/>
    <cellStyle name="Millares 7 4 5" xfId="5217" xr:uid="{00000000-0005-0000-0000-000056390000}"/>
    <cellStyle name="Millares 7 4 5 2" xfId="9594" xr:uid="{00000000-0005-0000-0000-000057390000}"/>
    <cellStyle name="Millares 7 4 5 2 2" xfId="18347" xr:uid="{00000000-0005-0000-0000-000058390000}"/>
    <cellStyle name="Millares 7 4 5 3" xfId="13971" xr:uid="{00000000-0005-0000-0000-000059390000}"/>
    <cellStyle name="Millares 7 4 6" xfId="7406" xr:uid="{00000000-0005-0000-0000-00005A390000}"/>
    <cellStyle name="Millares 7 4 6 2" xfId="16159" xr:uid="{00000000-0005-0000-0000-00005B390000}"/>
    <cellStyle name="Millares 7 4 7" xfId="11783" xr:uid="{00000000-0005-0000-0000-00005C390000}"/>
    <cellStyle name="Millares 7 5" xfId="2906" xr:uid="{00000000-0005-0000-0000-00005D390000}"/>
    <cellStyle name="Millares 7 5 2" xfId="3185" xr:uid="{00000000-0005-0000-0000-00005E390000}"/>
    <cellStyle name="Millares 7 5 2 2" xfId="3738" xr:uid="{00000000-0005-0000-0000-00005F390000}"/>
    <cellStyle name="Millares 7 5 2 2 2" xfId="4834" xr:uid="{00000000-0005-0000-0000-000060390000}"/>
    <cellStyle name="Millares 7 5 2 2 2 2" xfId="7023" xr:uid="{00000000-0005-0000-0000-000061390000}"/>
    <cellStyle name="Millares 7 5 2 2 2 2 2" xfId="11400" xr:uid="{00000000-0005-0000-0000-000062390000}"/>
    <cellStyle name="Millares 7 5 2 2 2 2 2 2" xfId="20153" xr:uid="{00000000-0005-0000-0000-000063390000}"/>
    <cellStyle name="Millares 7 5 2 2 2 2 3" xfId="15777" xr:uid="{00000000-0005-0000-0000-000064390000}"/>
    <cellStyle name="Millares 7 5 2 2 2 3" xfId="9212" xr:uid="{00000000-0005-0000-0000-000065390000}"/>
    <cellStyle name="Millares 7 5 2 2 2 3 2" xfId="17965" xr:uid="{00000000-0005-0000-0000-000066390000}"/>
    <cellStyle name="Millares 7 5 2 2 2 4" xfId="13589" xr:uid="{00000000-0005-0000-0000-000067390000}"/>
    <cellStyle name="Millares 7 5 2 2 3" xfId="5929" xr:uid="{00000000-0005-0000-0000-000068390000}"/>
    <cellStyle name="Millares 7 5 2 2 3 2" xfId="10306" xr:uid="{00000000-0005-0000-0000-000069390000}"/>
    <cellStyle name="Millares 7 5 2 2 3 2 2" xfId="19059" xr:uid="{00000000-0005-0000-0000-00006A390000}"/>
    <cellStyle name="Millares 7 5 2 2 3 3" xfId="14683" xr:uid="{00000000-0005-0000-0000-00006B390000}"/>
    <cellStyle name="Millares 7 5 2 2 4" xfId="8118" xr:uid="{00000000-0005-0000-0000-00006C390000}"/>
    <cellStyle name="Millares 7 5 2 2 4 2" xfId="16871" xr:uid="{00000000-0005-0000-0000-00006D390000}"/>
    <cellStyle name="Millares 7 5 2 2 5" xfId="12495" xr:uid="{00000000-0005-0000-0000-00006E390000}"/>
    <cellStyle name="Millares 7 5 2 3" xfId="4286" xr:uid="{00000000-0005-0000-0000-00006F390000}"/>
    <cellStyle name="Millares 7 5 2 3 2" xfId="6475" xr:uid="{00000000-0005-0000-0000-000070390000}"/>
    <cellStyle name="Millares 7 5 2 3 2 2" xfId="10852" xr:uid="{00000000-0005-0000-0000-000071390000}"/>
    <cellStyle name="Millares 7 5 2 3 2 2 2" xfId="19605" xr:uid="{00000000-0005-0000-0000-000072390000}"/>
    <cellStyle name="Millares 7 5 2 3 2 3" xfId="15229" xr:uid="{00000000-0005-0000-0000-000073390000}"/>
    <cellStyle name="Millares 7 5 2 3 3" xfId="8664" xr:uid="{00000000-0005-0000-0000-000074390000}"/>
    <cellStyle name="Millares 7 5 2 3 3 2" xfId="17417" xr:uid="{00000000-0005-0000-0000-000075390000}"/>
    <cellStyle name="Millares 7 5 2 3 4" xfId="13041" xr:uid="{00000000-0005-0000-0000-000076390000}"/>
    <cellStyle name="Millares 7 5 2 4" xfId="5381" xr:uid="{00000000-0005-0000-0000-000077390000}"/>
    <cellStyle name="Millares 7 5 2 4 2" xfId="9758" xr:uid="{00000000-0005-0000-0000-000078390000}"/>
    <cellStyle name="Millares 7 5 2 4 2 2" xfId="18511" xr:uid="{00000000-0005-0000-0000-000079390000}"/>
    <cellStyle name="Millares 7 5 2 4 3" xfId="14135" xr:uid="{00000000-0005-0000-0000-00007A390000}"/>
    <cellStyle name="Millares 7 5 2 5" xfId="7570" xr:uid="{00000000-0005-0000-0000-00007B390000}"/>
    <cellStyle name="Millares 7 5 2 5 2" xfId="16323" xr:uid="{00000000-0005-0000-0000-00007C390000}"/>
    <cellStyle name="Millares 7 5 2 6" xfId="11947" xr:uid="{00000000-0005-0000-0000-00007D390000}"/>
    <cellStyle name="Millares 7 5 3" xfId="3464" xr:uid="{00000000-0005-0000-0000-00007E390000}"/>
    <cellStyle name="Millares 7 5 3 2" xfId="4560" xr:uid="{00000000-0005-0000-0000-00007F390000}"/>
    <cellStyle name="Millares 7 5 3 2 2" xfId="6749" xr:uid="{00000000-0005-0000-0000-000080390000}"/>
    <cellStyle name="Millares 7 5 3 2 2 2" xfId="11126" xr:uid="{00000000-0005-0000-0000-000081390000}"/>
    <cellStyle name="Millares 7 5 3 2 2 2 2" xfId="19879" xr:uid="{00000000-0005-0000-0000-000082390000}"/>
    <cellStyle name="Millares 7 5 3 2 2 3" xfId="15503" xr:uid="{00000000-0005-0000-0000-000083390000}"/>
    <cellStyle name="Millares 7 5 3 2 3" xfId="8938" xr:uid="{00000000-0005-0000-0000-000084390000}"/>
    <cellStyle name="Millares 7 5 3 2 3 2" xfId="17691" xr:uid="{00000000-0005-0000-0000-000085390000}"/>
    <cellStyle name="Millares 7 5 3 2 4" xfId="13315" xr:uid="{00000000-0005-0000-0000-000086390000}"/>
    <cellStyle name="Millares 7 5 3 3" xfId="5655" xr:uid="{00000000-0005-0000-0000-000087390000}"/>
    <cellStyle name="Millares 7 5 3 3 2" xfId="10032" xr:uid="{00000000-0005-0000-0000-000088390000}"/>
    <cellStyle name="Millares 7 5 3 3 2 2" xfId="18785" xr:uid="{00000000-0005-0000-0000-000089390000}"/>
    <cellStyle name="Millares 7 5 3 3 3" xfId="14409" xr:uid="{00000000-0005-0000-0000-00008A390000}"/>
    <cellStyle name="Millares 7 5 3 4" xfId="7844" xr:uid="{00000000-0005-0000-0000-00008B390000}"/>
    <cellStyle name="Millares 7 5 3 4 2" xfId="16597" xr:uid="{00000000-0005-0000-0000-00008C390000}"/>
    <cellStyle name="Millares 7 5 3 5" xfId="12221" xr:uid="{00000000-0005-0000-0000-00008D390000}"/>
    <cellStyle name="Millares 7 5 4" xfId="4012" xr:uid="{00000000-0005-0000-0000-00008E390000}"/>
    <cellStyle name="Millares 7 5 4 2" xfId="6201" xr:uid="{00000000-0005-0000-0000-00008F390000}"/>
    <cellStyle name="Millares 7 5 4 2 2" xfId="10578" xr:uid="{00000000-0005-0000-0000-000090390000}"/>
    <cellStyle name="Millares 7 5 4 2 2 2" xfId="19331" xr:uid="{00000000-0005-0000-0000-000091390000}"/>
    <cellStyle name="Millares 7 5 4 2 3" xfId="14955" xr:uid="{00000000-0005-0000-0000-000092390000}"/>
    <cellStyle name="Millares 7 5 4 3" xfId="8390" xr:uid="{00000000-0005-0000-0000-000093390000}"/>
    <cellStyle name="Millares 7 5 4 3 2" xfId="17143" xr:uid="{00000000-0005-0000-0000-000094390000}"/>
    <cellStyle name="Millares 7 5 4 4" xfId="12767" xr:uid="{00000000-0005-0000-0000-000095390000}"/>
    <cellStyle name="Millares 7 5 5" xfId="5107" xr:uid="{00000000-0005-0000-0000-000096390000}"/>
    <cellStyle name="Millares 7 5 5 2" xfId="9484" xr:uid="{00000000-0005-0000-0000-000097390000}"/>
    <cellStyle name="Millares 7 5 5 2 2" xfId="18237" xr:uid="{00000000-0005-0000-0000-000098390000}"/>
    <cellStyle name="Millares 7 5 5 3" xfId="13861" xr:uid="{00000000-0005-0000-0000-000099390000}"/>
    <cellStyle name="Millares 7 5 6" xfId="7296" xr:uid="{00000000-0005-0000-0000-00009A390000}"/>
    <cellStyle name="Millares 7 5 6 2" xfId="16049" xr:uid="{00000000-0005-0000-0000-00009B390000}"/>
    <cellStyle name="Millares 7 5 7" xfId="11673" xr:uid="{00000000-0005-0000-0000-00009C390000}"/>
    <cellStyle name="Millares 7 6" xfId="3135" xr:uid="{00000000-0005-0000-0000-00009D390000}"/>
    <cellStyle name="Millares 7 6 2" xfId="3689" xr:uid="{00000000-0005-0000-0000-00009E390000}"/>
    <cellStyle name="Millares 7 6 2 2" xfId="4785" xr:uid="{00000000-0005-0000-0000-00009F390000}"/>
    <cellStyle name="Millares 7 6 2 2 2" xfId="6974" xr:uid="{00000000-0005-0000-0000-0000A0390000}"/>
    <cellStyle name="Millares 7 6 2 2 2 2" xfId="11351" xr:uid="{00000000-0005-0000-0000-0000A1390000}"/>
    <cellStyle name="Millares 7 6 2 2 2 2 2" xfId="20104" xr:uid="{00000000-0005-0000-0000-0000A2390000}"/>
    <cellStyle name="Millares 7 6 2 2 2 3" xfId="15728" xr:uid="{00000000-0005-0000-0000-0000A3390000}"/>
    <cellStyle name="Millares 7 6 2 2 3" xfId="9163" xr:uid="{00000000-0005-0000-0000-0000A4390000}"/>
    <cellStyle name="Millares 7 6 2 2 3 2" xfId="17916" xr:uid="{00000000-0005-0000-0000-0000A5390000}"/>
    <cellStyle name="Millares 7 6 2 2 4" xfId="13540" xr:uid="{00000000-0005-0000-0000-0000A6390000}"/>
    <cellStyle name="Millares 7 6 2 3" xfId="5880" xr:uid="{00000000-0005-0000-0000-0000A7390000}"/>
    <cellStyle name="Millares 7 6 2 3 2" xfId="10257" xr:uid="{00000000-0005-0000-0000-0000A8390000}"/>
    <cellStyle name="Millares 7 6 2 3 2 2" xfId="19010" xr:uid="{00000000-0005-0000-0000-0000A9390000}"/>
    <cellStyle name="Millares 7 6 2 3 3" xfId="14634" xr:uid="{00000000-0005-0000-0000-0000AA390000}"/>
    <cellStyle name="Millares 7 6 2 4" xfId="8069" xr:uid="{00000000-0005-0000-0000-0000AB390000}"/>
    <cellStyle name="Millares 7 6 2 4 2" xfId="16822" xr:uid="{00000000-0005-0000-0000-0000AC390000}"/>
    <cellStyle name="Millares 7 6 2 5" xfId="12446" xr:uid="{00000000-0005-0000-0000-0000AD390000}"/>
    <cellStyle name="Millares 7 6 3" xfId="4237" xr:uid="{00000000-0005-0000-0000-0000AE390000}"/>
    <cellStyle name="Millares 7 6 3 2" xfId="6426" xr:uid="{00000000-0005-0000-0000-0000AF390000}"/>
    <cellStyle name="Millares 7 6 3 2 2" xfId="10803" xr:uid="{00000000-0005-0000-0000-0000B0390000}"/>
    <cellStyle name="Millares 7 6 3 2 2 2" xfId="19556" xr:uid="{00000000-0005-0000-0000-0000B1390000}"/>
    <cellStyle name="Millares 7 6 3 2 3" xfId="15180" xr:uid="{00000000-0005-0000-0000-0000B2390000}"/>
    <cellStyle name="Millares 7 6 3 3" xfId="8615" xr:uid="{00000000-0005-0000-0000-0000B3390000}"/>
    <cellStyle name="Millares 7 6 3 3 2" xfId="17368" xr:uid="{00000000-0005-0000-0000-0000B4390000}"/>
    <cellStyle name="Millares 7 6 3 4" xfId="12992" xr:uid="{00000000-0005-0000-0000-0000B5390000}"/>
    <cellStyle name="Millares 7 6 4" xfId="5332" xr:uid="{00000000-0005-0000-0000-0000B6390000}"/>
    <cellStyle name="Millares 7 6 4 2" xfId="9709" xr:uid="{00000000-0005-0000-0000-0000B7390000}"/>
    <cellStyle name="Millares 7 6 4 2 2" xfId="18462" xr:uid="{00000000-0005-0000-0000-0000B8390000}"/>
    <cellStyle name="Millares 7 6 4 3" xfId="14086" xr:uid="{00000000-0005-0000-0000-0000B9390000}"/>
    <cellStyle name="Millares 7 6 5" xfId="7521" xr:uid="{00000000-0005-0000-0000-0000BA390000}"/>
    <cellStyle name="Millares 7 6 5 2" xfId="16274" xr:uid="{00000000-0005-0000-0000-0000BB390000}"/>
    <cellStyle name="Millares 7 6 6" xfId="11898" xr:uid="{00000000-0005-0000-0000-0000BC390000}"/>
    <cellStyle name="Millares 7 7" xfId="3414" xr:uid="{00000000-0005-0000-0000-0000BD390000}"/>
    <cellStyle name="Millares 7 7 2" xfId="4511" xr:uid="{00000000-0005-0000-0000-0000BE390000}"/>
    <cellStyle name="Millares 7 7 2 2" xfId="6700" xr:uid="{00000000-0005-0000-0000-0000BF390000}"/>
    <cellStyle name="Millares 7 7 2 2 2" xfId="11077" xr:uid="{00000000-0005-0000-0000-0000C0390000}"/>
    <cellStyle name="Millares 7 7 2 2 2 2" xfId="19830" xr:uid="{00000000-0005-0000-0000-0000C1390000}"/>
    <cellStyle name="Millares 7 7 2 2 3" xfId="15454" xr:uid="{00000000-0005-0000-0000-0000C2390000}"/>
    <cellStyle name="Millares 7 7 2 3" xfId="8889" xr:uid="{00000000-0005-0000-0000-0000C3390000}"/>
    <cellStyle name="Millares 7 7 2 3 2" xfId="17642" xr:uid="{00000000-0005-0000-0000-0000C4390000}"/>
    <cellStyle name="Millares 7 7 2 4" xfId="13266" xr:uid="{00000000-0005-0000-0000-0000C5390000}"/>
    <cellStyle name="Millares 7 7 3" xfId="5606" xr:uid="{00000000-0005-0000-0000-0000C6390000}"/>
    <cellStyle name="Millares 7 7 3 2" xfId="9983" xr:uid="{00000000-0005-0000-0000-0000C7390000}"/>
    <cellStyle name="Millares 7 7 3 2 2" xfId="18736" xr:uid="{00000000-0005-0000-0000-0000C8390000}"/>
    <cellStyle name="Millares 7 7 3 3" xfId="14360" xr:uid="{00000000-0005-0000-0000-0000C9390000}"/>
    <cellStyle name="Millares 7 7 4" xfId="7795" xr:uid="{00000000-0005-0000-0000-0000CA390000}"/>
    <cellStyle name="Millares 7 7 4 2" xfId="16548" xr:uid="{00000000-0005-0000-0000-0000CB390000}"/>
    <cellStyle name="Millares 7 7 5" xfId="12172" xr:uid="{00000000-0005-0000-0000-0000CC390000}"/>
    <cellStyle name="Millares 7 8" xfId="3964" xr:uid="{00000000-0005-0000-0000-0000CD390000}"/>
    <cellStyle name="Millares 7 8 2" xfId="6153" xr:uid="{00000000-0005-0000-0000-0000CE390000}"/>
    <cellStyle name="Millares 7 8 2 2" xfId="10530" xr:uid="{00000000-0005-0000-0000-0000CF390000}"/>
    <cellStyle name="Millares 7 8 2 2 2" xfId="19283" xr:uid="{00000000-0005-0000-0000-0000D0390000}"/>
    <cellStyle name="Millares 7 8 2 3" xfId="14907" xr:uid="{00000000-0005-0000-0000-0000D1390000}"/>
    <cellStyle name="Millares 7 8 3" xfId="8342" xr:uid="{00000000-0005-0000-0000-0000D2390000}"/>
    <cellStyle name="Millares 7 8 3 2" xfId="17095" xr:uid="{00000000-0005-0000-0000-0000D3390000}"/>
    <cellStyle name="Millares 7 8 4" xfId="12719" xr:uid="{00000000-0005-0000-0000-0000D4390000}"/>
    <cellStyle name="Millares 7 9" xfId="5059" xr:uid="{00000000-0005-0000-0000-0000D5390000}"/>
    <cellStyle name="Millares 7 9 2" xfId="9436" xr:uid="{00000000-0005-0000-0000-0000D6390000}"/>
    <cellStyle name="Millares 7 9 2 2" xfId="18189" xr:uid="{00000000-0005-0000-0000-0000D7390000}"/>
    <cellStyle name="Millares 7 9 3" xfId="13813" xr:uid="{00000000-0005-0000-0000-0000D8390000}"/>
    <cellStyle name="Millares 8" xfId="242" xr:uid="{00000000-0005-0000-0000-0000D9390000}"/>
    <cellStyle name="Millares 8 10" xfId="7250" xr:uid="{00000000-0005-0000-0000-0000DA390000}"/>
    <cellStyle name="Millares 8 10 2" xfId="16003" xr:uid="{00000000-0005-0000-0000-0000DB390000}"/>
    <cellStyle name="Millares 8 11" xfId="11627" xr:uid="{00000000-0005-0000-0000-0000DC390000}"/>
    <cellStyle name="Millares 8 2" xfId="243" xr:uid="{00000000-0005-0000-0000-0000DD390000}"/>
    <cellStyle name="Millares 8 2 10" xfId="11628" xr:uid="{00000000-0005-0000-0000-0000DE390000}"/>
    <cellStyle name="Millares 8 2 2" xfId="2967" xr:uid="{00000000-0005-0000-0000-0000DF390000}"/>
    <cellStyle name="Millares 8 2 2 2" xfId="3079" xr:uid="{00000000-0005-0000-0000-0000E0390000}"/>
    <cellStyle name="Millares 8 2 2 2 2" xfId="3355" xr:uid="{00000000-0005-0000-0000-0000E1390000}"/>
    <cellStyle name="Millares 8 2 2 2 2 2" xfId="3908" xr:uid="{00000000-0005-0000-0000-0000E2390000}"/>
    <cellStyle name="Millares 8 2 2 2 2 2 2" xfId="5004" xr:uid="{00000000-0005-0000-0000-0000E3390000}"/>
    <cellStyle name="Millares 8 2 2 2 2 2 2 2" xfId="7193" xr:uid="{00000000-0005-0000-0000-0000E4390000}"/>
    <cellStyle name="Millares 8 2 2 2 2 2 2 2 2" xfId="11570" xr:uid="{00000000-0005-0000-0000-0000E5390000}"/>
    <cellStyle name="Millares 8 2 2 2 2 2 2 2 2 2" xfId="20323" xr:uid="{00000000-0005-0000-0000-0000E6390000}"/>
    <cellStyle name="Millares 8 2 2 2 2 2 2 2 3" xfId="15947" xr:uid="{00000000-0005-0000-0000-0000E7390000}"/>
    <cellStyle name="Millares 8 2 2 2 2 2 2 3" xfId="9382" xr:uid="{00000000-0005-0000-0000-0000E8390000}"/>
    <cellStyle name="Millares 8 2 2 2 2 2 2 3 2" xfId="18135" xr:uid="{00000000-0005-0000-0000-0000E9390000}"/>
    <cellStyle name="Millares 8 2 2 2 2 2 2 4" xfId="13759" xr:uid="{00000000-0005-0000-0000-0000EA390000}"/>
    <cellStyle name="Millares 8 2 2 2 2 2 3" xfId="6099" xr:uid="{00000000-0005-0000-0000-0000EB390000}"/>
    <cellStyle name="Millares 8 2 2 2 2 2 3 2" xfId="10476" xr:uid="{00000000-0005-0000-0000-0000EC390000}"/>
    <cellStyle name="Millares 8 2 2 2 2 2 3 2 2" xfId="19229" xr:uid="{00000000-0005-0000-0000-0000ED390000}"/>
    <cellStyle name="Millares 8 2 2 2 2 2 3 3" xfId="14853" xr:uid="{00000000-0005-0000-0000-0000EE390000}"/>
    <cellStyle name="Millares 8 2 2 2 2 2 4" xfId="8288" xr:uid="{00000000-0005-0000-0000-0000EF390000}"/>
    <cellStyle name="Millares 8 2 2 2 2 2 4 2" xfId="17041" xr:uid="{00000000-0005-0000-0000-0000F0390000}"/>
    <cellStyle name="Millares 8 2 2 2 2 2 5" xfId="12665" xr:uid="{00000000-0005-0000-0000-0000F1390000}"/>
    <cellStyle name="Millares 8 2 2 2 2 3" xfId="4456" xr:uid="{00000000-0005-0000-0000-0000F2390000}"/>
    <cellStyle name="Millares 8 2 2 2 2 3 2" xfId="6645" xr:uid="{00000000-0005-0000-0000-0000F3390000}"/>
    <cellStyle name="Millares 8 2 2 2 2 3 2 2" xfId="11022" xr:uid="{00000000-0005-0000-0000-0000F4390000}"/>
    <cellStyle name="Millares 8 2 2 2 2 3 2 2 2" xfId="19775" xr:uid="{00000000-0005-0000-0000-0000F5390000}"/>
    <cellStyle name="Millares 8 2 2 2 2 3 2 3" xfId="15399" xr:uid="{00000000-0005-0000-0000-0000F6390000}"/>
    <cellStyle name="Millares 8 2 2 2 2 3 3" xfId="8834" xr:uid="{00000000-0005-0000-0000-0000F7390000}"/>
    <cellStyle name="Millares 8 2 2 2 2 3 3 2" xfId="17587" xr:uid="{00000000-0005-0000-0000-0000F8390000}"/>
    <cellStyle name="Millares 8 2 2 2 2 3 4" xfId="13211" xr:uid="{00000000-0005-0000-0000-0000F9390000}"/>
    <cellStyle name="Millares 8 2 2 2 2 4" xfId="5551" xr:uid="{00000000-0005-0000-0000-0000FA390000}"/>
    <cellStyle name="Millares 8 2 2 2 2 4 2" xfId="9928" xr:uid="{00000000-0005-0000-0000-0000FB390000}"/>
    <cellStyle name="Millares 8 2 2 2 2 4 2 2" xfId="18681" xr:uid="{00000000-0005-0000-0000-0000FC390000}"/>
    <cellStyle name="Millares 8 2 2 2 2 4 3" xfId="14305" xr:uid="{00000000-0005-0000-0000-0000FD390000}"/>
    <cellStyle name="Millares 8 2 2 2 2 5" xfId="7740" xr:uid="{00000000-0005-0000-0000-0000FE390000}"/>
    <cellStyle name="Millares 8 2 2 2 2 5 2" xfId="16493" xr:uid="{00000000-0005-0000-0000-0000FF390000}"/>
    <cellStyle name="Millares 8 2 2 2 2 6" xfId="12117" xr:uid="{00000000-0005-0000-0000-0000003A0000}"/>
    <cellStyle name="Millares 8 2 2 2 3" xfId="3634" xr:uid="{00000000-0005-0000-0000-0000013A0000}"/>
    <cellStyle name="Millares 8 2 2 2 3 2" xfId="4730" xr:uid="{00000000-0005-0000-0000-0000023A0000}"/>
    <cellStyle name="Millares 8 2 2 2 3 2 2" xfId="6919" xr:uid="{00000000-0005-0000-0000-0000033A0000}"/>
    <cellStyle name="Millares 8 2 2 2 3 2 2 2" xfId="11296" xr:uid="{00000000-0005-0000-0000-0000043A0000}"/>
    <cellStyle name="Millares 8 2 2 2 3 2 2 2 2" xfId="20049" xr:uid="{00000000-0005-0000-0000-0000053A0000}"/>
    <cellStyle name="Millares 8 2 2 2 3 2 2 3" xfId="15673" xr:uid="{00000000-0005-0000-0000-0000063A0000}"/>
    <cellStyle name="Millares 8 2 2 2 3 2 3" xfId="9108" xr:uid="{00000000-0005-0000-0000-0000073A0000}"/>
    <cellStyle name="Millares 8 2 2 2 3 2 3 2" xfId="17861" xr:uid="{00000000-0005-0000-0000-0000083A0000}"/>
    <cellStyle name="Millares 8 2 2 2 3 2 4" xfId="13485" xr:uid="{00000000-0005-0000-0000-0000093A0000}"/>
    <cellStyle name="Millares 8 2 2 2 3 3" xfId="5825" xr:uid="{00000000-0005-0000-0000-00000A3A0000}"/>
    <cellStyle name="Millares 8 2 2 2 3 3 2" xfId="10202" xr:uid="{00000000-0005-0000-0000-00000B3A0000}"/>
    <cellStyle name="Millares 8 2 2 2 3 3 2 2" xfId="18955" xr:uid="{00000000-0005-0000-0000-00000C3A0000}"/>
    <cellStyle name="Millares 8 2 2 2 3 3 3" xfId="14579" xr:uid="{00000000-0005-0000-0000-00000D3A0000}"/>
    <cellStyle name="Millares 8 2 2 2 3 4" xfId="8014" xr:uid="{00000000-0005-0000-0000-00000E3A0000}"/>
    <cellStyle name="Millares 8 2 2 2 3 4 2" xfId="16767" xr:uid="{00000000-0005-0000-0000-00000F3A0000}"/>
    <cellStyle name="Millares 8 2 2 2 3 5" xfId="12391" xr:uid="{00000000-0005-0000-0000-0000103A0000}"/>
    <cellStyle name="Millares 8 2 2 2 4" xfId="4182" xr:uid="{00000000-0005-0000-0000-0000113A0000}"/>
    <cellStyle name="Millares 8 2 2 2 4 2" xfId="6371" xr:uid="{00000000-0005-0000-0000-0000123A0000}"/>
    <cellStyle name="Millares 8 2 2 2 4 2 2" xfId="10748" xr:uid="{00000000-0005-0000-0000-0000133A0000}"/>
    <cellStyle name="Millares 8 2 2 2 4 2 2 2" xfId="19501" xr:uid="{00000000-0005-0000-0000-0000143A0000}"/>
    <cellStyle name="Millares 8 2 2 2 4 2 3" xfId="15125" xr:uid="{00000000-0005-0000-0000-0000153A0000}"/>
    <cellStyle name="Millares 8 2 2 2 4 3" xfId="8560" xr:uid="{00000000-0005-0000-0000-0000163A0000}"/>
    <cellStyle name="Millares 8 2 2 2 4 3 2" xfId="17313" xr:uid="{00000000-0005-0000-0000-0000173A0000}"/>
    <cellStyle name="Millares 8 2 2 2 4 4" xfId="12937" xr:uid="{00000000-0005-0000-0000-0000183A0000}"/>
    <cellStyle name="Millares 8 2 2 2 5" xfId="5277" xr:uid="{00000000-0005-0000-0000-0000193A0000}"/>
    <cellStyle name="Millares 8 2 2 2 5 2" xfId="9654" xr:uid="{00000000-0005-0000-0000-00001A3A0000}"/>
    <cellStyle name="Millares 8 2 2 2 5 2 2" xfId="18407" xr:uid="{00000000-0005-0000-0000-00001B3A0000}"/>
    <cellStyle name="Millares 8 2 2 2 5 3" xfId="14031" xr:uid="{00000000-0005-0000-0000-00001C3A0000}"/>
    <cellStyle name="Millares 8 2 2 2 6" xfId="7466" xr:uid="{00000000-0005-0000-0000-00001D3A0000}"/>
    <cellStyle name="Millares 8 2 2 2 6 2" xfId="16219" xr:uid="{00000000-0005-0000-0000-00001E3A0000}"/>
    <cellStyle name="Millares 8 2 2 2 7" xfId="11843" xr:uid="{00000000-0005-0000-0000-00001F3A0000}"/>
    <cellStyle name="Millares 8 2 2 3" xfId="3243" xr:uid="{00000000-0005-0000-0000-0000203A0000}"/>
    <cellStyle name="Millares 8 2 2 3 2" xfId="3796" xr:uid="{00000000-0005-0000-0000-0000213A0000}"/>
    <cellStyle name="Millares 8 2 2 3 2 2" xfId="4892" xr:uid="{00000000-0005-0000-0000-0000223A0000}"/>
    <cellStyle name="Millares 8 2 2 3 2 2 2" xfId="7081" xr:uid="{00000000-0005-0000-0000-0000233A0000}"/>
    <cellStyle name="Millares 8 2 2 3 2 2 2 2" xfId="11458" xr:uid="{00000000-0005-0000-0000-0000243A0000}"/>
    <cellStyle name="Millares 8 2 2 3 2 2 2 2 2" xfId="20211" xr:uid="{00000000-0005-0000-0000-0000253A0000}"/>
    <cellStyle name="Millares 8 2 2 3 2 2 2 3" xfId="15835" xr:uid="{00000000-0005-0000-0000-0000263A0000}"/>
    <cellStyle name="Millares 8 2 2 3 2 2 3" xfId="9270" xr:uid="{00000000-0005-0000-0000-0000273A0000}"/>
    <cellStyle name="Millares 8 2 2 3 2 2 3 2" xfId="18023" xr:uid="{00000000-0005-0000-0000-0000283A0000}"/>
    <cellStyle name="Millares 8 2 2 3 2 2 4" xfId="13647" xr:uid="{00000000-0005-0000-0000-0000293A0000}"/>
    <cellStyle name="Millares 8 2 2 3 2 3" xfId="5987" xr:uid="{00000000-0005-0000-0000-00002A3A0000}"/>
    <cellStyle name="Millares 8 2 2 3 2 3 2" xfId="10364" xr:uid="{00000000-0005-0000-0000-00002B3A0000}"/>
    <cellStyle name="Millares 8 2 2 3 2 3 2 2" xfId="19117" xr:uid="{00000000-0005-0000-0000-00002C3A0000}"/>
    <cellStyle name="Millares 8 2 2 3 2 3 3" xfId="14741" xr:uid="{00000000-0005-0000-0000-00002D3A0000}"/>
    <cellStyle name="Millares 8 2 2 3 2 4" xfId="8176" xr:uid="{00000000-0005-0000-0000-00002E3A0000}"/>
    <cellStyle name="Millares 8 2 2 3 2 4 2" xfId="16929" xr:uid="{00000000-0005-0000-0000-00002F3A0000}"/>
    <cellStyle name="Millares 8 2 2 3 2 5" xfId="12553" xr:uid="{00000000-0005-0000-0000-0000303A0000}"/>
    <cellStyle name="Millares 8 2 2 3 3" xfId="4344" xr:uid="{00000000-0005-0000-0000-0000313A0000}"/>
    <cellStyle name="Millares 8 2 2 3 3 2" xfId="6533" xr:uid="{00000000-0005-0000-0000-0000323A0000}"/>
    <cellStyle name="Millares 8 2 2 3 3 2 2" xfId="10910" xr:uid="{00000000-0005-0000-0000-0000333A0000}"/>
    <cellStyle name="Millares 8 2 2 3 3 2 2 2" xfId="19663" xr:uid="{00000000-0005-0000-0000-0000343A0000}"/>
    <cellStyle name="Millares 8 2 2 3 3 2 3" xfId="15287" xr:uid="{00000000-0005-0000-0000-0000353A0000}"/>
    <cellStyle name="Millares 8 2 2 3 3 3" xfId="8722" xr:uid="{00000000-0005-0000-0000-0000363A0000}"/>
    <cellStyle name="Millares 8 2 2 3 3 3 2" xfId="17475" xr:uid="{00000000-0005-0000-0000-0000373A0000}"/>
    <cellStyle name="Millares 8 2 2 3 3 4" xfId="13099" xr:uid="{00000000-0005-0000-0000-0000383A0000}"/>
    <cellStyle name="Millares 8 2 2 3 4" xfId="5439" xr:uid="{00000000-0005-0000-0000-0000393A0000}"/>
    <cellStyle name="Millares 8 2 2 3 4 2" xfId="9816" xr:uid="{00000000-0005-0000-0000-00003A3A0000}"/>
    <cellStyle name="Millares 8 2 2 3 4 2 2" xfId="18569" xr:uid="{00000000-0005-0000-0000-00003B3A0000}"/>
    <cellStyle name="Millares 8 2 2 3 4 3" xfId="14193" xr:uid="{00000000-0005-0000-0000-00003C3A0000}"/>
    <cellStyle name="Millares 8 2 2 3 5" xfId="7628" xr:uid="{00000000-0005-0000-0000-00003D3A0000}"/>
    <cellStyle name="Millares 8 2 2 3 5 2" xfId="16381" xr:uid="{00000000-0005-0000-0000-00003E3A0000}"/>
    <cellStyle name="Millares 8 2 2 3 6" xfId="12005" xr:uid="{00000000-0005-0000-0000-00003F3A0000}"/>
    <cellStyle name="Millares 8 2 2 4" xfId="3522" xr:uid="{00000000-0005-0000-0000-0000403A0000}"/>
    <cellStyle name="Millares 8 2 2 4 2" xfId="4618" xr:uid="{00000000-0005-0000-0000-0000413A0000}"/>
    <cellStyle name="Millares 8 2 2 4 2 2" xfId="6807" xr:uid="{00000000-0005-0000-0000-0000423A0000}"/>
    <cellStyle name="Millares 8 2 2 4 2 2 2" xfId="11184" xr:uid="{00000000-0005-0000-0000-0000433A0000}"/>
    <cellStyle name="Millares 8 2 2 4 2 2 2 2" xfId="19937" xr:uid="{00000000-0005-0000-0000-0000443A0000}"/>
    <cellStyle name="Millares 8 2 2 4 2 2 3" xfId="15561" xr:uid="{00000000-0005-0000-0000-0000453A0000}"/>
    <cellStyle name="Millares 8 2 2 4 2 3" xfId="8996" xr:uid="{00000000-0005-0000-0000-0000463A0000}"/>
    <cellStyle name="Millares 8 2 2 4 2 3 2" xfId="17749" xr:uid="{00000000-0005-0000-0000-0000473A0000}"/>
    <cellStyle name="Millares 8 2 2 4 2 4" xfId="13373" xr:uid="{00000000-0005-0000-0000-0000483A0000}"/>
    <cellStyle name="Millares 8 2 2 4 3" xfId="5713" xr:uid="{00000000-0005-0000-0000-0000493A0000}"/>
    <cellStyle name="Millares 8 2 2 4 3 2" xfId="10090" xr:uid="{00000000-0005-0000-0000-00004A3A0000}"/>
    <cellStyle name="Millares 8 2 2 4 3 2 2" xfId="18843" xr:uid="{00000000-0005-0000-0000-00004B3A0000}"/>
    <cellStyle name="Millares 8 2 2 4 3 3" xfId="14467" xr:uid="{00000000-0005-0000-0000-00004C3A0000}"/>
    <cellStyle name="Millares 8 2 2 4 4" xfId="7902" xr:uid="{00000000-0005-0000-0000-00004D3A0000}"/>
    <cellStyle name="Millares 8 2 2 4 4 2" xfId="16655" xr:uid="{00000000-0005-0000-0000-00004E3A0000}"/>
    <cellStyle name="Millares 8 2 2 4 5" xfId="12279" xr:uid="{00000000-0005-0000-0000-00004F3A0000}"/>
    <cellStyle name="Millares 8 2 2 5" xfId="4070" xr:uid="{00000000-0005-0000-0000-0000503A0000}"/>
    <cellStyle name="Millares 8 2 2 5 2" xfId="6259" xr:uid="{00000000-0005-0000-0000-0000513A0000}"/>
    <cellStyle name="Millares 8 2 2 5 2 2" xfId="10636" xr:uid="{00000000-0005-0000-0000-0000523A0000}"/>
    <cellStyle name="Millares 8 2 2 5 2 2 2" xfId="19389" xr:uid="{00000000-0005-0000-0000-0000533A0000}"/>
    <cellStyle name="Millares 8 2 2 5 2 3" xfId="15013" xr:uid="{00000000-0005-0000-0000-0000543A0000}"/>
    <cellStyle name="Millares 8 2 2 5 3" xfId="8448" xr:uid="{00000000-0005-0000-0000-0000553A0000}"/>
    <cellStyle name="Millares 8 2 2 5 3 2" xfId="17201" xr:uid="{00000000-0005-0000-0000-0000563A0000}"/>
    <cellStyle name="Millares 8 2 2 5 4" xfId="12825" xr:uid="{00000000-0005-0000-0000-0000573A0000}"/>
    <cellStyle name="Millares 8 2 2 6" xfId="5165" xr:uid="{00000000-0005-0000-0000-0000583A0000}"/>
    <cellStyle name="Millares 8 2 2 6 2" xfId="9542" xr:uid="{00000000-0005-0000-0000-0000593A0000}"/>
    <cellStyle name="Millares 8 2 2 6 2 2" xfId="18295" xr:uid="{00000000-0005-0000-0000-00005A3A0000}"/>
    <cellStyle name="Millares 8 2 2 6 3" xfId="13919" xr:uid="{00000000-0005-0000-0000-00005B3A0000}"/>
    <cellStyle name="Millares 8 2 2 7" xfId="7354" xr:uid="{00000000-0005-0000-0000-00005C3A0000}"/>
    <cellStyle name="Millares 8 2 2 7 2" xfId="16107" xr:uid="{00000000-0005-0000-0000-00005D3A0000}"/>
    <cellStyle name="Millares 8 2 2 8" xfId="11731" xr:uid="{00000000-0005-0000-0000-00005E3A0000}"/>
    <cellStyle name="Millares 8 2 3" xfId="3022" xr:uid="{00000000-0005-0000-0000-00005F3A0000}"/>
    <cellStyle name="Millares 8 2 3 2" xfId="3298" xr:uid="{00000000-0005-0000-0000-0000603A0000}"/>
    <cellStyle name="Millares 8 2 3 2 2" xfId="3851" xr:uid="{00000000-0005-0000-0000-0000613A0000}"/>
    <cellStyle name="Millares 8 2 3 2 2 2" xfId="4947" xr:uid="{00000000-0005-0000-0000-0000623A0000}"/>
    <cellStyle name="Millares 8 2 3 2 2 2 2" xfId="7136" xr:uid="{00000000-0005-0000-0000-0000633A0000}"/>
    <cellStyle name="Millares 8 2 3 2 2 2 2 2" xfId="11513" xr:uid="{00000000-0005-0000-0000-0000643A0000}"/>
    <cellStyle name="Millares 8 2 3 2 2 2 2 2 2" xfId="20266" xr:uid="{00000000-0005-0000-0000-0000653A0000}"/>
    <cellStyle name="Millares 8 2 3 2 2 2 2 3" xfId="15890" xr:uid="{00000000-0005-0000-0000-0000663A0000}"/>
    <cellStyle name="Millares 8 2 3 2 2 2 3" xfId="9325" xr:uid="{00000000-0005-0000-0000-0000673A0000}"/>
    <cellStyle name="Millares 8 2 3 2 2 2 3 2" xfId="18078" xr:uid="{00000000-0005-0000-0000-0000683A0000}"/>
    <cellStyle name="Millares 8 2 3 2 2 2 4" xfId="13702" xr:uid="{00000000-0005-0000-0000-0000693A0000}"/>
    <cellStyle name="Millares 8 2 3 2 2 3" xfId="6042" xr:uid="{00000000-0005-0000-0000-00006A3A0000}"/>
    <cellStyle name="Millares 8 2 3 2 2 3 2" xfId="10419" xr:uid="{00000000-0005-0000-0000-00006B3A0000}"/>
    <cellStyle name="Millares 8 2 3 2 2 3 2 2" xfId="19172" xr:uid="{00000000-0005-0000-0000-00006C3A0000}"/>
    <cellStyle name="Millares 8 2 3 2 2 3 3" xfId="14796" xr:uid="{00000000-0005-0000-0000-00006D3A0000}"/>
    <cellStyle name="Millares 8 2 3 2 2 4" xfId="8231" xr:uid="{00000000-0005-0000-0000-00006E3A0000}"/>
    <cellStyle name="Millares 8 2 3 2 2 4 2" xfId="16984" xr:uid="{00000000-0005-0000-0000-00006F3A0000}"/>
    <cellStyle name="Millares 8 2 3 2 2 5" xfId="12608" xr:uid="{00000000-0005-0000-0000-0000703A0000}"/>
    <cellStyle name="Millares 8 2 3 2 3" xfId="4399" xr:uid="{00000000-0005-0000-0000-0000713A0000}"/>
    <cellStyle name="Millares 8 2 3 2 3 2" xfId="6588" xr:uid="{00000000-0005-0000-0000-0000723A0000}"/>
    <cellStyle name="Millares 8 2 3 2 3 2 2" xfId="10965" xr:uid="{00000000-0005-0000-0000-0000733A0000}"/>
    <cellStyle name="Millares 8 2 3 2 3 2 2 2" xfId="19718" xr:uid="{00000000-0005-0000-0000-0000743A0000}"/>
    <cellStyle name="Millares 8 2 3 2 3 2 3" xfId="15342" xr:uid="{00000000-0005-0000-0000-0000753A0000}"/>
    <cellStyle name="Millares 8 2 3 2 3 3" xfId="8777" xr:uid="{00000000-0005-0000-0000-0000763A0000}"/>
    <cellStyle name="Millares 8 2 3 2 3 3 2" xfId="17530" xr:uid="{00000000-0005-0000-0000-0000773A0000}"/>
    <cellStyle name="Millares 8 2 3 2 3 4" xfId="13154" xr:uid="{00000000-0005-0000-0000-0000783A0000}"/>
    <cellStyle name="Millares 8 2 3 2 4" xfId="5494" xr:uid="{00000000-0005-0000-0000-0000793A0000}"/>
    <cellStyle name="Millares 8 2 3 2 4 2" xfId="9871" xr:uid="{00000000-0005-0000-0000-00007A3A0000}"/>
    <cellStyle name="Millares 8 2 3 2 4 2 2" xfId="18624" xr:uid="{00000000-0005-0000-0000-00007B3A0000}"/>
    <cellStyle name="Millares 8 2 3 2 4 3" xfId="14248" xr:uid="{00000000-0005-0000-0000-00007C3A0000}"/>
    <cellStyle name="Millares 8 2 3 2 5" xfId="7683" xr:uid="{00000000-0005-0000-0000-00007D3A0000}"/>
    <cellStyle name="Millares 8 2 3 2 5 2" xfId="16436" xr:uid="{00000000-0005-0000-0000-00007E3A0000}"/>
    <cellStyle name="Millares 8 2 3 2 6" xfId="12060" xr:uid="{00000000-0005-0000-0000-00007F3A0000}"/>
    <cellStyle name="Millares 8 2 3 3" xfId="3577" xr:uid="{00000000-0005-0000-0000-0000803A0000}"/>
    <cellStyle name="Millares 8 2 3 3 2" xfId="4673" xr:uid="{00000000-0005-0000-0000-0000813A0000}"/>
    <cellStyle name="Millares 8 2 3 3 2 2" xfId="6862" xr:uid="{00000000-0005-0000-0000-0000823A0000}"/>
    <cellStyle name="Millares 8 2 3 3 2 2 2" xfId="11239" xr:uid="{00000000-0005-0000-0000-0000833A0000}"/>
    <cellStyle name="Millares 8 2 3 3 2 2 2 2" xfId="19992" xr:uid="{00000000-0005-0000-0000-0000843A0000}"/>
    <cellStyle name="Millares 8 2 3 3 2 2 3" xfId="15616" xr:uid="{00000000-0005-0000-0000-0000853A0000}"/>
    <cellStyle name="Millares 8 2 3 3 2 3" xfId="9051" xr:uid="{00000000-0005-0000-0000-0000863A0000}"/>
    <cellStyle name="Millares 8 2 3 3 2 3 2" xfId="17804" xr:uid="{00000000-0005-0000-0000-0000873A0000}"/>
    <cellStyle name="Millares 8 2 3 3 2 4" xfId="13428" xr:uid="{00000000-0005-0000-0000-0000883A0000}"/>
    <cellStyle name="Millares 8 2 3 3 3" xfId="5768" xr:uid="{00000000-0005-0000-0000-0000893A0000}"/>
    <cellStyle name="Millares 8 2 3 3 3 2" xfId="10145" xr:uid="{00000000-0005-0000-0000-00008A3A0000}"/>
    <cellStyle name="Millares 8 2 3 3 3 2 2" xfId="18898" xr:uid="{00000000-0005-0000-0000-00008B3A0000}"/>
    <cellStyle name="Millares 8 2 3 3 3 3" xfId="14522" xr:uid="{00000000-0005-0000-0000-00008C3A0000}"/>
    <cellStyle name="Millares 8 2 3 3 4" xfId="7957" xr:uid="{00000000-0005-0000-0000-00008D3A0000}"/>
    <cellStyle name="Millares 8 2 3 3 4 2" xfId="16710" xr:uid="{00000000-0005-0000-0000-00008E3A0000}"/>
    <cellStyle name="Millares 8 2 3 3 5" xfId="12334" xr:uid="{00000000-0005-0000-0000-00008F3A0000}"/>
    <cellStyle name="Millares 8 2 3 4" xfId="4125" xr:uid="{00000000-0005-0000-0000-0000903A0000}"/>
    <cellStyle name="Millares 8 2 3 4 2" xfId="6314" xr:uid="{00000000-0005-0000-0000-0000913A0000}"/>
    <cellStyle name="Millares 8 2 3 4 2 2" xfId="10691" xr:uid="{00000000-0005-0000-0000-0000923A0000}"/>
    <cellStyle name="Millares 8 2 3 4 2 2 2" xfId="19444" xr:uid="{00000000-0005-0000-0000-0000933A0000}"/>
    <cellStyle name="Millares 8 2 3 4 2 3" xfId="15068" xr:uid="{00000000-0005-0000-0000-0000943A0000}"/>
    <cellStyle name="Millares 8 2 3 4 3" xfId="8503" xr:uid="{00000000-0005-0000-0000-0000953A0000}"/>
    <cellStyle name="Millares 8 2 3 4 3 2" xfId="17256" xr:uid="{00000000-0005-0000-0000-0000963A0000}"/>
    <cellStyle name="Millares 8 2 3 4 4" xfId="12880" xr:uid="{00000000-0005-0000-0000-0000973A0000}"/>
    <cellStyle name="Millares 8 2 3 5" xfId="5220" xr:uid="{00000000-0005-0000-0000-0000983A0000}"/>
    <cellStyle name="Millares 8 2 3 5 2" xfId="9597" xr:uid="{00000000-0005-0000-0000-0000993A0000}"/>
    <cellStyle name="Millares 8 2 3 5 2 2" xfId="18350" xr:uid="{00000000-0005-0000-0000-00009A3A0000}"/>
    <cellStyle name="Millares 8 2 3 5 3" xfId="13974" xr:uid="{00000000-0005-0000-0000-00009B3A0000}"/>
    <cellStyle name="Millares 8 2 3 6" xfId="7409" xr:uid="{00000000-0005-0000-0000-00009C3A0000}"/>
    <cellStyle name="Millares 8 2 3 6 2" xfId="16162" xr:uid="{00000000-0005-0000-0000-00009D3A0000}"/>
    <cellStyle name="Millares 8 2 3 7" xfId="11786" xr:uid="{00000000-0005-0000-0000-00009E3A0000}"/>
    <cellStyle name="Millares 8 2 4" xfId="2909" xr:uid="{00000000-0005-0000-0000-00009F3A0000}"/>
    <cellStyle name="Millares 8 2 4 2" xfId="3188" xr:uid="{00000000-0005-0000-0000-0000A03A0000}"/>
    <cellStyle name="Millares 8 2 4 2 2" xfId="3741" xr:uid="{00000000-0005-0000-0000-0000A13A0000}"/>
    <cellStyle name="Millares 8 2 4 2 2 2" xfId="4837" xr:uid="{00000000-0005-0000-0000-0000A23A0000}"/>
    <cellStyle name="Millares 8 2 4 2 2 2 2" xfId="7026" xr:uid="{00000000-0005-0000-0000-0000A33A0000}"/>
    <cellStyle name="Millares 8 2 4 2 2 2 2 2" xfId="11403" xr:uid="{00000000-0005-0000-0000-0000A43A0000}"/>
    <cellStyle name="Millares 8 2 4 2 2 2 2 2 2" xfId="20156" xr:uid="{00000000-0005-0000-0000-0000A53A0000}"/>
    <cellStyle name="Millares 8 2 4 2 2 2 2 3" xfId="15780" xr:uid="{00000000-0005-0000-0000-0000A63A0000}"/>
    <cellStyle name="Millares 8 2 4 2 2 2 3" xfId="9215" xr:uid="{00000000-0005-0000-0000-0000A73A0000}"/>
    <cellStyle name="Millares 8 2 4 2 2 2 3 2" xfId="17968" xr:uid="{00000000-0005-0000-0000-0000A83A0000}"/>
    <cellStyle name="Millares 8 2 4 2 2 2 4" xfId="13592" xr:uid="{00000000-0005-0000-0000-0000A93A0000}"/>
    <cellStyle name="Millares 8 2 4 2 2 3" xfId="5932" xr:uid="{00000000-0005-0000-0000-0000AA3A0000}"/>
    <cellStyle name="Millares 8 2 4 2 2 3 2" xfId="10309" xr:uid="{00000000-0005-0000-0000-0000AB3A0000}"/>
    <cellStyle name="Millares 8 2 4 2 2 3 2 2" xfId="19062" xr:uid="{00000000-0005-0000-0000-0000AC3A0000}"/>
    <cellStyle name="Millares 8 2 4 2 2 3 3" xfId="14686" xr:uid="{00000000-0005-0000-0000-0000AD3A0000}"/>
    <cellStyle name="Millares 8 2 4 2 2 4" xfId="8121" xr:uid="{00000000-0005-0000-0000-0000AE3A0000}"/>
    <cellStyle name="Millares 8 2 4 2 2 4 2" xfId="16874" xr:uid="{00000000-0005-0000-0000-0000AF3A0000}"/>
    <cellStyle name="Millares 8 2 4 2 2 5" xfId="12498" xr:uid="{00000000-0005-0000-0000-0000B03A0000}"/>
    <cellStyle name="Millares 8 2 4 2 3" xfId="4289" xr:uid="{00000000-0005-0000-0000-0000B13A0000}"/>
    <cellStyle name="Millares 8 2 4 2 3 2" xfId="6478" xr:uid="{00000000-0005-0000-0000-0000B23A0000}"/>
    <cellStyle name="Millares 8 2 4 2 3 2 2" xfId="10855" xr:uid="{00000000-0005-0000-0000-0000B33A0000}"/>
    <cellStyle name="Millares 8 2 4 2 3 2 2 2" xfId="19608" xr:uid="{00000000-0005-0000-0000-0000B43A0000}"/>
    <cellStyle name="Millares 8 2 4 2 3 2 3" xfId="15232" xr:uid="{00000000-0005-0000-0000-0000B53A0000}"/>
    <cellStyle name="Millares 8 2 4 2 3 3" xfId="8667" xr:uid="{00000000-0005-0000-0000-0000B63A0000}"/>
    <cellStyle name="Millares 8 2 4 2 3 3 2" xfId="17420" xr:uid="{00000000-0005-0000-0000-0000B73A0000}"/>
    <cellStyle name="Millares 8 2 4 2 3 4" xfId="13044" xr:uid="{00000000-0005-0000-0000-0000B83A0000}"/>
    <cellStyle name="Millares 8 2 4 2 4" xfId="5384" xr:uid="{00000000-0005-0000-0000-0000B93A0000}"/>
    <cellStyle name="Millares 8 2 4 2 4 2" xfId="9761" xr:uid="{00000000-0005-0000-0000-0000BA3A0000}"/>
    <cellStyle name="Millares 8 2 4 2 4 2 2" xfId="18514" xr:uid="{00000000-0005-0000-0000-0000BB3A0000}"/>
    <cellStyle name="Millares 8 2 4 2 4 3" xfId="14138" xr:uid="{00000000-0005-0000-0000-0000BC3A0000}"/>
    <cellStyle name="Millares 8 2 4 2 5" xfId="7573" xr:uid="{00000000-0005-0000-0000-0000BD3A0000}"/>
    <cellStyle name="Millares 8 2 4 2 5 2" xfId="16326" xr:uid="{00000000-0005-0000-0000-0000BE3A0000}"/>
    <cellStyle name="Millares 8 2 4 2 6" xfId="11950" xr:uid="{00000000-0005-0000-0000-0000BF3A0000}"/>
    <cellStyle name="Millares 8 2 4 3" xfId="3467" xr:uid="{00000000-0005-0000-0000-0000C03A0000}"/>
    <cellStyle name="Millares 8 2 4 3 2" xfId="4563" xr:uid="{00000000-0005-0000-0000-0000C13A0000}"/>
    <cellStyle name="Millares 8 2 4 3 2 2" xfId="6752" xr:uid="{00000000-0005-0000-0000-0000C23A0000}"/>
    <cellStyle name="Millares 8 2 4 3 2 2 2" xfId="11129" xr:uid="{00000000-0005-0000-0000-0000C33A0000}"/>
    <cellStyle name="Millares 8 2 4 3 2 2 2 2" xfId="19882" xr:uid="{00000000-0005-0000-0000-0000C43A0000}"/>
    <cellStyle name="Millares 8 2 4 3 2 2 3" xfId="15506" xr:uid="{00000000-0005-0000-0000-0000C53A0000}"/>
    <cellStyle name="Millares 8 2 4 3 2 3" xfId="8941" xr:uid="{00000000-0005-0000-0000-0000C63A0000}"/>
    <cellStyle name="Millares 8 2 4 3 2 3 2" xfId="17694" xr:uid="{00000000-0005-0000-0000-0000C73A0000}"/>
    <cellStyle name="Millares 8 2 4 3 2 4" xfId="13318" xr:uid="{00000000-0005-0000-0000-0000C83A0000}"/>
    <cellStyle name="Millares 8 2 4 3 3" xfId="5658" xr:uid="{00000000-0005-0000-0000-0000C93A0000}"/>
    <cellStyle name="Millares 8 2 4 3 3 2" xfId="10035" xr:uid="{00000000-0005-0000-0000-0000CA3A0000}"/>
    <cellStyle name="Millares 8 2 4 3 3 2 2" xfId="18788" xr:uid="{00000000-0005-0000-0000-0000CB3A0000}"/>
    <cellStyle name="Millares 8 2 4 3 3 3" xfId="14412" xr:uid="{00000000-0005-0000-0000-0000CC3A0000}"/>
    <cellStyle name="Millares 8 2 4 3 4" xfId="7847" xr:uid="{00000000-0005-0000-0000-0000CD3A0000}"/>
    <cellStyle name="Millares 8 2 4 3 4 2" xfId="16600" xr:uid="{00000000-0005-0000-0000-0000CE3A0000}"/>
    <cellStyle name="Millares 8 2 4 3 5" xfId="12224" xr:uid="{00000000-0005-0000-0000-0000CF3A0000}"/>
    <cellStyle name="Millares 8 2 4 4" xfId="4015" xr:uid="{00000000-0005-0000-0000-0000D03A0000}"/>
    <cellStyle name="Millares 8 2 4 4 2" xfId="6204" xr:uid="{00000000-0005-0000-0000-0000D13A0000}"/>
    <cellStyle name="Millares 8 2 4 4 2 2" xfId="10581" xr:uid="{00000000-0005-0000-0000-0000D23A0000}"/>
    <cellStyle name="Millares 8 2 4 4 2 2 2" xfId="19334" xr:uid="{00000000-0005-0000-0000-0000D33A0000}"/>
    <cellStyle name="Millares 8 2 4 4 2 3" xfId="14958" xr:uid="{00000000-0005-0000-0000-0000D43A0000}"/>
    <cellStyle name="Millares 8 2 4 4 3" xfId="8393" xr:uid="{00000000-0005-0000-0000-0000D53A0000}"/>
    <cellStyle name="Millares 8 2 4 4 3 2" xfId="17146" xr:uid="{00000000-0005-0000-0000-0000D63A0000}"/>
    <cellStyle name="Millares 8 2 4 4 4" xfId="12770" xr:uid="{00000000-0005-0000-0000-0000D73A0000}"/>
    <cellStyle name="Millares 8 2 4 5" xfId="5110" xr:uid="{00000000-0005-0000-0000-0000D83A0000}"/>
    <cellStyle name="Millares 8 2 4 5 2" xfId="9487" xr:uid="{00000000-0005-0000-0000-0000D93A0000}"/>
    <cellStyle name="Millares 8 2 4 5 2 2" xfId="18240" xr:uid="{00000000-0005-0000-0000-0000DA3A0000}"/>
    <cellStyle name="Millares 8 2 4 5 3" xfId="13864" xr:uid="{00000000-0005-0000-0000-0000DB3A0000}"/>
    <cellStyle name="Millares 8 2 4 6" xfId="7299" xr:uid="{00000000-0005-0000-0000-0000DC3A0000}"/>
    <cellStyle name="Millares 8 2 4 6 2" xfId="16052" xr:uid="{00000000-0005-0000-0000-0000DD3A0000}"/>
    <cellStyle name="Millares 8 2 4 7" xfId="11676" xr:uid="{00000000-0005-0000-0000-0000DE3A0000}"/>
    <cellStyle name="Millares 8 2 5" xfId="3138" xr:uid="{00000000-0005-0000-0000-0000DF3A0000}"/>
    <cellStyle name="Millares 8 2 5 2" xfId="3692" xr:uid="{00000000-0005-0000-0000-0000E03A0000}"/>
    <cellStyle name="Millares 8 2 5 2 2" xfId="4788" xr:uid="{00000000-0005-0000-0000-0000E13A0000}"/>
    <cellStyle name="Millares 8 2 5 2 2 2" xfId="6977" xr:uid="{00000000-0005-0000-0000-0000E23A0000}"/>
    <cellStyle name="Millares 8 2 5 2 2 2 2" xfId="11354" xr:uid="{00000000-0005-0000-0000-0000E33A0000}"/>
    <cellStyle name="Millares 8 2 5 2 2 2 2 2" xfId="20107" xr:uid="{00000000-0005-0000-0000-0000E43A0000}"/>
    <cellStyle name="Millares 8 2 5 2 2 2 3" xfId="15731" xr:uid="{00000000-0005-0000-0000-0000E53A0000}"/>
    <cellStyle name="Millares 8 2 5 2 2 3" xfId="9166" xr:uid="{00000000-0005-0000-0000-0000E63A0000}"/>
    <cellStyle name="Millares 8 2 5 2 2 3 2" xfId="17919" xr:uid="{00000000-0005-0000-0000-0000E73A0000}"/>
    <cellStyle name="Millares 8 2 5 2 2 4" xfId="13543" xr:uid="{00000000-0005-0000-0000-0000E83A0000}"/>
    <cellStyle name="Millares 8 2 5 2 3" xfId="5883" xr:uid="{00000000-0005-0000-0000-0000E93A0000}"/>
    <cellStyle name="Millares 8 2 5 2 3 2" xfId="10260" xr:uid="{00000000-0005-0000-0000-0000EA3A0000}"/>
    <cellStyle name="Millares 8 2 5 2 3 2 2" xfId="19013" xr:uid="{00000000-0005-0000-0000-0000EB3A0000}"/>
    <cellStyle name="Millares 8 2 5 2 3 3" xfId="14637" xr:uid="{00000000-0005-0000-0000-0000EC3A0000}"/>
    <cellStyle name="Millares 8 2 5 2 4" xfId="8072" xr:uid="{00000000-0005-0000-0000-0000ED3A0000}"/>
    <cellStyle name="Millares 8 2 5 2 4 2" xfId="16825" xr:uid="{00000000-0005-0000-0000-0000EE3A0000}"/>
    <cellStyle name="Millares 8 2 5 2 5" xfId="12449" xr:uid="{00000000-0005-0000-0000-0000EF3A0000}"/>
    <cellStyle name="Millares 8 2 5 3" xfId="4240" xr:uid="{00000000-0005-0000-0000-0000F03A0000}"/>
    <cellStyle name="Millares 8 2 5 3 2" xfId="6429" xr:uid="{00000000-0005-0000-0000-0000F13A0000}"/>
    <cellStyle name="Millares 8 2 5 3 2 2" xfId="10806" xr:uid="{00000000-0005-0000-0000-0000F23A0000}"/>
    <cellStyle name="Millares 8 2 5 3 2 2 2" xfId="19559" xr:uid="{00000000-0005-0000-0000-0000F33A0000}"/>
    <cellStyle name="Millares 8 2 5 3 2 3" xfId="15183" xr:uid="{00000000-0005-0000-0000-0000F43A0000}"/>
    <cellStyle name="Millares 8 2 5 3 3" xfId="8618" xr:uid="{00000000-0005-0000-0000-0000F53A0000}"/>
    <cellStyle name="Millares 8 2 5 3 3 2" xfId="17371" xr:uid="{00000000-0005-0000-0000-0000F63A0000}"/>
    <cellStyle name="Millares 8 2 5 3 4" xfId="12995" xr:uid="{00000000-0005-0000-0000-0000F73A0000}"/>
    <cellStyle name="Millares 8 2 5 4" xfId="5335" xr:uid="{00000000-0005-0000-0000-0000F83A0000}"/>
    <cellStyle name="Millares 8 2 5 4 2" xfId="9712" xr:uid="{00000000-0005-0000-0000-0000F93A0000}"/>
    <cellStyle name="Millares 8 2 5 4 2 2" xfId="18465" xr:uid="{00000000-0005-0000-0000-0000FA3A0000}"/>
    <cellStyle name="Millares 8 2 5 4 3" xfId="14089" xr:uid="{00000000-0005-0000-0000-0000FB3A0000}"/>
    <cellStyle name="Millares 8 2 5 5" xfId="7524" xr:uid="{00000000-0005-0000-0000-0000FC3A0000}"/>
    <cellStyle name="Millares 8 2 5 5 2" xfId="16277" xr:uid="{00000000-0005-0000-0000-0000FD3A0000}"/>
    <cellStyle name="Millares 8 2 5 6" xfId="11901" xr:uid="{00000000-0005-0000-0000-0000FE3A0000}"/>
    <cellStyle name="Millares 8 2 6" xfId="3417" xr:uid="{00000000-0005-0000-0000-0000FF3A0000}"/>
    <cellStyle name="Millares 8 2 6 2" xfId="4514" xr:uid="{00000000-0005-0000-0000-0000003B0000}"/>
    <cellStyle name="Millares 8 2 6 2 2" xfId="6703" xr:uid="{00000000-0005-0000-0000-0000013B0000}"/>
    <cellStyle name="Millares 8 2 6 2 2 2" xfId="11080" xr:uid="{00000000-0005-0000-0000-0000023B0000}"/>
    <cellStyle name="Millares 8 2 6 2 2 2 2" xfId="19833" xr:uid="{00000000-0005-0000-0000-0000033B0000}"/>
    <cellStyle name="Millares 8 2 6 2 2 3" xfId="15457" xr:uid="{00000000-0005-0000-0000-0000043B0000}"/>
    <cellStyle name="Millares 8 2 6 2 3" xfId="8892" xr:uid="{00000000-0005-0000-0000-0000053B0000}"/>
    <cellStyle name="Millares 8 2 6 2 3 2" xfId="17645" xr:uid="{00000000-0005-0000-0000-0000063B0000}"/>
    <cellStyle name="Millares 8 2 6 2 4" xfId="13269" xr:uid="{00000000-0005-0000-0000-0000073B0000}"/>
    <cellStyle name="Millares 8 2 6 3" xfId="5609" xr:uid="{00000000-0005-0000-0000-0000083B0000}"/>
    <cellStyle name="Millares 8 2 6 3 2" xfId="9986" xr:uid="{00000000-0005-0000-0000-0000093B0000}"/>
    <cellStyle name="Millares 8 2 6 3 2 2" xfId="18739" xr:uid="{00000000-0005-0000-0000-00000A3B0000}"/>
    <cellStyle name="Millares 8 2 6 3 3" xfId="14363" xr:uid="{00000000-0005-0000-0000-00000B3B0000}"/>
    <cellStyle name="Millares 8 2 6 4" xfId="7798" xr:uid="{00000000-0005-0000-0000-00000C3B0000}"/>
    <cellStyle name="Millares 8 2 6 4 2" xfId="16551" xr:uid="{00000000-0005-0000-0000-00000D3B0000}"/>
    <cellStyle name="Millares 8 2 6 5" xfId="12175" xr:uid="{00000000-0005-0000-0000-00000E3B0000}"/>
    <cellStyle name="Millares 8 2 7" xfId="3967" xr:uid="{00000000-0005-0000-0000-00000F3B0000}"/>
    <cellStyle name="Millares 8 2 7 2" xfId="6156" xr:uid="{00000000-0005-0000-0000-0000103B0000}"/>
    <cellStyle name="Millares 8 2 7 2 2" xfId="10533" xr:uid="{00000000-0005-0000-0000-0000113B0000}"/>
    <cellStyle name="Millares 8 2 7 2 2 2" xfId="19286" xr:uid="{00000000-0005-0000-0000-0000123B0000}"/>
    <cellStyle name="Millares 8 2 7 2 3" xfId="14910" xr:uid="{00000000-0005-0000-0000-0000133B0000}"/>
    <cellStyle name="Millares 8 2 7 3" xfId="8345" xr:uid="{00000000-0005-0000-0000-0000143B0000}"/>
    <cellStyle name="Millares 8 2 7 3 2" xfId="17098" xr:uid="{00000000-0005-0000-0000-0000153B0000}"/>
    <cellStyle name="Millares 8 2 7 4" xfId="12722" xr:uid="{00000000-0005-0000-0000-0000163B0000}"/>
    <cellStyle name="Millares 8 2 8" xfId="5062" xr:uid="{00000000-0005-0000-0000-0000173B0000}"/>
    <cellStyle name="Millares 8 2 8 2" xfId="9439" xr:uid="{00000000-0005-0000-0000-0000183B0000}"/>
    <cellStyle name="Millares 8 2 8 2 2" xfId="18192" xr:uid="{00000000-0005-0000-0000-0000193B0000}"/>
    <cellStyle name="Millares 8 2 8 3" xfId="13816" xr:uid="{00000000-0005-0000-0000-00001A3B0000}"/>
    <cellStyle name="Millares 8 2 9" xfId="7251" xr:uid="{00000000-0005-0000-0000-00001B3B0000}"/>
    <cellStyle name="Millares 8 2 9 2" xfId="16004" xr:uid="{00000000-0005-0000-0000-00001C3B0000}"/>
    <cellStyle name="Millares 8 3" xfId="2966" xr:uid="{00000000-0005-0000-0000-00001D3B0000}"/>
    <cellStyle name="Millares 8 3 2" xfId="3078" xr:uid="{00000000-0005-0000-0000-00001E3B0000}"/>
    <cellStyle name="Millares 8 3 2 2" xfId="3354" xr:uid="{00000000-0005-0000-0000-00001F3B0000}"/>
    <cellStyle name="Millares 8 3 2 2 2" xfId="3907" xr:uid="{00000000-0005-0000-0000-0000203B0000}"/>
    <cellStyle name="Millares 8 3 2 2 2 2" xfId="5003" xr:uid="{00000000-0005-0000-0000-0000213B0000}"/>
    <cellStyle name="Millares 8 3 2 2 2 2 2" xfId="7192" xr:uid="{00000000-0005-0000-0000-0000223B0000}"/>
    <cellStyle name="Millares 8 3 2 2 2 2 2 2" xfId="11569" xr:uid="{00000000-0005-0000-0000-0000233B0000}"/>
    <cellStyle name="Millares 8 3 2 2 2 2 2 2 2" xfId="20322" xr:uid="{00000000-0005-0000-0000-0000243B0000}"/>
    <cellStyle name="Millares 8 3 2 2 2 2 2 3" xfId="15946" xr:uid="{00000000-0005-0000-0000-0000253B0000}"/>
    <cellStyle name="Millares 8 3 2 2 2 2 3" xfId="9381" xr:uid="{00000000-0005-0000-0000-0000263B0000}"/>
    <cellStyle name="Millares 8 3 2 2 2 2 3 2" xfId="18134" xr:uid="{00000000-0005-0000-0000-0000273B0000}"/>
    <cellStyle name="Millares 8 3 2 2 2 2 4" xfId="13758" xr:uid="{00000000-0005-0000-0000-0000283B0000}"/>
    <cellStyle name="Millares 8 3 2 2 2 3" xfId="6098" xr:uid="{00000000-0005-0000-0000-0000293B0000}"/>
    <cellStyle name="Millares 8 3 2 2 2 3 2" xfId="10475" xr:uid="{00000000-0005-0000-0000-00002A3B0000}"/>
    <cellStyle name="Millares 8 3 2 2 2 3 2 2" xfId="19228" xr:uid="{00000000-0005-0000-0000-00002B3B0000}"/>
    <cellStyle name="Millares 8 3 2 2 2 3 3" xfId="14852" xr:uid="{00000000-0005-0000-0000-00002C3B0000}"/>
    <cellStyle name="Millares 8 3 2 2 2 4" xfId="8287" xr:uid="{00000000-0005-0000-0000-00002D3B0000}"/>
    <cellStyle name="Millares 8 3 2 2 2 4 2" xfId="17040" xr:uid="{00000000-0005-0000-0000-00002E3B0000}"/>
    <cellStyle name="Millares 8 3 2 2 2 5" xfId="12664" xr:uid="{00000000-0005-0000-0000-00002F3B0000}"/>
    <cellStyle name="Millares 8 3 2 2 3" xfId="4455" xr:uid="{00000000-0005-0000-0000-0000303B0000}"/>
    <cellStyle name="Millares 8 3 2 2 3 2" xfId="6644" xr:uid="{00000000-0005-0000-0000-0000313B0000}"/>
    <cellStyle name="Millares 8 3 2 2 3 2 2" xfId="11021" xr:uid="{00000000-0005-0000-0000-0000323B0000}"/>
    <cellStyle name="Millares 8 3 2 2 3 2 2 2" xfId="19774" xr:uid="{00000000-0005-0000-0000-0000333B0000}"/>
    <cellStyle name="Millares 8 3 2 2 3 2 3" xfId="15398" xr:uid="{00000000-0005-0000-0000-0000343B0000}"/>
    <cellStyle name="Millares 8 3 2 2 3 3" xfId="8833" xr:uid="{00000000-0005-0000-0000-0000353B0000}"/>
    <cellStyle name="Millares 8 3 2 2 3 3 2" xfId="17586" xr:uid="{00000000-0005-0000-0000-0000363B0000}"/>
    <cellStyle name="Millares 8 3 2 2 3 4" xfId="13210" xr:uid="{00000000-0005-0000-0000-0000373B0000}"/>
    <cellStyle name="Millares 8 3 2 2 4" xfId="5550" xr:uid="{00000000-0005-0000-0000-0000383B0000}"/>
    <cellStyle name="Millares 8 3 2 2 4 2" xfId="9927" xr:uid="{00000000-0005-0000-0000-0000393B0000}"/>
    <cellStyle name="Millares 8 3 2 2 4 2 2" xfId="18680" xr:uid="{00000000-0005-0000-0000-00003A3B0000}"/>
    <cellStyle name="Millares 8 3 2 2 4 3" xfId="14304" xr:uid="{00000000-0005-0000-0000-00003B3B0000}"/>
    <cellStyle name="Millares 8 3 2 2 5" xfId="7739" xr:uid="{00000000-0005-0000-0000-00003C3B0000}"/>
    <cellStyle name="Millares 8 3 2 2 5 2" xfId="16492" xr:uid="{00000000-0005-0000-0000-00003D3B0000}"/>
    <cellStyle name="Millares 8 3 2 2 6" xfId="12116" xr:uid="{00000000-0005-0000-0000-00003E3B0000}"/>
    <cellStyle name="Millares 8 3 2 3" xfId="3633" xr:uid="{00000000-0005-0000-0000-00003F3B0000}"/>
    <cellStyle name="Millares 8 3 2 3 2" xfId="4729" xr:uid="{00000000-0005-0000-0000-0000403B0000}"/>
    <cellStyle name="Millares 8 3 2 3 2 2" xfId="6918" xr:uid="{00000000-0005-0000-0000-0000413B0000}"/>
    <cellStyle name="Millares 8 3 2 3 2 2 2" xfId="11295" xr:uid="{00000000-0005-0000-0000-0000423B0000}"/>
    <cellStyle name="Millares 8 3 2 3 2 2 2 2" xfId="20048" xr:uid="{00000000-0005-0000-0000-0000433B0000}"/>
    <cellStyle name="Millares 8 3 2 3 2 2 3" xfId="15672" xr:uid="{00000000-0005-0000-0000-0000443B0000}"/>
    <cellStyle name="Millares 8 3 2 3 2 3" xfId="9107" xr:uid="{00000000-0005-0000-0000-0000453B0000}"/>
    <cellStyle name="Millares 8 3 2 3 2 3 2" xfId="17860" xr:uid="{00000000-0005-0000-0000-0000463B0000}"/>
    <cellStyle name="Millares 8 3 2 3 2 4" xfId="13484" xr:uid="{00000000-0005-0000-0000-0000473B0000}"/>
    <cellStyle name="Millares 8 3 2 3 3" xfId="5824" xr:uid="{00000000-0005-0000-0000-0000483B0000}"/>
    <cellStyle name="Millares 8 3 2 3 3 2" xfId="10201" xr:uid="{00000000-0005-0000-0000-0000493B0000}"/>
    <cellStyle name="Millares 8 3 2 3 3 2 2" xfId="18954" xr:uid="{00000000-0005-0000-0000-00004A3B0000}"/>
    <cellStyle name="Millares 8 3 2 3 3 3" xfId="14578" xr:uid="{00000000-0005-0000-0000-00004B3B0000}"/>
    <cellStyle name="Millares 8 3 2 3 4" xfId="8013" xr:uid="{00000000-0005-0000-0000-00004C3B0000}"/>
    <cellStyle name="Millares 8 3 2 3 4 2" xfId="16766" xr:uid="{00000000-0005-0000-0000-00004D3B0000}"/>
    <cellStyle name="Millares 8 3 2 3 5" xfId="12390" xr:uid="{00000000-0005-0000-0000-00004E3B0000}"/>
    <cellStyle name="Millares 8 3 2 4" xfId="4181" xr:uid="{00000000-0005-0000-0000-00004F3B0000}"/>
    <cellStyle name="Millares 8 3 2 4 2" xfId="6370" xr:uid="{00000000-0005-0000-0000-0000503B0000}"/>
    <cellStyle name="Millares 8 3 2 4 2 2" xfId="10747" xr:uid="{00000000-0005-0000-0000-0000513B0000}"/>
    <cellStyle name="Millares 8 3 2 4 2 2 2" xfId="19500" xr:uid="{00000000-0005-0000-0000-0000523B0000}"/>
    <cellStyle name="Millares 8 3 2 4 2 3" xfId="15124" xr:uid="{00000000-0005-0000-0000-0000533B0000}"/>
    <cellStyle name="Millares 8 3 2 4 3" xfId="8559" xr:uid="{00000000-0005-0000-0000-0000543B0000}"/>
    <cellStyle name="Millares 8 3 2 4 3 2" xfId="17312" xr:uid="{00000000-0005-0000-0000-0000553B0000}"/>
    <cellStyle name="Millares 8 3 2 4 4" xfId="12936" xr:uid="{00000000-0005-0000-0000-0000563B0000}"/>
    <cellStyle name="Millares 8 3 2 5" xfId="5276" xr:uid="{00000000-0005-0000-0000-0000573B0000}"/>
    <cellStyle name="Millares 8 3 2 5 2" xfId="9653" xr:uid="{00000000-0005-0000-0000-0000583B0000}"/>
    <cellStyle name="Millares 8 3 2 5 2 2" xfId="18406" xr:uid="{00000000-0005-0000-0000-0000593B0000}"/>
    <cellStyle name="Millares 8 3 2 5 3" xfId="14030" xr:uid="{00000000-0005-0000-0000-00005A3B0000}"/>
    <cellStyle name="Millares 8 3 2 6" xfId="7465" xr:uid="{00000000-0005-0000-0000-00005B3B0000}"/>
    <cellStyle name="Millares 8 3 2 6 2" xfId="16218" xr:uid="{00000000-0005-0000-0000-00005C3B0000}"/>
    <cellStyle name="Millares 8 3 2 7" xfId="11842" xr:uid="{00000000-0005-0000-0000-00005D3B0000}"/>
    <cellStyle name="Millares 8 3 3" xfId="3242" xr:uid="{00000000-0005-0000-0000-00005E3B0000}"/>
    <cellStyle name="Millares 8 3 3 2" xfId="3795" xr:uid="{00000000-0005-0000-0000-00005F3B0000}"/>
    <cellStyle name="Millares 8 3 3 2 2" xfId="4891" xr:uid="{00000000-0005-0000-0000-0000603B0000}"/>
    <cellStyle name="Millares 8 3 3 2 2 2" xfId="7080" xr:uid="{00000000-0005-0000-0000-0000613B0000}"/>
    <cellStyle name="Millares 8 3 3 2 2 2 2" xfId="11457" xr:uid="{00000000-0005-0000-0000-0000623B0000}"/>
    <cellStyle name="Millares 8 3 3 2 2 2 2 2" xfId="20210" xr:uid="{00000000-0005-0000-0000-0000633B0000}"/>
    <cellStyle name="Millares 8 3 3 2 2 2 3" xfId="15834" xr:uid="{00000000-0005-0000-0000-0000643B0000}"/>
    <cellStyle name="Millares 8 3 3 2 2 3" xfId="9269" xr:uid="{00000000-0005-0000-0000-0000653B0000}"/>
    <cellStyle name="Millares 8 3 3 2 2 3 2" xfId="18022" xr:uid="{00000000-0005-0000-0000-0000663B0000}"/>
    <cellStyle name="Millares 8 3 3 2 2 4" xfId="13646" xr:uid="{00000000-0005-0000-0000-0000673B0000}"/>
    <cellStyle name="Millares 8 3 3 2 3" xfId="5986" xr:uid="{00000000-0005-0000-0000-0000683B0000}"/>
    <cellStyle name="Millares 8 3 3 2 3 2" xfId="10363" xr:uid="{00000000-0005-0000-0000-0000693B0000}"/>
    <cellStyle name="Millares 8 3 3 2 3 2 2" xfId="19116" xr:uid="{00000000-0005-0000-0000-00006A3B0000}"/>
    <cellStyle name="Millares 8 3 3 2 3 3" xfId="14740" xr:uid="{00000000-0005-0000-0000-00006B3B0000}"/>
    <cellStyle name="Millares 8 3 3 2 4" xfId="8175" xr:uid="{00000000-0005-0000-0000-00006C3B0000}"/>
    <cellStyle name="Millares 8 3 3 2 4 2" xfId="16928" xr:uid="{00000000-0005-0000-0000-00006D3B0000}"/>
    <cellStyle name="Millares 8 3 3 2 5" xfId="12552" xr:uid="{00000000-0005-0000-0000-00006E3B0000}"/>
    <cellStyle name="Millares 8 3 3 3" xfId="4343" xr:uid="{00000000-0005-0000-0000-00006F3B0000}"/>
    <cellStyle name="Millares 8 3 3 3 2" xfId="6532" xr:uid="{00000000-0005-0000-0000-0000703B0000}"/>
    <cellStyle name="Millares 8 3 3 3 2 2" xfId="10909" xr:uid="{00000000-0005-0000-0000-0000713B0000}"/>
    <cellStyle name="Millares 8 3 3 3 2 2 2" xfId="19662" xr:uid="{00000000-0005-0000-0000-0000723B0000}"/>
    <cellStyle name="Millares 8 3 3 3 2 3" xfId="15286" xr:uid="{00000000-0005-0000-0000-0000733B0000}"/>
    <cellStyle name="Millares 8 3 3 3 3" xfId="8721" xr:uid="{00000000-0005-0000-0000-0000743B0000}"/>
    <cellStyle name="Millares 8 3 3 3 3 2" xfId="17474" xr:uid="{00000000-0005-0000-0000-0000753B0000}"/>
    <cellStyle name="Millares 8 3 3 3 4" xfId="13098" xr:uid="{00000000-0005-0000-0000-0000763B0000}"/>
    <cellStyle name="Millares 8 3 3 4" xfId="5438" xr:uid="{00000000-0005-0000-0000-0000773B0000}"/>
    <cellStyle name="Millares 8 3 3 4 2" xfId="9815" xr:uid="{00000000-0005-0000-0000-0000783B0000}"/>
    <cellStyle name="Millares 8 3 3 4 2 2" xfId="18568" xr:uid="{00000000-0005-0000-0000-0000793B0000}"/>
    <cellStyle name="Millares 8 3 3 4 3" xfId="14192" xr:uid="{00000000-0005-0000-0000-00007A3B0000}"/>
    <cellStyle name="Millares 8 3 3 5" xfId="7627" xr:uid="{00000000-0005-0000-0000-00007B3B0000}"/>
    <cellStyle name="Millares 8 3 3 5 2" xfId="16380" xr:uid="{00000000-0005-0000-0000-00007C3B0000}"/>
    <cellStyle name="Millares 8 3 3 6" xfId="12004" xr:uid="{00000000-0005-0000-0000-00007D3B0000}"/>
    <cellStyle name="Millares 8 3 4" xfId="3521" xr:uid="{00000000-0005-0000-0000-00007E3B0000}"/>
    <cellStyle name="Millares 8 3 4 2" xfId="4617" xr:uid="{00000000-0005-0000-0000-00007F3B0000}"/>
    <cellStyle name="Millares 8 3 4 2 2" xfId="6806" xr:uid="{00000000-0005-0000-0000-0000803B0000}"/>
    <cellStyle name="Millares 8 3 4 2 2 2" xfId="11183" xr:uid="{00000000-0005-0000-0000-0000813B0000}"/>
    <cellStyle name="Millares 8 3 4 2 2 2 2" xfId="19936" xr:uid="{00000000-0005-0000-0000-0000823B0000}"/>
    <cellStyle name="Millares 8 3 4 2 2 3" xfId="15560" xr:uid="{00000000-0005-0000-0000-0000833B0000}"/>
    <cellStyle name="Millares 8 3 4 2 3" xfId="8995" xr:uid="{00000000-0005-0000-0000-0000843B0000}"/>
    <cellStyle name="Millares 8 3 4 2 3 2" xfId="17748" xr:uid="{00000000-0005-0000-0000-0000853B0000}"/>
    <cellStyle name="Millares 8 3 4 2 4" xfId="13372" xr:uid="{00000000-0005-0000-0000-0000863B0000}"/>
    <cellStyle name="Millares 8 3 4 3" xfId="5712" xr:uid="{00000000-0005-0000-0000-0000873B0000}"/>
    <cellStyle name="Millares 8 3 4 3 2" xfId="10089" xr:uid="{00000000-0005-0000-0000-0000883B0000}"/>
    <cellStyle name="Millares 8 3 4 3 2 2" xfId="18842" xr:uid="{00000000-0005-0000-0000-0000893B0000}"/>
    <cellStyle name="Millares 8 3 4 3 3" xfId="14466" xr:uid="{00000000-0005-0000-0000-00008A3B0000}"/>
    <cellStyle name="Millares 8 3 4 4" xfId="7901" xr:uid="{00000000-0005-0000-0000-00008B3B0000}"/>
    <cellStyle name="Millares 8 3 4 4 2" xfId="16654" xr:uid="{00000000-0005-0000-0000-00008C3B0000}"/>
    <cellStyle name="Millares 8 3 4 5" xfId="12278" xr:uid="{00000000-0005-0000-0000-00008D3B0000}"/>
    <cellStyle name="Millares 8 3 5" xfId="4069" xr:uid="{00000000-0005-0000-0000-00008E3B0000}"/>
    <cellStyle name="Millares 8 3 5 2" xfId="6258" xr:uid="{00000000-0005-0000-0000-00008F3B0000}"/>
    <cellStyle name="Millares 8 3 5 2 2" xfId="10635" xr:uid="{00000000-0005-0000-0000-0000903B0000}"/>
    <cellStyle name="Millares 8 3 5 2 2 2" xfId="19388" xr:uid="{00000000-0005-0000-0000-0000913B0000}"/>
    <cellStyle name="Millares 8 3 5 2 3" xfId="15012" xr:uid="{00000000-0005-0000-0000-0000923B0000}"/>
    <cellStyle name="Millares 8 3 5 3" xfId="8447" xr:uid="{00000000-0005-0000-0000-0000933B0000}"/>
    <cellStyle name="Millares 8 3 5 3 2" xfId="17200" xr:uid="{00000000-0005-0000-0000-0000943B0000}"/>
    <cellStyle name="Millares 8 3 5 4" xfId="12824" xr:uid="{00000000-0005-0000-0000-0000953B0000}"/>
    <cellStyle name="Millares 8 3 6" xfId="5164" xr:uid="{00000000-0005-0000-0000-0000963B0000}"/>
    <cellStyle name="Millares 8 3 6 2" xfId="9541" xr:uid="{00000000-0005-0000-0000-0000973B0000}"/>
    <cellStyle name="Millares 8 3 6 2 2" xfId="18294" xr:uid="{00000000-0005-0000-0000-0000983B0000}"/>
    <cellStyle name="Millares 8 3 6 3" xfId="13918" xr:uid="{00000000-0005-0000-0000-0000993B0000}"/>
    <cellStyle name="Millares 8 3 7" xfId="7353" xr:uid="{00000000-0005-0000-0000-00009A3B0000}"/>
    <cellStyle name="Millares 8 3 7 2" xfId="16106" xr:uid="{00000000-0005-0000-0000-00009B3B0000}"/>
    <cellStyle name="Millares 8 3 8" xfId="11730" xr:uid="{00000000-0005-0000-0000-00009C3B0000}"/>
    <cellStyle name="Millares 8 4" xfId="3021" xr:uid="{00000000-0005-0000-0000-00009D3B0000}"/>
    <cellStyle name="Millares 8 4 2" xfId="3297" xr:uid="{00000000-0005-0000-0000-00009E3B0000}"/>
    <cellStyle name="Millares 8 4 2 2" xfId="3850" xr:uid="{00000000-0005-0000-0000-00009F3B0000}"/>
    <cellStyle name="Millares 8 4 2 2 2" xfId="4946" xr:uid="{00000000-0005-0000-0000-0000A03B0000}"/>
    <cellStyle name="Millares 8 4 2 2 2 2" xfId="7135" xr:uid="{00000000-0005-0000-0000-0000A13B0000}"/>
    <cellStyle name="Millares 8 4 2 2 2 2 2" xfId="11512" xr:uid="{00000000-0005-0000-0000-0000A23B0000}"/>
    <cellStyle name="Millares 8 4 2 2 2 2 2 2" xfId="20265" xr:uid="{00000000-0005-0000-0000-0000A33B0000}"/>
    <cellStyle name="Millares 8 4 2 2 2 2 3" xfId="15889" xr:uid="{00000000-0005-0000-0000-0000A43B0000}"/>
    <cellStyle name="Millares 8 4 2 2 2 3" xfId="9324" xr:uid="{00000000-0005-0000-0000-0000A53B0000}"/>
    <cellStyle name="Millares 8 4 2 2 2 3 2" xfId="18077" xr:uid="{00000000-0005-0000-0000-0000A63B0000}"/>
    <cellStyle name="Millares 8 4 2 2 2 4" xfId="13701" xr:uid="{00000000-0005-0000-0000-0000A73B0000}"/>
    <cellStyle name="Millares 8 4 2 2 3" xfId="6041" xr:uid="{00000000-0005-0000-0000-0000A83B0000}"/>
    <cellStyle name="Millares 8 4 2 2 3 2" xfId="10418" xr:uid="{00000000-0005-0000-0000-0000A93B0000}"/>
    <cellStyle name="Millares 8 4 2 2 3 2 2" xfId="19171" xr:uid="{00000000-0005-0000-0000-0000AA3B0000}"/>
    <cellStyle name="Millares 8 4 2 2 3 3" xfId="14795" xr:uid="{00000000-0005-0000-0000-0000AB3B0000}"/>
    <cellStyle name="Millares 8 4 2 2 4" xfId="8230" xr:uid="{00000000-0005-0000-0000-0000AC3B0000}"/>
    <cellStyle name="Millares 8 4 2 2 4 2" xfId="16983" xr:uid="{00000000-0005-0000-0000-0000AD3B0000}"/>
    <cellStyle name="Millares 8 4 2 2 5" xfId="12607" xr:uid="{00000000-0005-0000-0000-0000AE3B0000}"/>
    <cellStyle name="Millares 8 4 2 3" xfId="4398" xr:uid="{00000000-0005-0000-0000-0000AF3B0000}"/>
    <cellStyle name="Millares 8 4 2 3 2" xfId="6587" xr:uid="{00000000-0005-0000-0000-0000B03B0000}"/>
    <cellStyle name="Millares 8 4 2 3 2 2" xfId="10964" xr:uid="{00000000-0005-0000-0000-0000B13B0000}"/>
    <cellStyle name="Millares 8 4 2 3 2 2 2" xfId="19717" xr:uid="{00000000-0005-0000-0000-0000B23B0000}"/>
    <cellStyle name="Millares 8 4 2 3 2 3" xfId="15341" xr:uid="{00000000-0005-0000-0000-0000B33B0000}"/>
    <cellStyle name="Millares 8 4 2 3 3" xfId="8776" xr:uid="{00000000-0005-0000-0000-0000B43B0000}"/>
    <cellStyle name="Millares 8 4 2 3 3 2" xfId="17529" xr:uid="{00000000-0005-0000-0000-0000B53B0000}"/>
    <cellStyle name="Millares 8 4 2 3 4" xfId="13153" xr:uid="{00000000-0005-0000-0000-0000B63B0000}"/>
    <cellStyle name="Millares 8 4 2 4" xfId="5493" xr:uid="{00000000-0005-0000-0000-0000B73B0000}"/>
    <cellStyle name="Millares 8 4 2 4 2" xfId="9870" xr:uid="{00000000-0005-0000-0000-0000B83B0000}"/>
    <cellStyle name="Millares 8 4 2 4 2 2" xfId="18623" xr:uid="{00000000-0005-0000-0000-0000B93B0000}"/>
    <cellStyle name="Millares 8 4 2 4 3" xfId="14247" xr:uid="{00000000-0005-0000-0000-0000BA3B0000}"/>
    <cellStyle name="Millares 8 4 2 5" xfId="7682" xr:uid="{00000000-0005-0000-0000-0000BB3B0000}"/>
    <cellStyle name="Millares 8 4 2 5 2" xfId="16435" xr:uid="{00000000-0005-0000-0000-0000BC3B0000}"/>
    <cellStyle name="Millares 8 4 2 6" xfId="12059" xr:uid="{00000000-0005-0000-0000-0000BD3B0000}"/>
    <cellStyle name="Millares 8 4 3" xfId="3576" xr:uid="{00000000-0005-0000-0000-0000BE3B0000}"/>
    <cellStyle name="Millares 8 4 3 2" xfId="4672" xr:uid="{00000000-0005-0000-0000-0000BF3B0000}"/>
    <cellStyle name="Millares 8 4 3 2 2" xfId="6861" xr:uid="{00000000-0005-0000-0000-0000C03B0000}"/>
    <cellStyle name="Millares 8 4 3 2 2 2" xfId="11238" xr:uid="{00000000-0005-0000-0000-0000C13B0000}"/>
    <cellStyle name="Millares 8 4 3 2 2 2 2" xfId="19991" xr:uid="{00000000-0005-0000-0000-0000C23B0000}"/>
    <cellStyle name="Millares 8 4 3 2 2 3" xfId="15615" xr:uid="{00000000-0005-0000-0000-0000C33B0000}"/>
    <cellStyle name="Millares 8 4 3 2 3" xfId="9050" xr:uid="{00000000-0005-0000-0000-0000C43B0000}"/>
    <cellStyle name="Millares 8 4 3 2 3 2" xfId="17803" xr:uid="{00000000-0005-0000-0000-0000C53B0000}"/>
    <cellStyle name="Millares 8 4 3 2 4" xfId="13427" xr:uid="{00000000-0005-0000-0000-0000C63B0000}"/>
    <cellStyle name="Millares 8 4 3 3" xfId="5767" xr:uid="{00000000-0005-0000-0000-0000C73B0000}"/>
    <cellStyle name="Millares 8 4 3 3 2" xfId="10144" xr:uid="{00000000-0005-0000-0000-0000C83B0000}"/>
    <cellStyle name="Millares 8 4 3 3 2 2" xfId="18897" xr:uid="{00000000-0005-0000-0000-0000C93B0000}"/>
    <cellStyle name="Millares 8 4 3 3 3" xfId="14521" xr:uid="{00000000-0005-0000-0000-0000CA3B0000}"/>
    <cellStyle name="Millares 8 4 3 4" xfId="7956" xr:uid="{00000000-0005-0000-0000-0000CB3B0000}"/>
    <cellStyle name="Millares 8 4 3 4 2" xfId="16709" xr:uid="{00000000-0005-0000-0000-0000CC3B0000}"/>
    <cellStyle name="Millares 8 4 3 5" xfId="12333" xr:uid="{00000000-0005-0000-0000-0000CD3B0000}"/>
    <cellStyle name="Millares 8 4 4" xfId="4124" xr:uid="{00000000-0005-0000-0000-0000CE3B0000}"/>
    <cellStyle name="Millares 8 4 4 2" xfId="6313" xr:uid="{00000000-0005-0000-0000-0000CF3B0000}"/>
    <cellStyle name="Millares 8 4 4 2 2" xfId="10690" xr:uid="{00000000-0005-0000-0000-0000D03B0000}"/>
    <cellStyle name="Millares 8 4 4 2 2 2" xfId="19443" xr:uid="{00000000-0005-0000-0000-0000D13B0000}"/>
    <cellStyle name="Millares 8 4 4 2 3" xfId="15067" xr:uid="{00000000-0005-0000-0000-0000D23B0000}"/>
    <cellStyle name="Millares 8 4 4 3" xfId="8502" xr:uid="{00000000-0005-0000-0000-0000D33B0000}"/>
    <cellStyle name="Millares 8 4 4 3 2" xfId="17255" xr:uid="{00000000-0005-0000-0000-0000D43B0000}"/>
    <cellStyle name="Millares 8 4 4 4" xfId="12879" xr:uid="{00000000-0005-0000-0000-0000D53B0000}"/>
    <cellStyle name="Millares 8 4 5" xfId="5219" xr:uid="{00000000-0005-0000-0000-0000D63B0000}"/>
    <cellStyle name="Millares 8 4 5 2" xfId="9596" xr:uid="{00000000-0005-0000-0000-0000D73B0000}"/>
    <cellStyle name="Millares 8 4 5 2 2" xfId="18349" xr:uid="{00000000-0005-0000-0000-0000D83B0000}"/>
    <cellStyle name="Millares 8 4 5 3" xfId="13973" xr:uid="{00000000-0005-0000-0000-0000D93B0000}"/>
    <cellStyle name="Millares 8 4 6" xfId="7408" xr:uid="{00000000-0005-0000-0000-0000DA3B0000}"/>
    <cellStyle name="Millares 8 4 6 2" xfId="16161" xr:uid="{00000000-0005-0000-0000-0000DB3B0000}"/>
    <cellStyle name="Millares 8 4 7" xfId="11785" xr:uid="{00000000-0005-0000-0000-0000DC3B0000}"/>
    <cellStyle name="Millares 8 5" xfId="2908" xr:uid="{00000000-0005-0000-0000-0000DD3B0000}"/>
    <cellStyle name="Millares 8 5 2" xfId="3187" xr:uid="{00000000-0005-0000-0000-0000DE3B0000}"/>
    <cellStyle name="Millares 8 5 2 2" xfId="3740" xr:uid="{00000000-0005-0000-0000-0000DF3B0000}"/>
    <cellStyle name="Millares 8 5 2 2 2" xfId="4836" xr:uid="{00000000-0005-0000-0000-0000E03B0000}"/>
    <cellStyle name="Millares 8 5 2 2 2 2" xfId="7025" xr:uid="{00000000-0005-0000-0000-0000E13B0000}"/>
    <cellStyle name="Millares 8 5 2 2 2 2 2" xfId="11402" xr:uid="{00000000-0005-0000-0000-0000E23B0000}"/>
    <cellStyle name="Millares 8 5 2 2 2 2 2 2" xfId="20155" xr:uid="{00000000-0005-0000-0000-0000E33B0000}"/>
    <cellStyle name="Millares 8 5 2 2 2 2 3" xfId="15779" xr:uid="{00000000-0005-0000-0000-0000E43B0000}"/>
    <cellStyle name="Millares 8 5 2 2 2 3" xfId="9214" xr:uid="{00000000-0005-0000-0000-0000E53B0000}"/>
    <cellStyle name="Millares 8 5 2 2 2 3 2" xfId="17967" xr:uid="{00000000-0005-0000-0000-0000E63B0000}"/>
    <cellStyle name="Millares 8 5 2 2 2 4" xfId="13591" xr:uid="{00000000-0005-0000-0000-0000E73B0000}"/>
    <cellStyle name="Millares 8 5 2 2 3" xfId="5931" xr:uid="{00000000-0005-0000-0000-0000E83B0000}"/>
    <cellStyle name="Millares 8 5 2 2 3 2" xfId="10308" xr:uid="{00000000-0005-0000-0000-0000E93B0000}"/>
    <cellStyle name="Millares 8 5 2 2 3 2 2" xfId="19061" xr:uid="{00000000-0005-0000-0000-0000EA3B0000}"/>
    <cellStyle name="Millares 8 5 2 2 3 3" xfId="14685" xr:uid="{00000000-0005-0000-0000-0000EB3B0000}"/>
    <cellStyle name="Millares 8 5 2 2 4" xfId="8120" xr:uid="{00000000-0005-0000-0000-0000EC3B0000}"/>
    <cellStyle name="Millares 8 5 2 2 4 2" xfId="16873" xr:uid="{00000000-0005-0000-0000-0000ED3B0000}"/>
    <cellStyle name="Millares 8 5 2 2 5" xfId="12497" xr:uid="{00000000-0005-0000-0000-0000EE3B0000}"/>
    <cellStyle name="Millares 8 5 2 3" xfId="4288" xr:uid="{00000000-0005-0000-0000-0000EF3B0000}"/>
    <cellStyle name="Millares 8 5 2 3 2" xfId="6477" xr:uid="{00000000-0005-0000-0000-0000F03B0000}"/>
    <cellStyle name="Millares 8 5 2 3 2 2" xfId="10854" xr:uid="{00000000-0005-0000-0000-0000F13B0000}"/>
    <cellStyle name="Millares 8 5 2 3 2 2 2" xfId="19607" xr:uid="{00000000-0005-0000-0000-0000F23B0000}"/>
    <cellStyle name="Millares 8 5 2 3 2 3" xfId="15231" xr:uid="{00000000-0005-0000-0000-0000F33B0000}"/>
    <cellStyle name="Millares 8 5 2 3 3" xfId="8666" xr:uid="{00000000-0005-0000-0000-0000F43B0000}"/>
    <cellStyle name="Millares 8 5 2 3 3 2" xfId="17419" xr:uid="{00000000-0005-0000-0000-0000F53B0000}"/>
    <cellStyle name="Millares 8 5 2 3 4" xfId="13043" xr:uid="{00000000-0005-0000-0000-0000F63B0000}"/>
    <cellStyle name="Millares 8 5 2 4" xfId="5383" xr:uid="{00000000-0005-0000-0000-0000F73B0000}"/>
    <cellStyle name="Millares 8 5 2 4 2" xfId="9760" xr:uid="{00000000-0005-0000-0000-0000F83B0000}"/>
    <cellStyle name="Millares 8 5 2 4 2 2" xfId="18513" xr:uid="{00000000-0005-0000-0000-0000F93B0000}"/>
    <cellStyle name="Millares 8 5 2 4 3" xfId="14137" xr:uid="{00000000-0005-0000-0000-0000FA3B0000}"/>
    <cellStyle name="Millares 8 5 2 5" xfId="7572" xr:uid="{00000000-0005-0000-0000-0000FB3B0000}"/>
    <cellStyle name="Millares 8 5 2 5 2" xfId="16325" xr:uid="{00000000-0005-0000-0000-0000FC3B0000}"/>
    <cellStyle name="Millares 8 5 2 6" xfId="11949" xr:uid="{00000000-0005-0000-0000-0000FD3B0000}"/>
    <cellStyle name="Millares 8 5 3" xfId="3466" xr:uid="{00000000-0005-0000-0000-0000FE3B0000}"/>
    <cellStyle name="Millares 8 5 3 2" xfId="4562" xr:uid="{00000000-0005-0000-0000-0000FF3B0000}"/>
    <cellStyle name="Millares 8 5 3 2 2" xfId="6751" xr:uid="{00000000-0005-0000-0000-0000003C0000}"/>
    <cellStyle name="Millares 8 5 3 2 2 2" xfId="11128" xr:uid="{00000000-0005-0000-0000-0000013C0000}"/>
    <cellStyle name="Millares 8 5 3 2 2 2 2" xfId="19881" xr:uid="{00000000-0005-0000-0000-0000023C0000}"/>
    <cellStyle name="Millares 8 5 3 2 2 3" xfId="15505" xr:uid="{00000000-0005-0000-0000-0000033C0000}"/>
    <cellStyle name="Millares 8 5 3 2 3" xfId="8940" xr:uid="{00000000-0005-0000-0000-0000043C0000}"/>
    <cellStyle name="Millares 8 5 3 2 3 2" xfId="17693" xr:uid="{00000000-0005-0000-0000-0000053C0000}"/>
    <cellStyle name="Millares 8 5 3 2 4" xfId="13317" xr:uid="{00000000-0005-0000-0000-0000063C0000}"/>
    <cellStyle name="Millares 8 5 3 3" xfId="5657" xr:uid="{00000000-0005-0000-0000-0000073C0000}"/>
    <cellStyle name="Millares 8 5 3 3 2" xfId="10034" xr:uid="{00000000-0005-0000-0000-0000083C0000}"/>
    <cellStyle name="Millares 8 5 3 3 2 2" xfId="18787" xr:uid="{00000000-0005-0000-0000-0000093C0000}"/>
    <cellStyle name="Millares 8 5 3 3 3" xfId="14411" xr:uid="{00000000-0005-0000-0000-00000A3C0000}"/>
    <cellStyle name="Millares 8 5 3 4" xfId="7846" xr:uid="{00000000-0005-0000-0000-00000B3C0000}"/>
    <cellStyle name="Millares 8 5 3 4 2" xfId="16599" xr:uid="{00000000-0005-0000-0000-00000C3C0000}"/>
    <cellStyle name="Millares 8 5 3 5" xfId="12223" xr:uid="{00000000-0005-0000-0000-00000D3C0000}"/>
    <cellStyle name="Millares 8 5 4" xfId="4014" xr:uid="{00000000-0005-0000-0000-00000E3C0000}"/>
    <cellStyle name="Millares 8 5 4 2" xfId="6203" xr:uid="{00000000-0005-0000-0000-00000F3C0000}"/>
    <cellStyle name="Millares 8 5 4 2 2" xfId="10580" xr:uid="{00000000-0005-0000-0000-0000103C0000}"/>
    <cellStyle name="Millares 8 5 4 2 2 2" xfId="19333" xr:uid="{00000000-0005-0000-0000-0000113C0000}"/>
    <cellStyle name="Millares 8 5 4 2 3" xfId="14957" xr:uid="{00000000-0005-0000-0000-0000123C0000}"/>
    <cellStyle name="Millares 8 5 4 3" xfId="8392" xr:uid="{00000000-0005-0000-0000-0000133C0000}"/>
    <cellStyle name="Millares 8 5 4 3 2" xfId="17145" xr:uid="{00000000-0005-0000-0000-0000143C0000}"/>
    <cellStyle name="Millares 8 5 4 4" xfId="12769" xr:uid="{00000000-0005-0000-0000-0000153C0000}"/>
    <cellStyle name="Millares 8 5 5" xfId="5109" xr:uid="{00000000-0005-0000-0000-0000163C0000}"/>
    <cellStyle name="Millares 8 5 5 2" xfId="9486" xr:uid="{00000000-0005-0000-0000-0000173C0000}"/>
    <cellStyle name="Millares 8 5 5 2 2" xfId="18239" xr:uid="{00000000-0005-0000-0000-0000183C0000}"/>
    <cellStyle name="Millares 8 5 5 3" xfId="13863" xr:uid="{00000000-0005-0000-0000-0000193C0000}"/>
    <cellStyle name="Millares 8 5 6" xfId="7298" xr:uid="{00000000-0005-0000-0000-00001A3C0000}"/>
    <cellStyle name="Millares 8 5 6 2" xfId="16051" xr:uid="{00000000-0005-0000-0000-00001B3C0000}"/>
    <cellStyle name="Millares 8 5 7" xfId="11675" xr:uid="{00000000-0005-0000-0000-00001C3C0000}"/>
    <cellStyle name="Millares 8 6" xfId="3137" xr:uid="{00000000-0005-0000-0000-00001D3C0000}"/>
    <cellStyle name="Millares 8 6 2" xfId="3691" xr:uid="{00000000-0005-0000-0000-00001E3C0000}"/>
    <cellStyle name="Millares 8 6 2 2" xfId="4787" xr:uid="{00000000-0005-0000-0000-00001F3C0000}"/>
    <cellStyle name="Millares 8 6 2 2 2" xfId="6976" xr:uid="{00000000-0005-0000-0000-0000203C0000}"/>
    <cellStyle name="Millares 8 6 2 2 2 2" xfId="11353" xr:uid="{00000000-0005-0000-0000-0000213C0000}"/>
    <cellStyle name="Millares 8 6 2 2 2 2 2" xfId="20106" xr:uid="{00000000-0005-0000-0000-0000223C0000}"/>
    <cellStyle name="Millares 8 6 2 2 2 3" xfId="15730" xr:uid="{00000000-0005-0000-0000-0000233C0000}"/>
    <cellStyle name="Millares 8 6 2 2 3" xfId="9165" xr:uid="{00000000-0005-0000-0000-0000243C0000}"/>
    <cellStyle name="Millares 8 6 2 2 3 2" xfId="17918" xr:uid="{00000000-0005-0000-0000-0000253C0000}"/>
    <cellStyle name="Millares 8 6 2 2 4" xfId="13542" xr:uid="{00000000-0005-0000-0000-0000263C0000}"/>
    <cellStyle name="Millares 8 6 2 3" xfId="5882" xr:uid="{00000000-0005-0000-0000-0000273C0000}"/>
    <cellStyle name="Millares 8 6 2 3 2" xfId="10259" xr:uid="{00000000-0005-0000-0000-0000283C0000}"/>
    <cellStyle name="Millares 8 6 2 3 2 2" xfId="19012" xr:uid="{00000000-0005-0000-0000-0000293C0000}"/>
    <cellStyle name="Millares 8 6 2 3 3" xfId="14636" xr:uid="{00000000-0005-0000-0000-00002A3C0000}"/>
    <cellStyle name="Millares 8 6 2 4" xfId="8071" xr:uid="{00000000-0005-0000-0000-00002B3C0000}"/>
    <cellStyle name="Millares 8 6 2 4 2" xfId="16824" xr:uid="{00000000-0005-0000-0000-00002C3C0000}"/>
    <cellStyle name="Millares 8 6 2 5" xfId="12448" xr:uid="{00000000-0005-0000-0000-00002D3C0000}"/>
    <cellStyle name="Millares 8 6 3" xfId="4239" xr:uid="{00000000-0005-0000-0000-00002E3C0000}"/>
    <cellStyle name="Millares 8 6 3 2" xfId="6428" xr:uid="{00000000-0005-0000-0000-00002F3C0000}"/>
    <cellStyle name="Millares 8 6 3 2 2" xfId="10805" xr:uid="{00000000-0005-0000-0000-0000303C0000}"/>
    <cellStyle name="Millares 8 6 3 2 2 2" xfId="19558" xr:uid="{00000000-0005-0000-0000-0000313C0000}"/>
    <cellStyle name="Millares 8 6 3 2 3" xfId="15182" xr:uid="{00000000-0005-0000-0000-0000323C0000}"/>
    <cellStyle name="Millares 8 6 3 3" xfId="8617" xr:uid="{00000000-0005-0000-0000-0000333C0000}"/>
    <cellStyle name="Millares 8 6 3 3 2" xfId="17370" xr:uid="{00000000-0005-0000-0000-0000343C0000}"/>
    <cellStyle name="Millares 8 6 3 4" xfId="12994" xr:uid="{00000000-0005-0000-0000-0000353C0000}"/>
    <cellStyle name="Millares 8 6 4" xfId="5334" xr:uid="{00000000-0005-0000-0000-0000363C0000}"/>
    <cellStyle name="Millares 8 6 4 2" xfId="9711" xr:uid="{00000000-0005-0000-0000-0000373C0000}"/>
    <cellStyle name="Millares 8 6 4 2 2" xfId="18464" xr:uid="{00000000-0005-0000-0000-0000383C0000}"/>
    <cellStyle name="Millares 8 6 4 3" xfId="14088" xr:uid="{00000000-0005-0000-0000-0000393C0000}"/>
    <cellStyle name="Millares 8 6 5" xfId="7523" xr:uid="{00000000-0005-0000-0000-00003A3C0000}"/>
    <cellStyle name="Millares 8 6 5 2" xfId="16276" xr:uid="{00000000-0005-0000-0000-00003B3C0000}"/>
    <cellStyle name="Millares 8 6 6" xfId="11900" xr:uid="{00000000-0005-0000-0000-00003C3C0000}"/>
    <cellStyle name="Millares 8 7" xfId="3416" xr:uid="{00000000-0005-0000-0000-00003D3C0000}"/>
    <cellStyle name="Millares 8 7 2" xfId="4513" xr:uid="{00000000-0005-0000-0000-00003E3C0000}"/>
    <cellStyle name="Millares 8 7 2 2" xfId="6702" xr:uid="{00000000-0005-0000-0000-00003F3C0000}"/>
    <cellStyle name="Millares 8 7 2 2 2" xfId="11079" xr:uid="{00000000-0005-0000-0000-0000403C0000}"/>
    <cellStyle name="Millares 8 7 2 2 2 2" xfId="19832" xr:uid="{00000000-0005-0000-0000-0000413C0000}"/>
    <cellStyle name="Millares 8 7 2 2 3" xfId="15456" xr:uid="{00000000-0005-0000-0000-0000423C0000}"/>
    <cellStyle name="Millares 8 7 2 3" xfId="8891" xr:uid="{00000000-0005-0000-0000-0000433C0000}"/>
    <cellStyle name="Millares 8 7 2 3 2" xfId="17644" xr:uid="{00000000-0005-0000-0000-0000443C0000}"/>
    <cellStyle name="Millares 8 7 2 4" xfId="13268" xr:uid="{00000000-0005-0000-0000-0000453C0000}"/>
    <cellStyle name="Millares 8 7 3" xfId="5608" xr:uid="{00000000-0005-0000-0000-0000463C0000}"/>
    <cellStyle name="Millares 8 7 3 2" xfId="9985" xr:uid="{00000000-0005-0000-0000-0000473C0000}"/>
    <cellStyle name="Millares 8 7 3 2 2" xfId="18738" xr:uid="{00000000-0005-0000-0000-0000483C0000}"/>
    <cellStyle name="Millares 8 7 3 3" xfId="14362" xr:uid="{00000000-0005-0000-0000-0000493C0000}"/>
    <cellStyle name="Millares 8 7 4" xfId="7797" xr:uid="{00000000-0005-0000-0000-00004A3C0000}"/>
    <cellStyle name="Millares 8 7 4 2" xfId="16550" xr:uid="{00000000-0005-0000-0000-00004B3C0000}"/>
    <cellStyle name="Millares 8 7 5" xfId="12174" xr:uid="{00000000-0005-0000-0000-00004C3C0000}"/>
    <cellStyle name="Millares 8 8" xfId="3966" xr:uid="{00000000-0005-0000-0000-00004D3C0000}"/>
    <cellStyle name="Millares 8 8 2" xfId="6155" xr:uid="{00000000-0005-0000-0000-00004E3C0000}"/>
    <cellStyle name="Millares 8 8 2 2" xfId="10532" xr:uid="{00000000-0005-0000-0000-00004F3C0000}"/>
    <cellStyle name="Millares 8 8 2 2 2" xfId="19285" xr:uid="{00000000-0005-0000-0000-0000503C0000}"/>
    <cellStyle name="Millares 8 8 2 3" xfId="14909" xr:uid="{00000000-0005-0000-0000-0000513C0000}"/>
    <cellStyle name="Millares 8 8 3" xfId="8344" xr:uid="{00000000-0005-0000-0000-0000523C0000}"/>
    <cellStyle name="Millares 8 8 3 2" xfId="17097" xr:uid="{00000000-0005-0000-0000-0000533C0000}"/>
    <cellStyle name="Millares 8 8 4" xfId="12721" xr:uid="{00000000-0005-0000-0000-0000543C0000}"/>
    <cellStyle name="Millares 8 9" xfId="5061" xr:uid="{00000000-0005-0000-0000-0000553C0000}"/>
    <cellStyle name="Millares 8 9 2" xfId="9438" xr:uid="{00000000-0005-0000-0000-0000563C0000}"/>
    <cellStyle name="Millares 8 9 2 2" xfId="18191" xr:uid="{00000000-0005-0000-0000-0000573C0000}"/>
    <cellStyle name="Millares 8 9 3" xfId="13815" xr:uid="{00000000-0005-0000-0000-0000583C0000}"/>
    <cellStyle name="Millares 9" xfId="244" xr:uid="{00000000-0005-0000-0000-0000593C0000}"/>
    <cellStyle name="Millares 9 10" xfId="7252" xr:uid="{00000000-0005-0000-0000-00005A3C0000}"/>
    <cellStyle name="Millares 9 10 2" xfId="16005" xr:uid="{00000000-0005-0000-0000-00005B3C0000}"/>
    <cellStyle name="Millares 9 11" xfId="11629" xr:uid="{00000000-0005-0000-0000-00005C3C0000}"/>
    <cellStyle name="Millares 9 2" xfId="245" xr:uid="{00000000-0005-0000-0000-00005D3C0000}"/>
    <cellStyle name="Millares 9 2 10" xfId="11630" xr:uid="{00000000-0005-0000-0000-00005E3C0000}"/>
    <cellStyle name="Millares 9 2 2" xfId="2969" xr:uid="{00000000-0005-0000-0000-00005F3C0000}"/>
    <cellStyle name="Millares 9 2 2 2" xfId="3081" xr:uid="{00000000-0005-0000-0000-0000603C0000}"/>
    <cellStyle name="Millares 9 2 2 2 2" xfId="3357" xr:uid="{00000000-0005-0000-0000-0000613C0000}"/>
    <cellStyle name="Millares 9 2 2 2 2 2" xfId="3910" xr:uid="{00000000-0005-0000-0000-0000623C0000}"/>
    <cellStyle name="Millares 9 2 2 2 2 2 2" xfId="5006" xr:uid="{00000000-0005-0000-0000-0000633C0000}"/>
    <cellStyle name="Millares 9 2 2 2 2 2 2 2" xfId="7195" xr:uid="{00000000-0005-0000-0000-0000643C0000}"/>
    <cellStyle name="Millares 9 2 2 2 2 2 2 2 2" xfId="11572" xr:uid="{00000000-0005-0000-0000-0000653C0000}"/>
    <cellStyle name="Millares 9 2 2 2 2 2 2 2 2 2" xfId="20325" xr:uid="{00000000-0005-0000-0000-0000663C0000}"/>
    <cellStyle name="Millares 9 2 2 2 2 2 2 2 3" xfId="15949" xr:uid="{00000000-0005-0000-0000-0000673C0000}"/>
    <cellStyle name="Millares 9 2 2 2 2 2 2 3" xfId="9384" xr:uid="{00000000-0005-0000-0000-0000683C0000}"/>
    <cellStyle name="Millares 9 2 2 2 2 2 2 3 2" xfId="18137" xr:uid="{00000000-0005-0000-0000-0000693C0000}"/>
    <cellStyle name="Millares 9 2 2 2 2 2 2 4" xfId="13761" xr:uid="{00000000-0005-0000-0000-00006A3C0000}"/>
    <cellStyle name="Millares 9 2 2 2 2 2 3" xfId="6101" xr:uid="{00000000-0005-0000-0000-00006B3C0000}"/>
    <cellStyle name="Millares 9 2 2 2 2 2 3 2" xfId="10478" xr:uid="{00000000-0005-0000-0000-00006C3C0000}"/>
    <cellStyle name="Millares 9 2 2 2 2 2 3 2 2" xfId="19231" xr:uid="{00000000-0005-0000-0000-00006D3C0000}"/>
    <cellStyle name="Millares 9 2 2 2 2 2 3 3" xfId="14855" xr:uid="{00000000-0005-0000-0000-00006E3C0000}"/>
    <cellStyle name="Millares 9 2 2 2 2 2 4" xfId="8290" xr:uid="{00000000-0005-0000-0000-00006F3C0000}"/>
    <cellStyle name="Millares 9 2 2 2 2 2 4 2" xfId="17043" xr:uid="{00000000-0005-0000-0000-0000703C0000}"/>
    <cellStyle name="Millares 9 2 2 2 2 2 5" xfId="12667" xr:uid="{00000000-0005-0000-0000-0000713C0000}"/>
    <cellStyle name="Millares 9 2 2 2 2 3" xfId="4458" xr:uid="{00000000-0005-0000-0000-0000723C0000}"/>
    <cellStyle name="Millares 9 2 2 2 2 3 2" xfId="6647" xr:uid="{00000000-0005-0000-0000-0000733C0000}"/>
    <cellStyle name="Millares 9 2 2 2 2 3 2 2" xfId="11024" xr:uid="{00000000-0005-0000-0000-0000743C0000}"/>
    <cellStyle name="Millares 9 2 2 2 2 3 2 2 2" xfId="19777" xr:uid="{00000000-0005-0000-0000-0000753C0000}"/>
    <cellStyle name="Millares 9 2 2 2 2 3 2 3" xfId="15401" xr:uid="{00000000-0005-0000-0000-0000763C0000}"/>
    <cellStyle name="Millares 9 2 2 2 2 3 3" xfId="8836" xr:uid="{00000000-0005-0000-0000-0000773C0000}"/>
    <cellStyle name="Millares 9 2 2 2 2 3 3 2" xfId="17589" xr:uid="{00000000-0005-0000-0000-0000783C0000}"/>
    <cellStyle name="Millares 9 2 2 2 2 3 4" xfId="13213" xr:uid="{00000000-0005-0000-0000-0000793C0000}"/>
    <cellStyle name="Millares 9 2 2 2 2 4" xfId="5553" xr:uid="{00000000-0005-0000-0000-00007A3C0000}"/>
    <cellStyle name="Millares 9 2 2 2 2 4 2" xfId="9930" xr:uid="{00000000-0005-0000-0000-00007B3C0000}"/>
    <cellStyle name="Millares 9 2 2 2 2 4 2 2" xfId="18683" xr:uid="{00000000-0005-0000-0000-00007C3C0000}"/>
    <cellStyle name="Millares 9 2 2 2 2 4 3" xfId="14307" xr:uid="{00000000-0005-0000-0000-00007D3C0000}"/>
    <cellStyle name="Millares 9 2 2 2 2 5" xfId="7742" xr:uid="{00000000-0005-0000-0000-00007E3C0000}"/>
    <cellStyle name="Millares 9 2 2 2 2 5 2" xfId="16495" xr:uid="{00000000-0005-0000-0000-00007F3C0000}"/>
    <cellStyle name="Millares 9 2 2 2 2 6" xfId="12119" xr:uid="{00000000-0005-0000-0000-0000803C0000}"/>
    <cellStyle name="Millares 9 2 2 2 3" xfId="3636" xr:uid="{00000000-0005-0000-0000-0000813C0000}"/>
    <cellStyle name="Millares 9 2 2 2 3 2" xfId="4732" xr:uid="{00000000-0005-0000-0000-0000823C0000}"/>
    <cellStyle name="Millares 9 2 2 2 3 2 2" xfId="6921" xr:uid="{00000000-0005-0000-0000-0000833C0000}"/>
    <cellStyle name="Millares 9 2 2 2 3 2 2 2" xfId="11298" xr:uid="{00000000-0005-0000-0000-0000843C0000}"/>
    <cellStyle name="Millares 9 2 2 2 3 2 2 2 2" xfId="20051" xr:uid="{00000000-0005-0000-0000-0000853C0000}"/>
    <cellStyle name="Millares 9 2 2 2 3 2 2 3" xfId="15675" xr:uid="{00000000-0005-0000-0000-0000863C0000}"/>
    <cellStyle name="Millares 9 2 2 2 3 2 3" xfId="9110" xr:uid="{00000000-0005-0000-0000-0000873C0000}"/>
    <cellStyle name="Millares 9 2 2 2 3 2 3 2" xfId="17863" xr:uid="{00000000-0005-0000-0000-0000883C0000}"/>
    <cellStyle name="Millares 9 2 2 2 3 2 4" xfId="13487" xr:uid="{00000000-0005-0000-0000-0000893C0000}"/>
    <cellStyle name="Millares 9 2 2 2 3 3" xfId="5827" xr:uid="{00000000-0005-0000-0000-00008A3C0000}"/>
    <cellStyle name="Millares 9 2 2 2 3 3 2" xfId="10204" xr:uid="{00000000-0005-0000-0000-00008B3C0000}"/>
    <cellStyle name="Millares 9 2 2 2 3 3 2 2" xfId="18957" xr:uid="{00000000-0005-0000-0000-00008C3C0000}"/>
    <cellStyle name="Millares 9 2 2 2 3 3 3" xfId="14581" xr:uid="{00000000-0005-0000-0000-00008D3C0000}"/>
    <cellStyle name="Millares 9 2 2 2 3 4" xfId="8016" xr:uid="{00000000-0005-0000-0000-00008E3C0000}"/>
    <cellStyle name="Millares 9 2 2 2 3 4 2" xfId="16769" xr:uid="{00000000-0005-0000-0000-00008F3C0000}"/>
    <cellStyle name="Millares 9 2 2 2 3 5" xfId="12393" xr:uid="{00000000-0005-0000-0000-0000903C0000}"/>
    <cellStyle name="Millares 9 2 2 2 4" xfId="4184" xr:uid="{00000000-0005-0000-0000-0000913C0000}"/>
    <cellStyle name="Millares 9 2 2 2 4 2" xfId="6373" xr:uid="{00000000-0005-0000-0000-0000923C0000}"/>
    <cellStyle name="Millares 9 2 2 2 4 2 2" xfId="10750" xr:uid="{00000000-0005-0000-0000-0000933C0000}"/>
    <cellStyle name="Millares 9 2 2 2 4 2 2 2" xfId="19503" xr:uid="{00000000-0005-0000-0000-0000943C0000}"/>
    <cellStyle name="Millares 9 2 2 2 4 2 3" xfId="15127" xr:uid="{00000000-0005-0000-0000-0000953C0000}"/>
    <cellStyle name="Millares 9 2 2 2 4 3" xfId="8562" xr:uid="{00000000-0005-0000-0000-0000963C0000}"/>
    <cellStyle name="Millares 9 2 2 2 4 3 2" xfId="17315" xr:uid="{00000000-0005-0000-0000-0000973C0000}"/>
    <cellStyle name="Millares 9 2 2 2 4 4" xfId="12939" xr:uid="{00000000-0005-0000-0000-0000983C0000}"/>
    <cellStyle name="Millares 9 2 2 2 5" xfId="5279" xr:uid="{00000000-0005-0000-0000-0000993C0000}"/>
    <cellStyle name="Millares 9 2 2 2 5 2" xfId="9656" xr:uid="{00000000-0005-0000-0000-00009A3C0000}"/>
    <cellStyle name="Millares 9 2 2 2 5 2 2" xfId="18409" xr:uid="{00000000-0005-0000-0000-00009B3C0000}"/>
    <cellStyle name="Millares 9 2 2 2 5 3" xfId="14033" xr:uid="{00000000-0005-0000-0000-00009C3C0000}"/>
    <cellStyle name="Millares 9 2 2 2 6" xfId="7468" xr:uid="{00000000-0005-0000-0000-00009D3C0000}"/>
    <cellStyle name="Millares 9 2 2 2 6 2" xfId="16221" xr:uid="{00000000-0005-0000-0000-00009E3C0000}"/>
    <cellStyle name="Millares 9 2 2 2 7" xfId="11845" xr:uid="{00000000-0005-0000-0000-00009F3C0000}"/>
    <cellStyle name="Millares 9 2 2 3" xfId="3245" xr:uid="{00000000-0005-0000-0000-0000A03C0000}"/>
    <cellStyle name="Millares 9 2 2 3 2" xfId="3798" xr:uid="{00000000-0005-0000-0000-0000A13C0000}"/>
    <cellStyle name="Millares 9 2 2 3 2 2" xfId="4894" xr:uid="{00000000-0005-0000-0000-0000A23C0000}"/>
    <cellStyle name="Millares 9 2 2 3 2 2 2" xfId="7083" xr:uid="{00000000-0005-0000-0000-0000A33C0000}"/>
    <cellStyle name="Millares 9 2 2 3 2 2 2 2" xfId="11460" xr:uid="{00000000-0005-0000-0000-0000A43C0000}"/>
    <cellStyle name="Millares 9 2 2 3 2 2 2 2 2" xfId="20213" xr:uid="{00000000-0005-0000-0000-0000A53C0000}"/>
    <cellStyle name="Millares 9 2 2 3 2 2 2 3" xfId="15837" xr:uid="{00000000-0005-0000-0000-0000A63C0000}"/>
    <cellStyle name="Millares 9 2 2 3 2 2 3" xfId="9272" xr:uid="{00000000-0005-0000-0000-0000A73C0000}"/>
    <cellStyle name="Millares 9 2 2 3 2 2 3 2" xfId="18025" xr:uid="{00000000-0005-0000-0000-0000A83C0000}"/>
    <cellStyle name="Millares 9 2 2 3 2 2 4" xfId="13649" xr:uid="{00000000-0005-0000-0000-0000A93C0000}"/>
    <cellStyle name="Millares 9 2 2 3 2 3" xfId="5989" xr:uid="{00000000-0005-0000-0000-0000AA3C0000}"/>
    <cellStyle name="Millares 9 2 2 3 2 3 2" xfId="10366" xr:uid="{00000000-0005-0000-0000-0000AB3C0000}"/>
    <cellStyle name="Millares 9 2 2 3 2 3 2 2" xfId="19119" xr:uid="{00000000-0005-0000-0000-0000AC3C0000}"/>
    <cellStyle name="Millares 9 2 2 3 2 3 3" xfId="14743" xr:uid="{00000000-0005-0000-0000-0000AD3C0000}"/>
    <cellStyle name="Millares 9 2 2 3 2 4" xfId="8178" xr:uid="{00000000-0005-0000-0000-0000AE3C0000}"/>
    <cellStyle name="Millares 9 2 2 3 2 4 2" xfId="16931" xr:uid="{00000000-0005-0000-0000-0000AF3C0000}"/>
    <cellStyle name="Millares 9 2 2 3 2 5" xfId="12555" xr:uid="{00000000-0005-0000-0000-0000B03C0000}"/>
    <cellStyle name="Millares 9 2 2 3 3" xfId="4346" xr:uid="{00000000-0005-0000-0000-0000B13C0000}"/>
    <cellStyle name="Millares 9 2 2 3 3 2" xfId="6535" xr:uid="{00000000-0005-0000-0000-0000B23C0000}"/>
    <cellStyle name="Millares 9 2 2 3 3 2 2" xfId="10912" xr:uid="{00000000-0005-0000-0000-0000B33C0000}"/>
    <cellStyle name="Millares 9 2 2 3 3 2 2 2" xfId="19665" xr:uid="{00000000-0005-0000-0000-0000B43C0000}"/>
    <cellStyle name="Millares 9 2 2 3 3 2 3" xfId="15289" xr:uid="{00000000-0005-0000-0000-0000B53C0000}"/>
    <cellStyle name="Millares 9 2 2 3 3 3" xfId="8724" xr:uid="{00000000-0005-0000-0000-0000B63C0000}"/>
    <cellStyle name="Millares 9 2 2 3 3 3 2" xfId="17477" xr:uid="{00000000-0005-0000-0000-0000B73C0000}"/>
    <cellStyle name="Millares 9 2 2 3 3 4" xfId="13101" xr:uid="{00000000-0005-0000-0000-0000B83C0000}"/>
    <cellStyle name="Millares 9 2 2 3 4" xfId="5441" xr:uid="{00000000-0005-0000-0000-0000B93C0000}"/>
    <cellStyle name="Millares 9 2 2 3 4 2" xfId="9818" xr:uid="{00000000-0005-0000-0000-0000BA3C0000}"/>
    <cellStyle name="Millares 9 2 2 3 4 2 2" xfId="18571" xr:uid="{00000000-0005-0000-0000-0000BB3C0000}"/>
    <cellStyle name="Millares 9 2 2 3 4 3" xfId="14195" xr:uid="{00000000-0005-0000-0000-0000BC3C0000}"/>
    <cellStyle name="Millares 9 2 2 3 5" xfId="7630" xr:uid="{00000000-0005-0000-0000-0000BD3C0000}"/>
    <cellStyle name="Millares 9 2 2 3 5 2" xfId="16383" xr:uid="{00000000-0005-0000-0000-0000BE3C0000}"/>
    <cellStyle name="Millares 9 2 2 3 6" xfId="12007" xr:uid="{00000000-0005-0000-0000-0000BF3C0000}"/>
    <cellStyle name="Millares 9 2 2 4" xfId="3524" xr:uid="{00000000-0005-0000-0000-0000C03C0000}"/>
    <cellStyle name="Millares 9 2 2 4 2" xfId="4620" xr:uid="{00000000-0005-0000-0000-0000C13C0000}"/>
    <cellStyle name="Millares 9 2 2 4 2 2" xfId="6809" xr:uid="{00000000-0005-0000-0000-0000C23C0000}"/>
    <cellStyle name="Millares 9 2 2 4 2 2 2" xfId="11186" xr:uid="{00000000-0005-0000-0000-0000C33C0000}"/>
    <cellStyle name="Millares 9 2 2 4 2 2 2 2" xfId="19939" xr:uid="{00000000-0005-0000-0000-0000C43C0000}"/>
    <cellStyle name="Millares 9 2 2 4 2 2 3" xfId="15563" xr:uid="{00000000-0005-0000-0000-0000C53C0000}"/>
    <cellStyle name="Millares 9 2 2 4 2 3" xfId="8998" xr:uid="{00000000-0005-0000-0000-0000C63C0000}"/>
    <cellStyle name="Millares 9 2 2 4 2 3 2" xfId="17751" xr:uid="{00000000-0005-0000-0000-0000C73C0000}"/>
    <cellStyle name="Millares 9 2 2 4 2 4" xfId="13375" xr:uid="{00000000-0005-0000-0000-0000C83C0000}"/>
    <cellStyle name="Millares 9 2 2 4 3" xfId="5715" xr:uid="{00000000-0005-0000-0000-0000C93C0000}"/>
    <cellStyle name="Millares 9 2 2 4 3 2" xfId="10092" xr:uid="{00000000-0005-0000-0000-0000CA3C0000}"/>
    <cellStyle name="Millares 9 2 2 4 3 2 2" xfId="18845" xr:uid="{00000000-0005-0000-0000-0000CB3C0000}"/>
    <cellStyle name="Millares 9 2 2 4 3 3" xfId="14469" xr:uid="{00000000-0005-0000-0000-0000CC3C0000}"/>
    <cellStyle name="Millares 9 2 2 4 4" xfId="7904" xr:uid="{00000000-0005-0000-0000-0000CD3C0000}"/>
    <cellStyle name="Millares 9 2 2 4 4 2" xfId="16657" xr:uid="{00000000-0005-0000-0000-0000CE3C0000}"/>
    <cellStyle name="Millares 9 2 2 4 5" xfId="12281" xr:uid="{00000000-0005-0000-0000-0000CF3C0000}"/>
    <cellStyle name="Millares 9 2 2 5" xfId="4072" xr:uid="{00000000-0005-0000-0000-0000D03C0000}"/>
    <cellStyle name="Millares 9 2 2 5 2" xfId="6261" xr:uid="{00000000-0005-0000-0000-0000D13C0000}"/>
    <cellStyle name="Millares 9 2 2 5 2 2" xfId="10638" xr:uid="{00000000-0005-0000-0000-0000D23C0000}"/>
    <cellStyle name="Millares 9 2 2 5 2 2 2" xfId="19391" xr:uid="{00000000-0005-0000-0000-0000D33C0000}"/>
    <cellStyle name="Millares 9 2 2 5 2 3" xfId="15015" xr:uid="{00000000-0005-0000-0000-0000D43C0000}"/>
    <cellStyle name="Millares 9 2 2 5 3" xfId="8450" xr:uid="{00000000-0005-0000-0000-0000D53C0000}"/>
    <cellStyle name="Millares 9 2 2 5 3 2" xfId="17203" xr:uid="{00000000-0005-0000-0000-0000D63C0000}"/>
    <cellStyle name="Millares 9 2 2 5 4" xfId="12827" xr:uid="{00000000-0005-0000-0000-0000D73C0000}"/>
    <cellStyle name="Millares 9 2 2 6" xfId="5167" xr:uid="{00000000-0005-0000-0000-0000D83C0000}"/>
    <cellStyle name="Millares 9 2 2 6 2" xfId="9544" xr:uid="{00000000-0005-0000-0000-0000D93C0000}"/>
    <cellStyle name="Millares 9 2 2 6 2 2" xfId="18297" xr:uid="{00000000-0005-0000-0000-0000DA3C0000}"/>
    <cellStyle name="Millares 9 2 2 6 3" xfId="13921" xr:uid="{00000000-0005-0000-0000-0000DB3C0000}"/>
    <cellStyle name="Millares 9 2 2 7" xfId="7356" xr:uid="{00000000-0005-0000-0000-0000DC3C0000}"/>
    <cellStyle name="Millares 9 2 2 7 2" xfId="16109" xr:uid="{00000000-0005-0000-0000-0000DD3C0000}"/>
    <cellStyle name="Millares 9 2 2 8" xfId="11733" xr:uid="{00000000-0005-0000-0000-0000DE3C0000}"/>
    <cellStyle name="Millares 9 2 3" xfId="3024" xr:uid="{00000000-0005-0000-0000-0000DF3C0000}"/>
    <cellStyle name="Millares 9 2 3 2" xfId="3300" xr:uid="{00000000-0005-0000-0000-0000E03C0000}"/>
    <cellStyle name="Millares 9 2 3 2 2" xfId="3853" xr:uid="{00000000-0005-0000-0000-0000E13C0000}"/>
    <cellStyle name="Millares 9 2 3 2 2 2" xfId="4949" xr:uid="{00000000-0005-0000-0000-0000E23C0000}"/>
    <cellStyle name="Millares 9 2 3 2 2 2 2" xfId="7138" xr:uid="{00000000-0005-0000-0000-0000E33C0000}"/>
    <cellStyle name="Millares 9 2 3 2 2 2 2 2" xfId="11515" xr:uid="{00000000-0005-0000-0000-0000E43C0000}"/>
    <cellStyle name="Millares 9 2 3 2 2 2 2 2 2" xfId="20268" xr:uid="{00000000-0005-0000-0000-0000E53C0000}"/>
    <cellStyle name="Millares 9 2 3 2 2 2 2 3" xfId="15892" xr:uid="{00000000-0005-0000-0000-0000E63C0000}"/>
    <cellStyle name="Millares 9 2 3 2 2 2 3" xfId="9327" xr:uid="{00000000-0005-0000-0000-0000E73C0000}"/>
    <cellStyle name="Millares 9 2 3 2 2 2 3 2" xfId="18080" xr:uid="{00000000-0005-0000-0000-0000E83C0000}"/>
    <cellStyle name="Millares 9 2 3 2 2 2 4" xfId="13704" xr:uid="{00000000-0005-0000-0000-0000E93C0000}"/>
    <cellStyle name="Millares 9 2 3 2 2 3" xfId="6044" xr:uid="{00000000-0005-0000-0000-0000EA3C0000}"/>
    <cellStyle name="Millares 9 2 3 2 2 3 2" xfId="10421" xr:uid="{00000000-0005-0000-0000-0000EB3C0000}"/>
    <cellStyle name="Millares 9 2 3 2 2 3 2 2" xfId="19174" xr:uid="{00000000-0005-0000-0000-0000EC3C0000}"/>
    <cellStyle name="Millares 9 2 3 2 2 3 3" xfId="14798" xr:uid="{00000000-0005-0000-0000-0000ED3C0000}"/>
    <cellStyle name="Millares 9 2 3 2 2 4" xfId="8233" xr:uid="{00000000-0005-0000-0000-0000EE3C0000}"/>
    <cellStyle name="Millares 9 2 3 2 2 4 2" xfId="16986" xr:uid="{00000000-0005-0000-0000-0000EF3C0000}"/>
    <cellStyle name="Millares 9 2 3 2 2 5" xfId="12610" xr:uid="{00000000-0005-0000-0000-0000F03C0000}"/>
    <cellStyle name="Millares 9 2 3 2 3" xfId="4401" xr:uid="{00000000-0005-0000-0000-0000F13C0000}"/>
    <cellStyle name="Millares 9 2 3 2 3 2" xfId="6590" xr:uid="{00000000-0005-0000-0000-0000F23C0000}"/>
    <cellStyle name="Millares 9 2 3 2 3 2 2" xfId="10967" xr:uid="{00000000-0005-0000-0000-0000F33C0000}"/>
    <cellStyle name="Millares 9 2 3 2 3 2 2 2" xfId="19720" xr:uid="{00000000-0005-0000-0000-0000F43C0000}"/>
    <cellStyle name="Millares 9 2 3 2 3 2 3" xfId="15344" xr:uid="{00000000-0005-0000-0000-0000F53C0000}"/>
    <cellStyle name="Millares 9 2 3 2 3 3" xfId="8779" xr:uid="{00000000-0005-0000-0000-0000F63C0000}"/>
    <cellStyle name="Millares 9 2 3 2 3 3 2" xfId="17532" xr:uid="{00000000-0005-0000-0000-0000F73C0000}"/>
    <cellStyle name="Millares 9 2 3 2 3 4" xfId="13156" xr:uid="{00000000-0005-0000-0000-0000F83C0000}"/>
    <cellStyle name="Millares 9 2 3 2 4" xfId="5496" xr:uid="{00000000-0005-0000-0000-0000F93C0000}"/>
    <cellStyle name="Millares 9 2 3 2 4 2" xfId="9873" xr:uid="{00000000-0005-0000-0000-0000FA3C0000}"/>
    <cellStyle name="Millares 9 2 3 2 4 2 2" xfId="18626" xr:uid="{00000000-0005-0000-0000-0000FB3C0000}"/>
    <cellStyle name="Millares 9 2 3 2 4 3" xfId="14250" xr:uid="{00000000-0005-0000-0000-0000FC3C0000}"/>
    <cellStyle name="Millares 9 2 3 2 5" xfId="7685" xr:uid="{00000000-0005-0000-0000-0000FD3C0000}"/>
    <cellStyle name="Millares 9 2 3 2 5 2" xfId="16438" xr:uid="{00000000-0005-0000-0000-0000FE3C0000}"/>
    <cellStyle name="Millares 9 2 3 2 6" xfId="12062" xr:uid="{00000000-0005-0000-0000-0000FF3C0000}"/>
    <cellStyle name="Millares 9 2 3 3" xfId="3579" xr:uid="{00000000-0005-0000-0000-0000003D0000}"/>
    <cellStyle name="Millares 9 2 3 3 2" xfId="4675" xr:uid="{00000000-0005-0000-0000-0000013D0000}"/>
    <cellStyle name="Millares 9 2 3 3 2 2" xfId="6864" xr:uid="{00000000-0005-0000-0000-0000023D0000}"/>
    <cellStyle name="Millares 9 2 3 3 2 2 2" xfId="11241" xr:uid="{00000000-0005-0000-0000-0000033D0000}"/>
    <cellStyle name="Millares 9 2 3 3 2 2 2 2" xfId="19994" xr:uid="{00000000-0005-0000-0000-0000043D0000}"/>
    <cellStyle name="Millares 9 2 3 3 2 2 3" xfId="15618" xr:uid="{00000000-0005-0000-0000-0000053D0000}"/>
    <cellStyle name="Millares 9 2 3 3 2 3" xfId="9053" xr:uid="{00000000-0005-0000-0000-0000063D0000}"/>
    <cellStyle name="Millares 9 2 3 3 2 3 2" xfId="17806" xr:uid="{00000000-0005-0000-0000-0000073D0000}"/>
    <cellStyle name="Millares 9 2 3 3 2 4" xfId="13430" xr:uid="{00000000-0005-0000-0000-0000083D0000}"/>
    <cellStyle name="Millares 9 2 3 3 3" xfId="5770" xr:uid="{00000000-0005-0000-0000-0000093D0000}"/>
    <cellStyle name="Millares 9 2 3 3 3 2" xfId="10147" xr:uid="{00000000-0005-0000-0000-00000A3D0000}"/>
    <cellStyle name="Millares 9 2 3 3 3 2 2" xfId="18900" xr:uid="{00000000-0005-0000-0000-00000B3D0000}"/>
    <cellStyle name="Millares 9 2 3 3 3 3" xfId="14524" xr:uid="{00000000-0005-0000-0000-00000C3D0000}"/>
    <cellStyle name="Millares 9 2 3 3 4" xfId="7959" xr:uid="{00000000-0005-0000-0000-00000D3D0000}"/>
    <cellStyle name="Millares 9 2 3 3 4 2" xfId="16712" xr:uid="{00000000-0005-0000-0000-00000E3D0000}"/>
    <cellStyle name="Millares 9 2 3 3 5" xfId="12336" xr:uid="{00000000-0005-0000-0000-00000F3D0000}"/>
    <cellStyle name="Millares 9 2 3 4" xfId="4127" xr:uid="{00000000-0005-0000-0000-0000103D0000}"/>
    <cellStyle name="Millares 9 2 3 4 2" xfId="6316" xr:uid="{00000000-0005-0000-0000-0000113D0000}"/>
    <cellStyle name="Millares 9 2 3 4 2 2" xfId="10693" xr:uid="{00000000-0005-0000-0000-0000123D0000}"/>
    <cellStyle name="Millares 9 2 3 4 2 2 2" xfId="19446" xr:uid="{00000000-0005-0000-0000-0000133D0000}"/>
    <cellStyle name="Millares 9 2 3 4 2 3" xfId="15070" xr:uid="{00000000-0005-0000-0000-0000143D0000}"/>
    <cellStyle name="Millares 9 2 3 4 3" xfId="8505" xr:uid="{00000000-0005-0000-0000-0000153D0000}"/>
    <cellStyle name="Millares 9 2 3 4 3 2" xfId="17258" xr:uid="{00000000-0005-0000-0000-0000163D0000}"/>
    <cellStyle name="Millares 9 2 3 4 4" xfId="12882" xr:uid="{00000000-0005-0000-0000-0000173D0000}"/>
    <cellStyle name="Millares 9 2 3 5" xfId="5222" xr:uid="{00000000-0005-0000-0000-0000183D0000}"/>
    <cellStyle name="Millares 9 2 3 5 2" xfId="9599" xr:uid="{00000000-0005-0000-0000-0000193D0000}"/>
    <cellStyle name="Millares 9 2 3 5 2 2" xfId="18352" xr:uid="{00000000-0005-0000-0000-00001A3D0000}"/>
    <cellStyle name="Millares 9 2 3 5 3" xfId="13976" xr:uid="{00000000-0005-0000-0000-00001B3D0000}"/>
    <cellStyle name="Millares 9 2 3 6" xfId="7411" xr:uid="{00000000-0005-0000-0000-00001C3D0000}"/>
    <cellStyle name="Millares 9 2 3 6 2" xfId="16164" xr:uid="{00000000-0005-0000-0000-00001D3D0000}"/>
    <cellStyle name="Millares 9 2 3 7" xfId="11788" xr:uid="{00000000-0005-0000-0000-00001E3D0000}"/>
    <cellStyle name="Millares 9 2 4" xfId="2911" xr:uid="{00000000-0005-0000-0000-00001F3D0000}"/>
    <cellStyle name="Millares 9 2 4 2" xfId="3190" xr:uid="{00000000-0005-0000-0000-0000203D0000}"/>
    <cellStyle name="Millares 9 2 4 2 2" xfId="3743" xr:uid="{00000000-0005-0000-0000-0000213D0000}"/>
    <cellStyle name="Millares 9 2 4 2 2 2" xfId="4839" xr:uid="{00000000-0005-0000-0000-0000223D0000}"/>
    <cellStyle name="Millares 9 2 4 2 2 2 2" xfId="7028" xr:uid="{00000000-0005-0000-0000-0000233D0000}"/>
    <cellStyle name="Millares 9 2 4 2 2 2 2 2" xfId="11405" xr:uid="{00000000-0005-0000-0000-0000243D0000}"/>
    <cellStyle name="Millares 9 2 4 2 2 2 2 2 2" xfId="20158" xr:uid="{00000000-0005-0000-0000-0000253D0000}"/>
    <cellStyle name="Millares 9 2 4 2 2 2 2 3" xfId="15782" xr:uid="{00000000-0005-0000-0000-0000263D0000}"/>
    <cellStyle name="Millares 9 2 4 2 2 2 3" xfId="9217" xr:uid="{00000000-0005-0000-0000-0000273D0000}"/>
    <cellStyle name="Millares 9 2 4 2 2 2 3 2" xfId="17970" xr:uid="{00000000-0005-0000-0000-0000283D0000}"/>
    <cellStyle name="Millares 9 2 4 2 2 2 4" xfId="13594" xr:uid="{00000000-0005-0000-0000-0000293D0000}"/>
    <cellStyle name="Millares 9 2 4 2 2 3" xfId="5934" xr:uid="{00000000-0005-0000-0000-00002A3D0000}"/>
    <cellStyle name="Millares 9 2 4 2 2 3 2" xfId="10311" xr:uid="{00000000-0005-0000-0000-00002B3D0000}"/>
    <cellStyle name="Millares 9 2 4 2 2 3 2 2" xfId="19064" xr:uid="{00000000-0005-0000-0000-00002C3D0000}"/>
    <cellStyle name="Millares 9 2 4 2 2 3 3" xfId="14688" xr:uid="{00000000-0005-0000-0000-00002D3D0000}"/>
    <cellStyle name="Millares 9 2 4 2 2 4" xfId="8123" xr:uid="{00000000-0005-0000-0000-00002E3D0000}"/>
    <cellStyle name="Millares 9 2 4 2 2 4 2" xfId="16876" xr:uid="{00000000-0005-0000-0000-00002F3D0000}"/>
    <cellStyle name="Millares 9 2 4 2 2 5" xfId="12500" xr:uid="{00000000-0005-0000-0000-0000303D0000}"/>
    <cellStyle name="Millares 9 2 4 2 3" xfId="4291" xr:uid="{00000000-0005-0000-0000-0000313D0000}"/>
    <cellStyle name="Millares 9 2 4 2 3 2" xfId="6480" xr:uid="{00000000-0005-0000-0000-0000323D0000}"/>
    <cellStyle name="Millares 9 2 4 2 3 2 2" xfId="10857" xr:uid="{00000000-0005-0000-0000-0000333D0000}"/>
    <cellStyle name="Millares 9 2 4 2 3 2 2 2" xfId="19610" xr:uid="{00000000-0005-0000-0000-0000343D0000}"/>
    <cellStyle name="Millares 9 2 4 2 3 2 3" xfId="15234" xr:uid="{00000000-0005-0000-0000-0000353D0000}"/>
    <cellStyle name="Millares 9 2 4 2 3 3" xfId="8669" xr:uid="{00000000-0005-0000-0000-0000363D0000}"/>
    <cellStyle name="Millares 9 2 4 2 3 3 2" xfId="17422" xr:uid="{00000000-0005-0000-0000-0000373D0000}"/>
    <cellStyle name="Millares 9 2 4 2 3 4" xfId="13046" xr:uid="{00000000-0005-0000-0000-0000383D0000}"/>
    <cellStyle name="Millares 9 2 4 2 4" xfId="5386" xr:uid="{00000000-0005-0000-0000-0000393D0000}"/>
    <cellStyle name="Millares 9 2 4 2 4 2" xfId="9763" xr:uid="{00000000-0005-0000-0000-00003A3D0000}"/>
    <cellStyle name="Millares 9 2 4 2 4 2 2" xfId="18516" xr:uid="{00000000-0005-0000-0000-00003B3D0000}"/>
    <cellStyle name="Millares 9 2 4 2 4 3" xfId="14140" xr:uid="{00000000-0005-0000-0000-00003C3D0000}"/>
    <cellStyle name="Millares 9 2 4 2 5" xfId="7575" xr:uid="{00000000-0005-0000-0000-00003D3D0000}"/>
    <cellStyle name="Millares 9 2 4 2 5 2" xfId="16328" xr:uid="{00000000-0005-0000-0000-00003E3D0000}"/>
    <cellStyle name="Millares 9 2 4 2 6" xfId="11952" xr:uid="{00000000-0005-0000-0000-00003F3D0000}"/>
    <cellStyle name="Millares 9 2 4 3" xfId="3469" xr:uid="{00000000-0005-0000-0000-0000403D0000}"/>
    <cellStyle name="Millares 9 2 4 3 2" xfId="4565" xr:uid="{00000000-0005-0000-0000-0000413D0000}"/>
    <cellStyle name="Millares 9 2 4 3 2 2" xfId="6754" xr:uid="{00000000-0005-0000-0000-0000423D0000}"/>
    <cellStyle name="Millares 9 2 4 3 2 2 2" xfId="11131" xr:uid="{00000000-0005-0000-0000-0000433D0000}"/>
    <cellStyle name="Millares 9 2 4 3 2 2 2 2" xfId="19884" xr:uid="{00000000-0005-0000-0000-0000443D0000}"/>
    <cellStyle name="Millares 9 2 4 3 2 2 3" xfId="15508" xr:uid="{00000000-0005-0000-0000-0000453D0000}"/>
    <cellStyle name="Millares 9 2 4 3 2 3" xfId="8943" xr:uid="{00000000-0005-0000-0000-0000463D0000}"/>
    <cellStyle name="Millares 9 2 4 3 2 3 2" xfId="17696" xr:uid="{00000000-0005-0000-0000-0000473D0000}"/>
    <cellStyle name="Millares 9 2 4 3 2 4" xfId="13320" xr:uid="{00000000-0005-0000-0000-0000483D0000}"/>
    <cellStyle name="Millares 9 2 4 3 3" xfId="5660" xr:uid="{00000000-0005-0000-0000-0000493D0000}"/>
    <cellStyle name="Millares 9 2 4 3 3 2" xfId="10037" xr:uid="{00000000-0005-0000-0000-00004A3D0000}"/>
    <cellStyle name="Millares 9 2 4 3 3 2 2" xfId="18790" xr:uid="{00000000-0005-0000-0000-00004B3D0000}"/>
    <cellStyle name="Millares 9 2 4 3 3 3" xfId="14414" xr:uid="{00000000-0005-0000-0000-00004C3D0000}"/>
    <cellStyle name="Millares 9 2 4 3 4" xfId="7849" xr:uid="{00000000-0005-0000-0000-00004D3D0000}"/>
    <cellStyle name="Millares 9 2 4 3 4 2" xfId="16602" xr:uid="{00000000-0005-0000-0000-00004E3D0000}"/>
    <cellStyle name="Millares 9 2 4 3 5" xfId="12226" xr:uid="{00000000-0005-0000-0000-00004F3D0000}"/>
    <cellStyle name="Millares 9 2 4 4" xfId="4017" xr:uid="{00000000-0005-0000-0000-0000503D0000}"/>
    <cellStyle name="Millares 9 2 4 4 2" xfId="6206" xr:uid="{00000000-0005-0000-0000-0000513D0000}"/>
    <cellStyle name="Millares 9 2 4 4 2 2" xfId="10583" xr:uid="{00000000-0005-0000-0000-0000523D0000}"/>
    <cellStyle name="Millares 9 2 4 4 2 2 2" xfId="19336" xr:uid="{00000000-0005-0000-0000-0000533D0000}"/>
    <cellStyle name="Millares 9 2 4 4 2 3" xfId="14960" xr:uid="{00000000-0005-0000-0000-0000543D0000}"/>
    <cellStyle name="Millares 9 2 4 4 3" xfId="8395" xr:uid="{00000000-0005-0000-0000-0000553D0000}"/>
    <cellStyle name="Millares 9 2 4 4 3 2" xfId="17148" xr:uid="{00000000-0005-0000-0000-0000563D0000}"/>
    <cellStyle name="Millares 9 2 4 4 4" xfId="12772" xr:uid="{00000000-0005-0000-0000-0000573D0000}"/>
    <cellStyle name="Millares 9 2 4 5" xfId="5112" xr:uid="{00000000-0005-0000-0000-0000583D0000}"/>
    <cellStyle name="Millares 9 2 4 5 2" xfId="9489" xr:uid="{00000000-0005-0000-0000-0000593D0000}"/>
    <cellStyle name="Millares 9 2 4 5 2 2" xfId="18242" xr:uid="{00000000-0005-0000-0000-00005A3D0000}"/>
    <cellStyle name="Millares 9 2 4 5 3" xfId="13866" xr:uid="{00000000-0005-0000-0000-00005B3D0000}"/>
    <cellStyle name="Millares 9 2 4 6" xfId="7301" xr:uid="{00000000-0005-0000-0000-00005C3D0000}"/>
    <cellStyle name="Millares 9 2 4 6 2" xfId="16054" xr:uid="{00000000-0005-0000-0000-00005D3D0000}"/>
    <cellStyle name="Millares 9 2 4 7" xfId="11678" xr:uid="{00000000-0005-0000-0000-00005E3D0000}"/>
    <cellStyle name="Millares 9 2 5" xfId="3140" xr:uid="{00000000-0005-0000-0000-00005F3D0000}"/>
    <cellStyle name="Millares 9 2 5 2" xfId="3694" xr:uid="{00000000-0005-0000-0000-0000603D0000}"/>
    <cellStyle name="Millares 9 2 5 2 2" xfId="4790" xr:uid="{00000000-0005-0000-0000-0000613D0000}"/>
    <cellStyle name="Millares 9 2 5 2 2 2" xfId="6979" xr:uid="{00000000-0005-0000-0000-0000623D0000}"/>
    <cellStyle name="Millares 9 2 5 2 2 2 2" xfId="11356" xr:uid="{00000000-0005-0000-0000-0000633D0000}"/>
    <cellStyle name="Millares 9 2 5 2 2 2 2 2" xfId="20109" xr:uid="{00000000-0005-0000-0000-0000643D0000}"/>
    <cellStyle name="Millares 9 2 5 2 2 2 3" xfId="15733" xr:uid="{00000000-0005-0000-0000-0000653D0000}"/>
    <cellStyle name="Millares 9 2 5 2 2 3" xfId="9168" xr:uid="{00000000-0005-0000-0000-0000663D0000}"/>
    <cellStyle name="Millares 9 2 5 2 2 3 2" xfId="17921" xr:uid="{00000000-0005-0000-0000-0000673D0000}"/>
    <cellStyle name="Millares 9 2 5 2 2 4" xfId="13545" xr:uid="{00000000-0005-0000-0000-0000683D0000}"/>
    <cellStyle name="Millares 9 2 5 2 3" xfId="5885" xr:uid="{00000000-0005-0000-0000-0000693D0000}"/>
    <cellStyle name="Millares 9 2 5 2 3 2" xfId="10262" xr:uid="{00000000-0005-0000-0000-00006A3D0000}"/>
    <cellStyle name="Millares 9 2 5 2 3 2 2" xfId="19015" xr:uid="{00000000-0005-0000-0000-00006B3D0000}"/>
    <cellStyle name="Millares 9 2 5 2 3 3" xfId="14639" xr:uid="{00000000-0005-0000-0000-00006C3D0000}"/>
    <cellStyle name="Millares 9 2 5 2 4" xfId="8074" xr:uid="{00000000-0005-0000-0000-00006D3D0000}"/>
    <cellStyle name="Millares 9 2 5 2 4 2" xfId="16827" xr:uid="{00000000-0005-0000-0000-00006E3D0000}"/>
    <cellStyle name="Millares 9 2 5 2 5" xfId="12451" xr:uid="{00000000-0005-0000-0000-00006F3D0000}"/>
    <cellStyle name="Millares 9 2 5 3" xfId="4242" xr:uid="{00000000-0005-0000-0000-0000703D0000}"/>
    <cellStyle name="Millares 9 2 5 3 2" xfId="6431" xr:uid="{00000000-0005-0000-0000-0000713D0000}"/>
    <cellStyle name="Millares 9 2 5 3 2 2" xfId="10808" xr:uid="{00000000-0005-0000-0000-0000723D0000}"/>
    <cellStyle name="Millares 9 2 5 3 2 2 2" xfId="19561" xr:uid="{00000000-0005-0000-0000-0000733D0000}"/>
    <cellStyle name="Millares 9 2 5 3 2 3" xfId="15185" xr:uid="{00000000-0005-0000-0000-0000743D0000}"/>
    <cellStyle name="Millares 9 2 5 3 3" xfId="8620" xr:uid="{00000000-0005-0000-0000-0000753D0000}"/>
    <cellStyle name="Millares 9 2 5 3 3 2" xfId="17373" xr:uid="{00000000-0005-0000-0000-0000763D0000}"/>
    <cellStyle name="Millares 9 2 5 3 4" xfId="12997" xr:uid="{00000000-0005-0000-0000-0000773D0000}"/>
    <cellStyle name="Millares 9 2 5 4" xfId="5337" xr:uid="{00000000-0005-0000-0000-0000783D0000}"/>
    <cellStyle name="Millares 9 2 5 4 2" xfId="9714" xr:uid="{00000000-0005-0000-0000-0000793D0000}"/>
    <cellStyle name="Millares 9 2 5 4 2 2" xfId="18467" xr:uid="{00000000-0005-0000-0000-00007A3D0000}"/>
    <cellStyle name="Millares 9 2 5 4 3" xfId="14091" xr:uid="{00000000-0005-0000-0000-00007B3D0000}"/>
    <cellStyle name="Millares 9 2 5 5" xfId="7526" xr:uid="{00000000-0005-0000-0000-00007C3D0000}"/>
    <cellStyle name="Millares 9 2 5 5 2" xfId="16279" xr:uid="{00000000-0005-0000-0000-00007D3D0000}"/>
    <cellStyle name="Millares 9 2 5 6" xfId="11903" xr:uid="{00000000-0005-0000-0000-00007E3D0000}"/>
    <cellStyle name="Millares 9 2 6" xfId="3419" xr:uid="{00000000-0005-0000-0000-00007F3D0000}"/>
    <cellStyle name="Millares 9 2 6 2" xfId="4516" xr:uid="{00000000-0005-0000-0000-0000803D0000}"/>
    <cellStyle name="Millares 9 2 6 2 2" xfId="6705" xr:uid="{00000000-0005-0000-0000-0000813D0000}"/>
    <cellStyle name="Millares 9 2 6 2 2 2" xfId="11082" xr:uid="{00000000-0005-0000-0000-0000823D0000}"/>
    <cellStyle name="Millares 9 2 6 2 2 2 2" xfId="19835" xr:uid="{00000000-0005-0000-0000-0000833D0000}"/>
    <cellStyle name="Millares 9 2 6 2 2 3" xfId="15459" xr:uid="{00000000-0005-0000-0000-0000843D0000}"/>
    <cellStyle name="Millares 9 2 6 2 3" xfId="8894" xr:uid="{00000000-0005-0000-0000-0000853D0000}"/>
    <cellStyle name="Millares 9 2 6 2 3 2" xfId="17647" xr:uid="{00000000-0005-0000-0000-0000863D0000}"/>
    <cellStyle name="Millares 9 2 6 2 4" xfId="13271" xr:uid="{00000000-0005-0000-0000-0000873D0000}"/>
    <cellStyle name="Millares 9 2 6 3" xfId="5611" xr:uid="{00000000-0005-0000-0000-0000883D0000}"/>
    <cellStyle name="Millares 9 2 6 3 2" xfId="9988" xr:uid="{00000000-0005-0000-0000-0000893D0000}"/>
    <cellStyle name="Millares 9 2 6 3 2 2" xfId="18741" xr:uid="{00000000-0005-0000-0000-00008A3D0000}"/>
    <cellStyle name="Millares 9 2 6 3 3" xfId="14365" xr:uid="{00000000-0005-0000-0000-00008B3D0000}"/>
    <cellStyle name="Millares 9 2 6 4" xfId="7800" xr:uid="{00000000-0005-0000-0000-00008C3D0000}"/>
    <cellStyle name="Millares 9 2 6 4 2" xfId="16553" xr:uid="{00000000-0005-0000-0000-00008D3D0000}"/>
    <cellStyle name="Millares 9 2 6 5" xfId="12177" xr:uid="{00000000-0005-0000-0000-00008E3D0000}"/>
    <cellStyle name="Millares 9 2 7" xfId="3969" xr:uid="{00000000-0005-0000-0000-00008F3D0000}"/>
    <cellStyle name="Millares 9 2 7 2" xfId="6158" xr:uid="{00000000-0005-0000-0000-0000903D0000}"/>
    <cellStyle name="Millares 9 2 7 2 2" xfId="10535" xr:uid="{00000000-0005-0000-0000-0000913D0000}"/>
    <cellStyle name="Millares 9 2 7 2 2 2" xfId="19288" xr:uid="{00000000-0005-0000-0000-0000923D0000}"/>
    <cellStyle name="Millares 9 2 7 2 3" xfId="14912" xr:uid="{00000000-0005-0000-0000-0000933D0000}"/>
    <cellStyle name="Millares 9 2 7 3" xfId="8347" xr:uid="{00000000-0005-0000-0000-0000943D0000}"/>
    <cellStyle name="Millares 9 2 7 3 2" xfId="17100" xr:uid="{00000000-0005-0000-0000-0000953D0000}"/>
    <cellStyle name="Millares 9 2 7 4" xfId="12724" xr:uid="{00000000-0005-0000-0000-0000963D0000}"/>
    <cellStyle name="Millares 9 2 8" xfId="5064" xr:uid="{00000000-0005-0000-0000-0000973D0000}"/>
    <cellStyle name="Millares 9 2 8 2" xfId="9441" xr:uid="{00000000-0005-0000-0000-0000983D0000}"/>
    <cellStyle name="Millares 9 2 8 2 2" xfId="18194" xr:uid="{00000000-0005-0000-0000-0000993D0000}"/>
    <cellStyle name="Millares 9 2 8 3" xfId="13818" xr:uid="{00000000-0005-0000-0000-00009A3D0000}"/>
    <cellStyle name="Millares 9 2 9" xfId="7253" xr:uid="{00000000-0005-0000-0000-00009B3D0000}"/>
    <cellStyle name="Millares 9 2 9 2" xfId="16006" xr:uid="{00000000-0005-0000-0000-00009C3D0000}"/>
    <cellStyle name="Millares 9 3" xfId="2968" xr:uid="{00000000-0005-0000-0000-00009D3D0000}"/>
    <cellStyle name="Millares 9 3 2" xfId="3080" xr:uid="{00000000-0005-0000-0000-00009E3D0000}"/>
    <cellStyle name="Millares 9 3 2 2" xfId="3356" xr:uid="{00000000-0005-0000-0000-00009F3D0000}"/>
    <cellStyle name="Millares 9 3 2 2 2" xfId="3909" xr:uid="{00000000-0005-0000-0000-0000A03D0000}"/>
    <cellStyle name="Millares 9 3 2 2 2 2" xfId="5005" xr:uid="{00000000-0005-0000-0000-0000A13D0000}"/>
    <cellStyle name="Millares 9 3 2 2 2 2 2" xfId="7194" xr:uid="{00000000-0005-0000-0000-0000A23D0000}"/>
    <cellStyle name="Millares 9 3 2 2 2 2 2 2" xfId="11571" xr:uid="{00000000-0005-0000-0000-0000A33D0000}"/>
    <cellStyle name="Millares 9 3 2 2 2 2 2 2 2" xfId="20324" xr:uid="{00000000-0005-0000-0000-0000A43D0000}"/>
    <cellStyle name="Millares 9 3 2 2 2 2 2 3" xfId="15948" xr:uid="{00000000-0005-0000-0000-0000A53D0000}"/>
    <cellStyle name="Millares 9 3 2 2 2 2 3" xfId="9383" xr:uid="{00000000-0005-0000-0000-0000A63D0000}"/>
    <cellStyle name="Millares 9 3 2 2 2 2 3 2" xfId="18136" xr:uid="{00000000-0005-0000-0000-0000A73D0000}"/>
    <cellStyle name="Millares 9 3 2 2 2 2 4" xfId="13760" xr:uid="{00000000-0005-0000-0000-0000A83D0000}"/>
    <cellStyle name="Millares 9 3 2 2 2 3" xfId="6100" xr:uid="{00000000-0005-0000-0000-0000A93D0000}"/>
    <cellStyle name="Millares 9 3 2 2 2 3 2" xfId="10477" xr:uid="{00000000-0005-0000-0000-0000AA3D0000}"/>
    <cellStyle name="Millares 9 3 2 2 2 3 2 2" xfId="19230" xr:uid="{00000000-0005-0000-0000-0000AB3D0000}"/>
    <cellStyle name="Millares 9 3 2 2 2 3 3" xfId="14854" xr:uid="{00000000-0005-0000-0000-0000AC3D0000}"/>
    <cellStyle name="Millares 9 3 2 2 2 4" xfId="8289" xr:uid="{00000000-0005-0000-0000-0000AD3D0000}"/>
    <cellStyle name="Millares 9 3 2 2 2 4 2" xfId="17042" xr:uid="{00000000-0005-0000-0000-0000AE3D0000}"/>
    <cellStyle name="Millares 9 3 2 2 2 5" xfId="12666" xr:uid="{00000000-0005-0000-0000-0000AF3D0000}"/>
    <cellStyle name="Millares 9 3 2 2 3" xfId="4457" xr:uid="{00000000-0005-0000-0000-0000B03D0000}"/>
    <cellStyle name="Millares 9 3 2 2 3 2" xfId="6646" xr:uid="{00000000-0005-0000-0000-0000B13D0000}"/>
    <cellStyle name="Millares 9 3 2 2 3 2 2" xfId="11023" xr:uid="{00000000-0005-0000-0000-0000B23D0000}"/>
    <cellStyle name="Millares 9 3 2 2 3 2 2 2" xfId="19776" xr:uid="{00000000-0005-0000-0000-0000B33D0000}"/>
    <cellStyle name="Millares 9 3 2 2 3 2 3" xfId="15400" xr:uid="{00000000-0005-0000-0000-0000B43D0000}"/>
    <cellStyle name="Millares 9 3 2 2 3 3" xfId="8835" xr:uid="{00000000-0005-0000-0000-0000B53D0000}"/>
    <cellStyle name="Millares 9 3 2 2 3 3 2" xfId="17588" xr:uid="{00000000-0005-0000-0000-0000B63D0000}"/>
    <cellStyle name="Millares 9 3 2 2 3 4" xfId="13212" xr:uid="{00000000-0005-0000-0000-0000B73D0000}"/>
    <cellStyle name="Millares 9 3 2 2 4" xfId="5552" xr:uid="{00000000-0005-0000-0000-0000B83D0000}"/>
    <cellStyle name="Millares 9 3 2 2 4 2" xfId="9929" xr:uid="{00000000-0005-0000-0000-0000B93D0000}"/>
    <cellStyle name="Millares 9 3 2 2 4 2 2" xfId="18682" xr:uid="{00000000-0005-0000-0000-0000BA3D0000}"/>
    <cellStyle name="Millares 9 3 2 2 4 3" xfId="14306" xr:uid="{00000000-0005-0000-0000-0000BB3D0000}"/>
    <cellStyle name="Millares 9 3 2 2 5" xfId="7741" xr:uid="{00000000-0005-0000-0000-0000BC3D0000}"/>
    <cellStyle name="Millares 9 3 2 2 5 2" xfId="16494" xr:uid="{00000000-0005-0000-0000-0000BD3D0000}"/>
    <cellStyle name="Millares 9 3 2 2 6" xfId="12118" xr:uid="{00000000-0005-0000-0000-0000BE3D0000}"/>
    <cellStyle name="Millares 9 3 2 3" xfId="3635" xr:uid="{00000000-0005-0000-0000-0000BF3D0000}"/>
    <cellStyle name="Millares 9 3 2 3 2" xfId="4731" xr:uid="{00000000-0005-0000-0000-0000C03D0000}"/>
    <cellStyle name="Millares 9 3 2 3 2 2" xfId="6920" xr:uid="{00000000-0005-0000-0000-0000C13D0000}"/>
    <cellStyle name="Millares 9 3 2 3 2 2 2" xfId="11297" xr:uid="{00000000-0005-0000-0000-0000C23D0000}"/>
    <cellStyle name="Millares 9 3 2 3 2 2 2 2" xfId="20050" xr:uid="{00000000-0005-0000-0000-0000C33D0000}"/>
    <cellStyle name="Millares 9 3 2 3 2 2 3" xfId="15674" xr:uid="{00000000-0005-0000-0000-0000C43D0000}"/>
    <cellStyle name="Millares 9 3 2 3 2 3" xfId="9109" xr:uid="{00000000-0005-0000-0000-0000C53D0000}"/>
    <cellStyle name="Millares 9 3 2 3 2 3 2" xfId="17862" xr:uid="{00000000-0005-0000-0000-0000C63D0000}"/>
    <cellStyle name="Millares 9 3 2 3 2 4" xfId="13486" xr:uid="{00000000-0005-0000-0000-0000C73D0000}"/>
    <cellStyle name="Millares 9 3 2 3 3" xfId="5826" xr:uid="{00000000-0005-0000-0000-0000C83D0000}"/>
    <cellStyle name="Millares 9 3 2 3 3 2" xfId="10203" xr:uid="{00000000-0005-0000-0000-0000C93D0000}"/>
    <cellStyle name="Millares 9 3 2 3 3 2 2" xfId="18956" xr:uid="{00000000-0005-0000-0000-0000CA3D0000}"/>
    <cellStyle name="Millares 9 3 2 3 3 3" xfId="14580" xr:uid="{00000000-0005-0000-0000-0000CB3D0000}"/>
    <cellStyle name="Millares 9 3 2 3 4" xfId="8015" xr:uid="{00000000-0005-0000-0000-0000CC3D0000}"/>
    <cellStyle name="Millares 9 3 2 3 4 2" xfId="16768" xr:uid="{00000000-0005-0000-0000-0000CD3D0000}"/>
    <cellStyle name="Millares 9 3 2 3 5" xfId="12392" xr:uid="{00000000-0005-0000-0000-0000CE3D0000}"/>
    <cellStyle name="Millares 9 3 2 4" xfId="4183" xr:uid="{00000000-0005-0000-0000-0000CF3D0000}"/>
    <cellStyle name="Millares 9 3 2 4 2" xfId="6372" xr:uid="{00000000-0005-0000-0000-0000D03D0000}"/>
    <cellStyle name="Millares 9 3 2 4 2 2" xfId="10749" xr:uid="{00000000-0005-0000-0000-0000D13D0000}"/>
    <cellStyle name="Millares 9 3 2 4 2 2 2" xfId="19502" xr:uid="{00000000-0005-0000-0000-0000D23D0000}"/>
    <cellStyle name="Millares 9 3 2 4 2 3" xfId="15126" xr:uid="{00000000-0005-0000-0000-0000D33D0000}"/>
    <cellStyle name="Millares 9 3 2 4 3" xfId="8561" xr:uid="{00000000-0005-0000-0000-0000D43D0000}"/>
    <cellStyle name="Millares 9 3 2 4 3 2" xfId="17314" xr:uid="{00000000-0005-0000-0000-0000D53D0000}"/>
    <cellStyle name="Millares 9 3 2 4 4" xfId="12938" xr:uid="{00000000-0005-0000-0000-0000D63D0000}"/>
    <cellStyle name="Millares 9 3 2 5" xfId="5278" xr:uid="{00000000-0005-0000-0000-0000D73D0000}"/>
    <cellStyle name="Millares 9 3 2 5 2" xfId="9655" xr:uid="{00000000-0005-0000-0000-0000D83D0000}"/>
    <cellStyle name="Millares 9 3 2 5 2 2" xfId="18408" xr:uid="{00000000-0005-0000-0000-0000D93D0000}"/>
    <cellStyle name="Millares 9 3 2 5 3" xfId="14032" xr:uid="{00000000-0005-0000-0000-0000DA3D0000}"/>
    <cellStyle name="Millares 9 3 2 6" xfId="7467" xr:uid="{00000000-0005-0000-0000-0000DB3D0000}"/>
    <cellStyle name="Millares 9 3 2 6 2" xfId="16220" xr:uid="{00000000-0005-0000-0000-0000DC3D0000}"/>
    <cellStyle name="Millares 9 3 2 7" xfId="11844" xr:uid="{00000000-0005-0000-0000-0000DD3D0000}"/>
    <cellStyle name="Millares 9 3 3" xfId="3244" xr:uid="{00000000-0005-0000-0000-0000DE3D0000}"/>
    <cellStyle name="Millares 9 3 3 2" xfId="3797" xr:uid="{00000000-0005-0000-0000-0000DF3D0000}"/>
    <cellStyle name="Millares 9 3 3 2 2" xfId="4893" xr:uid="{00000000-0005-0000-0000-0000E03D0000}"/>
    <cellStyle name="Millares 9 3 3 2 2 2" xfId="7082" xr:uid="{00000000-0005-0000-0000-0000E13D0000}"/>
    <cellStyle name="Millares 9 3 3 2 2 2 2" xfId="11459" xr:uid="{00000000-0005-0000-0000-0000E23D0000}"/>
    <cellStyle name="Millares 9 3 3 2 2 2 2 2" xfId="20212" xr:uid="{00000000-0005-0000-0000-0000E33D0000}"/>
    <cellStyle name="Millares 9 3 3 2 2 2 3" xfId="15836" xr:uid="{00000000-0005-0000-0000-0000E43D0000}"/>
    <cellStyle name="Millares 9 3 3 2 2 3" xfId="9271" xr:uid="{00000000-0005-0000-0000-0000E53D0000}"/>
    <cellStyle name="Millares 9 3 3 2 2 3 2" xfId="18024" xr:uid="{00000000-0005-0000-0000-0000E63D0000}"/>
    <cellStyle name="Millares 9 3 3 2 2 4" xfId="13648" xr:uid="{00000000-0005-0000-0000-0000E73D0000}"/>
    <cellStyle name="Millares 9 3 3 2 3" xfId="5988" xr:uid="{00000000-0005-0000-0000-0000E83D0000}"/>
    <cellStyle name="Millares 9 3 3 2 3 2" xfId="10365" xr:uid="{00000000-0005-0000-0000-0000E93D0000}"/>
    <cellStyle name="Millares 9 3 3 2 3 2 2" xfId="19118" xr:uid="{00000000-0005-0000-0000-0000EA3D0000}"/>
    <cellStyle name="Millares 9 3 3 2 3 3" xfId="14742" xr:uid="{00000000-0005-0000-0000-0000EB3D0000}"/>
    <cellStyle name="Millares 9 3 3 2 4" xfId="8177" xr:uid="{00000000-0005-0000-0000-0000EC3D0000}"/>
    <cellStyle name="Millares 9 3 3 2 4 2" xfId="16930" xr:uid="{00000000-0005-0000-0000-0000ED3D0000}"/>
    <cellStyle name="Millares 9 3 3 2 5" xfId="12554" xr:uid="{00000000-0005-0000-0000-0000EE3D0000}"/>
    <cellStyle name="Millares 9 3 3 3" xfId="4345" xr:uid="{00000000-0005-0000-0000-0000EF3D0000}"/>
    <cellStyle name="Millares 9 3 3 3 2" xfId="6534" xr:uid="{00000000-0005-0000-0000-0000F03D0000}"/>
    <cellStyle name="Millares 9 3 3 3 2 2" xfId="10911" xr:uid="{00000000-0005-0000-0000-0000F13D0000}"/>
    <cellStyle name="Millares 9 3 3 3 2 2 2" xfId="19664" xr:uid="{00000000-0005-0000-0000-0000F23D0000}"/>
    <cellStyle name="Millares 9 3 3 3 2 3" xfId="15288" xr:uid="{00000000-0005-0000-0000-0000F33D0000}"/>
    <cellStyle name="Millares 9 3 3 3 3" xfId="8723" xr:uid="{00000000-0005-0000-0000-0000F43D0000}"/>
    <cellStyle name="Millares 9 3 3 3 3 2" xfId="17476" xr:uid="{00000000-0005-0000-0000-0000F53D0000}"/>
    <cellStyle name="Millares 9 3 3 3 4" xfId="13100" xr:uid="{00000000-0005-0000-0000-0000F63D0000}"/>
    <cellStyle name="Millares 9 3 3 4" xfId="5440" xr:uid="{00000000-0005-0000-0000-0000F73D0000}"/>
    <cellStyle name="Millares 9 3 3 4 2" xfId="9817" xr:uid="{00000000-0005-0000-0000-0000F83D0000}"/>
    <cellStyle name="Millares 9 3 3 4 2 2" xfId="18570" xr:uid="{00000000-0005-0000-0000-0000F93D0000}"/>
    <cellStyle name="Millares 9 3 3 4 3" xfId="14194" xr:uid="{00000000-0005-0000-0000-0000FA3D0000}"/>
    <cellStyle name="Millares 9 3 3 5" xfId="7629" xr:uid="{00000000-0005-0000-0000-0000FB3D0000}"/>
    <cellStyle name="Millares 9 3 3 5 2" xfId="16382" xr:uid="{00000000-0005-0000-0000-0000FC3D0000}"/>
    <cellStyle name="Millares 9 3 3 6" xfId="12006" xr:uid="{00000000-0005-0000-0000-0000FD3D0000}"/>
    <cellStyle name="Millares 9 3 4" xfId="3523" xr:uid="{00000000-0005-0000-0000-0000FE3D0000}"/>
    <cellStyle name="Millares 9 3 4 2" xfId="4619" xr:uid="{00000000-0005-0000-0000-0000FF3D0000}"/>
    <cellStyle name="Millares 9 3 4 2 2" xfId="6808" xr:uid="{00000000-0005-0000-0000-0000003E0000}"/>
    <cellStyle name="Millares 9 3 4 2 2 2" xfId="11185" xr:uid="{00000000-0005-0000-0000-0000013E0000}"/>
    <cellStyle name="Millares 9 3 4 2 2 2 2" xfId="19938" xr:uid="{00000000-0005-0000-0000-0000023E0000}"/>
    <cellStyle name="Millares 9 3 4 2 2 3" xfId="15562" xr:uid="{00000000-0005-0000-0000-0000033E0000}"/>
    <cellStyle name="Millares 9 3 4 2 3" xfId="8997" xr:uid="{00000000-0005-0000-0000-0000043E0000}"/>
    <cellStyle name="Millares 9 3 4 2 3 2" xfId="17750" xr:uid="{00000000-0005-0000-0000-0000053E0000}"/>
    <cellStyle name="Millares 9 3 4 2 4" xfId="13374" xr:uid="{00000000-0005-0000-0000-0000063E0000}"/>
    <cellStyle name="Millares 9 3 4 3" xfId="5714" xr:uid="{00000000-0005-0000-0000-0000073E0000}"/>
    <cellStyle name="Millares 9 3 4 3 2" xfId="10091" xr:uid="{00000000-0005-0000-0000-0000083E0000}"/>
    <cellStyle name="Millares 9 3 4 3 2 2" xfId="18844" xr:uid="{00000000-0005-0000-0000-0000093E0000}"/>
    <cellStyle name="Millares 9 3 4 3 3" xfId="14468" xr:uid="{00000000-0005-0000-0000-00000A3E0000}"/>
    <cellStyle name="Millares 9 3 4 4" xfId="7903" xr:uid="{00000000-0005-0000-0000-00000B3E0000}"/>
    <cellStyle name="Millares 9 3 4 4 2" xfId="16656" xr:uid="{00000000-0005-0000-0000-00000C3E0000}"/>
    <cellStyle name="Millares 9 3 4 5" xfId="12280" xr:uid="{00000000-0005-0000-0000-00000D3E0000}"/>
    <cellStyle name="Millares 9 3 5" xfId="4071" xr:uid="{00000000-0005-0000-0000-00000E3E0000}"/>
    <cellStyle name="Millares 9 3 5 2" xfId="6260" xr:uid="{00000000-0005-0000-0000-00000F3E0000}"/>
    <cellStyle name="Millares 9 3 5 2 2" xfId="10637" xr:uid="{00000000-0005-0000-0000-0000103E0000}"/>
    <cellStyle name="Millares 9 3 5 2 2 2" xfId="19390" xr:uid="{00000000-0005-0000-0000-0000113E0000}"/>
    <cellStyle name="Millares 9 3 5 2 3" xfId="15014" xr:uid="{00000000-0005-0000-0000-0000123E0000}"/>
    <cellStyle name="Millares 9 3 5 3" xfId="8449" xr:uid="{00000000-0005-0000-0000-0000133E0000}"/>
    <cellStyle name="Millares 9 3 5 3 2" xfId="17202" xr:uid="{00000000-0005-0000-0000-0000143E0000}"/>
    <cellStyle name="Millares 9 3 5 4" xfId="12826" xr:uid="{00000000-0005-0000-0000-0000153E0000}"/>
    <cellStyle name="Millares 9 3 6" xfId="5166" xr:uid="{00000000-0005-0000-0000-0000163E0000}"/>
    <cellStyle name="Millares 9 3 6 2" xfId="9543" xr:uid="{00000000-0005-0000-0000-0000173E0000}"/>
    <cellStyle name="Millares 9 3 6 2 2" xfId="18296" xr:uid="{00000000-0005-0000-0000-0000183E0000}"/>
    <cellStyle name="Millares 9 3 6 3" xfId="13920" xr:uid="{00000000-0005-0000-0000-0000193E0000}"/>
    <cellStyle name="Millares 9 3 7" xfId="7355" xr:uid="{00000000-0005-0000-0000-00001A3E0000}"/>
    <cellStyle name="Millares 9 3 7 2" xfId="16108" xr:uid="{00000000-0005-0000-0000-00001B3E0000}"/>
    <cellStyle name="Millares 9 3 8" xfId="11732" xr:uid="{00000000-0005-0000-0000-00001C3E0000}"/>
    <cellStyle name="Millares 9 4" xfId="3023" xr:uid="{00000000-0005-0000-0000-00001D3E0000}"/>
    <cellStyle name="Millares 9 4 2" xfId="3299" xr:uid="{00000000-0005-0000-0000-00001E3E0000}"/>
    <cellStyle name="Millares 9 4 2 2" xfId="3852" xr:uid="{00000000-0005-0000-0000-00001F3E0000}"/>
    <cellStyle name="Millares 9 4 2 2 2" xfId="4948" xr:uid="{00000000-0005-0000-0000-0000203E0000}"/>
    <cellStyle name="Millares 9 4 2 2 2 2" xfId="7137" xr:uid="{00000000-0005-0000-0000-0000213E0000}"/>
    <cellStyle name="Millares 9 4 2 2 2 2 2" xfId="11514" xr:uid="{00000000-0005-0000-0000-0000223E0000}"/>
    <cellStyle name="Millares 9 4 2 2 2 2 2 2" xfId="20267" xr:uid="{00000000-0005-0000-0000-0000233E0000}"/>
    <cellStyle name="Millares 9 4 2 2 2 2 3" xfId="15891" xr:uid="{00000000-0005-0000-0000-0000243E0000}"/>
    <cellStyle name="Millares 9 4 2 2 2 3" xfId="9326" xr:uid="{00000000-0005-0000-0000-0000253E0000}"/>
    <cellStyle name="Millares 9 4 2 2 2 3 2" xfId="18079" xr:uid="{00000000-0005-0000-0000-0000263E0000}"/>
    <cellStyle name="Millares 9 4 2 2 2 4" xfId="13703" xr:uid="{00000000-0005-0000-0000-0000273E0000}"/>
    <cellStyle name="Millares 9 4 2 2 3" xfId="6043" xr:uid="{00000000-0005-0000-0000-0000283E0000}"/>
    <cellStyle name="Millares 9 4 2 2 3 2" xfId="10420" xr:uid="{00000000-0005-0000-0000-0000293E0000}"/>
    <cellStyle name="Millares 9 4 2 2 3 2 2" xfId="19173" xr:uid="{00000000-0005-0000-0000-00002A3E0000}"/>
    <cellStyle name="Millares 9 4 2 2 3 3" xfId="14797" xr:uid="{00000000-0005-0000-0000-00002B3E0000}"/>
    <cellStyle name="Millares 9 4 2 2 4" xfId="8232" xr:uid="{00000000-0005-0000-0000-00002C3E0000}"/>
    <cellStyle name="Millares 9 4 2 2 4 2" xfId="16985" xr:uid="{00000000-0005-0000-0000-00002D3E0000}"/>
    <cellStyle name="Millares 9 4 2 2 5" xfId="12609" xr:uid="{00000000-0005-0000-0000-00002E3E0000}"/>
    <cellStyle name="Millares 9 4 2 3" xfId="4400" xr:uid="{00000000-0005-0000-0000-00002F3E0000}"/>
    <cellStyle name="Millares 9 4 2 3 2" xfId="6589" xr:uid="{00000000-0005-0000-0000-0000303E0000}"/>
    <cellStyle name="Millares 9 4 2 3 2 2" xfId="10966" xr:uid="{00000000-0005-0000-0000-0000313E0000}"/>
    <cellStyle name="Millares 9 4 2 3 2 2 2" xfId="19719" xr:uid="{00000000-0005-0000-0000-0000323E0000}"/>
    <cellStyle name="Millares 9 4 2 3 2 3" xfId="15343" xr:uid="{00000000-0005-0000-0000-0000333E0000}"/>
    <cellStyle name="Millares 9 4 2 3 3" xfId="8778" xr:uid="{00000000-0005-0000-0000-0000343E0000}"/>
    <cellStyle name="Millares 9 4 2 3 3 2" xfId="17531" xr:uid="{00000000-0005-0000-0000-0000353E0000}"/>
    <cellStyle name="Millares 9 4 2 3 4" xfId="13155" xr:uid="{00000000-0005-0000-0000-0000363E0000}"/>
    <cellStyle name="Millares 9 4 2 4" xfId="5495" xr:uid="{00000000-0005-0000-0000-0000373E0000}"/>
    <cellStyle name="Millares 9 4 2 4 2" xfId="9872" xr:uid="{00000000-0005-0000-0000-0000383E0000}"/>
    <cellStyle name="Millares 9 4 2 4 2 2" xfId="18625" xr:uid="{00000000-0005-0000-0000-0000393E0000}"/>
    <cellStyle name="Millares 9 4 2 4 3" xfId="14249" xr:uid="{00000000-0005-0000-0000-00003A3E0000}"/>
    <cellStyle name="Millares 9 4 2 5" xfId="7684" xr:uid="{00000000-0005-0000-0000-00003B3E0000}"/>
    <cellStyle name="Millares 9 4 2 5 2" xfId="16437" xr:uid="{00000000-0005-0000-0000-00003C3E0000}"/>
    <cellStyle name="Millares 9 4 2 6" xfId="12061" xr:uid="{00000000-0005-0000-0000-00003D3E0000}"/>
    <cellStyle name="Millares 9 4 3" xfId="3578" xr:uid="{00000000-0005-0000-0000-00003E3E0000}"/>
    <cellStyle name="Millares 9 4 3 2" xfId="4674" xr:uid="{00000000-0005-0000-0000-00003F3E0000}"/>
    <cellStyle name="Millares 9 4 3 2 2" xfId="6863" xr:uid="{00000000-0005-0000-0000-0000403E0000}"/>
    <cellStyle name="Millares 9 4 3 2 2 2" xfId="11240" xr:uid="{00000000-0005-0000-0000-0000413E0000}"/>
    <cellStyle name="Millares 9 4 3 2 2 2 2" xfId="19993" xr:uid="{00000000-0005-0000-0000-0000423E0000}"/>
    <cellStyle name="Millares 9 4 3 2 2 3" xfId="15617" xr:uid="{00000000-0005-0000-0000-0000433E0000}"/>
    <cellStyle name="Millares 9 4 3 2 3" xfId="9052" xr:uid="{00000000-0005-0000-0000-0000443E0000}"/>
    <cellStyle name="Millares 9 4 3 2 3 2" xfId="17805" xr:uid="{00000000-0005-0000-0000-0000453E0000}"/>
    <cellStyle name="Millares 9 4 3 2 4" xfId="13429" xr:uid="{00000000-0005-0000-0000-0000463E0000}"/>
    <cellStyle name="Millares 9 4 3 3" xfId="5769" xr:uid="{00000000-0005-0000-0000-0000473E0000}"/>
    <cellStyle name="Millares 9 4 3 3 2" xfId="10146" xr:uid="{00000000-0005-0000-0000-0000483E0000}"/>
    <cellStyle name="Millares 9 4 3 3 2 2" xfId="18899" xr:uid="{00000000-0005-0000-0000-0000493E0000}"/>
    <cellStyle name="Millares 9 4 3 3 3" xfId="14523" xr:uid="{00000000-0005-0000-0000-00004A3E0000}"/>
    <cellStyle name="Millares 9 4 3 4" xfId="7958" xr:uid="{00000000-0005-0000-0000-00004B3E0000}"/>
    <cellStyle name="Millares 9 4 3 4 2" xfId="16711" xr:uid="{00000000-0005-0000-0000-00004C3E0000}"/>
    <cellStyle name="Millares 9 4 3 5" xfId="12335" xr:uid="{00000000-0005-0000-0000-00004D3E0000}"/>
    <cellStyle name="Millares 9 4 4" xfId="4126" xr:uid="{00000000-0005-0000-0000-00004E3E0000}"/>
    <cellStyle name="Millares 9 4 4 2" xfId="6315" xr:uid="{00000000-0005-0000-0000-00004F3E0000}"/>
    <cellStyle name="Millares 9 4 4 2 2" xfId="10692" xr:uid="{00000000-0005-0000-0000-0000503E0000}"/>
    <cellStyle name="Millares 9 4 4 2 2 2" xfId="19445" xr:uid="{00000000-0005-0000-0000-0000513E0000}"/>
    <cellStyle name="Millares 9 4 4 2 3" xfId="15069" xr:uid="{00000000-0005-0000-0000-0000523E0000}"/>
    <cellStyle name="Millares 9 4 4 3" xfId="8504" xr:uid="{00000000-0005-0000-0000-0000533E0000}"/>
    <cellStyle name="Millares 9 4 4 3 2" xfId="17257" xr:uid="{00000000-0005-0000-0000-0000543E0000}"/>
    <cellStyle name="Millares 9 4 4 4" xfId="12881" xr:uid="{00000000-0005-0000-0000-0000553E0000}"/>
    <cellStyle name="Millares 9 4 5" xfId="5221" xr:uid="{00000000-0005-0000-0000-0000563E0000}"/>
    <cellStyle name="Millares 9 4 5 2" xfId="9598" xr:uid="{00000000-0005-0000-0000-0000573E0000}"/>
    <cellStyle name="Millares 9 4 5 2 2" xfId="18351" xr:uid="{00000000-0005-0000-0000-0000583E0000}"/>
    <cellStyle name="Millares 9 4 5 3" xfId="13975" xr:uid="{00000000-0005-0000-0000-0000593E0000}"/>
    <cellStyle name="Millares 9 4 6" xfId="7410" xr:uid="{00000000-0005-0000-0000-00005A3E0000}"/>
    <cellStyle name="Millares 9 4 6 2" xfId="16163" xr:uid="{00000000-0005-0000-0000-00005B3E0000}"/>
    <cellStyle name="Millares 9 4 7" xfId="11787" xr:uid="{00000000-0005-0000-0000-00005C3E0000}"/>
    <cellStyle name="Millares 9 5" xfId="2910" xr:uid="{00000000-0005-0000-0000-00005D3E0000}"/>
    <cellStyle name="Millares 9 5 2" xfId="3189" xr:uid="{00000000-0005-0000-0000-00005E3E0000}"/>
    <cellStyle name="Millares 9 5 2 2" xfId="3742" xr:uid="{00000000-0005-0000-0000-00005F3E0000}"/>
    <cellStyle name="Millares 9 5 2 2 2" xfId="4838" xr:uid="{00000000-0005-0000-0000-0000603E0000}"/>
    <cellStyle name="Millares 9 5 2 2 2 2" xfId="7027" xr:uid="{00000000-0005-0000-0000-0000613E0000}"/>
    <cellStyle name="Millares 9 5 2 2 2 2 2" xfId="11404" xr:uid="{00000000-0005-0000-0000-0000623E0000}"/>
    <cellStyle name="Millares 9 5 2 2 2 2 2 2" xfId="20157" xr:uid="{00000000-0005-0000-0000-0000633E0000}"/>
    <cellStyle name="Millares 9 5 2 2 2 2 3" xfId="15781" xr:uid="{00000000-0005-0000-0000-0000643E0000}"/>
    <cellStyle name="Millares 9 5 2 2 2 3" xfId="9216" xr:uid="{00000000-0005-0000-0000-0000653E0000}"/>
    <cellStyle name="Millares 9 5 2 2 2 3 2" xfId="17969" xr:uid="{00000000-0005-0000-0000-0000663E0000}"/>
    <cellStyle name="Millares 9 5 2 2 2 4" xfId="13593" xr:uid="{00000000-0005-0000-0000-0000673E0000}"/>
    <cellStyle name="Millares 9 5 2 2 3" xfId="5933" xr:uid="{00000000-0005-0000-0000-0000683E0000}"/>
    <cellStyle name="Millares 9 5 2 2 3 2" xfId="10310" xr:uid="{00000000-0005-0000-0000-0000693E0000}"/>
    <cellStyle name="Millares 9 5 2 2 3 2 2" xfId="19063" xr:uid="{00000000-0005-0000-0000-00006A3E0000}"/>
    <cellStyle name="Millares 9 5 2 2 3 3" xfId="14687" xr:uid="{00000000-0005-0000-0000-00006B3E0000}"/>
    <cellStyle name="Millares 9 5 2 2 4" xfId="8122" xr:uid="{00000000-0005-0000-0000-00006C3E0000}"/>
    <cellStyle name="Millares 9 5 2 2 4 2" xfId="16875" xr:uid="{00000000-0005-0000-0000-00006D3E0000}"/>
    <cellStyle name="Millares 9 5 2 2 5" xfId="12499" xr:uid="{00000000-0005-0000-0000-00006E3E0000}"/>
    <cellStyle name="Millares 9 5 2 3" xfId="4290" xr:uid="{00000000-0005-0000-0000-00006F3E0000}"/>
    <cellStyle name="Millares 9 5 2 3 2" xfId="6479" xr:uid="{00000000-0005-0000-0000-0000703E0000}"/>
    <cellStyle name="Millares 9 5 2 3 2 2" xfId="10856" xr:uid="{00000000-0005-0000-0000-0000713E0000}"/>
    <cellStyle name="Millares 9 5 2 3 2 2 2" xfId="19609" xr:uid="{00000000-0005-0000-0000-0000723E0000}"/>
    <cellStyle name="Millares 9 5 2 3 2 3" xfId="15233" xr:uid="{00000000-0005-0000-0000-0000733E0000}"/>
    <cellStyle name="Millares 9 5 2 3 3" xfId="8668" xr:uid="{00000000-0005-0000-0000-0000743E0000}"/>
    <cellStyle name="Millares 9 5 2 3 3 2" xfId="17421" xr:uid="{00000000-0005-0000-0000-0000753E0000}"/>
    <cellStyle name="Millares 9 5 2 3 4" xfId="13045" xr:uid="{00000000-0005-0000-0000-0000763E0000}"/>
    <cellStyle name="Millares 9 5 2 4" xfId="5385" xr:uid="{00000000-0005-0000-0000-0000773E0000}"/>
    <cellStyle name="Millares 9 5 2 4 2" xfId="9762" xr:uid="{00000000-0005-0000-0000-0000783E0000}"/>
    <cellStyle name="Millares 9 5 2 4 2 2" xfId="18515" xr:uid="{00000000-0005-0000-0000-0000793E0000}"/>
    <cellStyle name="Millares 9 5 2 4 3" xfId="14139" xr:uid="{00000000-0005-0000-0000-00007A3E0000}"/>
    <cellStyle name="Millares 9 5 2 5" xfId="7574" xr:uid="{00000000-0005-0000-0000-00007B3E0000}"/>
    <cellStyle name="Millares 9 5 2 5 2" xfId="16327" xr:uid="{00000000-0005-0000-0000-00007C3E0000}"/>
    <cellStyle name="Millares 9 5 2 6" xfId="11951" xr:uid="{00000000-0005-0000-0000-00007D3E0000}"/>
    <cellStyle name="Millares 9 5 3" xfId="3468" xr:uid="{00000000-0005-0000-0000-00007E3E0000}"/>
    <cellStyle name="Millares 9 5 3 2" xfId="4564" xr:uid="{00000000-0005-0000-0000-00007F3E0000}"/>
    <cellStyle name="Millares 9 5 3 2 2" xfId="6753" xr:uid="{00000000-0005-0000-0000-0000803E0000}"/>
    <cellStyle name="Millares 9 5 3 2 2 2" xfId="11130" xr:uid="{00000000-0005-0000-0000-0000813E0000}"/>
    <cellStyle name="Millares 9 5 3 2 2 2 2" xfId="19883" xr:uid="{00000000-0005-0000-0000-0000823E0000}"/>
    <cellStyle name="Millares 9 5 3 2 2 3" xfId="15507" xr:uid="{00000000-0005-0000-0000-0000833E0000}"/>
    <cellStyle name="Millares 9 5 3 2 3" xfId="8942" xr:uid="{00000000-0005-0000-0000-0000843E0000}"/>
    <cellStyle name="Millares 9 5 3 2 3 2" xfId="17695" xr:uid="{00000000-0005-0000-0000-0000853E0000}"/>
    <cellStyle name="Millares 9 5 3 2 4" xfId="13319" xr:uid="{00000000-0005-0000-0000-0000863E0000}"/>
    <cellStyle name="Millares 9 5 3 3" xfId="5659" xr:uid="{00000000-0005-0000-0000-0000873E0000}"/>
    <cellStyle name="Millares 9 5 3 3 2" xfId="10036" xr:uid="{00000000-0005-0000-0000-0000883E0000}"/>
    <cellStyle name="Millares 9 5 3 3 2 2" xfId="18789" xr:uid="{00000000-0005-0000-0000-0000893E0000}"/>
    <cellStyle name="Millares 9 5 3 3 3" xfId="14413" xr:uid="{00000000-0005-0000-0000-00008A3E0000}"/>
    <cellStyle name="Millares 9 5 3 4" xfId="7848" xr:uid="{00000000-0005-0000-0000-00008B3E0000}"/>
    <cellStyle name="Millares 9 5 3 4 2" xfId="16601" xr:uid="{00000000-0005-0000-0000-00008C3E0000}"/>
    <cellStyle name="Millares 9 5 3 5" xfId="12225" xr:uid="{00000000-0005-0000-0000-00008D3E0000}"/>
    <cellStyle name="Millares 9 5 4" xfId="4016" xr:uid="{00000000-0005-0000-0000-00008E3E0000}"/>
    <cellStyle name="Millares 9 5 4 2" xfId="6205" xr:uid="{00000000-0005-0000-0000-00008F3E0000}"/>
    <cellStyle name="Millares 9 5 4 2 2" xfId="10582" xr:uid="{00000000-0005-0000-0000-0000903E0000}"/>
    <cellStyle name="Millares 9 5 4 2 2 2" xfId="19335" xr:uid="{00000000-0005-0000-0000-0000913E0000}"/>
    <cellStyle name="Millares 9 5 4 2 3" xfId="14959" xr:uid="{00000000-0005-0000-0000-0000923E0000}"/>
    <cellStyle name="Millares 9 5 4 3" xfId="8394" xr:uid="{00000000-0005-0000-0000-0000933E0000}"/>
    <cellStyle name="Millares 9 5 4 3 2" xfId="17147" xr:uid="{00000000-0005-0000-0000-0000943E0000}"/>
    <cellStyle name="Millares 9 5 4 4" xfId="12771" xr:uid="{00000000-0005-0000-0000-0000953E0000}"/>
    <cellStyle name="Millares 9 5 5" xfId="5111" xr:uid="{00000000-0005-0000-0000-0000963E0000}"/>
    <cellStyle name="Millares 9 5 5 2" xfId="9488" xr:uid="{00000000-0005-0000-0000-0000973E0000}"/>
    <cellStyle name="Millares 9 5 5 2 2" xfId="18241" xr:uid="{00000000-0005-0000-0000-0000983E0000}"/>
    <cellStyle name="Millares 9 5 5 3" xfId="13865" xr:uid="{00000000-0005-0000-0000-0000993E0000}"/>
    <cellStyle name="Millares 9 5 6" xfId="7300" xr:uid="{00000000-0005-0000-0000-00009A3E0000}"/>
    <cellStyle name="Millares 9 5 6 2" xfId="16053" xr:uid="{00000000-0005-0000-0000-00009B3E0000}"/>
    <cellStyle name="Millares 9 5 7" xfId="11677" xr:uid="{00000000-0005-0000-0000-00009C3E0000}"/>
    <cellStyle name="Millares 9 6" xfId="3139" xr:uid="{00000000-0005-0000-0000-00009D3E0000}"/>
    <cellStyle name="Millares 9 6 2" xfId="3693" xr:uid="{00000000-0005-0000-0000-00009E3E0000}"/>
    <cellStyle name="Millares 9 6 2 2" xfId="4789" xr:uid="{00000000-0005-0000-0000-00009F3E0000}"/>
    <cellStyle name="Millares 9 6 2 2 2" xfId="6978" xr:uid="{00000000-0005-0000-0000-0000A03E0000}"/>
    <cellStyle name="Millares 9 6 2 2 2 2" xfId="11355" xr:uid="{00000000-0005-0000-0000-0000A13E0000}"/>
    <cellStyle name="Millares 9 6 2 2 2 2 2" xfId="20108" xr:uid="{00000000-0005-0000-0000-0000A23E0000}"/>
    <cellStyle name="Millares 9 6 2 2 2 3" xfId="15732" xr:uid="{00000000-0005-0000-0000-0000A33E0000}"/>
    <cellStyle name="Millares 9 6 2 2 3" xfId="9167" xr:uid="{00000000-0005-0000-0000-0000A43E0000}"/>
    <cellStyle name="Millares 9 6 2 2 3 2" xfId="17920" xr:uid="{00000000-0005-0000-0000-0000A53E0000}"/>
    <cellStyle name="Millares 9 6 2 2 4" xfId="13544" xr:uid="{00000000-0005-0000-0000-0000A63E0000}"/>
    <cellStyle name="Millares 9 6 2 3" xfId="5884" xr:uid="{00000000-0005-0000-0000-0000A73E0000}"/>
    <cellStyle name="Millares 9 6 2 3 2" xfId="10261" xr:uid="{00000000-0005-0000-0000-0000A83E0000}"/>
    <cellStyle name="Millares 9 6 2 3 2 2" xfId="19014" xr:uid="{00000000-0005-0000-0000-0000A93E0000}"/>
    <cellStyle name="Millares 9 6 2 3 3" xfId="14638" xr:uid="{00000000-0005-0000-0000-0000AA3E0000}"/>
    <cellStyle name="Millares 9 6 2 4" xfId="8073" xr:uid="{00000000-0005-0000-0000-0000AB3E0000}"/>
    <cellStyle name="Millares 9 6 2 4 2" xfId="16826" xr:uid="{00000000-0005-0000-0000-0000AC3E0000}"/>
    <cellStyle name="Millares 9 6 2 5" xfId="12450" xr:uid="{00000000-0005-0000-0000-0000AD3E0000}"/>
    <cellStyle name="Millares 9 6 3" xfId="4241" xr:uid="{00000000-0005-0000-0000-0000AE3E0000}"/>
    <cellStyle name="Millares 9 6 3 2" xfId="6430" xr:uid="{00000000-0005-0000-0000-0000AF3E0000}"/>
    <cellStyle name="Millares 9 6 3 2 2" xfId="10807" xr:uid="{00000000-0005-0000-0000-0000B03E0000}"/>
    <cellStyle name="Millares 9 6 3 2 2 2" xfId="19560" xr:uid="{00000000-0005-0000-0000-0000B13E0000}"/>
    <cellStyle name="Millares 9 6 3 2 3" xfId="15184" xr:uid="{00000000-0005-0000-0000-0000B23E0000}"/>
    <cellStyle name="Millares 9 6 3 3" xfId="8619" xr:uid="{00000000-0005-0000-0000-0000B33E0000}"/>
    <cellStyle name="Millares 9 6 3 3 2" xfId="17372" xr:uid="{00000000-0005-0000-0000-0000B43E0000}"/>
    <cellStyle name="Millares 9 6 3 4" xfId="12996" xr:uid="{00000000-0005-0000-0000-0000B53E0000}"/>
    <cellStyle name="Millares 9 6 4" xfId="5336" xr:uid="{00000000-0005-0000-0000-0000B63E0000}"/>
    <cellStyle name="Millares 9 6 4 2" xfId="9713" xr:uid="{00000000-0005-0000-0000-0000B73E0000}"/>
    <cellStyle name="Millares 9 6 4 2 2" xfId="18466" xr:uid="{00000000-0005-0000-0000-0000B83E0000}"/>
    <cellStyle name="Millares 9 6 4 3" xfId="14090" xr:uid="{00000000-0005-0000-0000-0000B93E0000}"/>
    <cellStyle name="Millares 9 6 5" xfId="7525" xr:uid="{00000000-0005-0000-0000-0000BA3E0000}"/>
    <cellStyle name="Millares 9 6 5 2" xfId="16278" xr:uid="{00000000-0005-0000-0000-0000BB3E0000}"/>
    <cellStyle name="Millares 9 6 6" xfId="11902" xr:uid="{00000000-0005-0000-0000-0000BC3E0000}"/>
    <cellStyle name="Millares 9 7" xfId="3418" xr:uid="{00000000-0005-0000-0000-0000BD3E0000}"/>
    <cellStyle name="Millares 9 7 2" xfId="4515" xr:uid="{00000000-0005-0000-0000-0000BE3E0000}"/>
    <cellStyle name="Millares 9 7 2 2" xfId="6704" xr:uid="{00000000-0005-0000-0000-0000BF3E0000}"/>
    <cellStyle name="Millares 9 7 2 2 2" xfId="11081" xr:uid="{00000000-0005-0000-0000-0000C03E0000}"/>
    <cellStyle name="Millares 9 7 2 2 2 2" xfId="19834" xr:uid="{00000000-0005-0000-0000-0000C13E0000}"/>
    <cellStyle name="Millares 9 7 2 2 3" xfId="15458" xr:uid="{00000000-0005-0000-0000-0000C23E0000}"/>
    <cellStyle name="Millares 9 7 2 3" xfId="8893" xr:uid="{00000000-0005-0000-0000-0000C33E0000}"/>
    <cellStyle name="Millares 9 7 2 3 2" xfId="17646" xr:uid="{00000000-0005-0000-0000-0000C43E0000}"/>
    <cellStyle name="Millares 9 7 2 4" xfId="13270" xr:uid="{00000000-0005-0000-0000-0000C53E0000}"/>
    <cellStyle name="Millares 9 7 3" xfId="5610" xr:uid="{00000000-0005-0000-0000-0000C63E0000}"/>
    <cellStyle name="Millares 9 7 3 2" xfId="9987" xr:uid="{00000000-0005-0000-0000-0000C73E0000}"/>
    <cellStyle name="Millares 9 7 3 2 2" xfId="18740" xr:uid="{00000000-0005-0000-0000-0000C83E0000}"/>
    <cellStyle name="Millares 9 7 3 3" xfId="14364" xr:uid="{00000000-0005-0000-0000-0000C93E0000}"/>
    <cellStyle name="Millares 9 7 4" xfId="7799" xr:uid="{00000000-0005-0000-0000-0000CA3E0000}"/>
    <cellStyle name="Millares 9 7 4 2" xfId="16552" xr:uid="{00000000-0005-0000-0000-0000CB3E0000}"/>
    <cellStyle name="Millares 9 7 5" xfId="12176" xr:uid="{00000000-0005-0000-0000-0000CC3E0000}"/>
    <cellStyle name="Millares 9 8" xfId="3968" xr:uid="{00000000-0005-0000-0000-0000CD3E0000}"/>
    <cellStyle name="Millares 9 8 2" xfId="6157" xr:uid="{00000000-0005-0000-0000-0000CE3E0000}"/>
    <cellStyle name="Millares 9 8 2 2" xfId="10534" xr:uid="{00000000-0005-0000-0000-0000CF3E0000}"/>
    <cellStyle name="Millares 9 8 2 2 2" xfId="19287" xr:uid="{00000000-0005-0000-0000-0000D03E0000}"/>
    <cellStyle name="Millares 9 8 2 3" xfId="14911" xr:uid="{00000000-0005-0000-0000-0000D13E0000}"/>
    <cellStyle name="Millares 9 8 3" xfId="8346" xr:uid="{00000000-0005-0000-0000-0000D23E0000}"/>
    <cellStyle name="Millares 9 8 3 2" xfId="17099" xr:uid="{00000000-0005-0000-0000-0000D33E0000}"/>
    <cellStyle name="Millares 9 8 4" xfId="12723" xr:uid="{00000000-0005-0000-0000-0000D43E0000}"/>
    <cellStyle name="Millares 9 9" xfId="5063" xr:uid="{00000000-0005-0000-0000-0000D53E0000}"/>
    <cellStyle name="Millares 9 9 2" xfId="9440" xr:uid="{00000000-0005-0000-0000-0000D63E0000}"/>
    <cellStyle name="Millares 9 9 2 2" xfId="18193" xr:uid="{00000000-0005-0000-0000-0000D73E0000}"/>
    <cellStyle name="Millares 9 9 3" xfId="13817" xr:uid="{00000000-0005-0000-0000-0000D83E0000}"/>
    <cellStyle name="Moneda" xfId="9" builtinId="4"/>
    <cellStyle name="Moneda [0]" xfId="2865" builtinId="7"/>
    <cellStyle name="Moneda [0] 10" xfId="2916" xr:uid="{00000000-0005-0000-0000-0000DB3E0000}"/>
    <cellStyle name="Moneda [0] 10 2" xfId="3030" xr:uid="{00000000-0005-0000-0000-0000DC3E0000}"/>
    <cellStyle name="Moneda [0] 10 2 2" xfId="3306" xr:uid="{00000000-0005-0000-0000-0000DD3E0000}"/>
    <cellStyle name="Moneda [0] 10 2 2 2" xfId="3859" xr:uid="{00000000-0005-0000-0000-0000DE3E0000}"/>
    <cellStyle name="Moneda [0] 10 2 2 2 2" xfId="4955" xr:uid="{00000000-0005-0000-0000-0000DF3E0000}"/>
    <cellStyle name="Moneda [0] 10 2 2 2 2 2" xfId="7144" xr:uid="{00000000-0005-0000-0000-0000E03E0000}"/>
    <cellStyle name="Moneda [0] 10 2 2 2 2 2 2" xfId="11521" xr:uid="{00000000-0005-0000-0000-0000E13E0000}"/>
    <cellStyle name="Moneda [0] 10 2 2 2 2 2 2 2" xfId="20274" xr:uid="{00000000-0005-0000-0000-0000E23E0000}"/>
    <cellStyle name="Moneda [0] 10 2 2 2 2 2 3" xfId="15898" xr:uid="{00000000-0005-0000-0000-0000E33E0000}"/>
    <cellStyle name="Moneda [0] 10 2 2 2 2 3" xfId="9333" xr:uid="{00000000-0005-0000-0000-0000E43E0000}"/>
    <cellStyle name="Moneda [0] 10 2 2 2 2 3 2" xfId="18086" xr:uid="{00000000-0005-0000-0000-0000E53E0000}"/>
    <cellStyle name="Moneda [0] 10 2 2 2 2 4" xfId="13710" xr:uid="{00000000-0005-0000-0000-0000E63E0000}"/>
    <cellStyle name="Moneda [0] 10 2 2 2 3" xfId="6050" xr:uid="{00000000-0005-0000-0000-0000E73E0000}"/>
    <cellStyle name="Moneda [0] 10 2 2 2 3 2" xfId="10427" xr:uid="{00000000-0005-0000-0000-0000E83E0000}"/>
    <cellStyle name="Moneda [0] 10 2 2 2 3 2 2" xfId="19180" xr:uid="{00000000-0005-0000-0000-0000E93E0000}"/>
    <cellStyle name="Moneda [0] 10 2 2 2 3 3" xfId="14804" xr:uid="{00000000-0005-0000-0000-0000EA3E0000}"/>
    <cellStyle name="Moneda [0] 10 2 2 2 4" xfId="8239" xr:uid="{00000000-0005-0000-0000-0000EB3E0000}"/>
    <cellStyle name="Moneda [0] 10 2 2 2 4 2" xfId="16992" xr:uid="{00000000-0005-0000-0000-0000EC3E0000}"/>
    <cellStyle name="Moneda [0] 10 2 2 2 5" xfId="12616" xr:uid="{00000000-0005-0000-0000-0000ED3E0000}"/>
    <cellStyle name="Moneda [0] 10 2 2 3" xfId="4407" xr:uid="{00000000-0005-0000-0000-0000EE3E0000}"/>
    <cellStyle name="Moneda [0] 10 2 2 3 2" xfId="6596" xr:uid="{00000000-0005-0000-0000-0000EF3E0000}"/>
    <cellStyle name="Moneda [0] 10 2 2 3 2 2" xfId="10973" xr:uid="{00000000-0005-0000-0000-0000F03E0000}"/>
    <cellStyle name="Moneda [0] 10 2 2 3 2 2 2" xfId="19726" xr:uid="{00000000-0005-0000-0000-0000F13E0000}"/>
    <cellStyle name="Moneda [0] 10 2 2 3 2 3" xfId="15350" xr:uid="{00000000-0005-0000-0000-0000F23E0000}"/>
    <cellStyle name="Moneda [0] 10 2 2 3 3" xfId="8785" xr:uid="{00000000-0005-0000-0000-0000F33E0000}"/>
    <cellStyle name="Moneda [0] 10 2 2 3 3 2" xfId="17538" xr:uid="{00000000-0005-0000-0000-0000F43E0000}"/>
    <cellStyle name="Moneda [0] 10 2 2 3 4" xfId="13162" xr:uid="{00000000-0005-0000-0000-0000F53E0000}"/>
    <cellStyle name="Moneda [0] 10 2 2 4" xfId="5502" xr:uid="{00000000-0005-0000-0000-0000F63E0000}"/>
    <cellStyle name="Moneda [0] 10 2 2 4 2" xfId="9879" xr:uid="{00000000-0005-0000-0000-0000F73E0000}"/>
    <cellStyle name="Moneda [0] 10 2 2 4 2 2" xfId="18632" xr:uid="{00000000-0005-0000-0000-0000F83E0000}"/>
    <cellStyle name="Moneda [0] 10 2 2 4 3" xfId="14256" xr:uid="{00000000-0005-0000-0000-0000F93E0000}"/>
    <cellStyle name="Moneda [0] 10 2 2 5" xfId="7691" xr:uid="{00000000-0005-0000-0000-0000FA3E0000}"/>
    <cellStyle name="Moneda [0] 10 2 2 5 2" xfId="16444" xr:uid="{00000000-0005-0000-0000-0000FB3E0000}"/>
    <cellStyle name="Moneda [0] 10 2 2 6" xfId="12068" xr:uid="{00000000-0005-0000-0000-0000FC3E0000}"/>
    <cellStyle name="Moneda [0] 10 2 3" xfId="3585" xr:uid="{00000000-0005-0000-0000-0000FD3E0000}"/>
    <cellStyle name="Moneda [0] 10 2 3 2" xfId="4681" xr:uid="{00000000-0005-0000-0000-0000FE3E0000}"/>
    <cellStyle name="Moneda [0] 10 2 3 2 2" xfId="6870" xr:uid="{00000000-0005-0000-0000-0000FF3E0000}"/>
    <cellStyle name="Moneda [0] 10 2 3 2 2 2" xfId="11247" xr:uid="{00000000-0005-0000-0000-0000003F0000}"/>
    <cellStyle name="Moneda [0] 10 2 3 2 2 2 2" xfId="20000" xr:uid="{00000000-0005-0000-0000-0000013F0000}"/>
    <cellStyle name="Moneda [0] 10 2 3 2 2 3" xfId="15624" xr:uid="{00000000-0005-0000-0000-0000023F0000}"/>
    <cellStyle name="Moneda [0] 10 2 3 2 3" xfId="9059" xr:uid="{00000000-0005-0000-0000-0000033F0000}"/>
    <cellStyle name="Moneda [0] 10 2 3 2 3 2" xfId="17812" xr:uid="{00000000-0005-0000-0000-0000043F0000}"/>
    <cellStyle name="Moneda [0] 10 2 3 2 4" xfId="13436" xr:uid="{00000000-0005-0000-0000-0000053F0000}"/>
    <cellStyle name="Moneda [0] 10 2 3 3" xfId="5776" xr:uid="{00000000-0005-0000-0000-0000063F0000}"/>
    <cellStyle name="Moneda [0] 10 2 3 3 2" xfId="10153" xr:uid="{00000000-0005-0000-0000-0000073F0000}"/>
    <cellStyle name="Moneda [0] 10 2 3 3 2 2" xfId="18906" xr:uid="{00000000-0005-0000-0000-0000083F0000}"/>
    <cellStyle name="Moneda [0] 10 2 3 3 3" xfId="14530" xr:uid="{00000000-0005-0000-0000-0000093F0000}"/>
    <cellStyle name="Moneda [0] 10 2 3 4" xfId="7965" xr:uid="{00000000-0005-0000-0000-00000A3F0000}"/>
    <cellStyle name="Moneda [0] 10 2 3 4 2" xfId="16718" xr:uid="{00000000-0005-0000-0000-00000B3F0000}"/>
    <cellStyle name="Moneda [0] 10 2 3 5" xfId="12342" xr:uid="{00000000-0005-0000-0000-00000C3F0000}"/>
    <cellStyle name="Moneda [0] 10 2 4" xfId="4133" xr:uid="{00000000-0005-0000-0000-00000D3F0000}"/>
    <cellStyle name="Moneda [0] 10 2 4 2" xfId="6322" xr:uid="{00000000-0005-0000-0000-00000E3F0000}"/>
    <cellStyle name="Moneda [0] 10 2 4 2 2" xfId="10699" xr:uid="{00000000-0005-0000-0000-00000F3F0000}"/>
    <cellStyle name="Moneda [0] 10 2 4 2 2 2" xfId="19452" xr:uid="{00000000-0005-0000-0000-0000103F0000}"/>
    <cellStyle name="Moneda [0] 10 2 4 2 3" xfId="15076" xr:uid="{00000000-0005-0000-0000-0000113F0000}"/>
    <cellStyle name="Moneda [0] 10 2 4 3" xfId="8511" xr:uid="{00000000-0005-0000-0000-0000123F0000}"/>
    <cellStyle name="Moneda [0] 10 2 4 3 2" xfId="17264" xr:uid="{00000000-0005-0000-0000-0000133F0000}"/>
    <cellStyle name="Moneda [0] 10 2 4 4" xfId="12888" xr:uid="{00000000-0005-0000-0000-0000143F0000}"/>
    <cellStyle name="Moneda [0] 10 2 5" xfId="5228" xr:uid="{00000000-0005-0000-0000-0000153F0000}"/>
    <cellStyle name="Moneda [0] 10 2 5 2" xfId="9605" xr:uid="{00000000-0005-0000-0000-0000163F0000}"/>
    <cellStyle name="Moneda [0] 10 2 5 2 2" xfId="18358" xr:uid="{00000000-0005-0000-0000-0000173F0000}"/>
    <cellStyle name="Moneda [0] 10 2 5 3" xfId="13982" xr:uid="{00000000-0005-0000-0000-0000183F0000}"/>
    <cellStyle name="Moneda [0] 10 2 6" xfId="7417" xr:uid="{00000000-0005-0000-0000-0000193F0000}"/>
    <cellStyle name="Moneda [0] 10 2 6 2" xfId="16170" xr:uid="{00000000-0005-0000-0000-00001A3F0000}"/>
    <cellStyle name="Moneda [0] 10 2 7" xfId="11794" xr:uid="{00000000-0005-0000-0000-00001B3F0000}"/>
    <cellStyle name="Moneda [0] 10 3" xfId="3194" xr:uid="{00000000-0005-0000-0000-00001C3F0000}"/>
    <cellStyle name="Moneda [0] 10 3 2" xfId="3747" xr:uid="{00000000-0005-0000-0000-00001D3F0000}"/>
    <cellStyle name="Moneda [0] 10 3 2 2" xfId="4843" xr:uid="{00000000-0005-0000-0000-00001E3F0000}"/>
    <cellStyle name="Moneda [0] 10 3 2 2 2" xfId="7032" xr:uid="{00000000-0005-0000-0000-00001F3F0000}"/>
    <cellStyle name="Moneda [0] 10 3 2 2 2 2" xfId="11409" xr:uid="{00000000-0005-0000-0000-0000203F0000}"/>
    <cellStyle name="Moneda [0] 10 3 2 2 2 2 2" xfId="20162" xr:uid="{00000000-0005-0000-0000-0000213F0000}"/>
    <cellStyle name="Moneda [0] 10 3 2 2 2 3" xfId="15786" xr:uid="{00000000-0005-0000-0000-0000223F0000}"/>
    <cellStyle name="Moneda [0] 10 3 2 2 3" xfId="9221" xr:uid="{00000000-0005-0000-0000-0000233F0000}"/>
    <cellStyle name="Moneda [0] 10 3 2 2 3 2" xfId="17974" xr:uid="{00000000-0005-0000-0000-0000243F0000}"/>
    <cellStyle name="Moneda [0] 10 3 2 2 4" xfId="13598" xr:uid="{00000000-0005-0000-0000-0000253F0000}"/>
    <cellStyle name="Moneda [0] 10 3 2 3" xfId="5938" xr:uid="{00000000-0005-0000-0000-0000263F0000}"/>
    <cellStyle name="Moneda [0] 10 3 2 3 2" xfId="10315" xr:uid="{00000000-0005-0000-0000-0000273F0000}"/>
    <cellStyle name="Moneda [0] 10 3 2 3 2 2" xfId="19068" xr:uid="{00000000-0005-0000-0000-0000283F0000}"/>
    <cellStyle name="Moneda [0] 10 3 2 3 3" xfId="14692" xr:uid="{00000000-0005-0000-0000-0000293F0000}"/>
    <cellStyle name="Moneda [0] 10 3 2 4" xfId="8127" xr:uid="{00000000-0005-0000-0000-00002A3F0000}"/>
    <cellStyle name="Moneda [0] 10 3 2 4 2" xfId="16880" xr:uid="{00000000-0005-0000-0000-00002B3F0000}"/>
    <cellStyle name="Moneda [0] 10 3 2 5" xfId="12504" xr:uid="{00000000-0005-0000-0000-00002C3F0000}"/>
    <cellStyle name="Moneda [0] 10 3 3" xfId="4295" xr:uid="{00000000-0005-0000-0000-00002D3F0000}"/>
    <cellStyle name="Moneda [0] 10 3 3 2" xfId="6484" xr:uid="{00000000-0005-0000-0000-00002E3F0000}"/>
    <cellStyle name="Moneda [0] 10 3 3 2 2" xfId="10861" xr:uid="{00000000-0005-0000-0000-00002F3F0000}"/>
    <cellStyle name="Moneda [0] 10 3 3 2 2 2" xfId="19614" xr:uid="{00000000-0005-0000-0000-0000303F0000}"/>
    <cellStyle name="Moneda [0] 10 3 3 2 3" xfId="15238" xr:uid="{00000000-0005-0000-0000-0000313F0000}"/>
    <cellStyle name="Moneda [0] 10 3 3 3" xfId="8673" xr:uid="{00000000-0005-0000-0000-0000323F0000}"/>
    <cellStyle name="Moneda [0] 10 3 3 3 2" xfId="17426" xr:uid="{00000000-0005-0000-0000-0000333F0000}"/>
    <cellStyle name="Moneda [0] 10 3 3 4" xfId="13050" xr:uid="{00000000-0005-0000-0000-0000343F0000}"/>
    <cellStyle name="Moneda [0] 10 3 4" xfId="5390" xr:uid="{00000000-0005-0000-0000-0000353F0000}"/>
    <cellStyle name="Moneda [0] 10 3 4 2" xfId="9767" xr:uid="{00000000-0005-0000-0000-0000363F0000}"/>
    <cellStyle name="Moneda [0] 10 3 4 2 2" xfId="18520" xr:uid="{00000000-0005-0000-0000-0000373F0000}"/>
    <cellStyle name="Moneda [0] 10 3 4 3" xfId="14144" xr:uid="{00000000-0005-0000-0000-0000383F0000}"/>
    <cellStyle name="Moneda [0] 10 3 5" xfId="7579" xr:uid="{00000000-0005-0000-0000-0000393F0000}"/>
    <cellStyle name="Moneda [0] 10 3 5 2" xfId="16332" xr:uid="{00000000-0005-0000-0000-00003A3F0000}"/>
    <cellStyle name="Moneda [0] 10 3 6" xfId="11956" xr:uid="{00000000-0005-0000-0000-00003B3F0000}"/>
    <cellStyle name="Moneda [0] 10 4" xfId="3473" xr:uid="{00000000-0005-0000-0000-00003C3F0000}"/>
    <cellStyle name="Moneda [0] 10 4 2" xfId="4569" xr:uid="{00000000-0005-0000-0000-00003D3F0000}"/>
    <cellStyle name="Moneda [0] 10 4 2 2" xfId="6758" xr:uid="{00000000-0005-0000-0000-00003E3F0000}"/>
    <cellStyle name="Moneda [0] 10 4 2 2 2" xfId="11135" xr:uid="{00000000-0005-0000-0000-00003F3F0000}"/>
    <cellStyle name="Moneda [0] 10 4 2 2 2 2" xfId="19888" xr:uid="{00000000-0005-0000-0000-0000403F0000}"/>
    <cellStyle name="Moneda [0] 10 4 2 2 3" xfId="15512" xr:uid="{00000000-0005-0000-0000-0000413F0000}"/>
    <cellStyle name="Moneda [0] 10 4 2 3" xfId="8947" xr:uid="{00000000-0005-0000-0000-0000423F0000}"/>
    <cellStyle name="Moneda [0] 10 4 2 3 2" xfId="17700" xr:uid="{00000000-0005-0000-0000-0000433F0000}"/>
    <cellStyle name="Moneda [0] 10 4 2 4" xfId="13324" xr:uid="{00000000-0005-0000-0000-0000443F0000}"/>
    <cellStyle name="Moneda [0] 10 4 3" xfId="5664" xr:uid="{00000000-0005-0000-0000-0000453F0000}"/>
    <cellStyle name="Moneda [0] 10 4 3 2" xfId="10041" xr:uid="{00000000-0005-0000-0000-0000463F0000}"/>
    <cellStyle name="Moneda [0] 10 4 3 2 2" xfId="18794" xr:uid="{00000000-0005-0000-0000-0000473F0000}"/>
    <cellStyle name="Moneda [0] 10 4 3 3" xfId="14418" xr:uid="{00000000-0005-0000-0000-0000483F0000}"/>
    <cellStyle name="Moneda [0] 10 4 4" xfId="7853" xr:uid="{00000000-0005-0000-0000-0000493F0000}"/>
    <cellStyle name="Moneda [0] 10 4 4 2" xfId="16606" xr:uid="{00000000-0005-0000-0000-00004A3F0000}"/>
    <cellStyle name="Moneda [0] 10 4 5" xfId="12230" xr:uid="{00000000-0005-0000-0000-00004B3F0000}"/>
    <cellStyle name="Moneda [0] 10 5" xfId="4021" xr:uid="{00000000-0005-0000-0000-00004C3F0000}"/>
    <cellStyle name="Moneda [0] 10 5 2" xfId="6210" xr:uid="{00000000-0005-0000-0000-00004D3F0000}"/>
    <cellStyle name="Moneda [0] 10 5 2 2" xfId="10587" xr:uid="{00000000-0005-0000-0000-00004E3F0000}"/>
    <cellStyle name="Moneda [0] 10 5 2 2 2" xfId="19340" xr:uid="{00000000-0005-0000-0000-00004F3F0000}"/>
    <cellStyle name="Moneda [0] 10 5 2 3" xfId="14964" xr:uid="{00000000-0005-0000-0000-0000503F0000}"/>
    <cellStyle name="Moneda [0] 10 5 3" xfId="8399" xr:uid="{00000000-0005-0000-0000-0000513F0000}"/>
    <cellStyle name="Moneda [0] 10 5 3 2" xfId="17152" xr:uid="{00000000-0005-0000-0000-0000523F0000}"/>
    <cellStyle name="Moneda [0] 10 5 4" xfId="12776" xr:uid="{00000000-0005-0000-0000-0000533F0000}"/>
    <cellStyle name="Moneda [0] 10 6" xfId="5116" xr:uid="{00000000-0005-0000-0000-0000543F0000}"/>
    <cellStyle name="Moneda [0] 10 6 2" xfId="9493" xr:uid="{00000000-0005-0000-0000-0000553F0000}"/>
    <cellStyle name="Moneda [0] 10 6 2 2" xfId="18246" xr:uid="{00000000-0005-0000-0000-0000563F0000}"/>
    <cellStyle name="Moneda [0] 10 6 3" xfId="13870" xr:uid="{00000000-0005-0000-0000-0000573F0000}"/>
    <cellStyle name="Moneda [0] 10 7" xfId="7305" xr:uid="{00000000-0005-0000-0000-0000583F0000}"/>
    <cellStyle name="Moneda [0] 10 7 2" xfId="16058" xr:uid="{00000000-0005-0000-0000-0000593F0000}"/>
    <cellStyle name="Moneda [0] 10 8" xfId="11682" xr:uid="{00000000-0005-0000-0000-00005A3F0000}"/>
    <cellStyle name="Moneda [0] 11" xfId="3146" xr:uid="{00000000-0005-0000-0000-00005B3F0000}"/>
    <cellStyle name="Moneda [0] 11 2" xfId="3699" xr:uid="{00000000-0005-0000-0000-00005C3F0000}"/>
    <cellStyle name="Moneda [0] 11 2 2" xfId="4795" xr:uid="{00000000-0005-0000-0000-00005D3F0000}"/>
    <cellStyle name="Moneda [0] 11 2 2 2" xfId="6984" xr:uid="{00000000-0005-0000-0000-00005E3F0000}"/>
    <cellStyle name="Moneda [0] 11 2 2 2 2" xfId="11361" xr:uid="{00000000-0005-0000-0000-00005F3F0000}"/>
    <cellStyle name="Moneda [0] 11 2 2 2 2 2" xfId="20114" xr:uid="{00000000-0005-0000-0000-0000603F0000}"/>
    <cellStyle name="Moneda [0] 11 2 2 2 3" xfId="15738" xr:uid="{00000000-0005-0000-0000-0000613F0000}"/>
    <cellStyle name="Moneda [0] 11 2 2 3" xfId="9173" xr:uid="{00000000-0005-0000-0000-0000623F0000}"/>
    <cellStyle name="Moneda [0] 11 2 2 3 2" xfId="17926" xr:uid="{00000000-0005-0000-0000-0000633F0000}"/>
    <cellStyle name="Moneda [0] 11 2 2 4" xfId="13550" xr:uid="{00000000-0005-0000-0000-0000643F0000}"/>
    <cellStyle name="Moneda [0] 11 2 3" xfId="5890" xr:uid="{00000000-0005-0000-0000-0000653F0000}"/>
    <cellStyle name="Moneda [0] 11 2 3 2" xfId="10267" xr:uid="{00000000-0005-0000-0000-0000663F0000}"/>
    <cellStyle name="Moneda [0] 11 2 3 2 2" xfId="19020" xr:uid="{00000000-0005-0000-0000-0000673F0000}"/>
    <cellStyle name="Moneda [0] 11 2 3 3" xfId="14644" xr:uid="{00000000-0005-0000-0000-0000683F0000}"/>
    <cellStyle name="Moneda [0] 11 2 4" xfId="8079" xr:uid="{00000000-0005-0000-0000-0000693F0000}"/>
    <cellStyle name="Moneda [0] 11 2 4 2" xfId="16832" xr:uid="{00000000-0005-0000-0000-00006A3F0000}"/>
    <cellStyle name="Moneda [0] 11 2 5" xfId="12456" xr:uid="{00000000-0005-0000-0000-00006B3F0000}"/>
    <cellStyle name="Moneda [0] 11 3" xfId="4247" xr:uid="{00000000-0005-0000-0000-00006C3F0000}"/>
    <cellStyle name="Moneda [0] 11 3 2" xfId="6436" xr:uid="{00000000-0005-0000-0000-00006D3F0000}"/>
    <cellStyle name="Moneda [0] 11 3 2 2" xfId="10813" xr:uid="{00000000-0005-0000-0000-00006E3F0000}"/>
    <cellStyle name="Moneda [0] 11 3 2 2 2" xfId="19566" xr:uid="{00000000-0005-0000-0000-00006F3F0000}"/>
    <cellStyle name="Moneda [0] 11 3 2 3" xfId="15190" xr:uid="{00000000-0005-0000-0000-0000703F0000}"/>
    <cellStyle name="Moneda [0] 11 3 3" xfId="8625" xr:uid="{00000000-0005-0000-0000-0000713F0000}"/>
    <cellStyle name="Moneda [0] 11 3 3 2" xfId="17378" xr:uid="{00000000-0005-0000-0000-0000723F0000}"/>
    <cellStyle name="Moneda [0] 11 3 4" xfId="13002" xr:uid="{00000000-0005-0000-0000-0000733F0000}"/>
    <cellStyle name="Moneda [0] 11 4" xfId="5342" xr:uid="{00000000-0005-0000-0000-0000743F0000}"/>
    <cellStyle name="Moneda [0] 11 4 2" xfId="9719" xr:uid="{00000000-0005-0000-0000-0000753F0000}"/>
    <cellStyle name="Moneda [0] 11 4 2 2" xfId="18472" xr:uid="{00000000-0005-0000-0000-0000763F0000}"/>
    <cellStyle name="Moneda [0] 11 4 3" xfId="14096" xr:uid="{00000000-0005-0000-0000-0000773F0000}"/>
    <cellStyle name="Moneda [0] 11 5" xfId="7531" xr:uid="{00000000-0005-0000-0000-0000783F0000}"/>
    <cellStyle name="Moneda [0] 11 5 2" xfId="16284" xr:uid="{00000000-0005-0000-0000-0000793F0000}"/>
    <cellStyle name="Moneda [0] 11 6" xfId="11908" xr:uid="{00000000-0005-0000-0000-00007A3F0000}"/>
    <cellStyle name="Moneda [0] 12" xfId="3425" xr:uid="{00000000-0005-0000-0000-00007B3F0000}"/>
    <cellStyle name="Moneda [0] 12 2" xfId="4521" xr:uid="{00000000-0005-0000-0000-00007C3F0000}"/>
    <cellStyle name="Moneda [0] 12 2 2" xfId="6710" xr:uid="{00000000-0005-0000-0000-00007D3F0000}"/>
    <cellStyle name="Moneda [0] 12 2 2 2" xfId="11087" xr:uid="{00000000-0005-0000-0000-00007E3F0000}"/>
    <cellStyle name="Moneda [0] 12 2 2 2 2" xfId="19840" xr:uid="{00000000-0005-0000-0000-00007F3F0000}"/>
    <cellStyle name="Moneda [0] 12 2 2 3" xfId="15464" xr:uid="{00000000-0005-0000-0000-0000803F0000}"/>
    <cellStyle name="Moneda [0] 12 2 3" xfId="8899" xr:uid="{00000000-0005-0000-0000-0000813F0000}"/>
    <cellStyle name="Moneda [0] 12 2 3 2" xfId="17652" xr:uid="{00000000-0005-0000-0000-0000823F0000}"/>
    <cellStyle name="Moneda [0] 12 2 4" xfId="13276" xr:uid="{00000000-0005-0000-0000-0000833F0000}"/>
    <cellStyle name="Moneda [0] 12 3" xfId="5616" xr:uid="{00000000-0005-0000-0000-0000843F0000}"/>
    <cellStyle name="Moneda [0] 12 3 2" xfId="9993" xr:uid="{00000000-0005-0000-0000-0000853F0000}"/>
    <cellStyle name="Moneda [0] 12 3 2 2" xfId="18746" xr:uid="{00000000-0005-0000-0000-0000863F0000}"/>
    <cellStyle name="Moneda [0] 12 3 3" xfId="14370" xr:uid="{00000000-0005-0000-0000-0000873F0000}"/>
    <cellStyle name="Moneda [0] 12 4" xfId="7805" xr:uid="{00000000-0005-0000-0000-0000883F0000}"/>
    <cellStyle name="Moneda [0] 12 4 2" xfId="16558" xr:uid="{00000000-0005-0000-0000-0000893F0000}"/>
    <cellStyle name="Moneda [0] 12 5" xfId="12182" xr:uid="{00000000-0005-0000-0000-00008A3F0000}"/>
    <cellStyle name="Moneda [0] 13" xfId="3973" xr:uid="{00000000-0005-0000-0000-00008B3F0000}"/>
    <cellStyle name="Moneda [0] 13 2" xfId="6162" xr:uid="{00000000-0005-0000-0000-00008C3F0000}"/>
    <cellStyle name="Moneda [0] 13 2 2" xfId="10539" xr:uid="{00000000-0005-0000-0000-00008D3F0000}"/>
    <cellStyle name="Moneda [0] 13 2 2 2" xfId="19292" xr:uid="{00000000-0005-0000-0000-00008E3F0000}"/>
    <cellStyle name="Moneda [0] 13 2 3" xfId="14916" xr:uid="{00000000-0005-0000-0000-00008F3F0000}"/>
    <cellStyle name="Moneda [0] 13 3" xfId="8351" xr:uid="{00000000-0005-0000-0000-0000903F0000}"/>
    <cellStyle name="Moneda [0] 13 3 2" xfId="17104" xr:uid="{00000000-0005-0000-0000-0000913F0000}"/>
    <cellStyle name="Moneda [0] 13 4" xfId="12728" xr:uid="{00000000-0005-0000-0000-0000923F0000}"/>
    <cellStyle name="Moneda [0] 14" xfId="5068" xr:uid="{00000000-0005-0000-0000-0000933F0000}"/>
    <cellStyle name="Moneda [0] 14 2" xfId="9445" xr:uid="{00000000-0005-0000-0000-0000943F0000}"/>
    <cellStyle name="Moneda [0] 14 2 2" xfId="18198" xr:uid="{00000000-0005-0000-0000-0000953F0000}"/>
    <cellStyle name="Moneda [0] 14 3" xfId="13822" xr:uid="{00000000-0005-0000-0000-0000963F0000}"/>
    <cellStyle name="Moneda [0] 15" xfId="7257" xr:uid="{00000000-0005-0000-0000-0000973F0000}"/>
    <cellStyle name="Moneda [0] 15 2" xfId="16010" xr:uid="{00000000-0005-0000-0000-0000983F0000}"/>
    <cellStyle name="Moneda [0] 16" xfId="11634" xr:uid="{00000000-0005-0000-0000-0000993F0000}"/>
    <cellStyle name="Moneda [0] 2" xfId="246" xr:uid="{00000000-0005-0000-0000-00009A3F0000}"/>
    <cellStyle name="Moneda [0] 2 2" xfId="247" xr:uid="{00000000-0005-0000-0000-00009B3F0000}"/>
    <cellStyle name="Moneda [0] 2 2 2" xfId="248" xr:uid="{00000000-0005-0000-0000-00009C3F0000}"/>
    <cellStyle name="Moneda [0] 2 2 2 2" xfId="249" xr:uid="{00000000-0005-0000-0000-00009D3F0000}"/>
    <cellStyle name="Moneda [0] 2 2 3" xfId="250" xr:uid="{00000000-0005-0000-0000-00009E3F0000}"/>
    <cellStyle name="Moneda [0] 2 2 4" xfId="251" xr:uid="{00000000-0005-0000-0000-00009F3F0000}"/>
    <cellStyle name="Moneda [0] 2 3" xfId="252" xr:uid="{00000000-0005-0000-0000-0000A03F0000}"/>
    <cellStyle name="Moneda [0] 2 3 2" xfId="253" xr:uid="{00000000-0005-0000-0000-0000A13F0000}"/>
    <cellStyle name="Moneda [0] 2 4" xfId="254" xr:uid="{00000000-0005-0000-0000-0000A23F0000}"/>
    <cellStyle name="Moneda [0] 2 5" xfId="255" xr:uid="{00000000-0005-0000-0000-0000A33F0000}"/>
    <cellStyle name="Moneda [0] 3" xfId="256" xr:uid="{00000000-0005-0000-0000-0000A43F0000}"/>
    <cellStyle name="Moneda [0] 3 10" xfId="2912" xr:uid="{00000000-0005-0000-0000-0000A53F0000}"/>
    <cellStyle name="Moneda [0] 3 10 2" xfId="3191" xr:uid="{00000000-0005-0000-0000-0000A63F0000}"/>
    <cellStyle name="Moneda [0] 3 10 2 2" xfId="3744" xr:uid="{00000000-0005-0000-0000-0000A73F0000}"/>
    <cellStyle name="Moneda [0] 3 10 2 2 2" xfId="4840" xr:uid="{00000000-0005-0000-0000-0000A83F0000}"/>
    <cellStyle name="Moneda [0] 3 10 2 2 2 2" xfId="7029" xr:uid="{00000000-0005-0000-0000-0000A93F0000}"/>
    <cellStyle name="Moneda [0] 3 10 2 2 2 2 2" xfId="11406" xr:uid="{00000000-0005-0000-0000-0000AA3F0000}"/>
    <cellStyle name="Moneda [0] 3 10 2 2 2 2 2 2" xfId="20159" xr:uid="{00000000-0005-0000-0000-0000AB3F0000}"/>
    <cellStyle name="Moneda [0] 3 10 2 2 2 2 3" xfId="15783" xr:uid="{00000000-0005-0000-0000-0000AC3F0000}"/>
    <cellStyle name="Moneda [0] 3 10 2 2 2 3" xfId="9218" xr:uid="{00000000-0005-0000-0000-0000AD3F0000}"/>
    <cellStyle name="Moneda [0] 3 10 2 2 2 3 2" xfId="17971" xr:uid="{00000000-0005-0000-0000-0000AE3F0000}"/>
    <cellStyle name="Moneda [0] 3 10 2 2 2 4" xfId="13595" xr:uid="{00000000-0005-0000-0000-0000AF3F0000}"/>
    <cellStyle name="Moneda [0] 3 10 2 2 3" xfId="5935" xr:uid="{00000000-0005-0000-0000-0000B03F0000}"/>
    <cellStyle name="Moneda [0] 3 10 2 2 3 2" xfId="10312" xr:uid="{00000000-0005-0000-0000-0000B13F0000}"/>
    <cellStyle name="Moneda [0] 3 10 2 2 3 2 2" xfId="19065" xr:uid="{00000000-0005-0000-0000-0000B23F0000}"/>
    <cellStyle name="Moneda [0] 3 10 2 2 3 3" xfId="14689" xr:uid="{00000000-0005-0000-0000-0000B33F0000}"/>
    <cellStyle name="Moneda [0] 3 10 2 2 4" xfId="8124" xr:uid="{00000000-0005-0000-0000-0000B43F0000}"/>
    <cellStyle name="Moneda [0] 3 10 2 2 4 2" xfId="16877" xr:uid="{00000000-0005-0000-0000-0000B53F0000}"/>
    <cellStyle name="Moneda [0] 3 10 2 2 5" xfId="12501" xr:uid="{00000000-0005-0000-0000-0000B63F0000}"/>
    <cellStyle name="Moneda [0] 3 10 2 3" xfId="4292" xr:uid="{00000000-0005-0000-0000-0000B73F0000}"/>
    <cellStyle name="Moneda [0] 3 10 2 3 2" xfId="6481" xr:uid="{00000000-0005-0000-0000-0000B83F0000}"/>
    <cellStyle name="Moneda [0] 3 10 2 3 2 2" xfId="10858" xr:uid="{00000000-0005-0000-0000-0000B93F0000}"/>
    <cellStyle name="Moneda [0] 3 10 2 3 2 2 2" xfId="19611" xr:uid="{00000000-0005-0000-0000-0000BA3F0000}"/>
    <cellStyle name="Moneda [0] 3 10 2 3 2 3" xfId="15235" xr:uid="{00000000-0005-0000-0000-0000BB3F0000}"/>
    <cellStyle name="Moneda [0] 3 10 2 3 3" xfId="8670" xr:uid="{00000000-0005-0000-0000-0000BC3F0000}"/>
    <cellStyle name="Moneda [0] 3 10 2 3 3 2" xfId="17423" xr:uid="{00000000-0005-0000-0000-0000BD3F0000}"/>
    <cellStyle name="Moneda [0] 3 10 2 3 4" xfId="13047" xr:uid="{00000000-0005-0000-0000-0000BE3F0000}"/>
    <cellStyle name="Moneda [0] 3 10 2 4" xfId="5387" xr:uid="{00000000-0005-0000-0000-0000BF3F0000}"/>
    <cellStyle name="Moneda [0] 3 10 2 4 2" xfId="9764" xr:uid="{00000000-0005-0000-0000-0000C03F0000}"/>
    <cellStyle name="Moneda [0] 3 10 2 4 2 2" xfId="18517" xr:uid="{00000000-0005-0000-0000-0000C13F0000}"/>
    <cellStyle name="Moneda [0] 3 10 2 4 3" xfId="14141" xr:uid="{00000000-0005-0000-0000-0000C23F0000}"/>
    <cellStyle name="Moneda [0] 3 10 2 5" xfId="7576" xr:uid="{00000000-0005-0000-0000-0000C33F0000}"/>
    <cellStyle name="Moneda [0] 3 10 2 5 2" xfId="16329" xr:uid="{00000000-0005-0000-0000-0000C43F0000}"/>
    <cellStyle name="Moneda [0] 3 10 2 6" xfId="11953" xr:uid="{00000000-0005-0000-0000-0000C53F0000}"/>
    <cellStyle name="Moneda [0] 3 10 3" xfId="3470" xr:uid="{00000000-0005-0000-0000-0000C63F0000}"/>
    <cellStyle name="Moneda [0] 3 10 3 2" xfId="4566" xr:uid="{00000000-0005-0000-0000-0000C73F0000}"/>
    <cellStyle name="Moneda [0] 3 10 3 2 2" xfId="6755" xr:uid="{00000000-0005-0000-0000-0000C83F0000}"/>
    <cellStyle name="Moneda [0] 3 10 3 2 2 2" xfId="11132" xr:uid="{00000000-0005-0000-0000-0000C93F0000}"/>
    <cellStyle name="Moneda [0] 3 10 3 2 2 2 2" xfId="19885" xr:uid="{00000000-0005-0000-0000-0000CA3F0000}"/>
    <cellStyle name="Moneda [0] 3 10 3 2 2 3" xfId="15509" xr:uid="{00000000-0005-0000-0000-0000CB3F0000}"/>
    <cellStyle name="Moneda [0] 3 10 3 2 3" xfId="8944" xr:uid="{00000000-0005-0000-0000-0000CC3F0000}"/>
    <cellStyle name="Moneda [0] 3 10 3 2 3 2" xfId="17697" xr:uid="{00000000-0005-0000-0000-0000CD3F0000}"/>
    <cellStyle name="Moneda [0] 3 10 3 2 4" xfId="13321" xr:uid="{00000000-0005-0000-0000-0000CE3F0000}"/>
    <cellStyle name="Moneda [0] 3 10 3 3" xfId="5661" xr:uid="{00000000-0005-0000-0000-0000CF3F0000}"/>
    <cellStyle name="Moneda [0] 3 10 3 3 2" xfId="10038" xr:uid="{00000000-0005-0000-0000-0000D03F0000}"/>
    <cellStyle name="Moneda [0] 3 10 3 3 2 2" xfId="18791" xr:uid="{00000000-0005-0000-0000-0000D13F0000}"/>
    <cellStyle name="Moneda [0] 3 10 3 3 3" xfId="14415" xr:uid="{00000000-0005-0000-0000-0000D23F0000}"/>
    <cellStyle name="Moneda [0] 3 10 3 4" xfId="7850" xr:uid="{00000000-0005-0000-0000-0000D33F0000}"/>
    <cellStyle name="Moneda [0] 3 10 3 4 2" xfId="16603" xr:uid="{00000000-0005-0000-0000-0000D43F0000}"/>
    <cellStyle name="Moneda [0] 3 10 3 5" xfId="12227" xr:uid="{00000000-0005-0000-0000-0000D53F0000}"/>
    <cellStyle name="Moneda [0] 3 10 4" xfId="4018" xr:uid="{00000000-0005-0000-0000-0000D63F0000}"/>
    <cellStyle name="Moneda [0] 3 10 4 2" xfId="6207" xr:uid="{00000000-0005-0000-0000-0000D73F0000}"/>
    <cellStyle name="Moneda [0] 3 10 4 2 2" xfId="10584" xr:uid="{00000000-0005-0000-0000-0000D83F0000}"/>
    <cellStyle name="Moneda [0] 3 10 4 2 2 2" xfId="19337" xr:uid="{00000000-0005-0000-0000-0000D93F0000}"/>
    <cellStyle name="Moneda [0] 3 10 4 2 3" xfId="14961" xr:uid="{00000000-0005-0000-0000-0000DA3F0000}"/>
    <cellStyle name="Moneda [0] 3 10 4 3" xfId="8396" xr:uid="{00000000-0005-0000-0000-0000DB3F0000}"/>
    <cellStyle name="Moneda [0] 3 10 4 3 2" xfId="17149" xr:uid="{00000000-0005-0000-0000-0000DC3F0000}"/>
    <cellStyle name="Moneda [0] 3 10 4 4" xfId="12773" xr:uid="{00000000-0005-0000-0000-0000DD3F0000}"/>
    <cellStyle name="Moneda [0] 3 10 5" xfId="5113" xr:uid="{00000000-0005-0000-0000-0000DE3F0000}"/>
    <cellStyle name="Moneda [0] 3 10 5 2" xfId="9490" xr:uid="{00000000-0005-0000-0000-0000DF3F0000}"/>
    <cellStyle name="Moneda [0] 3 10 5 2 2" xfId="18243" xr:uid="{00000000-0005-0000-0000-0000E03F0000}"/>
    <cellStyle name="Moneda [0] 3 10 5 3" xfId="13867" xr:uid="{00000000-0005-0000-0000-0000E13F0000}"/>
    <cellStyle name="Moneda [0] 3 10 6" xfId="7302" xr:uid="{00000000-0005-0000-0000-0000E23F0000}"/>
    <cellStyle name="Moneda [0] 3 10 6 2" xfId="16055" xr:uid="{00000000-0005-0000-0000-0000E33F0000}"/>
    <cellStyle name="Moneda [0] 3 10 7" xfId="11679" xr:uid="{00000000-0005-0000-0000-0000E43F0000}"/>
    <cellStyle name="Moneda [0] 3 11" xfId="3141" xr:uid="{00000000-0005-0000-0000-0000E53F0000}"/>
    <cellStyle name="Moneda [0] 3 11 2" xfId="3695" xr:uid="{00000000-0005-0000-0000-0000E63F0000}"/>
    <cellStyle name="Moneda [0] 3 11 2 2" xfId="4791" xr:uid="{00000000-0005-0000-0000-0000E73F0000}"/>
    <cellStyle name="Moneda [0] 3 11 2 2 2" xfId="6980" xr:uid="{00000000-0005-0000-0000-0000E83F0000}"/>
    <cellStyle name="Moneda [0] 3 11 2 2 2 2" xfId="11357" xr:uid="{00000000-0005-0000-0000-0000E93F0000}"/>
    <cellStyle name="Moneda [0] 3 11 2 2 2 2 2" xfId="20110" xr:uid="{00000000-0005-0000-0000-0000EA3F0000}"/>
    <cellStyle name="Moneda [0] 3 11 2 2 2 3" xfId="15734" xr:uid="{00000000-0005-0000-0000-0000EB3F0000}"/>
    <cellStyle name="Moneda [0] 3 11 2 2 3" xfId="9169" xr:uid="{00000000-0005-0000-0000-0000EC3F0000}"/>
    <cellStyle name="Moneda [0] 3 11 2 2 3 2" xfId="17922" xr:uid="{00000000-0005-0000-0000-0000ED3F0000}"/>
    <cellStyle name="Moneda [0] 3 11 2 2 4" xfId="13546" xr:uid="{00000000-0005-0000-0000-0000EE3F0000}"/>
    <cellStyle name="Moneda [0] 3 11 2 3" xfId="5886" xr:uid="{00000000-0005-0000-0000-0000EF3F0000}"/>
    <cellStyle name="Moneda [0] 3 11 2 3 2" xfId="10263" xr:uid="{00000000-0005-0000-0000-0000F03F0000}"/>
    <cellStyle name="Moneda [0] 3 11 2 3 2 2" xfId="19016" xr:uid="{00000000-0005-0000-0000-0000F13F0000}"/>
    <cellStyle name="Moneda [0] 3 11 2 3 3" xfId="14640" xr:uid="{00000000-0005-0000-0000-0000F23F0000}"/>
    <cellStyle name="Moneda [0] 3 11 2 4" xfId="8075" xr:uid="{00000000-0005-0000-0000-0000F33F0000}"/>
    <cellStyle name="Moneda [0] 3 11 2 4 2" xfId="16828" xr:uid="{00000000-0005-0000-0000-0000F43F0000}"/>
    <cellStyle name="Moneda [0] 3 11 2 5" xfId="12452" xr:uid="{00000000-0005-0000-0000-0000F53F0000}"/>
    <cellStyle name="Moneda [0] 3 11 3" xfId="4243" xr:uid="{00000000-0005-0000-0000-0000F63F0000}"/>
    <cellStyle name="Moneda [0] 3 11 3 2" xfId="6432" xr:uid="{00000000-0005-0000-0000-0000F73F0000}"/>
    <cellStyle name="Moneda [0] 3 11 3 2 2" xfId="10809" xr:uid="{00000000-0005-0000-0000-0000F83F0000}"/>
    <cellStyle name="Moneda [0] 3 11 3 2 2 2" xfId="19562" xr:uid="{00000000-0005-0000-0000-0000F93F0000}"/>
    <cellStyle name="Moneda [0] 3 11 3 2 3" xfId="15186" xr:uid="{00000000-0005-0000-0000-0000FA3F0000}"/>
    <cellStyle name="Moneda [0] 3 11 3 3" xfId="8621" xr:uid="{00000000-0005-0000-0000-0000FB3F0000}"/>
    <cellStyle name="Moneda [0] 3 11 3 3 2" xfId="17374" xr:uid="{00000000-0005-0000-0000-0000FC3F0000}"/>
    <cellStyle name="Moneda [0] 3 11 3 4" xfId="12998" xr:uid="{00000000-0005-0000-0000-0000FD3F0000}"/>
    <cellStyle name="Moneda [0] 3 11 4" xfId="5338" xr:uid="{00000000-0005-0000-0000-0000FE3F0000}"/>
    <cellStyle name="Moneda [0] 3 11 4 2" xfId="9715" xr:uid="{00000000-0005-0000-0000-0000FF3F0000}"/>
    <cellStyle name="Moneda [0] 3 11 4 2 2" xfId="18468" xr:uid="{00000000-0005-0000-0000-000000400000}"/>
    <cellStyle name="Moneda [0] 3 11 4 3" xfId="14092" xr:uid="{00000000-0005-0000-0000-000001400000}"/>
    <cellStyle name="Moneda [0] 3 11 5" xfId="7527" xr:uid="{00000000-0005-0000-0000-000002400000}"/>
    <cellStyle name="Moneda [0] 3 11 5 2" xfId="16280" xr:uid="{00000000-0005-0000-0000-000003400000}"/>
    <cellStyle name="Moneda [0] 3 11 6" xfId="11904" xr:uid="{00000000-0005-0000-0000-000004400000}"/>
    <cellStyle name="Moneda [0] 3 12" xfId="3420" xr:uid="{00000000-0005-0000-0000-000005400000}"/>
    <cellStyle name="Moneda [0] 3 12 2" xfId="4517" xr:uid="{00000000-0005-0000-0000-000006400000}"/>
    <cellStyle name="Moneda [0] 3 12 2 2" xfId="6706" xr:uid="{00000000-0005-0000-0000-000007400000}"/>
    <cellStyle name="Moneda [0] 3 12 2 2 2" xfId="11083" xr:uid="{00000000-0005-0000-0000-000008400000}"/>
    <cellStyle name="Moneda [0] 3 12 2 2 2 2" xfId="19836" xr:uid="{00000000-0005-0000-0000-000009400000}"/>
    <cellStyle name="Moneda [0] 3 12 2 2 3" xfId="15460" xr:uid="{00000000-0005-0000-0000-00000A400000}"/>
    <cellStyle name="Moneda [0] 3 12 2 3" xfId="8895" xr:uid="{00000000-0005-0000-0000-00000B400000}"/>
    <cellStyle name="Moneda [0] 3 12 2 3 2" xfId="17648" xr:uid="{00000000-0005-0000-0000-00000C400000}"/>
    <cellStyle name="Moneda [0] 3 12 2 4" xfId="13272" xr:uid="{00000000-0005-0000-0000-00000D400000}"/>
    <cellStyle name="Moneda [0] 3 12 3" xfId="5612" xr:uid="{00000000-0005-0000-0000-00000E400000}"/>
    <cellStyle name="Moneda [0] 3 12 3 2" xfId="9989" xr:uid="{00000000-0005-0000-0000-00000F400000}"/>
    <cellStyle name="Moneda [0] 3 12 3 2 2" xfId="18742" xr:uid="{00000000-0005-0000-0000-000010400000}"/>
    <cellStyle name="Moneda [0] 3 12 3 3" xfId="14366" xr:uid="{00000000-0005-0000-0000-000011400000}"/>
    <cellStyle name="Moneda [0] 3 12 4" xfId="7801" xr:uid="{00000000-0005-0000-0000-000012400000}"/>
    <cellStyle name="Moneda [0] 3 12 4 2" xfId="16554" xr:uid="{00000000-0005-0000-0000-000013400000}"/>
    <cellStyle name="Moneda [0] 3 12 5" xfId="12178" xr:uid="{00000000-0005-0000-0000-000014400000}"/>
    <cellStyle name="Moneda [0] 3 13" xfId="3970" xr:uid="{00000000-0005-0000-0000-000015400000}"/>
    <cellStyle name="Moneda [0] 3 13 2" xfId="6159" xr:uid="{00000000-0005-0000-0000-000016400000}"/>
    <cellStyle name="Moneda [0] 3 13 2 2" xfId="10536" xr:uid="{00000000-0005-0000-0000-000017400000}"/>
    <cellStyle name="Moneda [0] 3 13 2 2 2" xfId="19289" xr:uid="{00000000-0005-0000-0000-000018400000}"/>
    <cellStyle name="Moneda [0] 3 13 2 3" xfId="14913" xr:uid="{00000000-0005-0000-0000-000019400000}"/>
    <cellStyle name="Moneda [0] 3 13 3" xfId="8348" xr:uid="{00000000-0005-0000-0000-00001A400000}"/>
    <cellStyle name="Moneda [0] 3 13 3 2" xfId="17101" xr:uid="{00000000-0005-0000-0000-00001B400000}"/>
    <cellStyle name="Moneda [0] 3 13 4" xfId="12725" xr:uid="{00000000-0005-0000-0000-00001C400000}"/>
    <cellStyle name="Moneda [0] 3 14" xfId="5065" xr:uid="{00000000-0005-0000-0000-00001D400000}"/>
    <cellStyle name="Moneda [0] 3 14 2" xfId="9442" xr:uid="{00000000-0005-0000-0000-00001E400000}"/>
    <cellStyle name="Moneda [0] 3 14 2 2" xfId="18195" xr:uid="{00000000-0005-0000-0000-00001F400000}"/>
    <cellStyle name="Moneda [0] 3 14 3" xfId="13819" xr:uid="{00000000-0005-0000-0000-000020400000}"/>
    <cellStyle name="Moneda [0] 3 15" xfId="7254" xr:uid="{00000000-0005-0000-0000-000021400000}"/>
    <cellStyle name="Moneda [0] 3 15 2" xfId="16007" xr:uid="{00000000-0005-0000-0000-000022400000}"/>
    <cellStyle name="Moneda [0] 3 16" xfId="11631" xr:uid="{00000000-0005-0000-0000-000023400000}"/>
    <cellStyle name="Moneda [0] 3 2" xfId="257" xr:uid="{00000000-0005-0000-0000-000024400000}"/>
    <cellStyle name="Moneda [0] 3 2 2" xfId="258" xr:uid="{00000000-0005-0000-0000-000025400000}"/>
    <cellStyle name="Moneda [0] 3 2 2 2" xfId="259" xr:uid="{00000000-0005-0000-0000-000026400000}"/>
    <cellStyle name="Moneda [0] 3 2 3" xfId="260" xr:uid="{00000000-0005-0000-0000-000027400000}"/>
    <cellStyle name="Moneda [0] 3 2 3 2" xfId="261" xr:uid="{00000000-0005-0000-0000-000028400000}"/>
    <cellStyle name="Moneda [0] 3 2 4" xfId="262" xr:uid="{00000000-0005-0000-0000-000029400000}"/>
    <cellStyle name="Moneda [0] 3 2 4 2" xfId="263" xr:uid="{00000000-0005-0000-0000-00002A400000}"/>
    <cellStyle name="Moneda [0] 3 2 5" xfId="264" xr:uid="{00000000-0005-0000-0000-00002B400000}"/>
    <cellStyle name="Moneda [0] 3 3" xfId="265" xr:uid="{00000000-0005-0000-0000-00002C400000}"/>
    <cellStyle name="Moneda [0] 3 3 2" xfId="266" xr:uid="{00000000-0005-0000-0000-00002D400000}"/>
    <cellStyle name="Moneda [0] 3 4" xfId="267" xr:uid="{00000000-0005-0000-0000-00002E400000}"/>
    <cellStyle name="Moneda [0] 3 4 2" xfId="268" xr:uid="{00000000-0005-0000-0000-00002F400000}"/>
    <cellStyle name="Moneda [0] 3 5" xfId="269" xr:uid="{00000000-0005-0000-0000-000030400000}"/>
    <cellStyle name="Moneda [0] 3 5 2" xfId="270" xr:uid="{00000000-0005-0000-0000-000031400000}"/>
    <cellStyle name="Moneda [0] 3 6" xfId="271" xr:uid="{00000000-0005-0000-0000-000032400000}"/>
    <cellStyle name="Moneda [0] 3 7" xfId="272" xr:uid="{00000000-0005-0000-0000-000033400000}"/>
    <cellStyle name="Moneda [0] 3 8" xfId="2970" xr:uid="{00000000-0005-0000-0000-000034400000}"/>
    <cellStyle name="Moneda [0] 3 8 2" xfId="3082" xr:uid="{00000000-0005-0000-0000-000035400000}"/>
    <cellStyle name="Moneda [0] 3 8 2 2" xfId="3358" xr:uid="{00000000-0005-0000-0000-000036400000}"/>
    <cellStyle name="Moneda [0] 3 8 2 2 2" xfId="3911" xr:uid="{00000000-0005-0000-0000-000037400000}"/>
    <cellStyle name="Moneda [0] 3 8 2 2 2 2" xfId="5007" xr:uid="{00000000-0005-0000-0000-000038400000}"/>
    <cellStyle name="Moneda [0] 3 8 2 2 2 2 2" xfId="7196" xr:uid="{00000000-0005-0000-0000-000039400000}"/>
    <cellStyle name="Moneda [0] 3 8 2 2 2 2 2 2" xfId="11573" xr:uid="{00000000-0005-0000-0000-00003A400000}"/>
    <cellStyle name="Moneda [0] 3 8 2 2 2 2 2 2 2" xfId="20326" xr:uid="{00000000-0005-0000-0000-00003B400000}"/>
    <cellStyle name="Moneda [0] 3 8 2 2 2 2 2 3" xfId="15950" xr:uid="{00000000-0005-0000-0000-00003C400000}"/>
    <cellStyle name="Moneda [0] 3 8 2 2 2 2 3" xfId="9385" xr:uid="{00000000-0005-0000-0000-00003D400000}"/>
    <cellStyle name="Moneda [0] 3 8 2 2 2 2 3 2" xfId="18138" xr:uid="{00000000-0005-0000-0000-00003E400000}"/>
    <cellStyle name="Moneda [0] 3 8 2 2 2 2 4" xfId="13762" xr:uid="{00000000-0005-0000-0000-00003F400000}"/>
    <cellStyle name="Moneda [0] 3 8 2 2 2 3" xfId="6102" xr:uid="{00000000-0005-0000-0000-000040400000}"/>
    <cellStyle name="Moneda [0] 3 8 2 2 2 3 2" xfId="10479" xr:uid="{00000000-0005-0000-0000-000041400000}"/>
    <cellStyle name="Moneda [0] 3 8 2 2 2 3 2 2" xfId="19232" xr:uid="{00000000-0005-0000-0000-000042400000}"/>
    <cellStyle name="Moneda [0] 3 8 2 2 2 3 3" xfId="14856" xr:uid="{00000000-0005-0000-0000-000043400000}"/>
    <cellStyle name="Moneda [0] 3 8 2 2 2 4" xfId="8291" xr:uid="{00000000-0005-0000-0000-000044400000}"/>
    <cellStyle name="Moneda [0] 3 8 2 2 2 4 2" xfId="17044" xr:uid="{00000000-0005-0000-0000-000045400000}"/>
    <cellStyle name="Moneda [0] 3 8 2 2 2 5" xfId="12668" xr:uid="{00000000-0005-0000-0000-000046400000}"/>
    <cellStyle name="Moneda [0] 3 8 2 2 3" xfId="4459" xr:uid="{00000000-0005-0000-0000-000047400000}"/>
    <cellStyle name="Moneda [0] 3 8 2 2 3 2" xfId="6648" xr:uid="{00000000-0005-0000-0000-000048400000}"/>
    <cellStyle name="Moneda [0] 3 8 2 2 3 2 2" xfId="11025" xr:uid="{00000000-0005-0000-0000-000049400000}"/>
    <cellStyle name="Moneda [0] 3 8 2 2 3 2 2 2" xfId="19778" xr:uid="{00000000-0005-0000-0000-00004A400000}"/>
    <cellStyle name="Moneda [0] 3 8 2 2 3 2 3" xfId="15402" xr:uid="{00000000-0005-0000-0000-00004B400000}"/>
    <cellStyle name="Moneda [0] 3 8 2 2 3 3" xfId="8837" xr:uid="{00000000-0005-0000-0000-00004C400000}"/>
    <cellStyle name="Moneda [0] 3 8 2 2 3 3 2" xfId="17590" xr:uid="{00000000-0005-0000-0000-00004D400000}"/>
    <cellStyle name="Moneda [0] 3 8 2 2 3 4" xfId="13214" xr:uid="{00000000-0005-0000-0000-00004E400000}"/>
    <cellStyle name="Moneda [0] 3 8 2 2 4" xfId="5554" xr:uid="{00000000-0005-0000-0000-00004F400000}"/>
    <cellStyle name="Moneda [0] 3 8 2 2 4 2" xfId="9931" xr:uid="{00000000-0005-0000-0000-000050400000}"/>
    <cellStyle name="Moneda [0] 3 8 2 2 4 2 2" xfId="18684" xr:uid="{00000000-0005-0000-0000-000051400000}"/>
    <cellStyle name="Moneda [0] 3 8 2 2 4 3" xfId="14308" xr:uid="{00000000-0005-0000-0000-000052400000}"/>
    <cellStyle name="Moneda [0] 3 8 2 2 5" xfId="7743" xr:uid="{00000000-0005-0000-0000-000053400000}"/>
    <cellStyle name="Moneda [0] 3 8 2 2 5 2" xfId="16496" xr:uid="{00000000-0005-0000-0000-000054400000}"/>
    <cellStyle name="Moneda [0] 3 8 2 2 6" xfId="12120" xr:uid="{00000000-0005-0000-0000-000055400000}"/>
    <cellStyle name="Moneda [0] 3 8 2 3" xfId="3637" xr:uid="{00000000-0005-0000-0000-000056400000}"/>
    <cellStyle name="Moneda [0] 3 8 2 3 2" xfId="4733" xr:uid="{00000000-0005-0000-0000-000057400000}"/>
    <cellStyle name="Moneda [0] 3 8 2 3 2 2" xfId="6922" xr:uid="{00000000-0005-0000-0000-000058400000}"/>
    <cellStyle name="Moneda [0] 3 8 2 3 2 2 2" xfId="11299" xr:uid="{00000000-0005-0000-0000-000059400000}"/>
    <cellStyle name="Moneda [0] 3 8 2 3 2 2 2 2" xfId="20052" xr:uid="{00000000-0005-0000-0000-00005A400000}"/>
    <cellStyle name="Moneda [0] 3 8 2 3 2 2 3" xfId="15676" xr:uid="{00000000-0005-0000-0000-00005B400000}"/>
    <cellStyle name="Moneda [0] 3 8 2 3 2 3" xfId="9111" xr:uid="{00000000-0005-0000-0000-00005C400000}"/>
    <cellStyle name="Moneda [0] 3 8 2 3 2 3 2" xfId="17864" xr:uid="{00000000-0005-0000-0000-00005D400000}"/>
    <cellStyle name="Moneda [0] 3 8 2 3 2 4" xfId="13488" xr:uid="{00000000-0005-0000-0000-00005E400000}"/>
    <cellStyle name="Moneda [0] 3 8 2 3 3" xfId="5828" xr:uid="{00000000-0005-0000-0000-00005F400000}"/>
    <cellStyle name="Moneda [0] 3 8 2 3 3 2" xfId="10205" xr:uid="{00000000-0005-0000-0000-000060400000}"/>
    <cellStyle name="Moneda [0] 3 8 2 3 3 2 2" xfId="18958" xr:uid="{00000000-0005-0000-0000-000061400000}"/>
    <cellStyle name="Moneda [0] 3 8 2 3 3 3" xfId="14582" xr:uid="{00000000-0005-0000-0000-000062400000}"/>
    <cellStyle name="Moneda [0] 3 8 2 3 4" xfId="8017" xr:uid="{00000000-0005-0000-0000-000063400000}"/>
    <cellStyle name="Moneda [0] 3 8 2 3 4 2" xfId="16770" xr:uid="{00000000-0005-0000-0000-000064400000}"/>
    <cellStyle name="Moneda [0] 3 8 2 3 5" xfId="12394" xr:uid="{00000000-0005-0000-0000-000065400000}"/>
    <cellStyle name="Moneda [0] 3 8 2 4" xfId="4185" xr:uid="{00000000-0005-0000-0000-000066400000}"/>
    <cellStyle name="Moneda [0] 3 8 2 4 2" xfId="6374" xr:uid="{00000000-0005-0000-0000-000067400000}"/>
    <cellStyle name="Moneda [0] 3 8 2 4 2 2" xfId="10751" xr:uid="{00000000-0005-0000-0000-000068400000}"/>
    <cellStyle name="Moneda [0] 3 8 2 4 2 2 2" xfId="19504" xr:uid="{00000000-0005-0000-0000-000069400000}"/>
    <cellStyle name="Moneda [0] 3 8 2 4 2 3" xfId="15128" xr:uid="{00000000-0005-0000-0000-00006A400000}"/>
    <cellStyle name="Moneda [0] 3 8 2 4 3" xfId="8563" xr:uid="{00000000-0005-0000-0000-00006B400000}"/>
    <cellStyle name="Moneda [0] 3 8 2 4 3 2" xfId="17316" xr:uid="{00000000-0005-0000-0000-00006C400000}"/>
    <cellStyle name="Moneda [0] 3 8 2 4 4" xfId="12940" xr:uid="{00000000-0005-0000-0000-00006D400000}"/>
    <cellStyle name="Moneda [0] 3 8 2 5" xfId="5280" xr:uid="{00000000-0005-0000-0000-00006E400000}"/>
    <cellStyle name="Moneda [0] 3 8 2 5 2" xfId="9657" xr:uid="{00000000-0005-0000-0000-00006F400000}"/>
    <cellStyle name="Moneda [0] 3 8 2 5 2 2" xfId="18410" xr:uid="{00000000-0005-0000-0000-000070400000}"/>
    <cellStyle name="Moneda [0] 3 8 2 5 3" xfId="14034" xr:uid="{00000000-0005-0000-0000-000071400000}"/>
    <cellStyle name="Moneda [0] 3 8 2 6" xfId="7469" xr:uid="{00000000-0005-0000-0000-000072400000}"/>
    <cellStyle name="Moneda [0] 3 8 2 6 2" xfId="16222" xr:uid="{00000000-0005-0000-0000-000073400000}"/>
    <cellStyle name="Moneda [0] 3 8 2 7" xfId="11846" xr:uid="{00000000-0005-0000-0000-000074400000}"/>
    <cellStyle name="Moneda [0] 3 8 3" xfId="3246" xr:uid="{00000000-0005-0000-0000-000075400000}"/>
    <cellStyle name="Moneda [0] 3 8 3 2" xfId="3799" xr:uid="{00000000-0005-0000-0000-000076400000}"/>
    <cellStyle name="Moneda [0] 3 8 3 2 2" xfId="4895" xr:uid="{00000000-0005-0000-0000-000077400000}"/>
    <cellStyle name="Moneda [0] 3 8 3 2 2 2" xfId="7084" xr:uid="{00000000-0005-0000-0000-000078400000}"/>
    <cellStyle name="Moneda [0] 3 8 3 2 2 2 2" xfId="11461" xr:uid="{00000000-0005-0000-0000-000079400000}"/>
    <cellStyle name="Moneda [0] 3 8 3 2 2 2 2 2" xfId="20214" xr:uid="{00000000-0005-0000-0000-00007A400000}"/>
    <cellStyle name="Moneda [0] 3 8 3 2 2 2 3" xfId="15838" xr:uid="{00000000-0005-0000-0000-00007B400000}"/>
    <cellStyle name="Moneda [0] 3 8 3 2 2 3" xfId="9273" xr:uid="{00000000-0005-0000-0000-00007C400000}"/>
    <cellStyle name="Moneda [0] 3 8 3 2 2 3 2" xfId="18026" xr:uid="{00000000-0005-0000-0000-00007D400000}"/>
    <cellStyle name="Moneda [0] 3 8 3 2 2 4" xfId="13650" xr:uid="{00000000-0005-0000-0000-00007E400000}"/>
    <cellStyle name="Moneda [0] 3 8 3 2 3" xfId="5990" xr:uid="{00000000-0005-0000-0000-00007F400000}"/>
    <cellStyle name="Moneda [0] 3 8 3 2 3 2" xfId="10367" xr:uid="{00000000-0005-0000-0000-000080400000}"/>
    <cellStyle name="Moneda [0] 3 8 3 2 3 2 2" xfId="19120" xr:uid="{00000000-0005-0000-0000-000081400000}"/>
    <cellStyle name="Moneda [0] 3 8 3 2 3 3" xfId="14744" xr:uid="{00000000-0005-0000-0000-000082400000}"/>
    <cellStyle name="Moneda [0] 3 8 3 2 4" xfId="8179" xr:uid="{00000000-0005-0000-0000-000083400000}"/>
    <cellStyle name="Moneda [0] 3 8 3 2 4 2" xfId="16932" xr:uid="{00000000-0005-0000-0000-000084400000}"/>
    <cellStyle name="Moneda [0] 3 8 3 2 5" xfId="12556" xr:uid="{00000000-0005-0000-0000-000085400000}"/>
    <cellStyle name="Moneda [0] 3 8 3 3" xfId="4347" xr:uid="{00000000-0005-0000-0000-000086400000}"/>
    <cellStyle name="Moneda [0] 3 8 3 3 2" xfId="6536" xr:uid="{00000000-0005-0000-0000-000087400000}"/>
    <cellStyle name="Moneda [0] 3 8 3 3 2 2" xfId="10913" xr:uid="{00000000-0005-0000-0000-000088400000}"/>
    <cellStyle name="Moneda [0] 3 8 3 3 2 2 2" xfId="19666" xr:uid="{00000000-0005-0000-0000-000089400000}"/>
    <cellStyle name="Moneda [0] 3 8 3 3 2 3" xfId="15290" xr:uid="{00000000-0005-0000-0000-00008A400000}"/>
    <cellStyle name="Moneda [0] 3 8 3 3 3" xfId="8725" xr:uid="{00000000-0005-0000-0000-00008B400000}"/>
    <cellStyle name="Moneda [0] 3 8 3 3 3 2" xfId="17478" xr:uid="{00000000-0005-0000-0000-00008C400000}"/>
    <cellStyle name="Moneda [0] 3 8 3 3 4" xfId="13102" xr:uid="{00000000-0005-0000-0000-00008D400000}"/>
    <cellStyle name="Moneda [0] 3 8 3 4" xfId="5442" xr:uid="{00000000-0005-0000-0000-00008E400000}"/>
    <cellStyle name="Moneda [0] 3 8 3 4 2" xfId="9819" xr:uid="{00000000-0005-0000-0000-00008F400000}"/>
    <cellStyle name="Moneda [0] 3 8 3 4 2 2" xfId="18572" xr:uid="{00000000-0005-0000-0000-000090400000}"/>
    <cellStyle name="Moneda [0] 3 8 3 4 3" xfId="14196" xr:uid="{00000000-0005-0000-0000-000091400000}"/>
    <cellStyle name="Moneda [0] 3 8 3 5" xfId="7631" xr:uid="{00000000-0005-0000-0000-000092400000}"/>
    <cellStyle name="Moneda [0] 3 8 3 5 2" xfId="16384" xr:uid="{00000000-0005-0000-0000-000093400000}"/>
    <cellStyle name="Moneda [0] 3 8 3 6" xfId="12008" xr:uid="{00000000-0005-0000-0000-000094400000}"/>
    <cellStyle name="Moneda [0] 3 8 4" xfId="3525" xr:uid="{00000000-0005-0000-0000-000095400000}"/>
    <cellStyle name="Moneda [0] 3 8 4 2" xfId="4621" xr:uid="{00000000-0005-0000-0000-000096400000}"/>
    <cellStyle name="Moneda [0] 3 8 4 2 2" xfId="6810" xr:uid="{00000000-0005-0000-0000-000097400000}"/>
    <cellStyle name="Moneda [0] 3 8 4 2 2 2" xfId="11187" xr:uid="{00000000-0005-0000-0000-000098400000}"/>
    <cellStyle name="Moneda [0] 3 8 4 2 2 2 2" xfId="19940" xr:uid="{00000000-0005-0000-0000-000099400000}"/>
    <cellStyle name="Moneda [0] 3 8 4 2 2 3" xfId="15564" xr:uid="{00000000-0005-0000-0000-00009A400000}"/>
    <cellStyle name="Moneda [0] 3 8 4 2 3" xfId="8999" xr:uid="{00000000-0005-0000-0000-00009B400000}"/>
    <cellStyle name="Moneda [0] 3 8 4 2 3 2" xfId="17752" xr:uid="{00000000-0005-0000-0000-00009C400000}"/>
    <cellStyle name="Moneda [0] 3 8 4 2 4" xfId="13376" xr:uid="{00000000-0005-0000-0000-00009D400000}"/>
    <cellStyle name="Moneda [0] 3 8 4 3" xfId="5716" xr:uid="{00000000-0005-0000-0000-00009E400000}"/>
    <cellStyle name="Moneda [0] 3 8 4 3 2" xfId="10093" xr:uid="{00000000-0005-0000-0000-00009F400000}"/>
    <cellStyle name="Moneda [0] 3 8 4 3 2 2" xfId="18846" xr:uid="{00000000-0005-0000-0000-0000A0400000}"/>
    <cellStyle name="Moneda [0] 3 8 4 3 3" xfId="14470" xr:uid="{00000000-0005-0000-0000-0000A1400000}"/>
    <cellStyle name="Moneda [0] 3 8 4 4" xfId="7905" xr:uid="{00000000-0005-0000-0000-0000A2400000}"/>
    <cellStyle name="Moneda [0] 3 8 4 4 2" xfId="16658" xr:uid="{00000000-0005-0000-0000-0000A3400000}"/>
    <cellStyle name="Moneda [0] 3 8 4 5" xfId="12282" xr:uid="{00000000-0005-0000-0000-0000A4400000}"/>
    <cellStyle name="Moneda [0] 3 8 5" xfId="4073" xr:uid="{00000000-0005-0000-0000-0000A5400000}"/>
    <cellStyle name="Moneda [0] 3 8 5 2" xfId="6262" xr:uid="{00000000-0005-0000-0000-0000A6400000}"/>
    <cellStyle name="Moneda [0] 3 8 5 2 2" xfId="10639" xr:uid="{00000000-0005-0000-0000-0000A7400000}"/>
    <cellStyle name="Moneda [0] 3 8 5 2 2 2" xfId="19392" xr:uid="{00000000-0005-0000-0000-0000A8400000}"/>
    <cellStyle name="Moneda [0] 3 8 5 2 3" xfId="15016" xr:uid="{00000000-0005-0000-0000-0000A9400000}"/>
    <cellStyle name="Moneda [0] 3 8 5 3" xfId="8451" xr:uid="{00000000-0005-0000-0000-0000AA400000}"/>
    <cellStyle name="Moneda [0] 3 8 5 3 2" xfId="17204" xr:uid="{00000000-0005-0000-0000-0000AB400000}"/>
    <cellStyle name="Moneda [0] 3 8 5 4" xfId="12828" xr:uid="{00000000-0005-0000-0000-0000AC400000}"/>
    <cellStyle name="Moneda [0] 3 8 6" xfId="5168" xr:uid="{00000000-0005-0000-0000-0000AD400000}"/>
    <cellStyle name="Moneda [0] 3 8 6 2" xfId="9545" xr:uid="{00000000-0005-0000-0000-0000AE400000}"/>
    <cellStyle name="Moneda [0] 3 8 6 2 2" xfId="18298" xr:uid="{00000000-0005-0000-0000-0000AF400000}"/>
    <cellStyle name="Moneda [0] 3 8 6 3" xfId="13922" xr:uid="{00000000-0005-0000-0000-0000B0400000}"/>
    <cellStyle name="Moneda [0] 3 8 7" xfId="7357" xr:uid="{00000000-0005-0000-0000-0000B1400000}"/>
    <cellStyle name="Moneda [0] 3 8 7 2" xfId="16110" xr:uid="{00000000-0005-0000-0000-0000B2400000}"/>
    <cellStyle name="Moneda [0] 3 8 8" xfId="11734" xr:uid="{00000000-0005-0000-0000-0000B3400000}"/>
    <cellStyle name="Moneda [0] 3 9" xfId="3025" xr:uid="{00000000-0005-0000-0000-0000B4400000}"/>
    <cellStyle name="Moneda [0] 3 9 2" xfId="3301" xr:uid="{00000000-0005-0000-0000-0000B5400000}"/>
    <cellStyle name="Moneda [0] 3 9 2 2" xfId="3854" xr:uid="{00000000-0005-0000-0000-0000B6400000}"/>
    <cellStyle name="Moneda [0] 3 9 2 2 2" xfId="4950" xr:uid="{00000000-0005-0000-0000-0000B7400000}"/>
    <cellStyle name="Moneda [0] 3 9 2 2 2 2" xfId="7139" xr:uid="{00000000-0005-0000-0000-0000B8400000}"/>
    <cellStyle name="Moneda [0] 3 9 2 2 2 2 2" xfId="11516" xr:uid="{00000000-0005-0000-0000-0000B9400000}"/>
    <cellStyle name="Moneda [0] 3 9 2 2 2 2 2 2" xfId="20269" xr:uid="{00000000-0005-0000-0000-0000BA400000}"/>
    <cellStyle name="Moneda [0] 3 9 2 2 2 2 3" xfId="15893" xr:uid="{00000000-0005-0000-0000-0000BB400000}"/>
    <cellStyle name="Moneda [0] 3 9 2 2 2 3" xfId="9328" xr:uid="{00000000-0005-0000-0000-0000BC400000}"/>
    <cellStyle name="Moneda [0] 3 9 2 2 2 3 2" xfId="18081" xr:uid="{00000000-0005-0000-0000-0000BD400000}"/>
    <cellStyle name="Moneda [0] 3 9 2 2 2 4" xfId="13705" xr:uid="{00000000-0005-0000-0000-0000BE400000}"/>
    <cellStyle name="Moneda [0] 3 9 2 2 3" xfId="6045" xr:uid="{00000000-0005-0000-0000-0000BF400000}"/>
    <cellStyle name="Moneda [0] 3 9 2 2 3 2" xfId="10422" xr:uid="{00000000-0005-0000-0000-0000C0400000}"/>
    <cellStyle name="Moneda [0] 3 9 2 2 3 2 2" xfId="19175" xr:uid="{00000000-0005-0000-0000-0000C1400000}"/>
    <cellStyle name="Moneda [0] 3 9 2 2 3 3" xfId="14799" xr:uid="{00000000-0005-0000-0000-0000C2400000}"/>
    <cellStyle name="Moneda [0] 3 9 2 2 4" xfId="8234" xr:uid="{00000000-0005-0000-0000-0000C3400000}"/>
    <cellStyle name="Moneda [0] 3 9 2 2 4 2" xfId="16987" xr:uid="{00000000-0005-0000-0000-0000C4400000}"/>
    <cellStyle name="Moneda [0] 3 9 2 2 5" xfId="12611" xr:uid="{00000000-0005-0000-0000-0000C5400000}"/>
    <cellStyle name="Moneda [0] 3 9 2 3" xfId="4402" xr:uid="{00000000-0005-0000-0000-0000C6400000}"/>
    <cellStyle name="Moneda [0] 3 9 2 3 2" xfId="6591" xr:uid="{00000000-0005-0000-0000-0000C7400000}"/>
    <cellStyle name="Moneda [0] 3 9 2 3 2 2" xfId="10968" xr:uid="{00000000-0005-0000-0000-0000C8400000}"/>
    <cellStyle name="Moneda [0] 3 9 2 3 2 2 2" xfId="19721" xr:uid="{00000000-0005-0000-0000-0000C9400000}"/>
    <cellStyle name="Moneda [0] 3 9 2 3 2 3" xfId="15345" xr:uid="{00000000-0005-0000-0000-0000CA400000}"/>
    <cellStyle name="Moneda [0] 3 9 2 3 3" xfId="8780" xr:uid="{00000000-0005-0000-0000-0000CB400000}"/>
    <cellStyle name="Moneda [0] 3 9 2 3 3 2" xfId="17533" xr:uid="{00000000-0005-0000-0000-0000CC400000}"/>
    <cellStyle name="Moneda [0] 3 9 2 3 4" xfId="13157" xr:uid="{00000000-0005-0000-0000-0000CD400000}"/>
    <cellStyle name="Moneda [0] 3 9 2 4" xfId="5497" xr:uid="{00000000-0005-0000-0000-0000CE400000}"/>
    <cellStyle name="Moneda [0] 3 9 2 4 2" xfId="9874" xr:uid="{00000000-0005-0000-0000-0000CF400000}"/>
    <cellStyle name="Moneda [0] 3 9 2 4 2 2" xfId="18627" xr:uid="{00000000-0005-0000-0000-0000D0400000}"/>
    <cellStyle name="Moneda [0] 3 9 2 4 3" xfId="14251" xr:uid="{00000000-0005-0000-0000-0000D1400000}"/>
    <cellStyle name="Moneda [0] 3 9 2 5" xfId="7686" xr:uid="{00000000-0005-0000-0000-0000D2400000}"/>
    <cellStyle name="Moneda [0] 3 9 2 5 2" xfId="16439" xr:uid="{00000000-0005-0000-0000-0000D3400000}"/>
    <cellStyle name="Moneda [0] 3 9 2 6" xfId="12063" xr:uid="{00000000-0005-0000-0000-0000D4400000}"/>
    <cellStyle name="Moneda [0] 3 9 3" xfId="3580" xr:uid="{00000000-0005-0000-0000-0000D5400000}"/>
    <cellStyle name="Moneda [0] 3 9 3 2" xfId="4676" xr:uid="{00000000-0005-0000-0000-0000D6400000}"/>
    <cellStyle name="Moneda [0] 3 9 3 2 2" xfId="6865" xr:uid="{00000000-0005-0000-0000-0000D7400000}"/>
    <cellStyle name="Moneda [0] 3 9 3 2 2 2" xfId="11242" xr:uid="{00000000-0005-0000-0000-0000D8400000}"/>
    <cellStyle name="Moneda [0] 3 9 3 2 2 2 2" xfId="19995" xr:uid="{00000000-0005-0000-0000-0000D9400000}"/>
    <cellStyle name="Moneda [0] 3 9 3 2 2 3" xfId="15619" xr:uid="{00000000-0005-0000-0000-0000DA400000}"/>
    <cellStyle name="Moneda [0] 3 9 3 2 3" xfId="9054" xr:uid="{00000000-0005-0000-0000-0000DB400000}"/>
    <cellStyle name="Moneda [0] 3 9 3 2 3 2" xfId="17807" xr:uid="{00000000-0005-0000-0000-0000DC400000}"/>
    <cellStyle name="Moneda [0] 3 9 3 2 4" xfId="13431" xr:uid="{00000000-0005-0000-0000-0000DD400000}"/>
    <cellStyle name="Moneda [0] 3 9 3 3" xfId="5771" xr:uid="{00000000-0005-0000-0000-0000DE400000}"/>
    <cellStyle name="Moneda [0] 3 9 3 3 2" xfId="10148" xr:uid="{00000000-0005-0000-0000-0000DF400000}"/>
    <cellStyle name="Moneda [0] 3 9 3 3 2 2" xfId="18901" xr:uid="{00000000-0005-0000-0000-0000E0400000}"/>
    <cellStyle name="Moneda [0] 3 9 3 3 3" xfId="14525" xr:uid="{00000000-0005-0000-0000-0000E1400000}"/>
    <cellStyle name="Moneda [0] 3 9 3 4" xfId="7960" xr:uid="{00000000-0005-0000-0000-0000E2400000}"/>
    <cellStyle name="Moneda [0] 3 9 3 4 2" xfId="16713" xr:uid="{00000000-0005-0000-0000-0000E3400000}"/>
    <cellStyle name="Moneda [0] 3 9 3 5" xfId="12337" xr:uid="{00000000-0005-0000-0000-0000E4400000}"/>
    <cellStyle name="Moneda [0] 3 9 4" xfId="4128" xr:uid="{00000000-0005-0000-0000-0000E5400000}"/>
    <cellStyle name="Moneda [0] 3 9 4 2" xfId="6317" xr:uid="{00000000-0005-0000-0000-0000E6400000}"/>
    <cellStyle name="Moneda [0] 3 9 4 2 2" xfId="10694" xr:uid="{00000000-0005-0000-0000-0000E7400000}"/>
    <cellStyle name="Moneda [0] 3 9 4 2 2 2" xfId="19447" xr:uid="{00000000-0005-0000-0000-0000E8400000}"/>
    <cellStyle name="Moneda [0] 3 9 4 2 3" xfId="15071" xr:uid="{00000000-0005-0000-0000-0000E9400000}"/>
    <cellStyle name="Moneda [0] 3 9 4 3" xfId="8506" xr:uid="{00000000-0005-0000-0000-0000EA400000}"/>
    <cellStyle name="Moneda [0] 3 9 4 3 2" xfId="17259" xr:uid="{00000000-0005-0000-0000-0000EB400000}"/>
    <cellStyle name="Moneda [0] 3 9 4 4" xfId="12883" xr:uid="{00000000-0005-0000-0000-0000EC400000}"/>
    <cellStyle name="Moneda [0] 3 9 5" xfId="5223" xr:uid="{00000000-0005-0000-0000-0000ED400000}"/>
    <cellStyle name="Moneda [0] 3 9 5 2" xfId="9600" xr:uid="{00000000-0005-0000-0000-0000EE400000}"/>
    <cellStyle name="Moneda [0] 3 9 5 2 2" xfId="18353" xr:uid="{00000000-0005-0000-0000-0000EF400000}"/>
    <cellStyle name="Moneda [0] 3 9 5 3" xfId="13977" xr:uid="{00000000-0005-0000-0000-0000F0400000}"/>
    <cellStyle name="Moneda [0] 3 9 6" xfId="7412" xr:uid="{00000000-0005-0000-0000-0000F1400000}"/>
    <cellStyle name="Moneda [0] 3 9 6 2" xfId="16165" xr:uid="{00000000-0005-0000-0000-0000F2400000}"/>
    <cellStyle name="Moneda [0] 3 9 7" xfId="11789" xr:uid="{00000000-0005-0000-0000-0000F3400000}"/>
    <cellStyle name="Moneda [0] 4" xfId="273" xr:uid="{00000000-0005-0000-0000-0000F4400000}"/>
    <cellStyle name="Moneda [0] 4 2" xfId="274" xr:uid="{00000000-0005-0000-0000-0000F5400000}"/>
    <cellStyle name="Moneda [0] 4 2 2" xfId="275" xr:uid="{00000000-0005-0000-0000-0000F6400000}"/>
    <cellStyle name="Moneda [0] 4 3" xfId="276" xr:uid="{00000000-0005-0000-0000-0000F7400000}"/>
    <cellStyle name="Moneda [0] 4 3 2" xfId="277" xr:uid="{00000000-0005-0000-0000-0000F8400000}"/>
    <cellStyle name="Moneda [0] 4 4" xfId="278" xr:uid="{00000000-0005-0000-0000-0000F9400000}"/>
    <cellStyle name="Moneda [0] 4 4 2" xfId="279" xr:uid="{00000000-0005-0000-0000-0000FA400000}"/>
    <cellStyle name="Moneda [0] 4 5" xfId="280" xr:uid="{00000000-0005-0000-0000-0000FB400000}"/>
    <cellStyle name="Moneda [0] 5" xfId="281" xr:uid="{00000000-0005-0000-0000-0000FC400000}"/>
    <cellStyle name="Moneda [0] 5 2" xfId="282" xr:uid="{00000000-0005-0000-0000-0000FD400000}"/>
    <cellStyle name="Moneda [0] 5 2 2" xfId="283" xr:uid="{00000000-0005-0000-0000-0000FE400000}"/>
    <cellStyle name="Moneda [0] 5 3" xfId="284" xr:uid="{00000000-0005-0000-0000-0000FF400000}"/>
    <cellStyle name="Moneda [0] 5 3 2" xfId="285" xr:uid="{00000000-0005-0000-0000-000000410000}"/>
    <cellStyle name="Moneda [0] 5 4" xfId="286" xr:uid="{00000000-0005-0000-0000-000001410000}"/>
    <cellStyle name="Moneda [0] 5 4 2" xfId="287" xr:uid="{00000000-0005-0000-0000-000002410000}"/>
    <cellStyle name="Moneda [0] 5 5" xfId="288" xr:uid="{00000000-0005-0000-0000-000003410000}"/>
    <cellStyle name="Moneda [0] 6" xfId="289" xr:uid="{00000000-0005-0000-0000-000004410000}"/>
    <cellStyle name="Moneda [0] 6 2" xfId="290" xr:uid="{00000000-0005-0000-0000-000005410000}"/>
    <cellStyle name="Moneda [0] 7" xfId="291" xr:uid="{00000000-0005-0000-0000-000006410000}"/>
    <cellStyle name="Moneda [0] 7 2" xfId="292" xr:uid="{00000000-0005-0000-0000-000007410000}"/>
    <cellStyle name="Moneda [0] 8" xfId="293" xr:uid="{00000000-0005-0000-0000-000008410000}"/>
    <cellStyle name="Moneda [0] 8 2" xfId="294" xr:uid="{00000000-0005-0000-0000-000009410000}"/>
    <cellStyle name="Moneda [0] 9" xfId="295" xr:uid="{00000000-0005-0000-0000-00000A410000}"/>
    <cellStyle name="Moneda [0] 9 2" xfId="296" xr:uid="{00000000-0005-0000-0000-00000B410000}"/>
    <cellStyle name="Moneda 10" xfId="297" xr:uid="{00000000-0005-0000-0000-00000C410000}"/>
    <cellStyle name="Moneda 10 10" xfId="298" xr:uid="{00000000-0005-0000-0000-00000D410000}"/>
    <cellStyle name="Moneda 10 11" xfId="299" xr:uid="{00000000-0005-0000-0000-00000E410000}"/>
    <cellStyle name="Moneda 10 2" xfId="300" xr:uid="{00000000-0005-0000-0000-00000F410000}"/>
    <cellStyle name="Moneda 10 2 2" xfId="301" xr:uid="{00000000-0005-0000-0000-000010410000}"/>
    <cellStyle name="Moneda 10 2 2 2" xfId="302" xr:uid="{00000000-0005-0000-0000-000011410000}"/>
    <cellStyle name="Moneda 10 2 2 2 2" xfId="303" xr:uid="{00000000-0005-0000-0000-000012410000}"/>
    <cellStyle name="Moneda 10 2 2 2 2 2" xfId="304" xr:uid="{00000000-0005-0000-0000-000013410000}"/>
    <cellStyle name="Moneda 10 2 2 2 3" xfId="305" xr:uid="{00000000-0005-0000-0000-000014410000}"/>
    <cellStyle name="Moneda 10 2 2 2 3 2" xfId="306" xr:uid="{00000000-0005-0000-0000-000015410000}"/>
    <cellStyle name="Moneda 10 2 2 2 4" xfId="307" xr:uid="{00000000-0005-0000-0000-000016410000}"/>
    <cellStyle name="Moneda 10 2 2 2 4 2" xfId="308" xr:uid="{00000000-0005-0000-0000-000017410000}"/>
    <cellStyle name="Moneda 10 2 2 2 5" xfId="309" xr:uid="{00000000-0005-0000-0000-000018410000}"/>
    <cellStyle name="Moneda 10 2 2 3" xfId="310" xr:uid="{00000000-0005-0000-0000-000019410000}"/>
    <cellStyle name="Moneda 10 2 2 3 2" xfId="311" xr:uid="{00000000-0005-0000-0000-00001A410000}"/>
    <cellStyle name="Moneda 10 2 2 4" xfId="312" xr:uid="{00000000-0005-0000-0000-00001B410000}"/>
    <cellStyle name="Moneda 10 2 2 4 2" xfId="313" xr:uid="{00000000-0005-0000-0000-00001C410000}"/>
    <cellStyle name="Moneda 10 2 2 5" xfId="314" xr:uid="{00000000-0005-0000-0000-00001D410000}"/>
    <cellStyle name="Moneda 10 2 2 5 2" xfId="315" xr:uid="{00000000-0005-0000-0000-00001E410000}"/>
    <cellStyle name="Moneda 10 2 2 6" xfId="316" xr:uid="{00000000-0005-0000-0000-00001F410000}"/>
    <cellStyle name="Moneda 10 2 3" xfId="317" xr:uid="{00000000-0005-0000-0000-000020410000}"/>
    <cellStyle name="Moneda 10 2 3 2" xfId="318" xr:uid="{00000000-0005-0000-0000-000021410000}"/>
    <cellStyle name="Moneda 10 2 3 2 2" xfId="319" xr:uid="{00000000-0005-0000-0000-000022410000}"/>
    <cellStyle name="Moneda 10 2 3 3" xfId="320" xr:uid="{00000000-0005-0000-0000-000023410000}"/>
    <cellStyle name="Moneda 10 2 3 3 2" xfId="321" xr:uid="{00000000-0005-0000-0000-000024410000}"/>
    <cellStyle name="Moneda 10 2 3 4" xfId="322" xr:uid="{00000000-0005-0000-0000-000025410000}"/>
    <cellStyle name="Moneda 10 2 3 4 2" xfId="323" xr:uid="{00000000-0005-0000-0000-000026410000}"/>
    <cellStyle name="Moneda 10 2 3 5" xfId="324" xr:uid="{00000000-0005-0000-0000-000027410000}"/>
    <cellStyle name="Moneda 10 2 4" xfId="325" xr:uid="{00000000-0005-0000-0000-000028410000}"/>
    <cellStyle name="Moneda 10 2 4 2" xfId="326" xr:uid="{00000000-0005-0000-0000-000029410000}"/>
    <cellStyle name="Moneda 10 2 5" xfId="327" xr:uid="{00000000-0005-0000-0000-00002A410000}"/>
    <cellStyle name="Moneda 10 2 5 2" xfId="328" xr:uid="{00000000-0005-0000-0000-00002B410000}"/>
    <cellStyle name="Moneda 10 2 6" xfId="329" xr:uid="{00000000-0005-0000-0000-00002C410000}"/>
    <cellStyle name="Moneda 10 2 6 2" xfId="330" xr:uid="{00000000-0005-0000-0000-00002D410000}"/>
    <cellStyle name="Moneda 10 2 7" xfId="331" xr:uid="{00000000-0005-0000-0000-00002E410000}"/>
    <cellStyle name="Moneda 10 2 8" xfId="332" xr:uid="{00000000-0005-0000-0000-00002F410000}"/>
    <cellStyle name="Moneda 10 3" xfId="333" xr:uid="{00000000-0005-0000-0000-000030410000}"/>
    <cellStyle name="Moneda 10 3 2" xfId="334" xr:uid="{00000000-0005-0000-0000-000031410000}"/>
    <cellStyle name="Moneda 10 3 2 2" xfId="335" xr:uid="{00000000-0005-0000-0000-000032410000}"/>
    <cellStyle name="Moneda 10 3 2 2 2" xfId="336" xr:uid="{00000000-0005-0000-0000-000033410000}"/>
    <cellStyle name="Moneda 10 3 2 2 2 2" xfId="337" xr:uid="{00000000-0005-0000-0000-000034410000}"/>
    <cellStyle name="Moneda 10 3 2 2 3" xfId="338" xr:uid="{00000000-0005-0000-0000-000035410000}"/>
    <cellStyle name="Moneda 10 3 2 2 3 2" xfId="339" xr:uid="{00000000-0005-0000-0000-000036410000}"/>
    <cellStyle name="Moneda 10 3 2 2 4" xfId="340" xr:uid="{00000000-0005-0000-0000-000037410000}"/>
    <cellStyle name="Moneda 10 3 2 2 4 2" xfId="341" xr:uid="{00000000-0005-0000-0000-000038410000}"/>
    <cellStyle name="Moneda 10 3 2 2 5" xfId="342" xr:uid="{00000000-0005-0000-0000-000039410000}"/>
    <cellStyle name="Moneda 10 3 2 3" xfId="343" xr:uid="{00000000-0005-0000-0000-00003A410000}"/>
    <cellStyle name="Moneda 10 3 2 3 2" xfId="344" xr:uid="{00000000-0005-0000-0000-00003B410000}"/>
    <cellStyle name="Moneda 10 3 2 4" xfId="345" xr:uid="{00000000-0005-0000-0000-00003C410000}"/>
    <cellStyle name="Moneda 10 3 2 4 2" xfId="346" xr:uid="{00000000-0005-0000-0000-00003D410000}"/>
    <cellStyle name="Moneda 10 3 2 5" xfId="347" xr:uid="{00000000-0005-0000-0000-00003E410000}"/>
    <cellStyle name="Moneda 10 3 2 5 2" xfId="348" xr:uid="{00000000-0005-0000-0000-00003F410000}"/>
    <cellStyle name="Moneda 10 3 2 6" xfId="349" xr:uid="{00000000-0005-0000-0000-000040410000}"/>
    <cellStyle name="Moneda 10 3 3" xfId="350" xr:uid="{00000000-0005-0000-0000-000041410000}"/>
    <cellStyle name="Moneda 10 3 3 2" xfId="351" xr:uid="{00000000-0005-0000-0000-000042410000}"/>
    <cellStyle name="Moneda 10 3 3 2 2" xfId="352" xr:uid="{00000000-0005-0000-0000-000043410000}"/>
    <cellStyle name="Moneda 10 3 3 3" xfId="353" xr:uid="{00000000-0005-0000-0000-000044410000}"/>
    <cellStyle name="Moneda 10 3 3 3 2" xfId="354" xr:uid="{00000000-0005-0000-0000-000045410000}"/>
    <cellStyle name="Moneda 10 3 3 4" xfId="355" xr:uid="{00000000-0005-0000-0000-000046410000}"/>
    <cellStyle name="Moneda 10 3 3 4 2" xfId="356" xr:uid="{00000000-0005-0000-0000-000047410000}"/>
    <cellStyle name="Moneda 10 3 3 5" xfId="357" xr:uid="{00000000-0005-0000-0000-000048410000}"/>
    <cellStyle name="Moneda 10 3 4" xfId="358" xr:uid="{00000000-0005-0000-0000-000049410000}"/>
    <cellStyle name="Moneda 10 3 4 2" xfId="359" xr:uid="{00000000-0005-0000-0000-00004A410000}"/>
    <cellStyle name="Moneda 10 3 5" xfId="360" xr:uid="{00000000-0005-0000-0000-00004B410000}"/>
    <cellStyle name="Moneda 10 3 5 2" xfId="361" xr:uid="{00000000-0005-0000-0000-00004C410000}"/>
    <cellStyle name="Moneda 10 3 6" xfId="362" xr:uid="{00000000-0005-0000-0000-00004D410000}"/>
    <cellStyle name="Moneda 10 3 6 2" xfId="363" xr:uid="{00000000-0005-0000-0000-00004E410000}"/>
    <cellStyle name="Moneda 10 3 7" xfId="364" xr:uid="{00000000-0005-0000-0000-00004F410000}"/>
    <cellStyle name="Moneda 10 4" xfId="365" xr:uid="{00000000-0005-0000-0000-000050410000}"/>
    <cellStyle name="Moneda 10 4 2" xfId="366" xr:uid="{00000000-0005-0000-0000-000051410000}"/>
    <cellStyle name="Moneda 10 4 2 2" xfId="367" xr:uid="{00000000-0005-0000-0000-000052410000}"/>
    <cellStyle name="Moneda 10 4 2 2 2" xfId="368" xr:uid="{00000000-0005-0000-0000-000053410000}"/>
    <cellStyle name="Moneda 10 4 2 2 2 2" xfId="369" xr:uid="{00000000-0005-0000-0000-000054410000}"/>
    <cellStyle name="Moneda 10 4 2 2 3" xfId="370" xr:uid="{00000000-0005-0000-0000-000055410000}"/>
    <cellStyle name="Moneda 10 4 2 2 3 2" xfId="371" xr:uid="{00000000-0005-0000-0000-000056410000}"/>
    <cellStyle name="Moneda 10 4 2 2 4" xfId="372" xr:uid="{00000000-0005-0000-0000-000057410000}"/>
    <cellStyle name="Moneda 10 4 2 2 4 2" xfId="373" xr:uid="{00000000-0005-0000-0000-000058410000}"/>
    <cellStyle name="Moneda 10 4 2 2 5" xfId="374" xr:uid="{00000000-0005-0000-0000-000059410000}"/>
    <cellStyle name="Moneda 10 4 2 3" xfId="375" xr:uid="{00000000-0005-0000-0000-00005A410000}"/>
    <cellStyle name="Moneda 10 4 2 3 2" xfId="376" xr:uid="{00000000-0005-0000-0000-00005B410000}"/>
    <cellStyle name="Moneda 10 4 2 4" xfId="377" xr:uid="{00000000-0005-0000-0000-00005C410000}"/>
    <cellStyle name="Moneda 10 4 2 4 2" xfId="378" xr:uid="{00000000-0005-0000-0000-00005D410000}"/>
    <cellStyle name="Moneda 10 4 2 5" xfId="379" xr:uid="{00000000-0005-0000-0000-00005E410000}"/>
    <cellStyle name="Moneda 10 4 2 5 2" xfId="380" xr:uid="{00000000-0005-0000-0000-00005F410000}"/>
    <cellStyle name="Moneda 10 4 2 6" xfId="381" xr:uid="{00000000-0005-0000-0000-000060410000}"/>
    <cellStyle name="Moneda 10 4 3" xfId="382" xr:uid="{00000000-0005-0000-0000-000061410000}"/>
    <cellStyle name="Moneda 10 4 3 2" xfId="383" xr:uid="{00000000-0005-0000-0000-000062410000}"/>
    <cellStyle name="Moneda 10 4 3 2 2" xfId="384" xr:uid="{00000000-0005-0000-0000-000063410000}"/>
    <cellStyle name="Moneda 10 4 3 3" xfId="385" xr:uid="{00000000-0005-0000-0000-000064410000}"/>
    <cellStyle name="Moneda 10 4 3 3 2" xfId="386" xr:uid="{00000000-0005-0000-0000-000065410000}"/>
    <cellStyle name="Moneda 10 4 3 4" xfId="387" xr:uid="{00000000-0005-0000-0000-000066410000}"/>
    <cellStyle name="Moneda 10 4 3 4 2" xfId="388" xr:uid="{00000000-0005-0000-0000-000067410000}"/>
    <cellStyle name="Moneda 10 4 3 5" xfId="389" xr:uid="{00000000-0005-0000-0000-000068410000}"/>
    <cellStyle name="Moneda 10 4 4" xfId="390" xr:uid="{00000000-0005-0000-0000-000069410000}"/>
    <cellStyle name="Moneda 10 4 4 2" xfId="391" xr:uid="{00000000-0005-0000-0000-00006A410000}"/>
    <cellStyle name="Moneda 10 4 5" xfId="392" xr:uid="{00000000-0005-0000-0000-00006B410000}"/>
    <cellStyle name="Moneda 10 4 5 2" xfId="393" xr:uid="{00000000-0005-0000-0000-00006C410000}"/>
    <cellStyle name="Moneda 10 4 6" xfId="394" xr:uid="{00000000-0005-0000-0000-00006D410000}"/>
    <cellStyle name="Moneda 10 4 6 2" xfId="395" xr:uid="{00000000-0005-0000-0000-00006E410000}"/>
    <cellStyle name="Moneda 10 4 7" xfId="396" xr:uid="{00000000-0005-0000-0000-00006F410000}"/>
    <cellStyle name="Moneda 10 5" xfId="397" xr:uid="{00000000-0005-0000-0000-000070410000}"/>
    <cellStyle name="Moneda 10 5 2" xfId="398" xr:uid="{00000000-0005-0000-0000-000071410000}"/>
    <cellStyle name="Moneda 10 5 2 2" xfId="399" xr:uid="{00000000-0005-0000-0000-000072410000}"/>
    <cellStyle name="Moneda 10 5 2 2 2" xfId="400" xr:uid="{00000000-0005-0000-0000-000073410000}"/>
    <cellStyle name="Moneda 10 5 2 3" xfId="401" xr:uid="{00000000-0005-0000-0000-000074410000}"/>
    <cellStyle name="Moneda 10 5 2 3 2" xfId="402" xr:uid="{00000000-0005-0000-0000-000075410000}"/>
    <cellStyle name="Moneda 10 5 2 4" xfId="403" xr:uid="{00000000-0005-0000-0000-000076410000}"/>
    <cellStyle name="Moneda 10 5 2 4 2" xfId="404" xr:uid="{00000000-0005-0000-0000-000077410000}"/>
    <cellStyle name="Moneda 10 5 2 5" xfId="405" xr:uid="{00000000-0005-0000-0000-000078410000}"/>
    <cellStyle name="Moneda 10 5 3" xfId="406" xr:uid="{00000000-0005-0000-0000-000079410000}"/>
    <cellStyle name="Moneda 10 5 3 2" xfId="407" xr:uid="{00000000-0005-0000-0000-00007A410000}"/>
    <cellStyle name="Moneda 10 5 4" xfId="408" xr:uid="{00000000-0005-0000-0000-00007B410000}"/>
    <cellStyle name="Moneda 10 5 4 2" xfId="409" xr:uid="{00000000-0005-0000-0000-00007C410000}"/>
    <cellStyle name="Moneda 10 5 5" xfId="410" xr:uid="{00000000-0005-0000-0000-00007D410000}"/>
    <cellStyle name="Moneda 10 5 5 2" xfId="411" xr:uid="{00000000-0005-0000-0000-00007E410000}"/>
    <cellStyle name="Moneda 10 5 6" xfId="412" xr:uid="{00000000-0005-0000-0000-00007F410000}"/>
    <cellStyle name="Moneda 10 6" xfId="413" xr:uid="{00000000-0005-0000-0000-000080410000}"/>
    <cellStyle name="Moneda 10 6 2" xfId="414" xr:uid="{00000000-0005-0000-0000-000081410000}"/>
    <cellStyle name="Moneda 10 6 2 2" xfId="415" xr:uid="{00000000-0005-0000-0000-000082410000}"/>
    <cellStyle name="Moneda 10 6 3" xfId="416" xr:uid="{00000000-0005-0000-0000-000083410000}"/>
    <cellStyle name="Moneda 10 6 3 2" xfId="417" xr:uid="{00000000-0005-0000-0000-000084410000}"/>
    <cellStyle name="Moneda 10 6 4" xfId="418" xr:uid="{00000000-0005-0000-0000-000085410000}"/>
    <cellStyle name="Moneda 10 6 4 2" xfId="419" xr:uid="{00000000-0005-0000-0000-000086410000}"/>
    <cellStyle name="Moneda 10 6 5" xfId="420" xr:uid="{00000000-0005-0000-0000-000087410000}"/>
    <cellStyle name="Moneda 10 7" xfId="421" xr:uid="{00000000-0005-0000-0000-000088410000}"/>
    <cellStyle name="Moneda 10 7 2" xfId="422" xr:uid="{00000000-0005-0000-0000-000089410000}"/>
    <cellStyle name="Moneda 10 8" xfId="423" xr:uid="{00000000-0005-0000-0000-00008A410000}"/>
    <cellStyle name="Moneda 10 8 2" xfId="424" xr:uid="{00000000-0005-0000-0000-00008B410000}"/>
    <cellStyle name="Moneda 10 9" xfId="425" xr:uid="{00000000-0005-0000-0000-00008C410000}"/>
    <cellStyle name="Moneda 10 9 2" xfId="426" xr:uid="{00000000-0005-0000-0000-00008D410000}"/>
    <cellStyle name="Moneda 11" xfId="427" xr:uid="{00000000-0005-0000-0000-00008E410000}"/>
    <cellStyle name="Moneda 11 10" xfId="428" xr:uid="{00000000-0005-0000-0000-00008F410000}"/>
    <cellStyle name="Moneda 11 11" xfId="429" xr:uid="{00000000-0005-0000-0000-000090410000}"/>
    <cellStyle name="Moneda 11 2" xfId="430" xr:uid="{00000000-0005-0000-0000-000091410000}"/>
    <cellStyle name="Moneda 11 2 2" xfId="431" xr:uid="{00000000-0005-0000-0000-000092410000}"/>
    <cellStyle name="Moneda 11 2 2 2" xfId="432" xr:uid="{00000000-0005-0000-0000-000093410000}"/>
    <cellStyle name="Moneda 11 2 2 2 2" xfId="433" xr:uid="{00000000-0005-0000-0000-000094410000}"/>
    <cellStyle name="Moneda 11 2 2 2 2 2" xfId="434" xr:uid="{00000000-0005-0000-0000-000095410000}"/>
    <cellStyle name="Moneda 11 2 2 2 3" xfId="435" xr:uid="{00000000-0005-0000-0000-000096410000}"/>
    <cellStyle name="Moneda 11 2 2 2 3 2" xfId="436" xr:uid="{00000000-0005-0000-0000-000097410000}"/>
    <cellStyle name="Moneda 11 2 2 2 4" xfId="437" xr:uid="{00000000-0005-0000-0000-000098410000}"/>
    <cellStyle name="Moneda 11 2 2 2 4 2" xfId="438" xr:uid="{00000000-0005-0000-0000-000099410000}"/>
    <cellStyle name="Moneda 11 2 2 2 5" xfId="439" xr:uid="{00000000-0005-0000-0000-00009A410000}"/>
    <cellStyle name="Moneda 11 2 2 3" xfId="440" xr:uid="{00000000-0005-0000-0000-00009B410000}"/>
    <cellStyle name="Moneda 11 2 2 3 2" xfId="441" xr:uid="{00000000-0005-0000-0000-00009C410000}"/>
    <cellStyle name="Moneda 11 2 2 4" xfId="442" xr:uid="{00000000-0005-0000-0000-00009D410000}"/>
    <cellStyle name="Moneda 11 2 2 4 2" xfId="443" xr:uid="{00000000-0005-0000-0000-00009E410000}"/>
    <cellStyle name="Moneda 11 2 2 5" xfId="444" xr:uid="{00000000-0005-0000-0000-00009F410000}"/>
    <cellStyle name="Moneda 11 2 2 5 2" xfId="445" xr:uid="{00000000-0005-0000-0000-0000A0410000}"/>
    <cellStyle name="Moneda 11 2 2 6" xfId="446" xr:uid="{00000000-0005-0000-0000-0000A1410000}"/>
    <cellStyle name="Moneda 11 2 3" xfId="447" xr:uid="{00000000-0005-0000-0000-0000A2410000}"/>
    <cellStyle name="Moneda 11 2 3 2" xfId="448" xr:uid="{00000000-0005-0000-0000-0000A3410000}"/>
    <cellStyle name="Moneda 11 2 3 2 2" xfId="449" xr:uid="{00000000-0005-0000-0000-0000A4410000}"/>
    <cellStyle name="Moneda 11 2 3 3" xfId="450" xr:uid="{00000000-0005-0000-0000-0000A5410000}"/>
    <cellStyle name="Moneda 11 2 3 3 2" xfId="451" xr:uid="{00000000-0005-0000-0000-0000A6410000}"/>
    <cellStyle name="Moneda 11 2 3 4" xfId="452" xr:uid="{00000000-0005-0000-0000-0000A7410000}"/>
    <cellStyle name="Moneda 11 2 3 4 2" xfId="453" xr:uid="{00000000-0005-0000-0000-0000A8410000}"/>
    <cellStyle name="Moneda 11 2 3 5" xfId="454" xr:uid="{00000000-0005-0000-0000-0000A9410000}"/>
    <cellStyle name="Moneda 11 2 4" xfId="455" xr:uid="{00000000-0005-0000-0000-0000AA410000}"/>
    <cellStyle name="Moneda 11 2 4 2" xfId="456" xr:uid="{00000000-0005-0000-0000-0000AB410000}"/>
    <cellStyle name="Moneda 11 2 5" xfId="457" xr:uid="{00000000-0005-0000-0000-0000AC410000}"/>
    <cellStyle name="Moneda 11 2 5 2" xfId="458" xr:uid="{00000000-0005-0000-0000-0000AD410000}"/>
    <cellStyle name="Moneda 11 2 6" xfId="459" xr:uid="{00000000-0005-0000-0000-0000AE410000}"/>
    <cellStyle name="Moneda 11 2 6 2" xfId="460" xr:uid="{00000000-0005-0000-0000-0000AF410000}"/>
    <cellStyle name="Moneda 11 2 7" xfId="461" xr:uid="{00000000-0005-0000-0000-0000B0410000}"/>
    <cellStyle name="Moneda 11 2 8" xfId="462" xr:uid="{00000000-0005-0000-0000-0000B1410000}"/>
    <cellStyle name="Moneda 11 3" xfId="463" xr:uid="{00000000-0005-0000-0000-0000B2410000}"/>
    <cellStyle name="Moneda 11 3 2" xfId="464" xr:uid="{00000000-0005-0000-0000-0000B3410000}"/>
    <cellStyle name="Moneda 11 3 2 2" xfId="465" xr:uid="{00000000-0005-0000-0000-0000B4410000}"/>
    <cellStyle name="Moneda 11 3 2 2 2" xfId="466" xr:uid="{00000000-0005-0000-0000-0000B5410000}"/>
    <cellStyle name="Moneda 11 3 2 2 2 2" xfId="467" xr:uid="{00000000-0005-0000-0000-0000B6410000}"/>
    <cellStyle name="Moneda 11 3 2 2 3" xfId="468" xr:uid="{00000000-0005-0000-0000-0000B7410000}"/>
    <cellStyle name="Moneda 11 3 2 2 3 2" xfId="469" xr:uid="{00000000-0005-0000-0000-0000B8410000}"/>
    <cellStyle name="Moneda 11 3 2 2 4" xfId="470" xr:uid="{00000000-0005-0000-0000-0000B9410000}"/>
    <cellStyle name="Moneda 11 3 2 2 4 2" xfId="471" xr:uid="{00000000-0005-0000-0000-0000BA410000}"/>
    <cellStyle name="Moneda 11 3 2 2 5" xfId="472" xr:uid="{00000000-0005-0000-0000-0000BB410000}"/>
    <cellStyle name="Moneda 11 3 2 3" xfId="473" xr:uid="{00000000-0005-0000-0000-0000BC410000}"/>
    <cellStyle name="Moneda 11 3 2 3 2" xfId="474" xr:uid="{00000000-0005-0000-0000-0000BD410000}"/>
    <cellStyle name="Moneda 11 3 2 4" xfId="475" xr:uid="{00000000-0005-0000-0000-0000BE410000}"/>
    <cellStyle name="Moneda 11 3 2 4 2" xfId="476" xr:uid="{00000000-0005-0000-0000-0000BF410000}"/>
    <cellStyle name="Moneda 11 3 2 5" xfId="477" xr:uid="{00000000-0005-0000-0000-0000C0410000}"/>
    <cellStyle name="Moneda 11 3 2 5 2" xfId="478" xr:uid="{00000000-0005-0000-0000-0000C1410000}"/>
    <cellStyle name="Moneda 11 3 2 6" xfId="479" xr:uid="{00000000-0005-0000-0000-0000C2410000}"/>
    <cellStyle name="Moneda 11 3 3" xfId="480" xr:uid="{00000000-0005-0000-0000-0000C3410000}"/>
    <cellStyle name="Moneda 11 3 3 2" xfId="481" xr:uid="{00000000-0005-0000-0000-0000C4410000}"/>
    <cellStyle name="Moneda 11 3 3 2 2" xfId="482" xr:uid="{00000000-0005-0000-0000-0000C5410000}"/>
    <cellStyle name="Moneda 11 3 3 3" xfId="483" xr:uid="{00000000-0005-0000-0000-0000C6410000}"/>
    <cellStyle name="Moneda 11 3 3 3 2" xfId="484" xr:uid="{00000000-0005-0000-0000-0000C7410000}"/>
    <cellStyle name="Moneda 11 3 3 4" xfId="485" xr:uid="{00000000-0005-0000-0000-0000C8410000}"/>
    <cellStyle name="Moneda 11 3 3 4 2" xfId="486" xr:uid="{00000000-0005-0000-0000-0000C9410000}"/>
    <cellStyle name="Moneda 11 3 3 5" xfId="487" xr:uid="{00000000-0005-0000-0000-0000CA410000}"/>
    <cellStyle name="Moneda 11 3 4" xfId="488" xr:uid="{00000000-0005-0000-0000-0000CB410000}"/>
    <cellStyle name="Moneda 11 3 4 2" xfId="489" xr:uid="{00000000-0005-0000-0000-0000CC410000}"/>
    <cellStyle name="Moneda 11 3 5" xfId="490" xr:uid="{00000000-0005-0000-0000-0000CD410000}"/>
    <cellStyle name="Moneda 11 3 5 2" xfId="491" xr:uid="{00000000-0005-0000-0000-0000CE410000}"/>
    <cellStyle name="Moneda 11 3 6" xfId="492" xr:uid="{00000000-0005-0000-0000-0000CF410000}"/>
    <cellStyle name="Moneda 11 3 6 2" xfId="493" xr:uid="{00000000-0005-0000-0000-0000D0410000}"/>
    <cellStyle name="Moneda 11 3 7" xfId="494" xr:uid="{00000000-0005-0000-0000-0000D1410000}"/>
    <cellStyle name="Moneda 11 4" xfId="495" xr:uid="{00000000-0005-0000-0000-0000D2410000}"/>
    <cellStyle name="Moneda 11 4 2" xfId="496" xr:uid="{00000000-0005-0000-0000-0000D3410000}"/>
    <cellStyle name="Moneda 11 4 2 2" xfId="497" xr:uid="{00000000-0005-0000-0000-0000D4410000}"/>
    <cellStyle name="Moneda 11 4 2 2 2" xfId="498" xr:uid="{00000000-0005-0000-0000-0000D5410000}"/>
    <cellStyle name="Moneda 11 4 2 2 2 2" xfId="499" xr:uid="{00000000-0005-0000-0000-0000D6410000}"/>
    <cellStyle name="Moneda 11 4 2 2 3" xfId="500" xr:uid="{00000000-0005-0000-0000-0000D7410000}"/>
    <cellStyle name="Moneda 11 4 2 2 3 2" xfId="501" xr:uid="{00000000-0005-0000-0000-0000D8410000}"/>
    <cellStyle name="Moneda 11 4 2 2 4" xfId="502" xr:uid="{00000000-0005-0000-0000-0000D9410000}"/>
    <cellStyle name="Moneda 11 4 2 2 4 2" xfId="503" xr:uid="{00000000-0005-0000-0000-0000DA410000}"/>
    <cellStyle name="Moneda 11 4 2 2 5" xfId="504" xr:uid="{00000000-0005-0000-0000-0000DB410000}"/>
    <cellStyle name="Moneda 11 4 2 3" xfId="505" xr:uid="{00000000-0005-0000-0000-0000DC410000}"/>
    <cellStyle name="Moneda 11 4 2 3 2" xfId="506" xr:uid="{00000000-0005-0000-0000-0000DD410000}"/>
    <cellStyle name="Moneda 11 4 2 4" xfId="507" xr:uid="{00000000-0005-0000-0000-0000DE410000}"/>
    <cellStyle name="Moneda 11 4 2 4 2" xfId="508" xr:uid="{00000000-0005-0000-0000-0000DF410000}"/>
    <cellStyle name="Moneda 11 4 2 5" xfId="509" xr:uid="{00000000-0005-0000-0000-0000E0410000}"/>
    <cellStyle name="Moneda 11 4 2 5 2" xfId="510" xr:uid="{00000000-0005-0000-0000-0000E1410000}"/>
    <cellStyle name="Moneda 11 4 2 6" xfId="511" xr:uid="{00000000-0005-0000-0000-0000E2410000}"/>
    <cellStyle name="Moneda 11 4 3" xfId="512" xr:uid="{00000000-0005-0000-0000-0000E3410000}"/>
    <cellStyle name="Moneda 11 4 3 2" xfId="513" xr:uid="{00000000-0005-0000-0000-0000E4410000}"/>
    <cellStyle name="Moneda 11 4 3 2 2" xfId="514" xr:uid="{00000000-0005-0000-0000-0000E5410000}"/>
    <cellStyle name="Moneda 11 4 3 3" xfId="515" xr:uid="{00000000-0005-0000-0000-0000E6410000}"/>
    <cellStyle name="Moneda 11 4 3 3 2" xfId="516" xr:uid="{00000000-0005-0000-0000-0000E7410000}"/>
    <cellStyle name="Moneda 11 4 3 4" xfId="517" xr:uid="{00000000-0005-0000-0000-0000E8410000}"/>
    <cellStyle name="Moneda 11 4 3 4 2" xfId="518" xr:uid="{00000000-0005-0000-0000-0000E9410000}"/>
    <cellStyle name="Moneda 11 4 3 5" xfId="519" xr:uid="{00000000-0005-0000-0000-0000EA410000}"/>
    <cellStyle name="Moneda 11 4 4" xfId="520" xr:uid="{00000000-0005-0000-0000-0000EB410000}"/>
    <cellStyle name="Moneda 11 4 4 2" xfId="521" xr:uid="{00000000-0005-0000-0000-0000EC410000}"/>
    <cellStyle name="Moneda 11 4 5" xfId="522" xr:uid="{00000000-0005-0000-0000-0000ED410000}"/>
    <cellStyle name="Moneda 11 4 5 2" xfId="523" xr:uid="{00000000-0005-0000-0000-0000EE410000}"/>
    <cellStyle name="Moneda 11 4 6" xfId="524" xr:uid="{00000000-0005-0000-0000-0000EF410000}"/>
    <cellStyle name="Moneda 11 4 6 2" xfId="525" xr:uid="{00000000-0005-0000-0000-0000F0410000}"/>
    <cellStyle name="Moneda 11 4 7" xfId="526" xr:uid="{00000000-0005-0000-0000-0000F1410000}"/>
    <cellStyle name="Moneda 11 5" xfId="527" xr:uid="{00000000-0005-0000-0000-0000F2410000}"/>
    <cellStyle name="Moneda 11 5 2" xfId="528" xr:uid="{00000000-0005-0000-0000-0000F3410000}"/>
    <cellStyle name="Moneda 11 5 2 2" xfId="529" xr:uid="{00000000-0005-0000-0000-0000F4410000}"/>
    <cellStyle name="Moneda 11 5 2 2 2" xfId="530" xr:uid="{00000000-0005-0000-0000-0000F5410000}"/>
    <cellStyle name="Moneda 11 5 2 3" xfId="531" xr:uid="{00000000-0005-0000-0000-0000F6410000}"/>
    <cellStyle name="Moneda 11 5 2 3 2" xfId="532" xr:uid="{00000000-0005-0000-0000-0000F7410000}"/>
    <cellStyle name="Moneda 11 5 2 4" xfId="533" xr:uid="{00000000-0005-0000-0000-0000F8410000}"/>
    <cellStyle name="Moneda 11 5 2 4 2" xfId="534" xr:uid="{00000000-0005-0000-0000-0000F9410000}"/>
    <cellStyle name="Moneda 11 5 2 5" xfId="535" xr:uid="{00000000-0005-0000-0000-0000FA410000}"/>
    <cellStyle name="Moneda 11 5 3" xfId="536" xr:uid="{00000000-0005-0000-0000-0000FB410000}"/>
    <cellStyle name="Moneda 11 5 3 2" xfId="537" xr:uid="{00000000-0005-0000-0000-0000FC410000}"/>
    <cellStyle name="Moneda 11 5 4" xfId="538" xr:uid="{00000000-0005-0000-0000-0000FD410000}"/>
    <cellStyle name="Moneda 11 5 4 2" xfId="539" xr:uid="{00000000-0005-0000-0000-0000FE410000}"/>
    <cellStyle name="Moneda 11 5 5" xfId="540" xr:uid="{00000000-0005-0000-0000-0000FF410000}"/>
    <cellStyle name="Moneda 11 5 5 2" xfId="541" xr:uid="{00000000-0005-0000-0000-000000420000}"/>
    <cellStyle name="Moneda 11 5 6" xfId="542" xr:uid="{00000000-0005-0000-0000-000001420000}"/>
    <cellStyle name="Moneda 11 6" xfId="543" xr:uid="{00000000-0005-0000-0000-000002420000}"/>
    <cellStyle name="Moneda 11 6 2" xfId="544" xr:uid="{00000000-0005-0000-0000-000003420000}"/>
    <cellStyle name="Moneda 11 6 2 2" xfId="545" xr:uid="{00000000-0005-0000-0000-000004420000}"/>
    <cellStyle name="Moneda 11 6 3" xfId="546" xr:uid="{00000000-0005-0000-0000-000005420000}"/>
    <cellStyle name="Moneda 11 6 3 2" xfId="547" xr:uid="{00000000-0005-0000-0000-000006420000}"/>
    <cellStyle name="Moneda 11 6 4" xfId="548" xr:uid="{00000000-0005-0000-0000-000007420000}"/>
    <cellStyle name="Moneda 11 6 4 2" xfId="549" xr:uid="{00000000-0005-0000-0000-000008420000}"/>
    <cellStyle name="Moneda 11 6 5" xfId="550" xr:uid="{00000000-0005-0000-0000-000009420000}"/>
    <cellStyle name="Moneda 11 7" xfId="551" xr:uid="{00000000-0005-0000-0000-00000A420000}"/>
    <cellStyle name="Moneda 11 7 2" xfId="552" xr:uid="{00000000-0005-0000-0000-00000B420000}"/>
    <cellStyle name="Moneda 11 8" xfId="553" xr:uid="{00000000-0005-0000-0000-00000C420000}"/>
    <cellStyle name="Moneda 11 8 2" xfId="554" xr:uid="{00000000-0005-0000-0000-00000D420000}"/>
    <cellStyle name="Moneda 11 9" xfId="555" xr:uid="{00000000-0005-0000-0000-00000E420000}"/>
    <cellStyle name="Moneda 11 9 2" xfId="556" xr:uid="{00000000-0005-0000-0000-00000F420000}"/>
    <cellStyle name="Moneda 12" xfId="557" xr:uid="{00000000-0005-0000-0000-000010420000}"/>
    <cellStyle name="Moneda 12 2" xfId="558" xr:uid="{00000000-0005-0000-0000-000011420000}"/>
    <cellStyle name="Moneda 12 2 2" xfId="559" xr:uid="{00000000-0005-0000-0000-000012420000}"/>
    <cellStyle name="Moneda 12 2 2 2" xfId="560" xr:uid="{00000000-0005-0000-0000-000013420000}"/>
    <cellStyle name="Moneda 12 2 2 2 2" xfId="561" xr:uid="{00000000-0005-0000-0000-000014420000}"/>
    <cellStyle name="Moneda 12 2 2 2 2 2" xfId="562" xr:uid="{00000000-0005-0000-0000-000015420000}"/>
    <cellStyle name="Moneda 12 2 2 2 3" xfId="563" xr:uid="{00000000-0005-0000-0000-000016420000}"/>
    <cellStyle name="Moneda 12 2 2 2 3 2" xfId="564" xr:uid="{00000000-0005-0000-0000-000017420000}"/>
    <cellStyle name="Moneda 12 2 2 2 4" xfId="565" xr:uid="{00000000-0005-0000-0000-000018420000}"/>
    <cellStyle name="Moneda 12 2 2 2 4 2" xfId="566" xr:uid="{00000000-0005-0000-0000-000019420000}"/>
    <cellStyle name="Moneda 12 2 2 2 5" xfId="567" xr:uid="{00000000-0005-0000-0000-00001A420000}"/>
    <cellStyle name="Moneda 12 2 2 3" xfId="568" xr:uid="{00000000-0005-0000-0000-00001B420000}"/>
    <cellStyle name="Moneda 12 2 2 3 2" xfId="569" xr:uid="{00000000-0005-0000-0000-00001C420000}"/>
    <cellStyle name="Moneda 12 2 2 4" xfId="570" xr:uid="{00000000-0005-0000-0000-00001D420000}"/>
    <cellStyle name="Moneda 12 2 2 4 2" xfId="571" xr:uid="{00000000-0005-0000-0000-00001E420000}"/>
    <cellStyle name="Moneda 12 2 2 5" xfId="572" xr:uid="{00000000-0005-0000-0000-00001F420000}"/>
    <cellStyle name="Moneda 12 2 2 5 2" xfId="573" xr:uid="{00000000-0005-0000-0000-000020420000}"/>
    <cellStyle name="Moneda 12 2 2 6" xfId="574" xr:uid="{00000000-0005-0000-0000-000021420000}"/>
    <cellStyle name="Moneda 12 2 3" xfId="575" xr:uid="{00000000-0005-0000-0000-000022420000}"/>
    <cellStyle name="Moneda 12 2 3 2" xfId="576" xr:uid="{00000000-0005-0000-0000-000023420000}"/>
    <cellStyle name="Moneda 12 2 3 2 2" xfId="577" xr:uid="{00000000-0005-0000-0000-000024420000}"/>
    <cellStyle name="Moneda 12 2 3 3" xfId="578" xr:uid="{00000000-0005-0000-0000-000025420000}"/>
    <cellStyle name="Moneda 12 2 3 3 2" xfId="579" xr:uid="{00000000-0005-0000-0000-000026420000}"/>
    <cellStyle name="Moneda 12 2 3 4" xfId="580" xr:uid="{00000000-0005-0000-0000-000027420000}"/>
    <cellStyle name="Moneda 12 2 3 4 2" xfId="581" xr:uid="{00000000-0005-0000-0000-000028420000}"/>
    <cellStyle name="Moneda 12 2 3 5" xfId="582" xr:uid="{00000000-0005-0000-0000-000029420000}"/>
    <cellStyle name="Moneda 12 2 4" xfId="583" xr:uid="{00000000-0005-0000-0000-00002A420000}"/>
    <cellStyle name="Moneda 12 2 4 2" xfId="584" xr:uid="{00000000-0005-0000-0000-00002B420000}"/>
    <cellStyle name="Moneda 12 2 5" xfId="585" xr:uid="{00000000-0005-0000-0000-00002C420000}"/>
    <cellStyle name="Moneda 12 2 5 2" xfId="586" xr:uid="{00000000-0005-0000-0000-00002D420000}"/>
    <cellStyle name="Moneda 12 2 6" xfId="587" xr:uid="{00000000-0005-0000-0000-00002E420000}"/>
    <cellStyle name="Moneda 12 2 6 2" xfId="588" xr:uid="{00000000-0005-0000-0000-00002F420000}"/>
    <cellStyle name="Moneda 12 2 7" xfId="589" xr:uid="{00000000-0005-0000-0000-000030420000}"/>
    <cellStyle name="Moneda 12 2 8" xfId="590" xr:uid="{00000000-0005-0000-0000-000031420000}"/>
    <cellStyle name="Moneda 12 3" xfId="591" xr:uid="{00000000-0005-0000-0000-000032420000}"/>
    <cellStyle name="Moneda 12 3 2" xfId="592" xr:uid="{00000000-0005-0000-0000-000033420000}"/>
    <cellStyle name="Moneda 12 3 2 2" xfId="593" xr:uid="{00000000-0005-0000-0000-000034420000}"/>
    <cellStyle name="Moneda 12 3 2 2 2" xfId="594" xr:uid="{00000000-0005-0000-0000-000035420000}"/>
    <cellStyle name="Moneda 12 3 2 3" xfId="595" xr:uid="{00000000-0005-0000-0000-000036420000}"/>
    <cellStyle name="Moneda 12 3 2 3 2" xfId="596" xr:uid="{00000000-0005-0000-0000-000037420000}"/>
    <cellStyle name="Moneda 12 3 2 4" xfId="597" xr:uid="{00000000-0005-0000-0000-000038420000}"/>
    <cellStyle name="Moneda 12 3 2 4 2" xfId="598" xr:uid="{00000000-0005-0000-0000-000039420000}"/>
    <cellStyle name="Moneda 12 3 2 5" xfId="599" xr:uid="{00000000-0005-0000-0000-00003A420000}"/>
    <cellStyle name="Moneda 12 3 3" xfId="600" xr:uid="{00000000-0005-0000-0000-00003B420000}"/>
    <cellStyle name="Moneda 12 3 3 2" xfId="601" xr:uid="{00000000-0005-0000-0000-00003C420000}"/>
    <cellStyle name="Moneda 12 3 4" xfId="602" xr:uid="{00000000-0005-0000-0000-00003D420000}"/>
    <cellStyle name="Moneda 12 3 4 2" xfId="603" xr:uid="{00000000-0005-0000-0000-00003E420000}"/>
    <cellStyle name="Moneda 12 3 5" xfId="604" xr:uid="{00000000-0005-0000-0000-00003F420000}"/>
    <cellStyle name="Moneda 12 3 5 2" xfId="605" xr:uid="{00000000-0005-0000-0000-000040420000}"/>
    <cellStyle name="Moneda 12 3 6" xfId="606" xr:uid="{00000000-0005-0000-0000-000041420000}"/>
    <cellStyle name="Moneda 12 4" xfId="607" xr:uid="{00000000-0005-0000-0000-000042420000}"/>
    <cellStyle name="Moneda 12 4 2" xfId="608" xr:uid="{00000000-0005-0000-0000-000043420000}"/>
    <cellStyle name="Moneda 12 4 2 2" xfId="609" xr:uid="{00000000-0005-0000-0000-000044420000}"/>
    <cellStyle name="Moneda 12 4 3" xfId="610" xr:uid="{00000000-0005-0000-0000-000045420000}"/>
    <cellStyle name="Moneda 12 4 3 2" xfId="611" xr:uid="{00000000-0005-0000-0000-000046420000}"/>
    <cellStyle name="Moneda 12 4 4" xfId="612" xr:uid="{00000000-0005-0000-0000-000047420000}"/>
    <cellStyle name="Moneda 12 4 4 2" xfId="613" xr:uid="{00000000-0005-0000-0000-000048420000}"/>
    <cellStyle name="Moneda 12 4 5" xfId="614" xr:uid="{00000000-0005-0000-0000-000049420000}"/>
    <cellStyle name="Moneda 12 5" xfId="615" xr:uid="{00000000-0005-0000-0000-00004A420000}"/>
    <cellStyle name="Moneda 12 5 2" xfId="616" xr:uid="{00000000-0005-0000-0000-00004B420000}"/>
    <cellStyle name="Moneda 12 6" xfId="617" xr:uid="{00000000-0005-0000-0000-00004C420000}"/>
    <cellStyle name="Moneda 12 6 2" xfId="618" xr:uid="{00000000-0005-0000-0000-00004D420000}"/>
    <cellStyle name="Moneda 12 7" xfId="619" xr:uid="{00000000-0005-0000-0000-00004E420000}"/>
    <cellStyle name="Moneda 12 7 2" xfId="620" xr:uid="{00000000-0005-0000-0000-00004F420000}"/>
    <cellStyle name="Moneda 12 8" xfId="621" xr:uid="{00000000-0005-0000-0000-000050420000}"/>
    <cellStyle name="Moneda 12 9" xfId="622" xr:uid="{00000000-0005-0000-0000-000051420000}"/>
    <cellStyle name="Moneda 13" xfId="623" xr:uid="{00000000-0005-0000-0000-000052420000}"/>
    <cellStyle name="Moneda 13 10" xfId="624" xr:uid="{00000000-0005-0000-0000-000053420000}"/>
    <cellStyle name="Moneda 13 2" xfId="625" xr:uid="{00000000-0005-0000-0000-000054420000}"/>
    <cellStyle name="Moneda 13 2 2" xfId="626" xr:uid="{00000000-0005-0000-0000-000055420000}"/>
    <cellStyle name="Moneda 13 2 2 2" xfId="627" xr:uid="{00000000-0005-0000-0000-000056420000}"/>
    <cellStyle name="Moneda 13 2 2 2 2" xfId="628" xr:uid="{00000000-0005-0000-0000-000057420000}"/>
    <cellStyle name="Moneda 13 2 2 2 2 2" xfId="629" xr:uid="{00000000-0005-0000-0000-000058420000}"/>
    <cellStyle name="Moneda 13 2 2 2 3" xfId="630" xr:uid="{00000000-0005-0000-0000-000059420000}"/>
    <cellStyle name="Moneda 13 2 2 2 3 2" xfId="631" xr:uid="{00000000-0005-0000-0000-00005A420000}"/>
    <cellStyle name="Moneda 13 2 2 2 4" xfId="632" xr:uid="{00000000-0005-0000-0000-00005B420000}"/>
    <cellStyle name="Moneda 13 2 2 2 4 2" xfId="633" xr:uid="{00000000-0005-0000-0000-00005C420000}"/>
    <cellStyle name="Moneda 13 2 2 2 5" xfId="634" xr:uid="{00000000-0005-0000-0000-00005D420000}"/>
    <cellStyle name="Moneda 13 2 2 3" xfId="635" xr:uid="{00000000-0005-0000-0000-00005E420000}"/>
    <cellStyle name="Moneda 13 2 2 3 2" xfId="636" xr:uid="{00000000-0005-0000-0000-00005F420000}"/>
    <cellStyle name="Moneda 13 2 2 4" xfId="637" xr:uid="{00000000-0005-0000-0000-000060420000}"/>
    <cellStyle name="Moneda 13 2 2 4 2" xfId="638" xr:uid="{00000000-0005-0000-0000-000061420000}"/>
    <cellStyle name="Moneda 13 2 2 5" xfId="639" xr:uid="{00000000-0005-0000-0000-000062420000}"/>
    <cellStyle name="Moneda 13 2 2 5 2" xfId="640" xr:uid="{00000000-0005-0000-0000-000063420000}"/>
    <cellStyle name="Moneda 13 2 2 6" xfId="641" xr:uid="{00000000-0005-0000-0000-000064420000}"/>
    <cellStyle name="Moneda 13 2 3" xfId="642" xr:uid="{00000000-0005-0000-0000-000065420000}"/>
    <cellStyle name="Moneda 13 2 3 2" xfId="643" xr:uid="{00000000-0005-0000-0000-000066420000}"/>
    <cellStyle name="Moneda 13 2 3 2 2" xfId="644" xr:uid="{00000000-0005-0000-0000-000067420000}"/>
    <cellStyle name="Moneda 13 2 3 3" xfId="645" xr:uid="{00000000-0005-0000-0000-000068420000}"/>
    <cellStyle name="Moneda 13 2 3 3 2" xfId="646" xr:uid="{00000000-0005-0000-0000-000069420000}"/>
    <cellStyle name="Moneda 13 2 3 4" xfId="647" xr:uid="{00000000-0005-0000-0000-00006A420000}"/>
    <cellStyle name="Moneda 13 2 3 4 2" xfId="648" xr:uid="{00000000-0005-0000-0000-00006B420000}"/>
    <cellStyle name="Moneda 13 2 3 5" xfId="649" xr:uid="{00000000-0005-0000-0000-00006C420000}"/>
    <cellStyle name="Moneda 13 2 4" xfId="650" xr:uid="{00000000-0005-0000-0000-00006D420000}"/>
    <cellStyle name="Moneda 13 2 4 2" xfId="651" xr:uid="{00000000-0005-0000-0000-00006E420000}"/>
    <cellStyle name="Moneda 13 2 5" xfId="652" xr:uid="{00000000-0005-0000-0000-00006F420000}"/>
    <cellStyle name="Moneda 13 2 5 2" xfId="653" xr:uid="{00000000-0005-0000-0000-000070420000}"/>
    <cellStyle name="Moneda 13 2 6" xfId="654" xr:uid="{00000000-0005-0000-0000-000071420000}"/>
    <cellStyle name="Moneda 13 2 6 2" xfId="655" xr:uid="{00000000-0005-0000-0000-000072420000}"/>
    <cellStyle name="Moneda 13 2 7" xfId="656" xr:uid="{00000000-0005-0000-0000-000073420000}"/>
    <cellStyle name="Moneda 13 2 8" xfId="657" xr:uid="{00000000-0005-0000-0000-000074420000}"/>
    <cellStyle name="Moneda 13 3" xfId="658" xr:uid="{00000000-0005-0000-0000-000075420000}"/>
    <cellStyle name="Moneda 13 3 2" xfId="659" xr:uid="{00000000-0005-0000-0000-000076420000}"/>
    <cellStyle name="Moneda 13 3 2 2" xfId="660" xr:uid="{00000000-0005-0000-0000-000077420000}"/>
    <cellStyle name="Moneda 13 3 2 2 2" xfId="661" xr:uid="{00000000-0005-0000-0000-000078420000}"/>
    <cellStyle name="Moneda 13 3 2 3" xfId="662" xr:uid="{00000000-0005-0000-0000-000079420000}"/>
    <cellStyle name="Moneda 13 3 2 3 2" xfId="663" xr:uid="{00000000-0005-0000-0000-00007A420000}"/>
    <cellStyle name="Moneda 13 3 2 4" xfId="664" xr:uid="{00000000-0005-0000-0000-00007B420000}"/>
    <cellStyle name="Moneda 13 3 2 4 2" xfId="665" xr:uid="{00000000-0005-0000-0000-00007C420000}"/>
    <cellStyle name="Moneda 13 3 2 5" xfId="666" xr:uid="{00000000-0005-0000-0000-00007D420000}"/>
    <cellStyle name="Moneda 13 3 3" xfId="667" xr:uid="{00000000-0005-0000-0000-00007E420000}"/>
    <cellStyle name="Moneda 13 3 3 2" xfId="668" xr:uid="{00000000-0005-0000-0000-00007F420000}"/>
    <cellStyle name="Moneda 13 3 4" xfId="669" xr:uid="{00000000-0005-0000-0000-000080420000}"/>
    <cellStyle name="Moneda 13 3 4 2" xfId="670" xr:uid="{00000000-0005-0000-0000-000081420000}"/>
    <cellStyle name="Moneda 13 3 5" xfId="671" xr:uid="{00000000-0005-0000-0000-000082420000}"/>
    <cellStyle name="Moneda 13 3 5 2" xfId="672" xr:uid="{00000000-0005-0000-0000-000083420000}"/>
    <cellStyle name="Moneda 13 3 6" xfId="673" xr:uid="{00000000-0005-0000-0000-000084420000}"/>
    <cellStyle name="Moneda 13 4" xfId="674" xr:uid="{00000000-0005-0000-0000-000085420000}"/>
    <cellStyle name="Moneda 13 4 2" xfId="675" xr:uid="{00000000-0005-0000-0000-000086420000}"/>
    <cellStyle name="Moneda 13 4 2 2" xfId="676" xr:uid="{00000000-0005-0000-0000-000087420000}"/>
    <cellStyle name="Moneda 13 4 3" xfId="677" xr:uid="{00000000-0005-0000-0000-000088420000}"/>
    <cellStyle name="Moneda 13 4 3 2" xfId="678" xr:uid="{00000000-0005-0000-0000-000089420000}"/>
    <cellStyle name="Moneda 13 4 4" xfId="679" xr:uid="{00000000-0005-0000-0000-00008A420000}"/>
    <cellStyle name="Moneda 13 4 4 2" xfId="680" xr:uid="{00000000-0005-0000-0000-00008B420000}"/>
    <cellStyle name="Moneda 13 4 5" xfId="681" xr:uid="{00000000-0005-0000-0000-00008C420000}"/>
    <cellStyle name="Moneda 13 5" xfId="682" xr:uid="{00000000-0005-0000-0000-00008D420000}"/>
    <cellStyle name="Moneda 13 5 2" xfId="683" xr:uid="{00000000-0005-0000-0000-00008E420000}"/>
    <cellStyle name="Moneda 13 5 2 2" xfId="684" xr:uid="{00000000-0005-0000-0000-00008F420000}"/>
    <cellStyle name="Moneda 13 5 3" xfId="685" xr:uid="{00000000-0005-0000-0000-000090420000}"/>
    <cellStyle name="Moneda 13 5 3 2" xfId="686" xr:uid="{00000000-0005-0000-0000-000091420000}"/>
    <cellStyle name="Moneda 13 5 4" xfId="687" xr:uid="{00000000-0005-0000-0000-000092420000}"/>
    <cellStyle name="Moneda 13 5 4 2" xfId="688" xr:uid="{00000000-0005-0000-0000-000093420000}"/>
    <cellStyle name="Moneda 13 5 5" xfId="689" xr:uid="{00000000-0005-0000-0000-000094420000}"/>
    <cellStyle name="Moneda 13 6" xfId="690" xr:uid="{00000000-0005-0000-0000-000095420000}"/>
    <cellStyle name="Moneda 13 6 2" xfId="691" xr:uid="{00000000-0005-0000-0000-000096420000}"/>
    <cellStyle name="Moneda 13 7" xfId="692" xr:uid="{00000000-0005-0000-0000-000097420000}"/>
    <cellStyle name="Moneda 13 7 2" xfId="693" xr:uid="{00000000-0005-0000-0000-000098420000}"/>
    <cellStyle name="Moneda 13 8" xfId="694" xr:uid="{00000000-0005-0000-0000-000099420000}"/>
    <cellStyle name="Moneda 13 8 2" xfId="695" xr:uid="{00000000-0005-0000-0000-00009A420000}"/>
    <cellStyle name="Moneda 13 9" xfId="696" xr:uid="{00000000-0005-0000-0000-00009B420000}"/>
    <cellStyle name="Moneda 14" xfId="697" xr:uid="{00000000-0005-0000-0000-00009C420000}"/>
    <cellStyle name="Moneda 14 2" xfId="698" xr:uid="{00000000-0005-0000-0000-00009D420000}"/>
    <cellStyle name="Moneda 14 2 2" xfId="699" xr:uid="{00000000-0005-0000-0000-00009E420000}"/>
    <cellStyle name="Moneda 14 2 2 2" xfId="700" xr:uid="{00000000-0005-0000-0000-00009F420000}"/>
    <cellStyle name="Moneda 14 2 2 2 2" xfId="701" xr:uid="{00000000-0005-0000-0000-0000A0420000}"/>
    <cellStyle name="Moneda 14 2 2 2 2 2" xfId="702" xr:uid="{00000000-0005-0000-0000-0000A1420000}"/>
    <cellStyle name="Moneda 14 2 2 2 3" xfId="703" xr:uid="{00000000-0005-0000-0000-0000A2420000}"/>
    <cellStyle name="Moneda 14 2 2 2 3 2" xfId="704" xr:uid="{00000000-0005-0000-0000-0000A3420000}"/>
    <cellStyle name="Moneda 14 2 2 2 4" xfId="705" xr:uid="{00000000-0005-0000-0000-0000A4420000}"/>
    <cellStyle name="Moneda 14 2 2 2 4 2" xfId="706" xr:uid="{00000000-0005-0000-0000-0000A5420000}"/>
    <cellStyle name="Moneda 14 2 2 2 5" xfId="707" xr:uid="{00000000-0005-0000-0000-0000A6420000}"/>
    <cellStyle name="Moneda 14 2 2 3" xfId="708" xr:uid="{00000000-0005-0000-0000-0000A7420000}"/>
    <cellStyle name="Moneda 14 2 2 3 2" xfId="709" xr:uid="{00000000-0005-0000-0000-0000A8420000}"/>
    <cellStyle name="Moneda 14 2 2 4" xfId="710" xr:uid="{00000000-0005-0000-0000-0000A9420000}"/>
    <cellStyle name="Moneda 14 2 2 4 2" xfId="711" xr:uid="{00000000-0005-0000-0000-0000AA420000}"/>
    <cellStyle name="Moneda 14 2 2 5" xfId="712" xr:uid="{00000000-0005-0000-0000-0000AB420000}"/>
    <cellStyle name="Moneda 14 2 2 5 2" xfId="713" xr:uid="{00000000-0005-0000-0000-0000AC420000}"/>
    <cellStyle name="Moneda 14 2 2 6" xfId="714" xr:uid="{00000000-0005-0000-0000-0000AD420000}"/>
    <cellStyle name="Moneda 14 2 3" xfId="715" xr:uid="{00000000-0005-0000-0000-0000AE420000}"/>
    <cellStyle name="Moneda 14 2 3 2" xfId="716" xr:uid="{00000000-0005-0000-0000-0000AF420000}"/>
    <cellStyle name="Moneda 14 2 3 2 2" xfId="717" xr:uid="{00000000-0005-0000-0000-0000B0420000}"/>
    <cellStyle name="Moneda 14 2 3 3" xfId="718" xr:uid="{00000000-0005-0000-0000-0000B1420000}"/>
    <cellStyle name="Moneda 14 2 3 3 2" xfId="719" xr:uid="{00000000-0005-0000-0000-0000B2420000}"/>
    <cellStyle name="Moneda 14 2 3 4" xfId="720" xr:uid="{00000000-0005-0000-0000-0000B3420000}"/>
    <cellStyle name="Moneda 14 2 3 4 2" xfId="721" xr:uid="{00000000-0005-0000-0000-0000B4420000}"/>
    <cellStyle name="Moneda 14 2 3 5" xfId="722" xr:uid="{00000000-0005-0000-0000-0000B5420000}"/>
    <cellStyle name="Moneda 14 2 4" xfId="723" xr:uid="{00000000-0005-0000-0000-0000B6420000}"/>
    <cellStyle name="Moneda 14 2 4 2" xfId="724" xr:uid="{00000000-0005-0000-0000-0000B7420000}"/>
    <cellStyle name="Moneda 14 2 5" xfId="725" xr:uid="{00000000-0005-0000-0000-0000B8420000}"/>
    <cellStyle name="Moneda 14 2 5 2" xfId="726" xr:uid="{00000000-0005-0000-0000-0000B9420000}"/>
    <cellStyle name="Moneda 14 2 6" xfId="727" xr:uid="{00000000-0005-0000-0000-0000BA420000}"/>
    <cellStyle name="Moneda 14 2 6 2" xfId="728" xr:uid="{00000000-0005-0000-0000-0000BB420000}"/>
    <cellStyle name="Moneda 14 2 7" xfId="729" xr:uid="{00000000-0005-0000-0000-0000BC420000}"/>
    <cellStyle name="Moneda 14 2 8" xfId="730" xr:uid="{00000000-0005-0000-0000-0000BD420000}"/>
    <cellStyle name="Moneda 14 3" xfId="731" xr:uid="{00000000-0005-0000-0000-0000BE420000}"/>
    <cellStyle name="Moneda 14 3 2" xfId="732" xr:uid="{00000000-0005-0000-0000-0000BF420000}"/>
    <cellStyle name="Moneda 14 3 2 2" xfId="733" xr:uid="{00000000-0005-0000-0000-0000C0420000}"/>
    <cellStyle name="Moneda 14 3 2 2 2" xfId="734" xr:uid="{00000000-0005-0000-0000-0000C1420000}"/>
    <cellStyle name="Moneda 14 3 2 3" xfId="735" xr:uid="{00000000-0005-0000-0000-0000C2420000}"/>
    <cellStyle name="Moneda 14 3 2 3 2" xfId="736" xr:uid="{00000000-0005-0000-0000-0000C3420000}"/>
    <cellStyle name="Moneda 14 3 2 4" xfId="737" xr:uid="{00000000-0005-0000-0000-0000C4420000}"/>
    <cellStyle name="Moneda 14 3 2 4 2" xfId="738" xr:uid="{00000000-0005-0000-0000-0000C5420000}"/>
    <cellStyle name="Moneda 14 3 2 5" xfId="739" xr:uid="{00000000-0005-0000-0000-0000C6420000}"/>
    <cellStyle name="Moneda 14 3 3" xfId="740" xr:uid="{00000000-0005-0000-0000-0000C7420000}"/>
    <cellStyle name="Moneda 14 3 3 2" xfId="741" xr:uid="{00000000-0005-0000-0000-0000C8420000}"/>
    <cellStyle name="Moneda 14 3 4" xfId="742" xr:uid="{00000000-0005-0000-0000-0000C9420000}"/>
    <cellStyle name="Moneda 14 3 4 2" xfId="743" xr:uid="{00000000-0005-0000-0000-0000CA420000}"/>
    <cellStyle name="Moneda 14 3 5" xfId="744" xr:uid="{00000000-0005-0000-0000-0000CB420000}"/>
    <cellStyle name="Moneda 14 3 5 2" xfId="745" xr:uid="{00000000-0005-0000-0000-0000CC420000}"/>
    <cellStyle name="Moneda 14 3 6" xfId="746" xr:uid="{00000000-0005-0000-0000-0000CD420000}"/>
    <cellStyle name="Moneda 14 4" xfId="747" xr:uid="{00000000-0005-0000-0000-0000CE420000}"/>
    <cellStyle name="Moneda 14 4 2" xfId="748" xr:uid="{00000000-0005-0000-0000-0000CF420000}"/>
    <cellStyle name="Moneda 14 4 2 2" xfId="749" xr:uid="{00000000-0005-0000-0000-0000D0420000}"/>
    <cellStyle name="Moneda 14 4 3" xfId="750" xr:uid="{00000000-0005-0000-0000-0000D1420000}"/>
    <cellStyle name="Moneda 14 4 3 2" xfId="751" xr:uid="{00000000-0005-0000-0000-0000D2420000}"/>
    <cellStyle name="Moneda 14 4 4" xfId="752" xr:uid="{00000000-0005-0000-0000-0000D3420000}"/>
    <cellStyle name="Moneda 14 4 4 2" xfId="753" xr:uid="{00000000-0005-0000-0000-0000D4420000}"/>
    <cellStyle name="Moneda 14 4 5" xfId="754" xr:uid="{00000000-0005-0000-0000-0000D5420000}"/>
    <cellStyle name="Moneda 14 5" xfId="755" xr:uid="{00000000-0005-0000-0000-0000D6420000}"/>
    <cellStyle name="Moneda 14 5 2" xfId="756" xr:uid="{00000000-0005-0000-0000-0000D7420000}"/>
    <cellStyle name="Moneda 14 6" xfId="757" xr:uid="{00000000-0005-0000-0000-0000D8420000}"/>
    <cellStyle name="Moneda 14 6 2" xfId="758" xr:uid="{00000000-0005-0000-0000-0000D9420000}"/>
    <cellStyle name="Moneda 14 7" xfId="759" xr:uid="{00000000-0005-0000-0000-0000DA420000}"/>
    <cellStyle name="Moneda 14 7 2" xfId="760" xr:uid="{00000000-0005-0000-0000-0000DB420000}"/>
    <cellStyle name="Moneda 14 8" xfId="761" xr:uid="{00000000-0005-0000-0000-0000DC420000}"/>
    <cellStyle name="Moneda 14 9" xfId="762" xr:uid="{00000000-0005-0000-0000-0000DD420000}"/>
    <cellStyle name="Moneda 15" xfId="763" xr:uid="{00000000-0005-0000-0000-0000DE420000}"/>
    <cellStyle name="Moneda 15 2" xfId="764" xr:uid="{00000000-0005-0000-0000-0000DF420000}"/>
    <cellStyle name="Moneda 15 2 2" xfId="765" xr:uid="{00000000-0005-0000-0000-0000E0420000}"/>
    <cellStyle name="Moneda 15 2 2 2" xfId="766" xr:uid="{00000000-0005-0000-0000-0000E1420000}"/>
    <cellStyle name="Moneda 15 2 2 2 2" xfId="767" xr:uid="{00000000-0005-0000-0000-0000E2420000}"/>
    <cellStyle name="Moneda 15 2 2 2 2 2" xfId="768" xr:uid="{00000000-0005-0000-0000-0000E3420000}"/>
    <cellStyle name="Moneda 15 2 2 2 3" xfId="769" xr:uid="{00000000-0005-0000-0000-0000E4420000}"/>
    <cellStyle name="Moneda 15 2 2 2 3 2" xfId="770" xr:uid="{00000000-0005-0000-0000-0000E5420000}"/>
    <cellStyle name="Moneda 15 2 2 2 4" xfId="771" xr:uid="{00000000-0005-0000-0000-0000E6420000}"/>
    <cellStyle name="Moneda 15 2 2 2 4 2" xfId="772" xr:uid="{00000000-0005-0000-0000-0000E7420000}"/>
    <cellStyle name="Moneda 15 2 2 2 5" xfId="773" xr:uid="{00000000-0005-0000-0000-0000E8420000}"/>
    <cellStyle name="Moneda 15 2 2 3" xfId="774" xr:uid="{00000000-0005-0000-0000-0000E9420000}"/>
    <cellStyle name="Moneda 15 2 2 3 2" xfId="775" xr:uid="{00000000-0005-0000-0000-0000EA420000}"/>
    <cellStyle name="Moneda 15 2 2 4" xfId="776" xr:uid="{00000000-0005-0000-0000-0000EB420000}"/>
    <cellStyle name="Moneda 15 2 2 4 2" xfId="777" xr:uid="{00000000-0005-0000-0000-0000EC420000}"/>
    <cellStyle name="Moneda 15 2 2 5" xfId="778" xr:uid="{00000000-0005-0000-0000-0000ED420000}"/>
    <cellStyle name="Moneda 15 2 2 5 2" xfId="779" xr:uid="{00000000-0005-0000-0000-0000EE420000}"/>
    <cellStyle name="Moneda 15 2 2 6" xfId="780" xr:uid="{00000000-0005-0000-0000-0000EF420000}"/>
    <cellStyle name="Moneda 15 2 3" xfId="781" xr:uid="{00000000-0005-0000-0000-0000F0420000}"/>
    <cellStyle name="Moneda 15 2 3 2" xfId="782" xr:uid="{00000000-0005-0000-0000-0000F1420000}"/>
    <cellStyle name="Moneda 15 2 3 2 2" xfId="783" xr:uid="{00000000-0005-0000-0000-0000F2420000}"/>
    <cellStyle name="Moneda 15 2 3 3" xfId="784" xr:uid="{00000000-0005-0000-0000-0000F3420000}"/>
    <cellStyle name="Moneda 15 2 3 3 2" xfId="785" xr:uid="{00000000-0005-0000-0000-0000F4420000}"/>
    <cellStyle name="Moneda 15 2 3 4" xfId="786" xr:uid="{00000000-0005-0000-0000-0000F5420000}"/>
    <cellStyle name="Moneda 15 2 3 4 2" xfId="787" xr:uid="{00000000-0005-0000-0000-0000F6420000}"/>
    <cellStyle name="Moneda 15 2 3 5" xfId="788" xr:uid="{00000000-0005-0000-0000-0000F7420000}"/>
    <cellStyle name="Moneda 15 2 4" xfId="789" xr:uid="{00000000-0005-0000-0000-0000F8420000}"/>
    <cellStyle name="Moneda 15 2 4 2" xfId="790" xr:uid="{00000000-0005-0000-0000-0000F9420000}"/>
    <cellStyle name="Moneda 15 2 5" xfId="791" xr:uid="{00000000-0005-0000-0000-0000FA420000}"/>
    <cellStyle name="Moneda 15 2 5 2" xfId="792" xr:uid="{00000000-0005-0000-0000-0000FB420000}"/>
    <cellStyle name="Moneda 15 2 6" xfId="793" xr:uid="{00000000-0005-0000-0000-0000FC420000}"/>
    <cellStyle name="Moneda 15 2 6 2" xfId="794" xr:uid="{00000000-0005-0000-0000-0000FD420000}"/>
    <cellStyle name="Moneda 15 2 7" xfId="795" xr:uid="{00000000-0005-0000-0000-0000FE420000}"/>
    <cellStyle name="Moneda 15 2 8" xfId="796" xr:uid="{00000000-0005-0000-0000-0000FF420000}"/>
    <cellStyle name="Moneda 15 3" xfId="797" xr:uid="{00000000-0005-0000-0000-000000430000}"/>
    <cellStyle name="Moneda 15 3 2" xfId="798" xr:uid="{00000000-0005-0000-0000-000001430000}"/>
    <cellStyle name="Moneda 15 3 2 2" xfId="799" xr:uid="{00000000-0005-0000-0000-000002430000}"/>
    <cellStyle name="Moneda 15 3 2 2 2" xfId="800" xr:uid="{00000000-0005-0000-0000-000003430000}"/>
    <cellStyle name="Moneda 15 3 2 3" xfId="801" xr:uid="{00000000-0005-0000-0000-000004430000}"/>
    <cellStyle name="Moneda 15 3 2 3 2" xfId="802" xr:uid="{00000000-0005-0000-0000-000005430000}"/>
    <cellStyle name="Moneda 15 3 2 4" xfId="803" xr:uid="{00000000-0005-0000-0000-000006430000}"/>
    <cellStyle name="Moneda 15 3 2 4 2" xfId="804" xr:uid="{00000000-0005-0000-0000-000007430000}"/>
    <cellStyle name="Moneda 15 3 2 5" xfId="805" xr:uid="{00000000-0005-0000-0000-000008430000}"/>
    <cellStyle name="Moneda 15 3 3" xfId="806" xr:uid="{00000000-0005-0000-0000-000009430000}"/>
    <cellStyle name="Moneda 15 3 3 2" xfId="807" xr:uid="{00000000-0005-0000-0000-00000A430000}"/>
    <cellStyle name="Moneda 15 3 4" xfId="808" xr:uid="{00000000-0005-0000-0000-00000B430000}"/>
    <cellStyle name="Moneda 15 3 4 2" xfId="809" xr:uid="{00000000-0005-0000-0000-00000C430000}"/>
    <cellStyle name="Moneda 15 3 5" xfId="810" xr:uid="{00000000-0005-0000-0000-00000D430000}"/>
    <cellStyle name="Moneda 15 3 5 2" xfId="811" xr:uid="{00000000-0005-0000-0000-00000E430000}"/>
    <cellStyle name="Moneda 15 3 6" xfId="812" xr:uid="{00000000-0005-0000-0000-00000F430000}"/>
    <cellStyle name="Moneda 15 4" xfId="813" xr:uid="{00000000-0005-0000-0000-000010430000}"/>
    <cellStyle name="Moneda 15 4 2" xfId="814" xr:uid="{00000000-0005-0000-0000-000011430000}"/>
    <cellStyle name="Moneda 15 4 2 2" xfId="815" xr:uid="{00000000-0005-0000-0000-000012430000}"/>
    <cellStyle name="Moneda 15 4 3" xfId="816" xr:uid="{00000000-0005-0000-0000-000013430000}"/>
    <cellStyle name="Moneda 15 4 3 2" xfId="817" xr:uid="{00000000-0005-0000-0000-000014430000}"/>
    <cellStyle name="Moneda 15 4 4" xfId="818" xr:uid="{00000000-0005-0000-0000-000015430000}"/>
    <cellStyle name="Moneda 15 4 4 2" xfId="819" xr:uid="{00000000-0005-0000-0000-000016430000}"/>
    <cellStyle name="Moneda 15 4 5" xfId="820" xr:uid="{00000000-0005-0000-0000-000017430000}"/>
    <cellStyle name="Moneda 15 5" xfId="821" xr:uid="{00000000-0005-0000-0000-000018430000}"/>
    <cellStyle name="Moneda 15 5 2" xfId="822" xr:uid="{00000000-0005-0000-0000-000019430000}"/>
    <cellStyle name="Moneda 15 6" xfId="823" xr:uid="{00000000-0005-0000-0000-00001A430000}"/>
    <cellStyle name="Moneda 15 6 2" xfId="824" xr:uid="{00000000-0005-0000-0000-00001B430000}"/>
    <cellStyle name="Moneda 15 7" xfId="825" xr:uid="{00000000-0005-0000-0000-00001C430000}"/>
    <cellStyle name="Moneda 15 7 2" xfId="826" xr:uid="{00000000-0005-0000-0000-00001D430000}"/>
    <cellStyle name="Moneda 15 8" xfId="827" xr:uid="{00000000-0005-0000-0000-00001E430000}"/>
    <cellStyle name="Moneda 15 9" xfId="828" xr:uid="{00000000-0005-0000-0000-00001F430000}"/>
    <cellStyle name="Moneda 16" xfId="829" xr:uid="{00000000-0005-0000-0000-000020430000}"/>
    <cellStyle name="Moneda 16 2" xfId="830" xr:uid="{00000000-0005-0000-0000-000021430000}"/>
    <cellStyle name="Moneda 16 2 2" xfId="831" xr:uid="{00000000-0005-0000-0000-000022430000}"/>
    <cellStyle name="Moneda 16 2 2 2" xfId="832" xr:uid="{00000000-0005-0000-0000-000023430000}"/>
    <cellStyle name="Moneda 16 2 2 2 2" xfId="833" xr:uid="{00000000-0005-0000-0000-000024430000}"/>
    <cellStyle name="Moneda 16 2 2 3" xfId="834" xr:uid="{00000000-0005-0000-0000-000025430000}"/>
    <cellStyle name="Moneda 16 2 2 3 2" xfId="835" xr:uid="{00000000-0005-0000-0000-000026430000}"/>
    <cellStyle name="Moneda 16 2 2 4" xfId="836" xr:uid="{00000000-0005-0000-0000-000027430000}"/>
    <cellStyle name="Moneda 16 2 2 4 2" xfId="837" xr:uid="{00000000-0005-0000-0000-000028430000}"/>
    <cellStyle name="Moneda 16 2 2 5" xfId="838" xr:uid="{00000000-0005-0000-0000-000029430000}"/>
    <cellStyle name="Moneda 16 2 3" xfId="839" xr:uid="{00000000-0005-0000-0000-00002A430000}"/>
    <cellStyle name="Moneda 16 2 3 2" xfId="840" xr:uid="{00000000-0005-0000-0000-00002B430000}"/>
    <cellStyle name="Moneda 16 2 4" xfId="841" xr:uid="{00000000-0005-0000-0000-00002C430000}"/>
    <cellStyle name="Moneda 16 2 4 2" xfId="842" xr:uid="{00000000-0005-0000-0000-00002D430000}"/>
    <cellStyle name="Moneda 16 2 5" xfId="843" xr:uid="{00000000-0005-0000-0000-00002E430000}"/>
    <cellStyle name="Moneda 16 2 5 2" xfId="844" xr:uid="{00000000-0005-0000-0000-00002F430000}"/>
    <cellStyle name="Moneda 16 2 6" xfId="845" xr:uid="{00000000-0005-0000-0000-000030430000}"/>
    <cellStyle name="Moneda 16 2 7" xfId="846" xr:uid="{00000000-0005-0000-0000-000031430000}"/>
    <cellStyle name="Moneda 16 3" xfId="847" xr:uid="{00000000-0005-0000-0000-000032430000}"/>
    <cellStyle name="Moneda 16 3 2" xfId="848" xr:uid="{00000000-0005-0000-0000-000033430000}"/>
    <cellStyle name="Moneda 16 3 2 2" xfId="849" xr:uid="{00000000-0005-0000-0000-000034430000}"/>
    <cellStyle name="Moneda 16 3 3" xfId="850" xr:uid="{00000000-0005-0000-0000-000035430000}"/>
    <cellStyle name="Moneda 16 3 3 2" xfId="851" xr:uid="{00000000-0005-0000-0000-000036430000}"/>
    <cellStyle name="Moneda 16 3 4" xfId="852" xr:uid="{00000000-0005-0000-0000-000037430000}"/>
    <cellStyle name="Moneda 16 3 4 2" xfId="853" xr:uid="{00000000-0005-0000-0000-000038430000}"/>
    <cellStyle name="Moneda 16 3 5" xfId="854" xr:uid="{00000000-0005-0000-0000-000039430000}"/>
    <cellStyle name="Moneda 16 4" xfId="855" xr:uid="{00000000-0005-0000-0000-00003A430000}"/>
    <cellStyle name="Moneda 16 4 2" xfId="856" xr:uid="{00000000-0005-0000-0000-00003B430000}"/>
    <cellStyle name="Moneda 16 5" xfId="857" xr:uid="{00000000-0005-0000-0000-00003C430000}"/>
    <cellStyle name="Moneda 16 5 2" xfId="858" xr:uid="{00000000-0005-0000-0000-00003D430000}"/>
    <cellStyle name="Moneda 16 6" xfId="859" xr:uid="{00000000-0005-0000-0000-00003E430000}"/>
    <cellStyle name="Moneda 16 6 2" xfId="860" xr:uid="{00000000-0005-0000-0000-00003F430000}"/>
    <cellStyle name="Moneda 16 7" xfId="861" xr:uid="{00000000-0005-0000-0000-000040430000}"/>
    <cellStyle name="Moneda 16 8" xfId="862" xr:uid="{00000000-0005-0000-0000-000041430000}"/>
    <cellStyle name="Moneda 17" xfId="863" xr:uid="{00000000-0005-0000-0000-000042430000}"/>
    <cellStyle name="Moneda 17 2" xfId="864" xr:uid="{00000000-0005-0000-0000-000043430000}"/>
    <cellStyle name="Moneda 17 2 2" xfId="865" xr:uid="{00000000-0005-0000-0000-000044430000}"/>
    <cellStyle name="Moneda 17 2 2 2" xfId="866" xr:uid="{00000000-0005-0000-0000-000045430000}"/>
    <cellStyle name="Moneda 17 2 2 2 2" xfId="867" xr:uid="{00000000-0005-0000-0000-000046430000}"/>
    <cellStyle name="Moneda 17 2 2 3" xfId="868" xr:uid="{00000000-0005-0000-0000-000047430000}"/>
    <cellStyle name="Moneda 17 2 2 3 2" xfId="869" xr:uid="{00000000-0005-0000-0000-000048430000}"/>
    <cellStyle name="Moneda 17 2 2 4" xfId="870" xr:uid="{00000000-0005-0000-0000-000049430000}"/>
    <cellStyle name="Moneda 17 2 2 4 2" xfId="871" xr:uid="{00000000-0005-0000-0000-00004A430000}"/>
    <cellStyle name="Moneda 17 2 2 5" xfId="872" xr:uid="{00000000-0005-0000-0000-00004B430000}"/>
    <cellStyle name="Moneda 17 2 3" xfId="873" xr:uid="{00000000-0005-0000-0000-00004C430000}"/>
    <cellStyle name="Moneda 17 2 3 2" xfId="874" xr:uid="{00000000-0005-0000-0000-00004D430000}"/>
    <cellStyle name="Moneda 17 2 4" xfId="875" xr:uid="{00000000-0005-0000-0000-00004E430000}"/>
    <cellStyle name="Moneda 17 2 4 2" xfId="876" xr:uid="{00000000-0005-0000-0000-00004F430000}"/>
    <cellStyle name="Moneda 17 2 5" xfId="877" xr:uid="{00000000-0005-0000-0000-000050430000}"/>
    <cellStyle name="Moneda 17 2 5 2" xfId="878" xr:uid="{00000000-0005-0000-0000-000051430000}"/>
    <cellStyle name="Moneda 17 2 6" xfId="879" xr:uid="{00000000-0005-0000-0000-000052430000}"/>
    <cellStyle name="Moneda 17 2 7" xfId="880" xr:uid="{00000000-0005-0000-0000-000053430000}"/>
    <cellStyle name="Moneda 17 3" xfId="881" xr:uid="{00000000-0005-0000-0000-000054430000}"/>
    <cellStyle name="Moneda 17 3 2" xfId="882" xr:uid="{00000000-0005-0000-0000-000055430000}"/>
    <cellStyle name="Moneda 17 3 2 2" xfId="883" xr:uid="{00000000-0005-0000-0000-000056430000}"/>
    <cellStyle name="Moneda 17 3 3" xfId="884" xr:uid="{00000000-0005-0000-0000-000057430000}"/>
    <cellStyle name="Moneda 17 3 3 2" xfId="885" xr:uid="{00000000-0005-0000-0000-000058430000}"/>
    <cellStyle name="Moneda 17 3 4" xfId="886" xr:uid="{00000000-0005-0000-0000-000059430000}"/>
    <cellStyle name="Moneda 17 3 4 2" xfId="887" xr:uid="{00000000-0005-0000-0000-00005A430000}"/>
    <cellStyle name="Moneda 17 3 5" xfId="888" xr:uid="{00000000-0005-0000-0000-00005B430000}"/>
    <cellStyle name="Moneda 17 4" xfId="889" xr:uid="{00000000-0005-0000-0000-00005C430000}"/>
    <cellStyle name="Moneda 17 4 2" xfId="890" xr:uid="{00000000-0005-0000-0000-00005D430000}"/>
    <cellStyle name="Moneda 17 5" xfId="891" xr:uid="{00000000-0005-0000-0000-00005E430000}"/>
    <cellStyle name="Moneda 17 5 2" xfId="892" xr:uid="{00000000-0005-0000-0000-00005F430000}"/>
    <cellStyle name="Moneda 17 6" xfId="893" xr:uid="{00000000-0005-0000-0000-000060430000}"/>
    <cellStyle name="Moneda 17 6 2" xfId="894" xr:uid="{00000000-0005-0000-0000-000061430000}"/>
    <cellStyle name="Moneda 17 7" xfId="895" xr:uid="{00000000-0005-0000-0000-000062430000}"/>
    <cellStyle name="Moneda 17 8" xfId="896" xr:uid="{00000000-0005-0000-0000-000063430000}"/>
    <cellStyle name="Moneda 18" xfId="897" xr:uid="{00000000-0005-0000-0000-000064430000}"/>
    <cellStyle name="Moneda 18 2" xfId="898" xr:uid="{00000000-0005-0000-0000-000065430000}"/>
    <cellStyle name="Moneda 18 2 2" xfId="899" xr:uid="{00000000-0005-0000-0000-000066430000}"/>
    <cellStyle name="Moneda 18 2 2 2" xfId="900" xr:uid="{00000000-0005-0000-0000-000067430000}"/>
    <cellStyle name="Moneda 18 2 2 2 2" xfId="901" xr:uid="{00000000-0005-0000-0000-000068430000}"/>
    <cellStyle name="Moneda 18 2 2 3" xfId="902" xr:uid="{00000000-0005-0000-0000-000069430000}"/>
    <cellStyle name="Moneda 18 2 2 3 2" xfId="903" xr:uid="{00000000-0005-0000-0000-00006A430000}"/>
    <cellStyle name="Moneda 18 2 2 4" xfId="904" xr:uid="{00000000-0005-0000-0000-00006B430000}"/>
    <cellStyle name="Moneda 18 2 2 4 2" xfId="905" xr:uid="{00000000-0005-0000-0000-00006C430000}"/>
    <cellStyle name="Moneda 18 2 2 5" xfId="906" xr:uid="{00000000-0005-0000-0000-00006D430000}"/>
    <cellStyle name="Moneda 18 2 3" xfId="907" xr:uid="{00000000-0005-0000-0000-00006E430000}"/>
    <cellStyle name="Moneda 18 2 3 2" xfId="908" xr:uid="{00000000-0005-0000-0000-00006F430000}"/>
    <cellStyle name="Moneda 18 2 4" xfId="909" xr:uid="{00000000-0005-0000-0000-000070430000}"/>
    <cellStyle name="Moneda 18 2 4 2" xfId="910" xr:uid="{00000000-0005-0000-0000-000071430000}"/>
    <cellStyle name="Moneda 18 2 5" xfId="911" xr:uid="{00000000-0005-0000-0000-000072430000}"/>
    <cellStyle name="Moneda 18 2 5 2" xfId="912" xr:uid="{00000000-0005-0000-0000-000073430000}"/>
    <cellStyle name="Moneda 18 2 6" xfId="913" xr:uid="{00000000-0005-0000-0000-000074430000}"/>
    <cellStyle name="Moneda 18 2 7" xfId="914" xr:uid="{00000000-0005-0000-0000-000075430000}"/>
    <cellStyle name="Moneda 18 3" xfId="915" xr:uid="{00000000-0005-0000-0000-000076430000}"/>
    <cellStyle name="Moneda 18 3 2" xfId="916" xr:uid="{00000000-0005-0000-0000-000077430000}"/>
    <cellStyle name="Moneda 18 3 2 2" xfId="917" xr:uid="{00000000-0005-0000-0000-000078430000}"/>
    <cellStyle name="Moneda 18 3 3" xfId="918" xr:uid="{00000000-0005-0000-0000-000079430000}"/>
    <cellStyle name="Moneda 18 3 3 2" xfId="919" xr:uid="{00000000-0005-0000-0000-00007A430000}"/>
    <cellStyle name="Moneda 18 3 4" xfId="920" xr:uid="{00000000-0005-0000-0000-00007B430000}"/>
    <cellStyle name="Moneda 18 3 4 2" xfId="921" xr:uid="{00000000-0005-0000-0000-00007C430000}"/>
    <cellStyle name="Moneda 18 3 5" xfId="922" xr:uid="{00000000-0005-0000-0000-00007D430000}"/>
    <cellStyle name="Moneda 18 4" xfId="923" xr:uid="{00000000-0005-0000-0000-00007E430000}"/>
    <cellStyle name="Moneda 18 4 2" xfId="924" xr:uid="{00000000-0005-0000-0000-00007F430000}"/>
    <cellStyle name="Moneda 18 5" xfId="925" xr:uid="{00000000-0005-0000-0000-000080430000}"/>
    <cellStyle name="Moneda 18 5 2" xfId="926" xr:uid="{00000000-0005-0000-0000-000081430000}"/>
    <cellStyle name="Moneda 18 6" xfId="927" xr:uid="{00000000-0005-0000-0000-000082430000}"/>
    <cellStyle name="Moneda 18 6 2" xfId="928" xr:uid="{00000000-0005-0000-0000-000083430000}"/>
    <cellStyle name="Moneda 18 7" xfId="929" xr:uid="{00000000-0005-0000-0000-000084430000}"/>
    <cellStyle name="Moneda 18 8" xfId="930" xr:uid="{00000000-0005-0000-0000-000085430000}"/>
    <cellStyle name="Moneda 19" xfId="931" xr:uid="{00000000-0005-0000-0000-000086430000}"/>
    <cellStyle name="Moneda 19 2" xfId="932" xr:uid="{00000000-0005-0000-0000-000087430000}"/>
    <cellStyle name="Moneda 19 2 2" xfId="933" xr:uid="{00000000-0005-0000-0000-000088430000}"/>
    <cellStyle name="Moneda 19 2 2 2" xfId="934" xr:uid="{00000000-0005-0000-0000-000089430000}"/>
    <cellStyle name="Moneda 19 2 2 2 2" xfId="935" xr:uid="{00000000-0005-0000-0000-00008A430000}"/>
    <cellStyle name="Moneda 19 2 2 3" xfId="936" xr:uid="{00000000-0005-0000-0000-00008B430000}"/>
    <cellStyle name="Moneda 19 2 2 3 2" xfId="937" xr:uid="{00000000-0005-0000-0000-00008C430000}"/>
    <cellStyle name="Moneda 19 2 2 4" xfId="938" xr:uid="{00000000-0005-0000-0000-00008D430000}"/>
    <cellStyle name="Moneda 19 2 2 4 2" xfId="939" xr:uid="{00000000-0005-0000-0000-00008E430000}"/>
    <cellStyle name="Moneda 19 2 2 5" xfId="940" xr:uid="{00000000-0005-0000-0000-00008F430000}"/>
    <cellStyle name="Moneda 19 2 3" xfId="941" xr:uid="{00000000-0005-0000-0000-000090430000}"/>
    <cellStyle name="Moneda 19 2 3 2" xfId="942" xr:uid="{00000000-0005-0000-0000-000091430000}"/>
    <cellStyle name="Moneda 19 2 4" xfId="943" xr:uid="{00000000-0005-0000-0000-000092430000}"/>
    <cellStyle name="Moneda 19 2 4 2" xfId="944" xr:uid="{00000000-0005-0000-0000-000093430000}"/>
    <cellStyle name="Moneda 19 2 5" xfId="945" xr:uid="{00000000-0005-0000-0000-000094430000}"/>
    <cellStyle name="Moneda 19 2 5 2" xfId="946" xr:uid="{00000000-0005-0000-0000-000095430000}"/>
    <cellStyle name="Moneda 19 2 6" xfId="947" xr:uid="{00000000-0005-0000-0000-000096430000}"/>
    <cellStyle name="Moneda 19 2 7" xfId="948" xr:uid="{00000000-0005-0000-0000-000097430000}"/>
    <cellStyle name="Moneda 19 3" xfId="949" xr:uid="{00000000-0005-0000-0000-000098430000}"/>
    <cellStyle name="Moneda 19 3 2" xfId="950" xr:uid="{00000000-0005-0000-0000-000099430000}"/>
    <cellStyle name="Moneda 19 3 2 2" xfId="951" xr:uid="{00000000-0005-0000-0000-00009A430000}"/>
    <cellStyle name="Moneda 19 3 3" xfId="952" xr:uid="{00000000-0005-0000-0000-00009B430000}"/>
    <cellStyle name="Moneda 19 3 3 2" xfId="953" xr:uid="{00000000-0005-0000-0000-00009C430000}"/>
    <cellStyle name="Moneda 19 3 4" xfId="954" xr:uid="{00000000-0005-0000-0000-00009D430000}"/>
    <cellStyle name="Moneda 19 3 4 2" xfId="955" xr:uid="{00000000-0005-0000-0000-00009E430000}"/>
    <cellStyle name="Moneda 19 3 5" xfId="956" xr:uid="{00000000-0005-0000-0000-00009F430000}"/>
    <cellStyle name="Moneda 19 4" xfId="957" xr:uid="{00000000-0005-0000-0000-0000A0430000}"/>
    <cellStyle name="Moneda 19 4 2" xfId="958" xr:uid="{00000000-0005-0000-0000-0000A1430000}"/>
    <cellStyle name="Moneda 19 5" xfId="959" xr:uid="{00000000-0005-0000-0000-0000A2430000}"/>
    <cellStyle name="Moneda 19 5 2" xfId="960" xr:uid="{00000000-0005-0000-0000-0000A3430000}"/>
    <cellStyle name="Moneda 19 6" xfId="961" xr:uid="{00000000-0005-0000-0000-0000A4430000}"/>
    <cellStyle name="Moneda 19 6 2" xfId="962" xr:uid="{00000000-0005-0000-0000-0000A5430000}"/>
    <cellStyle name="Moneda 19 7" xfId="963" xr:uid="{00000000-0005-0000-0000-0000A6430000}"/>
    <cellStyle name="Moneda 19 8" xfId="964" xr:uid="{00000000-0005-0000-0000-0000A7430000}"/>
    <cellStyle name="Moneda 2" xfId="10" xr:uid="{00000000-0005-0000-0000-0000A8430000}"/>
    <cellStyle name="Moneda 2 2" xfId="11" xr:uid="{00000000-0005-0000-0000-0000A9430000}"/>
    <cellStyle name="Moneda 2 2 2" xfId="12" xr:uid="{00000000-0005-0000-0000-0000AA430000}"/>
    <cellStyle name="Moneda 2 2 3" xfId="965" xr:uid="{00000000-0005-0000-0000-0000AB430000}"/>
    <cellStyle name="Moneda 2 2 3 2" xfId="966" xr:uid="{00000000-0005-0000-0000-0000AC430000}"/>
    <cellStyle name="Moneda 2 3" xfId="13" xr:uid="{00000000-0005-0000-0000-0000AD430000}"/>
    <cellStyle name="Moneda 2 3 10" xfId="967" xr:uid="{00000000-0005-0000-0000-0000AE430000}"/>
    <cellStyle name="Moneda 2 3 10 2" xfId="968" xr:uid="{00000000-0005-0000-0000-0000AF430000}"/>
    <cellStyle name="Moneda 2 3 10 2 2" xfId="969" xr:uid="{00000000-0005-0000-0000-0000B0430000}"/>
    <cellStyle name="Moneda 2 3 10 3" xfId="970" xr:uid="{00000000-0005-0000-0000-0000B1430000}"/>
    <cellStyle name="Moneda 2 3 11" xfId="971" xr:uid="{00000000-0005-0000-0000-0000B2430000}"/>
    <cellStyle name="Moneda 2 3 11 2" xfId="972" xr:uid="{00000000-0005-0000-0000-0000B3430000}"/>
    <cellStyle name="Moneda 2 3 11 3" xfId="973" xr:uid="{00000000-0005-0000-0000-0000B4430000}"/>
    <cellStyle name="Moneda 2 3 12" xfId="974" xr:uid="{00000000-0005-0000-0000-0000B5430000}"/>
    <cellStyle name="Moneda 2 3 2" xfId="975" xr:uid="{00000000-0005-0000-0000-0000B6430000}"/>
    <cellStyle name="Moneda 2 3 2 10" xfId="976" xr:uid="{00000000-0005-0000-0000-0000B7430000}"/>
    <cellStyle name="Moneda 2 3 2 11" xfId="977" xr:uid="{00000000-0005-0000-0000-0000B8430000}"/>
    <cellStyle name="Moneda 2 3 2 2" xfId="978" xr:uid="{00000000-0005-0000-0000-0000B9430000}"/>
    <cellStyle name="Moneda 2 3 2 2 2" xfId="979" xr:uid="{00000000-0005-0000-0000-0000BA430000}"/>
    <cellStyle name="Moneda 2 3 2 2 2 2" xfId="980" xr:uid="{00000000-0005-0000-0000-0000BB430000}"/>
    <cellStyle name="Moneda 2 3 2 2 2 2 2" xfId="981" xr:uid="{00000000-0005-0000-0000-0000BC430000}"/>
    <cellStyle name="Moneda 2 3 2 2 2 2 2 2" xfId="982" xr:uid="{00000000-0005-0000-0000-0000BD430000}"/>
    <cellStyle name="Moneda 2 3 2 2 2 2 2 2 2" xfId="983" xr:uid="{00000000-0005-0000-0000-0000BE430000}"/>
    <cellStyle name="Moneda 2 3 2 2 2 2 2 3" xfId="984" xr:uid="{00000000-0005-0000-0000-0000BF430000}"/>
    <cellStyle name="Moneda 2 3 2 2 2 2 3" xfId="985" xr:uid="{00000000-0005-0000-0000-0000C0430000}"/>
    <cellStyle name="Moneda 2 3 2 2 2 2 3 2" xfId="986" xr:uid="{00000000-0005-0000-0000-0000C1430000}"/>
    <cellStyle name="Moneda 2 3 2 2 2 2 3 3" xfId="987" xr:uid="{00000000-0005-0000-0000-0000C2430000}"/>
    <cellStyle name="Moneda 2 3 2 2 2 2 4" xfId="988" xr:uid="{00000000-0005-0000-0000-0000C3430000}"/>
    <cellStyle name="Moneda 2 3 2 2 2 2 4 2" xfId="989" xr:uid="{00000000-0005-0000-0000-0000C4430000}"/>
    <cellStyle name="Moneda 2 3 2 2 2 2 5" xfId="990" xr:uid="{00000000-0005-0000-0000-0000C5430000}"/>
    <cellStyle name="Moneda 2 3 2 2 2 2 6" xfId="991" xr:uid="{00000000-0005-0000-0000-0000C6430000}"/>
    <cellStyle name="Moneda 2 3 2 2 2 3" xfId="992" xr:uid="{00000000-0005-0000-0000-0000C7430000}"/>
    <cellStyle name="Moneda 2 3 2 2 2 3 2" xfId="993" xr:uid="{00000000-0005-0000-0000-0000C8430000}"/>
    <cellStyle name="Moneda 2 3 2 2 2 3 2 2" xfId="994" xr:uid="{00000000-0005-0000-0000-0000C9430000}"/>
    <cellStyle name="Moneda 2 3 2 2 2 3 3" xfId="995" xr:uid="{00000000-0005-0000-0000-0000CA430000}"/>
    <cellStyle name="Moneda 2 3 2 2 2 4" xfId="996" xr:uid="{00000000-0005-0000-0000-0000CB430000}"/>
    <cellStyle name="Moneda 2 3 2 2 2 4 2" xfId="997" xr:uid="{00000000-0005-0000-0000-0000CC430000}"/>
    <cellStyle name="Moneda 2 3 2 2 2 4 3" xfId="998" xr:uid="{00000000-0005-0000-0000-0000CD430000}"/>
    <cellStyle name="Moneda 2 3 2 2 2 5" xfId="999" xr:uid="{00000000-0005-0000-0000-0000CE430000}"/>
    <cellStyle name="Moneda 2 3 2 2 2 5 2" xfId="1000" xr:uid="{00000000-0005-0000-0000-0000CF430000}"/>
    <cellStyle name="Moneda 2 3 2 2 2 6" xfId="1001" xr:uid="{00000000-0005-0000-0000-0000D0430000}"/>
    <cellStyle name="Moneda 2 3 2 2 2 7" xfId="1002" xr:uid="{00000000-0005-0000-0000-0000D1430000}"/>
    <cellStyle name="Moneda 2 3 2 2 3" xfId="1003" xr:uid="{00000000-0005-0000-0000-0000D2430000}"/>
    <cellStyle name="Moneda 2 3 2 2 3 2" xfId="1004" xr:uid="{00000000-0005-0000-0000-0000D3430000}"/>
    <cellStyle name="Moneda 2 3 2 2 3 2 2" xfId="1005" xr:uid="{00000000-0005-0000-0000-0000D4430000}"/>
    <cellStyle name="Moneda 2 3 2 2 3 2 2 2" xfId="1006" xr:uid="{00000000-0005-0000-0000-0000D5430000}"/>
    <cellStyle name="Moneda 2 3 2 2 3 2 2 3" xfId="1007" xr:uid="{00000000-0005-0000-0000-0000D6430000}"/>
    <cellStyle name="Moneda 2 3 2 2 3 2 3" xfId="1008" xr:uid="{00000000-0005-0000-0000-0000D7430000}"/>
    <cellStyle name="Moneda 2 3 2 2 3 2 4" xfId="1009" xr:uid="{00000000-0005-0000-0000-0000D8430000}"/>
    <cellStyle name="Moneda 2 3 2 2 3 3" xfId="1010" xr:uid="{00000000-0005-0000-0000-0000D9430000}"/>
    <cellStyle name="Moneda 2 3 2 2 3 3 2" xfId="1011" xr:uid="{00000000-0005-0000-0000-0000DA430000}"/>
    <cellStyle name="Moneda 2 3 2 2 3 3 2 2" xfId="1012" xr:uid="{00000000-0005-0000-0000-0000DB430000}"/>
    <cellStyle name="Moneda 2 3 2 2 3 3 3" xfId="1013" xr:uid="{00000000-0005-0000-0000-0000DC430000}"/>
    <cellStyle name="Moneda 2 3 2 2 3 4" xfId="1014" xr:uid="{00000000-0005-0000-0000-0000DD430000}"/>
    <cellStyle name="Moneda 2 3 2 2 3 4 2" xfId="1015" xr:uid="{00000000-0005-0000-0000-0000DE430000}"/>
    <cellStyle name="Moneda 2 3 2 2 3 4 3" xfId="1016" xr:uid="{00000000-0005-0000-0000-0000DF430000}"/>
    <cellStyle name="Moneda 2 3 2 2 3 5" xfId="1017" xr:uid="{00000000-0005-0000-0000-0000E0430000}"/>
    <cellStyle name="Moneda 2 3 2 2 3 6" xfId="1018" xr:uid="{00000000-0005-0000-0000-0000E1430000}"/>
    <cellStyle name="Moneda 2 3 2 2 4" xfId="1019" xr:uid="{00000000-0005-0000-0000-0000E2430000}"/>
    <cellStyle name="Moneda 2 3 2 2 4 2" xfId="1020" xr:uid="{00000000-0005-0000-0000-0000E3430000}"/>
    <cellStyle name="Moneda 2 3 2 2 4 2 2" xfId="1021" xr:uid="{00000000-0005-0000-0000-0000E4430000}"/>
    <cellStyle name="Moneda 2 3 2 2 4 2 2 2" xfId="1022" xr:uid="{00000000-0005-0000-0000-0000E5430000}"/>
    <cellStyle name="Moneda 2 3 2 2 4 2 3" xfId="1023" xr:uid="{00000000-0005-0000-0000-0000E6430000}"/>
    <cellStyle name="Moneda 2 3 2 2 4 2 4" xfId="1024" xr:uid="{00000000-0005-0000-0000-0000E7430000}"/>
    <cellStyle name="Moneda 2 3 2 2 4 3" xfId="1025" xr:uid="{00000000-0005-0000-0000-0000E8430000}"/>
    <cellStyle name="Moneda 2 3 2 2 4 3 2" xfId="1026" xr:uid="{00000000-0005-0000-0000-0000E9430000}"/>
    <cellStyle name="Moneda 2 3 2 2 4 4" xfId="1027" xr:uid="{00000000-0005-0000-0000-0000EA430000}"/>
    <cellStyle name="Moneda 2 3 2 2 4 5" xfId="1028" xr:uid="{00000000-0005-0000-0000-0000EB430000}"/>
    <cellStyle name="Moneda 2 3 2 2 5" xfId="1029" xr:uid="{00000000-0005-0000-0000-0000EC430000}"/>
    <cellStyle name="Moneda 2 3 2 2 5 2" xfId="1030" xr:uid="{00000000-0005-0000-0000-0000ED430000}"/>
    <cellStyle name="Moneda 2 3 2 2 5 2 2" xfId="1031" xr:uid="{00000000-0005-0000-0000-0000EE430000}"/>
    <cellStyle name="Moneda 2 3 2 2 5 2 3" xfId="1032" xr:uid="{00000000-0005-0000-0000-0000EF430000}"/>
    <cellStyle name="Moneda 2 3 2 2 5 3" xfId="1033" xr:uid="{00000000-0005-0000-0000-0000F0430000}"/>
    <cellStyle name="Moneda 2 3 2 2 5 4" xfId="1034" xr:uid="{00000000-0005-0000-0000-0000F1430000}"/>
    <cellStyle name="Moneda 2 3 2 2 6" xfId="1035" xr:uid="{00000000-0005-0000-0000-0000F2430000}"/>
    <cellStyle name="Moneda 2 3 2 2 6 2" xfId="1036" xr:uid="{00000000-0005-0000-0000-0000F3430000}"/>
    <cellStyle name="Moneda 2 3 2 2 6 2 2" xfId="1037" xr:uid="{00000000-0005-0000-0000-0000F4430000}"/>
    <cellStyle name="Moneda 2 3 2 2 6 3" xfId="1038" xr:uid="{00000000-0005-0000-0000-0000F5430000}"/>
    <cellStyle name="Moneda 2 3 2 2 7" xfId="1039" xr:uid="{00000000-0005-0000-0000-0000F6430000}"/>
    <cellStyle name="Moneda 2 3 2 2 7 2" xfId="1040" xr:uid="{00000000-0005-0000-0000-0000F7430000}"/>
    <cellStyle name="Moneda 2 3 2 2 8" xfId="1041" xr:uid="{00000000-0005-0000-0000-0000F8430000}"/>
    <cellStyle name="Moneda 2 3 2 3" xfId="1042" xr:uid="{00000000-0005-0000-0000-0000F9430000}"/>
    <cellStyle name="Moneda 2 3 2 3 2" xfId="1043" xr:uid="{00000000-0005-0000-0000-0000FA430000}"/>
    <cellStyle name="Moneda 2 3 2 3 2 2" xfId="1044" xr:uid="{00000000-0005-0000-0000-0000FB430000}"/>
    <cellStyle name="Moneda 2 3 2 3 2 2 2" xfId="1045" xr:uid="{00000000-0005-0000-0000-0000FC430000}"/>
    <cellStyle name="Moneda 2 3 2 3 2 2 2 2" xfId="1046" xr:uid="{00000000-0005-0000-0000-0000FD430000}"/>
    <cellStyle name="Moneda 2 3 2 3 2 2 2 3" xfId="1047" xr:uid="{00000000-0005-0000-0000-0000FE430000}"/>
    <cellStyle name="Moneda 2 3 2 3 2 2 3" xfId="1048" xr:uid="{00000000-0005-0000-0000-0000FF430000}"/>
    <cellStyle name="Moneda 2 3 2 3 2 2 3 2" xfId="1049" xr:uid="{00000000-0005-0000-0000-000000440000}"/>
    <cellStyle name="Moneda 2 3 2 3 2 2 4" xfId="1050" xr:uid="{00000000-0005-0000-0000-000001440000}"/>
    <cellStyle name="Moneda 2 3 2 3 2 2 4 2" xfId="1051" xr:uid="{00000000-0005-0000-0000-000002440000}"/>
    <cellStyle name="Moneda 2 3 2 3 2 2 5" xfId="1052" xr:uid="{00000000-0005-0000-0000-000003440000}"/>
    <cellStyle name="Moneda 2 3 2 3 2 2 6" xfId="1053" xr:uid="{00000000-0005-0000-0000-000004440000}"/>
    <cellStyle name="Moneda 2 3 2 3 2 3" xfId="1054" xr:uid="{00000000-0005-0000-0000-000005440000}"/>
    <cellStyle name="Moneda 2 3 2 3 2 3 2" xfId="1055" xr:uid="{00000000-0005-0000-0000-000006440000}"/>
    <cellStyle name="Moneda 2 3 2 3 2 3 3" xfId="1056" xr:uid="{00000000-0005-0000-0000-000007440000}"/>
    <cellStyle name="Moneda 2 3 2 3 2 4" xfId="1057" xr:uid="{00000000-0005-0000-0000-000008440000}"/>
    <cellStyle name="Moneda 2 3 2 3 2 4 2" xfId="1058" xr:uid="{00000000-0005-0000-0000-000009440000}"/>
    <cellStyle name="Moneda 2 3 2 3 2 5" xfId="1059" xr:uid="{00000000-0005-0000-0000-00000A440000}"/>
    <cellStyle name="Moneda 2 3 2 3 2 5 2" xfId="1060" xr:uid="{00000000-0005-0000-0000-00000B440000}"/>
    <cellStyle name="Moneda 2 3 2 3 2 6" xfId="1061" xr:uid="{00000000-0005-0000-0000-00000C440000}"/>
    <cellStyle name="Moneda 2 3 2 3 2 7" xfId="1062" xr:uid="{00000000-0005-0000-0000-00000D440000}"/>
    <cellStyle name="Moneda 2 3 2 3 3" xfId="1063" xr:uid="{00000000-0005-0000-0000-00000E440000}"/>
    <cellStyle name="Moneda 2 3 2 3 3 2" xfId="1064" xr:uid="{00000000-0005-0000-0000-00000F440000}"/>
    <cellStyle name="Moneda 2 3 2 3 3 2 2" xfId="1065" xr:uid="{00000000-0005-0000-0000-000010440000}"/>
    <cellStyle name="Moneda 2 3 2 3 3 2 3" xfId="1066" xr:uid="{00000000-0005-0000-0000-000011440000}"/>
    <cellStyle name="Moneda 2 3 2 3 3 3" xfId="1067" xr:uid="{00000000-0005-0000-0000-000012440000}"/>
    <cellStyle name="Moneda 2 3 2 3 3 3 2" xfId="1068" xr:uid="{00000000-0005-0000-0000-000013440000}"/>
    <cellStyle name="Moneda 2 3 2 3 3 4" xfId="1069" xr:uid="{00000000-0005-0000-0000-000014440000}"/>
    <cellStyle name="Moneda 2 3 2 3 3 4 2" xfId="1070" xr:uid="{00000000-0005-0000-0000-000015440000}"/>
    <cellStyle name="Moneda 2 3 2 3 3 5" xfId="1071" xr:uid="{00000000-0005-0000-0000-000016440000}"/>
    <cellStyle name="Moneda 2 3 2 3 3 6" xfId="1072" xr:uid="{00000000-0005-0000-0000-000017440000}"/>
    <cellStyle name="Moneda 2 3 2 3 4" xfId="1073" xr:uid="{00000000-0005-0000-0000-000018440000}"/>
    <cellStyle name="Moneda 2 3 2 3 4 2" xfId="1074" xr:uid="{00000000-0005-0000-0000-000019440000}"/>
    <cellStyle name="Moneda 2 3 2 3 4 3" xfId="1075" xr:uid="{00000000-0005-0000-0000-00001A440000}"/>
    <cellStyle name="Moneda 2 3 2 3 5" xfId="1076" xr:uid="{00000000-0005-0000-0000-00001B440000}"/>
    <cellStyle name="Moneda 2 3 2 3 5 2" xfId="1077" xr:uid="{00000000-0005-0000-0000-00001C440000}"/>
    <cellStyle name="Moneda 2 3 2 3 6" xfId="1078" xr:uid="{00000000-0005-0000-0000-00001D440000}"/>
    <cellStyle name="Moneda 2 3 2 3 6 2" xfId="1079" xr:uid="{00000000-0005-0000-0000-00001E440000}"/>
    <cellStyle name="Moneda 2 3 2 3 7" xfId="1080" xr:uid="{00000000-0005-0000-0000-00001F440000}"/>
    <cellStyle name="Moneda 2 3 2 3 8" xfId="1081" xr:uid="{00000000-0005-0000-0000-000020440000}"/>
    <cellStyle name="Moneda 2 3 2 4" xfId="1082" xr:uid="{00000000-0005-0000-0000-000021440000}"/>
    <cellStyle name="Moneda 2 3 2 4 2" xfId="1083" xr:uid="{00000000-0005-0000-0000-000022440000}"/>
    <cellStyle name="Moneda 2 3 2 4 2 2" xfId="1084" xr:uid="{00000000-0005-0000-0000-000023440000}"/>
    <cellStyle name="Moneda 2 3 2 4 2 2 2" xfId="1085" xr:uid="{00000000-0005-0000-0000-000024440000}"/>
    <cellStyle name="Moneda 2 3 2 4 2 2 2 2" xfId="1086" xr:uid="{00000000-0005-0000-0000-000025440000}"/>
    <cellStyle name="Moneda 2 3 2 4 2 2 2 3" xfId="1087" xr:uid="{00000000-0005-0000-0000-000026440000}"/>
    <cellStyle name="Moneda 2 3 2 4 2 2 3" xfId="1088" xr:uid="{00000000-0005-0000-0000-000027440000}"/>
    <cellStyle name="Moneda 2 3 2 4 2 2 3 2" xfId="1089" xr:uid="{00000000-0005-0000-0000-000028440000}"/>
    <cellStyle name="Moneda 2 3 2 4 2 2 4" xfId="1090" xr:uid="{00000000-0005-0000-0000-000029440000}"/>
    <cellStyle name="Moneda 2 3 2 4 2 2 4 2" xfId="1091" xr:uid="{00000000-0005-0000-0000-00002A440000}"/>
    <cellStyle name="Moneda 2 3 2 4 2 2 5" xfId="1092" xr:uid="{00000000-0005-0000-0000-00002B440000}"/>
    <cellStyle name="Moneda 2 3 2 4 2 2 6" xfId="1093" xr:uid="{00000000-0005-0000-0000-00002C440000}"/>
    <cellStyle name="Moneda 2 3 2 4 2 3" xfId="1094" xr:uid="{00000000-0005-0000-0000-00002D440000}"/>
    <cellStyle name="Moneda 2 3 2 4 2 3 2" xfId="1095" xr:uid="{00000000-0005-0000-0000-00002E440000}"/>
    <cellStyle name="Moneda 2 3 2 4 2 3 3" xfId="1096" xr:uid="{00000000-0005-0000-0000-00002F440000}"/>
    <cellStyle name="Moneda 2 3 2 4 2 4" xfId="1097" xr:uid="{00000000-0005-0000-0000-000030440000}"/>
    <cellStyle name="Moneda 2 3 2 4 2 4 2" xfId="1098" xr:uid="{00000000-0005-0000-0000-000031440000}"/>
    <cellStyle name="Moneda 2 3 2 4 2 5" xfId="1099" xr:uid="{00000000-0005-0000-0000-000032440000}"/>
    <cellStyle name="Moneda 2 3 2 4 2 5 2" xfId="1100" xr:uid="{00000000-0005-0000-0000-000033440000}"/>
    <cellStyle name="Moneda 2 3 2 4 2 6" xfId="1101" xr:uid="{00000000-0005-0000-0000-000034440000}"/>
    <cellStyle name="Moneda 2 3 2 4 2 7" xfId="1102" xr:uid="{00000000-0005-0000-0000-000035440000}"/>
    <cellStyle name="Moneda 2 3 2 4 3" xfId="1103" xr:uid="{00000000-0005-0000-0000-000036440000}"/>
    <cellStyle name="Moneda 2 3 2 4 3 2" xfId="1104" xr:uid="{00000000-0005-0000-0000-000037440000}"/>
    <cellStyle name="Moneda 2 3 2 4 3 2 2" xfId="1105" xr:uid="{00000000-0005-0000-0000-000038440000}"/>
    <cellStyle name="Moneda 2 3 2 4 3 2 3" xfId="1106" xr:uid="{00000000-0005-0000-0000-000039440000}"/>
    <cellStyle name="Moneda 2 3 2 4 3 3" xfId="1107" xr:uid="{00000000-0005-0000-0000-00003A440000}"/>
    <cellStyle name="Moneda 2 3 2 4 3 3 2" xfId="1108" xr:uid="{00000000-0005-0000-0000-00003B440000}"/>
    <cellStyle name="Moneda 2 3 2 4 3 4" xfId="1109" xr:uid="{00000000-0005-0000-0000-00003C440000}"/>
    <cellStyle name="Moneda 2 3 2 4 3 4 2" xfId="1110" xr:uid="{00000000-0005-0000-0000-00003D440000}"/>
    <cellStyle name="Moneda 2 3 2 4 3 5" xfId="1111" xr:uid="{00000000-0005-0000-0000-00003E440000}"/>
    <cellStyle name="Moneda 2 3 2 4 3 6" xfId="1112" xr:uid="{00000000-0005-0000-0000-00003F440000}"/>
    <cellStyle name="Moneda 2 3 2 4 4" xfId="1113" xr:uid="{00000000-0005-0000-0000-000040440000}"/>
    <cellStyle name="Moneda 2 3 2 4 4 2" xfId="1114" xr:uid="{00000000-0005-0000-0000-000041440000}"/>
    <cellStyle name="Moneda 2 3 2 4 4 3" xfId="1115" xr:uid="{00000000-0005-0000-0000-000042440000}"/>
    <cellStyle name="Moneda 2 3 2 4 5" xfId="1116" xr:uid="{00000000-0005-0000-0000-000043440000}"/>
    <cellStyle name="Moneda 2 3 2 4 5 2" xfId="1117" xr:uid="{00000000-0005-0000-0000-000044440000}"/>
    <cellStyle name="Moneda 2 3 2 4 6" xfId="1118" xr:uid="{00000000-0005-0000-0000-000045440000}"/>
    <cellStyle name="Moneda 2 3 2 4 6 2" xfId="1119" xr:uid="{00000000-0005-0000-0000-000046440000}"/>
    <cellStyle name="Moneda 2 3 2 4 7" xfId="1120" xr:uid="{00000000-0005-0000-0000-000047440000}"/>
    <cellStyle name="Moneda 2 3 2 4 8" xfId="1121" xr:uid="{00000000-0005-0000-0000-000048440000}"/>
    <cellStyle name="Moneda 2 3 2 5" xfId="1122" xr:uid="{00000000-0005-0000-0000-000049440000}"/>
    <cellStyle name="Moneda 2 3 2 5 2" xfId="1123" xr:uid="{00000000-0005-0000-0000-00004A440000}"/>
    <cellStyle name="Moneda 2 3 2 5 2 2" xfId="1124" xr:uid="{00000000-0005-0000-0000-00004B440000}"/>
    <cellStyle name="Moneda 2 3 2 5 2 2 2" xfId="1125" xr:uid="{00000000-0005-0000-0000-00004C440000}"/>
    <cellStyle name="Moneda 2 3 2 5 2 2 2 2" xfId="1126" xr:uid="{00000000-0005-0000-0000-00004D440000}"/>
    <cellStyle name="Moneda 2 3 2 5 2 2 3" xfId="1127" xr:uid="{00000000-0005-0000-0000-00004E440000}"/>
    <cellStyle name="Moneda 2 3 2 5 2 3" xfId="1128" xr:uid="{00000000-0005-0000-0000-00004F440000}"/>
    <cellStyle name="Moneda 2 3 2 5 2 3 2" xfId="1129" xr:uid="{00000000-0005-0000-0000-000050440000}"/>
    <cellStyle name="Moneda 2 3 2 5 2 3 3" xfId="1130" xr:uid="{00000000-0005-0000-0000-000051440000}"/>
    <cellStyle name="Moneda 2 3 2 5 2 4" xfId="1131" xr:uid="{00000000-0005-0000-0000-000052440000}"/>
    <cellStyle name="Moneda 2 3 2 5 2 4 2" xfId="1132" xr:uid="{00000000-0005-0000-0000-000053440000}"/>
    <cellStyle name="Moneda 2 3 2 5 2 5" xfId="1133" xr:uid="{00000000-0005-0000-0000-000054440000}"/>
    <cellStyle name="Moneda 2 3 2 5 2 6" xfId="1134" xr:uid="{00000000-0005-0000-0000-000055440000}"/>
    <cellStyle name="Moneda 2 3 2 5 3" xfId="1135" xr:uid="{00000000-0005-0000-0000-000056440000}"/>
    <cellStyle name="Moneda 2 3 2 5 3 2" xfId="1136" xr:uid="{00000000-0005-0000-0000-000057440000}"/>
    <cellStyle name="Moneda 2 3 2 5 3 2 2" xfId="1137" xr:uid="{00000000-0005-0000-0000-000058440000}"/>
    <cellStyle name="Moneda 2 3 2 5 3 3" xfId="1138" xr:uid="{00000000-0005-0000-0000-000059440000}"/>
    <cellStyle name="Moneda 2 3 2 5 4" xfId="1139" xr:uid="{00000000-0005-0000-0000-00005A440000}"/>
    <cellStyle name="Moneda 2 3 2 5 4 2" xfId="1140" xr:uid="{00000000-0005-0000-0000-00005B440000}"/>
    <cellStyle name="Moneda 2 3 2 5 4 3" xfId="1141" xr:uid="{00000000-0005-0000-0000-00005C440000}"/>
    <cellStyle name="Moneda 2 3 2 5 5" xfId="1142" xr:uid="{00000000-0005-0000-0000-00005D440000}"/>
    <cellStyle name="Moneda 2 3 2 5 5 2" xfId="1143" xr:uid="{00000000-0005-0000-0000-00005E440000}"/>
    <cellStyle name="Moneda 2 3 2 5 6" xfId="1144" xr:uid="{00000000-0005-0000-0000-00005F440000}"/>
    <cellStyle name="Moneda 2 3 2 5 7" xfId="1145" xr:uid="{00000000-0005-0000-0000-000060440000}"/>
    <cellStyle name="Moneda 2 3 2 6" xfId="1146" xr:uid="{00000000-0005-0000-0000-000061440000}"/>
    <cellStyle name="Moneda 2 3 2 6 2" xfId="1147" xr:uid="{00000000-0005-0000-0000-000062440000}"/>
    <cellStyle name="Moneda 2 3 2 6 2 2" xfId="1148" xr:uid="{00000000-0005-0000-0000-000063440000}"/>
    <cellStyle name="Moneda 2 3 2 6 2 2 2" xfId="1149" xr:uid="{00000000-0005-0000-0000-000064440000}"/>
    <cellStyle name="Moneda 2 3 2 6 2 3" xfId="1150" xr:uid="{00000000-0005-0000-0000-000065440000}"/>
    <cellStyle name="Moneda 2 3 2 6 3" xfId="1151" xr:uid="{00000000-0005-0000-0000-000066440000}"/>
    <cellStyle name="Moneda 2 3 2 6 3 2" xfId="1152" xr:uid="{00000000-0005-0000-0000-000067440000}"/>
    <cellStyle name="Moneda 2 3 2 6 3 3" xfId="1153" xr:uid="{00000000-0005-0000-0000-000068440000}"/>
    <cellStyle name="Moneda 2 3 2 6 4" xfId="1154" xr:uid="{00000000-0005-0000-0000-000069440000}"/>
    <cellStyle name="Moneda 2 3 2 6 4 2" xfId="1155" xr:uid="{00000000-0005-0000-0000-00006A440000}"/>
    <cellStyle name="Moneda 2 3 2 6 5" xfId="1156" xr:uid="{00000000-0005-0000-0000-00006B440000}"/>
    <cellStyle name="Moneda 2 3 2 6 6" xfId="1157" xr:uid="{00000000-0005-0000-0000-00006C440000}"/>
    <cellStyle name="Moneda 2 3 2 7" xfId="1158" xr:uid="{00000000-0005-0000-0000-00006D440000}"/>
    <cellStyle name="Moneda 2 3 2 7 2" xfId="1159" xr:uid="{00000000-0005-0000-0000-00006E440000}"/>
    <cellStyle name="Moneda 2 3 2 7 2 2" xfId="1160" xr:uid="{00000000-0005-0000-0000-00006F440000}"/>
    <cellStyle name="Moneda 2 3 2 7 3" xfId="1161" xr:uid="{00000000-0005-0000-0000-000070440000}"/>
    <cellStyle name="Moneda 2 3 2 8" xfId="1162" xr:uid="{00000000-0005-0000-0000-000071440000}"/>
    <cellStyle name="Moneda 2 3 2 8 2" xfId="1163" xr:uid="{00000000-0005-0000-0000-000072440000}"/>
    <cellStyle name="Moneda 2 3 2 8 3" xfId="1164" xr:uid="{00000000-0005-0000-0000-000073440000}"/>
    <cellStyle name="Moneda 2 3 2 9" xfId="1165" xr:uid="{00000000-0005-0000-0000-000074440000}"/>
    <cellStyle name="Moneda 2 3 2 9 2" xfId="1166" xr:uid="{00000000-0005-0000-0000-000075440000}"/>
    <cellStyle name="Moneda 2 3 3" xfId="1167" xr:uid="{00000000-0005-0000-0000-000076440000}"/>
    <cellStyle name="Moneda 2 3 3 2" xfId="1168" xr:uid="{00000000-0005-0000-0000-000077440000}"/>
    <cellStyle name="Moneda 2 3 3 2 2" xfId="1169" xr:uid="{00000000-0005-0000-0000-000078440000}"/>
    <cellStyle name="Moneda 2 3 3 2 2 2" xfId="1170" xr:uid="{00000000-0005-0000-0000-000079440000}"/>
    <cellStyle name="Moneda 2 3 3 2 2 2 2" xfId="1171" xr:uid="{00000000-0005-0000-0000-00007A440000}"/>
    <cellStyle name="Moneda 2 3 3 2 2 2 2 2" xfId="1172" xr:uid="{00000000-0005-0000-0000-00007B440000}"/>
    <cellStyle name="Moneda 2 3 3 2 2 2 3" xfId="1173" xr:uid="{00000000-0005-0000-0000-00007C440000}"/>
    <cellStyle name="Moneda 2 3 3 2 2 3" xfId="1174" xr:uid="{00000000-0005-0000-0000-00007D440000}"/>
    <cellStyle name="Moneda 2 3 3 2 2 3 2" xfId="1175" xr:uid="{00000000-0005-0000-0000-00007E440000}"/>
    <cellStyle name="Moneda 2 3 3 2 2 3 3" xfId="1176" xr:uid="{00000000-0005-0000-0000-00007F440000}"/>
    <cellStyle name="Moneda 2 3 3 2 2 4" xfId="1177" xr:uid="{00000000-0005-0000-0000-000080440000}"/>
    <cellStyle name="Moneda 2 3 3 2 2 4 2" xfId="1178" xr:uid="{00000000-0005-0000-0000-000081440000}"/>
    <cellStyle name="Moneda 2 3 3 2 2 5" xfId="1179" xr:uid="{00000000-0005-0000-0000-000082440000}"/>
    <cellStyle name="Moneda 2 3 3 2 2 6" xfId="1180" xr:uid="{00000000-0005-0000-0000-000083440000}"/>
    <cellStyle name="Moneda 2 3 3 2 3" xfId="1181" xr:uid="{00000000-0005-0000-0000-000084440000}"/>
    <cellStyle name="Moneda 2 3 3 2 3 2" xfId="1182" xr:uid="{00000000-0005-0000-0000-000085440000}"/>
    <cellStyle name="Moneda 2 3 3 2 3 2 2" xfId="1183" xr:uid="{00000000-0005-0000-0000-000086440000}"/>
    <cellStyle name="Moneda 2 3 3 2 3 3" xfId="1184" xr:uid="{00000000-0005-0000-0000-000087440000}"/>
    <cellStyle name="Moneda 2 3 3 2 4" xfId="1185" xr:uid="{00000000-0005-0000-0000-000088440000}"/>
    <cellStyle name="Moneda 2 3 3 2 4 2" xfId="1186" xr:uid="{00000000-0005-0000-0000-000089440000}"/>
    <cellStyle name="Moneda 2 3 3 2 4 3" xfId="1187" xr:uid="{00000000-0005-0000-0000-00008A440000}"/>
    <cellStyle name="Moneda 2 3 3 2 5" xfId="1188" xr:uid="{00000000-0005-0000-0000-00008B440000}"/>
    <cellStyle name="Moneda 2 3 3 2 5 2" xfId="1189" xr:uid="{00000000-0005-0000-0000-00008C440000}"/>
    <cellStyle name="Moneda 2 3 3 2 6" xfId="1190" xr:uid="{00000000-0005-0000-0000-00008D440000}"/>
    <cellStyle name="Moneda 2 3 3 2 7" xfId="1191" xr:uid="{00000000-0005-0000-0000-00008E440000}"/>
    <cellStyle name="Moneda 2 3 3 3" xfId="1192" xr:uid="{00000000-0005-0000-0000-00008F440000}"/>
    <cellStyle name="Moneda 2 3 3 3 2" xfId="1193" xr:uid="{00000000-0005-0000-0000-000090440000}"/>
    <cellStyle name="Moneda 2 3 3 3 2 2" xfId="1194" xr:uid="{00000000-0005-0000-0000-000091440000}"/>
    <cellStyle name="Moneda 2 3 3 3 2 2 2" xfId="1195" xr:uid="{00000000-0005-0000-0000-000092440000}"/>
    <cellStyle name="Moneda 2 3 3 3 2 2 3" xfId="1196" xr:uid="{00000000-0005-0000-0000-000093440000}"/>
    <cellStyle name="Moneda 2 3 3 3 2 3" xfId="1197" xr:uid="{00000000-0005-0000-0000-000094440000}"/>
    <cellStyle name="Moneda 2 3 3 3 2 4" xfId="1198" xr:uid="{00000000-0005-0000-0000-000095440000}"/>
    <cellStyle name="Moneda 2 3 3 3 3" xfId="1199" xr:uid="{00000000-0005-0000-0000-000096440000}"/>
    <cellStyle name="Moneda 2 3 3 3 3 2" xfId="1200" xr:uid="{00000000-0005-0000-0000-000097440000}"/>
    <cellStyle name="Moneda 2 3 3 3 3 2 2" xfId="1201" xr:uid="{00000000-0005-0000-0000-000098440000}"/>
    <cellStyle name="Moneda 2 3 3 3 3 3" xfId="1202" xr:uid="{00000000-0005-0000-0000-000099440000}"/>
    <cellStyle name="Moneda 2 3 3 3 4" xfId="1203" xr:uid="{00000000-0005-0000-0000-00009A440000}"/>
    <cellStyle name="Moneda 2 3 3 3 4 2" xfId="1204" xr:uid="{00000000-0005-0000-0000-00009B440000}"/>
    <cellStyle name="Moneda 2 3 3 3 4 3" xfId="1205" xr:uid="{00000000-0005-0000-0000-00009C440000}"/>
    <cellStyle name="Moneda 2 3 3 3 5" xfId="1206" xr:uid="{00000000-0005-0000-0000-00009D440000}"/>
    <cellStyle name="Moneda 2 3 3 3 6" xfId="1207" xr:uid="{00000000-0005-0000-0000-00009E440000}"/>
    <cellStyle name="Moneda 2 3 3 4" xfId="1208" xr:uid="{00000000-0005-0000-0000-00009F440000}"/>
    <cellStyle name="Moneda 2 3 3 4 2" xfId="1209" xr:uid="{00000000-0005-0000-0000-0000A0440000}"/>
    <cellStyle name="Moneda 2 3 3 4 2 2" xfId="1210" xr:uid="{00000000-0005-0000-0000-0000A1440000}"/>
    <cellStyle name="Moneda 2 3 3 4 2 2 2" xfId="1211" xr:uid="{00000000-0005-0000-0000-0000A2440000}"/>
    <cellStyle name="Moneda 2 3 3 4 2 3" xfId="1212" xr:uid="{00000000-0005-0000-0000-0000A3440000}"/>
    <cellStyle name="Moneda 2 3 3 4 2 4" xfId="1213" xr:uid="{00000000-0005-0000-0000-0000A4440000}"/>
    <cellStyle name="Moneda 2 3 3 4 3" xfId="1214" xr:uid="{00000000-0005-0000-0000-0000A5440000}"/>
    <cellStyle name="Moneda 2 3 3 4 3 2" xfId="1215" xr:uid="{00000000-0005-0000-0000-0000A6440000}"/>
    <cellStyle name="Moneda 2 3 3 4 4" xfId="1216" xr:uid="{00000000-0005-0000-0000-0000A7440000}"/>
    <cellStyle name="Moneda 2 3 3 4 5" xfId="1217" xr:uid="{00000000-0005-0000-0000-0000A8440000}"/>
    <cellStyle name="Moneda 2 3 3 5" xfId="1218" xr:uid="{00000000-0005-0000-0000-0000A9440000}"/>
    <cellStyle name="Moneda 2 3 3 5 2" xfId="1219" xr:uid="{00000000-0005-0000-0000-0000AA440000}"/>
    <cellStyle name="Moneda 2 3 3 5 2 2" xfId="1220" xr:uid="{00000000-0005-0000-0000-0000AB440000}"/>
    <cellStyle name="Moneda 2 3 3 5 2 3" xfId="1221" xr:uid="{00000000-0005-0000-0000-0000AC440000}"/>
    <cellStyle name="Moneda 2 3 3 5 3" xfId="1222" xr:uid="{00000000-0005-0000-0000-0000AD440000}"/>
    <cellStyle name="Moneda 2 3 3 5 4" xfId="1223" xr:uid="{00000000-0005-0000-0000-0000AE440000}"/>
    <cellStyle name="Moneda 2 3 3 6" xfId="1224" xr:uid="{00000000-0005-0000-0000-0000AF440000}"/>
    <cellStyle name="Moneda 2 3 3 6 2" xfId="1225" xr:uid="{00000000-0005-0000-0000-0000B0440000}"/>
    <cellStyle name="Moneda 2 3 3 6 2 2" xfId="1226" xr:uid="{00000000-0005-0000-0000-0000B1440000}"/>
    <cellStyle name="Moneda 2 3 3 6 3" xfId="1227" xr:uid="{00000000-0005-0000-0000-0000B2440000}"/>
    <cellStyle name="Moneda 2 3 3 7" xfId="1228" xr:uid="{00000000-0005-0000-0000-0000B3440000}"/>
    <cellStyle name="Moneda 2 3 3 7 2" xfId="1229" xr:uid="{00000000-0005-0000-0000-0000B4440000}"/>
    <cellStyle name="Moneda 2 3 3 8" xfId="1230" xr:uid="{00000000-0005-0000-0000-0000B5440000}"/>
    <cellStyle name="Moneda 2 3 4" xfId="1231" xr:uid="{00000000-0005-0000-0000-0000B6440000}"/>
    <cellStyle name="Moneda 2 3 4 2" xfId="1232" xr:uid="{00000000-0005-0000-0000-0000B7440000}"/>
    <cellStyle name="Moneda 2 3 4 2 2" xfId="1233" xr:uid="{00000000-0005-0000-0000-0000B8440000}"/>
    <cellStyle name="Moneda 2 3 4 2 2 2" xfId="1234" xr:uid="{00000000-0005-0000-0000-0000B9440000}"/>
    <cellStyle name="Moneda 2 3 4 2 2 2 2" xfId="1235" xr:uid="{00000000-0005-0000-0000-0000BA440000}"/>
    <cellStyle name="Moneda 2 3 4 2 2 2 2 2" xfId="1236" xr:uid="{00000000-0005-0000-0000-0000BB440000}"/>
    <cellStyle name="Moneda 2 3 4 2 2 2 3" xfId="1237" xr:uid="{00000000-0005-0000-0000-0000BC440000}"/>
    <cellStyle name="Moneda 2 3 4 2 2 3" xfId="1238" xr:uid="{00000000-0005-0000-0000-0000BD440000}"/>
    <cellStyle name="Moneda 2 3 4 2 2 3 2" xfId="1239" xr:uid="{00000000-0005-0000-0000-0000BE440000}"/>
    <cellStyle name="Moneda 2 3 4 2 2 3 3" xfId="1240" xr:uid="{00000000-0005-0000-0000-0000BF440000}"/>
    <cellStyle name="Moneda 2 3 4 2 2 4" xfId="1241" xr:uid="{00000000-0005-0000-0000-0000C0440000}"/>
    <cellStyle name="Moneda 2 3 4 2 2 4 2" xfId="1242" xr:uid="{00000000-0005-0000-0000-0000C1440000}"/>
    <cellStyle name="Moneda 2 3 4 2 2 5" xfId="1243" xr:uid="{00000000-0005-0000-0000-0000C2440000}"/>
    <cellStyle name="Moneda 2 3 4 2 2 6" xfId="1244" xr:uid="{00000000-0005-0000-0000-0000C3440000}"/>
    <cellStyle name="Moneda 2 3 4 2 3" xfId="1245" xr:uid="{00000000-0005-0000-0000-0000C4440000}"/>
    <cellStyle name="Moneda 2 3 4 2 3 2" xfId="1246" xr:uid="{00000000-0005-0000-0000-0000C5440000}"/>
    <cellStyle name="Moneda 2 3 4 2 3 2 2" xfId="1247" xr:uid="{00000000-0005-0000-0000-0000C6440000}"/>
    <cellStyle name="Moneda 2 3 4 2 3 3" xfId="1248" xr:uid="{00000000-0005-0000-0000-0000C7440000}"/>
    <cellStyle name="Moneda 2 3 4 2 4" xfId="1249" xr:uid="{00000000-0005-0000-0000-0000C8440000}"/>
    <cellStyle name="Moneda 2 3 4 2 4 2" xfId="1250" xr:uid="{00000000-0005-0000-0000-0000C9440000}"/>
    <cellStyle name="Moneda 2 3 4 2 4 3" xfId="1251" xr:uid="{00000000-0005-0000-0000-0000CA440000}"/>
    <cellStyle name="Moneda 2 3 4 2 5" xfId="1252" xr:uid="{00000000-0005-0000-0000-0000CB440000}"/>
    <cellStyle name="Moneda 2 3 4 2 5 2" xfId="1253" xr:uid="{00000000-0005-0000-0000-0000CC440000}"/>
    <cellStyle name="Moneda 2 3 4 2 6" xfId="1254" xr:uid="{00000000-0005-0000-0000-0000CD440000}"/>
    <cellStyle name="Moneda 2 3 4 2 7" xfId="1255" xr:uid="{00000000-0005-0000-0000-0000CE440000}"/>
    <cellStyle name="Moneda 2 3 4 3" xfId="1256" xr:uid="{00000000-0005-0000-0000-0000CF440000}"/>
    <cellStyle name="Moneda 2 3 4 3 2" xfId="1257" xr:uid="{00000000-0005-0000-0000-0000D0440000}"/>
    <cellStyle name="Moneda 2 3 4 3 2 2" xfId="1258" xr:uid="{00000000-0005-0000-0000-0000D1440000}"/>
    <cellStyle name="Moneda 2 3 4 3 2 2 2" xfId="1259" xr:uid="{00000000-0005-0000-0000-0000D2440000}"/>
    <cellStyle name="Moneda 2 3 4 3 2 2 3" xfId="1260" xr:uid="{00000000-0005-0000-0000-0000D3440000}"/>
    <cellStyle name="Moneda 2 3 4 3 2 3" xfId="1261" xr:uid="{00000000-0005-0000-0000-0000D4440000}"/>
    <cellStyle name="Moneda 2 3 4 3 2 4" xfId="1262" xr:uid="{00000000-0005-0000-0000-0000D5440000}"/>
    <cellStyle name="Moneda 2 3 4 3 3" xfId="1263" xr:uid="{00000000-0005-0000-0000-0000D6440000}"/>
    <cellStyle name="Moneda 2 3 4 3 3 2" xfId="1264" xr:uid="{00000000-0005-0000-0000-0000D7440000}"/>
    <cellStyle name="Moneda 2 3 4 3 3 2 2" xfId="1265" xr:uid="{00000000-0005-0000-0000-0000D8440000}"/>
    <cellStyle name="Moneda 2 3 4 3 3 3" xfId="1266" xr:uid="{00000000-0005-0000-0000-0000D9440000}"/>
    <cellStyle name="Moneda 2 3 4 3 4" xfId="1267" xr:uid="{00000000-0005-0000-0000-0000DA440000}"/>
    <cellStyle name="Moneda 2 3 4 3 4 2" xfId="1268" xr:uid="{00000000-0005-0000-0000-0000DB440000}"/>
    <cellStyle name="Moneda 2 3 4 3 4 3" xfId="1269" xr:uid="{00000000-0005-0000-0000-0000DC440000}"/>
    <cellStyle name="Moneda 2 3 4 3 5" xfId="1270" xr:uid="{00000000-0005-0000-0000-0000DD440000}"/>
    <cellStyle name="Moneda 2 3 4 3 6" xfId="1271" xr:uid="{00000000-0005-0000-0000-0000DE440000}"/>
    <cellStyle name="Moneda 2 3 4 4" xfId="1272" xr:uid="{00000000-0005-0000-0000-0000DF440000}"/>
    <cellStyle name="Moneda 2 3 4 4 2" xfId="1273" xr:uid="{00000000-0005-0000-0000-0000E0440000}"/>
    <cellStyle name="Moneda 2 3 4 4 2 2" xfId="1274" xr:uid="{00000000-0005-0000-0000-0000E1440000}"/>
    <cellStyle name="Moneda 2 3 4 4 2 2 2" xfId="1275" xr:uid="{00000000-0005-0000-0000-0000E2440000}"/>
    <cellStyle name="Moneda 2 3 4 4 2 3" xfId="1276" xr:uid="{00000000-0005-0000-0000-0000E3440000}"/>
    <cellStyle name="Moneda 2 3 4 4 2 4" xfId="1277" xr:uid="{00000000-0005-0000-0000-0000E4440000}"/>
    <cellStyle name="Moneda 2 3 4 4 3" xfId="1278" xr:uid="{00000000-0005-0000-0000-0000E5440000}"/>
    <cellStyle name="Moneda 2 3 4 4 3 2" xfId="1279" xr:uid="{00000000-0005-0000-0000-0000E6440000}"/>
    <cellStyle name="Moneda 2 3 4 4 4" xfId="1280" xr:uid="{00000000-0005-0000-0000-0000E7440000}"/>
    <cellStyle name="Moneda 2 3 4 4 5" xfId="1281" xr:uid="{00000000-0005-0000-0000-0000E8440000}"/>
    <cellStyle name="Moneda 2 3 4 5" xfId="1282" xr:uid="{00000000-0005-0000-0000-0000E9440000}"/>
    <cellStyle name="Moneda 2 3 4 5 2" xfId="1283" xr:uid="{00000000-0005-0000-0000-0000EA440000}"/>
    <cellStyle name="Moneda 2 3 4 5 2 2" xfId="1284" xr:uid="{00000000-0005-0000-0000-0000EB440000}"/>
    <cellStyle name="Moneda 2 3 4 5 2 3" xfId="1285" xr:uid="{00000000-0005-0000-0000-0000EC440000}"/>
    <cellStyle name="Moneda 2 3 4 5 3" xfId="1286" xr:uid="{00000000-0005-0000-0000-0000ED440000}"/>
    <cellStyle name="Moneda 2 3 4 5 4" xfId="1287" xr:uid="{00000000-0005-0000-0000-0000EE440000}"/>
    <cellStyle name="Moneda 2 3 4 6" xfId="1288" xr:uid="{00000000-0005-0000-0000-0000EF440000}"/>
    <cellStyle name="Moneda 2 3 4 6 2" xfId="1289" xr:uid="{00000000-0005-0000-0000-0000F0440000}"/>
    <cellStyle name="Moneda 2 3 4 6 2 2" xfId="1290" xr:uid="{00000000-0005-0000-0000-0000F1440000}"/>
    <cellStyle name="Moneda 2 3 4 6 3" xfId="1291" xr:uid="{00000000-0005-0000-0000-0000F2440000}"/>
    <cellStyle name="Moneda 2 3 4 7" xfId="1292" xr:uid="{00000000-0005-0000-0000-0000F3440000}"/>
    <cellStyle name="Moneda 2 3 4 7 2" xfId="1293" xr:uid="{00000000-0005-0000-0000-0000F4440000}"/>
    <cellStyle name="Moneda 2 3 4 8" xfId="1294" xr:uid="{00000000-0005-0000-0000-0000F5440000}"/>
    <cellStyle name="Moneda 2 3 5" xfId="1295" xr:uid="{00000000-0005-0000-0000-0000F6440000}"/>
    <cellStyle name="Moneda 2 3 5 2" xfId="1296" xr:uid="{00000000-0005-0000-0000-0000F7440000}"/>
    <cellStyle name="Moneda 2 3 5 2 2" xfId="1297" xr:uid="{00000000-0005-0000-0000-0000F8440000}"/>
    <cellStyle name="Moneda 2 3 5 2 2 2" xfId="1298" xr:uid="{00000000-0005-0000-0000-0000F9440000}"/>
    <cellStyle name="Moneda 2 3 5 2 2 2 2" xfId="1299" xr:uid="{00000000-0005-0000-0000-0000FA440000}"/>
    <cellStyle name="Moneda 2 3 5 2 2 2 3" xfId="1300" xr:uid="{00000000-0005-0000-0000-0000FB440000}"/>
    <cellStyle name="Moneda 2 3 5 2 2 3" xfId="1301" xr:uid="{00000000-0005-0000-0000-0000FC440000}"/>
    <cellStyle name="Moneda 2 3 5 2 2 3 2" xfId="1302" xr:uid="{00000000-0005-0000-0000-0000FD440000}"/>
    <cellStyle name="Moneda 2 3 5 2 2 4" xfId="1303" xr:uid="{00000000-0005-0000-0000-0000FE440000}"/>
    <cellStyle name="Moneda 2 3 5 2 2 4 2" xfId="1304" xr:uid="{00000000-0005-0000-0000-0000FF440000}"/>
    <cellStyle name="Moneda 2 3 5 2 2 5" xfId="1305" xr:uid="{00000000-0005-0000-0000-000000450000}"/>
    <cellStyle name="Moneda 2 3 5 2 2 6" xfId="1306" xr:uid="{00000000-0005-0000-0000-000001450000}"/>
    <cellStyle name="Moneda 2 3 5 2 3" xfId="1307" xr:uid="{00000000-0005-0000-0000-000002450000}"/>
    <cellStyle name="Moneda 2 3 5 2 3 2" xfId="1308" xr:uid="{00000000-0005-0000-0000-000003450000}"/>
    <cellStyle name="Moneda 2 3 5 2 3 3" xfId="1309" xr:uid="{00000000-0005-0000-0000-000004450000}"/>
    <cellStyle name="Moneda 2 3 5 2 4" xfId="1310" xr:uid="{00000000-0005-0000-0000-000005450000}"/>
    <cellStyle name="Moneda 2 3 5 2 4 2" xfId="1311" xr:uid="{00000000-0005-0000-0000-000006450000}"/>
    <cellStyle name="Moneda 2 3 5 2 5" xfId="1312" xr:uid="{00000000-0005-0000-0000-000007450000}"/>
    <cellStyle name="Moneda 2 3 5 2 5 2" xfId="1313" xr:uid="{00000000-0005-0000-0000-000008450000}"/>
    <cellStyle name="Moneda 2 3 5 2 6" xfId="1314" xr:uid="{00000000-0005-0000-0000-000009450000}"/>
    <cellStyle name="Moneda 2 3 5 2 7" xfId="1315" xr:uid="{00000000-0005-0000-0000-00000A450000}"/>
    <cellStyle name="Moneda 2 3 5 3" xfId="1316" xr:uid="{00000000-0005-0000-0000-00000B450000}"/>
    <cellStyle name="Moneda 2 3 5 3 2" xfId="1317" xr:uid="{00000000-0005-0000-0000-00000C450000}"/>
    <cellStyle name="Moneda 2 3 5 3 2 2" xfId="1318" xr:uid="{00000000-0005-0000-0000-00000D450000}"/>
    <cellStyle name="Moneda 2 3 5 3 2 3" xfId="1319" xr:uid="{00000000-0005-0000-0000-00000E450000}"/>
    <cellStyle name="Moneda 2 3 5 3 3" xfId="1320" xr:uid="{00000000-0005-0000-0000-00000F450000}"/>
    <cellStyle name="Moneda 2 3 5 3 3 2" xfId="1321" xr:uid="{00000000-0005-0000-0000-000010450000}"/>
    <cellStyle name="Moneda 2 3 5 3 4" xfId="1322" xr:uid="{00000000-0005-0000-0000-000011450000}"/>
    <cellStyle name="Moneda 2 3 5 3 4 2" xfId="1323" xr:uid="{00000000-0005-0000-0000-000012450000}"/>
    <cellStyle name="Moneda 2 3 5 3 5" xfId="1324" xr:uid="{00000000-0005-0000-0000-000013450000}"/>
    <cellStyle name="Moneda 2 3 5 3 6" xfId="1325" xr:uid="{00000000-0005-0000-0000-000014450000}"/>
    <cellStyle name="Moneda 2 3 5 4" xfId="1326" xr:uid="{00000000-0005-0000-0000-000015450000}"/>
    <cellStyle name="Moneda 2 3 5 4 2" xfId="1327" xr:uid="{00000000-0005-0000-0000-000016450000}"/>
    <cellStyle name="Moneda 2 3 5 4 3" xfId="1328" xr:uid="{00000000-0005-0000-0000-000017450000}"/>
    <cellStyle name="Moneda 2 3 5 5" xfId="1329" xr:uid="{00000000-0005-0000-0000-000018450000}"/>
    <cellStyle name="Moneda 2 3 5 5 2" xfId="1330" xr:uid="{00000000-0005-0000-0000-000019450000}"/>
    <cellStyle name="Moneda 2 3 5 6" xfId="1331" xr:uid="{00000000-0005-0000-0000-00001A450000}"/>
    <cellStyle name="Moneda 2 3 5 6 2" xfId="1332" xr:uid="{00000000-0005-0000-0000-00001B450000}"/>
    <cellStyle name="Moneda 2 3 5 7" xfId="1333" xr:uid="{00000000-0005-0000-0000-00001C450000}"/>
    <cellStyle name="Moneda 2 3 5 8" xfId="1334" xr:uid="{00000000-0005-0000-0000-00001D450000}"/>
    <cellStyle name="Moneda 2 3 6" xfId="1335" xr:uid="{00000000-0005-0000-0000-00001E450000}"/>
    <cellStyle name="Moneda 2 3 6 2" xfId="1336" xr:uid="{00000000-0005-0000-0000-00001F450000}"/>
    <cellStyle name="Moneda 2 3 6 2 2" xfId="1337" xr:uid="{00000000-0005-0000-0000-000020450000}"/>
    <cellStyle name="Moneda 2 3 6 2 2 2" xfId="1338" xr:uid="{00000000-0005-0000-0000-000021450000}"/>
    <cellStyle name="Moneda 2 3 6 2 2 2 2" xfId="1339" xr:uid="{00000000-0005-0000-0000-000022450000}"/>
    <cellStyle name="Moneda 2 3 6 2 2 3" xfId="1340" xr:uid="{00000000-0005-0000-0000-000023450000}"/>
    <cellStyle name="Moneda 2 3 6 2 3" xfId="1341" xr:uid="{00000000-0005-0000-0000-000024450000}"/>
    <cellStyle name="Moneda 2 3 6 2 3 2" xfId="1342" xr:uid="{00000000-0005-0000-0000-000025450000}"/>
    <cellStyle name="Moneda 2 3 6 2 3 3" xfId="1343" xr:uid="{00000000-0005-0000-0000-000026450000}"/>
    <cellStyle name="Moneda 2 3 6 2 4" xfId="1344" xr:uid="{00000000-0005-0000-0000-000027450000}"/>
    <cellStyle name="Moneda 2 3 6 2 4 2" xfId="1345" xr:uid="{00000000-0005-0000-0000-000028450000}"/>
    <cellStyle name="Moneda 2 3 6 2 5" xfId="1346" xr:uid="{00000000-0005-0000-0000-000029450000}"/>
    <cellStyle name="Moneda 2 3 6 2 6" xfId="1347" xr:uid="{00000000-0005-0000-0000-00002A450000}"/>
    <cellStyle name="Moneda 2 3 6 3" xfId="1348" xr:uid="{00000000-0005-0000-0000-00002B450000}"/>
    <cellStyle name="Moneda 2 3 6 3 2" xfId="1349" xr:uid="{00000000-0005-0000-0000-00002C450000}"/>
    <cellStyle name="Moneda 2 3 6 3 2 2" xfId="1350" xr:uid="{00000000-0005-0000-0000-00002D450000}"/>
    <cellStyle name="Moneda 2 3 6 3 3" xfId="1351" xr:uid="{00000000-0005-0000-0000-00002E450000}"/>
    <cellStyle name="Moneda 2 3 6 4" xfId="1352" xr:uid="{00000000-0005-0000-0000-00002F450000}"/>
    <cellStyle name="Moneda 2 3 6 4 2" xfId="1353" xr:uid="{00000000-0005-0000-0000-000030450000}"/>
    <cellStyle name="Moneda 2 3 6 4 3" xfId="1354" xr:uid="{00000000-0005-0000-0000-000031450000}"/>
    <cellStyle name="Moneda 2 3 6 5" xfId="1355" xr:uid="{00000000-0005-0000-0000-000032450000}"/>
    <cellStyle name="Moneda 2 3 6 5 2" xfId="1356" xr:uid="{00000000-0005-0000-0000-000033450000}"/>
    <cellStyle name="Moneda 2 3 6 6" xfId="1357" xr:uid="{00000000-0005-0000-0000-000034450000}"/>
    <cellStyle name="Moneda 2 3 6 7" xfId="1358" xr:uid="{00000000-0005-0000-0000-000035450000}"/>
    <cellStyle name="Moneda 2 3 7" xfId="1359" xr:uid="{00000000-0005-0000-0000-000036450000}"/>
    <cellStyle name="Moneda 2 3 7 2" xfId="1360" xr:uid="{00000000-0005-0000-0000-000037450000}"/>
    <cellStyle name="Moneda 2 3 7 2 2" xfId="1361" xr:uid="{00000000-0005-0000-0000-000038450000}"/>
    <cellStyle name="Moneda 2 3 7 2 2 2" xfId="1362" xr:uid="{00000000-0005-0000-0000-000039450000}"/>
    <cellStyle name="Moneda 2 3 7 2 2 3" xfId="1363" xr:uid="{00000000-0005-0000-0000-00003A450000}"/>
    <cellStyle name="Moneda 2 3 7 2 3" xfId="1364" xr:uid="{00000000-0005-0000-0000-00003B450000}"/>
    <cellStyle name="Moneda 2 3 7 2 4" xfId="1365" xr:uid="{00000000-0005-0000-0000-00003C450000}"/>
    <cellStyle name="Moneda 2 3 7 3" xfId="1366" xr:uid="{00000000-0005-0000-0000-00003D450000}"/>
    <cellStyle name="Moneda 2 3 7 3 2" xfId="1367" xr:uid="{00000000-0005-0000-0000-00003E450000}"/>
    <cellStyle name="Moneda 2 3 7 3 2 2" xfId="1368" xr:uid="{00000000-0005-0000-0000-00003F450000}"/>
    <cellStyle name="Moneda 2 3 7 3 3" xfId="1369" xr:uid="{00000000-0005-0000-0000-000040450000}"/>
    <cellStyle name="Moneda 2 3 7 4" xfId="1370" xr:uid="{00000000-0005-0000-0000-000041450000}"/>
    <cellStyle name="Moneda 2 3 7 4 2" xfId="1371" xr:uid="{00000000-0005-0000-0000-000042450000}"/>
    <cellStyle name="Moneda 2 3 7 4 3" xfId="1372" xr:uid="{00000000-0005-0000-0000-000043450000}"/>
    <cellStyle name="Moneda 2 3 7 5" xfId="1373" xr:uid="{00000000-0005-0000-0000-000044450000}"/>
    <cellStyle name="Moneda 2 3 7 6" xfId="1374" xr:uid="{00000000-0005-0000-0000-000045450000}"/>
    <cellStyle name="Moneda 2 3 8" xfId="1375" xr:uid="{00000000-0005-0000-0000-000046450000}"/>
    <cellStyle name="Moneda 2 3 8 2" xfId="1376" xr:uid="{00000000-0005-0000-0000-000047450000}"/>
    <cellStyle name="Moneda 2 3 8 2 2" xfId="1377" xr:uid="{00000000-0005-0000-0000-000048450000}"/>
    <cellStyle name="Moneda 2 3 8 2 3" xfId="1378" xr:uid="{00000000-0005-0000-0000-000049450000}"/>
    <cellStyle name="Moneda 2 3 8 3" xfId="1379" xr:uid="{00000000-0005-0000-0000-00004A450000}"/>
    <cellStyle name="Moneda 2 3 8 4" xfId="1380" xr:uid="{00000000-0005-0000-0000-00004B450000}"/>
    <cellStyle name="Moneda 2 3 9" xfId="1381" xr:uid="{00000000-0005-0000-0000-00004C450000}"/>
    <cellStyle name="Moneda 2 3 9 2" xfId="1382" xr:uid="{00000000-0005-0000-0000-00004D450000}"/>
    <cellStyle name="Moneda 2 3 9 2 2" xfId="1383" xr:uid="{00000000-0005-0000-0000-00004E450000}"/>
    <cellStyle name="Moneda 2 3 9 3" xfId="1384" xr:uid="{00000000-0005-0000-0000-00004F450000}"/>
    <cellStyle name="Moneda 2 4" xfId="1385" xr:uid="{00000000-0005-0000-0000-000050450000}"/>
    <cellStyle name="Moneda 2 4 2" xfId="1386" xr:uid="{00000000-0005-0000-0000-000051450000}"/>
    <cellStyle name="Moneda 2 5" xfId="1387" xr:uid="{00000000-0005-0000-0000-000052450000}"/>
    <cellStyle name="Moneda 2 5 2" xfId="1388" xr:uid="{00000000-0005-0000-0000-000053450000}"/>
    <cellStyle name="Moneda 2 5 2 2" xfId="1389" xr:uid="{00000000-0005-0000-0000-000054450000}"/>
    <cellStyle name="Moneda 2 5 3" xfId="1390" xr:uid="{00000000-0005-0000-0000-000055450000}"/>
    <cellStyle name="Moneda 2 5 3 2" xfId="1391" xr:uid="{00000000-0005-0000-0000-000056450000}"/>
    <cellStyle name="Moneda 2 5 4" xfId="1392" xr:uid="{00000000-0005-0000-0000-000057450000}"/>
    <cellStyle name="Moneda 2 5 4 2" xfId="1393" xr:uid="{00000000-0005-0000-0000-000058450000}"/>
    <cellStyle name="Moneda 2 5 5" xfId="1394" xr:uid="{00000000-0005-0000-0000-000059450000}"/>
    <cellStyle name="Moneda 2 6" xfId="1395" xr:uid="{00000000-0005-0000-0000-00005A450000}"/>
    <cellStyle name="Moneda 20" xfId="1396" xr:uid="{00000000-0005-0000-0000-00005B450000}"/>
    <cellStyle name="Moneda 20 2" xfId="1397" xr:uid="{00000000-0005-0000-0000-00005C450000}"/>
    <cellStyle name="Moneda 20 2 2" xfId="1398" xr:uid="{00000000-0005-0000-0000-00005D450000}"/>
    <cellStyle name="Moneda 20 2 2 2" xfId="1399" xr:uid="{00000000-0005-0000-0000-00005E450000}"/>
    <cellStyle name="Moneda 20 2 2 2 2" xfId="1400" xr:uid="{00000000-0005-0000-0000-00005F450000}"/>
    <cellStyle name="Moneda 20 2 2 3" xfId="1401" xr:uid="{00000000-0005-0000-0000-000060450000}"/>
    <cellStyle name="Moneda 20 2 2 3 2" xfId="1402" xr:uid="{00000000-0005-0000-0000-000061450000}"/>
    <cellStyle name="Moneda 20 2 2 4" xfId="1403" xr:uid="{00000000-0005-0000-0000-000062450000}"/>
    <cellStyle name="Moneda 20 2 2 4 2" xfId="1404" xr:uid="{00000000-0005-0000-0000-000063450000}"/>
    <cellStyle name="Moneda 20 2 2 5" xfId="1405" xr:uid="{00000000-0005-0000-0000-000064450000}"/>
    <cellStyle name="Moneda 20 2 3" xfId="1406" xr:uid="{00000000-0005-0000-0000-000065450000}"/>
    <cellStyle name="Moneda 20 2 3 2" xfId="1407" xr:uid="{00000000-0005-0000-0000-000066450000}"/>
    <cellStyle name="Moneda 20 2 4" xfId="1408" xr:uid="{00000000-0005-0000-0000-000067450000}"/>
    <cellStyle name="Moneda 20 2 4 2" xfId="1409" xr:uid="{00000000-0005-0000-0000-000068450000}"/>
    <cellStyle name="Moneda 20 2 5" xfId="1410" xr:uid="{00000000-0005-0000-0000-000069450000}"/>
    <cellStyle name="Moneda 20 2 5 2" xfId="1411" xr:uid="{00000000-0005-0000-0000-00006A450000}"/>
    <cellStyle name="Moneda 20 2 6" xfId="1412" xr:uid="{00000000-0005-0000-0000-00006B450000}"/>
    <cellStyle name="Moneda 20 2 7" xfId="1413" xr:uid="{00000000-0005-0000-0000-00006C450000}"/>
    <cellStyle name="Moneda 20 3" xfId="1414" xr:uid="{00000000-0005-0000-0000-00006D450000}"/>
    <cellStyle name="Moneda 20 3 2" xfId="1415" xr:uid="{00000000-0005-0000-0000-00006E450000}"/>
    <cellStyle name="Moneda 20 3 2 2" xfId="1416" xr:uid="{00000000-0005-0000-0000-00006F450000}"/>
    <cellStyle name="Moneda 20 3 3" xfId="1417" xr:uid="{00000000-0005-0000-0000-000070450000}"/>
    <cellStyle name="Moneda 20 3 3 2" xfId="1418" xr:uid="{00000000-0005-0000-0000-000071450000}"/>
    <cellStyle name="Moneda 20 3 4" xfId="1419" xr:uid="{00000000-0005-0000-0000-000072450000}"/>
    <cellStyle name="Moneda 20 3 4 2" xfId="1420" xr:uid="{00000000-0005-0000-0000-000073450000}"/>
    <cellStyle name="Moneda 20 3 5" xfId="1421" xr:uid="{00000000-0005-0000-0000-000074450000}"/>
    <cellStyle name="Moneda 20 4" xfId="1422" xr:uid="{00000000-0005-0000-0000-000075450000}"/>
    <cellStyle name="Moneda 20 4 2" xfId="1423" xr:uid="{00000000-0005-0000-0000-000076450000}"/>
    <cellStyle name="Moneda 20 5" xfId="1424" xr:uid="{00000000-0005-0000-0000-000077450000}"/>
    <cellStyle name="Moneda 20 5 2" xfId="1425" xr:uid="{00000000-0005-0000-0000-000078450000}"/>
    <cellStyle name="Moneda 20 6" xfId="1426" xr:uid="{00000000-0005-0000-0000-000079450000}"/>
    <cellStyle name="Moneda 20 6 2" xfId="1427" xr:uid="{00000000-0005-0000-0000-00007A450000}"/>
    <cellStyle name="Moneda 20 7" xfId="1428" xr:uid="{00000000-0005-0000-0000-00007B450000}"/>
    <cellStyle name="Moneda 20 8" xfId="1429" xr:uid="{00000000-0005-0000-0000-00007C450000}"/>
    <cellStyle name="Moneda 21" xfId="1430" xr:uid="{00000000-0005-0000-0000-00007D450000}"/>
    <cellStyle name="Moneda 21 2" xfId="1431" xr:uid="{00000000-0005-0000-0000-00007E450000}"/>
    <cellStyle name="Moneda 21 2 2" xfId="1432" xr:uid="{00000000-0005-0000-0000-00007F450000}"/>
    <cellStyle name="Moneda 21 2 2 2" xfId="1433" xr:uid="{00000000-0005-0000-0000-000080450000}"/>
    <cellStyle name="Moneda 21 2 2 2 2" xfId="1434" xr:uid="{00000000-0005-0000-0000-000081450000}"/>
    <cellStyle name="Moneda 21 2 2 3" xfId="1435" xr:uid="{00000000-0005-0000-0000-000082450000}"/>
    <cellStyle name="Moneda 21 2 2 3 2" xfId="1436" xr:uid="{00000000-0005-0000-0000-000083450000}"/>
    <cellStyle name="Moneda 21 2 2 4" xfId="1437" xr:uid="{00000000-0005-0000-0000-000084450000}"/>
    <cellStyle name="Moneda 21 2 2 4 2" xfId="1438" xr:uid="{00000000-0005-0000-0000-000085450000}"/>
    <cellStyle name="Moneda 21 2 2 5" xfId="1439" xr:uid="{00000000-0005-0000-0000-000086450000}"/>
    <cellStyle name="Moneda 21 2 3" xfId="1440" xr:uid="{00000000-0005-0000-0000-000087450000}"/>
    <cellStyle name="Moneda 21 2 3 2" xfId="1441" xr:uid="{00000000-0005-0000-0000-000088450000}"/>
    <cellStyle name="Moneda 21 2 4" xfId="1442" xr:uid="{00000000-0005-0000-0000-000089450000}"/>
    <cellStyle name="Moneda 21 2 4 2" xfId="1443" xr:uid="{00000000-0005-0000-0000-00008A450000}"/>
    <cellStyle name="Moneda 21 2 5" xfId="1444" xr:uid="{00000000-0005-0000-0000-00008B450000}"/>
    <cellStyle name="Moneda 21 2 5 2" xfId="1445" xr:uid="{00000000-0005-0000-0000-00008C450000}"/>
    <cellStyle name="Moneda 21 2 6" xfId="1446" xr:uid="{00000000-0005-0000-0000-00008D450000}"/>
    <cellStyle name="Moneda 21 2 7" xfId="1447" xr:uid="{00000000-0005-0000-0000-00008E450000}"/>
    <cellStyle name="Moneda 21 3" xfId="1448" xr:uid="{00000000-0005-0000-0000-00008F450000}"/>
    <cellStyle name="Moneda 21 3 2" xfId="1449" xr:uid="{00000000-0005-0000-0000-000090450000}"/>
    <cellStyle name="Moneda 21 3 2 2" xfId="1450" xr:uid="{00000000-0005-0000-0000-000091450000}"/>
    <cellStyle name="Moneda 21 3 3" xfId="1451" xr:uid="{00000000-0005-0000-0000-000092450000}"/>
    <cellStyle name="Moneda 21 3 3 2" xfId="1452" xr:uid="{00000000-0005-0000-0000-000093450000}"/>
    <cellStyle name="Moneda 21 3 4" xfId="1453" xr:uid="{00000000-0005-0000-0000-000094450000}"/>
    <cellStyle name="Moneda 21 3 4 2" xfId="1454" xr:uid="{00000000-0005-0000-0000-000095450000}"/>
    <cellStyle name="Moneda 21 3 5" xfId="1455" xr:uid="{00000000-0005-0000-0000-000096450000}"/>
    <cellStyle name="Moneda 21 4" xfId="1456" xr:uid="{00000000-0005-0000-0000-000097450000}"/>
    <cellStyle name="Moneda 21 4 2" xfId="1457" xr:uid="{00000000-0005-0000-0000-000098450000}"/>
    <cellStyle name="Moneda 21 5" xfId="1458" xr:uid="{00000000-0005-0000-0000-000099450000}"/>
    <cellStyle name="Moneda 21 5 2" xfId="1459" xr:uid="{00000000-0005-0000-0000-00009A450000}"/>
    <cellStyle name="Moneda 21 6" xfId="1460" xr:uid="{00000000-0005-0000-0000-00009B450000}"/>
    <cellStyle name="Moneda 21 6 2" xfId="1461" xr:uid="{00000000-0005-0000-0000-00009C450000}"/>
    <cellStyle name="Moneda 21 7" xfId="1462" xr:uid="{00000000-0005-0000-0000-00009D450000}"/>
    <cellStyle name="Moneda 21 8" xfId="1463" xr:uid="{00000000-0005-0000-0000-00009E450000}"/>
    <cellStyle name="Moneda 22" xfId="1464" xr:uid="{00000000-0005-0000-0000-00009F450000}"/>
    <cellStyle name="Moneda 22 2" xfId="1465" xr:uid="{00000000-0005-0000-0000-0000A0450000}"/>
    <cellStyle name="Moneda 22 2 2" xfId="1466" xr:uid="{00000000-0005-0000-0000-0000A1450000}"/>
    <cellStyle name="Moneda 22 2 2 2" xfId="1467" xr:uid="{00000000-0005-0000-0000-0000A2450000}"/>
    <cellStyle name="Moneda 22 2 2 2 2" xfId="1468" xr:uid="{00000000-0005-0000-0000-0000A3450000}"/>
    <cellStyle name="Moneda 22 2 2 3" xfId="1469" xr:uid="{00000000-0005-0000-0000-0000A4450000}"/>
    <cellStyle name="Moneda 22 2 2 3 2" xfId="1470" xr:uid="{00000000-0005-0000-0000-0000A5450000}"/>
    <cellStyle name="Moneda 22 2 2 4" xfId="1471" xr:uid="{00000000-0005-0000-0000-0000A6450000}"/>
    <cellStyle name="Moneda 22 2 2 4 2" xfId="1472" xr:uid="{00000000-0005-0000-0000-0000A7450000}"/>
    <cellStyle name="Moneda 22 2 2 5" xfId="1473" xr:uid="{00000000-0005-0000-0000-0000A8450000}"/>
    <cellStyle name="Moneda 22 2 3" xfId="1474" xr:uid="{00000000-0005-0000-0000-0000A9450000}"/>
    <cellStyle name="Moneda 22 2 3 2" xfId="1475" xr:uid="{00000000-0005-0000-0000-0000AA450000}"/>
    <cellStyle name="Moneda 22 2 4" xfId="1476" xr:uid="{00000000-0005-0000-0000-0000AB450000}"/>
    <cellStyle name="Moneda 22 2 4 2" xfId="1477" xr:uid="{00000000-0005-0000-0000-0000AC450000}"/>
    <cellStyle name="Moneda 22 2 5" xfId="1478" xr:uid="{00000000-0005-0000-0000-0000AD450000}"/>
    <cellStyle name="Moneda 22 2 5 2" xfId="1479" xr:uid="{00000000-0005-0000-0000-0000AE450000}"/>
    <cellStyle name="Moneda 22 2 6" xfId="1480" xr:uid="{00000000-0005-0000-0000-0000AF450000}"/>
    <cellStyle name="Moneda 22 3" xfId="1481" xr:uid="{00000000-0005-0000-0000-0000B0450000}"/>
    <cellStyle name="Moneda 22 3 2" xfId="1482" xr:uid="{00000000-0005-0000-0000-0000B1450000}"/>
    <cellStyle name="Moneda 22 3 2 2" xfId="1483" xr:uid="{00000000-0005-0000-0000-0000B2450000}"/>
    <cellStyle name="Moneda 22 3 3" xfId="1484" xr:uid="{00000000-0005-0000-0000-0000B3450000}"/>
    <cellStyle name="Moneda 22 3 3 2" xfId="1485" xr:uid="{00000000-0005-0000-0000-0000B4450000}"/>
    <cellStyle name="Moneda 22 3 4" xfId="1486" xr:uid="{00000000-0005-0000-0000-0000B5450000}"/>
    <cellStyle name="Moneda 22 3 4 2" xfId="1487" xr:uid="{00000000-0005-0000-0000-0000B6450000}"/>
    <cellStyle name="Moneda 22 3 5" xfId="1488" xr:uid="{00000000-0005-0000-0000-0000B7450000}"/>
    <cellStyle name="Moneda 22 4" xfId="1489" xr:uid="{00000000-0005-0000-0000-0000B8450000}"/>
    <cellStyle name="Moneda 22 4 2" xfId="1490" xr:uid="{00000000-0005-0000-0000-0000B9450000}"/>
    <cellStyle name="Moneda 22 5" xfId="1491" xr:uid="{00000000-0005-0000-0000-0000BA450000}"/>
    <cellStyle name="Moneda 22 5 2" xfId="1492" xr:uid="{00000000-0005-0000-0000-0000BB450000}"/>
    <cellStyle name="Moneda 22 6" xfId="1493" xr:uid="{00000000-0005-0000-0000-0000BC450000}"/>
    <cellStyle name="Moneda 22 6 2" xfId="1494" xr:uid="{00000000-0005-0000-0000-0000BD450000}"/>
    <cellStyle name="Moneda 22 7" xfId="1495" xr:uid="{00000000-0005-0000-0000-0000BE450000}"/>
    <cellStyle name="Moneda 22 8" xfId="1496" xr:uid="{00000000-0005-0000-0000-0000BF450000}"/>
    <cellStyle name="Moneda 23" xfId="1497" xr:uid="{00000000-0005-0000-0000-0000C0450000}"/>
    <cellStyle name="Moneda 23 2" xfId="1498" xr:uid="{00000000-0005-0000-0000-0000C1450000}"/>
    <cellStyle name="Moneda 23 2 2" xfId="1499" xr:uid="{00000000-0005-0000-0000-0000C2450000}"/>
    <cellStyle name="Moneda 23 2 2 2" xfId="1500" xr:uid="{00000000-0005-0000-0000-0000C3450000}"/>
    <cellStyle name="Moneda 23 2 3" xfId="1501" xr:uid="{00000000-0005-0000-0000-0000C4450000}"/>
    <cellStyle name="Moneda 23 2 3 2" xfId="1502" xr:uid="{00000000-0005-0000-0000-0000C5450000}"/>
    <cellStyle name="Moneda 23 2 4" xfId="1503" xr:uid="{00000000-0005-0000-0000-0000C6450000}"/>
    <cellStyle name="Moneda 23 2 4 2" xfId="1504" xr:uid="{00000000-0005-0000-0000-0000C7450000}"/>
    <cellStyle name="Moneda 23 2 5" xfId="1505" xr:uid="{00000000-0005-0000-0000-0000C8450000}"/>
    <cellStyle name="Moneda 23 3" xfId="1506" xr:uid="{00000000-0005-0000-0000-0000C9450000}"/>
    <cellStyle name="Moneda 23 3 2" xfId="1507" xr:uid="{00000000-0005-0000-0000-0000CA450000}"/>
    <cellStyle name="Moneda 23 4" xfId="1508" xr:uid="{00000000-0005-0000-0000-0000CB450000}"/>
    <cellStyle name="Moneda 23 4 2" xfId="1509" xr:uid="{00000000-0005-0000-0000-0000CC450000}"/>
    <cellStyle name="Moneda 23 5" xfId="1510" xr:uid="{00000000-0005-0000-0000-0000CD450000}"/>
    <cellStyle name="Moneda 23 5 2" xfId="1511" xr:uid="{00000000-0005-0000-0000-0000CE450000}"/>
    <cellStyle name="Moneda 23 6" xfId="1512" xr:uid="{00000000-0005-0000-0000-0000CF450000}"/>
    <cellStyle name="Moneda 23 7" xfId="1513" xr:uid="{00000000-0005-0000-0000-0000D0450000}"/>
    <cellStyle name="Moneda 24" xfId="1514" xr:uid="{00000000-0005-0000-0000-0000D1450000}"/>
    <cellStyle name="Moneda 24 2" xfId="1515" xr:uid="{00000000-0005-0000-0000-0000D2450000}"/>
    <cellStyle name="Moneda 24 2 2" xfId="1516" xr:uid="{00000000-0005-0000-0000-0000D3450000}"/>
    <cellStyle name="Moneda 24 2 2 2" xfId="1517" xr:uid="{00000000-0005-0000-0000-0000D4450000}"/>
    <cellStyle name="Moneda 24 2 3" xfId="1518" xr:uid="{00000000-0005-0000-0000-0000D5450000}"/>
    <cellStyle name="Moneda 24 2 3 2" xfId="1519" xr:uid="{00000000-0005-0000-0000-0000D6450000}"/>
    <cellStyle name="Moneda 24 2 4" xfId="1520" xr:uid="{00000000-0005-0000-0000-0000D7450000}"/>
    <cellStyle name="Moneda 24 2 4 2" xfId="1521" xr:uid="{00000000-0005-0000-0000-0000D8450000}"/>
    <cellStyle name="Moneda 24 2 5" xfId="1522" xr:uid="{00000000-0005-0000-0000-0000D9450000}"/>
    <cellStyle name="Moneda 24 3" xfId="1523" xr:uid="{00000000-0005-0000-0000-0000DA450000}"/>
    <cellStyle name="Moneda 24 3 2" xfId="1524" xr:uid="{00000000-0005-0000-0000-0000DB450000}"/>
    <cellStyle name="Moneda 24 4" xfId="1525" xr:uid="{00000000-0005-0000-0000-0000DC450000}"/>
    <cellStyle name="Moneda 24 4 2" xfId="1526" xr:uid="{00000000-0005-0000-0000-0000DD450000}"/>
    <cellStyle name="Moneda 24 5" xfId="1527" xr:uid="{00000000-0005-0000-0000-0000DE450000}"/>
    <cellStyle name="Moneda 24 5 2" xfId="1528" xr:uid="{00000000-0005-0000-0000-0000DF450000}"/>
    <cellStyle name="Moneda 24 6" xfId="1529" xr:uid="{00000000-0005-0000-0000-0000E0450000}"/>
    <cellStyle name="Moneda 24 7" xfId="1530" xr:uid="{00000000-0005-0000-0000-0000E1450000}"/>
    <cellStyle name="Moneda 25" xfId="1531" xr:uid="{00000000-0005-0000-0000-0000E2450000}"/>
    <cellStyle name="Moneda 25 2" xfId="1532" xr:uid="{00000000-0005-0000-0000-0000E3450000}"/>
    <cellStyle name="Moneda 25 2 2" xfId="1533" xr:uid="{00000000-0005-0000-0000-0000E4450000}"/>
    <cellStyle name="Moneda 25 3" xfId="1534" xr:uid="{00000000-0005-0000-0000-0000E5450000}"/>
    <cellStyle name="Moneda 25 3 2" xfId="1535" xr:uid="{00000000-0005-0000-0000-0000E6450000}"/>
    <cellStyle name="Moneda 25 4" xfId="1536" xr:uid="{00000000-0005-0000-0000-0000E7450000}"/>
    <cellStyle name="Moneda 25 4 2" xfId="1537" xr:uid="{00000000-0005-0000-0000-0000E8450000}"/>
    <cellStyle name="Moneda 25 5" xfId="1538" xr:uid="{00000000-0005-0000-0000-0000E9450000}"/>
    <cellStyle name="Moneda 26" xfId="1539" xr:uid="{00000000-0005-0000-0000-0000EA450000}"/>
    <cellStyle name="Moneda 26 2" xfId="1540" xr:uid="{00000000-0005-0000-0000-0000EB450000}"/>
    <cellStyle name="Moneda 26 2 2" xfId="1541" xr:uid="{00000000-0005-0000-0000-0000EC450000}"/>
    <cellStyle name="Moneda 26 3" xfId="1542" xr:uid="{00000000-0005-0000-0000-0000ED450000}"/>
    <cellStyle name="Moneda 26 3 2" xfId="1543" xr:uid="{00000000-0005-0000-0000-0000EE450000}"/>
    <cellStyle name="Moneda 26 4" xfId="1544" xr:uid="{00000000-0005-0000-0000-0000EF450000}"/>
    <cellStyle name="Moneda 26 4 2" xfId="1545" xr:uid="{00000000-0005-0000-0000-0000F0450000}"/>
    <cellStyle name="Moneda 26 5" xfId="1546" xr:uid="{00000000-0005-0000-0000-0000F1450000}"/>
    <cellStyle name="Moneda 27" xfId="1547" xr:uid="{00000000-0005-0000-0000-0000F2450000}"/>
    <cellStyle name="Moneda 27 2" xfId="1548" xr:uid="{00000000-0005-0000-0000-0000F3450000}"/>
    <cellStyle name="Moneda 27 2 2" xfId="1549" xr:uid="{00000000-0005-0000-0000-0000F4450000}"/>
    <cellStyle name="Moneda 27 3" xfId="1550" xr:uid="{00000000-0005-0000-0000-0000F5450000}"/>
    <cellStyle name="Moneda 27 3 2" xfId="1551" xr:uid="{00000000-0005-0000-0000-0000F6450000}"/>
    <cellStyle name="Moneda 27 4" xfId="1552" xr:uid="{00000000-0005-0000-0000-0000F7450000}"/>
    <cellStyle name="Moneda 27 4 2" xfId="1553" xr:uid="{00000000-0005-0000-0000-0000F8450000}"/>
    <cellStyle name="Moneda 27 5" xfId="1554" xr:uid="{00000000-0005-0000-0000-0000F9450000}"/>
    <cellStyle name="Moneda 28" xfId="1555" xr:uid="{00000000-0005-0000-0000-0000FA450000}"/>
    <cellStyle name="Moneda 28 2" xfId="1556" xr:uid="{00000000-0005-0000-0000-0000FB450000}"/>
    <cellStyle name="Moneda 28 2 2" xfId="1557" xr:uid="{00000000-0005-0000-0000-0000FC450000}"/>
    <cellStyle name="Moneda 28 3" xfId="1558" xr:uid="{00000000-0005-0000-0000-0000FD450000}"/>
    <cellStyle name="Moneda 28 3 2" xfId="1559" xr:uid="{00000000-0005-0000-0000-0000FE450000}"/>
    <cellStyle name="Moneda 28 4" xfId="1560" xr:uid="{00000000-0005-0000-0000-0000FF450000}"/>
    <cellStyle name="Moneda 28 4 2" xfId="1561" xr:uid="{00000000-0005-0000-0000-000000460000}"/>
    <cellStyle name="Moneda 28 5" xfId="1562" xr:uid="{00000000-0005-0000-0000-000001460000}"/>
    <cellStyle name="Moneda 29" xfId="1563" xr:uid="{00000000-0005-0000-0000-000002460000}"/>
    <cellStyle name="Moneda 29 2" xfId="1564" xr:uid="{00000000-0005-0000-0000-000003460000}"/>
    <cellStyle name="Moneda 29 2 2" xfId="1565" xr:uid="{00000000-0005-0000-0000-000004460000}"/>
    <cellStyle name="Moneda 29 3" xfId="1566" xr:uid="{00000000-0005-0000-0000-000005460000}"/>
    <cellStyle name="Moneda 29 3 2" xfId="1567" xr:uid="{00000000-0005-0000-0000-000006460000}"/>
    <cellStyle name="Moneda 29 4" xfId="1568" xr:uid="{00000000-0005-0000-0000-000007460000}"/>
    <cellStyle name="Moneda 29 4 2" xfId="1569" xr:uid="{00000000-0005-0000-0000-000008460000}"/>
    <cellStyle name="Moneda 29 5" xfId="1570" xr:uid="{00000000-0005-0000-0000-000009460000}"/>
    <cellStyle name="Moneda 3" xfId="14" xr:uid="{00000000-0005-0000-0000-00000A460000}"/>
    <cellStyle name="Moneda 3 10" xfId="1571" xr:uid="{00000000-0005-0000-0000-00000B460000}"/>
    <cellStyle name="Moneda 3 10 2" xfId="1572" xr:uid="{00000000-0005-0000-0000-00000C460000}"/>
    <cellStyle name="Moneda 3 10 2 2" xfId="1573" xr:uid="{00000000-0005-0000-0000-00000D460000}"/>
    <cellStyle name="Moneda 3 10 3" xfId="1574" xr:uid="{00000000-0005-0000-0000-00000E460000}"/>
    <cellStyle name="Moneda 3 10 3 2" xfId="1575" xr:uid="{00000000-0005-0000-0000-00000F460000}"/>
    <cellStyle name="Moneda 3 10 4" xfId="1576" xr:uid="{00000000-0005-0000-0000-000010460000}"/>
    <cellStyle name="Moneda 3 10 4 2" xfId="1577" xr:uid="{00000000-0005-0000-0000-000011460000}"/>
    <cellStyle name="Moneda 3 10 5" xfId="1578" xr:uid="{00000000-0005-0000-0000-000012460000}"/>
    <cellStyle name="Moneda 3 11" xfId="1579" xr:uid="{00000000-0005-0000-0000-000013460000}"/>
    <cellStyle name="Moneda 3 11 2" xfId="1580" xr:uid="{00000000-0005-0000-0000-000014460000}"/>
    <cellStyle name="Moneda 3 12" xfId="1581" xr:uid="{00000000-0005-0000-0000-000015460000}"/>
    <cellStyle name="Moneda 3 12 2" xfId="1582" xr:uid="{00000000-0005-0000-0000-000016460000}"/>
    <cellStyle name="Moneda 3 13" xfId="1583" xr:uid="{00000000-0005-0000-0000-000017460000}"/>
    <cellStyle name="Moneda 3 13 2" xfId="1584" xr:uid="{00000000-0005-0000-0000-000018460000}"/>
    <cellStyle name="Moneda 3 14" xfId="1585" xr:uid="{00000000-0005-0000-0000-000019460000}"/>
    <cellStyle name="Moneda 3 14 2" xfId="1586" xr:uid="{00000000-0005-0000-0000-00001A460000}"/>
    <cellStyle name="Moneda 3 15" xfId="1587" xr:uid="{00000000-0005-0000-0000-00001B460000}"/>
    <cellStyle name="Moneda 3 15 10" xfId="5066" xr:uid="{00000000-0005-0000-0000-00001C460000}"/>
    <cellStyle name="Moneda 3 15 10 2" xfId="9443" xr:uid="{00000000-0005-0000-0000-00001D460000}"/>
    <cellStyle name="Moneda 3 15 10 2 2" xfId="18196" xr:uid="{00000000-0005-0000-0000-00001E460000}"/>
    <cellStyle name="Moneda 3 15 10 3" xfId="13820" xr:uid="{00000000-0005-0000-0000-00001F460000}"/>
    <cellStyle name="Moneda 3 15 11" xfId="7255" xr:uid="{00000000-0005-0000-0000-000020460000}"/>
    <cellStyle name="Moneda 3 15 11 2" xfId="16008" xr:uid="{00000000-0005-0000-0000-000021460000}"/>
    <cellStyle name="Moneda 3 15 12" xfId="11632" xr:uid="{00000000-0005-0000-0000-000022460000}"/>
    <cellStyle name="Moneda 3 15 2" xfId="1588" xr:uid="{00000000-0005-0000-0000-000023460000}"/>
    <cellStyle name="Moneda 3 15 3" xfId="1589" xr:uid="{00000000-0005-0000-0000-000024460000}"/>
    <cellStyle name="Moneda 3 15 4" xfId="2971" xr:uid="{00000000-0005-0000-0000-000025460000}"/>
    <cellStyle name="Moneda 3 15 4 2" xfId="3083" xr:uid="{00000000-0005-0000-0000-000026460000}"/>
    <cellStyle name="Moneda 3 15 4 2 2" xfId="3359" xr:uid="{00000000-0005-0000-0000-000027460000}"/>
    <cellStyle name="Moneda 3 15 4 2 2 2" xfId="3912" xr:uid="{00000000-0005-0000-0000-000028460000}"/>
    <cellStyle name="Moneda 3 15 4 2 2 2 2" xfId="5008" xr:uid="{00000000-0005-0000-0000-000029460000}"/>
    <cellStyle name="Moneda 3 15 4 2 2 2 2 2" xfId="7197" xr:uid="{00000000-0005-0000-0000-00002A460000}"/>
    <cellStyle name="Moneda 3 15 4 2 2 2 2 2 2" xfId="11574" xr:uid="{00000000-0005-0000-0000-00002B460000}"/>
    <cellStyle name="Moneda 3 15 4 2 2 2 2 2 2 2" xfId="20327" xr:uid="{00000000-0005-0000-0000-00002C460000}"/>
    <cellStyle name="Moneda 3 15 4 2 2 2 2 2 3" xfId="15951" xr:uid="{00000000-0005-0000-0000-00002D460000}"/>
    <cellStyle name="Moneda 3 15 4 2 2 2 2 3" xfId="9386" xr:uid="{00000000-0005-0000-0000-00002E460000}"/>
    <cellStyle name="Moneda 3 15 4 2 2 2 2 3 2" xfId="18139" xr:uid="{00000000-0005-0000-0000-00002F460000}"/>
    <cellStyle name="Moneda 3 15 4 2 2 2 2 4" xfId="13763" xr:uid="{00000000-0005-0000-0000-000030460000}"/>
    <cellStyle name="Moneda 3 15 4 2 2 2 3" xfId="6103" xr:uid="{00000000-0005-0000-0000-000031460000}"/>
    <cellStyle name="Moneda 3 15 4 2 2 2 3 2" xfId="10480" xr:uid="{00000000-0005-0000-0000-000032460000}"/>
    <cellStyle name="Moneda 3 15 4 2 2 2 3 2 2" xfId="19233" xr:uid="{00000000-0005-0000-0000-000033460000}"/>
    <cellStyle name="Moneda 3 15 4 2 2 2 3 3" xfId="14857" xr:uid="{00000000-0005-0000-0000-000034460000}"/>
    <cellStyle name="Moneda 3 15 4 2 2 2 4" xfId="8292" xr:uid="{00000000-0005-0000-0000-000035460000}"/>
    <cellStyle name="Moneda 3 15 4 2 2 2 4 2" xfId="17045" xr:uid="{00000000-0005-0000-0000-000036460000}"/>
    <cellStyle name="Moneda 3 15 4 2 2 2 5" xfId="12669" xr:uid="{00000000-0005-0000-0000-000037460000}"/>
    <cellStyle name="Moneda 3 15 4 2 2 3" xfId="4460" xr:uid="{00000000-0005-0000-0000-000038460000}"/>
    <cellStyle name="Moneda 3 15 4 2 2 3 2" xfId="6649" xr:uid="{00000000-0005-0000-0000-000039460000}"/>
    <cellStyle name="Moneda 3 15 4 2 2 3 2 2" xfId="11026" xr:uid="{00000000-0005-0000-0000-00003A460000}"/>
    <cellStyle name="Moneda 3 15 4 2 2 3 2 2 2" xfId="19779" xr:uid="{00000000-0005-0000-0000-00003B460000}"/>
    <cellStyle name="Moneda 3 15 4 2 2 3 2 3" xfId="15403" xr:uid="{00000000-0005-0000-0000-00003C460000}"/>
    <cellStyle name="Moneda 3 15 4 2 2 3 3" xfId="8838" xr:uid="{00000000-0005-0000-0000-00003D460000}"/>
    <cellStyle name="Moneda 3 15 4 2 2 3 3 2" xfId="17591" xr:uid="{00000000-0005-0000-0000-00003E460000}"/>
    <cellStyle name="Moneda 3 15 4 2 2 3 4" xfId="13215" xr:uid="{00000000-0005-0000-0000-00003F460000}"/>
    <cellStyle name="Moneda 3 15 4 2 2 4" xfId="5555" xr:uid="{00000000-0005-0000-0000-000040460000}"/>
    <cellStyle name="Moneda 3 15 4 2 2 4 2" xfId="9932" xr:uid="{00000000-0005-0000-0000-000041460000}"/>
    <cellStyle name="Moneda 3 15 4 2 2 4 2 2" xfId="18685" xr:uid="{00000000-0005-0000-0000-000042460000}"/>
    <cellStyle name="Moneda 3 15 4 2 2 4 3" xfId="14309" xr:uid="{00000000-0005-0000-0000-000043460000}"/>
    <cellStyle name="Moneda 3 15 4 2 2 5" xfId="7744" xr:uid="{00000000-0005-0000-0000-000044460000}"/>
    <cellStyle name="Moneda 3 15 4 2 2 5 2" xfId="16497" xr:uid="{00000000-0005-0000-0000-000045460000}"/>
    <cellStyle name="Moneda 3 15 4 2 2 6" xfId="12121" xr:uid="{00000000-0005-0000-0000-000046460000}"/>
    <cellStyle name="Moneda 3 15 4 2 3" xfId="3638" xr:uid="{00000000-0005-0000-0000-000047460000}"/>
    <cellStyle name="Moneda 3 15 4 2 3 2" xfId="4734" xr:uid="{00000000-0005-0000-0000-000048460000}"/>
    <cellStyle name="Moneda 3 15 4 2 3 2 2" xfId="6923" xr:uid="{00000000-0005-0000-0000-000049460000}"/>
    <cellStyle name="Moneda 3 15 4 2 3 2 2 2" xfId="11300" xr:uid="{00000000-0005-0000-0000-00004A460000}"/>
    <cellStyle name="Moneda 3 15 4 2 3 2 2 2 2" xfId="20053" xr:uid="{00000000-0005-0000-0000-00004B460000}"/>
    <cellStyle name="Moneda 3 15 4 2 3 2 2 3" xfId="15677" xr:uid="{00000000-0005-0000-0000-00004C460000}"/>
    <cellStyle name="Moneda 3 15 4 2 3 2 3" xfId="9112" xr:uid="{00000000-0005-0000-0000-00004D460000}"/>
    <cellStyle name="Moneda 3 15 4 2 3 2 3 2" xfId="17865" xr:uid="{00000000-0005-0000-0000-00004E460000}"/>
    <cellStyle name="Moneda 3 15 4 2 3 2 4" xfId="13489" xr:uid="{00000000-0005-0000-0000-00004F460000}"/>
    <cellStyle name="Moneda 3 15 4 2 3 3" xfId="5829" xr:uid="{00000000-0005-0000-0000-000050460000}"/>
    <cellStyle name="Moneda 3 15 4 2 3 3 2" xfId="10206" xr:uid="{00000000-0005-0000-0000-000051460000}"/>
    <cellStyle name="Moneda 3 15 4 2 3 3 2 2" xfId="18959" xr:uid="{00000000-0005-0000-0000-000052460000}"/>
    <cellStyle name="Moneda 3 15 4 2 3 3 3" xfId="14583" xr:uid="{00000000-0005-0000-0000-000053460000}"/>
    <cellStyle name="Moneda 3 15 4 2 3 4" xfId="8018" xr:uid="{00000000-0005-0000-0000-000054460000}"/>
    <cellStyle name="Moneda 3 15 4 2 3 4 2" xfId="16771" xr:uid="{00000000-0005-0000-0000-000055460000}"/>
    <cellStyle name="Moneda 3 15 4 2 3 5" xfId="12395" xr:uid="{00000000-0005-0000-0000-000056460000}"/>
    <cellStyle name="Moneda 3 15 4 2 4" xfId="4186" xr:uid="{00000000-0005-0000-0000-000057460000}"/>
    <cellStyle name="Moneda 3 15 4 2 4 2" xfId="6375" xr:uid="{00000000-0005-0000-0000-000058460000}"/>
    <cellStyle name="Moneda 3 15 4 2 4 2 2" xfId="10752" xr:uid="{00000000-0005-0000-0000-000059460000}"/>
    <cellStyle name="Moneda 3 15 4 2 4 2 2 2" xfId="19505" xr:uid="{00000000-0005-0000-0000-00005A460000}"/>
    <cellStyle name="Moneda 3 15 4 2 4 2 3" xfId="15129" xr:uid="{00000000-0005-0000-0000-00005B460000}"/>
    <cellStyle name="Moneda 3 15 4 2 4 3" xfId="8564" xr:uid="{00000000-0005-0000-0000-00005C460000}"/>
    <cellStyle name="Moneda 3 15 4 2 4 3 2" xfId="17317" xr:uid="{00000000-0005-0000-0000-00005D460000}"/>
    <cellStyle name="Moneda 3 15 4 2 4 4" xfId="12941" xr:uid="{00000000-0005-0000-0000-00005E460000}"/>
    <cellStyle name="Moneda 3 15 4 2 5" xfId="5281" xr:uid="{00000000-0005-0000-0000-00005F460000}"/>
    <cellStyle name="Moneda 3 15 4 2 5 2" xfId="9658" xr:uid="{00000000-0005-0000-0000-000060460000}"/>
    <cellStyle name="Moneda 3 15 4 2 5 2 2" xfId="18411" xr:uid="{00000000-0005-0000-0000-000061460000}"/>
    <cellStyle name="Moneda 3 15 4 2 5 3" xfId="14035" xr:uid="{00000000-0005-0000-0000-000062460000}"/>
    <cellStyle name="Moneda 3 15 4 2 6" xfId="7470" xr:uid="{00000000-0005-0000-0000-000063460000}"/>
    <cellStyle name="Moneda 3 15 4 2 6 2" xfId="16223" xr:uid="{00000000-0005-0000-0000-000064460000}"/>
    <cellStyle name="Moneda 3 15 4 2 7" xfId="11847" xr:uid="{00000000-0005-0000-0000-000065460000}"/>
    <cellStyle name="Moneda 3 15 4 3" xfId="3247" xr:uid="{00000000-0005-0000-0000-000066460000}"/>
    <cellStyle name="Moneda 3 15 4 3 2" xfId="3800" xr:uid="{00000000-0005-0000-0000-000067460000}"/>
    <cellStyle name="Moneda 3 15 4 3 2 2" xfId="4896" xr:uid="{00000000-0005-0000-0000-000068460000}"/>
    <cellStyle name="Moneda 3 15 4 3 2 2 2" xfId="7085" xr:uid="{00000000-0005-0000-0000-000069460000}"/>
    <cellStyle name="Moneda 3 15 4 3 2 2 2 2" xfId="11462" xr:uid="{00000000-0005-0000-0000-00006A460000}"/>
    <cellStyle name="Moneda 3 15 4 3 2 2 2 2 2" xfId="20215" xr:uid="{00000000-0005-0000-0000-00006B460000}"/>
    <cellStyle name="Moneda 3 15 4 3 2 2 2 3" xfId="15839" xr:uid="{00000000-0005-0000-0000-00006C460000}"/>
    <cellStyle name="Moneda 3 15 4 3 2 2 3" xfId="9274" xr:uid="{00000000-0005-0000-0000-00006D460000}"/>
    <cellStyle name="Moneda 3 15 4 3 2 2 3 2" xfId="18027" xr:uid="{00000000-0005-0000-0000-00006E460000}"/>
    <cellStyle name="Moneda 3 15 4 3 2 2 4" xfId="13651" xr:uid="{00000000-0005-0000-0000-00006F460000}"/>
    <cellStyle name="Moneda 3 15 4 3 2 3" xfId="5991" xr:uid="{00000000-0005-0000-0000-000070460000}"/>
    <cellStyle name="Moneda 3 15 4 3 2 3 2" xfId="10368" xr:uid="{00000000-0005-0000-0000-000071460000}"/>
    <cellStyle name="Moneda 3 15 4 3 2 3 2 2" xfId="19121" xr:uid="{00000000-0005-0000-0000-000072460000}"/>
    <cellStyle name="Moneda 3 15 4 3 2 3 3" xfId="14745" xr:uid="{00000000-0005-0000-0000-000073460000}"/>
    <cellStyle name="Moneda 3 15 4 3 2 4" xfId="8180" xr:uid="{00000000-0005-0000-0000-000074460000}"/>
    <cellStyle name="Moneda 3 15 4 3 2 4 2" xfId="16933" xr:uid="{00000000-0005-0000-0000-000075460000}"/>
    <cellStyle name="Moneda 3 15 4 3 2 5" xfId="12557" xr:uid="{00000000-0005-0000-0000-000076460000}"/>
    <cellStyle name="Moneda 3 15 4 3 3" xfId="4348" xr:uid="{00000000-0005-0000-0000-000077460000}"/>
    <cellStyle name="Moneda 3 15 4 3 3 2" xfId="6537" xr:uid="{00000000-0005-0000-0000-000078460000}"/>
    <cellStyle name="Moneda 3 15 4 3 3 2 2" xfId="10914" xr:uid="{00000000-0005-0000-0000-000079460000}"/>
    <cellStyle name="Moneda 3 15 4 3 3 2 2 2" xfId="19667" xr:uid="{00000000-0005-0000-0000-00007A460000}"/>
    <cellStyle name="Moneda 3 15 4 3 3 2 3" xfId="15291" xr:uid="{00000000-0005-0000-0000-00007B460000}"/>
    <cellStyle name="Moneda 3 15 4 3 3 3" xfId="8726" xr:uid="{00000000-0005-0000-0000-00007C460000}"/>
    <cellStyle name="Moneda 3 15 4 3 3 3 2" xfId="17479" xr:uid="{00000000-0005-0000-0000-00007D460000}"/>
    <cellStyle name="Moneda 3 15 4 3 3 4" xfId="13103" xr:uid="{00000000-0005-0000-0000-00007E460000}"/>
    <cellStyle name="Moneda 3 15 4 3 4" xfId="5443" xr:uid="{00000000-0005-0000-0000-00007F460000}"/>
    <cellStyle name="Moneda 3 15 4 3 4 2" xfId="9820" xr:uid="{00000000-0005-0000-0000-000080460000}"/>
    <cellStyle name="Moneda 3 15 4 3 4 2 2" xfId="18573" xr:uid="{00000000-0005-0000-0000-000081460000}"/>
    <cellStyle name="Moneda 3 15 4 3 4 3" xfId="14197" xr:uid="{00000000-0005-0000-0000-000082460000}"/>
    <cellStyle name="Moneda 3 15 4 3 5" xfId="7632" xr:uid="{00000000-0005-0000-0000-000083460000}"/>
    <cellStyle name="Moneda 3 15 4 3 5 2" xfId="16385" xr:uid="{00000000-0005-0000-0000-000084460000}"/>
    <cellStyle name="Moneda 3 15 4 3 6" xfId="12009" xr:uid="{00000000-0005-0000-0000-000085460000}"/>
    <cellStyle name="Moneda 3 15 4 4" xfId="3526" xr:uid="{00000000-0005-0000-0000-000086460000}"/>
    <cellStyle name="Moneda 3 15 4 4 2" xfId="4622" xr:uid="{00000000-0005-0000-0000-000087460000}"/>
    <cellStyle name="Moneda 3 15 4 4 2 2" xfId="6811" xr:uid="{00000000-0005-0000-0000-000088460000}"/>
    <cellStyle name="Moneda 3 15 4 4 2 2 2" xfId="11188" xr:uid="{00000000-0005-0000-0000-000089460000}"/>
    <cellStyle name="Moneda 3 15 4 4 2 2 2 2" xfId="19941" xr:uid="{00000000-0005-0000-0000-00008A460000}"/>
    <cellStyle name="Moneda 3 15 4 4 2 2 3" xfId="15565" xr:uid="{00000000-0005-0000-0000-00008B460000}"/>
    <cellStyle name="Moneda 3 15 4 4 2 3" xfId="9000" xr:uid="{00000000-0005-0000-0000-00008C460000}"/>
    <cellStyle name="Moneda 3 15 4 4 2 3 2" xfId="17753" xr:uid="{00000000-0005-0000-0000-00008D460000}"/>
    <cellStyle name="Moneda 3 15 4 4 2 4" xfId="13377" xr:uid="{00000000-0005-0000-0000-00008E460000}"/>
    <cellStyle name="Moneda 3 15 4 4 3" xfId="5717" xr:uid="{00000000-0005-0000-0000-00008F460000}"/>
    <cellStyle name="Moneda 3 15 4 4 3 2" xfId="10094" xr:uid="{00000000-0005-0000-0000-000090460000}"/>
    <cellStyle name="Moneda 3 15 4 4 3 2 2" xfId="18847" xr:uid="{00000000-0005-0000-0000-000091460000}"/>
    <cellStyle name="Moneda 3 15 4 4 3 3" xfId="14471" xr:uid="{00000000-0005-0000-0000-000092460000}"/>
    <cellStyle name="Moneda 3 15 4 4 4" xfId="7906" xr:uid="{00000000-0005-0000-0000-000093460000}"/>
    <cellStyle name="Moneda 3 15 4 4 4 2" xfId="16659" xr:uid="{00000000-0005-0000-0000-000094460000}"/>
    <cellStyle name="Moneda 3 15 4 4 5" xfId="12283" xr:uid="{00000000-0005-0000-0000-000095460000}"/>
    <cellStyle name="Moneda 3 15 4 5" xfId="4074" xr:uid="{00000000-0005-0000-0000-000096460000}"/>
    <cellStyle name="Moneda 3 15 4 5 2" xfId="6263" xr:uid="{00000000-0005-0000-0000-000097460000}"/>
    <cellStyle name="Moneda 3 15 4 5 2 2" xfId="10640" xr:uid="{00000000-0005-0000-0000-000098460000}"/>
    <cellStyle name="Moneda 3 15 4 5 2 2 2" xfId="19393" xr:uid="{00000000-0005-0000-0000-000099460000}"/>
    <cellStyle name="Moneda 3 15 4 5 2 3" xfId="15017" xr:uid="{00000000-0005-0000-0000-00009A460000}"/>
    <cellStyle name="Moneda 3 15 4 5 3" xfId="8452" xr:uid="{00000000-0005-0000-0000-00009B460000}"/>
    <cellStyle name="Moneda 3 15 4 5 3 2" xfId="17205" xr:uid="{00000000-0005-0000-0000-00009C460000}"/>
    <cellStyle name="Moneda 3 15 4 5 4" xfId="12829" xr:uid="{00000000-0005-0000-0000-00009D460000}"/>
    <cellStyle name="Moneda 3 15 4 6" xfId="5169" xr:uid="{00000000-0005-0000-0000-00009E460000}"/>
    <cellStyle name="Moneda 3 15 4 6 2" xfId="9546" xr:uid="{00000000-0005-0000-0000-00009F460000}"/>
    <cellStyle name="Moneda 3 15 4 6 2 2" xfId="18299" xr:uid="{00000000-0005-0000-0000-0000A0460000}"/>
    <cellStyle name="Moneda 3 15 4 6 3" xfId="13923" xr:uid="{00000000-0005-0000-0000-0000A1460000}"/>
    <cellStyle name="Moneda 3 15 4 7" xfId="7358" xr:uid="{00000000-0005-0000-0000-0000A2460000}"/>
    <cellStyle name="Moneda 3 15 4 7 2" xfId="16111" xr:uid="{00000000-0005-0000-0000-0000A3460000}"/>
    <cellStyle name="Moneda 3 15 4 8" xfId="11735" xr:uid="{00000000-0005-0000-0000-0000A4460000}"/>
    <cellStyle name="Moneda 3 15 5" xfId="3026" xr:uid="{00000000-0005-0000-0000-0000A5460000}"/>
    <cellStyle name="Moneda 3 15 5 2" xfId="3302" xr:uid="{00000000-0005-0000-0000-0000A6460000}"/>
    <cellStyle name="Moneda 3 15 5 2 2" xfId="3855" xr:uid="{00000000-0005-0000-0000-0000A7460000}"/>
    <cellStyle name="Moneda 3 15 5 2 2 2" xfId="4951" xr:uid="{00000000-0005-0000-0000-0000A8460000}"/>
    <cellStyle name="Moneda 3 15 5 2 2 2 2" xfId="7140" xr:uid="{00000000-0005-0000-0000-0000A9460000}"/>
    <cellStyle name="Moneda 3 15 5 2 2 2 2 2" xfId="11517" xr:uid="{00000000-0005-0000-0000-0000AA460000}"/>
    <cellStyle name="Moneda 3 15 5 2 2 2 2 2 2" xfId="20270" xr:uid="{00000000-0005-0000-0000-0000AB460000}"/>
    <cellStyle name="Moneda 3 15 5 2 2 2 2 3" xfId="15894" xr:uid="{00000000-0005-0000-0000-0000AC460000}"/>
    <cellStyle name="Moneda 3 15 5 2 2 2 3" xfId="9329" xr:uid="{00000000-0005-0000-0000-0000AD460000}"/>
    <cellStyle name="Moneda 3 15 5 2 2 2 3 2" xfId="18082" xr:uid="{00000000-0005-0000-0000-0000AE460000}"/>
    <cellStyle name="Moneda 3 15 5 2 2 2 4" xfId="13706" xr:uid="{00000000-0005-0000-0000-0000AF460000}"/>
    <cellStyle name="Moneda 3 15 5 2 2 3" xfId="6046" xr:uid="{00000000-0005-0000-0000-0000B0460000}"/>
    <cellStyle name="Moneda 3 15 5 2 2 3 2" xfId="10423" xr:uid="{00000000-0005-0000-0000-0000B1460000}"/>
    <cellStyle name="Moneda 3 15 5 2 2 3 2 2" xfId="19176" xr:uid="{00000000-0005-0000-0000-0000B2460000}"/>
    <cellStyle name="Moneda 3 15 5 2 2 3 3" xfId="14800" xr:uid="{00000000-0005-0000-0000-0000B3460000}"/>
    <cellStyle name="Moneda 3 15 5 2 2 4" xfId="8235" xr:uid="{00000000-0005-0000-0000-0000B4460000}"/>
    <cellStyle name="Moneda 3 15 5 2 2 4 2" xfId="16988" xr:uid="{00000000-0005-0000-0000-0000B5460000}"/>
    <cellStyle name="Moneda 3 15 5 2 2 5" xfId="12612" xr:uid="{00000000-0005-0000-0000-0000B6460000}"/>
    <cellStyle name="Moneda 3 15 5 2 3" xfId="4403" xr:uid="{00000000-0005-0000-0000-0000B7460000}"/>
    <cellStyle name="Moneda 3 15 5 2 3 2" xfId="6592" xr:uid="{00000000-0005-0000-0000-0000B8460000}"/>
    <cellStyle name="Moneda 3 15 5 2 3 2 2" xfId="10969" xr:uid="{00000000-0005-0000-0000-0000B9460000}"/>
    <cellStyle name="Moneda 3 15 5 2 3 2 2 2" xfId="19722" xr:uid="{00000000-0005-0000-0000-0000BA460000}"/>
    <cellStyle name="Moneda 3 15 5 2 3 2 3" xfId="15346" xr:uid="{00000000-0005-0000-0000-0000BB460000}"/>
    <cellStyle name="Moneda 3 15 5 2 3 3" xfId="8781" xr:uid="{00000000-0005-0000-0000-0000BC460000}"/>
    <cellStyle name="Moneda 3 15 5 2 3 3 2" xfId="17534" xr:uid="{00000000-0005-0000-0000-0000BD460000}"/>
    <cellStyle name="Moneda 3 15 5 2 3 4" xfId="13158" xr:uid="{00000000-0005-0000-0000-0000BE460000}"/>
    <cellStyle name="Moneda 3 15 5 2 4" xfId="5498" xr:uid="{00000000-0005-0000-0000-0000BF460000}"/>
    <cellStyle name="Moneda 3 15 5 2 4 2" xfId="9875" xr:uid="{00000000-0005-0000-0000-0000C0460000}"/>
    <cellStyle name="Moneda 3 15 5 2 4 2 2" xfId="18628" xr:uid="{00000000-0005-0000-0000-0000C1460000}"/>
    <cellStyle name="Moneda 3 15 5 2 4 3" xfId="14252" xr:uid="{00000000-0005-0000-0000-0000C2460000}"/>
    <cellStyle name="Moneda 3 15 5 2 5" xfId="7687" xr:uid="{00000000-0005-0000-0000-0000C3460000}"/>
    <cellStyle name="Moneda 3 15 5 2 5 2" xfId="16440" xr:uid="{00000000-0005-0000-0000-0000C4460000}"/>
    <cellStyle name="Moneda 3 15 5 2 6" xfId="12064" xr:uid="{00000000-0005-0000-0000-0000C5460000}"/>
    <cellStyle name="Moneda 3 15 5 3" xfId="3581" xr:uid="{00000000-0005-0000-0000-0000C6460000}"/>
    <cellStyle name="Moneda 3 15 5 3 2" xfId="4677" xr:uid="{00000000-0005-0000-0000-0000C7460000}"/>
    <cellStyle name="Moneda 3 15 5 3 2 2" xfId="6866" xr:uid="{00000000-0005-0000-0000-0000C8460000}"/>
    <cellStyle name="Moneda 3 15 5 3 2 2 2" xfId="11243" xr:uid="{00000000-0005-0000-0000-0000C9460000}"/>
    <cellStyle name="Moneda 3 15 5 3 2 2 2 2" xfId="19996" xr:uid="{00000000-0005-0000-0000-0000CA460000}"/>
    <cellStyle name="Moneda 3 15 5 3 2 2 3" xfId="15620" xr:uid="{00000000-0005-0000-0000-0000CB460000}"/>
    <cellStyle name="Moneda 3 15 5 3 2 3" xfId="9055" xr:uid="{00000000-0005-0000-0000-0000CC460000}"/>
    <cellStyle name="Moneda 3 15 5 3 2 3 2" xfId="17808" xr:uid="{00000000-0005-0000-0000-0000CD460000}"/>
    <cellStyle name="Moneda 3 15 5 3 2 4" xfId="13432" xr:uid="{00000000-0005-0000-0000-0000CE460000}"/>
    <cellStyle name="Moneda 3 15 5 3 3" xfId="5772" xr:uid="{00000000-0005-0000-0000-0000CF460000}"/>
    <cellStyle name="Moneda 3 15 5 3 3 2" xfId="10149" xr:uid="{00000000-0005-0000-0000-0000D0460000}"/>
    <cellStyle name="Moneda 3 15 5 3 3 2 2" xfId="18902" xr:uid="{00000000-0005-0000-0000-0000D1460000}"/>
    <cellStyle name="Moneda 3 15 5 3 3 3" xfId="14526" xr:uid="{00000000-0005-0000-0000-0000D2460000}"/>
    <cellStyle name="Moneda 3 15 5 3 4" xfId="7961" xr:uid="{00000000-0005-0000-0000-0000D3460000}"/>
    <cellStyle name="Moneda 3 15 5 3 4 2" xfId="16714" xr:uid="{00000000-0005-0000-0000-0000D4460000}"/>
    <cellStyle name="Moneda 3 15 5 3 5" xfId="12338" xr:uid="{00000000-0005-0000-0000-0000D5460000}"/>
    <cellStyle name="Moneda 3 15 5 4" xfId="4129" xr:uid="{00000000-0005-0000-0000-0000D6460000}"/>
    <cellStyle name="Moneda 3 15 5 4 2" xfId="6318" xr:uid="{00000000-0005-0000-0000-0000D7460000}"/>
    <cellStyle name="Moneda 3 15 5 4 2 2" xfId="10695" xr:uid="{00000000-0005-0000-0000-0000D8460000}"/>
    <cellStyle name="Moneda 3 15 5 4 2 2 2" xfId="19448" xr:uid="{00000000-0005-0000-0000-0000D9460000}"/>
    <cellStyle name="Moneda 3 15 5 4 2 3" xfId="15072" xr:uid="{00000000-0005-0000-0000-0000DA460000}"/>
    <cellStyle name="Moneda 3 15 5 4 3" xfId="8507" xr:uid="{00000000-0005-0000-0000-0000DB460000}"/>
    <cellStyle name="Moneda 3 15 5 4 3 2" xfId="17260" xr:uid="{00000000-0005-0000-0000-0000DC460000}"/>
    <cellStyle name="Moneda 3 15 5 4 4" xfId="12884" xr:uid="{00000000-0005-0000-0000-0000DD460000}"/>
    <cellStyle name="Moneda 3 15 5 5" xfId="5224" xr:uid="{00000000-0005-0000-0000-0000DE460000}"/>
    <cellStyle name="Moneda 3 15 5 5 2" xfId="9601" xr:uid="{00000000-0005-0000-0000-0000DF460000}"/>
    <cellStyle name="Moneda 3 15 5 5 2 2" xfId="18354" xr:uid="{00000000-0005-0000-0000-0000E0460000}"/>
    <cellStyle name="Moneda 3 15 5 5 3" xfId="13978" xr:uid="{00000000-0005-0000-0000-0000E1460000}"/>
    <cellStyle name="Moneda 3 15 5 6" xfId="7413" xr:uid="{00000000-0005-0000-0000-0000E2460000}"/>
    <cellStyle name="Moneda 3 15 5 6 2" xfId="16166" xr:uid="{00000000-0005-0000-0000-0000E3460000}"/>
    <cellStyle name="Moneda 3 15 5 7" xfId="11790" xr:uid="{00000000-0005-0000-0000-0000E4460000}"/>
    <cellStyle name="Moneda 3 15 6" xfId="2913" xr:uid="{00000000-0005-0000-0000-0000E5460000}"/>
    <cellStyle name="Moneda 3 15 6 2" xfId="3192" xr:uid="{00000000-0005-0000-0000-0000E6460000}"/>
    <cellStyle name="Moneda 3 15 6 2 2" xfId="3745" xr:uid="{00000000-0005-0000-0000-0000E7460000}"/>
    <cellStyle name="Moneda 3 15 6 2 2 2" xfId="4841" xr:uid="{00000000-0005-0000-0000-0000E8460000}"/>
    <cellStyle name="Moneda 3 15 6 2 2 2 2" xfId="7030" xr:uid="{00000000-0005-0000-0000-0000E9460000}"/>
    <cellStyle name="Moneda 3 15 6 2 2 2 2 2" xfId="11407" xr:uid="{00000000-0005-0000-0000-0000EA460000}"/>
    <cellStyle name="Moneda 3 15 6 2 2 2 2 2 2" xfId="20160" xr:uid="{00000000-0005-0000-0000-0000EB460000}"/>
    <cellStyle name="Moneda 3 15 6 2 2 2 2 3" xfId="15784" xr:uid="{00000000-0005-0000-0000-0000EC460000}"/>
    <cellStyle name="Moneda 3 15 6 2 2 2 3" xfId="9219" xr:uid="{00000000-0005-0000-0000-0000ED460000}"/>
    <cellStyle name="Moneda 3 15 6 2 2 2 3 2" xfId="17972" xr:uid="{00000000-0005-0000-0000-0000EE460000}"/>
    <cellStyle name="Moneda 3 15 6 2 2 2 4" xfId="13596" xr:uid="{00000000-0005-0000-0000-0000EF460000}"/>
    <cellStyle name="Moneda 3 15 6 2 2 3" xfId="5936" xr:uid="{00000000-0005-0000-0000-0000F0460000}"/>
    <cellStyle name="Moneda 3 15 6 2 2 3 2" xfId="10313" xr:uid="{00000000-0005-0000-0000-0000F1460000}"/>
    <cellStyle name="Moneda 3 15 6 2 2 3 2 2" xfId="19066" xr:uid="{00000000-0005-0000-0000-0000F2460000}"/>
    <cellStyle name="Moneda 3 15 6 2 2 3 3" xfId="14690" xr:uid="{00000000-0005-0000-0000-0000F3460000}"/>
    <cellStyle name="Moneda 3 15 6 2 2 4" xfId="8125" xr:uid="{00000000-0005-0000-0000-0000F4460000}"/>
    <cellStyle name="Moneda 3 15 6 2 2 4 2" xfId="16878" xr:uid="{00000000-0005-0000-0000-0000F5460000}"/>
    <cellStyle name="Moneda 3 15 6 2 2 5" xfId="12502" xr:uid="{00000000-0005-0000-0000-0000F6460000}"/>
    <cellStyle name="Moneda 3 15 6 2 3" xfId="4293" xr:uid="{00000000-0005-0000-0000-0000F7460000}"/>
    <cellStyle name="Moneda 3 15 6 2 3 2" xfId="6482" xr:uid="{00000000-0005-0000-0000-0000F8460000}"/>
    <cellStyle name="Moneda 3 15 6 2 3 2 2" xfId="10859" xr:uid="{00000000-0005-0000-0000-0000F9460000}"/>
    <cellStyle name="Moneda 3 15 6 2 3 2 2 2" xfId="19612" xr:uid="{00000000-0005-0000-0000-0000FA460000}"/>
    <cellStyle name="Moneda 3 15 6 2 3 2 3" xfId="15236" xr:uid="{00000000-0005-0000-0000-0000FB460000}"/>
    <cellStyle name="Moneda 3 15 6 2 3 3" xfId="8671" xr:uid="{00000000-0005-0000-0000-0000FC460000}"/>
    <cellStyle name="Moneda 3 15 6 2 3 3 2" xfId="17424" xr:uid="{00000000-0005-0000-0000-0000FD460000}"/>
    <cellStyle name="Moneda 3 15 6 2 3 4" xfId="13048" xr:uid="{00000000-0005-0000-0000-0000FE460000}"/>
    <cellStyle name="Moneda 3 15 6 2 4" xfId="5388" xr:uid="{00000000-0005-0000-0000-0000FF460000}"/>
    <cellStyle name="Moneda 3 15 6 2 4 2" xfId="9765" xr:uid="{00000000-0005-0000-0000-000000470000}"/>
    <cellStyle name="Moneda 3 15 6 2 4 2 2" xfId="18518" xr:uid="{00000000-0005-0000-0000-000001470000}"/>
    <cellStyle name="Moneda 3 15 6 2 4 3" xfId="14142" xr:uid="{00000000-0005-0000-0000-000002470000}"/>
    <cellStyle name="Moneda 3 15 6 2 5" xfId="7577" xr:uid="{00000000-0005-0000-0000-000003470000}"/>
    <cellStyle name="Moneda 3 15 6 2 5 2" xfId="16330" xr:uid="{00000000-0005-0000-0000-000004470000}"/>
    <cellStyle name="Moneda 3 15 6 2 6" xfId="11954" xr:uid="{00000000-0005-0000-0000-000005470000}"/>
    <cellStyle name="Moneda 3 15 6 3" xfId="3471" xr:uid="{00000000-0005-0000-0000-000006470000}"/>
    <cellStyle name="Moneda 3 15 6 3 2" xfId="4567" xr:uid="{00000000-0005-0000-0000-000007470000}"/>
    <cellStyle name="Moneda 3 15 6 3 2 2" xfId="6756" xr:uid="{00000000-0005-0000-0000-000008470000}"/>
    <cellStyle name="Moneda 3 15 6 3 2 2 2" xfId="11133" xr:uid="{00000000-0005-0000-0000-000009470000}"/>
    <cellStyle name="Moneda 3 15 6 3 2 2 2 2" xfId="19886" xr:uid="{00000000-0005-0000-0000-00000A470000}"/>
    <cellStyle name="Moneda 3 15 6 3 2 2 3" xfId="15510" xr:uid="{00000000-0005-0000-0000-00000B470000}"/>
    <cellStyle name="Moneda 3 15 6 3 2 3" xfId="8945" xr:uid="{00000000-0005-0000-0000-00000C470000}"/>
    <cellStyle name="Moneda 3 15 6 3 2 3 2" xfId="17698" xr:uid="{00000000-0005-0000-0000-00000D470000}"/>
    <cellStyle name="Moneda 3 15 6 3 2 4" xfId="13322" xr:uid="{00000000-0005-0000-0000-00000E470000}"/>
    <cellStyle name="Moneda 3 15 6 3 3" xfId="5662" xr:uid="{00000000-0005-0000-0000-00000F470000}"/>
    <cellStyle name="Moneda 3 15 6 3 3 2" xfId="10039" xr:uid="{00000000-0005-0000-0000-000010470000}"/>
    <cellStyle name="Moneda 3 15 6 3 3 2 2" xfId="18792" xr:uid="{00000000-0005-0000-0000-000011470000}"/>
    <cellStyle name="Moneda 3 15 6 3 3 3" xfId="14416" xr:uid="{00000000-0005-0000-0000-000012470000}"/>
    <cellStyle name="Moneda 3 15 6 3 4" xfId="7851" xr:uid="{00000000-0005-0000-0000-000013470000}"/>
    <cellStyle name="Moneda 3 15 6 3 4 2" xfId="16604" xr:uid="{00000000-0005-0000-0000-000014470000}"/>
    <cellStyle name="Moneda 3 15 6 3 5" xfId="12228" xr:uid="{00000000-0005-0000-0000-000015470000}"/>
    <cellStyle name="Moneda 3 15 6 4" xfId="4019" xr:uid="{00000000-0005-0000-0000-000016470000}"/>
    <cellStyle name="Moneda 3 15 6 4 2" xfId="6208" xr:uid="{00000000-0005-0000-0000-000017470000}"/>
    <cellStyle name="Moneda 3 15 6 4 2 2" xfId="10585" xr:uid="{00000000-0005-0000-0000-000018470000}"/>
    <cellStyle name="Moneda 3 15 6 4 2 2 2" xfId="19338" xr:uid="{00000000-0005-0000-0000-000019470000}"/>
    <cellStyle name="Moneda 3 15 6 4 2 3" xfId="14962" xr:uid="{00000000-0005-0000-0000-00001A470000}"/>
    <cellStyle name="Moneda 3 15 6 4 3" xfId="8397" xr:uid="{00000000-0005-0000-0000-00001B470000}"/>
    <cellStyle name="Moneda 3 15 6 4 3 2" xfId="17150" xr:uid="{00000000-0005-0000-0000-00001C470000}"/>
    <cellStyle name="Moneda 3 15 6 4 4" xfId="12774" xr:uid="{00000000-0005-0000-0000-00001D470000}"/>
    <cellStyle name="Moneda 3 15 6 5" xfId="5114" xr:uid="{00000000-0005-0000-0000-00001E470000}"/>
    <cellStyle name="Moneda 3 15 6 5 2" xfId="9491" xr:uid="{00000000-0005-0000-0000-00001F470000}"/>
    <cellStyle name="Moneda 3 15 6 5 2 2" xfId="18244" xr:uid="{00000000-0005-0000-0000-000020470000}"/>
    <cellStyle name="Moneda 3 15 6 5 3" xfId="13868" xr:uid="{00000000-0005-0000-0000-000021470000}"/>
    <cellStyle name="Moneda 3 15 6 6" xfId="7303" xr:uid="{00000000-0005-0000-0000-000022470000}"/>
    <cellStyle name="Moneda 3 15 6 6 2" xfId="16056" xr:uid="{00000000-0005-0000-0000-000023470000}"/>
    <cellStyle name="Moneda 3 15 6 7" xfId="11680" xr:uid="{00000000-0005-0000-0000-000024470000}"/>
    <cellStyle name="Moneda 3 15 7" xfId="3142" xr:uid="{00000000-0005-0000-0000-000025470000}"/>
    <cellStyle name="Moneda 3 15 7 2" xfId="3696" xr:uid="{00000000-0005-0000-0000-000026470000}"/>
    <cellStyle name="Moneda 3 15 7 2 2" xfId="4792" xr:uid="{00000000-0005-0000-0000-000027470000}"/>
    <cellStyle name="Moneda 3 15 7 2 2 2" xfId="6981" xr:uid="{00000000-0005-0000-0000-000028470000}"/>
    <cellStyle name="Moneda 3 15 7 2 2 2 2" xfId="11358" xr:uid="{00000000-0005-0000-0000-000029470000}"/>
    <cellStyle name="Moneda 3 15 7 2 2 2 2 2" xfId="20111" xr:uid="{00000000-0005-0000-0000-00002A470000}"/>
    <cellStyle name="Moneda 3 15 7 2 2 2 3" xfId="15735" xr:uid="{00000000-0005-0000-0000-00002B470000}"/>
    <cellStyle name="Moneda 3 15 7 2 2 3" xfId="9170" xr:uid="{00000000-0005-0000-0000-00002C470000}"/>
    <cellStyle name="Moneda 3 15 7 2 2 3 2" xfId="17923" xr:uid="{00000000-0005-0000-0000-00002D470000}"/>
    <cellStyle name="Moneda 3 15 7 2 2 4" xfId="13547" xr:uid="{00000000-0005-0000-0000-00002E470000}"/>
    <cellStyle name="Moneda 3 15 7 2 3" xfId="5887" xr:uid="{00000000-0005-0000-0000-00002F470000}"/>
    <cellStyle name="Moneda 3 15 7 2 3 2" xfId="10264" xr:uid="{00000000-0005-0000-0000-000030470000}"/>
    <cellStyle name="Moneda 3 15 7 2 3 2 2" xfId="19017" xr:uid="{00000000-0005-0000-0000-000031470000}"/>
    <cellStyle name="Moneda 3 15 7 2 3 3" xfId="14641" xr:uid="{00000000-0005-0000-0000-000032470000}"/>
    <cellStyle name="Moneda 3 15 7 2 4" xfId="8076" xr:uid="{00000000-0005-0000-0000-000033470000}"/>
    <cellStyle name="Moneda 3 15 7 2 4 2" xfId="16829" xr:uid="{00000000-0005-0000-0000-000034470000}"/>
    <cellStyle name="Moneda 3 15 7 2 5" xfId="12453" xr:uid="{00000000-0005-0000-0000-000035470000}"/>
    <cellStyle name="Moneda 3 15 7 3" xfId="4244" xr:uid="{00000000-0005-0000-0000-000036470000}"/>
    <cellStyle name="Moneda 3 15 7 3 2" xfId="6433" xr:uid="{00000000-0005-0000-0000-000037470000}"/>
    <cellStyle name="Moneda 3 15 7 3 2 2" xfId="10810" xr:uid="{00000000-0005-0000-0000-000038470000}"/>
    <cellStyle name="Moneda 3 15 7 3 2 2 2" xfId="19563" xr:uid="{00000000-0005-0000-0000-000039470000}"/>
    <cellStyle name="Moneda 3 15 7 3 2 3" xfId="15187" xr:uid="{00000000-0005-0000-0000-00003A470000}"/>
    <cellStyle name="Moneda 3 15 7 3 3" xfId="8622" xr:uid="{00000000-0005-0000-0000-00003B470000}"/>
    <cellStyle name="Moneda 3 15 7 3 3 2" xfId="17375" xr:uid="{00000000-0005-0000-0000-00003C470000}"/>
    <cellStyle name="Moneda 3 15 7 3 4" xfId="12999" xr:uid="{00000000-0005-0000-0000-00003D470000}"/>
    <cellStyle name="Moneda 3 15 7 4" xfId="5339" xr:uid="{00000000-0005-0000-0000-00003E470000}"/>
    <cellStyle name="Moneda 3 15 7 4 2" xfId="9716" xr:uid="{00000000-0005-0000-0000-00003F470000}"/>
    <cellStyle name="Moneda 3 15 7 4 2 2" xfId="18469" xr:uid="{00000000-0005-0000-0000-000040470000}"/>
    <cellStyle name="Moneda 3 15 7 4 3" xfId="14093" xr:uid="{00000000-0005-0000-0000-000041470000}"/>
    <cellStyle name="Moneda 3 15 7 5" xfId="7528" xr:uid="{00000000-0005-0000-0000-000042470000}"/>
    <cellStyle name="Moneda 3 15 7 5 2" xfId="16281" xr:uid="{00000000-0005-0000-0000-000043470000}"/>
    <cellStyle name="Moneda 3 15 7 6" xfId="11905" xr:uid="{00000000-0005-0000-0000-000044470000}"/>
    <cellStyle name="Moneda 3 15 8" xfId="3421" xr:uid="{00000000-0005-0000-0000-000045470000}"/>
    <cellStyle name="Moneda 3 15 8 2" xfId="4518" xr:uid="{00000000-0005-0000-0000-000046470000}"/>
    <cellStyle name="Moneda 3 15 8 2 2" xfId="6707" xr:uid="{00000000-0005-0000-0000-000047470000}"/>
    <cellStyle name="Moneda 3 15 8 2 2 2" xfId="11084" xr:uid="{00000000-0005-0000-0000-000048470000}"/>
    <cellStyle name="Moneda 3 15 8 2 2 2 2" xfId="19837" xr:uid="{00000000-0005-0000-0000-000049470000}"/>
    <cellStyle name="Moneda 3 15 8 2 2 3" xfId="15461" xr:uid="{00000000-0005-0000-0000-00004A470000}"/>
    <cellStyle name="Moneda 3 15 8 2 3" xfId="8896" xr:uid="{00000000-0005-0000-0000-00004B470000}"/>
    <cellStyle name="Moneda 3 15 8 2 3 2" xfId="17649" xr:uid="{00000000-0005-0000-0000-00004C470000}"/>
    <cellStyle name="Moneda 3 15 8 2 4" xfId="13273" xr:uid="{00000000-0005-0000-0000-00004D470000}"/>
    <cellStyle name="Moneda 3 15 8 3" xfId="5613" xr:uid="{00000000-0005-0000-0000-00004E470000}"/>
    <cellStyle name="Moneda 3 15 8 3 2" xfId="9990" xr:uid="{00000000-0005-0000-0000-00004F470000}"/>
    <cellStyle name="Moneda 3 15 8 3 2 2" xfId="18743" xr:uid="{00000000-0005-0000-0000-000050470000}"/>
    <cellStyle name="Moneda 3 15 8 3 3" xfId="14367" xr:uid="{00000000-0005-0000-0000-000051470000}"/>
    <cellStyle name="Moneda 3 15 8 4" xfId="7802" xr:uid="{00000000-0005-0000-0000-000052470000}"/>
    <cellStyle name="Moneda 3 15 8 4 2" xfId="16555" xr:uid="{00000000-0005-0000-0000-000053470000}"/>
    <cellStyle name="Moneda 3 15 8 5" xfId="12179" xr:uid="{00000000-0005-0000-0000-000054470000}"/>
    <cellStyle name="Moneda 3 15 9" xfId="3971" xr:uid="{00000000-0005-0000-0000-000055470000}"/>
    <cellStyle name="Moneda 3 15 9 2" xfId="6160" xr:uid="{00000000-0005-0000-0000-000056470000}"/>
    <cellStyle name="Moneda 3 15 9 2 2" xfId="10537" xr:uid="{00000000-0005-0000-0000-000057470000}"/>
    <cellStyle name="Moneda 3 15 9 2 2 2" xfId="19290" xr:uid="{00000000-0005-0000-0000-000058470000}"/>
    <cellStyle name="Moneda 3 15 9 2 3" xfId="14914" xr:uid="{00000000-0005-0000-0000-000059470000}"/>
    <cellStyle name="Moneda 3 15 9 3" xfId="8349" xr:uid="{00000000-0005-0000-0000-00005A470000}"/>
    <cellStyle name="Moneda 3 15 9 3 2" xfId="17102" xr:uid="{00000000-0005-0000-0000-00005B470000}"/>
    <cellStyle name="Moneda 3 15 9 4" xfId="12726" xr:uid="{00000000-0005-0000-0000-00005C470000}"/>
    <cellStyle name="Moneda 3 16" xfId="1590" xr:uid="{00000000-0005-0000-0000-00005D470000}"/>
    <cellStyle name="Moneda 3 17" xfId="2920" xr:uid="{00000000-0005-0000-0000-00005E470000}"/>
    <cellStyle name="Moneda 3 17 2" xfId="3033" xr:uid="{00000000-0005-0000-0000-00005F470000}"/>
    <cellStyle name="Moneda 3 17 2 2" xfId="3309" xr:uid="{00000000-0005-0000-0000-000060470000}"/>
    <cellStyle name="Moneda 3 17 2 2 2" xfId="3862" xr:uid="{00000000-0005-0000-0000-000061470000}"/>
    <cellStyle name="Moneda 3 17 2 2 2 2" xfId="4958" xr:uid="{00000000-0005-0000-0000-000062470000}"/>
    <cellStyle name="Moneda 3 17 2 2 2 2 2" xfId="7147" xr:uid="{00000000-0005-0000-0000-000063470000}"/>
    <cellStyle name="Moneda 3 17 2 2 2 2 2 2" xfId="11524" xr:uid="{00000000-0005-0000-0000-000064470000}"/>
    <cellStyle name="Moneda 3 17 2 2 2 2 2 2 2" xfId="20277" xr:uid="{00000000-0005-0000-0000-000065470000}"/>
    <cellStyle name="Moneda 3 17 2 2 2 2 2 3" xfId="15901" xr:uid="{00000000-0005-0000-0000-000066470000}"/>
    <cellStyle name="Moneda 3 17 2 2 2 2 3" xfId="9336" xr:uid="{00000000-0005-0000-0000-000067470000}"/>
    <cellStyle name="Moneda 3 17 2 2 2 2 3 2" xfId="18089" xr:uid="{00000000-0005-0000-0000-000068470000}"/>
    <cellStyle name="Moneda 3 17 2 2 2 2 4" xfId="13713" xr:uid="{00000000-0005-0000-0000-000069470000}"/>
    <cellStyle name="Moneda 3 17 2 2 2 3" xfId="6053" xr:uid="{00000000-0005-0000-0000-00006A470000}"/>
    <cellStyle name="Moneda 3 17 2 2 2 3 2" xfId="10430" xr:uid="{00000000-0005-0000-0000-00006B470000}"/>
    <cellStyle name="Moneda 3 17 2 2 2 3 2 2" xfId="19183" xr:uid="{00000000-0005-0000-0000-00006C470000}"/>
    <cellStyle name="Moneda 3 17 2 2 2 3 3" xfId="14807" xr:uid="{00000000-0005-0000-0000-00006D470000}"/>
    <cellStyle name="Moneda 3 17 2 2 2 4" xfId="8242" xr:uid="{00000000-0005-0000-0000-00006E470000}"/>
    <cellStyle name="Moneda 3 17 2 2 2 4 2" xfId="16995" xr:uid="{00000000-0005-0000-0000-00006F470000}"/>
    <cellStyle name="Moneda 3 17 2 2 2 5" xfId="12619" xr:uid="{00000000-0005-0000-0000-000070470000}"/>
    <cellStyle name="Moneda 3 17 2 2 3" xfId="4410" xr:uid="{00000000-0005-0000-0000-000071470000}"/>
    <cellStyle name="Moneda 3 17 2 2 3 2" xfId="6599" xr:uid="{00000000-0005-0000-0000-000072470000}"/>
    <cellStyle name="Moneda 3 17 2 2 3 2 2" xfId="10976" xr:uid="{00000000-0005-0000-0000-000073470000}"/>
    <cellStyle name="Moneda 3 17 2 2 3 2 2 2" xfId="19729" xr:uid="{00000000-0005-0000-0000-000074470000}"/>
    <cellStyle name="Moneda 3 17 2 2 3 2 3" xfId="15353" xr:uid="{00000000-0005-0000-0000-000075470000}"/>
    <cellStyle name="Moneda 3 17 2 2 3 3" xfId="8788" xr:uid="{00000000-0005-0000-0000-000076470000}"/>
    <cellStyle name="Moneda 3 17 2 2 3 3 2" xfId="17541" xr:uid="{00000000-0005-0000-0000-000077470000}"/>
    <cellStyle name="Moneda 3 17 2 2 3 4" xfId="13165" xr:uid="{00000000-0005-0000-0000-000078470000}"/>
    <cellStyle name="Moneda 3 17 2 2 4" xfId="5505" xr:uid="{00000000-0005-0000-0000-000079470000}"/>
    <cellStyle name="Moneda 3 17 2 2 4 2" xfId="9882" xr:uid="{00000000-0005-0000-0000-00007A470000}"/>
    <cellStyle name="Moneda 3 17 2 2 4 2 2" xfId="18635" xr:uid="{00000000-0005-0000-0000-00007B470000}"/>
    <cellStyle name="Moneda 3 17 2 2 4 3" xfId="14259" xr:uid="{00000000-0005-0000-0000-00007C470000}"/>
    <cellStyle name="Moneda 3 17 2 2 5" xfId="7694" xr:uid="{00000000-0005-0000-0000-00007D470000}"/>
    <cellStyle name="Moneda 3 17 2 2 5 2" xfId="16447" xr:uid="{00000000-0005-0000-0000-00007E470000}"/>
    <cellStyle name="Moneda 3 17 2 2 6" xfId="12071" xr:uid="{00000000-0005-0000-0000-00007F470000}"/>
    <cellStyle name="Moneda 3 17 2 3" xfId="3588" xr:uid="{00000000-0005-0000-0000-000080470000}"/>
    <cellStyle name="Moneda 3 17 2 3 2" xfId="4684" xr:uid="{00000000-0005-0000-0000-000081470000}"/>
    <cellStyle name="Moneda 3 17 2 3 2 2" xfId="6873" xr:uid="{00000000-0005-0000-0000-000082470000}"/>
    <cellStyle name="Moneda 3 17 2 3 2 2 2" xfId="11250" xr:uid="{00000000-0005-0000-0000-000083470000}"/>
    <cellStyle name="Moneda 3 17 2 3 2 2 2 2" xfId="20003" xr:uid="{00000000-0005-0000-0000-000084470000}"/>
    <cellStyle name="Moneda 3 17 2 3 2 2 3" xfId="15627" xr:uid="{00000000-0005-0000-0000-000085470000}"/>
    <cellStyle name="Moneda 3 17 2 3 2 3" xfId="9062" xr:uid="{00000000-0005-0000-0000-000086470000}"/>
    <cellStyle name="Moneda 3 17 2 3 2 3 2" xfId="17815" xr:uid="{00000000-0005-0000-0000-000087470000}"/>
    <cellStyle name="Moneda 3 17 2 3 2 4" xfId="13439" xr:uid="{00000000-0005-0000-0000-000088470000}"/>
    <cellStyle name="Moneda 3 17 2 3 3" xfId="5779" xr:uid="{00000000-0005-0000-0000-000089470000}"/>
    <cellStyle name="Moneda 3 17 2 3 3 2" xfId="10156" xr:uid="{00000000-0005-0000-0000-00008A470000}"/>
    <cellStyle name="Moneda 3 17 2 3 3 2 2" xfId="18909" xr:uid="{00000000-0005-0000-0000-00008B470000}"/>
    <cellStyle name="Moneda 3 17 2 3 3 3" xfId="14533" xr:uid="{00000000-0005-0000-0000-00008C470000}"/>
    <cellStyle name="Moneda 3 17 2 3 4" xfId="7968" xr:uid="{00000000-0005-0000-0000-00008D470000}"/>
    <cellStyle name="Moneda 3 17 2 3 4 2" xfId="16721" xr:uid="{00000000-0005-0000-0000-00008E470000}"/>
    <cellStyle name="Moneda 3 17 2 3 5" xfId="12345" xr:uid="{00000000-0005-0000-0000-00008F470000}"/>
    <cellStyle name="Moneda 3 17 2 4" xfId="4136" xr:uid="{00000000-0005-0000-0000-000090470000}"/>
    <cellStyle name="Moneda 3 17 2 4 2" xfId="6325" xr:uid="{00000000-0005-0000-0000-000091470000}"/>
    <cellStyle name="Moneda 3 17 2 4 2 2" xfId="10702" xr:uid="{00000000-0005-0000-0000-000092470000}"/>
    <cellStyle name="Moneda 3 17 2 4 2 2 2" xfId="19455" xr:uid="{00000000-0005-0000-0000-000093470000}"/>
    <cellStyle name="Moneda 3 17 2 4 2 3" xfId="15079" xr:uid="{00000000-0005-0000-0000-000094470000}"/>
    <cellStyle name="Moneda 3 17 2 4 3" xfId="8514" xr:uid="{00000000-0005-0000-0000-000095470000}"/>
    <cellStyle name="Moneda 3 17 2 4 3 2" xfId="17267" xr:uid="{00000000-0005-0000-0000-000096470000}"/>
    <cellStyle name="Moneda 3 17 2 4 4" xfId="12891" xr:uid="{00000000-0005-0000-0000-000097470000}"/>
    <cellStyle name="Moneda 3 17 2 5" xfId="5231" xr:uid="{00000000-0005-0000-0000-000098470000}"/>
    <cellStyle name="Moneda 3 17 2 5 2" xfId="9608" xr:uid="{00000000-0005-0000-0000-000099470000}"/>
    <cellStyle name="Moneda 3 17 2 5 2 2" xfId="18361" xr:uid="{00000000-0005-0000-0000-00009A470000}"/>
    <cellStyle name="Moneda 3 17 2 5 3" xfId="13985" xr:uid="{00000000-0005-0000-0000-00009B470000}"/>
    <cellStyle name="Moneda 3 17 2 6" xfId="7420" xr:uid="{00000000-0005-0000-0000-00009C470000}"/>
    <cellStyle name="Moneda 3 17 2 6 2" xfId="16173" xr:uid="{00000000-0005-0000-0000-00009D470000}"/>
    <cellStyle name="Moneda 3 17 2 7" xfId="11797" xr:uid="{00000000-0005-0000-0000-00009E470000}"/>
    <cellStyle name="Moneda 3 17 3" xfId="3197" xr:uid="{00000000-0005-0000-0000-00009F470000}"/>
    <cellStyle name="Moneda 3 17 3 2" xfId="3750" xr:uid="{00000000-0005-0000-0000-0000A0470000}"/>
    <cellStyle name="Moneda 3 17 3 2 2" xfId="4846" xr:uid="{00000000-0005-0000-0000-0000A1470000}"/>
    <cellStyle name="Moneda 3 17 3 2 2 2" xfId="7035" xr:uid="{00000000-0005-0000-0000-0000A2470000}"/>
    <cellStyle name="Moneda 3 17 3 2 2 2 2" xfId="11412" xr:uid="{00000000-0005-0000-0000-0000A3470000}"/>
    <cellStyle name="Moneda 3 17 3 2 2 2 2 2" xfId="20165" xr:uid="{00000000-0005-0000-0000-0000A4470000}"/>
    <cellStyle name="Moneda 3 17 3 2 2 2 3" xfId="15789" xr:uid="{00000000-0005-0000-0000-0000A5470000}"/>
    <cellStyle name="Moneda 3 17 3 2 2 3" xfId="9224" xr:uid="{00000000-0005-0000-0000-0000A6470000}"/>
    <cellStyle name="Moneda 3 17 3 2 2 3 2" xfId="17977" xr:uid="{00000000-0005-0000-0000-0000A7470000}"/>
    <cellStyle name="Moneda 3 17 3 2 2 4" xfId="13601" xr:uid="{00000000-0005-0000-0000-0000A8470000}"/>
    <cellStyle name="Moneda 3 17 3 2 3" xfId="5941" xr:uid="{00000000-0005-0000-0000-0000A9470000}"/>
    <cellStyle name="Moneda 3 17 3 2 3 2" xfId="10318" xr:uid="{00000000-0005-0000-0000-0000AA470000}"/>
    <cellStyle name="Moneda 3 17 3 2 3 2 2" xfId="19071" xr:uid="{00000000-0005-0000-0000-0000AB470000}"/>
    <cellStyle name="Moneda 3 17 3 2 3 3" xfId="14695" xr:uid="{00000000-0005-0000-0000-0000AC470000}"/>
    <cellStyle name="Moneda 3 17 3 2 4" xfId="8130" xr:uid="{00000000-0005-0000-0000-0000AD470000}"/>
    <cellStyle name="Moneda 3 17 3 2 4 2" xfId="16883" xr:uid="{00000000-0005-0000-0000-0000AE470000}"/>
    <cellStyle name="Moneda 3 17 3 2 5" xfId="12507" xr:uid="{00000000-0005-0000-0000-0000AF470000}"/>
    <cellStyle name="Moneda 3 17 3 3" xfId="4298" xr:uid="{00000000-0005-0000-0000-0000B0470000}"/>
    <cellStyle name="Moneda 3 17 3 3 2" xfId="6487" xr:uid="{00000000-0005-0000-0000-0000B1470000}"/>
    <cellStyle name="Moneda 3 17 3 3 2 2" xfId="10864" xr:uid="{00000000-0005-0000-0000-0000B2470000}"/>
    <cellStyle name="Moneda 3 17 3 3 2 2 2" xfId="19617" xr:uid="{00000000-0005-0000-0000-0000B3470000}"/>
    <cellStyle name="Moneda 3 17 3 3 2 3" xfId="15241" xr:uid="{00000000-0005-0000-0000-0000B4470000}"/>
    <cellStyle name="Moneda 3 17 3 3 3" xfId="8676" xr:uid="{00000000-0005-0000-0000-0000B5470000}"/>
    <cellStyle name="Moneda 3 17 3 3 3 2" xfId="17429" xr:uid="{00000000-0005-0000-0000-0000B6470000}"/>
    <cellStyle name="Moneda 3 17 3 3 4" xfId="13053" xr:uid="{00000000-0005-0000-0000-0000B7470000}"/>
    <cellStyle name="Moneda 3 17 3 4" xfId="5393" xr:uid="{00000000-0005-0000-0000-0000B8470000}"/>
    <cellStyle name="Moneda 3 17 3 4 2" xfId="9770" xr:uid="{00000000-0005-0000-0000-0000B9470000}"/>
    <cellStyle name="Moneda 3 17 3 4 2 2" xfId="18523" xr:uid="{00000000-0005-0000-0000-0000BA470000}"/>
    <cellStyle name="Moneda 3 17 3 4 3" xfId="14147" xr:uid="{00000000-0005-0000-0000-0000BB470000}"/>
    <cellStyle name="Moneda 3 17 3 5" xfId="7582" xr:uid="{00000000-0005-0000-0000-0000BC470000}"/>
    <cellStyle name="Moneda 3 17 3 5 2" xfId="16335" xr:uid="{00000000-0005-0000-0000-0000BD470000}"/>
    <cellStyle name="Moneda 3 17 3 6" xfId="11959" xr:uid="{00000000-0005-0000-0000-0000BE470000}"/>
    <cellStyle name="Moneda 3 17 4" xfId="3476" xr:uid="{00000000-0005-0000-0000-0000BF470000}"/>
    <cellStyle name="Moneda 3 17 4 2" xfId="4572" xr:uid="{00000000-0005-0000-0000-0000C0470000}"/>
    <cellStyle name="Moneda 3 17 4 2 2" xfId="6761" xr:uid="{00000000-0005-0000-0000-0000C1470000}"/>
    <cellStyle name="Moneda 3 17 4 2 2 2" xfId="11138" xr:uid="{00000000-0005-0000-0000-0000C2470000}"/>
    <cellStyle name="Moneda 3 17 4 2 2 2 2" xfId="19891" xr:uid="{00000000-0005-0000-0000-0000C3470000}"/>
    <cellStyle name="Moneda 3 17 4 2 2 3" xfId="15515" xr:uid="{00000000-0005-0000-0000-0000C4470000}"/>
    <cellStyle name="Moneda 3 17 4 2 3" xfId="8950" xr:uid="{00000000-0005-0000-0000-0000C5470000}"/>
    <cellStyle name="Moneda 3 17 4 2 3 2" xfId="17703" xr:uid="{00000000-0005-0000-0000-0000C6470000}"/>
    <cellStyle name="Moneda 3 17 4 2 4" xfId="13327" xr:uid="{00000000-0005-0000-0000-0000C7470000}"/>
    <cellStyle name="Moneda 3 17 4 3" xfId="5667" xr:uid="{00000000-0005-0000-0000-0000C8470000}"/>
    <cellStyle name="Moneda 3 17 4 3 2" xfId="10044" xr:uid="{00000000-0005-0000-0000-0000C9470000}"/>
    <cellStyle name="Moneda 3 17 4 3 2 2" xfId="18797" xr:uid="{00000000-0005-0000-0000-0000CA470000}"/>
    <cellStyle name="Moneda 3 17 4 3 3" xfId="14421" xr:uid="{00000000-0005-0000-0000-0000CB470000}"/>
    <cellStyle name="Moneda 3 17 4 4" xfId="7856" xr:uid="{00000000-0005-0000-0000-0000CC470000}"/>
    <cellStyle name="Moneda 3 17 4 4 2" xfId="16609" xr:uid="{00000000-0005-0000-0000-0000CD470000}"/>
    <cellStyle name="Moneda 3 17 4 5" xfId="12233" xr:uid="{00000000-0005-0000-0000-0000CE470000}"/>
    <cellStyle name="Moneda 3 17 5" xfId="4024" xr:uid="{00000000-0005-0000-0000-0000CF470000}"/>
    <cellStyle name="Moneda 3 17 5 2" xfId="6213" xr:uid="{00000000-0005-0000-0000-0000D0470000}"/>
    <cellStyle name="Moneda 3 17 5 2 2" xfId="10590" xr:uid="{00000000-0005-0000-0000-0000D1470000}"/>
    <cellStyle name="Moneda 3 17 5 2 2 2" xfId="19343" xr:uid="{00000000-0005-0000-0000-0000D2470000}"/>
    <cellStyle name="Moneda 3 17 5 2 3" xfId="14967" xr:uid="{00000000-0005-0000-0000-0000D3470000}"/>
    <cellStyle name="Moneda 3 17 5 3" xfId="8402" xr:uid="{00000000-0005-0000-0000-0000D4470000}"/>
    <cellStyle name="Moneda 3 17 5 3 2" xfId="17155" xr:uid="{00000000-0005-0000-0000-0000D5470000}"/>
    <cellStyle name="Moneda 3 17 5 4" xfId="12779" xr:uid="{00000000-0005-0000-0000-0000D6470000}"/>
    <cellStyle name="Moneda 3 17 6" xfId="5119" xr:uid="{00000000-0005-0000-0000-0000D7470000}"/>
    <cellStyle name="Moneda 3 17 6 2" xfId="9496" xr:uid="{00000000-0005-0000-0000-0000D8470000}"/>
    <cellStyle name="Moneda 3 17 6 2 2" xfId="18249" xr:uid="{00000000-0005-0000-0000-0000D9470000}"/>
    <cellStyle name="Moneda 3 17 6 3" xfId="13873" xr:uid="{00000000-0005-0000-0000-0000DA470000}"/>
    <cellStyle name="Moneda 3 17 7" xfId="7308" xr:uid="{00000000-0005-0000-0000-0000DB470000}"/>
    <cellStyle name="Moneda 3 17 7 2" xfId="16061" xr:uid="{00000000-0005-0000-0000-0000DC470000}"/>
    <cellStyle name="Moneda 3 17 8" xfId="11685" xr:uid="{00000000-0005-0000-0000-0000DD470000}"/>
    <cellStyle name="Moneda 3 2" xfId="1591" xr:uid="{00000000-0005-0000-0000-0000DE470000}"/>
    <cellStyle name="Moneda 3 2 10" xfId="1592" xr:uid="{00000000-0005-0000-0000-0000DF470000}"/>
    <cellStyle name="Moneda 3 2 10 2" xfId="1593" xr:uid="{00000000-0005-0000-0000-0000E0470000}"/>
    <cellStyle name="Moneda 3 2 11" xfId="1594" xr:uid="{00000000-0005-0000-0000-0000E1470000}"/>
    <cellStyle name="Moneda 3 2 2" xfId="1595" xr:uid="{00000000-0005-0000-0000-0000E2470000}"/>
    <cellStyle name="Moneda 3 2 2 2" xfId="1596" xr:uid="{00000000-0005-0000-0000-0000E3470000}"/>
    <cellStyle name="Moneda 3 2 2 2 2" xfId="1597" xr:uid="{00000000-0005-0000-0000-0000E4470000}"/>
    <cellStyle name="Moneda 3 2 2 2 2 2" xfId="1598" xr:uid="{00000000-0005-0000-0000-0000E5470000}"/>
    <cellStyle name="Moneda 3 2 2 2 2 2 2" xfId="1599" xr:uid="{00000000-0005-0000-0000-0000E6470000}"/>
    <cellStyle name="Moneda 3 2 2 2 2 3" xfId="1600" xr:uid="{00000000-0005-0000-0000-0000E7470000}"/>
    <cellStyle name="Moneda 3 2 2 2 2 3 2" xfId="1601" xr:uid="{00000000-0005-0000-0000-0000E8470000}"/>
    <cellStyle name="Moneda 3 2 2 2 2 4" xfId="1602" xr:uid="{00000000-0005-0000-0000-0000E9470000}"/>
    <cellStyle name="Moneda 3 2 2 2 2 4 2" xfId="1603" xr:uid="{00000000-0005-0000-0000-0000EA470000}"/>
    <cellStyle name="Moneda 3 2 2 2 2 5" xfId="1604" xr:uid="{00000000-0005-0000-0000-0000EB470000}"/>
    <cellStyle name="Moneda 3 2 2 2 3" xfId="1605" xr:uid="{00000000-0005-0000-0000-0000EC470000}"/>
    <cellStyle name="Moneda 3 2 2 2 3 2" xfId="1606" xr:uid="{00000000-0005-0000-0000-0000ED470000}"/>
    <cellStyle name="Moneda 3 2 2 2 4" xfId="1607" xr:uid="{00000000-0005-0000-0000-0000EE470000}"/>
    <cellStyle name="Moneda 3 2 2 2 4 2" xfId="1608" xr:uid="{00000000-0005-0000-0000-0000EF470000}"/>
    <cellStyle name="Moneda 3 2 2 2 5" xfId="1609" xr:uid="{00000000-0005-0000-0000-0000F0470000}"/>
    <cellStyle name="Moneda 3 2 2 2 5 2" xfId="1610" xr:uid="{00000000-0005-0000-0000-0000F1470000}"/>
    <cellStyle name="Moneda 3 2 2 2 6" xfId="1611" xr:uid="{00000000-0005-0000-0000-0000F2470000}"/>
    <cellStyle name="Moneda 3 2 2 3" xfId="1612" xr:uid="{00000000-0005-0000-0000-0000F3470000}"/>
    <cellStyle name="Moneda 3 2 2 3 2" xfId="1613" xr:uid="{00000000-0005-0000-0000-0000F4470000}"/>
    <cellStyle name="Moneda 3 2 2 3 2 2" xfId="1614" xr:uid="{00000000-0005-0000-0000-0000F5470000}"/>
    <cellStyle name="Moneda 3 2 2 3 2 2 2" xfId="1615" xr:uid="{00000000-0005-0000-0000-0000F6470000}"/>
    <cellStyle name="Moneda 3 2 2 3 2 3" xfId="1616" xr:uid="{00000000-0005-0000-0000-0000F7470000}"/>
    <cellStyle name="Moneda 3 2 2 3 3" xfId="1617" xr:uid="{00000000-0005-0000-0000-0000F8470000}"/>
    <cellStyle name="Moneda 3 2 2 3 3 2" xfId="1618" xr:uid="{00000000-0005-0000-0000-0000F9470000}"/>
    <cellStyle name="Moneda 3 2 2 3 4" xfId="1619" xr:uid="{00000000-0005-0000-0000-0000FA470000}"/>
    <cellStyle name="Moneda 3 2 2 3 4 2" xfId="1620" xr:uid="{00000000-0005-0000-0000-0000FB470000}"/>
    <cellStyle name="Moneda 3 2 2 3 5" xfId="1621" xr:uid="{00000000-0005-0000-0000-0000FC470000}"/>
    <cellStyle name="Moneda 3 2 2 4" xfId="1622" xr:uid="{00000000-0005-0000-0000-0000FD470000}"/>
    <cellStyle name="Moneda 3 2 2 4 2" xfId="1623" xr:uid="{00000000-0005-0000-0000-0000FE470000}"/>
    <cellStyle name="Moneda 3 2 2 4 2 2" xfId="1624" xr:uid="{00000000-0005-0000-0000-0000FF470000}"/>
    <cellStyle name="Moneda 3 2 2 4 2 2 2" xfId="1625" xr:uid="{00000000-0005-0000-0000-000000480000}"/>
    <cellStyle name="Moneda 3 2 2 4 2 3" xfId="1626" xr:uid="{00000000-0005-0000-0000-000001480000}"/>
    <cellStyle name="Moneda 3 2 2 4 3" xfId="1627" xr:uid="{00000000-0005-0000-0000-000002480000}"/>
    <cellStyle name="Moneda 3 2 2 4 3 2" xfId="1628" xr:uid="{00000000-0005-0000-0000-000003480000}"/>
    <cellStyle name="Moneda 3 2 2 4 4" xfId="1629" xr:uid="{00000000-0005-0000-0000-000004480000}"/>
    <cellStyle name="Moneda 3 2 2 5" xfId="1630" xr:uid="{00000000-0005-0000-0000-000005480000}"/>
    <cellStyle name="Moneda 3 2 2 5 2" xfId="1631" xr:uid="{00000000-0005-0000-0000-000006480000}"/>
    <cellStyle name="Moneda 3 2 2 5 2 2" xfId="1632" xr:uid="{00000000-0005-0000-0000-000007480000}"/>
    <cellStyle name="Moneda 3 2 2 5 3" xfId="1633" xr:uid="{00000000-0005-0000-0000-000008480000}"/>
    <cellStyle name="Moneda 3 2 2 6" xfId="1634" xr:uid="{00000000-0005-0000-0000-000009480000}"/>
    <cellStyle name="Moneda 3 2 2 6 2" xfId="1635" xr:uid="{00000000-0005-0000-0000-00000A480000}"/>
    <cellStyle name="Moneda 3 2 2 7" xfId="1636" xr:uid="{00000000-0005-0000-0000-00000B480000}"/>
    <cellStyle name="Moneda 3 2 3" xfId="1637" xr:uid="{00000000-0005-0000-0000-00000C480000}"/>
    <cellStyle name="Moneda 3 2 3 2" xfId="1638" xr:uid="{00000000-0005-0000-0000-00000D480000}"/>
    <cellStyle name="Moneda 3 2 3 2 2" xfId="1639" xr:uid="{00000000-0005-0000-0000-00000E480000}"/>
    <cellStyle name="Moneda 3 2 3 2 2 2" xfId="1640" xr:uid="{00000000-0005-0000-0000-00000F480000}"/>
    <cellStyle name="Moneda 3 2 3 2 2 2 2" xfId="1641" xr:uid="{00000000-0005-0000-0000-000010480000}"/>
    <cellStyle name="Moneda 3 2 3 2 2 3" xfId="1642" xr:uid="{00000000-0005-0000-0000-000011480000}"/>
    <cellStyle name="Moneda 3 2 3 2 2 3 2" xfId="1643" xr:uid="{00000000-0005-0000-0000-000012480000}"/>
    <cellStyle name="Moneda 3 2 3 2 2 4" xfId="1644" xr:uid="{00000000-0005-0000-0000-000013480000}"/>
    <cellStyle name="Moneda 3 2 3 2 2 4 2" xfId="1645" xr:uid="{00000000-0005-0000-0000-000014480000}"/>
    <cellStyle name="Moneda 3 2 3 2 2 5" xfId="1646" xr:uid="{00000000-0005-0000-0000-000015480000}"/>
    <cellStyle name="Moneda 3 2 3 2 3" xfId="1647" xr:uid="{00000000-0005-0000-0000-000016480000}"/>
    <cellStyle name="Moneda 3 2 3 2 3 2" xfId="1648" xr:uid="{00000000-0005-0000-0000-000017480000}"/>
    <cellStyle name="Moneda 3 2 3 2 4" xfId="1649" xr:uid="{00000000-0005-0000-0000-000018480000}"/>
    <cellStyle name="Moneda 3 2 3 2 4 2" xfId="1650" xr:uid="{00000000-0005-0000-0000-000019480000}"/>
    <cellStyle name="Moneda 3 2 3 2 5" xfId="1651" xr:uid="{00000000-0005-0000-0000-00001A480000}"/>
    <cellStyle name="Moneda 3 2 3 2 5 2" xfId="1652" xr:uid="{00000000-0005-0000-0000-00001B480000}"/>
    <cellStyle name="Moneda 3 2 3 2 6" xfId="1653" xr:uid="{00000000-0005-0000-0000-00001C480000}"/>
    <cellStyle name="Moneda 3 2 3 3" xfId="1654" xr:uid="{00000000-0005-0000-0000-00001D480000}"/>
    <cellStyle name="Moneda 3 2 3 3 2" xfId="1655" xr:uid="{00000000-0005-0000-0000-00001E480000}"/>
    <cellStyle name="Moneda 3 2 3 3 2 2" xfId="1656" xr:uid="{00000000-0005-0000-0000-00001F480000}"/>
    <cellStyle name="Moneda 3 2 3 3 3" xfId="1657" xr:uid="{00000000-0005-0000-0000-000020480000}"/>
    <cellStyle name="Moneda 3 2 3 3 3 2" xfId="1658" xr:uid="{00000000-0005-0000-0000-000021480000}"/>
    <cellStyle name="Moneda 3 2 3 3 4" xfId="1659" xr:uid="{00000000-0005-0000-0000-000022480000}"/>
    <cellStyle name="Moneda 3 2 3 3 4 2" xfId="1660" xr:uid="{00000000-0005-0000-0000-000023480000}"/>
    <cellStyle name="Moneda 3 2 3 3 5" xfId="1661" xr:uid="{00000000-0005-0000-0000-000024480000}"/>
    <cellStyle name="Moneda 3 2 3 4" xfId="1662" xr:uid="{00000000-0005-0000-0000-000025480000}"/>
    <cellStyle name="Moneda 3 2 3 4 2" xfId="1663" xr:uid="{00000000-0005-0000-0000-000026480000}"/>
    <cellStyle name="Moneda 3 2 3 5" xfId="1664" xr:uid="{00000000-0005-0000-0000-000027480000}"/>
    <cellStyle name="Moneda 3 2 3 5 2" xfId="1665" xr:uid="{00000000-0005-0000-0000-000028480000}"/>
    <cellStyle name="Moneda 3 2 3 6" xfId="1666" xr:uid="{00000000-0005-0000-0000-000029480000}"/>
    <cellStyle name="Moneda 3 2 3 6 2" xfId="1667" xr:uid="{00000000-0005-0000-0000-00002A480000}"/>
    <cellStyle name="Moneda 3 2 3 7" xfId="1668" xr:uid="{00000000-0005-0000-0000-00002B480000}"/>
    <cellStyle name="Moneda 3 2 4" xfId="1669" xr:uid="{00000000-0005-0000-0000-00002C480000}"/>
    <cellStyle name="Moneda 3 2 4 2" xfId="1670" xr:uid="{00000000-0005-0000-0000-00002D480000}"/>
    <cellStyle name="Moneda 3 2 4 2 2" xfId="1671" xr:uid="{00000000-0005-0000-0000-00002E480000}"/>
    <cellStyle name="Moneda 3 2 4 2 2 2" xfId="1672" xr:uid="{00000000-0005-0000-0000-00002F480000}"/>
    <cellStyle name="Moneda 3 2 4 2 2 2 2" xfId="1673" xr:uid="{00000000-0005-0000-0000-000030480000}"/>
    <cellStyle name="Moneda 3 2 4 2 2 3" xfId="1674" xr:uid="{00000000-0005-0000-0000-000031480000}"/>
    <cellStyle name="Moneda 3 2 4 2 2 3 2" xfId="1675" xr:uid="{00000000-0005-0000-0000-000032480000}"/>
    <cellStyle name="Moneda 3 2 4 2 2 4" xfId="1676" xr:uid="{00000000-0005-0000-0000-000033480000}"/>
    <cellStyle name="Moneda 3 2 4 2 2 4 2" xfId="1677" xr:uid="{00000000-0005-0000-0000-000034480000}"/>
    <cellStyle name="Moneda 3 2 4 2 2 5" xfId="1678" xr:uid="{00000000-0005-0000-0000-000035480000}"/>
    <cellStyle name="Moneda 3 2 4 2 3" xfId="1679" xr:uid="{00000000-0005-0000-0000-000036480000}"/>
    <cellStyle name="Moneda 3 2 4 2 3 2" xfId="1680" xr:uid="{00000000-0005-0000-0000-000037480000}"/>
    <cellStyle name="Moneda 3 2 4 2 4" xfId="1681" xr:uid="{00000000-0005-0000-0000-000038480000}"/>
    <cellStyle name="Moneda 3 2 4 2 4 2" xfId="1682" xr:uid="{00000000-0005-0000-0000-000039480000}"/>
    <cellStyle name="Moneda 3 2 4 2 5" xfId="1683" xr:uid="{00000000-0005-0000-0000-00003A480000}"/>
    <cellStyle name="Moneda 3 2 4 2 5 2" xfId="1684" xr:uid="{00000000-0005-0000-0000-00003B480000}"/>
    <cellStyle name="Moneda 3 2 4 2 6" xfId="1685" xr:uid="{00000000-0005-0000-0000-00003C480000}"/>
    <cellStyle name="Moneda 3 2 4 3" xfId="1686" xr:uid="{00000000-0005-0000-0000-00003D480000}"/>
    <cellStyle name="Moneda 3 2 4 3 2" xfId="1687" xr:uid="{00000000-0005-0000-0000-00003E480000}"/>
    <cellStyle name="Moneda 3 2 4 3 2 2" xfId="1688" xr:uid="{00000000-0005-0000-0000-00003F480000}"/>
    <cellStyle name="Moneda 3 2 4 3 3" xfId="1689" xr:uid="{00000000-0005-0000-0000-000040480000}"/>
    <cellStyle name="Moneda 3 2 4 3 3 2" xfId="1690" xr:uid="{00000000-0005-0000-0000-000041480000}"/>
    <cellStyle name="Moneda 3 2 4 3 4" xfId="1691" xr:uid="{00000000-0005-0000-0000-000042480000}"/>
    <cellStyle name="Moneda 3 2 4 3 4 2" xfId="1692" xr:uid="{00000000-0005-0000-0000-000043480000}"/>
    <cellStyle name="Moneda 3 2 4 3 5" xfId="1693" xr:uid="{00000000-0005-0000-0000-000044480000}"/>
    <cellStyle name="Moneda 3 2 4 4" xfId="1694" xr:uid="{00000000-0005-0000-0000-000045480000}"/>
    <cellStyle name="Moneda 3 2 4 4 2" xfId="1695" xr:uid="{00000000-0005-0000-0000-000046480000}"/>
    <cellStyle name="Moneda 3 2 4 5" xfId="1696" xr:uid="{00000000-0005-0000-0000-000047480000}"/>
    <cellStyle name="Moneda 3 2 4 5 2" xfId="1697" xr:uid="{00000000-0005-0000-0000-000048480000}"/>
    <cellStyle name="Moneda 3 2 4 6" xfId="1698" xr:uid="{00000000-0005-0000-0000-000049480000}"/>
    <cellStyle name="Moneda 3 2 4 6 2" xfId="1699" xr:uid="{00000000-0005-0000-0000-00004A480000}"/>
    <cellStyle name="Moneda 3 2 4 7" xfId="1700" xr:uid="{00000000-0005-0000-0000-00004B480000}"/>
    <cellStyle name="Moneda 3 2 5" xfId="1701" xr:uid="{00000000-0005-0000-0000-00004C480000}"/>
    <cellStyle name="Moneda 3 2 5 2" xfId="1702" xr:uid="{00000000-0005-0000-0000-00004D480000}"/>
    <cellStyle name="Moneda 3 2 5 2 2" xfId="1703" xr:uid="{00000000-0005-0000-0000-00004E480000}"/>
    <cellStyle name="Moneda 3 2 5 2 2 2" xfId="1704" xr:uid="{00000000-0005-0000-0000-00004F480000}"/>
    <cellStyle name="Moneda 3 2 5 2 3" xfId="1705" xr:uid="{00000000-0005-0000-0000-000050480000}"/>
    <cellStyle name="Moneda 3 2 5 2 3 2" xfId="1706" xr:uid="{00000000-0005-0000-0000-000051480000}"/>
    <cellStyle name="Moneda 3 2 5 2 4" xfId="1707" xr:uid="{00000000-0005-0000-0000-000052480000}"/>
    <cellStyle name="Moneda 3 2 5 2 4 2" xfId="1708" xr:uid="{00000000-0005-0000-0000-000053480000}"/>
    <cellStyle name="Moneda 3 2 5 2 5" xfId="1709" xr:uid="{00000000-0005-0000-0000-000054480000}"/>
    <cellStyle name="Moneda 3 2 5 3" xfId="1710" xr:uid="{00000000-0005-0000-0000-000055480000}"/>
    <cellStyle name="Moneda 3 2 5 3 2" xfId="1711" xr:uid="{00000000-0005-0000-0000-000056480000}"/>
    <cellStyle name="Moneda 3 2 5 4" xfId="1712" xr:uid="{00000000-0005-0000-0000-000057480000}"/>
    <cellStyle name="Moneda 3 2 5 4 2" xfId="1713" xr:uid="{00000000-0005-0000-0000-000058480000}"/>
    <cellStyle name="Moneda 3 2 5 5" xfId="1714" xr:uid="{00000000-0005-0000-0000-000059480000}"/>
    <cellStyle name="Moneda 3 2 5 5 2" xfId="1715" xr:uid="{00000000-0005-0000-0000-00005A480000}"/>
    <cellStyle name="Moneda 3 2 5 6" xfId="1716" xr:uid="{00000000-0005-0000-0000-00005B480000}"/>
    <cellStyle name="Moneda 3 2 6" xfId="1717" xr:uid="{00000000-0005-0000-0000-00005C480000}"/>
    <cellStyle name="Moneda 3 2 6 2" xfId="1718" xr:uid="{00000000-0005-0000-0000-00005D480000}"/>
    <cellStyle name="Moneda 3 2 6 2 2" xfId="1719" xr:uid="{00000000-0005-0000-0000-00005E480000}"/>
    <cellStyle name="Moneda 3 2 6 2 3" xfId="1720" xr:uid="{00000000-0005-0000-0000-00005F480000}"/>
    <cellStyle name="Moneda 3 2 6 3" xfId="1721" xr:uid="{00000000-0005-0000-0000-000060480000}"/>
    <cellStyle name="Moneda 3 2 6 4" xfId="1722" xr:uid="{00000000-0005-0000-0000-000061480000}"/>
    <cellStyle name="Moneda 3 2 7" xfId="1723" xr:uid="{00000000-0005-0000-0000-000062480000}"/>
    <cellStyle name="Moneda 3 2 7 2" xfId="1724" xr:uid="{00000000-0005-0000-0000-000063480000}"/>
    <cellStyle name="Moneda 3 2 7 2 2" xfId="1725" xr:uid="{00000000-0005-0000-0000-000064480000}"/>
    <cellStyle name="Moneda 3 2 7 3" xfId="1726" xr:uid="{00000000-0005-0000-0000-000065480000}"/>
    <cellStyle name="Moneda 3 2 7 3 2" xfId="1727" xr:uid="{00000000-0005-0000-0000-000066480000}"/>
    <cellStyle name="Moneda 3 2 7 4" xfId="1728" xr:uid="{00000000-0005-0000-0000-000067480000}"/>
    <cellStyle name="Moneda 3 2 7 4 2" xfId="1729" xr:uid="{00000000-0005-0000-0000-000068480000}"/>
    <cellStyle name="Moneda 3 2 7 5" xfId="1730" xr:uid="{00000000-0005-0000-0000-000069480000}"/>
    <cellStyle name="Moneda 3 2 8" xfId="1731" xr:uid="{00000000-0005-0000-0000-00006A480000}"/>
    <cellStyle name="Moneda 3 2 8 2" xfId="1732" xr:uid="{00000000-0005-0000-0000-00006B480000}"/>
    <cellStyle name="Moneda 3 2 8 3" xfId="1733" xr:uid="{00000000-0005-0000-0000-00006C480000}"/>
    <cellStyle name="Moneda 3 2 9" xfId="1734" xr:uid="{00000000-0005-0000-0000-00006D480000}"/>
    <cellStyle name="Moneda 3 2 9 2" xfId="1735" xr:uid="{00000000-0005-0000-0000-00006E480000}"/>
    <cellStyle name="Moneda 3 3" xfId="1736" xr:uid="{00000000-0005-0000-0000-00006F480000}"/>
    <cellStyle name="Moneda 3 3 2" xfId="1737" xr:uid="{00000000-0005-0000-0000-000070480000}"/>
    <cellStyle name="Moneda 3 3 2 2" xfId="1738" xr:uid="{00000000-0005-0000-0000-000071480000}"/>
    <cellStyle name="Moneda 3 3 2 2 2" xfId="1739" xr:uid="{00000000-0005-0000-0000-000072480000}"/>
    <cellStyle name="Moneda 3 3 2 2 2 2" xfId="1740" xr:uid="{00000000-0005-0000-0000-000073480000}"/>
    <cellStyle name="Moneda 3 3 2 2 3" xfId="1741" xr:uid="{00000000-0005-0000-0000-000074480000}"/>
    <cellStyle name="Moneda 3 3 2 2 3 2" xfId="1742" xr:uid="{00000000-0005-0000-0000-000075480000}"/>
    <cellStyle name="Moneda 3 3 2 2 4" xfId="1743" xr:uid="{00000000-0005-0000-0000-000076480000}"/>
    <cellStyle name="Moneda 3 3 2 2 4 2" xfId="1744" xr:uid="{00000000-0005-0000-0000-000077480000}"/>
    <cellStyle name="Moneda 3 3 2 2 5" xfId="1745" xr:uid="{00000000-0005-0000-0000-000078480000}"/>
    <cellStyle name="Moneda 3 3 2 3" xfId="1746" xr:uid="{00000000-0005-0000-0000-000079480000}"/>
    <cellStyle name="Moneda 3 3 2 3 2" xfId="1747" xr:uid="{00000000-0005-0000-0000-00007A480000}"/>
    <cellStyle name="Moneda 3 3 2 4" xfId="1748" xr:uid="{00000000-0005-0000-0000-00007B480000}"/>
    <cellStyle name="Moneda 3 3 2 4 2" xfId="1749" xr:uid="{00000000-0005-0000-0000-00007C480000}"/>
    <cellStyle name="Moneda 3 3 2 5" xfId="1750" xr:uid="{00000000-0005-0000-0000-00007D480000}"/>
    <cellStyle name="Moneda 3 3 2 5 2" xfId="1751" xr:uid="{00000000-0005-0000-0000-00007E480000}"/>
    <cellStyle name="Moneda 3 3 2 6" xfId="1752" xr:uid="{00000000-0005-0000-0000-00007F480000}"/>
    <cellStyle name="Moneda 3 3 2 7" xfId="1753" xr:uid="{00000000-0005-0000-0000-000080480000}"/>
    <cellStyle name="Moneda 3 3 3" xfId="1754" xr:uid="{00000000-0005-0000-0000-000081480000}"/>
    <cellStyle name="Moneda 3 3 3 2" xfId="1755" xr:uid="{00000000-0005-0000-0000-000082480000}"/>
    <cellStyle name="Moneda 3 3 3 2 2" xfId="1756" xr:uid="{00000000-0005-0000-0000-000083480000}"/>
    <cellStyle name="Moneda 3 3 3 3" xfId="1757" xr:uid="{00000000-0005-0000-0000-000084480000}"/>
    <cellStyle name="Moneda 3 3 3 3 2" xfId="1758" xr:uid="{00000000-0005-0000-0000-000085480000}"/>
    <cellStyle name="Moneda 3 3 3 4" xfId="1759" xr:uid="{00000000-0005-0000-0000-000086480000}"/>
    <cellStyle name="Moneda 3 3 3 4 2" xfId="1760" xr:uid="{00000000-0005-0000-0000-000087480000}"/>
    <cellStyle name="Moneda 3 3 3 5" xfId="1761" xr:uid="{00000000-0005-0000-0000-000088480000}"/>
    <cellStyle name="Moneda 3 3 4" xfId="1762" xr:uid="{00000000-0005-0000-0000-000089480000}"/>
    <cellStyle name="Moneda 3 3 4 2" xfId="1763" xr:uid="{00000000-0005-0000-0000-00008A480000}"/>
    <cellStyle name="Moneda 3 3 5" xfId="1764" xr:uid="{00000000-0005-0000-0000-00008B480000}"/>
    <cellStyle name="Moneda 3 3 5 2" xfId="1765" xr:uid="{00000000-0005-0000-0000-00008C480000}"/>
    <cellStyle name="Moneda 3 3 6" xfId="1766" xr:uid="{00000000-0005-0000-0000-00008D480000}"/>
    <cellStyle name="Moneda 3 3 6 2" xfId="1767" xr:uid="{00000000-0005-0000-0000-00008E480000}"/>
    <cellStyle name="Moneda 3 3 7" xfId="1768" xr:uid="{00000000-0005-0000-0000-00008F480000}"/>
    <cellStyle name="Moneda 3 3 8" xfId="1769" xr:uid="{00000000-0005-0000-0000-000090480000}"/>
    <cellStyle name="Moneda 3 4" xfId="1770" xr:uid="{00000000-0005-0000-0000-000091480000}"/>
    <cellStyle name="Moneda 3 4 2" xfId="1771" xr:uid="{00000000-0005-0000-0000-000092480000}"/>
    <cellStyle name="Moneda 3 4 2 2" xfId="1772" xr:uid="{00000000-0005-0000-0000-000093480000}"/>
    <cellStyle name="Moneda 3 4 2 2 2" xfId="1773" xr:uid="{00000000-0005-0000-0000-000094480000}"/>
    <cellStyle name="Moneda 3 4 2 2 2 2" xfId="1774" xr:uid="{00000000-0005-0000-0000-000095480000}"/>
    <cellStyle name="Moneda 3 4 2 2 3" xfId="1775" xr:uid="{00000000-0005-0000-0000-000096480000}"/>
    <cellStyle name="Moneda 3 4 2 2 3 2" xfId="1776" xr:uid="{00000000-0005-0000-0000-000097480000}"/>
    <cellStyle name="Moneda 3 4 2 2 4" xfId="1777" xr:uid="{00000000-0005-0000-0000-000098480000}"/>
    <cellStyle name="Moneda 3 4 2 2 4 2" xfId="1778" xr:uid="{00000000-0005-0000-0000-000099480000}"/>
    <cellStyle name="Moneda 3 4 2 2 5" xfId="1779" xr:uid="{00000000-0005-0000-0000-00009A480000}"/>
    <cellStyle name="Moneda 3 4 2 3" xfId="1780" xr:uid="{00000000-0005-0000-0000-00009B480000}"/>
    <cellStyle name="Moneda 3 4 2 3 2" xfId="1781" xr:uid="{00000000-0005-0000-0000-00009C480000}"/>
    <cellStyle name="Moneda 3 4 2 4" xfId="1782" xr:uid="{00000000-0005-0000-0000-00009D480000}"/>
    <cellStyle name="Moneda 3 4 2 4 2" xfId="1783" xr:uid="{00000000-0005-0000-0000-00009E480000}"/>
    <cellStyle name="Moneda 3 4 2 5" xfId="1784" xr:uid="{00000000-0005-0000-0000-00009F480000}"/>
    <cellStyle name="Moneda 3 4 2 5 2" xfId="1785" xr:uid="{00000000-0005-0000-0000-0000A0480000}"/>
    <cellStyle name="Moneda 3 4 2 6" xfId="1786" xr:uid="{00000000-0005-0000-0000-0000A1480000}"/>
    <cellStyle name="Moneda 3 4 3" xfId="1787" xr:uid="{00000000-0005-0000-0000-0000A2480000}"/>
    <cellStyle name="Moneda 3 4 3 2" xfId="1788" xr:uid="{00000000-0005-0000-0000-0000A3480000}"/>
    <cellStyle name="Moneda 3 4 3 2 2" xfId="1789" xr:uid="{00000000-0005-0000-0000-0000A4480000}"/>
    <cellStyle name="Moneda 3 4 3 3" xfId="1790" xr:uid="{00000000-0005-0000-0000-0000A5480000}"/>
    <cellStyle name="Moneda 3 4 3 3 2" xfId="1791" xr:uid="{00000000-0005-0000-0000-0000A6480000}"/>
    <cellStyle name="Moneda 3 4 3 4" xfId="1792" xr:uid="{00000000-0005-0000-0000-0000A7480000}"/>
    <cellStyle name="Moneda 3 4 3 4 2" xfId="1793" xr:uid="{00000000-0005-0000-0000-0000A8480000}"/>
    <cellStyle name="Moneda 3 4 3 5" xfId="1794" xr:uid="{00000000-0005-0000-0000-0000A9480000}"/>
    <cellStyle name="Moneda 3 4 4" xfId="1795" xr:uid="{00000000-0005-0000-0000-0000AA480000}"/>
    <cellStyle name="Moneda 3 4 4 2" xfId="1796" xr:uid="{00000000-0005-0000-0000-0000AB480000}"/>
    <cellStyle name="Moneda 3 4 5" xfId="1797" xr:uid="{00000000-0005-0000-0000-0000AC480000}"/>
    <cellStyle name="Moneda 3 4 5 2" xfId="1798" xr:uid="{00000000-0005-0000-0000-0000AD480000}"/>
    <cellStyle name="Moneda 3 4 6" xfId="1799" xr:uid="{00000000-0005-0000-0000-0000AE480000}"/>
    <cellStyle name="Moneda 3 4 6 2" xfId="1800" xr:uid="{00000000-0005-0000-0000-0000AF480000}"/>
    <cellStyle name="Moneda 3 4 7" xfId="1801" xr:uid="{00000000-0005-0000-0000-0000B0480000}"/>
    <cellStyle name="Moneda 3 5" xfId="1802" xr:uid="{00000000-0005-0000-0000-0000B1480000}"/>
    <cellStyle name="Moneda 3 5 10" xfId="3027" xr:uid="{00000000-0005-0000-0000-0000B2480000}"/>
    <cellStyle name="Moneda 3 5 10 2" xfId="3303" xr:uid="{00000000-0005-0000-0000-0000B3480000}"/>
    <cellStyle name="Moneda 3 5 10 2 2" xfId="3856" xr:uid="{00000000-0005-0000-0000-0000B4480000}"/>
    <cellStyle name="Moneda 3 5 10 2 2 2" xfId="4952" xr:uid="{00000000-0005-0000-0000-0000B5480000}"/>
    <cellStyle name="Moneda 3 5 10 2 2 2 2" xfId="7141" xr:uid="{00000000-0005-0000-0000-0000B6480000}"/>
    <cellStyle name="Moneda 3 5 10 2 2 2 2 2" xfId="11518" xr:uid="{00000000-0005-0000-0000-0000B7480000}"/>
    <cellStyle name="Moneda 3 5 10 2 2 2 2 2 2" xfId="20271" xr:uid="{00000000-0005-0000-0000-0000B8480000}"/>
    <cellStyle name="Moneda 3 5 10 2 2 2 2 3" xfId="15895" xr:uid="{00000000-0005-0000-0000-0000B9480000}"/>
    <cellStyle name="Moneda 3 5 10 2 2 2 3" xfId="9330" xr:uid="{00000000-0005-0000-0000-0000BA480000}"/>
    <cellStyle name="Moneda 3 5 10 2 2 2 3 2" xfId="18083" xr:uid="{00000000-0005-0000-0000-0000BB480000}"/>
    <cellStyle name="Moneda 3 5 10 2 2 2 4" xfId="13707" xr:uid="{00000000-0005-0000-0000-0000BC480000}"/>
    <cellStyle name="Moneda 3 5 10 2 2 3" xfId="6047" xr:uid="{00000000-0005-0000-0000-0000BD480000}"/>
    <cellStyle name="Moneda 3 5 10 2 2 3 2" xfId="10424" xr:uid="{00000000-0005-0000-0000-0000BE480000}"/>
    <cellStyle name="Moneda 3 5 10 2 2 3 2 2" xfId="19177" xr:uid="{00000000-0005-0000-0000-0000BF480000}"/>
    <cellStyle name="Moneda 3 5 10 2 2 3 3" xfId="14801" xr:uid="{00000000-0005-0000-0000-0000C0480000}"/>
    <cellStyle name="Moneda 3 5 10 2 2 4" xfId="8236" xr:uid="{00000000-0005-0000-0000-0000C1480000}"/>
    <cellStyle name="Moneda 3 5 10 2 2 4 2" xfId="16989" xr:uid="{00000000-0005-0000-0000-0000C2480000}"/>
    <cellStyle name="Moneda 3 5 10 2 2 5" xfId="12613" xr:uid="{00000000-0005-0000-0000-0000C3480000}"/>
    <cellStyle name="Moneda 3 5 10 2 3" xfId="4404" xr:uid="{00000000-0005-0000-0000-0000C4480000}"/>
    <cellStyle name="Moneda 3 5 10 2 3 2" xfId="6593" xr:uid="{00000000-0005-0000-0000-0000C5480000}"/>
    <cellStyle name="Moneda 3 5 10 2 3 2 2" xfId="10970" xr:uid="{00000000-0005-0000-0000-0000C6480000}"/>
    <cellStyle name="Moneda 3 5 10 2 3 2 2 2" xfId="19723" xr:uid="{00000000-0005-0000-0000-0000C7480000}"/>
    <cellStyle name="Moneda 3 5 10 2 3 2 3" xfId="15347" xr:uid="{00000000-0005-0000-0000-0000C8480000}"/>
    <cellStyle name="Moneda 3 5 10 2 3 3" xfId="8782" xr:uid="{00000000-0005-0000-0000-0000C9480000}"/>
    <cellStyle name="Moneda 3 5 10 2 3 3 2" xfId="17535" xr:uid="{00000000-0005-0000-0000-0000CA480000}"/>
    <cellStyle name="Moneda 3 5 10 2 3 4" xfId="13159" xr:uid="{00000000-0005-0000-0000-0000CB480000}"/>
    <cellStyle name="Moneda 3 5 10 2 4" xfId="5499" xr:uid="{00000000-0005-0000-0000-0000CC480000}"/>
    <cellStyle name="Moneda 3 5 10 2 4 2" xfId="9876" xr:uid="{00000000-0005-0000-0000-0000CD480000}"/>
    <cellStyle name="Moneda 3 5 10 2 4 2 2" xfId="18629" xr:uid="{00000000-0005-0000-0000-0000CE480000}"/>
    <cellStyle name="Moneda 3 5 10 2 4 3" xfId="14253" xr:uid="{00000000-0005-0000-0000-0000CF480000}"/>
    <cellStyle name="Moneda 3 5 10 2 5" xfId="7688" xr:uid="{00000000-0005-0000-0000-0000D0480000}"/>
    <cellStyle name="Moneda 3 5 10 2 5 2" xfId="16441" xr:uid="{00000000-0005-0000-0000-0000D1480000}"/>
    <cellStyle name="Moneda 3 5 10 2 6" xfId="12065" xr:uid="{00000000-0005-0000-0000-0000D2480000}"/>
    <cellStyle name="Moneda 3 5 10 3" xfId="3582" xr:uid="{00000000-0005-0000-0000-0000D3480000}"/>
    <cellStyle name="Moneda 3 5 10 3 2" xfId="4678" xr:uid="{00000000-0005-0000-0000-0000D4480000}"/>
    <cellStyle name="Moneda 3 5 10 3 2 2" xfId="6867" xr:uid="{00000000-0005-0000-0000-0000D5480000}"/>
    <cellStyle name="Moneda 3 5 10 3 2 2 2" xfId="11244" xr:uid="{00000000-0005-0000-0000-0000D6480000}"/>
    <cellStyle name="Moneda 3 5 10 3 2 2 2 2" xfId="19997" xr:uid="{00000000-0005-0000-0000-0000D7480000}"/>
    <cellStyle name="Moneda 3 5 10 3 2 2 3" xfId="15621" xr:uid="{00000000-0005-0000-0000-0000D8480000}"/>
    <cellStyle name="Moneda 3 5 10 3 2 3" xfId="9056" xr:uid="{00000000-0005-0000-0000-0000D9480000}"/>
    <cellStyle name="Moneda 3 5 10 3 2 3 2" xfId="17809" xr:uid="{00000000-0005-0000-0000-0000DA480000}"/>
    <cellStyle name="Moneda 3 5 10 3 2 4" xfId="13433" xr:uid="{00000000-0005-0000-0000-0000DB480000}"/>
    <cellStyle name="Moneda 3 5 10 3 3" xfId="5773" xr:uid="{00000000-0005-0000-0000-0000DC480000}"/>
    <cellStyle name="Moneda 3 5 10 3 3 2" xfId="10150" xr:uid="{00000000-0005-0000-0000-0000DD480000}"/>
    <cellStyle name="Moneda 3 5 10 3 3 2 2" xfId="18903" xr:uid="{00000000-0005-0000-0000-0000DE480000}"/>
    <cellStyle name="Moneda 3 5 10 3 3 3" xfId="14527" xr:uid="{00000000-0005-0000-0000-0000DF480000}"/>
    <cellStyle name="Moneda 3 5 10 3 4" xfId="7962" xr:uid="{00000000-0005-0000-0000-0000E0480000}"/>
    <cellStyle name="Moneda 3 5 10 3 4 2" xfId="16715" xr:uid="{00000000-0005-0000-0000-0000E1480000}"/>
    <cellStyle name="Moneda 3 5 10 3 5" xfId="12339" xr:uid="{00000000-0005-0000-0000-0000E2480000}"/>
    <cellStyle name="Moneda 3 5 10 4" xfId="4130" xr:uid="{00000000-0005-0000-0000-0000E3480000}"/>
    <cellStyle name="Moneda 3 5 10 4 2" xfId="6319" xr:uid="{00000000-0005-0000-0000-0000E4480000}"/>
    <cellStyle name="Moneda 3 5 10 4 2 2" xfId="10696" xr:uid="{00000000-0005-0000-0000-0000E5480000}"/>
    <cellStyle name="Moneda 3 5 10 4 2 2 2" xfId="19449" xr:uid="{00000000-0005-0000-0000-0000E6480000}"/>
    <cellStyle name="Moneda 3 5 10 4 2 3" xfId="15073" xr:uid="{00000000-0005-0000-0000-0000E7480000}"/>
    <cellStyle name="Moneda 3 5 10 4 3" xfId="8508" xr:uid="{00000000-0005-0000-0000-0000E8480000}"/>
    <cellStyle name="Moneda 3 5 10 4 3 2" xfId="17261" xr:uid="{00000000-0005-0000-0000-0000E9480000}"/>
    <cellStyle name="Moneda 3 5 10 4 4" xfId="12885" xr:uid="{00000000-0005-0000-0000-0000EA480000}"/>
    <cellStyle name="Moneda 3 5 10 5" xfId="5225" xr:uid="{00000000-0005-0000-0000-0000EB480000}"/>
    <cellStyle name="Moneda 3 5 10 5 2" xfId="9602" xr:uid="{00000000-0005-0000-0000-0000EC480000}"/>
    <cellStyle name="Moneda 3 5 10 5 2 2" xfId="18355" xr:uid="{00000000-0005-0000-0000-0000ED480000}"/>
    <cellStyle name="Moneda 3 5 10 5 3" xfId="13979" xr:uid="{00000000-0005-0000-0000-0000EE480000}"/>
    <cellStyle name="Moneda 3 5 10 6" xfId="7414" xr:uid="{00000000-0005-0000-0000-0000EF480000}"/>
    <cellStyle name="Moneda 3 5 10 6 2" xfId="16167" xr:uid="{00000000-0005-0000-0000-0000F0480000}"/>
    <cellStyle name="Moneda 3 5 10 7" xfId="11791" xr:uid="{00000000-0005-0000-0000-0000F1480000}"/>
    <cellStyle name="Moneda 3 5 11" xfId="2914" xr:uid="{00000000-0005-0000-0000-0000F2480000}"/>
    <cellStyle name="Moneda 3 5 11 2" xfId="3193" xr:uid="{00000000-0005-0000-0000-0000F3480000}"/>
    <cellStyle name="Moneda 3 5 11 2 2" xfId="3746" xr:uid="{00000000-0005-0000-0000-0000F4480000}"/>
    <cellStyle name="Moneda 3 5 11 2 2 2" xfId="4842" xr:uid="{00000000-0005-0000-0000-0000F5480000}"/>
    <cellStyle name="Moneda 3 5 11 2 2 2 2" xfId="7031" xr:uid="{00000000-0005-0000-0000-0000F6480000}"/>
    <cellStyle name="Moneda 3 5 11 2 2 2 2 2" xfId="11408" xr:uid="{00000000-0005-0000-0000-0000F7480000}"/>
    <cellStyle name="Moneda 3 5 11 2 2 2 2 2 2" xfId="20161" xr:uid="{00000000-0005-0000-0000-0000F8480000}"/>
    <cellStyle name="Moneda 3 5 11 2 2 2 2 3" xfId="15785" xr:uid="{00000000-0005-0000-0000-0000F9480000}"/>
    <cellStyle name="Moneda 3 5 11 2 2 2 3" xfId="9220" xr:uid="{00000000-0005-0000-0000-0000FA480000}"/>
    <cellStyle name="Moneda 3 5 11 2 2 2 3 2" xfId="17973" xr:uid="{00000000-0005-0000-0000-0000FB480000}"/>
    <cellStyle name="Moneda 3 5 11 2 2 2 4" xfId="13597" xr:uid="{00000000-0005-0000-0000-0000FC480000}"/>
    <cellStyle name="Moneda 3 5 11 2 2 3" xfId="5937" xr:uid="{00000000-0005-0000-0000-0000FD480000}"/>
    <cellStyle name="Moneda 3 5 11 2 2 3 2" xfId="10314" xr:uid="{00000000-0005-0000-0000-0000FE480000}"/>
    <cellStyle name="Moneda 3 5 11 2 2 3 2 2" xfId="19067" xr:uid="{00000000-0005-0000-0000-0000FF480000}"/>
    <cellStyle name="Moneda 3 5 11 2 2 3 3" xfId="14691" xr:uid="{00000000-0005-0000-0000-000000490000}"/>
    <cellStyle name="Moneda 3 5 11 2 2 4" xfId="8126" xr:uid="{00000000-0005-0000-0000-000001490000}"/>
    <cellStyle name="Moneda 3 5 11 2 2 4 2" xfId="16879" xr:uid="{00000000-0005-0000-0000-000002490000}"/>
    <cellStyle name="Moneda 3 5 11 2 2 5" xfId="12503" xr:uid="{00000000-0005-0000-0000-000003490000}"/>
    <cellStyle name="Moneda 3 5 11 2 3" xfId="4294" xr:uid="{00000000-0005-0000-0000-000004490000}"/>
    <cellStyle name="Moneda 3 5 11 2 3 2" xfId="6483" xr:uid="{00000000-0005-0000-0000-000005490000}"/>
    <cellStyle name="Moneda 3 5 11 2 3 2 2" xfId="10860" xr:uid="{00000000-0005-0000-0000-000006490000}"/>
    <cellStyle name="Moneda 3 5 11 2 3 2 2 2" xfId="19613" xr:uid="{00000000-0005-0000-0000-000007490000}"/>
    <cellStyle name="Moneda 3 5 11 2 3 2 3" xfId="15237" xr:uid="{00000000-0005-0000-0000-000008490000}"/>
    <cellStyle name="Moneda 3 5 11 2 3 3" xfId="8672" xr:uid="{00000000-0005-0000-0000-000009490000}"/>
    <cellStyle name="Moneda 3 5 11 2 3 3 2" xfId="17425" xr:uid="{00000000-0005-0000-0000-00000A490000}"/>
    <cellStyle name="Moneda 3 5 11 2 3 4" xfId="13049" xr:uid="{00000000-0005-0000-0000-00000B490000}"/>
    <cellStyle name="Moneda 3 5 11 2 4" xfId="5389" xr:uid="{00000000-0005-0000-0000-00000C490000}"/>
    <cellStyle name="Moneda 3 5 11 2 4 2" xfId="9766" xr:uid="{00000000-0005-0000-0000-00000D490000}"/>
    <cellStyle name="Moneda 3 5 11 2 4 2 2" xfId="18519" xr:uid="{00000000-0005-0000-0000-00000E490000}"/>
    <cellStyle name="Moneda 3 5 11 2 4 3" xfId="14143" xr:uid="{00000000-0005-0000-0000-00000F490000}"/>
    <cellStyle name="Moneda 3 5 11 2 5" xfId="7578" xr:uid="{00000000-0005-0000-0000-000010490000}"/>
    <cellStyle name="Moneda 3 5 11 2 5 2" xfId="16331" xr:uid="{00000000-0005-0000-0000-000011490000}"/>
    <cellStyle name="Moneda 3 5 11 2 6" xfId="11955" xr:uid="{00000000-0005-0000-0000-000012490000}"/>
    <cellStyle name="Moneda 3 5 11 3" xfId="3472" xr:uid="{00000000-0005-0000-0000-000013490000}"/>
    <cellStyle name="Moneda 3 5 11 3 2" xfId="4568" xr:uid="{00000000-0005-0000-0000-000014490000}"/>
    <cellStyle name="Moneda 3 5 11 3 2 2" xfId="6757" xr:uid="{00000000-0005-0000-0000-000015490000}"/>
    <cellStyle name="Moneda 3 5 11 3 2 2 2" xfId="11134" xr:uid="{00000000-0005-0000-0000-000016490000}"/>
    <cellStyle name="Moneda 3 5 11 3 2 2 2 2" xfId="19887" xr:uid="{00000000-0005-0000-0000-000017490000}"/>
    <cellStyle name="Moneda 3 5 11 3 2 2 3" xfId="15511" xr:uid="{00000000-0005-0000-0000-000018490000}"/>
    <cellStyle name="Moneda 3 5 11 3 2 3" xfId="8946" xr:uid="{00000000-0005-0000-0000-000019490000}"/>
    <cellStyle name="Moneda 3 5 11 3 2 3 2" xfId="17699" xr:uid="{00000000-0005-0000-0000-00001A490000}"/>
    <cellStyle name="Moneda 3 5 11 3 2 4" xfId="13323" xr:uid="{00000000-0005-0000-0000-00001B490000}"/>
    <cellStyle name="Moneda 3 5 11 3 3" xfId="5663" xr:uid="{00000000-0005-0000-0000-00001C490000}"/>
    <cellStyle name="Moneda 3 5 11 3 3 2" xfId="10040" xr:uid="{00000000-0005-0000-0000-00001D490000}"/>
    <cellStyle name="Moneda 3 5 11 3 3 2 2" xfId="18793" xr:uid="{00000000-0005-0000-0000-00001E490000}"/>
    <cellStyle name="Moneda 3 5 11 3 3 3" xfId="14417" xr:uid="{00000000-0005-0000-0000-00001F490000}"/>
    <cellStyle name="Moneda 3 5 11 3 4" xfId="7852" xr:uid="{00000000-0005-0000-0000-000020490000}"/>
    <cellStyle name="Moneda 3 5 11 3 4 2" xfId="16605" xr:uid="{00000000-0005-0000-0000-000021490000}"/>
    <cellStyle name="Moneda 3 5 11 3 5" xfId="12229" xr:uid="{00000000-0005-0000-0000-000022490000}"/>
    <cellStyle name="Moneda 3 5 11 4" xfId="4020" xr:uid="{00000000-0005-0000-0000-000023490000}"/>
    <cellStyle name="Moneda 3 5 11 4 2" xfId="6209" xr:uid="{00000000-0005-0000-0000-000024490000}"/>
    <cellStyle name="Moneda 3 5 11 4 2 2" xfId="10586" xr:uid="{00000000-0005-0000-0000-000025490000}"/>
    <cellStyle name="Moneda 3 5 11 4 2 2 2" xfId="19339" xr:uid="{00000000-0005-0000-0000-000026490000}"/>
    <cellStyle name="Moneda 3 5 11 4 2 3" xfId="14963" xr:uid="{00000000-0005-0000-0000-000027490000}"/>
    <cellStyle name="Moneda 3 5 11 4 3" xfId="8398" xr:uid="{00000000-0005-0000-0000-000028490000}"/>
    <cellStyle name="Moneda 3 5 11 4 3 2" xfId="17151" xr:uid="{00000000-0005-0000-0000-000029490000}"/>
    <cellStyle name="Moneda 3 5 11 4 4" xfId="12775" xr:uid="{00000000-0005-0000-0000-00002A490000}"/>
    <cellStyle name="Moneda 3 5 11 5" xfId="5115" xr:uid="{00000000-0005-0000-0000-00002B490000}"/>
    <cellStyle name="Moneda 3 5 11 5 2" xfId="9492" xr:uid="{00000000-0005-0000-0000-00002C490000}"/>
    <cellStyle name="Moneda 3 5 11 5 2 2" xfId="18245" xr:uid="{00000000-0005-0000-0000-00002D490000}"/>
    <cellStyle name="Moneda 3 5 11 5 3" xfId="13869" xr:uid="{00000000-0005-0000-0000-00002E490000}"/>
    <cellStyle name="Moneda 3 5 11 6" xfId="7304" xr:uid="{00000000-0005-0000-0000-00002F490000}"/>
    <cellStyle name="Moneda 3 5 11 6 2" xfId="16057" xr:uid="{00000000-0005-0000-0000-000030490000}"/>
    <cellStyle name="Moneda 3 5 11 7" xfId="11681" xr:uid="{00000000-0005-0000-0000-000031490000}"/>
    <cellStyle name="Moneda 3 5 12" xfId="3143" xr:uid="{00000000-0005-0000-0000-000032490000}"/>
    <cellStyle name="Moneda 3 5 12 2" xfId="3697" xr:uid="{00000000-0005-0000-0000-000033490000}"/>
    <cellStyle name="Moneda 3 5 12 2 2" xfId="4793" xr:uid="{00000000-0005-0000-0000-000034490000}"/>
    <cellStyle name="Moneda 3 5 12 2 2 2" xfId="6982" xr:uid="{00000000-0005-0000-0000-000035490000}"/>
    <cellStyle name="Moneda 3 5 12 2 2 2 2" xfId="11359" xr:uid="{00000000-0005-0000-0000-000036490000}"/>
    <cellStyle name="Moneda 3 5 12 2 2 2 2 2" xfId="20112" xr:uid="{00000000-0005-0000-0000-000037490000}"/>
    <cellStyle name="Moneda 3 5 12 2 2 2 3" xfId="15736" xr:uid="{00000000-0005-0000-0000-000038490000}"/>
    <cellStyle name="Moneda 3 5 12 2 2 3" xfId="9171" xr:uid="{00000000-0005-0000-0000-000039490000}"/>
    <cellStyle name="Moneda 3 5 12 2 2 3 2" xfId="17924" xr:uid="{00000000-0005-0000-0000-00003A490000}"/>
    <cellStyle name="Moneda 3 5 12 2 2 4" xfId="13548" xr:uid="{00000000-0005-0000-0000-00003B490000}"/>
    <cellStyle name="Moneda 3 5 12 2 3" xfId="5888" xr:uid="{00000000-0005-0000-0000-00003C490000}"/>
    <cellStyle name="Moneda 3 5 12 2 3 2" xfId="10265" xr:uid="{00000000-0005-0000-0000-00003D490000}"/>
    <cellStyle name="Moneda 3 5 12 2 3 2 2" xfId="19018" xr:uid="{00000000-0005-0000-0000-00003E490000}"/>
    <cellStyle name="Moneda 3 5 12 2 3 3" xfId="14642" xr:uid="{00000000-0005-0000-0000-00003F490000}"/>
    <cellStyle name="Moneda 3 5 12 2 4" xfId="8077" xr:uid="{00000000-0005-0000-0000-000040490000}"/>
    <cellStyle name="Moneda 3 5 12 2 4 2" xfId="16830" xr:uid="{00000000-0005-0000-0000-000041490000}"/>
    <cellStyle name="Moneda 3 5 12 2 5" xfId="12454" xr:uid="{00000000-0005-0000-0000-000042490000}"/>
    <cellStyle name="Moneda 3 5 12 3" xfId="4245" xr:uid="{00000000-0005-0000-0000-000043490000}"/>
    <cellStyle name="Moneda 3 5 12 3 2" xfId="6434" xr:uid="{00000000-0005-0000-0000-000044490000}"/>
    <cellStyle name="Moneda 3 5 12 3 2 2" xfId="10811" xr:uid="{00000000-0005-0000-0000-000045490000}"/>
    <cellStyle name="Moneda 3 5 12 3 2 2 2" xfId="19564" xr:uid="{00000000-0005-0000-0000-000046490000}"/>
    <cellStyle name="Moneda 3 5 12 3 2 3" xfId="15188" xr:uid="{00000000-0005-0000-0000-000047490000}"/>
    <cellStyle name="Moneda 3 5 12 3 3" xfId="8623" xr:uid="{00000000-0005-0000-0000-000048490000}"/>
    <cellStyle name="Moneda 3 5 12 3 3 2" xfId="17376" xr:uid="{00000000-0005-0000-0000-000049490000}"/>
    <cellStyle name="Moneda 3 5 12 3 4" xfId="13000" xr:uid="{00000000-0005-0000-0000-00004A490000}"/>
    <cellStyle name="Moneda 3 5 12 4" xfId="5340" xr:uid="{00000000-0005-0000-0000-00004B490000}"/>
    <cellStyle name="Moneda 3 5 12 4 2" xfId="9717" xr:uid="{00000000-0005-0000-0000-00004C490000}"/>
    <cellStyle name="Moneda 3 5 12 4 2 2" xfId="18470" xr:uid="{00000000-0005-0000-0000-00004D490000}"/>
    <cellStyle name="Moneda 3 5 12 4 3" xfId="14094" xr:uid="{00000000-0005-0000-0000-00004E490000}"/>
    <cellStyle name="Moneda 3 5 12 5" xfId="7529" xr:uid="{00000000-0005-0000-0000-00004F490000}"/>
    <cellStyle name="Moneda 3 5 12 5 2" xfId="16282" xr:uid="{00000000-0005-0000-0000-000050490000}"/>
    <cellStyle name="Moneda 3 5 12 6" xfId="11906" xr:uid="{00000000-0005-0000-0000-000051490000}"/>
    <cellStyle name="Moneda 3 5 13" xfId="3422" xr:uid="{00000000-0005-0000-0000-000052490000}"/>
    <cellStyle name="Moneda 3 5 13 2" xfId="4519" xr:uid="{00000000-0005-0000-0000-000053490000}"/>
    <cellStyle name="Moneda 3 5 13 2 2" xfId="6708" xr:uid="{00000000-0005-0000-0000-000054490000}"/>
    <cellStyle name="Moneda 3 5 13 2 2 2" xfId="11085" xr:uid="{00000000-0005-0000-0000-000055490000}"/>
    <cellStyle name="Moneda 3 5 13 2 2 2 2" xfId="19838" xr:uid="{00000000-0005-0000-0000-000056490000}"/>
    <cellStyle name="Moneda 3 5 13 2 2 3" xfId="15462" xr:uid="{00000000-0005-0000-0000-000057490000}"/>
    <cellStyle name="Moneda 3 5 13 2 3" xfId="8897" xr:uid="{00000000-0005-0000-0000-000058490000}"/>
    <cellStyle name="Moneda 3 5 13 2 3 2" xfId="17650" xr:uid="{00000000-0005-0000-0000-000059490000}"/>
    <cellStyle name="Moneda 3 5 13 2 4" xfId="13274" xr:uid="{00000000-0005-0000-0000-00005A490000}"/>
    <cellStyle name="Moneda 3 5 13 3" xfId="5614" xr:uid="{00000000-0005-0000-0000-00005B490000}"/>
    <cellStyle name="Moneda 3 5 13 3 2" xfId="9991" xr:uid="{00000000-0005-0000-0000-00005C490000}"/>
    <cellStyle name="Moneda 3 5 13 3 2 2" xfId="18744" xr:uid="{00000000-0005-0000-0000-00005D490000}"/>
    <cellStyle name="Moneda 3 5 13 3 3" xfId="14368" xr:uid="{00000000-0005-0000-0000-00005E490000}"/>
    <cellStyle name="Moneda 3 5 13 4" xfId="7803" xr:uid="{00000000-0005-0000-0000-00005F490000}"/>
    <cellStyle name="Moneda 3 5 13 4 2" xfId="16556" xr:uid="{00000000-0005-0000-0000-000060490000}"/>
    <cellStyle name="Moneda 3 5 13 5" xfId="12180" xr:uid="{00000000-0005-0000-0000-000061490000}"/>
    <cellStyle name="Moneda 3 5 14" xfId="3972" xr:uid="{00000000-0005-0000-0000-000062490000}"/>
    <cellStyle name="Moneda 3 5 14 2" xfId="6161" xr:uid="{00000000-0005-0000-0000-000063490000}"/>
    <cellStyle name="Moneda 3 5 14 2 2" xfId="10538" xr:uid="{00000000-0005-0000-0000-000064490000}"/>
    <cellStyle name="Moneda 3 5 14 2 2 2" xfId="19291" xr:uid="{00000000-0005-0000-0000-000065490000}"/>
    <cellStyle name="Moneda 3 5 14 2 3" xfId="14915" xr:uid="{00000000-0005-0000-0000-000066490000}"/>
    <cellStyle name="Moneda 3 5 14 3" xfId="8350" xr:uid="{00000000-0005-0000-0000-000067490000}"/>
    <cellStyle name="Moneda 3 5 14 3 2" xfId="17103" xr:uid="{00000000-0005-0000-0000-000068490000}"/>
    <cellStyle name="Moneda 3 5 14 4" xfId="12727" xr:uid="{00000000-0005-0000-0000-000069490000}"/>
    <cellStyle name="Moneda 3 5 15" xfId="5067" xr:uid="{00000000-0005-0000-0000-00006A490000}"/>
    <cellStyle name="Moneda 3 5 15 2" xfId="9444" xr:uid="{00000000-0005-0000-0000-00006B490000}"/>
    <cellStyle name="Moneda 3 5 15 2 2" xfId="18197" xr:uid="{00000000-0005-0000-0000-00006C490000}"/>
    <cellStyle name="Moneda 3 5 15 3" xfId="13821" xr:uid="{00000000-0005-0000-0000-00006D490000}"/>
    <cellStyle name="Moneda 3 5 16" xfId="7256" xr:uid="{00000000-0005-0000-0000-00006E490000}"/>
    <cellStyle name="Moneda 3 5 16 2" xfId="16009" xr:uid="{00000000-0005-0000-0000-00006F490000}"/>
    <cellStyle name="Moneda 3 5 17" xfId="11633" xr:uid="{00000000-0005-0000-0000-000070490000}"/>
    <cellStyle name="Moneda 3 5 2" xfId="1803" xr:uid="{00000000-0005-0000-0000-000071490000}"/>
    <cellStyle name="Moneda 3 5 2 2" xfId="1804" xr:uid="{00000000-0005-0000-0000-000072490000}"/>
    <cellStyle name="Moneda 3 5 2 2 2" xfId="1805" xr:uid="{00000000-0005-0000-0000-000073490000}"/>
    <cellStyle name="Moneda 3 5 2 2 2 2" xfId="1806" xr:uid="{00000000-0005-0000-0000-000074490000}"/>
    <cellStyle name="Moneda 3 5 2 2 3" xfId="1807" xr:uid="{00000000-0005-0000-0000-000075490000}"/>
    <cellStyle name="Moneda 3 5 2 2 3 2" xfId="1808" xr:uid="{00000000-0005-0000-0000-000076490000}"/>
    <cellStyle name="Moneda 3 5 2 2 4" xfId="1809" xr:uid="{00000000-0005-0000-0000-000077490000}"/>
    <cellStyle name="Moneda 3 5 2 2 4 2" xfId="1810" xr:uid="{00000000-0005-0000-0000-000078490000}"/>
    <cellStyle name="Moneda 3 5 2 2 5" xfId="1811" xr:uid="{00000000-0005-0000-0000-000079490000}"/>
    <cellStyle name="Moneda 3 5 2 3" xfId="1812" xr:uid="{00000000-0005-0000-0000-00007A490000}"/>
    <cellStyle name="Moneda 3 5 2 3 2" xfId="1813" xr:uid="{00000000-0005-0000-0000-00007B490000}"/>
    <cellStyle name="Moneda 3 5 2 4" xfId="1814" xr:uid="{00000000-0005-0000-0000-00007C490000}"/>
    <cellStyle name="Moneda 3 5 2 4 2" xfId="1815" xr:uid="{00000000-0005-0000-0000-00007D490000}"/>
    <cellStyle name="Moneda 3 5 2 5" xfId="1816" xr:uid="{00000000-0005-0000-0000-00007E490000}"/>
    <cellStyle name="Moneda 3 5 2 5 2" xfId="1817" xr:uid="{00000000-0005-0000-0000-00007F490000}"/>
    <cellStyle name="Moneda 3 5 2 6" xfId="1818" xr:uid="{00000000-0005-0000-0000-000080490000}"/>
    <cellStyle name="Moneda 3 5 3" xfId="1819" xr:uid="{00000000-0005-0000-0000-000081490000}"/>
    <cellStyle name="Moneda 3 5 3 2" xfId="1820" xr:uid="{00000000-0005-0000-0000-000082490000}"/>
    <cellStyle name="Moneda 3 5 3 2 2" xfId="1821" xr:uid="{00000000-0005-0000-0000-000083490000}"/>
    <cellStyle name="Moneda 3 5 3 3" xfId="1822" xr:uid="{00000000-0005-0000-0000-000084490000}"/>
    <cellStyle name="Moneda 3 5 3 3 2" xfId="1823" xr:uid="{00000000-0005-0000-0000-000085490000}"/>
    <cellStyle name="Moneda 3 5 3 4" xfId="1824" xr:uid="{00000000-0005-0000-0000-000086490000}"/>
    <cellStyle name="Moneda 3 5 3 4 2" xfId="1825" xr:uid="{00000000-0005-0000-0000-000087490000}"/>
    <cellStyle name="Moneda 3 5 3 5" xfId="1826" xr:uid="{00000000-0005-0000-0000-000088490000}"/>
    <cellStyle name="Moneda 3 5 4" xfId="1827" xr:uid="{00000000-0005-0000-0000-000089490000}"/>
    <cellStyle name="Moneda 3 5 4 2" xfId="1828" xr:uid="{00000000-0005-0000-0000-00008A490000}"/>
    <cellStyle name="Moneda 3 5 5" xfId="1829" xr:uid="{00000000-0005-0000-0000-00008B490000}"/>
    <cellStyle name="Moneda 3 5 5 2" xfId="1830" xr:uid="{00000000-0005-0000-0000-00008C490000}"/>
    <cellStyle name="Moneda 3 5 6" xfId="1831" xr:uid="{00000000-0005-0000-0000-00008D490000}"/>
    <cellStyle name="Moneda 3 5 6 2" xfId="1832" xr:uid="{00000000-0005-0000-0000-00008E490000}"/>
    <cellStyle name="Moneda 3 5 7" xfId="1833" xr:uid="{00000000-0005-0000-0000-00008F490000}"/>
    <cellStyle name="Moneda 3 5 8" xfId="1834" xr:uid="{00000000-0005-0000-0000-000090490000}"/>
    <cellStyle name="Moneda 3 5 9" xfId="2972" xr:uid="{00000000-0005-0000-0000-000091490000}"/>
    <cellStyle name="Moneda 3 5 9 2" xfId="3084" xr:uid="{00000000-0005-0000-0000-000092490000}"/>
    <cellStyle name="Moneda 3 5 9 2 2" xfId="3360" xr:uid="{00000000-0005-0000-0000-000093490000}"/>
    <cellStyle name="Moneda 3 5 9 2 2 2" xfId="3913" xr:uid="{00000000-0005-0000-0000-000094490000}"/>
    <cellStyle name="Moneda 3 5 9 2 2 2 2" xfId="5009" xr:uid="{00000000-0005-0000-0000-000095490000}"/>
    <cellStyle name="Moneda 3 5 9 2 2 2 2 2" xfId="7198" xr:uid="{00000000-0005-0000-0000-000096490000}"/>
    <cellStyle name="Moneda 3 5 9 2 2 2 2 2 2" xfId="11575" xr:uid="{00000000-0005-0000-0000-000097490000}"/>
    <cellStyle name="Moneda 3 5 9 2 2 2 2 2 2 2" xfId="20328" xr:uid="{00000000-0005-0000-0000-000098490000}"/>
    <cellStyle name="Moneda 3 5 9 2 2 2 2 2 3" xfId="15952" xr:uid="{00000000-0005-0000-0000-000099490000}"/>
    <cellStyle name="Moneda 3 5 9 2 2 2 2 3" xfId="9387" xr:uid="{00000000-0005-0000-0000-00009A490000}"/>
    <cellStyle name="Moneda 3 5 9 2 2 2 2 3 2" xfId="18140" xr:uid="{00000000-0005-0000-0000-00009B490000}"/>
    <cellStyle name="Moneda 3 5 9 2 2 2 2 4" xfId="13764" xr:uid="{00000000-0005-0000-0000-00009C490000}"/>
    <cellStyle name="Moneda 3 5 9 2 2 2 3" xfId="6104" xr:uid="{00000000-0005-0000-0000-00009D490000}"/>
    <cellStyle name="Moneda 3 5 9 2 2 2 3 2" xfId="10481" xr:uid="{00000000-0005-0000-0000-00009E490000}"/>
    <cellStyle name="Moneda 3 5 9 2 2 2 3 2 2" xfId="19234" xr:uid="{00000000-0005-0000-0000-00009F490000}"/>
    <cellStyle name="Moneda 3 5 9 2 2 2 3 3" xfId="14858" xr:uid="{00000000-0005-0000-0000-0000A0490000}"/>
    <cellStyle name="Moneda 3 5 9 2 2 2 4" xfId="8293" xr:uid="{00000000-0005-0000-0000-0000A1490000}"/>
    <cellStyle name="Moneda 3 5 9 2 2 2 4 2" xfId="17046" xr:uid="{00000000-0005-0000-0000-0000A2490000}"/>
    <cellStyle name="Moneda 3 5 9 2 2 2 5" xfId="12670" xr:uid="{00000000-0005-0000-0000-0000A3490000}"/>
    <cellStyle name="Moneda 3 5 9 2 2 3" xfId="4461" xr:uid="{00000000-0005-0000-0000-0000A4490000}"/>
    <cellStyle name="Moneda 3 5 9 2 2 3 2" xfId="6650" xr:uid="{00000000-0005-0000-0000-0000A5490000}"/>
    <cellStyle name="Moneda 3 5 9 2 2 3 2 2" xfId="11027" xr:uid="{00000000-0005-0000-0000-0000A6490000}"/>
    <cellStyle name="Moneda 3 5 9 2 2 3 2 2 2" xfId="19780" xr:uid="{00000000-0005-0000-0000-0000A7490000}"/>
    <cellStyle name="Moneda 3 5 9 2 2 3 2 3" xfId="15404" xr:uid="{00000000-0005-0000-0000-0000A8490000}"/>
    <cellStyle name="Moneda 3 5 9 2 2 3 3" xfId="8839" xr:uid="{00000000-0005-0000-0000-0000A9490000}"/>
    <cellStyle name="Moneda 3 5 9 2 2 3 3 2" xfId="17592" xr:uid="{00000000-0005-0000-0000-0000AA490000}"/>
    <cellStyle name="Moneda 3 5 9 2 2 3 4" xfId="13216" xr:uid="{00000000-0005-0000-0000-0000AB490000}"/>
    <cellStyle name="Moneda 3 5 9 2 2 4" xfId="5556" xr:uid="{00000000-0005-0000-0000-0000AC490000}"/>
    <cellStyle name="Moneda 3 5 9 2 2 4 2" xfId="9933" xr:uid="{00000000-0005-0000-0000-0000AD490000}"/>
    <cellStyle name="Moneda 3 5 9 2 2 4 2 2" xfId="18686" xr:uid="{00000000-0005-0000-0000-0000AE490000}"/>
    <cellStyle name="Moneda 3 5 9 2 2 4 3" xfId="14310" xr:uid="{00000000-0005-0000-0000-0000AF490000}"/>
    <cellStyle name="Moneda 3 5 9 2 2 5" xfId="7745" xr:uid="{00000000-0005-0000-0000-0000B0490000}"/>
    <cellStyle name="Moneda 3 5 9 2 2 5 2" xfId="16498" xr:uid="{00000000-0005-0000-0000-0000B1490000}"/>
    <cellStyle name="Moneda 3 5 9 2 2 6" xfId="12122" xr:uid="{00000000-0005-0000-0000-0000B2490000}"/>
    <cellStyle name="Moneda 3 5 9 2 3" xfId="3639" xr:uid="{00000000-0005-0000-0000-0000B3490000}"/>
    <cellStyle name="Moneda 3 5 9 2 3 2" xfId="4735" xr:uid="{00000000-0005-0000-0000-0000B4490000}"/>
    <cellStyle name="Moneda 3 5 9 2 3 2 2" xfId="6924" xr:uid="{00000000-0005-0000-0000-0000B5490000}"/>
    <cellStyle name="Moneda 3 5 9 2 3 2 2 2" xfId="11301" xr:uid="{00000000-0005-0000-0000-0000B6490000}"/>
    <cellStyle name="Moneda 3 5 9 2 3 2 2 2 2" xfId="20054" xr:uid="{00000000-0005-0000-0000-0000B7490000}"/>
    <cellStyle name="Moneda 3 5 9 2 3 2 2 3" xfId="15678" xr:uid="{00000000-0005-0000-0000-0000B8490000}"/>
    <cellStyle name="Moneda 3 5 9 2 3 2 3" xfId="9113" xr:uid="{00000000-0005-0000-0000-0000B9490000}"/>
    <cellStyle name="Moneda 3 5 9 2 3 2 3 2" xfId="17866" xr:uid="{00000000-0005-0000-0000-0000BA490000}"/>
    <cellStyle name="Moneda 3 5 9 2 3 2 4" xfId="13490" xr:uid="{00000000-0005-0000-0000-0000BB490000}"/>
    <cellStyle name="Moneda 3 5 9 2 3 3" xfId="5830" xr:uid="{00000000-0005-0000-0000-0000BC490000}"/>
    <cellStyle name="Moneda 3 5 9 2 3 3 2" xfId="10207" xr:uid="{00000000-0005-0000-0000-0000BD490000}"/>
    <cellStyle name="Moneda 3 5 9 2 3 3 2 2" xfId="18960" xr:uid="{00000000-0005-0000-0000-0000BE490000}"/>
    <cellStyle name="Moneda 3 5 9 2 3 3 3" xfId="14584" xr:uid="{00000000-0005-0000-0000-0000BF490000}"/>
    <cellStyle name="Moneda 3 5 9 2 3 4" xfId="8019" xr:uid="{00000000-0005-0000-0000-0000C0490000}"/>
    <cellStyle name="Moneda 3 5 9 2 3 4 2" xfId="16772" xr:uid="{00000000-0005-0000-0000-0000C1490000}"/>
    <cellStyle name="Moneda 3 5 9 2 3 5" xfId="12396" xr:uid="{00000000-0005-0000-0000-0000C2490000}"/>
    <cellStyle name="Moneda 3 5 9 2 4" xfId="4187" xr:uid="{00000000-0005-0000-0000-0000C3490000}"/>
    <cellStyle name="Moneda 3 5 9 2 4 2" xfId="6376" xr:uid="{00000000-0005-0000-0000-0000C4490000}"/>
    <cellStyle name="Moneda 3 5 9 2 4 2 2" xfId="10753" xr:uid="{00000000-0005-0000-0000-0000C5490000}"/>
    <cellStyle name="Moneda 3 5 9 2 4 2 2 2" xfId="19506" xr:uid="{00000000-0005-0000-0000-0000C6490000}"/>
    <cellStyle name="Moneda 3 5 9 2 4 2 3" xfId="15130" xr:uid="{00000000-0005-0000-0000-0000C7490000}"/>
    <cellStyle name="Moneda 3 5 9 2 4 3" xfId="8565" xr:uid="{00000000-0005-0000-0000-0000C8490000}"/>
    <cellStyle name="Moneda 3 5 9 2 4 3 2" xfId="17318" xr:uid="{00000000-0005-0000-0000-0000C9490000}"/>
    <cellStyle name="Moneda 3 5 9 2 4 4" xfId="12942" xr:uid="{00000000-0005-0000-0000-0000CA490000}"/>
    <cellStyle name="Moneda 3 5 9 2 5" xfId="5282" xr:uid="{00000000-0005-0000-0000-0000CB490000}"/>
    <cellStyle name="Moneda 3 5 9 2 5 2" xfId="9659" xr:uid="{00000000-0005-0000-0000-0000CC490000}"/>
    <cellStyle name="Moneda 3 5 9 2 5 2 2" xfId="18412" xr:uid="{00000000-0005-0000-0000-0000CD490000}"/>
    <cellStyle name="Moneda 3 5 9 2 5 3" xfId="14036" xr:uid="{00000000-0005-0000-0000-0000CE490000}"/>
    <cellStyle name="Moneda 3 5 9 2 6" xfId="7471" xr:uid="{00000000-0005-0000-0000-0000CF490000}"/>
    <cellStyle name="Moneda 3 5 9 2 6 2" xfId="16224" xr:uid="{00000000-0005-0000-0000-0000D0490000}"/>
    <cellStyle name="Moneda 3 5 9 2 7" xfId="11848" xr:uid="{00000000-0005-0000-0000-0000D1490000}"/>
    <cellStyle name="Moneda 3 5 9 3" xfId="3248" xr:uid="{00000000-0005-0000-0000-0000D2490000}"/>
    <cellStyle name="Moneda 3 5 9 3 2" xfId="3801" xr:uid="{00000000-0005-0000-0000-0000D3490000}"/>
    <cellStyle name="Moneda 3 5 9 3 2 2" xfId="4897" xr:uid="{00000000-0005-0000-0000-0000D4490000}"/>
    <cellStyle name="Moneda 3 5 9 3 2 2 2" xfId="7086" xr:uid="{00000000-0005-0000-0000-0000D5490000}"/>
    <cellStyle name="Moneda 3 5 9 3 2 2 2 2" xfId="11463" xr:uid="{00000000-0005-0000-0000-0000D6490000}"/>
    <cellStyle name="Moneda 3 5 9 3 2 2 2 2 2" xfId="20216" xr:uid="{00000000-0005-0000-0000-0000D7490000}"/>
    <cellStyle name="Moneda 3 5 9 3 2 2 2 3" xfId="15840" xr:uid="{00000000-0005-0000-0000-0000D8490000}"/>
    <cellStyle name="Moneda 3 5 9 3 2 2 3" xfId="9275" xr:uid="{00000000-0005-0000-0000-0000D9490000}"/>
    <cellStyle name="Moneda 3 5 9 3 2 2 3 2" xfId="18028" xr:uid="{00000000-0005-0000-0000-0000DA490000}"/>
    <cellStyle name="Moneda 3 5 9 3 2 2 4" xfId="13652" xr:uid="{00000000-0005-0000-0000-0000DB490000}"/>
    <cellStyle name="Moneda 3 5 9 3 2 3" xfId="5992" xr:uid="{00000000-0005-0000-0000-0000DC490000}"/>
    <cellStyle name="Moneda 3 5 9 3 2 3 2" xfId="10369" xr:uid="{00000000-0005-0000-0000-0000DD490000}"/>
    <cellStyle name="Moneda 3 5 9 3 2 3 2 2" xfId="19122" xr:uid="{00000000-0005-0000-0000-0000DE490000}"/>
    <cellStyle name="Moneda 3 5 9 3 2 3 3" xfId="14746" xr:uid="{00000000-0005-0000-0000-0000DF490000}"/>
    <cellStyle name="Moneda 3 5 9 3 2 4" xfId="8181" xr:uid="{00000000-0005-0000-0000-0000E0490000}"/>
    <cellStyle name="Moneda 3 5 9 3 2 4 2" xfId="16934" xr:uid="{00000000-0005-0000-0000-0000E1490000}"/>
    <cellStyle name="Moneda 3 5 9 3 2 5" xfId="12558" xr:uid="{00000000-0005-0000-0000-0000E2490000}"/>
    <cellStyle name="Moneda 3 5 9 3 3" xfId="4349" xr:uid="{00000000-0005-0000-0000-0000E3490000}"/>
    <cellStyle name="Moneda 3 5 9 3 3 2" xfId="6538" xr:uid="{00000000-0005-0000-0000-0000E4490000}"/>
    <cellStyle name="Moneda 3 5 9 3 3 2 2" xfId="10915" xr:uid="{00000000-0005-0000-0000-0000E5490000}"/>
    <cellStyle name="Moneda 3 5 9 3 3 2 2 2" xfId="19668" xr:uid="{00000000-0005-0000-0000-0000E6490000}"/>
    <cellStyle name="Moneda 3 5 9 3 3 2 3" xfId="15292" xr:uid="{00000000-0005-0000-0000-0000E7490000}"/>
    <cellStyle name="Moneda 3 5 9 3 3 3" xfId="8727" xr:uid="{00000000-0005-0000-0000-0000E8490000}"/>
    <cellStyle name="Moneda 3 5 9 3 3 3 2" xfId="17480" xr:uid="{00000000-0005-0000-0000-0000E9490000}"/>
    <cellStyle name="Moneda 3 5 9 3 3 4" xfId="13104" xr:uid="{00000000-0005-0000-0000-0000EA490000}"/>
    <cellStyle name="Moneda 3 5 9 3 4" xfId="5444" xr:uid="{00000000-0005-0000-0000-0000EB490000}"/>
    <cellStyle name="Moneda 3 5 9 3 4 2" xfId="9821" xr:uid="{00000000-0005-0000-0000-0000EC490000}"/>
    <cellStyle name="Moneda 3 5 9 3 4 2 2" xfId="18574" xr:uid="{00000000-0005-0000-0000-0000ED490000}"/>
    <cellStyle name="Moneda 3 5 9 3 4 3" xfId="14198" xr:uid="{00000000-0005-0000-0000-0000EE490000}"/>
    <cellStyle name="Moneda 3 5 9 3 5" xfId="7633" xr:uid="{00000000-0005-0000-0000-0000EF490000}"/>
    <cellStyle name="Moneda 3 5 9 3 5 2" xfId="16386" xr:uid="{00000000-0005-0000-0000-0000F0490000}"/>
    <cellStyle name="Moneda 3 5 9 3 6" xfId="12010" xr:uid="{00000000-0005-0000-0000-0000F1490000}"/>
    <cellStyle name="Moneda 3 5 9 4" xfId="3527" xr:uid="{00000000-0005-0000-0000-0000F2490000}"/>
    <cellStyle name="Moneda 3 5 9 4 2" xfId="4623" xr:uid="{00000000-0005-0000-0000-0000F3490000}"/>
    <cellStyle name="Moneda 3 5 9 4 2 2" xfId="6812" xr:uid="{00000000-0005-0000-0000-0000F4490000}"/>
    <cellStyle name="Moneda 3 5 9 4 2 2 2" xfId="11189" xr:uid="{00000000-0005-0000-0000-0000F5490000}"/>
    <cellStyle name="Moneda 3 5 9 4 2 2 2 2" xfId="19942" xr:uid="{00000000-0005-0000-0000-0000F6490000}"/>
    <cellStyle name="Moneda 3 5 9 4 2 2 3" xfId="15566" xr:uid="{00000000-0005-0000-0000-0000F7490000}"/>
    <cellStyle name="Moneda 3 5 9 4 2 3" xfId="9001" xr:uid="{00000000-0005-0000-0000-0000F8490000}"/>
    <cellStyle name="Moneda 3 5 9 4 2 3 2" xfId="17754" xr:uid="{00000000-0005-0000-0000-0000F9490000}"/>
    <cellStyle name="Moneda 3 5 9 4 2 4" xfId="13378" xr:uid="{00000000-0005-0000-0000-0000FA490000}"/>
    <cellStyle name="Moneda 3 5 9 4 3" xfId="5718" xr:uid="{00000000-0005-0000-0000-0000FB490000}"/>
    <cellStyle name="Moneda 3 5 9 4 3 2" xfId="10095" xr:uid="{00000000-0005-0000-0000-0000FC490000}"/>
    <cellStyle name="Moneda 3 5 9 4 3 2 2" xfId="18848" xr:uid="{00000000-0005-0000-0000-0000FD490000}"/>
    <cellStyle name="Moneda 3 5 9 4 3 3" xfId="14472" xr:uid="{00000000-0005-0000-0000-0000FE490000}"/>
    <cellStyle name="Moneda 3 5 9 4 4" xfId="7907" xr:uid="{00000000-0005-0000-0000-0000FF490000}"/>
    <cellStyle name="Moneda 3 5 9 4 4 2" xfId="16660" xr:uid="{00000000-0005-0000-0000-0000004A0000}"/>
    <cellStyle name="Moneda 3 5 9 4 5" xfId="12284" xr:uid="{00000000-0005-0000-0000-0000014A0000}"/>
    <cellStyle name="Moneda 3 5 9 5" xfId="4075" xr:uid="{00000000-0005-0000-0000-0000024A0000}"/>
    <cellStyle name="Moneda 3 5 9 5 2" xfId="6264" xr:uid="{00000000-0005-0000-0000-0000034A0000}"/>
    <cellStyle name="Moneda 3 5 9 5 2 2" xfId="10641" xr:uid="{00000000-0005-0000-0000-0000044A0000}"/>
    <cellStyle name="Moneda 3 5 9 5 2 2 2" xfId="19394" xr:uid="{00000000-0005-0000-0000-0000054A0000}"/>
    <cellStyle name="Moneda 3 5 9 5 2 3" xfId="15018" xr:uid="{00000000-0005-0000-0000-0000064A0000}"/>
    <cellStyle name="Moneda 3 5 9 5 3" xfId="8453" xr:uid="{00000000-0005-0000-0000-0000074A0000}"/>
    <cellStyle name="Moneda 3 5 9 5 3 2" xfId="17206" xr:uid="{00000000-0005-0000-0000-0000084A0000}"/>
    <cellStyle name="Moneda 3 5 9 5 4" xfId="12830" xr:uid="{00000000-0005-0000-0000-0000094A0000}"/>
    <cellStyle name="Moneda 3 5 9 6" xfId="5170" xr:uid="{00000000-0005-0000-0000-00000A4A0000}"/>
    <cellStyle name="Moneda 3 5 9 6 2" xfId="9547" xr:uid="{00000000-0005-0000-0000-00000B4A0000}"/>
    <cellStyle name="Moneda 3 5 9 6 2 2" xfId="18300" xr:uid="{00000000-0005-0000-0000-00000C4A0000}"/>
    <cellStyle name="Moneda 3 5 9 6 3" xfId="13924" xr:uid="{00000000-0005-0000-0000-00000D4A0000}"/>
    <cellStyle name="Moneda 3 5 9 7" xfId="7359" xr:uid="{00000000-0005-0000-0000-00000E4A0000}"/>
    <cellStyle name="Moneda 3 5 9 7 2" xfId="16112" xr:uid="{00000000-0005-0000-0000-00000F4A0000}"/>
    <cellStyle name="Moneda 3 5 9 8" xfId="11736" xr:uid="{00000000-0005-0000-0000-0000104A0000}"/>
    <cellStyle name="Moneda 3 6" xfId="1835" xr:uid="{00000000-0005-0000-0000-0000114A0000}"/>
    <cellStyle name="Moneda 3 6 2" xfId="1836" xr:uid="{00000000-0005-0000-0000-0000124A0000}"/>
    <cellStyle name="Moneda 3 6 2 2" xfId="1837" xr:uid="{00000000-0005-0000-0000-0000134A0000}"/>
    <cellStyle name="Moneda 3 6 2 2 2" xfId="1838" xr:uid="{00000000-0005-0000-0000-0000144A0000}"/>
    <cellStyle name="Moneda 3 6 2 3" xfId="1839" xr:uid="{00000000-0005-0000-0000-0000154A0000}"/>
    <cellStyle name="Moneda 3 6 3" xfId="1840" xr:uid="{00000000-0005-0000-0000-0000164A0000}"/>
    <cellStyle name="Moneda 3 7" xfId="1841" xr:uid="{00000000-0005-0000-0000-0000174A0000}"/>
    <cellStyle name="Moneda 3 7 2" xfId="1842" xr:uid="{00000000-0005-0000-0000-0000184A0000}"/>
    <cellStyle name="Moneda 3 7 2 2" xfId="1843" xr:uid="{00000000-0005-0000-0000-0000194A0000}"/>
    <cellStyle name="Moneda 3 7 3" xfId="1844" xr:uid="{00000000-0005-0000-0000-00001A4A0000}"/>
    <cellStyle name="Moneda 3 8" xfId="1845" xr:uid="{00000000-0005-0000-0000-00001B4A0000}"/>
    <cellStyle name="Moneda 3 8 2" xfId="1846" xr:uid="{00000000-0005-0000-0000-00001C4A0000}"/>
    <cellStyle name="Moneda 3 8 2 2" xfId="1847" xr:uid="{00000000-0005-0000-0000-00001D4A0000}"/>
    <cellStyle name="Moneda 3 8 2 2 2" xfId="1848" xr:uid="{00000000-0005-0000-0000-00001E4A0000}"/>
    <cellStyle name="Moneda 3 8 2 3" xfId="1849" xr:uid="{00000000-0005-0000-0000-00001F4A0000}"/>
    <cellStyle name="Moneda 3 8 2 3 2" xfId="1850" xr:uid="{00000000-0005-0000-0000-0000204A0000}"/>
    <cellStyle name="Moneda 3 8 2 4" xfId="1851" xr:uid="{00000000-0005-0000-0000-0000214A0000}"/>
    <cellStyle name="Moneda 3 8 2 4 2" xfId="1852" xr:uid="{00000000-0005-0000-0000-0000224A0000}"/>
    <cellStyle name="Moneda 3 8 2 5" xfId="1853" xr:uid="{00000000-0005-0000-0000-0000234A0000}"/>
    <cellStyle name="Moneda 3 8 3" xfId="1854" xr:uid="{00000000-0005-0000-0000-0000244A0000}"/>
    <cellStyle name="Moneda 3 8 3 2" xfId="1855" xr:uid="{00000000-0005-0000-0000-0000254A0000}"/>
    <cellStyle name="Moneda 3 8 4" xfId="1856" xr:uid="{00000000-0005-0000-0000-0000264A0000}"/>
    <cellStyle name="Moneda 3 8 4 2" xfId="1857" xr:uid="{00000000-0005-0000-0000-0000274A0000}"/>
    <cellStyle name="Moneda 3 8 5" xfId="1858" xr:uid="{00000000-0005-0000-0000-0000284A0000}"/>
    <cellStyle name="Moneda 3 8 5 2" xfId="1859" xr:uid="{00000000-0005-0000-0000-0000294A0000}"/>
    <cellStyle name="Moneda 3 8 6" xfId="1860" xr:uid="{00000000-0005-0000-0000-00002A4A0000}"/>
    <cellStyle name="Moneda 3 9" xfId="1861" xr:uid="{00000000-0005-0000-0000-00002B4A0000}"/>
    <cellStyle name="Moneda 3 9 2" xfId="1862" xr:uid="{00000000-0005-0000-0000-00002C4A0000}"/>
    <cellStyle name="Moneda 30" xfId="1863" xr:uid="{00000000-0005-0000-0000-00002D4A0000}"/>
    <cellStyle name="Moneda 30 2" xfId="1864" xr:uid="{00000000-0005-0000-0000-00002E4A0000}"/>
    <cellStyle name="Moneda 30 2 2" xfId="1865" xr:uid="{00000000-0005-0000-0000-00002F4A0000}"/>
    <cellStyle name="Moneda 30 3" xfId="1866" xr:uid="{00000000-0005-0000-0000-0000304A0000}"/>
    <cellStyle name="Moneda 30 3 2" xfId="1867" xr:uid="{00000000-0005-0000-0000-0000314A0000}"/>
    <cellStyle name="Moneda 30 4" xfId="1868" xr:uid="{00000000-0005-0000-0000-0000324A0000}"/>
    <cellStyle name="Moneda 30 4 2" xfId="1869" xr:uid="{00000000-0005-0000-0000-0000334A0000}"/>
    <cellStyle name="Moneda 30 5" xfId="1870" xr:uid="{00000000-0005-0000-0000-0000344A0000}"/>
    <cellStyle name="Moneda 31" xfId="1871" xr:uid="{00000000-0005-0000-0000-0000354A0000}"/>
    <cellStyle name="Moneda 31 2" xfId="1872" xr:uid="{00000000-0005-0000-0000-0000364A0000}"/>
    <cellStyle name="Moneda 32" xfId="1873" xr:uid="{00000000-0005-0000-0000-0000374A0000}"/>
    <cellStyle name="Moneda 32 2" xfId="1874" xr:uid="{00000000-0005-0000-0000-0000384A0000}"/>
    <cellStyle name="Moneda 33" xfId="1875" xr:uid="{00000000-0005-0000-0000-0000394A0000}"/>
    <cellStyle name="Moneda 33 2" xfId="1876" xr:uid="{00000000-0005-0000-0000-00003A4A0000}"/>
    <cellStyle name="Moneda 34" xfId="1877" xr:uid="{00000000-0005-0000-0000-00003B4A0000}"/>
    <cellStyle name="Moneda 34 2" xfId="1878" xr:uid="{00000000-0005-0000-0000-00003C4A0000}"/>
    <cellStyle name="Moneda 35" xfId="1879" xr:uid="{00000000-0005-0000-0000-00003D4A0000}"/>
    <cellStyle name="Moneda 35 2" xfId="1880" xr:uid="{00000000-0005-0000-0000-00003E4A0000}"/>
    <cellStyle name="Moneda 36" xfId="1881" xr:uid="{00000000-0005-0000-0000-00003F4A0000}"/>
    <cellStyle name="Moneda 36 2" xfId="1882" xr:uid="{00000000-0005-0000-0000-0000404A0000}"/>
    <cellStyle name="Moneda 37" xfId="1883" xr:uid="{00000000-0005-0000-0000-0000414A0000}"/>
    <cellStyle name="Moneda 37 2" xfId="1884" xr:uid="{00000000-0005-0000-0000-0000424A0000}"/>
    <cellStyle name="Moneda 38" xfId="1885" xr:uid="{00000000-0005-0000-0000-0000434A0000}"/>
    <cellStyle name="Moneda 38 2" xfId="1886" xr:uid="{00000000-0005-0000-0000-0000444A0000}"/>
    <cellStyle name="Moneda 39" xfId="1887" xr:uid="{00000000-0005-0000-0000-0000454A0000}"/>
    <cellStyle name="Moneda 39 2" xfId="1888" xr:uid="{00000000-0005-0000-0000-0000464A0000}"/>
    <cellStyle name="Moneda 4" xfId="15" xr:uid="{00000000-0005-0000-0000-0000474A0000}"/>
    <cellStyle name="Moneda 4 2" xfId="1889" xr:uid="{00000000-0005-0000-0000-0000484A0000}"/>
    <cellStyle name="Moneda 4 3" xfId="1890" xr:uid="{00000000-0005-0000-0000-0000494A0000}"/>
    <cellStyle name="Moneda 4 4" xfId="1891" xr:uid="{00000000-0005-0000-0000-00004A4A0000}"/>
    <cellStyle name="Moneda 40" xfId="1892" xr:uid="{00000000-0005-0000-0000-00004B4A0000}"/>
    <cellStyle name="Moneda 40 2" xfId="1893" xr:uid="{00000000-0005-0000-0000-00004C4A0000}"/>
    <cellStyle name="Moneda 41" xfId="1894" xr:uid="{00000000-0005-0000-0000-00004D4A0000}"/>
    <cellStyle name="Moneda 41 2" xfId="1895" xr:uid="{00000000-0005-0000-0000-00004E4A0000}"/>
    <cellStyle name="Moneda 42" xfId="1896" xr:uid="{00000000-0005-0000-0000-00004F4A0000}"/>
    <cellStyle name="Moneda 42 2" xfId="1897" xr:uid="{00000000-0005-0000-0000-0000504A0000}"/>
    <cellStyle name="Moneda 43" xfId="1898" xr:uid="{00000000-0005-0000-0000-0000514A0000}"/>
    <cellStyle name="Moneda 43 2" xfId="1899" xr:uid="{00000000-0005-0000-0000-0000524A0000}"/>
    <cellStyle name="Moneda 44" xfId="1900" xr:uid="{00000000-0005-0000-0000-0000534A0000}"/>
    <cellStyle name="Moneda 44 2" xfId="1901" xr:uid="{00000000-0005-0000-0000-0000544A0000}"/>
    <cellStyle name="Moneda 45" xfId="1902" xr:uid="{00000000-0005-0000-0000-0000554A0000}"/>
    <cellStyle name="Moneda 45 2" xfId="1903" xr:uid="{00000000-0005-0000-0000-0000564A0000}"/>
    <cellStyle name="Moneda 46" xfId="1904" xr:uid="{00000000-0005-0000-0000-0000574A0000}"/>
    <cellStyle name="Moneda 46 2" xfId="1905" xr:uid="{00000000-0005-0000-0000-0000584A0000}"/>
    <cellStyle name="Moneda 47" xfId="1906" xr:uid="{00000000-0005-0000-0000-0000594A0000}"/>
    <cellStyle name="Moneda 47 2" xfId="1907" xr:uid="{00000000-0005-0000-0000-00005A4A0000}"/>
    <cellStyle name="Moneda 48" xfId="1908" xr:uid="{00000000-0005-0000-0000-00005B4A0000}"/>
    <cellStyle name="Moneda 48 2" xfId="1909" xr:uid="{00000000-0005-0000-0000-00005C4A0000}"/>
    <cellStyle name="Moneda 49" xfId="1910" xr:uid="{00000000-0005-0000-0000-00005D4A0000}"/>
    <cellStyle name="Moneda 5" xfId="1911" xr:uid="{00000000-0005-0000-0000-00005E4A0000}"/>
    <cellStyle name="Moneda 5 2" xfId="1912" xr:uid="{00000000-0005-0000-0000-00005F4A0000}"/>
    <cellStyle name="Moneda 5 3" xfId="1913" xr:uid="{00000000-0005-0000-0000-0000604A0000}"/>
    <cellStyle name="Moneda 5 4" xfId="1914" xr:uid="{00000000-0005-0000-0000-0000614A0000}"/>
    <cellStyle name="Moneda 5 5" xfId="1915" xr:uid="{00000000-0005-0000-0000-0000624A0000}"/>
    <cellStyle name="Moneda 50" xfId="1916" xr:uid="{00000000-0005-0000-0000-0000634A0000}"/>
    <cellStyle name="Moneda 51" xfId="1917" xr:uid="{00000000-0005-0000-0000-0000644A0000}"/>
    <cellStyle name="Moneda 52" xfId="1918" xr:uid="{00000000-0005-0000-0000-0000654A0000}"/>
    <cellStyle name="Moneda 53" xfId="2919" xr:uid="{00000000-0005-0000-0000-0000664A0000}"/>
    <cellStyle name="Moneda 54" xfId="3090" xr:uid="{00000000-0005-0000-0000-0000674A0000}"/>
    <cellStyle name="Moneda 54 2" xfId="3366" xr:uid="{00000000-0005-0000-0000-0000684A0000}"/>
    <cellStyle name="Moneda 54 2 2" xfId="3919" xr:uid="{00000000-0005-0000-0000-0000694A0000}"/>
    <cellStyle name="Moneda 54 2 2 2" xfId="5015" xr:uid="{00000000-0005-0000-0000-00006A4A0000}"/>
    <cellStyle name="Moneda 54 2 2 2 2" xfId="7204" xr:uid="{00000000-0005-0000-0000-00006B4A0000}"/>
    <cellStyle name="Moneda 54 2 2 2 2 2" xfId="11581" xr:uid="{00000000-0005-0000-0000-00006C4A0000}"/>
    <cellStyle name="Moneda 54 2 2 2 2 2 2" xfId="20334" xr:uid="{00000000-0005-0000-0000-00006D4A0000}"/>
    <cellStyle name="Moneda 54 2 2 2 2 3" xfId="15958" xr:uid="{00000000-0005-0000-0000-00006E4A0000}"/>
    <cellStyle name="Moneda 54 2 2 2 3" xfId="9393" xr:uid="{00000000-0005-0000-0000-00006F4A0000}"/>
    <cellStyle name="Moneda 54 2 2 2 3 2" xfId="18146" xr:uid="{00000000-0005-0000-0000-0000704A0000}"/>
    <cellStyle name="Moneda 54 2 2 2 4" xfId="13770" xr:uid="{00000000-0005-0000-0000-0000714A0000}"/>
    <cellStyle name="Moneda 54 2 2 3" xfId="6110" xr:uid="{00000000-0005-0000-0000-0000724A0000}"/>
    <cellStyle name="Moneda 54 2 2 3 2" xfId="10487" xr:uid="{00000000-0005-0000-0000-0000734A0000}"/>
    <cellStyle name="Moneda 54 2 2 3 2 2" xfId="19240" xr:uid="{00000000-0005-0000-0000-0000744A0000}"/>
    <cellStyle name="Moneda 54 2 2 3 3" xfId="14864" xr:uid="{00000000-0005-0000-0000-0000754A0000}"/>
    <cellStyle name="Moneda 54 2 2 4" xfId="8299" xr:uid="{00000000-0005-0000-0000-0000764A0000}"/>
    <cellStyle name="Moneda 54 2 2 4 2" xfId="17052" xr:uid="{00000000-0005-0000-0000-0000774A0000}"/>
    <cellStyle name="Moneda 54 2 2 5" xfId="12676" xr:uid="{00000000-0005-0000-0000-0000784A0000}"/>
    <cellStyle name="Moneda 54 2 3" xfId="4467" xr:uid="{00000000-0005-0000-0000-0000794A0000}"/>
    <cellStyle name="Moneda 54 2 3 2" xfId="6656" xr:uid="{00000000-0005-0000-0000-00007A4A0000}"/>
    <cellStyle name="Moneda 54 2 3 2 2" xfId="11033" xr:uid="{00000000-0005-0000-0000-00007B4A0000}"/>
    <cellStyle name="Moneda 54 2 3 2 2 2" xfId="19786" xr:uid="{00000000-0005-0000-0000-00007C4A0000}"/>
    <cellStyle name="Moneda 54 2 3 2 3" xfId="15410" xr:uid="{00000000-0005-0000-0000-00007D4A0000}"/>
    <cellStyle name="Moneda 54 2 3 3" xfId="8845" xr:uid="{00000000-0005-0000-0000-00007E4A0000}"/>
    <cellStyle name="Moneda 54 2 3 3 2" xfId="17598" xr:uid="{00000000-0005-0000-0000-00007F4A0000}"/>
    <cellStyle name="Moneda 54 2 3 4" xfId="13222" xr:uid="{00000000-0005-0000-0000-0000804A0000}"/>
    <cellStyle name="Moneda 54 2 4" xfId="5562" xr:uid="{00000000-0005-0000-0000-0000814A0000}"/>
    <cellStyle name="Moneda 54 2 4 2" xfId="9939" xr:uid="{00000000-0005-0000-0000-0000824A0000}"/>
    <cellStyle name="Moneda 54 2 4 2 2" xfId="18692" xr:uid="{00000000-0005-0000-0000-0000834A0000}"/>
    <cellStyle name="Moneda 54 2 4 3" xfId="14316" xr:uid="{00000000-0005-0000-0000-0000844A0000}"/>
    <cellStyle name="Moneda 54 2 5" xfId="7751" xr:uid="{00000000-0005-0000-0000-0000854A0000}"/>
    <cellStyle name="Moneda 54 2 5 2" xfId="16504" xr:uid="{00000000-0005-0000-0000-0000864A0000}"/>
    <cellStyle name="Moneda 54 2 6" xfId="12128" xr:uid="{00000000-0005-0000-0000-0000874A0000}"/>
    <cellStyle name="Moneda 54 3" xfId="3645" xr:uid="{00000000-0005-0000-0000-0000884A0000}"/>
    <cellStyle name="Moneda 54 3 2" xfId="4741" xr:uid="{00000000-0005-0000-0000-0000894A0000}"/>
    <cellStyle name="Moneda 54 3 2 2" xfId="6930" xr:uid="{00000000-0005-0000-0000-00008A4A0000}"/>
    <cellStyle name="Moneda 54 3 2 2 2" xfId="11307" xr:uid="{00000000-0005-0000-0000-00008B4A0000}"/>
    <cellStyle name="Moneda 54 3 2 2 2 2" xfId="20060" xr:uid="{00000000-0005-0000-0000-00008C4A0000}"/>
    <cellStyle name="Moneda 54 3 2 2 3" xfId="15684" xr:uid="{00000000-0005-0000-0000-00008D4A0000}"/>
    <cellStyle name="Moneda 54 3 2 3" xfId="9119" xr:uid="{00000000-0005-0000-0000-00008E4A0000}"/>
    <cellStyle name="Moneda 54 3 2 3 2" xfId="17872" xr:uid="{00000000-0005-0000-0000-00008F4A0000}"/>
    <cellStyle name="Moneda 54 3 2 4" xfId="13496" xr:uid="{00000000-0005-0000-0000-0000904A0000}"/>
    <cellStyle name="Moneda 54 3 3" xfId="5836" xr:uid="{00000000-0005-0000-0000-0000914A0000}"/>
    <cellStyle name="Moneda 54 3 3 2" xfId="10213" xr:uid="{00000000-0005-0000-0000-0000924A0000}"/>
    <cellStyle name="Moneda 54 3 3 2 2" xfId="18966" xr:uid="{00000000-0005-0000-0000-0000934A0000}"/>
    <cellStyle name="Moneda 54 3 3 3" xfId="14590" xr:uid="{00000000-0005-0000-0000-0000944A0000}"/>
    <cellStyle name="Moneda 54 3 4" xfId="8025" xr:uid="{00000000-0005-0000-0000-0000954A0000}"/>
    <cellStyle name="Moneda 54 3 4 2" xfId="16778" xr:uid="{00000000-0005-0000-0000-0000964A0000}"/>
    <cellStyle name="Moneda 54 3 5" xfId="12402" xr:uid="{00000000-0005-0000-0000-0000974A0000}"/>
    <cellStyle name="Moneda 54 4" xfId="4193" xr:uid="{00000000-0005-0000-0000-0000984A0000}"/>
    <cellStyle name="Moneda 54 4 2" xfId="6382" xr:uid="{00000000-0005-0000-0000-0000994A0000}"/>
    <cellStyle name="Moneda 54 4 2 2" xfId="10759" xr:uid="{00000000-0005-0000-0000-00009A4A0000}"/>
    <cellStyle name="Moneda 54 4 2 2 2" xfId="19512" xr:uid="{00000000-0005-0000-0000-00009B4A0000}"/>
    <cellStyle name="Moneda 54 4 2 3" xfId="15136" xr:uid="{00000000-0005-0000-0000-00009C4A0000}"/>
    <cellStyle name="Moneda 54 4 3" xfId="8571" xr:uid="{00000000-0005-0000-0000-00009D4A0000}"/>
    <cellStyle name="Moneda 54 4 3 2" xfId="17324" xr:uid="{00000000-0005-0000-0000-00009E4A0000}"/>
    <cellStyle name="Moneda 54 4 4" xfId="12948" xr:uid="{00000000-0005-0000-0000-00009F4A0000}"/>
    <cellStyle name="Moneda 54 5" xfId="5288" xr:uid="{00000000-0005-0000-0000-0000A04A0000}"/>
    <cellStyle name="Moneda 54 5 2" xfId="9665" xr:uid="{00000000-0005-0000-0000-0000A14A0000}"/>
    <cellStyle name="Moneda 54 5 2 2" xfId="18418" xr:uid="{00000000-0005-0000-0000-0000A24A0000}"/>
    <cellStyle name="Moneda 54 5 3" xfId="14042" xr:uid="{00000000-0005-0000-0000-0000A34A0000}"/>
    <cellStyle name="Moneda 54 6" xfId="7477" xr:uid="{00000000-0005-0000-0000-0000A44A0000}"/>
    <cellStyle name="Moneda 54 6 2" xfId="16230" xr:uid="{00000000-0005-0000-0000-0000A54A0000}"/>
    <cellStyle name="Moneda 54 7" xfId="11854" xr:uid="{00000000-0005-0000-0000-0000A64A0000}"/>
    <cellStyle name="Moneda 55" xfId="3092" xr:uid="{00000000-0005-0000-0000-0000A74A0000}"/>
    <cellStyle name="Moneda 55 2" xfId="3368" xr:uid="{00000000-0005-0000-0000-0000A84A0000}"/>
    <cellStyle name="Moneda 55 2 2" xfId="3921" xr:uid="{00000000-0005-0000-0000-0000A94A0000}"/>
    <cellStyle name="Moneda 55 2 2 2" xfId="5017" xr:uid="{00000000-0005-0000-0000-0000AA4A0000}"/>
    <cellStyle name="Moneda 55 2 2 2 2" xfId="7206" xr:uid="{00000000-0005-0000-0000-0000AB4A0000}"/>
    <cellStyle name="Moneda 55 2 2 2 2 2" xfId="11583" xr:uid="{00000000-0005-0000-0000-0000AC4A0000}"/>
    <cellStyle name="Moneda 55 2 2 2 2 2 2" xfId="20336" xr:uid="{00000000-0005-0000-0000-0000AD4A0000}"/>
    <cellStyle name="Moneda 55 2 2 2 2 3" xfId="15960" xr:uid="{00000000-0005-0000-0000-0000AE4A0000}"/>
    <cellStyle name="Moneda 55 2 2 2 3" xfId="9395" xr:uid="{00000000-0005-0000-0000-0000AF4A0000}"/>
    <cellStyle name="Moneda 55 2 2 2 3 2" xfId="18148" xr:uid="{00000000-0005-0000-0000-0000B04A0000}"/>
    <cellStyle name="Moneda 55 2 2 2 4" xfId="13772" xr:uid="{00000000-0005-0000-0000-0000B14A0000}"/>
    <cellStyle name="Moneda 55 2 2 3" xfId="6112" xr:uid="{00000000-0005-0000-0000-0000B24A0000}"/>
    <cellStyle name="Moneda 55 2 2 3 2" xfId="10489" xr:uid="{00000000-0005-0000-0000-0000B34A0000}"/>
    <cellStyle name="Moneda 55 2 2 3 2 2" xfId="19242" xr:uid="{00000000-0005-0000-0000-0000B44A0000}"/>
    <cellStyle name="Moneda 55 2 2 3 3" xfId="14866" xr:uid="{00000000-0005-0000-0000-0000B54A0000}"/>
    <cellStyle name="Moneda 55 2 2 4" xfId="8301" xr:uid="{00000000-0005-0000-0000-0000B64A0000}"/>
    <cellStyle name="Moneda 55 2 2 4 2" xfId="17054" xr:uid="{00000000-0005-0000-0000-0000B74A0000}"/>
    <cellStyle name="Moneda 55 2 2 5" xfId="12678" xr:uid="{00000000-0005-0000-0000-0000B84A0000}"/>
    <cellStyle name="Moneda 55 2 3" xfId="4469" xr:uid="{00000000-0005-0000-0000-0000B94A0000}"/>
    <cellStyle name="Moneda 55 2 3 2" xfId="6658" xr:uid="{00000000-0005-0000-0000-0000BA4A0000}"/>
    <cellStyle name="Moneda 55 2 3 2 2" xfId="11035" xr:uid="{00000000-0005-0000-0000-0000BB4A0000}"/>
    <cellStyle name="Moneda 55 2 3 2 2 2" xfId="19788" xr:uid="{00000000-0005-0000-0000-0000BC4A0000}"/>
    <cellStyle name="Moneda 55 2 3 2 3" xfId="15412" xr:uid="{00000000-0005-0000-0000-0000BD4A0000}"/>
    <cellStyle name="Moneda 55 2 3 3" xfId="8847" xr:uid="{00000000-0005-0000-0000-0000BE4A0000}"/>
    <cellStyle name="Moneda 55 2 3 3 2" xfId="17600" xr:uid="{00000000-0005-0000-0000-0000BF4A0000}"/>
    <cellStyle name="Moneda 55 2 3 4" xfId="13224" xr:uid="{00000000-0005-0000-0000-0000C04A0000}"/>
    <cellStyle name="Moneda 55 2 4" xfId="5564" xr:uid="{00000000-0005-0000-0000-0000C14A0000}"/>
    <cellStyle name="Moneda 55 2 4 2" xfId="9941" xr:uid="{00000000-0005-0000-0000-0000C24A0000}"/>
    <cellStyle name="Moneda 55 2 4 2 2" xfId="18694" xr:uid="{00000000-0005-0000-0000-0000C34A0000}"/>
    <cellStyle name="Moneda 55 2 4 3" xfId="14318" xr:uid="{00000000-0005-0000-0000-0000C44A0000}"/>
    <cellStyle name="Moneda 55 2 5" xfId="7753" xr:uid="{00000000-0005-0000-0000-0000C54A0000}"/>
    <cellStyle name="Moneda 55 2 5 2" xfId="16506" xr:uid="{00000000-0005-0000-0000-0000C64A0000}"/>
    <cellStyle name="Moneda 55 2 6" xfId="12130" xr:uid="{00000000-0005-0000-0000-0000C74A0000}"/>
    <cellStyle name="Moneda 55 3" xfId="3647" xr:uid="{00000000-0005-0000-0000-0000C84A0000}"/>
    <cellStyle name="Moneda 55 3 2" xfId="4743" xr:uid="{00000000-0005-0000-0000-0000C94A0000}"/>
    <cellStyle name="Moneda 55 3 2 2" xfId="6932" xr:uid="{00000000-0005-0000-0000-0000CA4A0000}"/>
    <cellStyle name="Moneda 55 3 2 2 2" xfId="11309" xr:uid="{00000000-0005-0000-0000-0000CB4A0000}"/>
    <cellStyle name="Moneda 55 3 2 2 2 2" xfId="20062" xr:uid="{00000000-0005-0000-0000-0000CC4A0000}"/>
    <cellStyle name="Moneda 55 3 2 2 3" xfId="15686" xr:uid="{00000000-0005-0000-0000-0000CD4A0000}"/>
    <cellStyle name="Moneda 55 3 2 3" xfId="9121" xr:uid="{00000000-0005-0000-0000-0000CE4A0000}"/>
    <cellStyle name="Moneda 55 3 2 3 2" xfId="17874" xr:uid="{00000000-0005-0000-0000-0000CF4A0000}"/>
    <cellStyle name="Moneda 55 3 2 4" xfId="13498" xr:uid="{00000000-0005-0000-0000-0000D04A0000}"/>
    <cellStyle name="Moneda 55 3 3" xfId="5838" xr:uid="{00000000-0005-0000-0000-0000D14A0000}"/>
    <cellStyle name="Moneda 55 3 3 2" xfId="10215" xr:uid="{00000000-0005-0000-0000-0000D24A0000}"/>
    <cellStyle name="Moneda 55 3 3 2 2" xfId="18968" xr:uid="{00000000-0005-0000-0000-0000D34A0000}"/>
    <cellStyle name="Moneda 55 3 3 3" xfId="14592" xr:uid="{00000000-0005-0000-0000-0000D44A0000}"/>
    <cellStyle name="Moneda 55 3 4" xfId="8027" xr:uid="{00000000-0005-0000-0000-0000D54A0000}"/>
    <cellStyle name="Moneda 55 3 4 2" xfId="16780" xr:uid="{00000000-0005-0000-0000-0000D64A0000}"/>
    <cellStyle name="Moneda 55 3 5" xfId="12404" xr:uid="{00000000-0005-0000-0000-0000D74A0000}"/>
    <cellStyle name="Moneda 55 4" xfId="4195" xr:uid="{00000000-0005-0000-0000-0000D84A0000}"/>
    <cellStyle name="Moneda 55 4 2" xfId="6384" xr:uid="{00000000-0005-0000-0000-0000D94A0000}"/>
    <cellStyle name="Moneda 55 4 2 2" xfId="10761" xr:uid="{00000000-0005-0000-0000-0000DA4A0000}"/>
    <cellStyle name="Moneda 55 4 2 2 2" xfId="19514" xr:uid="{00000000-0005-0000-0000-0000DB4A0000}"/>
    <cellStyle name="Moneda 55 4 2 3" xfId="15138" xr:uid="{00000000-0005-0000-0000-0000DC4A0000}"/>
    <cellStyle name="Moneda 55 4 3" xfId="8573" xr:uid="{00000000-0005-0000-0000-0000DD4A0000}"/>
    <cellStyle name="Moneda 55 4 3 2" xfId="17326" xr:uid="{00000000-0005-0000-0000-0000DE4A0000}"/>
    <cellStyle name="Moneda 55 4 4" xfId="12950" xr:uid="{00000000-0005-0000-0000-0000DF4A0000}"/>
    <cellStyle name="Moneda 55 5" xfId="5290" xr:uid="{00000000-0005-0000-0000-0000E04A0000}"/>
    <cellStyle name="Moneda 55 5 2" xfId="9667" xr:uid="{00000000-0005-0000-0000-0000E14A0000}"/>
    <cellStyle name="Moneda 55 5 2 2" xfId="18420" xr:uid="{00000000-0005-0000-0000-0000E24A0000}"/>
    <cellStyle name="Moneda 55 5 3" xfId="14044" xr:uid="{00000000-0005-0000-0000-0000E34A0000}"/>
    <cellStyle name="Moneda 55 6" xfId="7479" xr:uid="{00000000-0005-0000-0000-0000E44A0000}"/>
    <cellStyle name="Moneda 55 6 2" xfId="16232" xr:uid="{00000000-0005-0000-0000-0000E54A0000}"/>
    <cellStyle name="Moneda 55 7" xfId="11856" xr:uid="{00000000-0005-0000-0000-0000E64A0000}"/>
    <cellStyle name="Moneda 56" xfId="3093" xr:uid="{00000000-0005-0000-0000-0000E74A0000}"/>
    <cellStyle name="Moneda 56 2" xfId="3369" xr:uid="{00000000-0005-0000-0000-0000E84A0000}"/>
    <cellStyle name="Moneda 56 2 2" xfId="3922" xr:uid="{00000000-0005-0000-0000-0000E94A0000}"/>
    <cellStyle name="Moneda 56 2 2 2" xfId="5018" xr:uid="{00000000-0005-0000-0000-0000EA4A0000}"/>
    <cellStyle name="Moneda 56 2 2 2 2" xfId="7207" xr:uid="{00000000-0005-0000-0000-0000EB4A0000}"/>
    <cellStyle name="Moneda 56 2 2 2 2 2" xfId="11584" xr:uid="{00000000-0005-0000-0000-0000EC4A0000}"/>
    <cellStyle name="Moneda 56 2 2 2 2 2 2" xfId="20337" xr:uid="{00000000-0005-0000-0000-0000ED4A0000}"/>
    <cellStyle name="Moneda 56 2 2 2 2 3" xfId="15961" xr:uid="{00000000-0005-0000-0000-0000EE4A0000}"/>
    <cellStyle name="Moneda 56 2 2 2 3" xfId="9396" xr:uid="{00000000-0005-0000-0000-0000EF4A0000}"/>
    <cellStyle name="Moneda 56 2 2 2 3 2" xfId="18149" xr:uid="{00000000-0005-0000-0000-0000F04A0000}"/>
    <cellStyle name="Moneda 56 2 2 2 4" xfId="13773" xr:uid="{00000000-0005-0000-0000-0000F14A0000}"/>
    <cellStyle name="Moneda 56 2 2 3" xfId="6113" xr:uid="{00000000-0005-0000-0000-0000F24A0000}"/>
    <cellStyle name="Moneda 56 2 2 3 2" xfId="10490" xr:uid="{00000000-0005-0000-0000-0000F34A0000}"/>
    <cellStyle name="Moneda 56 2 2 3 2 2" xfId="19243" xr:uid="{00000000-0005-0000-0000-0000F44A0000}"/>
    <cellStyle name="Moneda 56 2 2 3 3" xfId="14867" xr:uid="{00000000-0005-0000-0000-0000F54A0000}"/>
    <cellStyle name="Moneda 56 2 2 4" xfId="8302" xr:uid="{00000000-0005-0000-0000-0000F64A0000}"/>
    <cellStyle name="Moneda 56 2 2 4 2" xfId="17055" xr:uid="{00000000-0005-0000-0000-0000F74A0000}"/>
    <cellStyle name="Moneda 56 2 2 5" xfId="12679" xr:uid="{00000000-0005-0000-0000-0000F84A0000}"/>
    <cellStyle name="Moneda 56 2 3" xfId="4470" xr:uid="{00000000-0005-0000-0000-0000F94A0000}"/>
    <cellStyle name="Moneda 56 2 3 2" xfId="6659" xr:uid="{00000000-0005-0000-0000-0000FA4A0000}"/>
    <cellStyle name="Moneda 56 2 3 2 2" xfId="11036" xr:uid="{00000000-0005-0000-0000-0000FB4A0000}"/>
    <cellStyle name="Moneda 56 2 3 2 2 2" xfId="19789" xr:uid="{00000000-0005-0000-0000-0000FC4A0000}"/>
    <cellStyle name="Moneda 56 2 3 2 3" xfId="15413" xr:uid="{00000000-0005-0000-0000-0000FD4A0000}"/>
    <cellStyle name="Moneda 56 2 3 3" xfId="8848" xr:uid="{00000000-0005-0000-0000-0000FE4A0000}"/>
    <cellStyle name="Moneda 56 2 3 3 2" xfId="17601" xr:uid="{00000000-0005-0000-0000-0000FF4A0000}"/>
    <cellStyle name="Moneda 56 2 3 4" xfId="13225" xr:uid="{00000000-0005-0000-0000-0000004B0000}"/>
    <cellStyle name="Moneda 56 2 4" xfId="5565" xr:uid="{00000000-0005-0000-0000-0000014B0000}"/>
    <cellStyle name="Moneda 56 2 4 2" xfId="9942" xr:uid="{00000000-0005-0000-0000-0000024B0000}"/>
    <cellStyle name="Moneda 56 2 4 2 2" xfId="18695" xr:uid="{00000000-0005-0000-0000-0000034B0000}"/>
    <cellStyle name="Moneda 56 2 4 3" xfId="14319" xr:uid="{00000000-0005-0000-0000-0000044B0000}"/>
    <cellStyle name="Moneda 56 2 5" xfId="7754" xr:uid="{00000000-0005-0000-0000-0000054B0000}"/>
    <cellStyle name="Moneda 56 2 5 2" xfId="16507" xr:uid="{00000000-0005-0000-0000-0000064B0000}"/>
    <cellStyle name="Moneda 56 2 6" xfId="12131" xr:uid="{00000000-0005-0000-0000-0000074B0000}"/>
    <cellStyle name="Moneda 56 3" xfId="3648" xr:uid="{00000000-0005-0000-0000-0000084B0000}"/>
    <cellStyle name="Moneda 56 3 2" xfId="4744" xr:uid="{00000000-0005-0000-0000-0000094B0000}"/>
    <cellStyle name="Moneda 56 3 2 2" xfId="6933" xr:uid="{00000000-0005-0000-0000-00000A4B0000}"/>
    <cellStyle name="Moneda 56 3 2 2 2" xfId="11310" xr:uid="{00000000-0005-0000-0000-00000B4B0000}"/>
    <cellStyle name="Moneda 56 3 2 2 2 2" xfId="20063" xr:uid="{00000000-0005-0000-0000-00000C4B0000}"/>
    <cellStyle name="Moneda 56 3 2 2 3" xfId="15687" xr:uid="{00000000-0005-0000-0000-00000D4B0000}"/>
    <cellStyle name="Moneda 56 3 2 3" xfId="9122" xr:uid="{00000000-0005-0000-0000-00000E4B0000}"/>
    <cellStyle name="Moneda 56 3 2 3 2" xfId="17875" xr:uid="{00000000-0005-0000-0000-00000F4B0000}"/>
    <cellStyle name="Moneda 56 3 2 4" xfId="13499" xr:uid="{00000000-0005-0000-0000-0000104B0000}"/>
    <cellStyle name="Moneda 56 3 3" xfId="5839" xr:uid="{00000000-0005-0000-0000-0000114B0000}"/>
    <cellStyle name="Moneda 56 3 3 2" xfId="10216" xr:uid="{00000000-0005-0000-0000-0000124B0000}"/>
    <cellStyle name="Moneda 56 3 3 2 2" xfId="18969" xr:uid="{00000000-0005-0000-0000-0000134B0000}"/>
    <cellStyle name="Moneda 56 3 3 3" xfId="14593" xr:uid="{00000000-0005-0000-0000-0000144B0000}"/>
    <cellStyle name="Moneda 56 3 4" xfId="8028" xr:uid="{00000000-0005-0000-0000-0000154B0000}"/>
    <cellStyle name="Moneda 56 3 4 2" xfId="16781" xr:uid="{00000000-0005-0000-0000-0000164B0000}"/>
    <cellStyle name="Moneda 56 3 5" xfId="12405" xr:uid="{00000000-0005-0000-0000-0000174B0000}"/>
    <cellStyle name="Moneda 56 4" xfId="4196" xr:uid="{00000000-0005-0000-0000-0000184B0000}"/>
    <cellStyle name="Moneda 56 4 2" xfId="6385" xr:uid="{00000000-0005-0000-0000-0000194B0000}"/>
    <cellStyle name="Moneda 56 4 2 2" xfId="10762" xr:uid="{00000000-0005-0000-0000-00001A4B0000}"/>
    <cellStyle name="Moneda 56 4 2 2 2" xfId="19515" xr:uid="{00000000-0005-0000-0000-00001B4B0000}"/>
    <cellStyle name="Moneda 56 4 2 3" xfId="15139" xr:uid="{00000000-0005-0000-0000-00001C4B0000}"/>
    <cellStyle name="Moneda 56 4 3" xfId="8574" xr:uid="{00000000-0005-0000-0000-00001D4B0000}"/>
    <cellStyle name="Moneda 56 4 3 2" xfId="17327" xr:uid="{00000000-0005-0000-0000-00001E4B0000}"/>
    <cellStyle name="Moneda 56 4 4" xfId="12951" xr:uid="{00000000-0005-0000-0000-00001F4B0000}"/>
    <cellStyle name="Moneda 56 5" xfId="5291" xr:uid="{00000000-0005-0000-0000-0000204B0000}"/>
    <cellStyle name="Moneda 56 5 2" xfId="9668" xr:uid="{00000000-0005-0000-0000-0000214B0000}"/>
    <cellStyle name="Moneda 56 5 2 2" xfId="18421" xr:uid="{00000000-0005-0000-0000-0000224B0000}"/>
    <cellStyle name="Moneda 56 5 3" xfId="14045" xr:uid="{00000000-0005-0000-0000-0000234B0000}"/>
    <cellStyle name="Moneda 56 6" xfId="7480" xr:uid="{00000000-0005-0000-0000-0000244B0000}"/>
    <cellStyle name="Moneda 56 6 2" xfId="16233" xr:uid="{00000000-0005-0000-0000-0000254B0000}"/>
    <cellStyle name="Moneda 56 7" xfId="11857" xr:uid="{00000000-0005-0000-0000-0000264B0000}"/>
    <cellStyle name="Moneda 57" xfId="3094" xr:uid="{00000000-0005-0000-0000-0000274B0000}"/>
    <cellStyle name="Moneda 57 2" xfId="3370" xr:uid="{00000000-0005-0000-0000-0000284B0000}"/>
    <cellStyle name="Moneda 57 2 2" xfId="3923" xr:uid="{00000000-0005-0000-0000-0000294B0000}"/>
    <cellStyle name="Moneda 57 2 2 2" xfId="5019" xr:uid="{00000000-0005-0000-0000-00002A4B0000}"/>
    <cellStyle name="Moneda 57 2 2 2 2" xfId="7208" xr:uid="{00000000-0005-0000-0000-00002B4B0000}"/>
    <cellStyle name="Moneda 57 2 2 2 2 2" xfId="11585" xr:uid="{00000000-0005-0000-0000-00002C4B0000}"/>
    <cellStyle name="Moneda 57 2 2 2 2 2 2" xfId="20338" xr:uid="{00000000-0005-0000-0000-00002D4B0000}"/>
    <cellStyle name="Moneda 57 2 2 2 2 3" xfId="15962" xr:uid="{00000000-0005-0000-0000-00002E4B0000}"/>
    <cellStyle name="Moneda 57 2 2 2 3" xfId="9397" xr:uid="{00000000-0005-0000-0000-00002F4B0000}"/>
    <cellStyle name="Moneda 57 2 2 2 3 2" xfId="18150" xr:uid="{00000000-0005-0000-0000-0000304B0000}"/>
    <cellStyle name="Moneda 57 2 2 2 4" xfId="13774" xr:uid="{00000000-0005-0000-0000-0000314B0000}"/>
    <cellStyle name="Moneda 57 2 2 3" xfId="6114" xr:uid="{00000000-0005-0000-0000-0000324B0000}"/>
    <cellStyle name="Moneda 57 2 2 3 2" xfId="10491" xr:uid="{00000000-0005-0000-0000-0000334B0000}"/>
    <cellStyle name="Moneda 57 2 2 3 2 2" xfId="19244" xr:uid="{00000000-0005-0000-0000-0000344B0000}"/>
    <cellStyle name="Moneda 57 2 2 3 3" xfId="14868" xr:uid="{00000000-0005-0000-0000-0000354B0000}"/>
    <cellStyle name="Moneda 57 2 2 4" xfId="8303" xr:uid="{00000000-0005-0000-0000-0000364B0000}"/>
    <cellStyle name="Moneda 57 2 2 4 2" xfId="17056" xr:uid="{00000000-0005-0000-0000-0000374B0000}"/>
    <cellStyle name="Moneda 57 2 2 5" xfId="12680" xr:uid="{00000000-0005-0000-0000-0000384B0000}"/>
    <cellStyle name="Moneda 57 2 3" xfId="4471" xr:uid="{00000000-0005-0000-0000-0000394B0000}"/>
    <cellStyle name="Moneda 57 2 3 2" xfId="6660" xr:uid="{00000000-0005-0000-0000-00003A4B0000}"/>
    <cellStyle name="Moneda 57 2 3 2 2" xfId="11037" xr:uid="{00000000-0005-0000-0000-00003B4B0000}"/>
    <cellStyle name="Moneda 57 2 3 2 2 2" xfId="19790" xr:uid="{00000000-0005-0000-0000-00003C4B0000}"/>
    <cellStyle name="Moneda 57 2 3 2 3" xfId="15414" xr:uid="{00000000-0005-0000-0000-00003D4B0000}"/>
    <cellStyle name="Moneda 57 2 3 3" xfId="8849" xr:uid="{00000000-0005-0000-0000-00003E4B0000}"/>
    <cellStyle name="Moneda 57 2 3 3 2" xfId="17602" xr:uid="{00000000-0005-0000-0000-00003F4B0000}"/>
    <cellStyle name="Moneda 57 2 3 4" xfId="13226" xr:uid="{00000000-0005-0000-0000-0000404B0000}"/>
    <cellStyle name="Moneda 57 2 4" xfId="5566" xr:uid="{00000000-0005-0000-0000-0000414B0000}"/>
    <cellStyle name="Moneda 57 2 4 2" xfId="9943" xr:uid="{00000000-0005-0000-0000-0000424B0000}"/>
    <cellStyle name="Moneda 57 2 4 2 2" xfId="18696" xr:uid="{00000000-0005-0000-0000-0000434B0000}"/>
    <cellStyle name="Moneda 57 2 4 3" xfId="14320" xr:uid="{00000000-0005-0000-0000-0000444B0000}"/>
    <cellStyle name="Moneda 57 2 5" xfId="7755" xr:uid="{00000000-0005-0000-0000-0000454B0000}"/>
    <cellStyle name="Moneda 57 2 5 2" xfId="16508" xr:uid="{00000000-0005-0000-0000-0000464B0000}"/>
    <cellStyle name="Moneda 57 2 6" xfId="12132" xr:uid="{00000000-0005-0000-0000-0000474B0000}"/>
    <cellStyle name="Moneda 57 3" xfId="3649" xr:uid="{00000000-0005-0000-0000-0000484B0000}"/>
    <cellStyle name="Moneda 57 3 2" xfId="4745" xr:uid="{00000000-0005-0000-0000-0000494B0000}"/>
    <cellStyle name="Moneda 57 3 2 2" xfId="6934" xr:uid="{00000000-0005-0000-0000-00004A4B0000}"/>
    <cellStyle name="Moneda 57 3 2 2 2" xfId="11311" xr:uid="{00000000-0005-0000-0000-00004B4B0000}"/>
    <cellStyle name="Moneda 57 3 2 2 2 2" xfId="20064" xr:uid="{00000000-0005-0000-0000-00004C4B0000}"/>
    <cellStyle name="Moneda 57 3 2 2 3" xfId="15688" xr:uid="{00000000-0005-0000-0000-00004D4B0000}"/>
    <cellStyle name="Moneda 57 3 2 3" xfId="9123" xr:uid="{00000000-0005-0000-0000-00004E4B0000}"/>
    <cellStyle name="Moneda 57 3 2 3 2" xfId="17876" xr:uid="{00000000-0005-0000-0000-00004F4B0000}"/>
    <cellStyle name="Moneda 57 3 2 4" xfId="13500" xr:uid="{00000000-0005-0000-0000-0000504B0000}"/>
    <cellStyle name="Moneda 57 3 3" xfId="5840" xr:uid="{00000000-0005-0000-0000-0000514B0000}"/>
    <cellStyle name="Moneda 57 3 3 2" xfId="10217" xr:uid="{00000000-0005-0000-0000-0000524B0000}"/>
    <cellStyle name="Moneda 57 3 3 2 2" xfId="18970" xr:uid="{00000000-0005-0000-0000-0000534B0000}"/>
    <cellStyle name="Moneda 57 3 3 3" xfId="14594" xr:uid="{00000000-0005-0000-0000-0000544B0000}"/>
    <cellStyle name="Moneda 57 3 4" xfId="8029" xr:uid="{00000000-0005-0000-0000-0000554B0000}"/>
    <cellStyle name="Moneda 57 3 4 2" xfId="16782" xr:uid="{00000000-0005-0000-0000-0000564B0000}"/>
    <cellStyle name="Moneda 57 3 5" xfId="12406" xr:uid="{00000000-0005-0000-0000-0000574B0000}"/>
    <cellStyle name="Moneda 57 4" xfId="4197" xr:uid="{00000000-0005-0000-0000-0000584B0000}"/>
    <cellStyle name="Moneda 57 4 2" xfId="6386" xr:uid="{00000000-0005-0000-0000-0000594B0000}"/>
    <cellStyle name="Moneda 57 4 2 2" xfId="10763" xr:uid="{00000000-0005-0000-0000-00005A4B0000}"/>
    <cellStyle name="Moneda 57 4 2 2 2" xfId="19516" xr:uid="{00000000-0005-0000-0000-00005B4B0000}"/>
    <cellStyle name="Moneda 57 4 2 3" xfId="15140" xr:uid="{00000000-0005-0000-0000-00005C4B0000}"/>
    <cellStyle name="Moneda 57 4 3" xfId="8575" xr:uid="{00000000-0005-0000-0000-00005D4B0000}"/>
    <cellStyle name="Moneda 57 4 3 2" xfId="17328" xr:uid="{00000000-0005-0000-0000-00005E4B0000}"/>
    <cellStyle name="Moneda 57 4 4" xfId="12952" xr:uid="{00000000-0005-0000-0000-00005F4B0000}"/>
    <cellStyle name="Moneda 57 5" xfId="5292" xr:uid="{00000000-0005-0000-0000-0000604B0000}"/>
    <cellStyle name="Moneda 57 5 2" xfId="9669" xr:uid="{00000000-0005-0000-0000-0000614B0000}"/>
    <cellStyle name="Moneda 57 5 2 2" xfId="18422" xr:uid="{00000000-0005-0000-0000-0000624B0000}"/>
    <cellStyle name="Moneda 57 5 3" xfId="14046" xr:uid="{00000000-0005-0000-0000-0000634B0000}"/>
    <cellStyle name="Moneda 57 6" xfId="7481" xr:uid="{00000000-0005-0000-0000-0000644B0000}"/>
    <cellStyle name="Moneda 57 6 2" xfId="16234" xr:uid="{00000000-0005-0000-0000-0000654B0000}"/>
    <cellStyle name="Moneda 57 7" xfId="11858" xr:uid="{00000000-0005-0000-0000-0000664B0000}"/>
    <cellStyle name="Moneda 58" xfId="2978" xr:uid="{00000000-0005-0000-0000-0000674B0000}"/>
    <cellStyle name="Moneda 58 2" xfId="3254" xr:uid="{00000000-0005-0000-0000-0000684B0000}"/>
    <cellStyle name="Moneda 58 2 2" xfId="3807" xr:uid="{00000000-0005-0000-0000-0000694B0000}"/>
    <cellStyle name="Moneda 58 2 2 2" xfId="4903" xr:uid="{00000000-0005-0000-0000-00006A4B0000}"/>
    <cellStyle name="Moneda 58 2 2 2 2" xfId="7092" xr:uid="{00000000-0005-0000-0000-00006B4B0000}"/>
    <cellStyle name="Moneda 58 2 2 2 2 2" xfId="11469" xr:uid="{00000000-0005-0000-0000-00006C4B0000}"/>
    <cellStyle name="Moneda 58 2 2 2 2 2 2" xfId="20222" xr:uid="{00000000-0005-0000-0000-00006D4B0000}"/>
    <cellStyle name="Moneda 58 2 2 2 2 3" xfId="15846" xr:uid="{00000000-0005-0000-0000-00006E4B0000}"/>
    <cellStyle name="Moneda 58 2 2 2 3" xfId="9281" xr:uid="{00000000-0005-0000-0000-00006F4B0000}"/>
    <cellStyle name="Moneda 58 2 2 2 3 2" xfId="18034" xr:uid="{00000000-0005-0000-0000-0000704B0000}"/>
    <cellStyle name="Moneda 58 2 2 2 4" xfId="13658" xr:uid="{00000000-0005-0000-0000-0000714B0000}"/>
    <cellStyle name="Moneda 58 2 2 3" xfId="5998" xr:uid="{00000000-0005-0000-0000-0000724B0000}"/>
    <cellStyle name="Moneda 58 2 2 3 2" xfId="10375" xr:uid="{00000000-0005-0000-0000-0000734B0000}"/>
    <cellStyle name="Moneda 58 2 2 3 2 2" xfId="19128" xr:uid="{00000000-0005-0000-0000-0000744B0000}"/>
    <cellStyle name="Moneda 58 2 2 3 3" xfId="14752" xr:uid="{00000000-0005-0000-0000-0000754B0000}"/>
    <cellStyle name="Moneda 58 2 2 4" xfId="8187" xr:uid="{00000000-0005-0000-0000-0000764B0000}"/>
    <cellStyle name="Moneda 58 2 2 4 2" xfId="16940" xr:uid="{00000000-0005-0000-0000-0000774B0000}"/>
    <cellStyle name="Moneda 58 2 2 5" xfId="12564" xr:uid="{00000000-0005-0000-0000-0000784B0000}"/>
    <cellStyle name="Moneda 58 2 3" xfId="4355" xr:uid="{00000000-0005-0000-0000-0000794B0000}"/>
    <cellStyle name="Moneda 58 2 3 2" xfId="6544" xr:uid="{00000000-0005-0000-0000-00007A4B0000}"/>
    <cellStyle name="Moneda 58 2 3 2 2" xfId="10921" xr:uid="{00000000-0005-0000-0000-00007B4B0000}"/>
    <cellStyle name="Moneda 58 2 3 2 2 2" xfId="19674" xr:uid="{00000000-0005-0000-0000-00007C4B0000}"/>
    <cellStyle name="Moneda 58 2 3 2 3" xfId="15298" xr:uid="{00000000-0005-0000-0000-00007D4B0000}"/>
    <cellStyle name="Moneda 58 2 3 3" xfId="8733" xr:uid="{00000000-0005-0000-0000-00007E4B0000}"/>
    <cellStyle name="Moneda 58 2 3 3 2" xfId="17486" xr:uid="{00000000-0005-0000-0000-00007F4B0000}"/>
    <cellStyle name="Moneda 58 2 3 4" xfId="13110" xr:uid="{00000000-0005-0000-0000-0000804B0000}"/>
    <cellStyle name="Moneda 58 2 4" xfId="5450" xr:uid="{00000000-0005-0000-0000-0000814B0000}"/>
    <cellStyle name="Moneda 58 2 4 2" xfId="9827" xr:uid="{00000000-0005-0000-0000-0000824B0000}"/>
    <cellStyle name="Moneda 58 2 4 2 2" xfId="18580" xr:uid="{00000000-0005-0000-0000-0000834B0000}"/>
    <cellStyle name="Moneda 58 2 4 3" xfId="14204" xr:uid="{00000000-0005-0000-0000-0000844B0000}"/>
    <cellStyle name="Moneda 58 2 5" xfId="7639" xr:uid="{00000000-0005-0000-0000-0000854B0000}"/>
    <cellStyle name="Moneda 58 2 5 2" xfId="16392" xr:uid="{00000000-0005-0000-0000-0000864B0000}"/>
    <cellStyle name="Moneda 58 2 6" xfId="12016" xr:uid="{00000000-0005-0000-0000-0000874B0000}"/>
    <cellStyle name="Moneda 58 3" xfId="3533" xr:uid="{00000000-0005-0000-0000-0000884B0000}"/>
    <cellStyle name="Moneda 58 3 2" xfId="4629" xr:uid="{00000000-0005-0000-0000-0000894B0000}"/>
    <cellStyle name="Moneda 58 3 2 2" xfId="6818" xr:uid="{00000000-0005-0000-0000-00008A4B0000}"/>
    <cellStyle name="Moneda 58 3 2 2 2" xfId="11195" xr:uid="{00000000-0005-0000-0000-00008B4B0000}"/>
    <cellStyle name="Moneda 58 3 2 2 2 2" xfId="19948" xr:uid="{00000000-0005-0000-0000-00008C4B0000}"/>
    <cellStyle name="Moneda 58 3 2 2 3" xfId="15572" xr:uid="{00000000-0005-0000-0000-00008D4B0000}"/>
    <cellStyle name="Moneda 58 3 2 3" xfId="9007" xr:uid="{00000000-0005-0000-0000-00008E4B0000}"/>
    <cellStyle name="Moneda 58 3 2 3 2" xfId="17760" xr:uid="{00000000-0005-0000-0000-00008F4B0000}"/>
    <cellStyle name="Moneda 58 3 2 4" xfId="13384" xr:uid="{00000000-0005-0000-0000-0000904B0000}"/>
    <cellStyle name="Moneda 58 3 3" xfId="5724" xr:uid="{00000000-0005-0000-0000-0000914B0000}"/>
    <cellStyle name="Moneda 58 3 3 2" xfId="10101" xr:uid="{00000000-0005-0000-0000-0000924B0000}"/>
    <cellStyle name="Moneda 58 3 3 2 2" xfId="18854" xr:uid="{00000000-0005-0000-0000-0000934B0000}"/>
    <cellStyle name="Moneda 58 3 3 3" xfId="14478" xr:uid="{00000000-0005-0000-0000-0000944B0000}"/>
    <cellStyle name="Moneda 58 3 4" xfId="7913" xr:uid="{00000000-0005-0000-0000-0000954B0000}"/>
    <cellStyle name="Moneda 58 3 4 2" xfId="16666" xr:uid="{00000000-0005-0000-0000-0000964B0000}"/>
    <cellStyle name="Moneda 58 3 5" xfId="12290" xr:uid="{00000000-0005-0000-0000-0000974B0000}"/>
    <cellStyle name="Moneda 58 4" xfId="4081" xr:uid="{00000000-0005-0000-0000-0000984B0000}"/>
    <cellStyle name="Moneda 58 4 2" xfId="6270" xr:uid="{00000000-0005-0000-0000-0000994B0000}"/>
    <cellStyle name="Moneda 58 4 2 2" xfId="10647" xr:uid="{00000000-0005-0000-0000-00009A4B0000}"/>
    <cellStyle name="Moneda 58 4 2 2 2" xfId="19400" xr:uid="{00000000-0005-0000-0000-00009B4B0000}"/>
    <cellStyle name="Moneda 58 4 2 3" xfId="15024" xr:uid="{00000000-0005-0000-0000-00009C4B0000}"/>
    <cellStyle name="Moneda 58 4 3" xfId="8459" xr:uid="{00000000-0005-0000-0000-00009D4B0000}"/>
    <cellStyle name="Moneda 58 4 3 2" xfId="17212" xr:uid="{00000000-0005-0000-0000-00009E4B0000}"/>
    <cellStyle name="Moneda 58 4 4" xfId="12836" xr:uid="{00000000-0005-0000-0000-00009F4B0000}"/>
    <cellStyle name="Moneda 58 5" xfId="5176" xr:uid="{00000000-0005-0000-0000-0000A04B0000}"/>
    <cellStyle name="Moneda 58 5 2" xfId="9553" xr:uid="{00000000-0005-0000-0000-0000A14B0000}"/>
    <cellStyle name="Moneda 58 5 2 2" xfId="18306" xr:uid="{00000000-0005-0000-0000-0000A24B0000}"/>
    <cellStyle name="Moneda 58 5 3" xfId="13930" xr:uid="{00000000-0005-0000-0000-0000A34B0000}"/>
    <cellStyle name="Moneda 58 6" xfId="7365" xr:uid="{00000000-0005-0000-0000-0000A44B0000}"/>
    <cellStyle name="Moneda 58 6 2" xfId="16118" xr:uid="{00000000-0005-0000-0000-0000A54B0000}"/>
    <cellStyle name="Moneda 58 7" xfId="11742" xr:uid="{00000000-0005-0000-0000-0000A64B0000}"/>
    <cellStyle name="Moneda 59" xfId="3095" xr:uid="{00000000-0005-0000-0000-0000A74B0000}"/>
    <cellStyle name="Moneda 6" xfId="1919" xr:uid="{00000000-0005-0000-0000-0000A84B0000}"/>
    <cellStyle name="Moneda 6 10" xfId="1920" xr:uid="{00000000-0005-0000-0000-0000A94B0000}"/>
    <cellStyle name="Moneda 6 10 2" xfId="1921" xr:uid="{00000000-0005-0000-0000-0000AA4B0000}"/>
    <cellStyle name="Moneda 6 11" xfId="1922" xr:uid="{00000000-0005-0000-0000-0000AB4B0000}"/>
    <cellStyle name="Moneda 6 11 2" xfId="1923" xr:uid="{00000000-0005-0000-0000-0000AC4B0000}"/>
    <cellStyle name="Moneda 6 12" xfId="1924" xr:uid="{00000000-0005-0000-0000-0000AD4B0000}"/>
    <cellStyle name="Moneda 6 2" xfId="1925" xr:uid="{00000000-0005-0000-0000-0000AE4B0000}"/>
    <cellStyle name="Moneda 6 2 10" xfId="1926" xr:uid="{00000000-0005-0000-0000-0000AF4B0000}"/>
    <cellStyle name="Moneda 6 2 11" xfId="1927" xr:uid="{00000000-0005-0000-0000-0000B04B0000}"/>
    <cellStyle name="Moneda 6 2 2" xfId="1928" xr:uid="{00000000-0005-0000-0000-0000B14B0000}"/>
    <cellStyle name="Moneda 6 2 2 2" xfId="1929" xr:uid="{00000000-0005-0000-0000-0000B24B0000}"/>
    <cellStyle name="Moneda 6 2 2 2 2" xfId="1930" xr:uid="{00000000-0005-0000-0000-0000B34B0000}"/>
    <cellStyle name="Moneda 6 2 2 2 2 2" xfId="1931" xr:uid="{00000000-0005-0000-0000-0000B44B0000}"/>
    <cellStyle name="Moneda 6 2 2 2 2 2 2" xfId="1932" xr:uid="{00000000-0005-0000-0000-0000B54B0000}"/>
    <cellStyle name="Moneda 6 2 2 2 2 3" xfId="1933" xr:uid="{00000000-0005-0000-0000-0000B64B0000}"/>
    <cellStyle name="Moneda 6 2 2 2 2 3 2" xfId="1934" xr:uid="{00000000-0005-0000-0000-0000B74B0000}"/>
    <cellStyle name="Moneda 6 2 2 2 2 4" xfId="1935" xr:uid="{00000000-0005-0000-0000-0000B84B0000}"/>
    <cellStyle name="Moneda 6 2 2 2 2 4 2" xfId="1936" xr:uid="{00000000-0005-0000-0000-0000B94B0000}"/>
    <cellStyle name="Moneda 6 2 2 2 2 5" xfId="1937" xr:uid="{00000000-0005-0000-0000-0000BA4B0000}"/>
    <cellStyle name="Moneda 6 2 2 2 3" xfId="1938" xr:uid="{00000000-0005-0000-0000-0000BB4B0000}"/>
    <cellStyle name="Moneda 6 2 2 2 3 2" xfId="1939" xr:uid="{00000000-0005-0000-0000-0000BC4B0000}"/>
    <cellStyle name="Moneda 6 2 2 2 4" xfId="1940" xr:uid="{00000000-0005-0000-0000-0000BD4B0000}"/>
    <cellStyle name="Moneda 6 2 2 2 4 2" xfId="1941" xr:uid="{00000000-0005-0000-0000-0000BE4B0000}"/>
    <cellStyle name="Moneda 6 2 2 2 5" xfId="1942" xr:uid="{00000000-0005-0000-0000-0000BF4B0000}"/>
    <cellStyle name="Moneda 6 2 2 2 5 2" xfId="1943" xr:uid="{00000000-0005-0000-0000-0000C04B0000}"/>
    <cellStyle name="Moneda 6 2 2 2 6" xfId="1944" xr:uid="{00000000-0005-0000-0000-0000C14B0000}"/>
    <cellStyle name="Moneda 6 2 2 3" xfId="1945" xr:uid="{00000000-0005-0000-0000-0000C24B0000}"/>
    <cellStyle name="Moneda 6 2 2 3 2" xfId="1946" xr:uid="{00000000-0005-0000-0000-0000C34B0000}"/>
    <cellStyle name="Moneda 6 2 2 3 2 2" xfId="1947" xr:uid="{00000000-0005-0000-0000-0000C44B0000}"/>
    <cellStyle name="Moneda 6 2 2 3 3" xfId="1948" xr:uid="{00000000-0005-0000-0000-0000C54B0000}"/>
    <cellStyle name="Moneda 6 2 2 3 3 2" xfId="1949" xr:uid="{00000000-0005-0000-0000-0000C64B0000}"/>
    <cellStyle name="Moneda 6 2 2 3 4" xfId="1950" xr:uid="{00000000-0005-0000-0000-0000C74B0000}"/>
    <cellStyle name="Moneda 6 2 2 3 4 2" xfId="1951" xr:uid="{00000000-0005-0000-0000-0000C84B0000}"/>
    <cellStyle name="Moneda 6 2 2 3 5" xfId="1952" xr:uid="{00000000-0005-0000-0000-0000C94B0000}"/>
    <cellStyle name="Moneda 6 2 2 4" xfId="1953" xr:uid="{00000000-0005-0000-0000-0000CA4B0000}"/>
    <cellStyle name="Moneda 6 2 2 4 2" xfId="1954" xr:uid="{00000000-0005-0000-0000-0000CB4B0000}"/>
    <cellStyle name="Moneda 6 2 2 5" xfId="1955" xr:uid="{00000000-0005-0000-0000-0000CC4B0000}"/>
    <cellStyle name="Moneda 6 2 2 5 2" xfId="1956" xr:uid="{00000000-0005-0000-0000-0000CD4B0000}"/>
    <cellStyle name="Moneda 6 2 2 6" xfId="1957" xr:uid="{00000000-0005-0000-0000-0000CE4B0000}"/>
    <cellStyle name="Moneda 6 2 2 6 2" xfId="1958" xr:uid="{00000000-0005-0000-0000-0000CF4B0000}"/>
    <cellStyle name="Moneda 6 2 2 7" xfId="1959" xr:uid="{00000000-0005-0000-0000-0000D04B0000}"/>
    <cellStyle name="Moneda 6 2 3" xfId="1960" xr:uid="{00000000-0005-0000-0000-0000D14B0000}"/>
    <cellStyle name="Moneda 6 2 3 2" xfId="1961" xr:uid="{00000000-0005-0000-0000-0000D24B0000}"/>
    <cellStyle name="Moneda 6 2 3 2 2" xfId="1962" xr:uid="{00000000-0005-0000-0000-0000D34B0000}"/>
    <cellStyle name="Moneda 6 2 3 2 2 2" xfId="1963" xr:uid="{00000000-0005-0000-0000-0000D44B0000}"/>
    <cellStyle name="Moneda 6 2 3 2 2 2 2" xfId="1964" xr:uid="{00000000-0005-0000-0000-0000D54B0000}"/>
    <cellStyle name="Moneda 6 2 3 2 2 3" xfId="1965" xr:uid="{00000000-0005-0000-0000-0000D64B0000}"/>
    <cellStyle name="Moneda 6 2 3 2 2 3 2" xfId="1966" xr:uid="{00000000-0005-0000-0000-0000D74B0000}"/>
    <cellStyle name="Moneda 6 2 3 2 2 4" xfId="1967" xr:uid="{00000000-0005-0000-0000-0000D84B0000}"/>
    <cellStyle name="Moneda 6 2 3 2 2 4 2" xfId="1968" xr:uid="{00000000-0005-0000-0000-0000D94B0000}"/>
    <cellStyle name="Moneda 6 2 3 2 2 5" xfId="1969" xr:uid="{00000000-0005-0000-0000-0000DA4B0000}"/>
    <cellStyle name="Moneda 6 2 3 2 3" xfId="1970" xr:uid="{00000000-0005-0000-0000-0000DB4B0000}"/>
    <cellStyle name="Moneda 6 2 3 2 3 2" xfId="1971" xr:uid="{00000000-0005-0000-0000-0000DC4B0000}"/>
    <cellStyle name="Moneda 6 2 3 2 4" xfId="1972" xr:uid="{00000000-0005-0000-0000-0000DD4B0000}"/>
    <cellStyle name="Moneda 6 2 3 2 4 2" xfId="1973" xr:uid="{00000000-0005-0000-0000-0000DE4B0000}"/>
    <cellStyle name="Moneda 6 2 3 2 5" xfId="1974" xr:uid="{00000000-0005-0000-0000-0000DF4B0000}"/>
    <cellStyle name="Moneda 6 2 3 2 5 2" xfId="1975" xr:uid="{00000000-0005-0000-0000-0000E04B0000}"/>
    <cellStyle name="Moneda 6 2 3 2 6" xfId="1976" xr:uid="{00000000-0005-0000-0000-0000E14B0000}"/>
    <cellStyle name="Moneda 6 2 3 3" xfId="1977" xr:uid="{00000000-0005-0000-0000-0000E24B0000}"/>
    <cellStyle name="Moneda 6 2 3 3 2" xfId="1978" xr:uid="{00000000-0005-0000-0000-0000E34B0000}"/>
    <cellStyle name="Moneda 6 2 3 3 2 2" xfId="1979" xr:uid="{00000000-0005-0000-0000-0000E44B0000}"/>
    <cellStyle name="Moneda 6 2 3 3 3" xfId="1980" xr:uid="{00000000-0005-0000-0000-0000E54B0000}"/>
    <cellStyle name="Moneda 6 2 3 3 3 2" xfId="1981" xr:uid="{00000000-0005-0000-0000-0000E64B0000}"/>
    <cellStyle name="Moneda 6 2 3 3 4" xfId="1982" xr:uid="{00000000-0005-0000-0000-0000E74B0000}"/>
    <cellStyle name="Moneda 6 2 3 3 4 2" xfId="1983" xr:uid="{00000000-0005-0000-0000-0000E84B0000}"/>
    <cellStyle name="Moneda 6 2 3 3 5" xfId="1984" xr:uid="{00000000-0005-0000-0000-0000E94B0000}"/>
    <cellStyle name="Moneda 6 2 3 4" xfId="1985" xr:uid="{00000000-0005-0000-0000-0000EA4B0000}"/>
    <cellStyle name="Moneda 6 2 3 4 2" xfId="1986" xr:uid="{00000000-0005-0000-0000-0000EB4B0000}"/>
    <cellStyle name="Moneda 6 2 3 5" xfId="1987" xr:uid="{00000000-0005-0000-0000-0000EC4B0000}"/>
    <cellStyle name="Moneda 6 2 3 5 2" xfId="1988" xr:uid="{00000000-0005-0000-0000-0000ED4B0000}"/>
    <cellStyle name="Moneda 6 2 3 6" xfId="1989" xr:uid="{00000000-0005-0000-0000-0000EE4B0000}"/>
    <cellStyle name="Moneda 6 2 3 6 2" xfId="1990" xr:uid="{00000000-0005-0000-0000-0000EF4B0000}"/>
    <cellStyle name="Moneda 6 2 3 7" xfId="1991" xr:uid="{00000000-0005-0000-0000-0000F04B0000}"/>
    <cellStyle name="Moneda 6 2 4" xfId="1992" xr:uid="{00000000-0005-0000-0000-0000F14B0000}"/>
    <cellStyle name="Moneda 6 2 4 2" xfId="1993" xr:uid="{00000000-0005-0000-0000-0000F24B0000}"/>
    <cellStyle name="Moneda 6 2 4 2 2" xfId="1994" xr:uid="{00000000-0005-0000-0000-0000F34B0000}"/>
    <cellStyle name="Moneda 6 2 4 2 2 2" xfId="1995" xr:uid="{00000000-0005-0000-0000-0000F44B0000}"/>
    <cellStyle name="Moneda 6 2 4 2 2 2 2" xfId="1996" xr:uid="{00000000-0005-0000-0000-0000F54B0000}"/>
    <cellStyle name="Moneda 6 2 4 2 2 3" xfId="1997" xr:uid="{00000000-0005-0000-0000-0000F64B0000}"/>
    <cellStyle name="Moneda 6 2 4 2 2 3 2" xfId="1998" xr:uid="{00000000-0005-0000-0000-0000F74B0000}"/>
    <cellStyle name="Moneda 6 2 4 2 2 4" xfId="1999" xr:uid="{00000000-0005-0000-0000-0000F84B0000}"/>
    <cellStyle name="Moneda 6 2 4 2 2 4 2" xfId="2000" xr:uid="{00000000-0005-0000-0000-0000F94B0000}"/>
    <cellStyle name="Moneda 6 2 4 2 2 5" xfId="2001" xr:uid="{00000000-0005-0000-0000-0000FA4B0000}"/>
    <cellStyle name="Moneda 6 2 4 2 3" xfId="2002" xr:uid="{00000000-0005-0000-0000-0000FB4B0000}"/>
    <cellStyle name="Moneda 6 2 4 2 3 2" xfId="2003" xr:uid="{00000000-0005-0000-0000-0000FC4B0000}"/>
    <cellStyle name="Moneda 6 2 4 2 4" xfId="2004" xr:uid="{00000000-0005-0000-0000-0000FD4B0000}"/>
    <cellStyle name="Moneda 6 2 4 2 4 2" xfId="2005" xr:uid="{00000000-0005-0000-0000-0000FE4B0000}"/>
    <cellStyle name="Moneda 6 2 4 2 5" xfId="2006" xr:uid="{00000000-0005-0000-0000-0000FF4B0000}"/>
    <cellStyle name="Moneda 6 2 4 2 5 2" xfId="2007" xr:uid="{00000000-0005-0000-0000-0000004C0000}"/>
    <cellStyle name="Moneda 6 2 4 2 6" xfId="2008" xr:uid="{00000000-0005-0000-0000-0000014C0000}"/>
    <cellStyle name="Moneda 6 2 4 3" xfId="2009" xr:uid="{00000000-0005-0000-0000-0000024C0000}"/>
    <cellStyle name="Moneda 6 2 4 3 2" xfId="2010" xr:uid="{00000000-0005-0000-0000-0000034C0000}"/>
    <cellStyle name="Moneda 6 2 4 3 2 2" xfId="2011" xr:uid="{00000000-0005-0000-0000-0000044C0000}"/>
    <cellStyle name="Moneda 6 2 4 3 3" xfId="2012" xr:uid="{00000000-0005-0000-0000-0000054C0000}"/>
    <cellStyle name="Moneda 6 2 4 3 3 2" xfId="2013" xr:uid="{00000000-0005-0000-0000-0000064C0000}"/>
    <cellStyle name="Moneda 6 2 4 3 4" xfId="2014" xr:uid="{00000000-0005-0000-0000-0000074C0000}"/>
    <cellStyle name="Moneda 6 2 4 3 4 2" xfId="2015" xr:uid="{00000000-0005-0000-0000-0000084C0000}"/>
    <cellStyle name="Moneda 6 2 4 3 5" xfId="2016" xr:uid="{00000000-0005-0000-0000-0000094C0000}"/>
    <cellStyle name="Moneda 6 2 4 4" xfId="2017" xr:uid="{00000000-0005-0000-0000-00000A4C0000}"/>
    <cellStyle name="Moneda 6 2 4 4 2" xfId="2018" xr:uid="{00000000-0005-0000-0000-00000B4C0000}"/>
    <cellStyle name="Moneda 6 2 4 5" xfId="2019" xr:uid="{00000000-0005-0000-0000-00000C4C0000}"/>
    <cellStyle name="Moneda 6 2 4 5 2" xfId="2020" xr:uid="{00000000-0005-0000-0000-00000D4C0000}"/>
    <cellStyle name="Moneda 6 2 4 6" xfId="2021" xr:uid="{00000000-0005-0000-0000-00000E4C0000}"/>
    <cellStyle name="Moneda 6 2 4 6 2" xfId="2022" xr:uid="{00000000-0005-0000-0000-00000F4C0000}"/>
    <cellStyle name="Moneda 6 2 4 7" xfId="2023" xr:uid="{00000000-0005-0000-0000-0000104C0000}"/>
    <cellStyle name="Moneda 6 2 5" xfId="2024" xr:uid="{00000000-0005-0000-0000-0000114C0000}"/>
    <cellStyle name="Moneda 6 2 5 2" xfId="2025" xr:uid="{00000000-0005-0000-0000-0000124C0000}"/>
    <cellStyle name="Moneda 6 2 5 2 2" xfId="2026" xr:uid="{00000000-0005-0000-0000-0000134C0000}"/>
    <cellStyle name="Moneda 6 2 5 2 2 2" xfId="2027" xr:uid="{00000000-0005-0000-0000-0000144C0000}"/>
    <cellStyle name="Moneda 6 2 5 2 3" xfId="2028" xr:uid="{00000000-0005-0000-0000-0000154C0000}"/>
    <cellStyle name="Moneda 6 2 5 2 3 2" xfId="2029" xr:uid="{00000000-0005-0000-0000-0000164C0000}"/>
    <cellStyle name="Moneda 6 2 5 2 4" xfId="2030" xr:uid="{00000000-0005-0000-0000-0000174C0000}"/>
    <cellStyle name="Moneda 6 2 5 2 4 2" xfId="2031" xr:uid="{00000000-0005-0000-0000-0000184C0000}"/>
    <cellStyle name="Moneda 6 2 5 2 5" xfId="2032" xr:uid="{00000000-0005-0000-0000-0000194C0000}"/>
    <cellStyle name="Moneda 6 2 5 3" xfId="2033" xr:uid="{00000000-0005-0000-0000-00001A4C0000}"/>
    <cellStyle name="Moneda 6 2 5 3 2" xfId="2034" xr:uid="{00000000-0005-0000-0000-00001B4C0000}"/>
    <cellStyle name="Moneda 6 2 5 4" xfId="2035" xr:uid="{00000000-0005-0000-0000-00001C4C0000}"/>
    <cellStyle name="Moneda 6 2 5 4 2" xfId="2036" xr:uid="{00000000-0005-0000-0000-00001D4C0000}"/>
    <cellStyle name="Moneda 6 2 5 5" xfId="2037" xr:uid="{00000000-0005-0000-0000-00001E4C0000}"/>
    <cellStyle name="Moneda 6 2 5 5 2" xfId="2038" xr:uid="{00000000-0005-0000-0000-00001F4C0000}"/>
    <cellStyle name="Moneda 6 2 5 6" xfId="2039" xr:uid="{00000000-0005-0000-0000-0000204C0000}"/>
    <cellStyle name="Moneda 6 2 6" xfId="2040" xr:uid="{00000000-0005-0000-0000-0000214C0000}"/>
    <cellStyle name="Moneda 6 2 6 2" xfId="2041" xr:uid="{00000000-0005-0000-0000-0000224C0000}"/>
    <cellStyle name="Moneda 6 2 6 2 2" xfId="2042" xr:uid="{00000000-0005-0000-0000-0000234C0000}"/>
    <cellStyle name="Moneda 6 2 6 3" xfId="2043" xr:uid="{00000000-0005-0000-0000-0000244C0000}"/>
    <cellStyle name="Moneda 6 2 6 3 2" xfId="2044" xr:uid="{00000000-0005-0000-0000-0000254C0000}"/>
    <cellStyle name="Moneda 6 2 6 4" xfId="2045" xr:uid="{00000000-0005-0000-0000-0000264C0000}"/>
    <cellStyle name="Moneda 6 2 6 4 2" xfId="2046" xr:uid="{00000000-0005-0000-0000-0000274C0000}"/>
    <cellStyle name="Moneda 6 2 6 5" xfId="2047" xr:uid="{00000000-0005-0000-0000-0000284C0000}"/>
    <cellStyle name="Moneda 6 2 7" xfId="2048" xr:uid="{00000000-0005-0000-0000-0000294C0000}"/>
    <cellStyle name="Moneda 6 2 7 2" xfId="2049" xr:uid="{00000000-0005-0000-0000-00002A4C0000}"/>
    <cellStyle name="Moneda 6 2 8" xfId="2050" xr:uid="{00000000-0005-0000-0000-00002B4C0000}"/>
    <cellStyle name="Moneda 6 2 8 2" xfId="2051" xr:uid="{00000000-0005-0000-0000-00002C4C0000}"/>
    <cellStyle name="Moneda 6 2 9" xfId="2052" xr:uid="{00000000-0005-0000-0000-00002D4C0000}"/>
    <cellStyle name="Moneda 6 2 9 2" xfId="2053" xr:uid="{00000000-0005-0000-0000-00002E4C0000}"/>
    <cellStyle name="Moneda 6 3" xfId="2054" xr:uid="{00000000-0005-0000-0000-00002F4C0000}"/>
    <cellStyle name="Moneda 6 3 2" xfId="2055" xr:uid="{00000000-0005-0000-0000-0000304C0000}"/>
    <cellStyle name="Moneda 6 3 2 2" xfId="2056" xr:uid="{00000000-0005-0000-0000-0000314C0000}"/>
    <cellStyle name="Moneda 6 3 2 2 2" xfId="2057" xr:uid="{00000000-0005-0000-0000-0000324C0000}"/>
    <cellStyle name="Moneda 6 3 2 2 2 2" xfId="2058" xr:uid="{00000000-0005-0000-0000-0000334C0000}"/>
    <cellStyle name="Moneda 6 3 2 2 3" xfId="2059" xr:uid="{00000000-0005-0000-0000-0000344C0000}"/>
    <cellStyle name="Moneda 6 3 2 2 3 2" xfId="2060" xr:uid="{00000000-0005-0000-0000-0000354C0000}"/>
    <cellStyle name="Moneda 6 3 2 2 4" xfId="2061" xr:uid="{00000000-0005-0000-0000-0000364C0000}"/>
    <cellStyle name="Moneda 6 3 2 2 4 2" xfId="2062" xr:uid="{00000000-0005-0000-0000-0000374C0000}"/>
    <cellStyle name="Moneda 6 3 2 2 5" xfId="2063" xr:uid="{00000000-0005-0000-0000-0000384C0000}"/>
    <cellStyle name="Moneda 6 3 2 3" xfId="2064" xr:uid="{00000000-0005-0000-0000-0000394C0000}"/>
    <cellStyle name="Moneda 6 3 2 3 2" xfId="2065" xr:uid="{00000000-0005-0000-0000-00003A4C0000}"/>
    <cellStyle name="Moneda 6 3 2 4" xfId="2066" xr:uid="{00000000-0005-0000-0000-00003B4C0000}"/>
    <cellStyle name="Moneda 6 3 2 4 2" xfId="2067" xr:uid="{00000000-0005-0000-0000-00003C4C0000}"/>
    <cellStyle name="Moneda 6 3 2 5" xfId="2068" xr:uid="{00000000-0005-0000-0000-00003D4C0000}"/>
    <cellStyle name="Moneda 6 3 2 5 2" xfId="2069" xr:uid="{00000000-0005-0000-0000-00003E4C0000}"/>
    <cellStyle name="Moneda 6 3 2 6" xfId="2070" xr:uid="{00000000-0005-0000-0000-00003F4C0000}"/>
    <cellStyle name="Moneda 6 3 3" xfId="2071" xr:uid="{00000000-0005-0000-0000-0000404C0000}"/>
    <cellStyle name="Moneda 6 3 3 2" xfId="2072" xr:uid="{00000000-0005-0000-0000-0000414C0000}"/>
    <cellStyle name="Moneda 6 3 3 2 2" xfId="2073" xr:uid="{00000000-0005-0000-0000-0000424C0000}"/>
    <cellStyle name="Moneda 6 3 3 3" xfId="2074" xr:uid="{00000000-0005-0000-0000-0000434C0000}"/>
    <cellStyle name="Moneda 6 3 3 3 2" xfId="2075" xr:uid="{00000000-0005-0000-0000-0000444C0000}"/>
    <cellStyle name="Moneda 6 3 3 4" xfId="2076" xr:uid="{00000000-0005-0000-0000-0000454C0000}"/>
    <cellStyle name="Moneda 6 3 3 4 2" xfId="2077" xr:uid="{00000000-0005-0000-0000-0000464C0000}"/>
    <cellStyle name="Moneda 6 3 3 5" xfId="2078" xr:uid="{00000000-0005-0000-0000-0000474C0000}"/>
    <cellStyle name="Moneda 6 3 4" xfId="2079" xr:uid="{00000000-0005-0000-0000-0000484C0000}"/>
    <cellStyle name="Moneda 6 3 4 2" xfId="2080" xr:uid="{00000000-0005-0000-0000-0000494C0000}"/>
    <cellStyle name="Moneda 6 3 5" xfId="2081" xr:uid="{00000000-0005-0000-0000-00004A4C0000}"/>
    <cellStyle name="Moneda 6 3 5 2" xfId="2082" xr:uid="{00000000-0005-0000-0000-00004B4C0000}"/>
    <cellStyle name="Moneda 6 3 6" xfId="2083" xr:uid="{00000000-0005-0000-0000-00004C4C0000}"/>
    <cellStyle name="Moneda 6 3 6 2" xfId="2084" xr:uid="{00000000-0005-0000-0000-00004D4C0000}"/>
    <cellStyle name="Moneda 6 3 7" xfId="2085" xr:uid="{00000000-0005-0000-0000-00004E4C0000}"/>
    <cellStyle name="Moneda 6 4" xfId="2086" xr:uid="{00000000-0005-0000-0000-00004F4C0000}"/>
    <cellStyle name="Moneda 6 4 2" xfId="2087" xr:uid="{00000000-0005-0000-0000-0000504C0000}"/>
    <cellStyle name="Moneda 6 4 2 2" xfId="2088" xr:uid="{00000000-0005-0000-0000-0000514C0000}"/>
    <cellStyle name="Moneda 6 4 2 2 2" xfId="2089" xr:uid="{00000000-0005-0000-0000-0000524C0000}"/>
    <cellStyle name="Moneda 6 4 2 2 2 2" xfId="2090" xr:uid="{00000000-0005-0000-0000-0000534C0000}"/>
    <cellStyle name="Moneda 6 4 2 2 3" xfId="2091" xr:uid="{00000000-0005-0000-0000-0000544C0000}"/>
    <cellStyle name="Moneda 6 4 2 2 3 2" xfId="2092" xr:uid="{00000000-0005-0000-0000-0000554C0000}"/>
    <cellStyle name="Moneda 6 4 2 2 4" xfId="2093" xr:uid="{00000000-0005-0000-0000-0000564C0000}"/>
    <cellStyle name="Moneda 6 4 2 2 4 2" xfId="2094" xr:uid="{00000000-0005-0000-0000-0000574C0000}"/>
    <cellStyle name="Moneda 6 4 2 2 5" xfId="2095" xr:uid="{00000000-0005-0000-0000-0000584C0000}"/>
    <cellStyle name="Moneda 6 4 2 3" xfId="2096" xr:uid="{00000000-0005-0000-0000-0000594C0000}"/>
    <cellStyle name="Moneda 6 4 2 3 2" xfId="2097" xr:uid="{00000000-0005-0000-0000-00005A4C0000}"/>
    <cellStyle name="Moneda 6 4 2 4" xfId="2098" xr:uid="{00000000-0005-0000-0000-00005B4C0000}"/>
    <cellStyle name="Moneda 6 4 2 4 2" xfId="2099" xr:uid="{00000000-0005-0000-0000-00005C4C0000}"/>
    <cellStyle name="Moneda 6 4 2 5" xfId="2100" xr:uid="{00000000-0005-0000-0000-00005D4C0000}"/>
    <cellStyle name="Moneda 6 4 2 5 2" xfId="2101" xr:uid="{00000000-0005-0000-0000-00005E4C0000}"/>
    <cellStyle name="Moneda 6 4 2 6" xfId="2102" xr:uid="{00000000-0005-0000-0000-00005F4C0000}"/>
    <cellStyle name="Moneda 6 4 3" xfId="2103" xr:uid="{00000000-0005-0000-0000-0000604C0000}"/>
    <cellStyle name="Moneda 6 4 3 2" xfId="2104" xr:uid="{00000000-0005-0000-0000-0000614C0000}"/>
    <cellStyle name="Moneda 6 4 3 2 2" xfId="2105" xr:uid="{00000000-0005-0000-0000-0000624C0000}"/>
    <cellStyle name="Moneda 6 4 3 3" xfId="2106" xr:uid="{00000000-0005-0000-0000-0000634C0000}"/>
    <cellStyle name="Moneda 6 4 3 3 2" xfId="2107" xr:uid="{00000000-0005-0000-0000-0000644C0000}"/>
    <cellStyle name="Moneda 6 4 3 4" xfId="2108" xr:uid="{00000000-0005-0000-0000-0000654C0000}"/>
    <cellStyle name="Moneda 6 4 3 4 2" xfId="2109" xr:uid="{00000000-0005-0000-0000-0000664C0000}"/>
    <cellStyle name="Moneda 6 4 3 5" xfId="2110" xr:uid="{00000000-0005-0000-0000-0000674C0000}"/>
    <cellStyle name="Moneda 6 4 4" xfId="2111" xr:uid="{00000000-0005-0000-0000-0000684C0000}"/>
    <cellStyle name="Moneda 6 4 4 2" xfId="2112" xr:uid="{00000000-0005-0000-0000-0000694C0000}"/>
    <cellStyle name="Moneda 6 4 5" xfId="2113" xr:uid="{00000000-0005-0000-0000-00006A4C0000}"/>
    <cellStyle name="Moneda 6 4 5 2" xfId="2114" xr:uid="{00000000-0005-0000-0000-00006B4C0000}"/>
    <cellStyle name="Moneda 6 4 6" xfId="2115" xr:uid="{00000000-0005-0000-0000-00006C4C0000}"/>
    <cellStyle name="Moneda 6 4 6 2" xfId="2116" xr:uid="{00000000-0005-0000-0000-00006D4C0000}"/>
    <cellStyle name="Moneda 6 4 7" xfId="2117" xr:uid="{00000000-0005-0000-0000-00006E4C0000}"/>
    <cellStyle name="Moneda 6 5" xfId="2118" xr:uid="{00000000-0005-0000-0000-00006F4C0000}"/>
    <cellStyle name="Moneda 6 5 2" xfId="2119" xr:uid="{00000000-0005-0000-0000-0000704C0000}"/>
    <cellStyle name="Moneda 6 5 2 2" xfId="2120" xr:uid="{00000000-0005-0000-0000-0000714C0000}"/>
    <cellStyle name="Moneda 6 5 2 2 2" xfId="2121" xr:uid="{00000000-0005-0000-0000-0000724C0000}"/>
    <cellStyle name="Moneda 6 5 2 2 2 2" xfId="2122" xr:uid="{00000000-0005-0000-0000-0000734C0000}"/>
    <cellStyle name="Moneda 6 5 2 2 3" xfId="2123" xr:uid="{00000000-0005-0000-0000-0000744C0000}"/>
    <cellStyle name="Moneda 6 5 2 2 3 2" xfId="2124" xr:uid="{00000000-0005-0000-0000-0000754C0000}"/>
    <cellStyle name="Moneda 6 5 2 2 4" xfId="2125" xr:uid="{00000000-0005-0000-0000-0000764C0000}"/>
    <cellStyle name="Moneda 6 5 2 2 4 2" xfId="2126" xr:uid="{00000000-0005-0000-0000-0000774C0000}"/>
    <cellStyle name="Moneda 6 5 2 2 5" xfId="2127" xr:uid="{00000000-0005-0000-0000-0000784C0000}"/>
    <cellStyle name="Moneda 6 5 2 3" xfId="2128" xr:uid="{00000000-0005-0000-0000-0000794C0000}"/>
    <cellStyle name="Moneda 6 5 2 3 2" xfId="2129" xr:uid="{00000000-0005-0000-0000-00007A4C0000}"/>
    <cellStyle name="Moneda 6 5 2 4" xfId="2130" xr:uid="{00000000-0005-0000-0000-00007B4C0000}"/>
    <cellStyle name="Moneda 6 5 2 4 2" xfId="2131" xr:uid="{00000000-0005-0000-0000-00007C4C0000}"/>
    <cellStyle name="Moneda 6 5 2 5" xfId="2132" xr:uid="{00000000-0005-0000-0000-00007D4C0000}"/>
    <cellStyle name="Moneda 6 5 2 5 2" xfId="2133" xr:uid="{00000000-0005-0000-0000-00007E4C0000}"/>
    <cellStyle name="Moneda 6 5 2 6" xfId="2134" xr:uid="{00000000-0005-0000-0000-00007F4C0000}"/>
    <cellStyle name="Moneda 6 5 3" xfId="2135" xr:uid="{00000000-0005-0000-0000-0000804C0000}"/>
    <cellStyle name="Moneda 6 5 3 2" xfId="2136" xr:uid="{00000000-0005-0000-0000-0000814C0000}"/>
    <cellStyle name="Moneda 6 5 3 2 2" xfId="2137" xr:uid="{00000000-0005-0000-0000-0000824C0000}"/>
    <cellStyle name="Moneda 6 5 3 3" xfId="2138" xr:uid="{00000000-0005-0000-0000-0000834C0000}"/>
    <cellStyle name="Moneda 6 5 3 3 2" xfId="2139" xr:uid="{00000000-0005-0000-0000-0000844C0000}"/>
    <cellStyle name="Moneda 6 5 3 4" xfId="2140" xr:uid="{00000000-0005-0000-0000-0000854C0000}"/>
    <cellStyle name="Moneda 6 5 3 4 2" xfId="2141" xr:uid="{00000000-0005-0000-0000-0000864C0000}"/>
    <cellStyle name="Moneda 6 5 3 5" xfId="2142" xr:uid="{00000000-0005-0000-0000-0000874C0000}"/>
    <cellStyle name="Moneda 6 5 4" xfId="2143" xr:uid="{00000000-0005-0000-0000-0000884C0000}"/>
    <cellStyle name="Moneda 6 5 4 2" xfId="2144" xr:uid="{00000000-0005-0000-0000-0000894C0000}"/>
    <cellStyle name="Moneda 6 5 5" xfId="2145" xr:uid="{00000000-0005-0000-0000-00008A4C0000}"/>
    <cellStyle name="Moneda 6 5 5 2" xfId="2146" xr:uid="{00000000-0005-0000-0000-00008B4C0000}"/>
    <cellStyle name="Moneda 6 5 6" xfId="2147" xr:uid="{00000000-0005-0000-0000-00008C4C0000}"/>
    <cellStyle name="Moneda 6 5 6 2" xfId="2148" xr:uid="{00000000-0005-0000-0000-00008D4C0000}"/>
    <cellStyle name="Moneda 6 5 7" xfId="2149" xr:uid="{00000000-0005-0000-0000-00008E4C0000}"/>
    <cellStyle name="Moneda 6 6" xfId="2150" xr:uid="{00000000-0005-0000-0000-00008F4C0000}"/>
    <cellStyle name="Moneda 6 6 2" xfId="2151" xr:uid="{00000000-0005-0000-0000-0000904C0000}"/>
    <cellStyle name="Moneda 6 6 2 2" xfId="2152" xr:uid="{00000000-0005-0000-0000-0000914C0000}"/>
    <cellStyle name="Moneda 6 6 2 2 2" xfId="2153" xr:uid="{00000000-0005-0000-0000-0000924C0000}"/>
    <cellStyle name="Moneda 6 6 2 3" xfId="2154" xr:uid="{00000000-0005-0000-0000-0000934C0000}"/>
    <cellStyle name="Moneda 6 6 2 3 2" xfId="2155" xr:uid="{00000000-0005-0000-0000-0000944C0000}"/>
    <cellStyle name="Moneda 6 6 2 4" xfId="2156" xr:uid="{00000000-0005-0000-0000-0000954C0000}"/>
    <cellStyle name="Moneda 6 6 2 4 2" xfId="2157" xr:uid="{00000000-0005-0000-0000-0000964C0000}"/>
    <cellStyle name="Moneda 6 6 2 5" xfId="2158" xr:uid="{00000000-0005-0000-0000-0000974C0000}"/>
    <cellStyle name="Moneda 6 6 3" xfId="2159" xr:uid="{00000000-0005-0000-0000-0000984C0000}"/>
    <cellStyle name="Moneda 6 6 3 2" xfId="2160" xr:uid="{00000000-0005-0000-0000-0000994C0000}"/>
    <cellStyle name="Moneda 6 6 4" xfId="2161" xr:uid="{00000000-0005-0000-0000-00009A4C0000}"/>
    <cellStyle name="Moneda 6 6 4 2" xfId="2162" xr:uid="{00000000-0005-0000-0000-00009B4C0000}"/>
    <cellStyle name="Moneda 6 6 5" xfId="2163" xr:uid="{00000000-0005-0000-0000-00009C4C0000}"/>
    <cellStyle name="Moneda 6 6 5 2" xfId="2164" xr:uid="{00000000-0005-0000-0000-00009D4C0000}"/>
    <cellStyle name="Moneda 6 6 6" xfId="2165" xr:uid="{00000000-0005-0000-0000-00009E4C0000}"/>
    <cellStyle name="Moneda 6 7" xfId="2166" xr:uid="{00000000-0005-0000-0000-00009F4C0000}"/>
    <cellStyle name="Moneda 6 7 2" xfId="2167" xr:uid="{00000000-0005-0000-0000-0000A04C0000}"/>
    <cellStyle name="Moneda 6 7 2 2" xfId="2168" xr:uid="{00000000-0005-0000-0000-0000A14C0000}"/>
    <cellStyle name="Moneda 6 7 3" xfId="2169" xr:uid="{00000000-0005-0000-0000-0000A24C0000}"/>
    <cellStyle name="Moneda 6 7 3 2" xfId="2170" xr:uid="{00000000-0005-0000-0000-0000A34C0000}"/>
    <cellStyle name="Moneda 6 7 4" xfId="2171" xr:uid="{00000000-0005-0000-0000-0000A44C0000}"/>
    <cellStyle name="Moneda 6 7 4 2" xfId="2172" xr:uid="{00000000-0005-0000-0000-0000A54C0000}"/>
    <cellStyle name="Moneda 6 7 5" xfId="2173" xr:uid="{00000000-0005-0000-0000-0000A64C0000}"/>
    <cellStyle name="Moneda 6 8" xfId="2174" xr:uid="{00000000-0005-0000-0000-0000A74C0000}"/>
    <cellStyle name="Moneda 6 8 2" xfId="2175" xr:uid="{00000000-0005-0000-0000-0000A84C0000}"/>
    <cellStyle name="Moneda 6 9" xfId="2176" xr:uid="{00000000-0005-0000-0000-0000A94C0000}"/>
    <cellStyle name="Moneda 6 9 2" xfId="2177" xr:uid="{00000000-0005-0000-0000-0000AA4C0000}"/>
    <cellStyle name="Moneda 60" xfId="3145" xr:uid="{00000000-0005-0000-0000-0000AB4C0000}"/>
    <cellStyle name="Moneda 61" xfId="3371" xr:uid="{00000000-0005-0000-0000-0000AC4C0000}"/>
    <cellStyle name="Moneda 62" xfId="3373" xr:uid="{00000000-0005-0000-0000-0000AD4C0000}"/>
    <cellStyle name="Moneda 63" xfId="3374" xr:uid="{00000000-0005-0000-0000-0000AE4C0000}"/>
    <cellStyle name="Moneda 64" xfId="3424" xr:uid="{00000000-0005-0000-0000-0000AF4C0000}"/>
    <cellStyle name="Moneda 65" xfId="3925" xr:uid="{00000000-0005-0000-0000-0000B04C0000}"/>
    <cellStyle name="Moneda 66" xfId="5020" xr:uid="{00000000-0005-0000-0000-0000B14C0000}"/>
    <cellStyle name="Moneda 67" xfId="7209" xr:uid="{00000000-0005-0000-0000-0000B24C0000}"/>
    <cellStyle name="Moneda 68" xfId="11586" xr:uid="{00000000-0005-0000-0000-0000B34C0000}"/>
    <cellStyle name="Moneda 7" xfId="2178" xr:uid="{00000000-0005-0000-0000-0000B44C0000}"/>
    <cellStyle name="Moneda 7 10" xfId="2179" xr:uid="{00000000-0005-0000-0000-0000B54C0000}"/>
    <cellStyle name="Moneda 7 10 2" xfId="2180" xr:uid="{00000000-0005-0000-0000-0000B64C0000}"/>
    <cellStyle name="Moneda 7 11" xfId="2181" xr:uid="{00000000-0005-0000-0000-0000B74C0000}"/>
    <cellStyle name="Moneda 7 12" xfId="2182" xr:uid="{00000000-0005-0000-0000-0000B84C0000}"/>
    <cellStyle name="Moneda 7 2" xfId="2183" xr:uid="{00000000-0005-0000-0000-0000B94C0000}"/>
    <cellStyle name="Moneda 7 2 10" xfId="2184" xr:uid="{00000000-0005-0000-0000-0000BA4C0000}"/>
    <cellStyle name="Moneda 7 2 11" xfId="2185" xr:uid="{00000000-0005-0000-0000-0000BB4C0000}"/>
    <cellStyle name="Moneda 7 2 2" xfId="2186" xr:uid="{00000000-0005-0000-0000-0000BC4C0000}"/>
    <cellStyle name="Moneda 7 2 2 2" xfId="2187" xr:uid="{00000000-0005-0000-0000-0000BD4C0000}"/>
    <cellStyle name="Moneda 7 2 2 2 2" xfId="2188" xr:uid="{00000000-0005-0000-0000-0000BE4C0000}"/>
    <cellStyle name="Moneda 7 2 2 2 2 2" xfId="2189" xr:uid="{00000000-0005-0000-0000-0000BF4C0000}"/>
    <cellStyle name="Moneda 7 2 2 2 2 2 2" xfId="2190" xr:uid="{00000000-0005-0000-0000-0000C04C0000}"/>
    <cellStyle name="Moneda 7 2 2 2 2 3" xfId="2191" xr:uid="{00000000-0005-0000-0000-0000C14C0000}"/>
    <cellStyle name="Moneda 7 2 2 2 2 3 2" xfId="2192" xr:uid="{00000000-0005-0000-0000-0000C24C0000}"/>
    <cellStyle name="Moneda 7 2 2 2 2 4" xfId="2193" xr:uid="{00000000-0005-0000-0000-0000C34C0000}"/>
    <cellStyle name="Moneda 7 2 2 2 2 4 2" xfId="2194" xr:uid="{00000000-0005-0000-0000-0000C44C0000}"/>
    <cellStyle name="Moneda 7 2 2 2 2 5" xfId="2195" xr:uid="{00000000-0005-0000-0000-0000C54C0000}"/>
    <cellStyle name="Moneda 7 2 2 2 3" xfId="2196" xr:uid="{00000000-0005-0000-0000-0000C64C0000}"/>
    <cellStyle name="Moneda 7 2 2 2 3 2" xfId="2197" xr:uid="{00000000-0005-0000-0000-0000C74C0000}"/>
    <cellStyle name="Moneda 7 2 2 2 4" xfId="2198" xr:uid="{00000000-0005-0000-0000-0000C84C0000}"/>
    <cellStyle name="Moneda 7 2 2 2 4 2" xfId="2199" xr:uid="{00000000-0005-0000-0000-0000C94C0000}"/>
    <cellStyle name="Moneda 7 2 2 2 5" xfId="2200" xr:uid="{00000000-0005-0000-0000-0000CA4C0000}"/>
    <cellStyle name="Moneda 7 2 2 2 5 2" xfId="2201" xr:uid="{00000000-0005-0000-0000-0000CB4C0000}"/>
    <cellStyle name="Moneda 7 2 2 2 6" xfId="2202" xr:uid="{00000000-0005-0000-0000-0000CC4C0000}"/>
    <cellStyle name="Moneda 7 2 2 3" xfId="2203" xr:uid="{00000000-0005-0000-0000-0000CD4C0000}"/>
    <cellStyle name="Moneda 7 2 2 3 2" xfId="2204" xr:uid="{00000000-0005-0000-0000-0000CE4C0000}"/>
    <cellStyle name="Moneda 7 2 2 3 2 2" xfId="2205" xr:uid="{00000000-0005-0000-0000-0000CF4C0000}"/>
    <cellStyle name="Moneda 7 2 2 3 3" xfId="2206" xr:uid="{00000000-0005-0000-0000-0000D04C0000}"/>
    <cellStyle name="Moneda 7 2 2 3 3 2" xfId="2207" xr:uid="{00000000-0005-0000-0000-0000D14C0000}"/>
    <cellStyle name="Moneda 7 2 2 3 4" xfId="2208" xr:uid="{00000000-0005-0000-0000-0000D24C0000}"/>
    <cellStyle name="Moneda 7 2 2 3 4 2" xfId="2209" xr:uid="{00000000-0005-0000-0000-0000D34C0000}"/>
    <cellStyle name="Moneda 7 2 2 3 5" xfId="2210" xr:uid="{00000000-0005-0000-0000-0000D44C0000}"/>
    <cellStyle name="Moneda 7 2 2 4" xfId="2211" xr:uid="{00000000-0005-0000-0000-0000D54C0000}"/>
    <cellStyle name="Moneda 7 2 2 4 2" xfId="2212" xr:uid="{00000000-0005-0000-0000-0000D64C0000}"/>
    <cellStyle name="Moneda 7 2 2 5" xfId="2213" xr:uid="{00000000-0005-0000-0000-0000D74C0000}"/>
    <cellStyle name="Moneda 7 2 2 5 2" xfId="2214" xr:uid="{00000000-0005-0000-0000-0000D84C0000}"/>
    <cellStyle name="Moneda 7 2 2 6" xfId="2215" xr:uid="{00000000-0005-0000-0000-0000D94C0000}"/>
    <cellStyle name="Moneda 7 2 2 6 2" xfId="2216" xr:uid="{00000000-0005-0000-0000-0000DA4C0000}"/>
    <cellStyle name="Moneda 7 2 2 7" xfId="2217" xr:uid="{00000000-0005-0000-0000-0000DB4C0000}"/>
    <cellStyle name="Moneda 7 2 3" xfId="2218" xr:uid="{00000000-0005-0000-0000-0000DC4C0000}"/>
    <cellStyle name="Moneda 7 2 3 2" xfId="2219" xr:uid="{00000000-0005-0000-0000-0000DD4C0000}"/>
    <cellStyle name="Moneda 7 2 3 2 2" xfId="2220" xr:uid="{00000000-0005-0000-0000-0000DE4C0000}"/>
    <cellStyle name="Moneda 7 2 3 2 2 2" xfId="2221" xr:uid="{00000000-0005-0000-0000-0000DF4C0000}"/>
    <cellStyle name="Moneda 7 2 3 2 2 2 2" xfId="2222" xr:uid="{00000000-0005-0000-0000-0000E04C0000}"/>
    <cellStyle name="Moneda 7 2 3 2 2 3" xfId="2223" xr:uid="{00000000-0005-0000-0000-0000E14C0000}"/>
    <cellStyle name="Moneda 7 2 3 2 2 3 2" xfId="2224" xr:uid="{00000000-0005-0000-0000-0000E24C0000}"/>
    <cellStyle name="Moneda 7 2 3 2 2 4" xfId="2225" xr:uid="{00000000-0005-0000-0000-0000E34C0000}"/>
    <cellStyle name="Moneda 7 2 3 2 2 4 2" xfId="2226" xr:uid="{00000000-0005-0000-0000-0000E44C0000}"/>
    <cellStyle name="Moneda 7 2 3 2 2 5" xfId="2227" xr:uid="{00000000-0005-0000-0000-0000E54C0000}"/>
    <cellStyle name="Moneda 7 2 3 2 3" xfId="2228" xr:uid="{00000000-0005-0000-0000-0000E64C0000}"/>
    <cellStyle name="Moneda 7 2 3 2 3 2" xfId="2229" xr:uid="{00000000-0005-0000-0000-0000E74C0000}"/>
    <cellStyle name="Moneda 7 2 3 2 4" xfId="2230" xr:uid="{00000000-0005-0000-0000-0000E84C0000}"/>
    <cellStyle name="Moneda 7 2 3 2 4 2" xfId="2231" xr:uid="{00000000-0005-0000-0000-0000E94C0000}"/>
    <cellStyle name="Moneda 7 2 3 2 5" xfId="2232" xr:uid="{00000000-0005-0000-0000-0000EA4C0000}"/>
    <cellStyle name="Moneda 7 2 3 2 5 2" xfId="2233" xr:uid="{00000000-0005-0000-0000-0000EB4C0000}"/>
    <cellStyle name="Moneda 7 2 3 2 6" xfId="2234" xr:uid="{00000000-0005-0000-0000-0000EC4C0000}"/>
    <cellStyle name="Moneda 7 2 3 3" xfId="2235" xr:uid="{00000000-0005-0000-0000-0000ED4C0000}"/>
    <cellStyle name="Moneda 7 2 3 3 2" xfId="2236" xr:uid="{00000000-0005-0000-0000-0000EE4C0000}"/>
    <cellStyle name="Moneda 7 2 3 3 2 2" xfId="2237" xr:uid="{00000000-0005-0000-0000-0000EF4C0000}"/>
    <cellStyle name="Moneda 7 2 3 3 3" xfId="2238" xr:uid="{00000000-0005-0000-0000-0000F04C0000}"/>
    <cellStyle name="Moneda 7 2 3 3 3 2" xfId="2239" xr:uid="{00000000-0005-0000-0000-0000F14C0000}"/>
    <cellStyle name="Moneda 7 2 3 3 4" xfId="2240" xr:uid="{00000000-0005-0000-0000-0000F24C0000}"/>
    <cellStyle name="Moneda 7 2 3 3 4 2" xfId="2241" xr:uid="{00000000-0005-0000-0000-0000F34C0000}"/>
    <cellStyle name="Moneda 7 2 3 3 5" xfId="2242" xr:uid="{00000000-0005-0000-0000-0000F44C0000}"/>
    <cellStyle name="Moneda 7 2 3 4" xfId="2243" xr:uid="{00000000-0005-0000-0000-0000F54C0000}"/>
    <cellStyle name="Moneda 7 2 3 4 2" xfId="2244" xr:uid="{00000000-0005-0000-0000-0000F64C0000}"/>
    <cellStyle name="Moneda 7 2 3 5" xfId="2245" xr:uid="{00000000-0005-0000-0000-0000F74C0000}"/>
    <cellStyle name="Moneda 7 2 3 5 2" xfId="2246" xr:uid="{00000000-0005-0000-0000-0000F84C0000}"/>
    <cellStyle name="Moneda 7 2 3 6" xfId="2247" xr:uid="{00000000-0005-0000-0000-0000F94C0000}"/>
    <cellStyle name="Moneda 7 2 3 6 2" xfId="2248" xr:uid="{00000000-0005-0000-0000-0000FA4C0000}"/>
    <cellStyle name="Moneda 7 2 3 7" xfId="2249" xr:uid="{00000000-0005-0000-0000-0000FB4C0000}"/>
    <cellStyle name="Moneda 7 2 4" xfId="2250" xr:uid="{00000000-0005-0000-0000-0000FC4C0000}"/>
    <cellStyle name="Moneda 7 2 4 2" xfId="2251" xr:uid="{00000000-0005-0000-0000-0000FD4C0000}"/>
    <cellStyle name="Moneda 7 2 4 2 2" xfId="2252" xr:uid="{00000000-0005-0000-0000-0000FE4C0000}"/>
    <cellStyle name="Moneda 7 2 4 2 2 2" xfId="2253" xr:uid="{00000000-0005-0000-0000-0000FF4C0000}"/>
    <cellStyle name="Moneda 7 2 4 2 2 2 2" xfId="2254" xr:uid="{00000000-0005-0000-0000-0000004D0000}"/>
    <cellStyle name="Moneda 7 2 4 2 2 3" xfId="2255" xr:uid="{00000000-0005-0000-0000-0000014D0000}"/>
    <cellStyle name="Moneda 7 2 4 2 2 3 2" xfId="2256" xr:uid="{00000000-0005-0000-0000-0000024D0000}"/>
    <cellStyle name="Moneda 7 2 4 2 2 4" xfId="2257" xr:uid="{00000000-0005-0000-0000-0000034D0000}"/>
    <cellStyle name="Moneda 7 2 4 2 2 4 2" xfId="2258" xr:uid="{00000000-0005-0000-0000-0000044D0000}"/>
    <cellStyle name="Moneda 7 2 4 2 2 5" xfId="2259" xr:uid="{00000000-0005-0000-0000-0000054D0000}"/>
    <cellStyle name="Moneda 7 2 4 2 3" xfId="2260" xr:uid="{00000000-0005-0000-0000-0000064D0000}"/>
    <cellStyle name="Moneda 7 2 4 2 3 2" xfId="2261" xr:uid="{00000000-0005-0000-0000-0000074D0000}"/>
    <cellStyle name="Moneda 7 2 4 2 4" xfId="2262" xr:uid="{00000000-0005-0000-0000-0000084D0000}"/>
    <cellStyle name="Moneda 7 2 4 2 4 2" xfId="2263" xr:uid="{00000000-0005-0000-0000-0000094D0000}"/>
    <cellStyle name="Moneda 7 2 4 2 5" xfId="2264" xr:uid="{00000000-0005-0000-0000-00000A4D0000}"/>
    <cellStyle name="Moneda 7 2 4 2 5 2" xfId="2265" xr:uid="{00000000-0005-0000-0000-00000B4D0000}"/>
    <cellStyle name="Moneda 7 2 4 2 6" xfId="2266" xr:uid="{00000000-0005-0000-0000-00000C4D0000}"/>
    <cellStyle name="Moneda 7 2 4 3" xfId="2267" xr:uid="{00000000-0005-0000-0000-00000D4D0000}"/>
    <cellStyle name="Moneda 7 2 4 3 2" xfId="2268" xr:uid="{00000000-0005-0000-0000-00000E4D0000}"/>
    <cellStyle name="Moneda 7 2 4 3 2 2" xfId="2269" xr:uid="{00000000-0005-0000-0000-00000F4D0000}"/>
    <cellStyle name="Moneda 7 2 4 3 3" xfId="2270" xr:uid="{00000000-0005-0000-0000-0000104D0000}"/>
    <cellStyle name="Moneda 7 2 4 3 3 2" xfId="2271" xr:uid="{00000000-0005-0000-0000-0000114D0000}"/>
    <cellStyle name="Moneda 7 2 4 3 4" xfId="2272" xr:uid="{00000000-0005-0000-0000-0000124D0000}"/>
    <cellStyle name="Moneda 7 2 4 3 4 2" xfId="2273" xr:uid="{00000000-0005-0000-0000-0000134D0000}"/>
    <cellStyle name="Moneda 7 2 4 3 5" xfId="2274" xr:uid="{00000000-0005-0000-0000-0000144D0000}"/>
    <cellStyle name="Moneda 7 2 4 4" xfId="2275" xr:uid="{00000000-0005-0000-0000-0000154D0000}"/>
    <cellStyle name="Moneda 7 2 4 4 2" xfId="2276" xr:uid="{00000000-0005-0000-0000-0000164D0000}"/>
    <cellStyle name="Moneda 7 2 4 5" xfId="2277" xr:uid="{00000000-0005-0000-0000-0000174D0000}"/>
    <cellStyle name="Moneda 7 2 4 5 2" xfId="2278" xr:uid="{00000000-0005-0000-0000-0000184D0000}"/>
    <cellStyle name="Moneda 7 2 4 6" xfId="2279" xr:uid="{00000000-0005-0000-0000-0000194D0000}"/>
    <cellStyle name="Moneda 7 2 4 6 2" xfId="2280" xr:uid="{00000000-0005-0000-0000-00001A4D0000}"/>
    <cellStyle name="Moneda 7 2 4 7" xfId="2281" xr:uid="{00000000-0005-0000-0000-00001B4D0000}"/>
    <cellStyle name="Moneda 7 2 5" xfId="2282" xr:uid="{00000000-0005-0000-0000-00001C4D0000}"/>
    <cellStyle name="Moneda 7 2 5 2" xfId="2283" xr:uid="{00000000-0005-0000-0000-00001D4D0000}"/>
    <cellStyle name="Moneda 7 2 5 2 2" xfId="2284" xr:uid="{00000000-0005-0000-0000-00001E4D0000}"/>
    <cellStyle name="Moneda 7 2 5 2 2 2" xfId="2285" xr:uid="{00000000-0005-0000-0000-00001F4D0000}"/>
    <cellStyle name="Moneda 7 2 5 2 3" xfId="2286" xr:uid="{00000000-0005-0000-0000-0000204D0000}"/>
    <cellStyle name="Moneda 7 2 5 2 3 2" xfId="2287" xr:uid="{00000000-0005-0000-0000-0000214D0000}"/>
    <cellStyle name="Moneda 7 2 5 2 4" xfId="2288" xr:uid="{00000000-0005-0000-0000-0000224D0000}"/>
    <cellStyle name="Moneda 7 2 5 2 4 2" xfId="2289" xr:uid="{00000000-0005-0000-0000-0000234D0000}"/>
    <cellStyle name="Moneda 7 2 5 2 5" xfId="2290" xr:uid="{00000000-0005-0000-0000-0000244D0000}"/>
    <cellStyle name="Moneda 7 2 5 3" xfId="2291" xr:uid="{00000000-0005-0000-0000-0000254D0000}"/>
    <cellStyle name="Moneda 7 2 5 3 2" xfId="2292" xr:uid="{00000000-0005-0000-0000-0000264D0000}"/>
    <cellStyle name="Moneda 7 2 5 4" xfId="2293" xr:uid="{00000000-0005-0000-0000-0000274D0000}"/>
    <cellStyle name="Moneda 7 2 5 4 2" xfId="2294" xr:uid="{00000000-0005-0000-0000-0000284D0000}"/>
    <cellStyle name="Moneda 7 2 5 5" xfId="2295" xr:uid="{00000000-0005-0000-0000-0000294D0000}"/>
    <cellStyle name="Moneda 7 2 5 5 2" xfId="2296" xr:uid="{00000000-0005-0000-0000-00002A4D0000}"/>
    <cellStyle name="Moneda 7 2 5 6" xfId="2297" xr:uid="{00000000-0005-0000-0000-00002B4D0000}"/>
    <cellStyle name="Moneda 7 2 6" xfId="2298" xr:uid="{00000000-0005-0000-0000-00002C4D0000}"/>
    <cellStyle name="Moneda 7 2 6 2" xfId="2299" xr:uid="{00000000-0005-0000-0000-00002D4D0000}"/>
    <cellStyle name="Moneda 7 2 6 2 2" xfId="2300" xr:uid="{00000000-0005-0000-0000-00002E4D0000}"/>
    <cellStyle name="Moneda 7 2 6 3" xfId="2301" xr:uid="{00000000-0005-0000-0000-00002F4D0000}"/>
    <cellStyle name="Moneda 7 2 6 3 2" xfId="2302" xr:uid="{00000000-0005-0000-0000-0000304D0000}"/>
    <cellStyle name="Moneda 7 2 6 4" xfId="2303" xr:uid="{00000000-0005-0000-0000-0000314D0000}"/>
    <cellStyle name="Moneda 7 2 6 4 2" xfId="2304" xr:uid="{00000000-0005-0000-0000-0000324D0000}"/>
    <cellStyle name="Moneda 7 2 6 5" xfId="2305" xr:uid="{00000000-0005-0000-0000-0000334D0000}"/>
    <cellStyle name="Moneda 7 2 7" xfId="2306" xr:uid="{00000000-0005-0000-0000-0000344D0000}"/>
    <cellStyle name="Moneda 7 2 7 2" xfId="2307" xr:uid="{00000000-0005-0000-0000-0000354D0000}"/>
    <cellStyle name="Moneda 7 2 8" xfId="2308" xr:uid="{00000000-0005-0000-0000-0000364D0000}"/>
    <cellStyle name="Moneda 7 2 8 2" xfId="2309" xr:uid="{00000000-0005-0000-0000-0000374D0000}"/>
    <cellStyle name="Moneda 7 2 9" xfId="2310" xr:uid="{00000000-0005-0000-0000-0000384D0000}"/>
    <cellStyle name="Moneda 7 2 9 2" xfId="2311" xr:uid="{00000000-0005-0000-0000-0000394D0000}"/>
    <cellStyle name="Moneda 7 3" xfId="2312" xr:uid="{00000000-0005-0000-0000-00003A4D0000}"/>
    <cellStyle name="Moneda 7 3 2" xfId="2313" xr:uid="{00000000-0005-0000-0000-00003B4D0000}"/>
    <cellStyle name="Moneda 7 3 2 2" xfId="2314" xr:uid="{00000000-0005-0000-0000-00003C4D0000}"/>
    <cellStyle name="Moneda 7 3 2 2 2" xfId="2315" xr:uid="{00000000-0005-0000-0000-00003D4D0000}"/>
    <cellStyle name="Moneda 7 3 2 2 2 2" xfId="2316" xr:uid="{00000000-0005-0000-0000-00003E4D0000}"/>
    <cellStyle name="Moneda 7 3 2 2 3" xfId="2317" xr:uid="{00000000-0005-0000-0000-00003F4D0000}"/>
    <cellStyle name="Moneda 7 3 2 2 3 2" xfId="2318" xr:uid="{00000000-0005-0000-0000-0000404D0000}"/>
    <cellStyle name="Moneda 7 3 2 2 4" xfId="2319" xr:uid="{00000000-0005-0000-0000-0000414D0000}"/>
    <cellStyle name="Moneda 7 3 2 2 4 2" xfId="2320" xr:uid="{00000000-0005-0000-0000-0000424D0000}"/>
    <cellStyle name="Moneda 7 3 2 2 5" xfId="2321" xr:uid="{00000000-0005-0000-0000-0000434D0000}"/>
    <cellStyle name="Moneda 7 3 2 3" xfId="2322" xr:uid="{00000000-0005-0000-0000-0000444D0000}"/>
    <cellStyle name="Moneda 7 3 2 3 2" xfId="2323" xr:uid="{00000000-0005-0000-0000-0000454D0000}"/>
    <cellStyle name="Moneda 7 3 2 4" xfId="2324" xr:uid="{00000000-0005-0000-0000-0000464D0000}"/>
    <cellStyle name="Moneda 7 3 2 4 2" xfId="2325" xr:uid="{00000000-0005-0000-0000-0000474D0000}"/>
    <cellStyle name="Moneda 7 3 2 5" xfId="2326" xr:uid="{00000000-0005-0000-0000-0000484D0000}"/>
    <cellStyle name="Moneda 7 3 2 5 2" xfId="2327" xr:uid="{00000000-0005-0000-0000-0000494D0000}"/>
    <cellStyle name="Moneda 7 3 2 6" xfId="2328" xr:uid="{00000000-0005-0000-0000-00004A4D0000}"/>
    <cellStyle name="Moneda 7 3 3" xfId="2329" xr:uid="{00000000-0005-0000-0000-00004B4D0000}"/>
    <cellStyle name="Moneda 7 3 3 2" xfId="2330" xr:uid="{00000000-0005-0000-0000-00004C4D0000}"/>
    <cellStyle name="Moneda 7 3 3 2 2" xfId="2331" xr:uid="{00000000-0005-0000-0000-00004D4D0000}"/>
    <cellStyle name="Moneda 7 3 3 3" xfId="2332" xr:uid="{00000000-0005-0000-0000-00004E4D0000}"/>
    <cellStyle name="Moneda 7 3 3 3 2" xfId="2333" xr:uid="{00000000-0005-0000-0000-00004F4D0000}"/>
    <cellStyle name="Moneda 7 3 3 4" xfId="2334" xr:uid="{00000000-0005-0000-0000-0000504D0000}"/>
    <cellStyle name="Moneda 7 3 3 4 2" xfId="2335" xr:uid="{00000000-0005-0000-0000-0000514D0000}"/>
    <cellStyle name="Moneda 7 3 3 5" xfId="2336" xr:uid="{00000000-0005-0000-0000-0000524D0000}"/>
    <cellStyle name="Moneda 7 3 4" xfId="2337" xr:uid="{00000000-0005-0000-0000-0000534D0000}"/>
    <cellStyle name="Moneda 7 3 4 2" xfId="2338" xr:uid="{00000000-0005-0000-0000-0000544D0000}"/>
    <cellStyle name="Moneda 7 3 5" xfId="2339" xr:uid="{00000000-0005-0000-0000-0000554D0000}"/>
    <cellStyle name="Moneda 7 3 5 2" xfId="2340" xr:uid="{00000000-0005-0000-0000-0000564D0000}"/>
    <cellStyle name="Moneda 7 3 6" xfId="2341" xr:uid="{00000000-0005-0000-0000-0000574D0000}"/>
    <cellStyle name="Moneda 7 3 6 2" xfId="2342" xr:uid="{00000000-0005-0000-0000-0000584D0000}"/>
    <cellStyle name="Moneda 7 3 7" xfId="2343" xr:uid="{00000000-0005-0000-0000-0000594D0000}"/>
    <cellStyle name="Moneda 7 4" xfId="2344" xr:uid="{00000000-0005-0000-0000-00005A4D0000}"/>
    <cellStyle name="Moneda 7 4 2" xfId="2345" xr:uid="{00000000-0005-0000-0000-00005B4D0000}"/>
    <cellStyle name="Moneda 7 4 2 2" xfId="2346" xr:uid="{00000000-0005-0000-0000-00005C4D0000}"/>
    <cellStyle name="Moneda 7 4 2 2 2" xfId="2347" xr:uid="{00000000-0005-0000-0000-00005D4D0000}"/>
    <cellStyle name="Moneda 7 4 2 2 2 2" xfId="2348" xr:uid="{00000000-0005-0000-0000-00005E4D0000}"/>
    <cellStyle name="Moneda 7 4 2 2 3" xfId="2349" xr:uid="{00000000-0005-0000-0000-00005F4D0000}"/>
    <cellStyle name="Moneda 7 4 2 2 3 2" xfId="2350" xr:uid="{00000000-0005-0000-0000-0000604D0000}"/>
    <cellStyle name="Moneda 7 4 2 2 4" xfId="2351" xr:uid="{00000000-0005-0000-0000-0000614D0000}"/>
    <cellStyle name="Moneda 7 4 2 2 4 2" xfId="2352" xr:uid="{00000000-0005-0000-0000-0000624D0000}"/>
    <cellStyle name="Moneda 7 4 2 2 5" xfId="2353" xr:uid="{00000000-0005-0000-0000-0000634D0000}"/>
    <cellStyle name="Moneda 7 4 2 3" xfId="2354" xr:uid="{00000000-0005-0000-0000-0000644D0000}"/>
    <cellStyle name="Moneda 7 4 2 3 2" xfId="2355" xr:uid="{00000000-0005-0000-0000-0000654D0000}"/>
    <cellStyle name="Moneda 7 4 2 4" xfId="2356" xr:uid="{00000000-0005-0000-0000-0000664D0000}"/>
    <cellStyle name="Moneda 7 4 2 4 2" xfId="2357" xr:uid="{00000000-0005-0000-0000-0000674D0000}"/>
    <cellStyle name="Moneda 7 4 2 5" xfId="2358" xr:uid="{00000000-0005-0000-0000-0000684D0000}"/>
    <cellStyle name="Moneda 7 4 2 5 2" xfId="2359" xr:uid="{00000000-0005-0000-0000-0000694D0000}"/>
    <cellStyle name="Moneda 7 4 2 6" xfId="2360" xr:uid="{00000000-0005-0000-0000-00006A4D0000}"/>
    <cellStyle name="Moneda 7 4 3" xfId="2361" xr:uid="{00000000-0005-0000-0000-00006B4D0000}"/>
    <cellStyle name="Moneda 7 4 3 2" xfId="2362" xr:uid="{00000000-0005-0000-0000-00006C4D0000}"/>
    <cellStyle name="Moneda 7 4 3 2 2" xfId="2363" xr:uid="{00000000-0005-0000-0000-00006D4D0000}"/>
    <cellStyle name="Moneda 7 4 3 3" xfId="2364" xr:uid="{00000000-0005-0000-0000-00006E4D0000}"/>
    <cellStyle name="Moneda 7 4 3 3 2" xfId="2365" xr:uid="{00000000-0005-0000-0000-00006F4D0000}"/>
    <cellStyle name="Moneda 7 4 3 4" xfId="2366" xr:uid="{00000000-0005-0000-0000-0000704D0000}"/>
    <cellStyle name="Moneda 7 4 3 4 2" xfId="2367" xr:uid="{00000000-0005-0000-0000-0000714D0000}"/>
    <cellStyle name="Moneda 7 4 3 5" xfId="2368" xr:uid="{00000000-0005-0000-0000-0000724D0000}"/>
    <cellStyle name="Moneda 7 4 4" xfId="2369" xr:uid="{00000000-0005-0000-0000-0000734D0000}"/>
    <cellStyle name="Moneda 7 4 4 2" xfId="2370" xr:uid="{00000000-0005-0000-0000-0000744D0000}"/>
    <cellStyle name="Moneda 7 4 5" xfId="2371" xr:uid="{00000000-0005-0000-0000-0000754D0000}"/>
    <cellStyle name="Moneda 7 4 5 2" xfId="2372" xr:uid="{00000000-0005-0000-0000-0000764D0000}"/>
    <cellStyle name="Moneda 7 4 6" xfId="2373" xr:uid="{00000000-0005-0000-0000-0000774D0000}"/>
    <cellStyle name="Moneda 7 4 6 2" xfId="2374" xr:uid="{00000000-0005-0000-0000-0000784D0000}"/>
    <cellStyle name="Moneda 7 4 7" xfId="2375" xr:uid="{00000000-0005-0000-0000-0000794D0000}"/>
    <cellStyle name="Moneda 7 5" xfId="2376" xr:uid="{00000000-0005-0000-0000-00007A4D0000}"/>
    <cellStyle name="Moneda 7 5 2" xfId="2377" xr:uid="{00000000-0005-0000-0000-00007B4D0000}"/>
    <cellStyle name="Moneda 7 5 2 2" xfId="2378" xr:uid="{00000000-0005-0000-0000-00007C4D0000}"/>
    <cellStyle name="Moneda 7 5 2 2 2" xfId="2379" xr:uid="{00000000-0005-0000-0000-00007D4D0000}"/>
    <cellStyle name="Moneda 7 5 2 2 2 2" xfId="2380" xr:uid="{00000000-0005-0000-0000-00007E4D0000}"/>
    <cellStyle name="Moneda 7 5 2 2 3" xfId="2381" xr:uid="{00000000-0005-0000-0000-00007F4D0000}"/>
    <cellStyle name="Moneda 7 5 2 2 3 2" xfId="2382" xr:uid="{00000000-0005-0000-0000-0000804D0000}"/>
    <cellStyle name="Moneda 7 5 2 2 4" xfId="2383" xr:uid="{00000000-0005-0000-0000-0000814D0000}"/>
    <cellStyle name="Moneda 7 5 2 2 4 2" xfId="2384" xr:uid="{00000000-0005-0000-0000-0000824D0000}"/>
    <cellStyle name="Moneda 7 5 2 2 5" xfId="2385" xr:uid="{00000000-0005-0000-0000-0000834D0000}"/>
    <cellStyle name="Moneda 7 5 2 3" xfId="2386" xr:uid="{00000000-0005-0000-0000-0000844D0000}"/>
    <cellStyle name="Moneda 7 5 2 3 2" xfId="2387" xr:uid="{00000000-0005-0000-0000-0000854D0000}"/>
    <cellStyle name="Moneda 7 5 2 4" xfId="2388" xr:uid="{00000000-0005-0000-0000-0000864D0000}"/>
    <cellStyle name="Moneda 7 5 2 4 2" xfId="2389" xr:uid="{00000000-0005-0000-0000-0000874D0000}"/>
    <cellStyle name="Moneda 7 5 2 5" xfId="2390" xr:uid="{00000000-0005-0000-0000-0000884D0000}"/>
    <cellStyle name="Moneda 7 5 2 5 2" xfId="2391" xr:uid="{00000000-0005-0000-0000-0000894D0000}"/>
    <cellStyle name="Moneda 7 5 2 6" xfId="2392" xr:uid="{00000000-0005-0000-0000-00008A4D0000}"/>
    <cellStyle name="Moneda 7 5 3" xfId="2393" xr:uid="{00000000-0005-0000-0000-00008B4D0000}"/>
    <cellStyle name="Moneda 7 5 3 2" xfId="2394" xr:uid="{00000000-0005-0000-0000-00008C4D0000}"/>
    <cellStyle name="Moneda 7 5 3 2 2" xfId="2395" xr:uid="{00000000-0005-0000-0000-00008D4D0000}"/>
    <cellStyle name="Moneda 7 5 3 3" xfId="2396" xr:uid="{00000000-0005-0000-0000-00008E4D0000}"/>
    <cellStyle name="Moneda 7 5 3 3 2" xfId="2397" xr:uid="{00000000-0005-0000-0000-00008F4D0000}"/>
    <cellStyle name="Moneda 7 5 3 4" xfId="2398" xr:uid="{00000000-0005-0000-0000-0000904D0000}"/>
    <cellStyle name="Moneda 7 5 3 4 2" xfId="2399" xr:uid="{00000000-0005-0000-0000-0000914D0000}"/>
    <cellStyle name="Moneda 7 5 3 5" xfId="2400" xr:uid="{00000000-0005-0000-0000-0000924D0000}"/>
    <cellStyle name="Moneda 7 5 4" xfId="2401" xr:uid="{00000000-0005-0000-0000-0000934D0000}"/>
    <cellStyle name="Moneda 7 5 4 2" xfId="2402" xr:uid="{00000000-0005-0000-0000-0000944D0000}"/>
    <cellStyle name="Moneda 7 5 5" xfId="2403" xr:uid="{00000000-0005-0000-0000-0000954D0000}"/>
    <cellStyle name="Moneda 7 5 5 2" xfId="2404" xr:uid="{00000000-0005-0000-0000-0000964D0000}"/>
    <cellStyle name="Moneda 7 5 6" xfId="2405" xr:uid="{00000000-0005-0000-0000-0000974D0000}"/>
    <cellStyle name="Moneda 7 5 6 2" xfId="2406" xr:uid="{00000000-0005-0000-0000-0000984D0000}"/>
    <cellStyle name="Moneda 7 5 7" xfId="2407" xr:uid="{00000000-0005-0000-0000-0000994D0000}"/>
    <cellStyle name="Moneda 7 6" xfId="2408" xr:uid="{00000000-0005-0000-0000-00009A4D0000}"/>
    <cellStyle name="Moneda 7 6 2" xfId="2409" xr:uid="{00000000-0005-0000-0000-00009B4D0000}"/>
    <cellStyle name="Moneda 7 6 2 2" xfId="2410" xr:uid="{00000000-0005-0000-0000-00009C4D0000}"/>
    <cellStyle name="Moneda 7 6 2 2 2" xfId="2411" xr:uid="{00000000-0005-0000-0000-00009D4D0000}"/>
    <cellStyle name="Moneda 7 6 2 3" xfId="2412" xr:uid="{00000000-0005-0000-0000-00009E4D0000}"/>
    <cellStyle name="Moneda 7 6 2 3 2" xfId="2413" xr:uid="{00000000-0005-0000-0000-00009F4D0000}"/>
    <cellStyle name="Moneda 7 6 2 4" xfId="2414" xr:uid="{00000000-0005-0000-0000-0000A04D0000}"/>
    <cellStyle name="Moneda 7 6 2 4 2" xfId="2415" xr:uid="{00000000-0005-0000-0000-0000A14D0000}"/>
    <cellStyle name="Moneda 7 6 2 5" xfId="2416" xr:uid="{00000000-0005-0000-0000-0000A24D0000}"/>
    <cellStyle name="Moneda 7 6 3" xfId="2417" xr:uid="{00000000-0005-0000-0000-0000A34D0000}"/>
    <cellStyle name="Moneda 7 6 3 2" xfId="2418" xr:uid="{00000000-0005-0000-0000-0000A44D0000}"/>
    <cellStyle name="Moneda 7 6 4" xfId="2419" xr:uid="{00000000-0005-0000-0000-0000A54D0000}"/>
    <cellStyle name="Moneda 7 6 4 2" xfId="2420" xr:uid="{00000000-0005-0000-0000-0000A64D0000}"/>
    <cellStyle name="Moneda 7 6 5" xfId="2421" xr:uid="{00000000-0005-0000-0000-0000A74D0000}"/>
    <cellStyle name="Moneda 7 6 5 2" xfId="2422" xr:uid="{00000000-0005-0000-0000-0000A84D0000}"/>
    <cellStyle name="Moneda 7 6 6" xfId="2423" xr:uid="{00000000-0005-0000-0000-0000A94D0000}"/>
    <cellStyle name="Moneda 7 7" xfId="2424" xr:uid="{00000000-0005-0000-0000-0000AA4D0000}"/>
    <cellStyle name="Moneda 7 7 2" xfId="2425" xr:uid="{00000000-0005-0000-0000-0000AB4D0000}"/>
    <cellStyle name="Moneda 7 7 2 2" xfId="2426" xr:uid="{00000000-0005-0000-0000-0000AC4D0000}"/>
    <cellStyle name="Moneda 7 7 3" xfId="2427" xr:uid="{00000000-0005-0000-0000-0000AD4D0000}"/>
    <cellStyle name="Moneda 7 7 3 2" xfId="2428" xr:uid="{00000000-0005-0000-0000-0000AE4D0000}"/>
    <cellStyle name="Moneda 7 7 4" xfId="2429" xr:uid="{00000000-0005-0000-0000-0000AF4D0000}"/>
    <cellStyle name="Moneda 7 7 4 2" xfId="2430" xr:uid="{00000000-0005-0000-0000-0000B04D0000}"/>
    <cellStyle name="Moneda 7 7 5" xfId="2431" xr:uid="{00000000-0005-0000-0000-0000B14D0000}"/>
    <cellStyle name="Moneda 7 8" xfId="2432" xr:uid="{00000000-0005-0000-0000-0000B24D0000}"/>
    <cellStyle name="Moneda 7 8 2" xfId="2433" xr:uid="{00000000-0005-0000-0000-0000B34D0000}"/>
    <cellStyle name="Moneda 7 9" xfId="2434" xr:uid="{00000000-0005-0000-0000-0000B44D0000}"/>
    <cellStyle name="Moneda 7 9 2" xfId="2435" xr:uid="{00000000-0005-0000-0000-0000B54D0000}"/>
    <cellStyle name="Moneda 8" xfId="2436" xr:uid="{00000000-0005-0000-0000-0000B64D0000}"/>
    <cellStyle name="Moneda 8 10" xfId="2437" xr:uid="{00000000-0005-0000-0000-0000B74D0000}"/>
    <cellStyle name="Moneda 8 10 2" xfId="2438" xr:uid="{00000000-0005-0000-0000-0000B84D0000}"/>
    <cellStyle name="Moneda 8 11" xfId="2439" xr:uid="{00000000-0005-0000-0000-0000B94D0000}"/>
    <cellStyle name="Moneda 8 11 2" xfId="2440" xr:uid="{00000000-0005-0000-0000-0000BA4D0000}"/>
    <cellStyle name="Moneda 8 12" xfId="2441" xr:uid="{00000000-0005-0000-0000-0000BB4D0000}"/>
    <cellStyle name="Moneda 8 13" xfId="2442" xr:uid="{00000000-0005-0000-0000-0000BC4D0000}"/>
    <cellStyle name="Moneda 8 2" xfId="2443" xr:uid="{00000000-0005-0000-0000-0000BD4D0000}"/>
    <cellStyle name="Moneda 8 2 10" xfId="2444" xr:uid="{00000000-0005-0000-0000-0000BE4D0000}"/>
    <cellStyle name="Moneda 8 2 11" xfId="2445" xr:uid="{00000000-0005-0000-0000-0000BF4D0000}"/>
    <cellStyle name="Moneda 8 2 2" xfId="2446" xr:uid="{00000000-0005-0000-0000-0000C04D0000}"/>
    <cellStyle name="Moneda 8 2 2 2" xfId="2447" xr:uid="{00000000-0005-0000-0000-0000C14D0000}"/>
    <cellStyle name="Moneda 8 2 2 2 2" xfId="2448" xr:uid="{00000000-0005-0000-0000-0000C24D0000}"/>
    <cellStyle name="Moneda 8 2 2 2 2 2" xfId="2449" xr:uid="{00000000-0005-0000-0000-0000C34D0000}"/>
    <cellStyle name="Moneda 8 2 2 2 2 2 2" xfId="2450" xr:uid="{00000000-0005-0000-0000-0000C44D0000}"/>
    <cellStyle name="Moneda 8 2 2 2 2 3" xfId="2451" xr:uid="{00000000-0005-0000-0000-0000C54D0000}"/>
    <cellStyle name="Moneda 8 2 2 2 2 3 2" xfId="2452" xr:uid="{00000000-0005-0000-0000-0000C64D0000}"/>
    <cellStyle name="Moneda 8 2 2 2 2 4" xfId="2453" xr:uid="{00000000-0005-0000-0000-0000C74D0000}"/>
    <cellStyle name="Moneda 8 2 2 2 2 4 2" xfId="2454" xr:uid="{00000000-0005-0000-0000-0000C84D0000}"/>
    <cellStyle name="Moneda 8 2 2 2 2 5" xfId="2455" xr:uid="{00000000-0005-0000-0000-0000C94D0000}"/>
    <cellStyle name="Moneda 8 2 2 2 3" xfId="2456" xr:uid="{00000000-0005-0000-0000-0000CA4D0000}"/>
    <cellStyle name="Moneda 8 2 2 2 3 2" xfId="2457" xr:uid="{00000000-0005-0000-0000-0000CB4D0000}"/>
    <cellStyle name="Moneda 8 2 2 2 4" xfId="2458" xr:uid="{00000000-0005-0000-0000-0000CC4D0000}"/>
    <cellStyle name="Moneda 8 2 2 2 4 2" xfId="2459" xr:uid="{00000000-0005-0000-0000-0000CD4D0000}"/>
    <cellStyle name="Moneda 8 2 2 2 5" xfId="2460" xr:uid="{00000000-0005-0000-0000-0000CE4D0000}"/>
    <cellStyle name="Moneda 8 2 2 2 5 2" xfId="2461" xr:uid="{00000000-0005-0000-0000-0000CF4D0000}"/>
    <cellStyle name="Moneda 8 2 2 2 6" xfId="2462" xr:uid="{00000000-0005-0000-0000-0000D04D0000}"/>
    <cellStyle name="Moneda 8 2 2 3" xfId="2463" xr:uid="{00000000-0005-0000-0000-0000D14D0000}"/>
    <cellStyle name="Moneda 8 2 2 3 2" xfId="2464" xr:uid="{00000000-0005-0000-0000-0000D24D0000}"/>
    <cellStyle name="Moneda 8 2 2 3 2 2" xfId="2465" xr:uid="{00000000-0005-0000-0000-0000D34D0000}"/>
    <cellStyle name="Moneda 8 2 2 3 3" xfId="2466" xr:uid="{00000000-0005-0000-0000-0000D44D0000}"/>
    <cellStyle name="Moneda 8 2 2 3 3 2" xfId="2467" xr:uid="{00000000-0005-0000-0000-0000D54D0000}"/>
    <cellStyle name="Moneda 8 2 2 3 4" xfId="2468" xr:uid="{00000000-0005-0000-0000-0000D64D0000}"/>
    <cellStyle name="Moneda 8 2 2 3 4 2" xfId="2469" xr:uid="{00000000-0005-0000-0000-0000D74D0000}"/>
    <cellStyle name="Moneda 8 2 2 3 5" xfId="2470" xr:uid="{00000000-0005-0000-0000-0000D84D0000}"/>
    <cellStyle name="Moneda 8 2 2 4" xfId="2471" xr:uid="{00000000-0005-0000-0000-0000D94D0000}"/>
    <cellStyle name="Moneda 8 2 2 4 2" xfId="2472" xr:uid="{00000000-0005-0000-0000-0000DA4D0000}"/>
    <cellStyle name="Moneda 8 2 2 5" xfId="2473" xr:uid="{00000000-0005-0000-0000-0000DB4D0000}"/>
    <cellStyle name="Moneda 8 2 2 5 2" xfId="2474" xr:uid="{00000000-0005-0000-0000-0000DC4D0000}"/>
    <cellStyle name="Moneda 8 2 2 6" xfId="2475" xr:uid="{00000000-0005-0000-0000-0000DD4D0000}"/>
    <cellStyle name="Moneda 8 2 2 6 2" xfId="2476" xr:uid="{00000000-0005-0000-0000-0000DE4D0000}"/>
    <cellStyle name="Moneda 8 2 2 7" xfId="2477" xr:uid="{00000000-0005-0000-0000-0000DF4D0000}"/>
    <cellStyle name="Moneda 8 2 3" xfId="2478" xr:uid="{00000000-0005-0000-0000-0000E04D0000}"/>
    <cellStyle name="Moneda 8 2 3 2" xfId="2479" xr:uid="{00000000-0005-0000-0000-0000E14D0000}"/>
    <cellStyle name="Moneda 8 2 3 2 2" xfId="2480" xr:uid="{00000000-0005-0000-0000-0000E24D0000}"/>
    <cellStyle name="Moneda 8 2 3 2 2 2" xfId="2481" xr:uid="{00000000-0005-0000-0000-0000E34D0000}"/>
    <cellStyle name="Moneda 8 2 3 2 2 2 2" xfId="2482" xr:uid="{00000000-0005-0000-0000-0000E44D0000}"/>
    <cellStyle name="Moneda 8 2 3 2 2 3" xfId="2483" xr:uid="{00000000-0005-0000-0000-0000E54D0000}"/>
    <cellStyle name="Moneda 8 2 3 2 2 3 2" xfId="2484" xr:uid="{00000000-0005-0000-0000-0000E64D0000}"/>
    <cellStyle name="Moneda 8 2 3 2 2 4" xfId="2485" xr:uid="{00000000-0005-0000-0000-0000E74D0000}"/>
    <cellStyle name="Moneda 8 2 3 2 2 4 2" xfId="2486" xr:uid="{00000000-0005-0000-0000-0000E84D0000}"/>
    <cellStyle name="Moneda 8 2 3 2 2 5" xfId="2487" xr:uid="{00000000-0005-0000-0000-0000E94D0000}"/>
    <cellStyle name="Moneda 8 2 3 2 3" xfId="2488" xr:uid="{00000000-0005-0000-0000-0000EA4D0000}"/>
    <cellStyle name="Moneda 8 2 3 2 3 2" xfId="2489" xr:uid="{00000000-0005-0000-0000-0000EB4D0000}"/>
    <cellStyle name="Moneda 8 2 3 2 4" xfId="2490" xr:uid="{00000000-0005-0000-0000-0000EC4D0000}"/>
    <cellStyle name="Moneda 8 2 3 2 4 2" xfId="2491" xr:uid="{00000000-0005-0000-0000-0000ED4D0000}"/>
    <cellStyle name="Moneda 8 2 3 2 5" xfId="2492" xr:uid="{00000000-0005-0000-0000-0000EE4D0000}"/>
    <cellStyle name="Moneda 8 2 3 2 5 2" xfId="2493" xr:uid="{00000000-0005-0000-0000-0000EF4D0000}"/>
    <cellStyle name="Moneda 8 2 3 2 6" xfId="2494" xr:uid="{00000000-0005-0000-0000-0000F04D0000}"/>
    <cellStyle name="Moneda 8 2 3 3" xfId="2495" xr:uid="{00000000-0005-0000-0000-0000F14D0000}"/>
    <cellStyle name="Moneda 8 2 3 3 2" xfId="2496" xr:uid="{00000000-0005-0000-0000-0000F24D0000}"/>
    <cellStyle name="Moneda 8 2 3 3 2 2" xfId="2497" xr:uid="{00000000-0005-0000-0000-0000F34D0000}"/>
    <cellStyle name="Moneda 8 2 3 3 3" xfId="2498" xr:uid="{00000000-0005-0000-0000-0000F44D0000}"/>
    <cellStyle name="Moneda 8 2 3 3 3 2" xfId="2499" xr:uid="{00000000-0005-0000-0000-0000F54D0000}"/>
    <cellStyle name="Moneda 8 2 3 3 4" xfId="2500" xr:uid="{00000000-0005-0000-0000-0000F64D0000}"/>
    <cellStyle name="Moneda 8 2 3 3 4 2" xfId="2501" xr:uid="{00000000-0005-0000-0000-0000F74D0000}"/>
    <cellStyle name="Moneda 8 2 3 3 5" xfId="2502" xr:uid="{00000000-0005-0000-0000-0000F84D0000}"/>
    <cellStyle name="Moneda 8 2 3 4" xfId="2503" xr:uid="{00000000-0005-0000-0000-0000F94D0000}"/>
    <cellStyle name="Moneda 8 2 3 4 2" xfId="2504" xr:uid="{00000000-0005-0000-0000-0000FA4D0000}"/>
    <cellStyle name="Moneda 8 2 3 5" xfId="2505" xr:uid="{00000000-0005-0000-0000-0000FB4D0000}"/>
    <cellStyle name="Moneda 8 2 3 5 2" xfId="2506" xr:uid="{00000000-0005-0000-0000-0000FC4D0000}"/>
    <cellStyle name="Moneda 8 2 3 6" xfId="2507" xr:uid="{00000000-0005-0000-0000-0000FD4D0000}"/>
    <cellStyle name="Moneda 8 2 3 6 2" xfId="2508" xr:uid="{00000000-0005-0000-0000-0000FE4D0000}"/>
    <cellStyle name="Moneda 8 2 3 7" xfId="2509" xr:uid="{00000000-0005-0000-0000-0000FF4D0000}"/>
    <cellStyle name="Moneda 8 2 4" xfId="2510" xr:uid="{00000000-0005-0000-0000-0000004E0000}"/>
    <cellStyle name="Moneda 8 2 4 2" xfId="2511" xr:uid="{00000000-0005-0000-0000-0000014E0000}"/>
    <cellStyle name="Moneda 8 2 4 2 2" xfId="2512" xr:uid="{00000000-0005-0000-0000-0000024E0000}"/>
    <cellStyle name="Moneda 8 2 4 2 2 2" xfId="2513" xr:uid="{00000000-0005-0000-0000-0000034E0000}"/>
    <cellStyle name="Moneda 8 2 4 2 2 2 2" xfId="2514" xr:uid="{00000000-0005-0000-0000-0000044E0000}"/>
    <cellStyle name="Moneda 8 2 4 2 2 3" xfId="2515" xr:uid="{00000000-0005-0000-0000-0000054E0000}"/>
    <cellStyle name="Moneda 8 2 4 2 2 3 2" xfId="2516" xr:uid="{00000000-0005-0000-0000-0000064E0000}"/>
    <cellStyle name="Moneda 8 2 4 2 2 4" xfId="2517" xr:uid="{00000000-0005-0000-0000-0000074E0000}"/>
    <cellStyle name="Moneda 8 2 4 2 2 4 2" xfId="2518" xr:uid="{00000000-0005-0000-0000-0000084E0000}"/>
    <cellStyle name="Moneda 8 2 4 2 2 5" xfId="2519" xr:uid="{00000000-0005-0000-0000-0000094E0000}"/>
    <cellStyle name="Moneda 8 2 4 2 3" xfId="2520" xr:uid="{00000000-0005-0000-0000-00000A4E0000}"/>
    <cellStyle name="Moneda 8 2 4 2 3 2" xfId="2521" xr:uid="{00000000-0005-0000-0000-00000B4E0000}"/>
    <cellStyle name="Moneda 8 2 4 2 4" xfId="2522" xr:uid="{00000000-0005-0000-0000-00000C4E0000}"/>
    <cellStyle name="Moneda 8 2 4 2 4 2" xfId="2523" xr:uid="{00000000-0005-0000-0000-00000D4E0000}"/>
    <cellStyle name="Moneda 8 2 4 2 5" xfId="2524" xr:uid="{00000000-0005-0000-0000-00000E4E0000}"/>
    <cellStyle name="Moneda 8 2 4 2 5 2" xfId="2525" xr:uid="{00000000-0005-0000-0000-00000F4E0000}"/>
    <cellStyle name="Moneda 8 2 4 2 6" xfId="2526" xr:uid="{00000000-0005-0000-0000-0000104E0000}"/>
    <cellStyle name="Moneda 8 2 4 3" xfId="2527" xr:uid="{00000000-0005-0000-0000-0000114E0000}"/>
    <cellStyle name="Moneda 8 2 4 3 2" xfId="2528" xr:uid="{00000000-0005-0000-0000-0000124E0000}"/>
    <cellStyle name="Moneda 8 2 4 3 2 2" xfId="2529" xr:uid="{00000000-0005-0000-0000-0000134E0000}"/>
    <cellStyle name="Moneda 8 2 4 3 3" xfId="2530" xr:uid="{00000000-0005-0000-0000-0000144E0000}"/>
    <cellStyle name="Moneda 8 2 4 3 3 2" xfId="2531" xr:uid="{00000000-0005-0000-0000-0000154E0000}"/>
    <cellStyle name="Moneda 8 2 4 3 4" xfId="2532" xr:uid="{00000000-0005-0000-0000-0000164E0000}"/>
    <cellStyle name="Moneda 8 2 4 3 4 2" xfId="2533" xr:uid="{00000000-0005-0000-0000-0000174E0000}"/>
    <cellStyle name="Moneda 8 2 4 3 5" xfId="2534" xr:uid="{00000000-0005-0000-0000-0000184E0000}"/>
    <cellStyle name="Moneda 8 2 4 4" xfId="2535" xr:uid="{00000000-0005-0000-0000-0000194E0000}"/>
    <cellStyle name="Moneda 8 2 4 4 2" xfId="2536" xr:uid="{00000000-0005-0000-0000-00001A4E0000}"/>
    <cellStyle name="Moneda 8 2 4 5" xfId="2537" xr:uid="{00000000-0005-0000-0000-00001B4E0000}"/>
    <cellStyle name="Moneda 8 2 4 5 2" xfId="2538" xr:uid="{00000000-0005-0000-0000-00001C4E0000}"/>
    <cellStyle name="Moneda 8 2 4 6" xfId="2539" xr:uid="{00000000-0005-0000-0000-00001D4E0000}"/>
    <cellStyle name="Moneda 8 2 4 6 2" xfId="2540" xr:uid="{00000000-0005-0000-0000-00001E4E0000}"/>
    <cellStyle name="Moneda 8 2 4 7" xfId="2541" xr:uid="{00000000-0005-0000-0000-00001F4E0000}"/>
    <cellStyle name="Moneda 8 2 5" xfId="2542" xr:uid="{00000000-0005-0000-0000-0000204E0000}"/>
    <cellStyle name="Moneda 8 2 5 2" xfId="2543" xr:uid="{00000000-0005-0000-0000-0000214E0000}"/>
    <cellStyle name="Moneda 8 2 5 2 2" xfId="2544" xr:uid="{00000000-0005-0000-0000-0000224E0000}"/>
    <cellStyle name="Moneda 8 2 5 2 2 2" xfId="2545" xr:uid="{00000000-0005-0000-0000-0000234E0000}"/>
    <cellStyle name="Moneda 8 2 5 2 3" xfId="2546" xr:uid="{00000000-0005-0000-0000-0000244E0000}"/>
    <cellStyle name="Moneda 8 2 5 2 3 2" xfId="2547" xr:uid="{00000000-0005-0000-0000-0000254E0000}"/>
    <cellStyle name="Moneda 8 2 5 2 4" xfId="2548" xr:uid="{00000000-0005-0000-0000-0000264E0000}"/>
    <cellStyle name="Moneda 8 2 5 2 4 2" xfId="2549" xr:uid="{00000000-0005-0000-0000-0000274E0000}"/>
    <cellStyle name="Moneda 8 2 5 2 5" xfId="2550" xr:uid="{00000000-0005-0000-0000-0000284E0000}"/>
    <cellStyle name="Moneda 8 2 5 3" xfId="2551" xr:uid="{00000000-0005-0000-0000-0000294E0000}"/>
    <cellStyle name="Moneda 8 2 5 3 2" xfId="2552" xr:uid="{00000000-0005-0000-0000-00002A4E0000}"/>
    <cellStyle name="Moneda 8 2 5 4" xfId="2553" xr:uid="{00000000-0005-0000-0000-00002B4E0000}"/>
    <cellStyle name="Moneda 8 2 5 4 2" xfId="2554" xr:uid="{00000000-0005-0000-0000-00002C4E0000}"/>
    <cellStyle name="Moneda 8 2 5 5" xfId="2555" xr:uid="{00000000-0005-0000-0000-00002D4E0000}"/>
    <cellStyle name="Moneda 8 2 5 5 2" xfId="2556" xr:uid="{00000000-0005-0000-0000-00002E4E0000}"/>
    <cellStyle name="Moneda 8 2 5 6" xfId="2557" xr:uid="{00000000-0005-0000-0000-00002F4E0000}"/>
    <cellStyle name="Moneda 8 2 6" xfId="2558" xr:uid="{00000000-0005-0000-0000-0000304E0000}"/>
    <cellStyle name="Moneda 8 2 6 2" xfId="2559" xr:uid="{00000000-0005-0000-0000-0000314E0000}"/>
    <cellStyle name="Moneda 8 2 6 2 2" xfId="2560" xr:uid="{00000000-0005-0000-0000-0000324E0000}"/>
    <cellStyle name="Moneda 8 2 6 3" xfId="2561" xr:uid="{00000000-0005-0000-0000-0000334E0000}"/>
    <cellStyle name="Moneda 8 2 6 3 2" xfId="2562" xr:uid="{00000000-0005-0000-0000-0000344E0000}"/>
    <cellStyle name="Moneda 8 2 6 4" xfId="2563" xr:uid="{00000000-0005-0000-0000-0000354E0000}"/>
    <cellStyle name="Moneda 8 2 6 4 2" xfId="2564" xr:uid="{00000000-0005-0000-0000-0000364E0000}"/>
    <cellStyle name="Moneda 8 2 6 5" xfId="2565" xr:uid="{00000000-0005-0000-0000-0000374E0000}"/>
    <cellStyle name="Moneda 8 2 7" xfId="2566" xr:uid="{00000000-0005-0000-0000-0000384E0000}"/>
    <cellStyle name="Moneda 8 2 7 2" xfId="2567" xr:uid="{00000000-0005-0000-0000-0000394E0000}"/>
    <cellStyle name="Moneda 8 2 8" xfId="2568" xr:uid="{00000000-0005-0000-0000-00003A4E0000}"/>
    <cellStyle name="Moneda 8 2 8 2" xfId="2569" xr:uid="{00000000-0005-0000-0000-00003B4E0000}"/>
    <cellStyle name="Moneda 8 2 9" xfId="2570" xr:uid="{00000000-0005-0000-0000-00003C4E0000}"/>
    <cellStyle name="Moneda 8 2 9 2" xfId="2571" xr:uid="{00000000-0005-0000-0000-00003D4E0000}"/>
    <cellStyle name="Moneda 8 3" xfId="2572" xr:uid="{00000000-0005-0000-0000-00003E4E0000}"/>
    <cellStyle name="Moneda 8 3 2" xfId="2573" xr:uid="{00000000-0005-0000-0000-00003F4E0000}"/>
    <cellStyle name="Moneda 8 3 2 2" xfId="2574" xr:uid="{00000000-0005-0000-0000-0000404E0000}"/>
    <cellStyle name="Moneda 8 3 2 2 2" xfId="2575" xr:uid="{00000000-0005-0000-0000-0000414E0000}"/>
    <cellStyle name="Moneda 8 3 2 2 2 2" xfId="2576" xr:uid="{00000000-0005-0000-0000-0000424E0000}"/>
    <cellStyle name="Moneda 8 3 2 2 3" xfId="2577" xr:uid="{00000000-0005-0000-0000-0000434E0000}"/>
    <cellStyle name="Moneda 8 3 2 2 3 2" xfId="2578" xr:uid="{00000000-0005-0000-0000-0000444E0000}"/>
    <cellStyle name="Moneda 8 3 2 2 4" xfId="2579" xr:uid="{00000000-0005-0000-0000-0000454E0000}"/>
    <cellStyle name="Moneda 8 3 2 2 4 2" xfId="2580" xr:uid="{00000000-0005-0000-0000-0000464E0000}"/>
    <cellStyle name="Moneda 8 3 2 2 5" xfId="2581" xr:uid="{00000000-0005-0000-0000-0000474E0000}"/>
    <cellStyle name="Moneda 8 3 2 3" xfId="2582" xr:uid="{00000000-0005-0000-0000-0000484E0000}"/>
    <cellStyle name="Moneda 8 3 2 3 2" xfId="2583" xr:uid="{00000000-0005-0000-0000-0000494E0000}"/>
    <cellStyle name="Moneda 8 3 2 4" xfId="2584" xr:uid="{00000000-0005-0000-0000-00004A4E0000}"/>
    <cellStyle name="Moneda 8 3 2 4 2" xfId="2585" xr:uid="{00000000-0005-0000-0000-00004B4E0000}"/>
    <cellStyle name="Moneda 8 3 2 5" xfId="2586" xr:uid="{00000000-0005-0000-0000-00004C4E0000}"/>
    <cellStyle name="Moneda 8 3 2 5 2" xfId="2587" xr:uid="{00000000-0005-0000-0000-00004D4E0000}"/>
    <cellStyle name="Moneda 8 3 2 6" xfId="2588" xr:uid="{00000000-0005-0000-0000-00004E4E0000}"/>
    <cellStyle name="Moneda 8 3 3" xfId="2589" xr:uid="{00000000-0005-0000-0000-00004F4E0000}"/>
    <cellStyle name="Moneda 8 3 3 2" xfId="2590" xr:uid="{00000000-0005-0000-0000-0000504E0000}"/>
    <cellStyle name="Moneda 8 3 3 2 2" xfId="2591" xr:uid="{00000000-0005-0000-0000-0000514E0000}"/>
    <cellStyle name="Moneda 8 3 3 3" xfId="2592" xr:uid="{00000000-0005-0000-0000-0000524E0000}"/>
    <cellStyle name="Moneda 8 3 3 3 2" xfId="2593" xr:uid="{00000000-0005-0000-0000-0000534E0000}"/>
    <cellStyle name="Moneda 8 3 3 4" xfId="2594" xr:uid="{00000000-0005-0000-0000-0000544E0000}"/>
    <cellStyle name="Moneda 8 3 3 4 2" xfId="2595" xr:uid="{00000000-0005-0000-0000-0000554E0000}"/>
    <cellStyle name="Moneda 8 3 3 5" xfId="2596" xr:uid="{00000000-0005-0000-0000-0000564E0000}"/>
    <cellStyle name="Moneda 8 3 4" xfId="2597" xr:uid="{00000000-0005-0000-0000-0000574E0000}"/>
    <cellStyle name="Moneda 8 3 4 2" xfId="2598" xr:uid="{00000000-0005-0000-0000-0000584E0000}"/>
    <cellStyle name="Moneda 8 3 5" xfId="2599" xr:uid="{00000000-0005-0000-0000-0000594E0000}"/>
    <cellStyle name="Moneda 8 3 5 2" xfId="2600" xr:uid="{00000000-0005-0000-0000-00005A4E0000}"/>
    <cellStyle name="Moneda 8 3 6" xfId="2601" xr:uid="{00000000-0005-0000-0000-00005B4E0000}"/>
    <cellStyle name="Moneda 8 3 6 2" xfId="2602" xr:uid="{00000000-0005-0000-0000-00005C4E0000}"/>
    <cellStyle name="Moneda 8 3 7" xfId="2603" xr:uid="{00000000-0005-0000-0000-00005D4E0000}"/>
    <cellStyle name="Moneda 8 4" xfId="2604" xr:uid="{00000000-0005-0000-0000-00005E4E0000}"/>
    <cellStyle name="Moneda 8 4 2" xfId="2605" xr:uid="{00000000-0005-0000-0000-00005F4E0000}"/>
    <cellStyle name="Moneda 8 4 2 2" xfId="2606" xr:uid="{00000000-0005-0000-0000-0000604E0000}"/>
    <cellStyle name="Moneda 8 4 2 2 2" xfId="2607" xr:uid="{00000000-0005-0000-0000-0000614E0000}"/>
    <cellStyle name="Moneda 8 4 2 2 2 2" xfId="2608" xr:uid="{00000000-0005-0000-0000-0000624E0000}"/>
    <cellStyle name="Moneda 8 4 2 2 3" xfId="2609" xr:uid="{00000000-0005-0000-0000-0000634E0000}"/>
    <cellStyle name="Moneda 8 4 2 2 3 2" xfId="2610" xr:uid="{00000000-0005-0000-0000-0000644E0000}"/>
    <cellStyle name="Moneda 8 4 2 2 4" xfId="2611" xr:uid="{00000000-0005-0000-0000-0000654E0000}"/>
    <cellStyle name="Moneda 8 4 2 2 4 2" xfId="2612" xr:uid="{00000000-0005-0000-0000-0000664E0000}"/>
    <cellStyle name="Moneda 8 4 2 2 5" xfId="2613" xr:uid="{00000000-0005-0000-0000-0000674E0000}"/>
    <cellStyle name="Moneda 8 4 2 3" xfId="2614" xr:uid="{00000000-0005-0000-0000-0000684E0000}"/>
    <cellStyle name="Moneda 8 4 2 3 2" xfId="2615" xr:uid="{00000000-0005-0000-0000-0000694E0000}"/>
    <cellStyle name="Moneda 8 4 2 4" xfId="2616" xr:uid="{00000000-0005-0000-0000-00006A4E0000}"/>
    <cellStyle name="Moneda 8 4 2 4 2" xfId="2617" xr:uid="{00000000-0005-0000-0000-00006B4E0000}"/>
    <cellStyle name="Moneda 8 4 2 5" xfId="2618" xr:uid="{00000000-0005-0000-0000-00006C4E0000}"/>
    <cellStyle name="Moneda 8 4 2 5 2" xfId="2619" xr:uid="{00000000-0005-0000-0000-00006D4E0000}"/>
    <cellStyle name="Moneda 8 4 2 6" xfId="2620" xr:uid="{00000000-0005-0000-0000-00006E4E0000}"/>
    <cellStyle name="Moneda 8 4 3" xfId="2621" xr:uid="{00000000-0005-0000-0000-00006F4E0000}"/>
    <cellStyle name="Moneda 8 4 3 2" xfId="2622" xr:uid="{00000000-0005-0000-0000-0000704E0000}"/>
    <cellStyle name="Moneda 8 4 3 2 2" xfId="2623" xr:uid="{00000000-0005-0000-0000-0000714E0000}"/>
    <cellStyle name="Moneda 8 4 3 3" xfId="2624" xr:uid="{00000000-0005-0000-0000-0000724E0000}"/>
    <cellStyle name="Moneda 8 4 3 3 2" xfId="2625" xr:uid="{00000000-0005-0000-0000-0000734E0000}"/>
    <cellStyle name="Moneda 8 4 3 4" xfId="2626" xr:uid="{00000000-0005-0000-0000-0000744E0000}"/>
    <cellStyle name="Moneda 8 4 3 4 2" xfId="2627" xr:uid="{00000000-0005-0000-0000-0000754E0000}"/>
    <cellStyle name="Moneda 8 4 3 5" xfId="2628" xr:uid="{00000000-0005-0000-0000-0000764E0000}"/>
    <cellStyle name="Moneda 8 4 4" xfId="2629" xr:uid="{00000000-0005-0000-0000-0000774E0000}"/>
    <cellStyle name="Moneda 8 4 4 2" xfId="2630" xr:uid="{00000000-0005-0000-0000-0000784E0000}"/>
    <cellStyle name="Moneda 8 4 5" xfId="2631" xr:uid="{00000000-0005-0000-0000-0000794E0000}"/>
    <cellStyle name="Moneda 8 4 5 2" xfId="2632" xr:uid="{00000000-0005-0000-0000-00007A4E0000}"/>
    <cellStyle name="Moneda 8 4 6" xfId="2633" xr:uid="{00000000-0005-0000-0000-00007B4E0000}"/>
    <cellStyle name="Moneda 8 4 6 2" xfId="2634" xr:uid="{00000000-0005-0000-0000-00007C4E0000}"/>
    <cellStyle name="Moneda 8 4 7" xfId="2635" xr:uid="{00000000-0005-0000-0000-00007D4E0000}"/>
    <cellStyle name="Moneda 8 5" xfId="2636" xr:uid="{00000000-0005-0000-0000-00007E4E0000}"/>
    <cellStyle name="Moneda 8 5 2" xfId="2637" xr:uid="{00000000-0005-0000-0000-00007F4E0000}"/>
    <cellStyle name="Moneda 8 5 2 2" xfId="2638" xr:uid="{00000000-0005-0000-0000-0000804E0000}"/>
    <cellStyle name="Moneda 8 5 2 2 2" xfId="2639" xr:uid="{00000000-0005-0000-0000-0000814E0000}"/>
    <cellStyle name="Moneda 8 5 2 2 2 2" xfId="2640" xr:uid="{00000000-0005-0000-0000-0000824E0000}"/>
    <cellStyle name="Moneda 8 5 2 2 3" xfId="2641" xr:uid="{00000000-0005-0000-0000-0000834E0000}"/>
    <cellStyle name="Moneda 8 5 2 2 3 2" xfId="2642" xr:uid="{00000000-0005-0000-0000-0000844E0000}"/>
    <cellStyle name="Moneda 8 5 2 2 4" xfId="2643" xr:uid="{00000000-0005-0000-0000-0000854E0000}"/>
    <cellStyle name="Moneda 8 5 2 2 4 2" xfId="2644" xr:uid="{00000000-0005-0000-0000-0000864E0000}"/>
    <cellStyle name="Moneda 8 5 2 2 5" xfId="2645" xr:uid="{00000000-0005-0000-0000-0000874E0000}"/>
    <cellStyle name="Moneda 8 5 2 3" xfId="2646" xr:uid="{00000000-0005-0000-0000-0000884E0000}"/>
    <cellStyle name="Moneda 8 5 2 3 2" xfId="2647" xr:uid="{00000000-0005-0000-0000-0000894E0000}"/>
    <cellStyle name="Moneda 8 5 2 4" xfId="2648" xr:uid="{00000000-0005-0000-0000-00008A4E0000}"/>
    <cellStyle name="Moneda 8 5 2 4 2" xfId="2649" xr:uid="{00000000-0005-0000-0000-00008B4E0000}"/>
    <cellStyle name="Moneda 8 5 2 5" xfId="2650" xr:uid="{00000000-0005-0000-0000-00008C4E0000}"/>
    <cellStyle name="Moneda 8 5 2 5 2" xfId="2651" xr:uid="{00000000-0005-0000-0000-00008D4E0000}"/>
    <cellStyle name="Moneda 8 5 2 6" xfId="2652" xr:uid="{00000000-0005-0000-0000-00008E4E0000}"/>
    <cellStyle name="Moneda 8 5 3" xfId="2653" xr:uid="{00000000-0005-0000-0000-00008F4E0000}"/>
    <cellStyle name="Moneda 8 5 3 2" xfId="2654" xr:uid="{00000000-0005-0000-0000-0000904E0000}"/>
    <cellStyle name="Moneda 8 5 3 2 2" xfId="2655" xr:uid="{00000000-0005-0000-0000-0000914E0000}"/>
    <cellStyle name="Moneda 8 5 3 3" xfId="2656" xr:uid="{00000000-0005-0000-0000-0000924E0000}"/>
    <cellStyle name="Moneda 8 5 3 3 2" xfId="2657" xr:uid="{00000000-0005-0000-0000-0000934E0000}"/>
    <cellStyle name="Moneda 8 5 3 4" xfId="2658" xr:uid="{00000000-0005-0000-0000-0000944E0000}"/>
    <cellStyle name="Moneda 8 5 3 4 2" xfId="2659" xr:uid="{00000000-0005-0000-0000-0000954E0000}"/>
    <cellStyle name="Moneda 8 5 3 5" xfId="2660" xr:uid="{00000000-0005-0000-0000-0000964E0000}"/>
    <cellStyle name="Moneda 8 5 4" xfId="2661" xr:uid="{00000000-0005-0000-0000-0000974E0000}"/>
    <cellStyle name="Moneda 8 5 4 2" xfId="2662" xr:uid="{00000000-0005-0000-0000-0000984E0000}"/>
    <cellStyle name="Moneda 8 5 5" xfId="2663" xr:uid="{00000000-0005-0000-0000-0000994E0000}"/>
    <cellStyle name="Moneda 8 5 5 2" xfId="2664" xr:uid="{00000000-0005-0000-0000-00009A4E0000}"/>
    <cellStyle name="Moneda 8 5 6" xfId="2665" xr:uid="{00000000-0005-0000-0000-00009B4E0000}"/>
    <cellStyle name="Moneda 8 5 6 2" xfId="2666" xr:uid="{00000000-0005-0000-0000-00009C4E0000}"/>
    <cellStyle name="Moneda 8 5 7" xfId="2667" xr:uid="{00000000-0005-0000-0000-00009D4E0000}"/>
    <cellStyle name="Moneda 8 6" xfId="2668" xr:uid="{00000000-0005-0000-0000-00009E4E0000}"/>
    <cellStyle name="Moneda 8 6 2" xfId="2669" xr:uid="{00000000-0005-0000-0000-00009F4E0000}"/>
    <cellStyle name="Moneda 8 6 2 2" xfId="2670" xr:uid="{00000000-0005-0000-0000-0000A04E0000}"/>
    <cellStyle name="Moneda 8 6 2 2 2" xfId="2671" xr:uid="{00000000-0005-0000-0000-0000A14E0000}"/>
    <cellStyle name="Moneda 8 6 2 3" xfId="2672" xr:uid="{00000000-0005-0000-0000-0000A24E0000}"/>
    <cellStyle name="Moneda 8 6 2 3 2" xfId="2673" xr:uid="{00000000-0005-0000-0000-0000A34E0000}"/>
    <cellStyle name="Moneda 8 6 2 4" xfId="2674" xr:uid="{00000000-0005-0000-0000-0000A44E0000}"/>
    <cellStyle name="Moneda 8 6 2 4 2" xfId="2675" xr:uid="{00000000-0005-0000-0000-0000A54E0000}"/>
    <cellStyle name="Moneda 8 6 2 5" xfId="2676" xr:uid="{00000000-0005-0000-0000-0000A64E0000}"/>
    <cellStyle name="Moneda 8 6 3" xfId="2677" xr:uid="{00000000-0005-0000-0000-0000A74E0000}"/>
    <cellStyle name="Moneda 8 6 3 2" xfId="2678" xr:uid="{00000000-0005-0000-0000-0000A84E0000}"/>
    <cellStyle name="Moneda 8 6 4" xfId="2679" xr:uid="{00000000-0005-0000-0000-0000A94E0000}"/>
    <cellStyle name="Moneda 8 6 4 2" xfId="2680" xr:uid="{00000000-0005-0000-0000-0000AA4E0000}"/>
    <cellStyle name="Moneda 8 6 5" xfId="2681" xr:uid="{00000000-0005-0000-0000-0000AB4E0000}"/>
    <cellStyle name="Moneda 8 6 5 2" xfId="2682" xr:uid="{00000000-0005-0000-0000-0000AC4E0000}"/>
    <cellStyle name="Moneda 8 6 6" xfId="2683" xr:uid="{00000000-0005-0000-0000-0000AD4E0000}"/>
    <cellStyle name="Moneda 8 7" xfId="2684" xr:uid="{00000000-0005-0000-0000-0000AE4E0000}"/>
    <cellStyle name="Moneda 8 7 2" xfId="2685" xr:uid="{00000000-0005-0000-0000-0000AF4E0000}"/>
    <cellStyle name="Moneda 8 7 2 2" xfId="2686" xr:uid="{00000000-0005-0000-0000-0000B04E0000}"/>
    <cellStyle name="Moneda 8 7 3" xfId="2687" xr:uid="{00000000-0005-0000-0000-0000B14E0000}"/>
    <cellStyle name="Moneda 8 7 3 2" xfId="2688" xr:uid="{00000000-0005-0000-0000-0000B24E0000}"/>
    <cellStyle name="Moneda 8 7 4" xfId="2689" xr:uid="{00000000-0005-0000-0000-0000B34E0000}"/>
    <cellStyle name="Moneda 8 7 4 2" xfId="2690" xr:uid="{00000000-0005-0000-0000-0000B44E0000}"/>
    <cellStyle name="Moneda 8 7 5" xfId="2691" xr:uid="{00000000-0005-0000-0000-0000B54E0000}"/>
    <cellStyle name="Moneda 8 8" xfId="2692" xr:uid="{00000000-0005-0000-0000-0000B64E0000}"/>
    <cellStyle name="Moneda 8 8 2" xfId="2693" xr:uid="{00000000-0005-0000-0000-0000B74E0000}"/>
    <cellStyle name="Moneda 8 8 2 2" xfId="2694" xr:uid="{00000000-0005-0000-0000-0000B84E0000}"/>
    <cellStyle name="Moneda 8 8 3" xfId="2695" xr:uid="{00000000-0005-0000-0000-0000B94E0000}"/>
    <cellStyle name="Moneda 8 8 3 2" xfId="2696" xr:uid="{00000000-0005-0000-0000-0000BA4E0000}"/>
    <cellStyle name="Moneda 8 8 4" xfId="2697" xr:uid="{00000000-0005-0000-0000-0000BB4E0000}"/>
    <cellStyle name="Moneda 8 8 4 2" xfId="2698" xr:uid="{00000000-0005-0000-0000-0000BC4E0000}"/>
    <cellStyle name="Moneda 8 8 5" xfId="2699" xr:uid="{00000000-0005-0000-0000-0000BD4E0000}"/>
    <cellStyle name="Moneda 8 9" xfId="2700" xr:uid="{00000000-0005-0000-0000-0000BE4E0000}"/>
    <cellStyle name="Moneda 8 9 2" xfId="2701" xr:uid="{00000000-0005-0000-0000-0000BF4E0000}"/>
    <cellStyle name="Moneda 9" xfId="2702" xr:uid="{00000000-0005-0000-0000-0000C04E0000}"/>
    <cellStyle name="Moneda 9 10" xfId="2703" xr:uid="{00000000-0005-0000-0000-0000C14E0000}"/>
    <cellStyle name="Moneda 9 11" xfId="2704" xr:uid="{00000000-0005-0000-0000-0000C24E0000}"/>
    <cellStyle name="Moneda 9 2" xfId="2705" xr:uid="{00000000-0005-0000-0000-0000C34E0000}"/>
    <cellStyle name="Moneda 9 2 2" xfId="2706" xr:uid="{00000000-0005-0000-0000-0000C44E0000}"/>
    <cellStyle name="Moneda 9 2 2 2" xfId="2707" xr:uid="{00000000-0005-0000-0000-0000C54E0000}"/>
    <cellStyle name="Moneda 9 2 2 2 2" xfId="2708" xr:uid="{00000000-0005-0000-0000-0000C64E0000}"/>
    <cellStyle name="Moneda 9 2 2 2 2 2" xfId="2709" xr:uid="{00000000-0005-0000-0000-0000C74E0000}"/>
    <cellStyle name="Moneda 9 2 2 2 3" xfId="2710" xr:uid="{00000000-0005-0000-0000-0000C84E0000}"/>
    <cellStyle name="Moneda 9 2 2 2 3 2" xfId="2711" xr:uid="{00000000-0005-0000-0000-0000C94E0000}"/>
    <cellStyle name="Moneda 9 2 2 2 4" xfId="2712" xr:uid="{00000000-0005-0000-0000-0000CA4E0000}"/>
    <cellStyle name="Moneda 9 2 2 2 4 2" xfId="2713" xr:uid="{00000000-0005-0000-0000-0000CB4E0000}"/>
    <cellStyle name="Moneda 9 2 2 2 5" xfId="2714" xr:uid="{00000000-0005-0000-0000-0000CC4E0000}"/>
    <cellStyle name="Moneda 9 2 2 3" xfId="2715" xr:uid="{00000000-0005-0000-0000-0000CD4E0000}"/>
    <cellStyle name="Moneda 9 2 2 3 2" xfId="2716" xr:uid="{00000000-0005-0000-0000-0000CE4E0000}"/>
    <cellStyle name="Moneda 9 2 2 4" xfId="2717" xr:uid="{00000000-0005-0000-0000-0000CF4E0000}"/>
    <cellStyle name="Moneda 9 2 2 4 2" xfId="2718" xr:uid="{00000000-0005-0000-0000-0000D04E0000}"/>
    <cellStyle name="Moneda 9 2 2 5" xfId="2719" xr:uid="{00000000-0005-0000-0000-0000D14E0000}"/>
    <cellStyle name="Moneda 9 2 2 5 2" xfId="2720" xr:uid="{00000000-0005-0000-0000-0000D24E0000}"/>
    <cellStyle name="Moneda 9 2 2 6" xfId="2721" xr:uid="{00000000-0005-0000-0000-0000D34E0000}"/>
    <cellStyle name="Moneda 9 2 3" xfId="2722" xr:uid="{00000000-0005-0000-0000-0000D44E0000}"/>
    <cellStyle name="Moneda 9 2 3 2" xfId="2723" xr:uid="{00000000-0005-0000-0000-0000D54E0000}"/>
    <cellStyle name="Moneda 9 2 3 2 2" xfId="2724" xr:uid="{00000000-0005-0000-0000-0000D64E0000}"/>
    <cellStyle name="Moneda 9 2 3 3" xfId="2725" xr:uid="{00000000-0005-0000-0000-0000D74E0000}"/>
    <cellStyle name="Moneda 9 2 3 3 2" xfId="2726" xr:uid="{00000000-0005-0000-0000-0000D84E0000}"/>
    <cellStyle name="Moneda 9 2 3 4" xfId="2727" xr:uid="{00000000-0005-0000-0000-0000D94E0000}"/>
    <cellStyle name="Moneda 9 2 3 4 2" xfId="2728" xr:uid="{00000000-0005-0000-0000-0000DA4E0000}"/>
    <cellStyle name="Moneda 9 2 3 5" xfId="2729" xr:uid="{00000000-0005-0000-0000-0000DB4E0000}"/>
    <cellStyle name="Moneda 9 2 4" xfId="2730" xr:uid="{00000000-0005-0000-0000-0000DC4E0000}"/>
    <cellStyle name="Moneda 9 2 4 2" xfId="2731" xr:uid="{00000000-0005-0000-0000-0000DD4E0000}"/>
    <cellStyle name="Moneda 9 2 5" xfId="2732" xr:uid="{00000000-0005-0000-0000-0000DE4E0000}"/>
    <cellStyle name="Moneda 9 2 5 2" xfId="2733" xr:uid="{00000000-0005-0000-0000-0000DF4E0000}"/>
    <cellStyle name="Moneda 9 2 6" xfId="2734" xr:uid="{00000000-0005-0000-0000-0000E04E0000}"/>
    <cellStyle name="Moneda 9 2 6 2" xfId="2735" xr:uid="{00000000-0005-0000-0000-0000E14E0000}"/>
    <cellStyle name="Moneda 9 2 7" xfId="2736" xr:uid="{00000000-0005-0000-0000-0000E24E0000}"/>
    <cellStyle name="Moneda 9 2 8" xfId="2737" xr:uid="{00000000-0005-0000-0000-0000E34E0000}"/>
    <cellStyle name="Moneda 9 3" xfId="2738" xr:uid="{00000000-0005-0000-0000-0000E44E0000}"/>
    <cellStyle name="Moneda 9 3 2" xfId="2739" xr:uid="{00000000-0005-0000-0000-0000E54E0000}"/>
    <cellStyle name="Moneda 9 3 2 2" xfId="2740" xr:uid="{00000000-0005-0000-0000-0000E64E0000}"/>
    <cellStyle name="Moneda 9 3 2 2 2" xfId="2741" xr:uid="{00000000-0005-0000-0000-0000E74E0000}"/>
    <cellStyle name="Moneda 9 3 2 2 2 2" xfId="2742" xr:uid="{00000000-0005-0000-0000-0000E84E0000}"/>
    <cellStyle name="Moneda 9 3 2 2 3" xfId="2743" xr:uid="{00000000-0005-0000-0000-0000E94E0000}"/>
    <cellStyle name="Moneda 9 3 2 2 3 2" xfId="2744" xr:uid="{00000000-0005-0000-0000-0000EA4E0000}"/>
    <cellStyle name="Moneda 9 3 2 2 4" xfId="2745" xr:uid="{00000000-0005-0000-0000-0000EB4E0000}"/>
    <cellStyle name="Moneda 9 3 2 2 4 2" xfId="2746" xr:uid="{00000000-0005-0000-0000-0000EC4E0000}"/>
    <cellStyle name="Moneda 9 3 2 2 5" xfId="2747" xr:uid="{00000000-0005-0000-0000-0000ED4E0000}"/>
    <cellStyle name="Moneda 9 3 2 3" xfId="2748" xr:uid="{00000000-0005-0000-0000-0000EE4E0000}"/>
    <cellStyle name="Moneda 9 3 2 3 2" xfId="2749" xr:uid="{00000000-0005-0000-0000-0000EF4E0000}"/>
    <cellStyle name="Moneda 9 3 2 4" xfId="2750" xr:uid="{00000000-0005-0000-0000-0000F04E0000}"/>
    <cellStyle name="Moneda 9 3 2 4 2" xfId="2751" xr:uid="{00000000-0005-0000-0000-0000F14E0000}"/>
    <cellStyle name="Moneda 9 3 2 5" xfId="2752" xr:uid="{00000000-0005-0000-0000-0000F24E0000}"/>
    <cellStyle name="Moneda 9 3 2 5 2" xfId="2753" xr:uid="{00000000-0005-0000-0000-0000F34E0000}"/>
    <cellStyle name="Moneda 9 3 2 6" xfId="2754" xr:uid="{00000000-0005-0000-0000-0000F44E0000}"/>
    <cellStyle name="Moneda 9 3 3" xfId="2755" xr:uid="{00000000-0005-0000-0000-0000F54E0000}"/>
    <cellStyle name="Moneda 9 3 3 2" xfId="2756" xr:uid="{00000000-0005-0000-0000-0000F64E0000}"/>
    <cellStyle name="Moneda 9 3 3 2 2" xfId="2757" xr:uid="{00000000-0005-0000-0000-0000F74E0000}"/>
    <cellStyle name="Moneda 9 3 3 3" xfId="2758" xr:uid="{00000000-0005-0000-0000-0000F84E0000}"/>
    <cellStyle name="Moneda 9 3 3 3 2" xfId="2759" xr:uid="{00000000-0005-0000-0000-0000F94E0000}"/>
    <cellStyle name="Moneda 9 3 3 4" xfId="2760" xr:uid="{00000000-0005-0000-0000-0000FA4E0000}"/>
    <cellStyle name="Moneda 9 3 3 4 2" xfId="2761" xr:uid="{00000000-0005-0000-0000-0000FB4E0000}"/>
    <cellStyle name="Moneda 9 3 3 5" xfId="2762" xr:uid="{00000000-0005-0000-0000-0000FC4E0000}"/>
    <cellStyle name="Moneda 9 3 4" xfId="2763" xr:uid="{00000000-0005-0000-0000-0000FD4E0000}"/>
    <cellStyle name="Moneda 9 3 4 2" xfId="2764" xr:uid="{00000000-0005-0000-0000-0000FE4E0000}"/>
    <cellStyle name="Moneda 9 3 5" xfId="2765" xr:uid="{00000000-0005-0000-0000-0000FF4E0000}"/>
    <cellStyle name="Moneda 9 3 5 2" xfId="2766" xr:uid="{00000000-0005-0000-0000-0000004F0000}"/>
    <cellStyle name="Moneda 9 3 6" xfId="2767" xr:uid="{00000000-0005-0000-0000-0000014F0000}"/>
    <cellStyle name="Moneda 9 3 6 2" xfId="2768" xr:uid="{00000000-0005-0000-0000-0000024F0000}"/>
    <cellStyle name="Moneda 9 3 7" xfId="2769" xr:uid="{00000000-0005-0000-0000-0000034F0000}"/>
    <cellStyle name="Moneda 9 4" xfId="2770" xr:uid="{00000000-0005-0000-0000-0000044F0000}"/>
    <cellStyle name="Moneda 9 4 2" xfId="2771" xr:uid="{00000000-0005-0000-0000-0000054F0000}"/>
    <cellStyle name="Moneda 9 4 2 2" xfId="2772" xr:uid="{00000000-0005-0000-0000-0000064F0000}"/>
    <cellStyle name="Moneda 9 4 2 2 2" xfId="2773" xr:uid="{00000000-0005-0000-0000-0000074F0000}"/>
    <cellStyle name="Moneda 9 4 2 2 2 2" xfId="2774" xr:uid="{00000000-0005-0000-0000-0000084F0000}"/>
    <cellStyle name="Moneda 9 4 2 2 3" xfId="2775" xr:uid="{00000000-0005-0000-0000-0000094F0000}"/>
    <cellStyle name="Moneda 9 4 2 2 3 2" xfId="2776" xr:uid="{00000000-0005-0000-0000-00000A4F0000}"/>
    <cellStyle name="Moneda 9 4 2 2 4" xfId="2777" xr:uid="{00000000-0005-0000-0000-00000B4F0000}"/>
    <cellStyle name="Moneda 9 4 2 2 4 2" xfId="2778" xr:uid="{00000000-0005-0000-0000-00000C4F0000}"/>
    <cellStyle name="Moneda 9 4 2 2 5" xfId="2779" xr:uid="{00000000-0005-0000-0000-00000D4F0000}"/>
    <cellStyle name="Moneda 9 4 2 3" xfId="2780" xr:uid="{00000000-0005-0000-0000-00000E4F0000}"/>
    <cellStyle name="Moneda 9 4 2 3 2" xfId="2781" xr:uid="{00000000-0005-0000-0000-00000F4F0000}"/>
    <cellStyle name="Moneda 9 4 2 4" xfId="2782" xr:uid="{00000000-0005-0000-0000-0000104F0000}"/>
    <cellStyle name="Moneda 9 4 2 4 2" xfId="2783" xr:uid="{00000000-0005-0000-0000-0000114F0000}"/>
    <cellStyle name="Moneda 9 4 2 5" xfId="2784" xr:uid="{00000000-0005-0000-0000-0000124F0000}"/>
    <cellStyle name="Moneda 9 4 2 5 2" xfId="2785" xr:uid="{00000000-0005-0000-0000-0000134F0000}"/>
    <cellStyle name="Moneda 9 4 2 6" xfId="2786" xr:uid="{00000000-0005-0000-0000-0000144F0000}"/>
    <cellStyle name="Moneda 9 4 3" xfId="2787" xr:uid="{00000000-0005-0000-0000-0000154F0000}"/>
    <cellStyle name="Moneda 9 4 3 2" xfId="2788" xr:uid="{00000000-0005-0000-0000-0000164F0000}"/>
    <cellStyle name="Moneda 9 4 3 2 2" xfId="2789" xr:uid="{00000000-0005-0000-0000-0000174F0000}"/>
    <cellStyle name="Moneda 9 4 3 3" xfId="2790" xr:uid="{00000000-0005-0000-0000-0000184F0000}"/>
    <cellStyle name="Moneda 9 4 3 3 2" xfId="2791" xr:uid="{00000000-0005-0000-0000-0000194F0000}"/>
    <cellStyle name="Moneda 9 4 3 4" xfId="2792" xr:uid="{00000000-0005-0000-0000-00001A4F0000}"/>
    <cellStyle name="Moneda 9 4 3 4 2" xfId="2793" xr:uid="{00000000-0005-0000-0000-00001B4F0000}"/>
    <cellStyle name="Moneda 9 4 3 5" xfId="2794" xr:uid="{00000000-0005-0000-0000-00001C4F0000}"/>
    <cellStyle name="Moneda 9 4 4" xfId="2795" xr:uid="{00000000-0005-0000-0000-00001D4F0000}"/>
    <cellStyle name="Moneda 9 4 4 2" xfId="2796" xr:uid="{00000000-0005-0000-0000-00001E4F0000}"/>
    <cellStyle name="Moneda 9 4 5" xfId="2797" xr:uid="{00000000-0005-0000-0000-00001F4F0000}"/>
    <cellStyle name="Moneda 9 4 5 2" xfId="2798" xr:uid="{00000000-0005-0000-0000-0000204F0000}"/>
    <cellStyle name="Moneda 9 4 6" xfId="2799" xr:uid="{00000000-0005-0000-0000-0000214F0000}"/>
    <cellStyle name="Moneda 9 4 6 2" xfId="2800" xr:uid="{00000000-0005-0000-0000-0000224F0000}"/>
    <cellStyle name="Moneda 9 4 7" xfId="2801" xr:uid="{00000000-0005-0000-0000-0000234F0000}"/>
    <cellStyle name="Moneda 9 5" xfId="2802" xr:uid="{00000000-0005-0000-0000-0000244F0000}"/>
    <cellStyle name="Moneda 9 5 2" xfId="2803" xr:uid="{00000000-0005-0000-0000-0000254F0000}"/>
    <cellStyle name="Moneda 9 5 2 2" xfId="2804" xr:uid="{00000000-0005-0000-0000-0000264F0000}"/>
    <cellStyle name="Moneda 9 5 2 2 2" xfId="2805" xr:uid="{00000000-0005-0000-0000-0000274F0000}"/>
    <cellStyle name="Moneda 9 5 2 3" xfId="2806" xr:uid="{00000000-0005-0000-0000-0000284F0000}"/>
    <cellStyle name="Moneda 9 5 2 3 2" xfId="2807" xr:uid="{00000000-0005-0000-0000-0000294F0000}"/>
    <cellStyle name="Moneda 9 5 2 4" xfId="2808" xr:uid="{00000000-0005-0000-0000-00002A4F0000}"/>
    <cellStyle name="Moneda 9 5 2 4 2" xfId="2809" xr:uid="{00000000-0005-0000-0000-00002B4F0000}"/>
    <cellStyle name="Moneda 9 5 2 5" xfId="2810" xr:uid="{00000000-0005-0000-0000-00002C4F0000}"/>
    <cellStyle name="Moneda 9 5 3" xfId="2811" xr:uid="{00000000-0005-0000-0000-00002D4F0000}"/>
    <cellStyle name="Moneda 9 5 3 2" xfId="2812" xr:uid="{00000000-0005-0000-0000-00002E4F0000}"/>
    <cellStyle name="Moneda 9 5 4" xfId="2813" xr:uid="{00000000-0005-0000-0000-00002F4F0000}"/>
    <cellStyle name="Moneda 9 5 4 2" xfId="2814" xr:uid="{00000000-0005-0000-0000-0000304F0000}"/>
    <cellStyle name="Moneda 9 5 5" xfId="2815" xr:uid="{00000000-0005-0000-0000-0000314F0000}"/>
    <cellStyle name="Moneda 9 5 5 2" xfId="2816" xr:uid="{00000000-0005-0000-0000-0000324F0000}"/>
    <cellStyle name="Moneda 9 5 6" xfId="2817" xr:uid="{00000000-0005-0000-0000-0000334F0000}"/>
    <cellStyle name="Moneda 9 6" xfId="2818" xr:uid="{00000000-0005-0000-0000-0000344F0000}"/>
    <cellStyle name="Moneda 9 6 2" xfId="2819" xr:uid="{00000000-0005-0000-0000-0000354F0000}"/>
    <cellStyle name="Moneda 9 6 2 2" xfId="2820" xr:uid="{00000000-0005-0000-0000-0000364F0000}"/>
    <cellStyle name="Moneda 9 6 3" xfId="2821" xr:uid="{00000000-0005-0000-0000-0000374F0000}"/>
    <cellStyle name="Moneda 9 6 3 2" xfId="2822" xr:uid="{00000000-0005-0000-0000-0000384F0000}"/>
    <cellStyle name="Moneda 9 6 4" xfId="2823" xr:uid="{00000000-0005-0000-0000-0000394F0000}"/>
    <cellStyle name="Moneda 9 6 4 2" xfId="2824" xr:uid="{00000000-0005-0000-0000-00003A4F0000}"/>
    <cellStyle name="Moneda 9 6 5" xfId="2825" xr:uid="{00000000-0005-0000-0000-00003B4F0000}"/>
    <cellStyle name="Moneda 9 7" xfId="2826" xr:uid="{00000000-0005-0000-0000-00003C4F0000}"/>
    <cellStyle name="Moneda 9 7 2" xfId="2827" xr:uid="{00000000-0005-0000-0000-00003D4F0000}"/>
    <cellStyle name="Moneda 9 8" xfId="2828" xr:uid="{00000000-0005-0000-0000-00003E4F0000}"/>
    <cellStyle name="Moneda 9 8 2" xfId="2829" xr:uid="{00000000-0005-0000-0000-00003F4F0000}"/>
    <cellStyle name="Moneda 9 9" xfId="2830" xr:uid="{00000000-0005-0000-0000-0000404F0000}"/>
    <cellStyle name="Moneda 9 9 2" xfId="2831" xr:uid="{00000000-0005-0000-0000-0000414F0000}"/>
    <cellStyle name="Neutral 2" xfId="2832" xr:uid="{00000000-0005-0000-0000-0000424F0000}"/>
    <cellStyle name="Normal" xfId="0" builtinId="0"/>
    <cellStyle name="Normal 2" xfId="16" xr:uid="{00000000-0005-0000-0000-0000444F0000}"/>
    <cellStyle name="Normal 2 10" xfId="17" xr:uid="{00000000-0005-0000-0000-0000454F0000}"/>
    <cellStyle name="Normal 2 2" xfId="2833" xr:uid="{00000000-0005-0000-0000-0000464F0000}"/>
    <cellStyle name="Normal 2 2 2" xfId="2834" xr:uid="{00000000-0005-0000-0000-0000474F0000}"/>
    <cellStyle name="Normal 2 3" xfId="2835" xr:uid="{00000000-0005-0000-0000-0000484F0000}"/>
    <cellStyle name="Normal 2 3 2" xfId="2836" xr:uid="{00000000-0005-0000-0000-0000494F0000}"/>
    <cellStyle name="Normal 2 4" xfId="2837" xr:uid="{00000000-0005-0000-0000-00004A4F0000}"/>
    <cellStyle name="Normal 3" xfId="18" xr:uid="{00000000-0005-0000-0000-00004B4F0000}"/>
    <cellStyle name="Normal 3 2" xfId="19" xr:uid="{00000000-0005-0000-0000-00004C4F0000}"/>
    <cellStyle name="Normal 3 2 2" xfId="2838" xr:uid="{00000000-0005-0000-0000-00004D4F0000}"/>
    <cellStyle name="Normal 3 2 2 2" xfId="2839" xr:uid="{00000000-0005-0000-0000-00004E4F0000}"/>
    <cellStyle name="Normal 3 2 3" xfId="2840" xr:uid="{00000000-0005-0000-0000-00004F4F0000}"/>
    <cellStyle name="Normal 3 3" xfId="2841" xr:uid="{00000000-0005-0000-0000-0000504F0000}"/>
    <cellStyle name="Normal 3 4" xfId="2842" xr:uid="{00000000-0005-0000-0000-0000514F0000}"/>
    <cellStyle name="Normal 3 5" xfId="2843" xr:uid="{00000000-0005-0000-0000-0000524F0000}"/>
    <cellStyle name="Normal 3_CADENA DE VALOR" xfId="27" xr:uid="{00000000-0005-0000-0000-0000534F0000}"/>
    <cellStyle name="Normal 4" xfId="2844" xr:uid="{00000000-0005-0000-0000-0000544F0000}"/>
    <cellStyle name="Normal 4 2" xfId="20" xr:uid="{00000000-0005-0000-0000-0000554F0000}"/>
    <cellStyle name="Normal 5" xfId="2845" xr:uid="{00000000-0005-0000-0000-0000564F0000}"/>
    <cellStyle name="Normal 6 2" xfId="2846" xr:uid="{00000000-0005-0000-0000-0000574F0000}"/>
    <cellStyle name="Normal_CADENA DE VALOR" xfId="2866" xr:uid="{00000000-0005-0000-0000-0000584F0000}"/>
    <cellStyle name="Numeric" xfId="2847" xr:uid="{00000000-0005-0000-0000-0000594F0000}"/>
    <cellStyle name="NumericWithBorder" xfId="2848" xr:uid="{00000000-0005-0000-0000-00005A4F0000}"/>
    <cellStyle name="NumericWithBorder 2" xfId="2849" xr:uid="{00000000-0005-0000-0000-00005B4F0000}"/>
    <cellStyle name="NumericWithBorder 2 2" xfId="2850" xr:uid="{00000000-0005-0000-0000-00005C4F0000}"/>
    <cellStyle name="NumericWithBorder 2 3" xfId="2851" xr:uid="{00000000-0005-0000-0000-00005D4F0000}"/>
    <cellStyle name="NumericWithBorder 2 4" xfId="2852" xr:uid="{00000000-0005-0000-0000-00005E4F0000}"/>
    <cellStyle name="NumericWithBorder 3" xfId="2853" xr:uid="{00000000-0005-0000-0000-00005F4F0000}"/>
    <cellStyle name="NumericWithBorder 4" xfId="2854" xr:uid="{00000000-0005-0000-0000-0000604F0000}"/>
    <cellStyle name="NumericWithBorder 5" xfId="2855" xr:uid="{00000000-0005-0000-0000-0000614F0000}"/>
    <cellStyle name="Percent" xfId="2856" xr:uid="{00000000-0005-0000-0000-0000624F0000}"/>
    <cellStyle name="Percent 2" xfId="2857" xr:uid="{00000000-0005-0000-0000-0000634F0000}"/>
    <cellStyle name="Percent 2 2" xfId="2858" xr:uid="{00000000-0005-0000-0000-0000644F0000}"/>
    <cellStyle name="Porcentaje" xfId="21" builtinId="5"/>
    <cellStyle name="Porcentaje 2" xfId="24" xr:uid="{00000000-0005-0000-0000-0000664F0000}"/>
    <cellStyle name="Porcentaje 2 2" xfId="2859" xr:uid="{00000000-0005-0000-0000-0000674F0000}"/>
    <cellStyle name="Porcentaje 3" xfId="25" xr:uid="{00000000-0005-0000-0000-0000684F0000}"/>
    <cellStyle name="Porcentaje 3 2" xfId="2860" xr:uid="{00000000-0005-0000-0000-0000694F0000}"/>
    <cellStyle name="Porcentaje 4" xfId="26" xr:uid="{00000000-0005-0000-0000-00006A4F0000}"/>
    <cellStyle name="Porcentaje 5" xfId="2915" xr:uid="{00000000-0005-0000-0000-00006B4F0000}"/>
    <cellStyle name="Porcentaje 5 2" xfId="2921" xr:uid="{00000000-0005-0000-0000-00006C4F0000}"/>
    <cellStyle name="Porcentual 2" xfId="22" xr:uid="{00000000-0005-0000-0000-00006D4F0000}"/>
    <cellStyle name="Porcentual 2 2" xfId="23" xr:uid="{00000000-0005-0000-0000-00006E4F0000}"/>
    <cellStyle name="Porcentual 2 2 2" xfId="2861" xr:uid="{00000000-0005-0000-0000-00006F4F0000}"/>
    <cellStyle name="Porcentual 2 3" xfId="2862" xr:uid="{00000000-0005-0000-0000-0000704F0000}"/>
    <cellStyle name="Porcentual 2 3 2" xfId="2863" xr:uid="{00000000-0005-0000-0000-0000714F0000}"/>
    <cellStyle name="Porcentual 3" xfId="2864" xr:uid="{00000000-0005-0000-0000-0000724F0000}"/>
  </cellStyles>
  <dxfs count="0"/>
  <tableStyles count="0" defaultTableStyle="TableStyleMedium9" defaultPivotStyle="PivotStyleLight16"/>
  <colors>
    <mruColors>
      <color rgb="FF00FFFF"/>
      <color rgb="FF99CC00"/>
      <color rgb="FF75DBFF"/>
      <color rgb="FF0066FF"/>
      <color rgb="FF00FF00"/>
      <color rgb="FFFFCCCC"/>
      <color rgb="FF7BB800"/>
      <color rgb="FF669900"/>
      <color rgb="FFD2D7CB"/>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521689</xdr:colOff>
      <xdr:row>1</xdr:row>
      <xdr:rowOff>174990</xdr:rowOff>
    </xdr:from>
    <xdr:to>
      <xdr:col>3</xdr:col>
      <xdr:colOff>1491651</xdr:colOff>
      <xdr:row>3</xdr:row>
      <xdr:rowOff>110070</xdr:rowOff>
    </xdr:to>
    <xdr:pic>
      <xdr:nvPicPr>
        <xdr:cNvPr id="2" name="Imagen 1">
          <a:extLst>
            <a:ext uri="{FF2B5EF4-FFF2-40B4-BE49-F238E27FC236}">
              <a16:creationId xmlns:a16="http://schemas.microsoft.com/office/drawing/2014/main" id="{7C6F3D8D-19BD-45DE-AE29-C467C0D34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689" y="372679"/>
          <a:ext cx="2856990" cy="11751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437635</xdr:colOff>
      <xdr:row>0</xdr:row>
      <xdr:rowOff>360218</xdr:rowOff>
    </xdr:from>
    <xdr:to>
      <xdr:col>4</xdr:col>
      <xdr:colOff>670333</xdr:colOff>
      <xdr:row>2</xdr:row>
      <xdr:rowOff>124691</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7635" y="360218"/>
          <a:ext cx="4633783" cy="8714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68991</xdr:colOff>
      <xdr:row>0</xdr:row>
      <xdr:rowOff>116162</xdr:rowOff>
    </xdr:from>
    <xdr:to>
      <xdr:col>2</xdr:col>
      <xdr:colOff>1158800</xdr:colOff>
      <xdr:row>2</xdr:row>
      <xdr:rowOff>505008</xdr:rowOff>
    </xdr:to>
    <xdr:pic>
      <xdr:nvPicPr>
        <xdr:cNvPr id="3" name="Imagen 2">
          <a:extLst>
            <a:ext uri="{FF2B5EF4-FFF2-40B4-BE49-F238E27FC236}">
              <a16:creationId xmlns:a16="http://schemas.microsoft.com/office/drawing/2014/main" id="{5C9C49A6-C5DE-4B26-A064-C47B7B485122}"/>
            </a:ext>
          </a:extLst>
        </xdr:cNvPr>
        <xdr:cNvPicPr>
          <a:picLocks noChangeAspect="1"/>
        </xdr:cNvPicPr>
      </xdr:nvPicPr>
      <xdr:blipFill>
        <a:blip xmlns:r="http://schemas.openxmlformats.org/officeDocument/2006/relationships" r:embed="rId1"/>
        <a:stretch>
          <a:fillRect/>
        </a:stretch>
      </xdr:blipFill>
      <xdr:spPr>
        <a:xfrm>
          <a:off x="68991" y="116162"/>
          <a:ext cx="3272831" cy="138977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2</xdr:col>
      <xdr:colOff>330477</xdr:colOff>
      <xdr:row>1</xdr:row>
      <xdr:rowOff>266700</xdr:rowOff>
    </xdr:to>
    <xdr:pic>
      <xdr:nvPicPr>
        <xdr:cNvPr id="2" name="Imagen 1">
          <a:extLst>
            <a:ext uri="{FF2B5EF4-FFF2-40B4-BE49-F238E27FC236}">
              <a16:creationId xmlns:a16="http://schemas.microsoft.com/office/drawing/2014/main" id="{BC70484D-FE27-8665-8AA1-9C26D5CA3E68}"/>
            </a:ext>
          </a:extLst>
        </xdr:cNvPr>
        <xdr:cNvPicPr>
          <a:picLocks noChangeAspect="1"/>
        </xdr:cNvPicPr>
      </xdr:nvPicPr>
      <xdr:blipFill>
        <a:blip xmlns:r="http://schemas.openxmlformats.org/officeDocument/2006/relationships" r:embed="rId1"/>
        <a:stretch>
          <a:fillRect/>
        </a:stretch>
      </xdr:blipFill>
      <xdr:spPr>
        <a:xfrm>
          <a:off x="1" y="0"/>
          <a:ext cx="2311676" cy="6324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83835</xdr:colOff>
      <xdr:row>0</xdr:row>
      <xdr:rowOff>96864</xdr:rowOff>
    </xdr:from>
    <xdr:to>
      <xdr:col>1</xdr:col>
      <xdr:colOff>1291525</xdr:colOff>
      <xdr:row>2</xdr:row>
      <xdr:rowOff>306026</xdr:rowOff>
    </xdr:to>
    <xdr:pic>
      <xdr:nvPicPr>
        <xdr:cNvPr id="2" name="Imagen 1">
          <a:extLst>
            <a:ext uri="{FF2B5EF4-FFF2-40B4-BE49-F238E27FC236}">
              <a16:creationId xmlns:a16="http://schemas.microsoft.com/office/drawing/2014/main" id="{0459CA54-B07A-4102-8105-AB65D5144AEF}"/>
            </a:ext>
          </a:extLst>
        </xdr:cNvPr>
        <xdr:cNvPicPr>
          <a:picLocks noChangeAspect="1"/>
        </xdr:cNvPicPr>
      </xdr:nvPicPr>
      <xdr:blipFill>
        <a:blip xmlns:r="http://schemas.openxmlformats.org/officeDocument/2006/relationships" r:embed="rId1"/>
        <a:stretch>
          <a:fillRect/>
        </a:stretch>
      </xdr:blipFill>
      <xdr:spPr>
        <a:xfrm>
          <a:off x="83835" y="96864"/>
          <a:ext cx="2305487" cy="103250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carolinanino/Documents/SDA-2020/PA/NCSA/PA%20NCSA%20/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carolinanino/Documents/SDA-2020/Plan%20de%20Accio&#769;n%20NCSA/12161BA7/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25"/>
  <sheetViews>
    <sheetView tabSelected="1" view="pageBreakPreview" zoomScale="59" zoomScaleNormal="70" zoomScaleSheetLayoutView="59" zoomScalePageLayoutView="60" workbookViewId="0">
      <selection activeCell="EU14" sqref="EU14"/>
    </sheetView>
  </sheetViews>
  <sheetFormatPr baseColWidth="10" defaultColWidth="10.85546875" defaultRowHeight="15" x14ac:dyDescent="0.25"/>
  <cols>
    <col min="1" max="1" width="9.5703125" customWidth="1"/>
    <col min="2" max="2" width="9.7109375" customWidth="1"/>
    <col min="3" max="3" width="8.85546875" customWidth="1"/>
    <col min="4" max="4" width="26.7109375" customWidth="1"/>
    <col min="5" max="5" width="7.42578125" customWidth="1"/>
    <col min="6" max="6" width="33.7109375" customWidth="1"/>
    <col min="7" max="7" width="17.42578125" customWidth="1"/>
    <col min="8" max="8" width="15.140625" customWidth="1"/>
    <col min="9" max="9" width="16.28515625" style="13" customWidth="1"/>
    <col min="10" max="10" width="19.7109375" style="13" hidden="1" customWidth="1"/>
    <col min="11" max="23" width="10.7109375" style="13" hidden="1" customWidth="1"/>
    <col min="24" max="24" width="14.85546875" style="13" hidden="1" customWidth="1"/>
    <col min="25" max="25" width="15" style="13" hidden="1" customWidth="1"/>
    <col min="26" max="26" width="17.28515625" style="13" hidden="1" customWidth="1"/>
    <col min="27" max="27" width="17" style="13" hidden="1" customWidth="1"/>
    <col min="28" max="28" width="20.42578125" style="13" customWidth="1"/>
    <col min="29" max="29" width="17.7109375" style="13" customWidth="1"/>
    <col min="30" max="30" width="15.7109375" style="13" hidden="1" customWidth="1"/>
    <col min="31" max="32" width="10.7109375" style="13" hidden="1" customWidth="1"/>
    <col min="33" max="33" width="11.85546875" style="13" hidden="1" customWidth="1"/>
    <col min="34" max="38" width="10.7109375" style="13" hidden="1" customWidth="1"/>
    <col min="39" max="39" width="11.5703125" style="13" hidden="1" customWidth="1"/>
    <col min="40" max="49" width="10.7109375" style="13" hidden="1" customWidth="1"/>
    <col min="50" max="50" width="12.5703125" style="13" hidden="1" customWidth="1"/>
    <col min="51" max="54" width="10.7109375" style="13" hidden="1" customWidth="1"/>
    <col min="55" max="55" width="16" style="13" hidden="1" customWidth="1"/>
    <col min="56" max="56" width="17" style="13" hidden="1" customWidth="1"/>
    <col min="57" max="57" width="15" style="13" hidden="1" customWidth="1"/>
    <col min="58" max="58" width="19.7109375" style="13" customWidth="1"/>
    <col min="59" max="59" width="18.28515625" style="13" customWidth="1"/>
    <col min="60" max="60" width="18.7109375" style="13" hidden="1" customWidth="1"/>
    <col min="61" max="73" width="10.7109375" style="13" hidden="1" customWidth="1"/>
    <col min="74" max="74" width="10.42578125" style="13" hidden="1" customWidth="1"/>
    <col min="75" max="83" width="10.7109375" style="13" hidden="1" customWidth="1"/>
    <col min="84" max="84" width="12.28515625" style="13" hidden="1" customWidth="1"/>
    <col min="85" max="85" width="15" style="13" hidden="1" customWidth="1"/>
    <col min="86" max="86" width="14.7109375" style="13" hidden="1" customWidth="1"/>
    <col min="87" max="87" width="15.42578125" style="13" hidden="1" customWidth="1"/>
    <col min="88" max="88" width="21.28515625" style="13" customWidth="1"/>
    <col min="89" max="89" width="24" style="13" customWidth="1"/>
    <col min="90" max="90" width="18.7109375" style="13" customWidth="1"/>
    <col min="91" max="91" width="14.5703125" style="13" customWidth="1"/>
    <col min="92" max="108" width="10.7109375" style="13" customWidth="1"/>
    <col min="109" max="113" width="10.7109375" style="13" hidden="1" customWidth="1"/>
    <col min="114" max="114" width="13" style="13" hidden="1" customWidth="1"/>
    <col min="115" max="115" width="15" style="13" customWidth="1"/>
    <col min="116" max="116" width="14.7109375" style="13" customWidth="1"/>
    <col min="117" max="117" width="15.42578125" style="13" customWidth="1"/>
    <col min="118" max="118" width="15" style="13" customWidth="1"/>
    <col min="119" max="119" width="15.42578125" style="13" customWidth="1"/>
    <col min="120" max="120" width="21.140625" style="13" customWidth="1"/>
    <col min="121" max="129" width="10.7109375" style="13" hidden="1" customWidth="1"/>
    <col min="130" max="149" width="15.42578125" style="13" hidden="1" customWidth="1"/>
    <col min="150" max="150" width="18.28515625" customWidth="1"/>
    <col min="151" max="151" width="20.85546875" customWidth="1"/>
    <col min="152" max="152" width="17" customWidth="1"/>
    <col min="153" max="153" width="21.42578125" customWidth="1"/>
    <col min="154" max="154" width="18.42578125" customWidth="1"/>
    <col min="155" max="155" width="76.28515625" customWidth="1"/>
    <col min="156" max="156" width="26.85546875" customWidth="1"/>
    <col min="157" max="157" width="24.7109375" customWidth="1"/>
    <col min="158" max="158" width="44.5703125" customWidth="1"/>
    <col min="159" max="159" width="61.5703125" customWidth="1"/>
  </cols>
  <sheetData>
    <row r="1" spans="1:159" ht="15.75" thickBot="1" x14ac:dyDescent="0.3">
      <c r="C1" s="2"/>
      <c r="D1" s="2"/>
      <c r="E1" s="2"/>
      <c r="F1" s="2"/>
      <c r="G1" s="2"/>
      <c r="H1" s="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2"/>
      <c r="EU1" s="2"/>
      <c r="EV1" s="2"/>
      <c r="EW1" s="2"/>
      <c r="EX1" s="2"/>
      <c r="EY1" s="2"/>
      <c r="EZ1" s="2"/>
      <c r="FA1" s="2"/>
      <c r="FB1" s="2"/>
      <c r="FC1" s="2"/>
    </row>
    <row r="2" spans="1:159" s="18" customFormat="1" ht="37.5" x14ac:dyDescent="0.5">
      <c r="A2" s="885"/>
      <c r="B2" s="886"/>
      <c r="C2" s="886"/>
      <c r="D2" s="886"/>
      <c r="E2" s="886"/>
      <c r="F2" s="887"/>
      <c r="G2" s="894" t="s">
        <v>39</v>
      </c>
      <c r="H2" s="894"/>
      <c r="I2" s="894"/>
      <c r="J2" s="894"/>
      <c r="K2" s="894"/>
      <c r="L2" s="894"/>
      <c r="M2" s="894"/>
      <c r="N2" s="894"/>
      <c r="O2" s="894"/>
      <c r="P2" s="894"/>
      <c r="Q2" s="894"/>
      <c r="R2" s="894"/>
      <c r="S2" s="894"/>
      <c r="T2" s="894"/>
      <c r="U2" s="894"/>
      <c r="V2" s="894"/>
      <c r="W2" s="894"/>
      <c r="X2" s="894"/>
      <c r="Y2" s="894"/>
      <c r="Z2" s="894"/>
      <c r="AA2" s="894"/>
      <c r="AB2" s="894"/>
      <c r="AC2" s="894"/>
      <c r="AD2" s="894"/>
      <c r="AE2" s="894"/>
      <c r="AF2" s="894"/>
      <c r="AG2" s="894"/>
      <c r="AH2" s="894"/>
      <c r="AI2" s="894"/>
      <c r="AJ2" s="894"/>
      <c r="AK2" s="894"/>
      <c r="AL2" s="894"/>
      <c r="AM2" s="894"/>
      <c r="AN2" s="894"/>
      <c r="AO2" s="894"/>
      <c r="AP2" s="894"/>
      <c r="AQ2" s="894"/>
      <c r="AR2" s="894"/>
      <c r="AS2" s="894"/>
      <c r="AT2" s="894"/>
      <c r="AU2" s="894"/>
      <c r="AV2" s="894"/>
      <c r="AW2" s="894"/>
      <c r="AX2" s="894"/>
      <c r="AY2" s="894"/>
      <c r="AZ2" s="894"/>
      <c r="BA2" s="894"/>
      <c r="BB2" s="894"/>
      <c r="BC2" s="894"/>
      <c r="BD2" s="894"/>
      <c r="BE2" s="894"/>
      <c r="BF2" s="894"/>
      <c r="BG2" s="894"/>
      <c r="BH2" s="894"/>
      <c r="BI2" s="894"/>
      <c r="BJ2" s="894"/>
      <c r="BK2" s="894"/>
      <c r="BL2" s="894"/>
      <c r="BM2" s="894"/>
      <c r="BN2" s="894"/>
      <c r="BO2" s="894"/>
      <c r="BP2" s="894"/>
      <c r="BQ2" s="894"/>
      <c r="BR2" s="894"/>
      <c r="BS2" s="894"/>
      <c r="BT2" s="894"/>
      <c r="BU2" s="894"/>
      <c r="BV2" s="894"/>
      <c r="BW2" s="894"/>
      <c r="BX2" s="894"/>
      <c r="BY2" s="894"/>
      <c r="BZ2" s="894"/>
      <c r="CA2" s="894"/>
      <c r="CB2" s="894"/>
      <c r="CC2" s="894"/>
      <c r="CD2" s="894"/>
      <c r="CE2" s="894"/>
      <c r="CF2" s="894"/>
      <c r="CG2" s="894"/>
      <c r="CH2" s="894"/>
      <c r="CI2" s="894"/>
      <c r="CJ2" s="894"/>
      <c r="CK2" s="894"/>
      <c r="CL2" s="894"/>
      <c r="CM2" s="894"/>
      <c r="CN2" s="894"/>
      <c r="CO2" s="894"/>
      <c r="CP2" s="894"/>
      <c r="CQ2" s="894"/>
      <c r="CR2" s="894"/>
      <c r="CS2" s="894"/>
      <c r="CT2" s="894"/>
      <c r="CU2" s="894"/>
      <c r="CV2" s="894"/>
      <c r="CW2" s="894"/>
      <c r="CX2" s="894"/>
      <c r="CY2" s="894"/>
      <c r="CZ2" s="894"/>
      <c r="DA2" s="894"/>
      <c r="DB2" s="894"/>
      <c r="DC2" s="894"/>
      <c r="DD2" s="894"/>
      <c r="DE2" s="894"/>
      <c r="DF2" s="894"/>
      <c r="DG2" s="894"/>
      <c r="DH2" s="894"/>
      <c r="DI2" s="894"/>
      <c r="DJ2" s="894"/>
      <c r="DK2" s="894"/>
      <c r="DL2" s="894"/>
      <c r="DM2" s="894"/>
      <c r="DN2" s="894"/>
      <c r="DO2" s="894"/>
      <c r="DP2" s="894"/>
      <c r="DQ2" s="894"/>
      <c r="DR2" s="894"/>
      <c r="DS2" s="894"/>
      <c r="DT2" s="894"/>
      <c r="DU2" s="894"/>
      <c r="DV2" s="894"/>
      <c r="DW2" s="894"/>
      <c r="DX2" s="894"/>
      <c r="DY2" s="894"/>
      <c r="DZ2" s="894"/>
      <c r="EA2" s="894"/>
      <c r="EB2" s="894"/>
      <c r="EC2" s="894"/>
      <c r="ED2" s="894"/>
      <c r="EE2" s="894"/>
      <c r="EF2" s="894"/>
      <c r="EG2" s="894"/>
      <c r="EH2" s="894"/>
      <c r="EI2" s="894"/>
      <c r="EJ2" s="894"/>
      <c r="EK2" s="894"/>
      <c r="EL2" s="894"/>
      <c r="EM2" s="894"/>
      <c r="EN2" s="894"/>
      <c r="EO2" s="894"/>
      <c r="EP2" s="894"/>
      <c r="EQ2" s="894"/>
      <c r="ER2" s="894"/>
      <c r="ES2" s="894"/>
      <c r="ET2" s="894"/>
      <c r="EU2" s="894"/>
      <c r="EV2" s="894"/>
      <c r="EW2" s="894"/>
      <c r="EX2" s="894"/>
      <c r="EY2" s="894"/>
      <c r="EZ2" s="894"/>
      <c r="FA2" s="894"/>
      <c r="FB2" s="894"/>
      <c r="FC2" s="895"/>
    </row>
    <row r="3" spans="1:159" s="18" customFormat="1" ht="60" customHeight="1" thickBot="1" x14ac:dyDescent="0.65">
      <c r="A3" s="888"/>
      <c r="B3" s="889"/>
      <c r="C3" s="889"/>
      <c r="D3" s="889"/>
      <c r="E3" s="889"/>
      <c r="F3" s="890"/>
      <c r="G3" s="896" t="s">
        <v>267</v>
      </c>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896"/>
      <c r="AJ3" s="896"/>
      <c r="AK3" s="896"/>
      <c r="AL3" s="896"/>
      <c r="AM3" s="896"/>
      <c r="AN3" s="896"/>
      <c r="AO3" s="896"/>
      <c r="AP3" s="896"/>
      <c r="AQ3" s="896"/>
      <c r="AR3" s="896"/>
      <c r="AS3" s="896"/>
      <c r="AT3" s="896"/>
      <c r="AU3" s="896"/>
      <c r="AV3" s="896"/>
      <c r="AW3" s="896"/>
      <c r="AX3" s="896"/>
      <c r="AY3" s="896"/>
      <c r="AZ3" s="896"/>
      <c r="BA3" s="896"/>
      <c r="BB3" s="896"/>
      <c r="BC3" s="896"/>
      <c r="BD3" s="896"/>
      <c r="BE3" s="896"/>
      <c r="BF3" s="896"/>
      <c r="BG3" s="896"/>
      <c r="BH3" s="896"/>
      <c r="BI3" s="896"/>
      <c r="BJ3" s="896"/>
      <c r="BK3" s="896"/>
      <c r="BL3" s="896"/>
      <c r="BM3" s="896"/>
      <c r="BN3" s="896"/>
      <c r="BO3" s="896"/>
      <c r="BP3" s="896"/>
      <c r="BQ3" s="896"/>
      <c r="BR3" s="896"/>
      <c r="BS3" s="896"/>
      <c r="BT3" s="896"/>
      <c r="BU3" s="896"/>
      <c r="BV3" s="896"/>
      <c r="BW3" s="896"/>
      <c r="BX3" s="896"/>
      <c r="BY3" s="896"/>
      <c r="BZ3" s="896"/>
      <c r="CA3" s="896"/>
      <c r="CB3" s="896"/>
      <c r="CC3" s="896"/>
      <c r="CD3" s="896"/>
      <c r="CE3" s="896"/>
      <c r="CF3" s="896"/>
      <c r="CG3" s="896"/>
      <c r="CH3" s="896"/>
      <c r="CI3" s="896"/>
      <c r="CJ3" s="896"/>
      <c r="CK3" s="896"/>
      <c r="CL3" s="896"/>
      <c r="CM3" s="896"/>
      <c r="CN3" s="896"/>
      <c r="CO3" s="896"/>
      <c r="CP3" s="896"/>
      <c r="CQ3" s="896"/>
      <c r="CR3" s="896"/>
      <c r="CS3" s="896"/>
      <c r="CT3" s="896"/>
      <c r="CU3" s="896"/>
      <c r="CV3" s="896"/>
      <c r="CW3" s="896"/>
      <c r="CX3" s="896"/>
      <c r="CY3" s="896"/>
      <c r="CZ3" s="896"/>
      <c r="DA3" s="896"/>
      <c r="DB3" s="896"/>
      <c r="DC3" s="896"/>
      <c r="DD3" s="896"/>
      <c r="DE3" s="896"/>
      <c r="DF3" s="896"/>
      <c r="DG3" s="896"/>
      <c r="DH3" s="896"/>
      <c r="DI3" s="896"/>
      <c r="DJ3" s="896"/>
      <c r="DK3" s="896"/>
      <c r="DL3" s="896"/>
      <c r="DM3" s="896"/>
      <c r="DN3" s="896"/>
      <c r="DO3" s="896"/>
      <c r="DP3" s="896"/>
      <c r="DQ3" s="896"/>
      <c r="DR3" s="896"/>
      <c r="DS3" s="896"/>
      <c r="DT3" s="896"/>
      <c r="DU3" s="896"/>
      <c r="DV3" s="896"/>
      <c r="DW3" s="896"/>
      <c r="DX3" s="896"/>
      <c r="DY3" s="896"/>
      <c r="DZ3" s="896"/>
      <c r="EA3" s="896"/>
      <c r="EB3" s="896"/>
      <c r="EC3" s="896"/>
      <c r="ED3" s="896"/>
      <c r="EE3" s="896"/>
      <c r="EF3" s="896"/>
      <c r="EG3" s="896"/>
      <c r="EH3" s="896"/>
      <c r="EI3" s="896"/>
      <c r="EJ3" s="896"/>
      <c r="EK3" s="896"/>
      <c r="EL3" s="896"/>
      <c r="EM3" s="896"/>
      <c r="EN3" s="896"/>
      <c r="EO3" s="896"/>
      <c r="EP3" s="896"/>
      <c r="EQ3" s="896"/>
      <c r="ER3" s="896"/>
      <c r="ES3" s="896"/>
      <c r="ET3" s="896"/>
      <c r="EU3" s="896"/>
      <c r="EV3" s="896"/>
      <c r="EW3" s="896"/>
      <c r="EX3" s="896"/>
      <c r="EY3" s="896"/>
      <c r="EZ3" s="896"/>
      <c r="FA3" s="896"/>
      <c r="FB3" s="896"/>
      <c r="FC3" s="896"/>
    </row>
    <row r="4" spans="1:159" s="17" customFormat="1" ht="27" thickBot="1" x14ac:dyDescent="0.45">
      <c r="A4" s="891"/>
      <c r="B4" s="892"/>
      <c r="C4" s="892"/>
      <c r="D4" s="892"/>
      <c r="E4" s="892"/>
      <c r="F4" s="893"/>
      <c r="G4" s="897" t="s">
        <v>48</v>
      </c>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c r="AH4" s="897"/>
      <c r="AI4" s="897"/>
      <c r="AJ4" s="897"/>
      <c r="AK4" s="897"/>
      <c r="AL4" s="897"/>
      <c r="AM4" s="897"/>
      <c r="AN4" s="897"/>
      <c r="AO4" s="897"/>
      <c r="AP4" s="897"/>
      <c r="AQ4" s="897"/>
      <c r="AR4" s="897"/>
      <c r="AS4" s="897"/>
      <c r="AT4" s="897"/>
      <c r="AU4" s="897"/>
      <c r="AV4" s="897"/>
      <c r="AW4" s="897"/>
      <c r="AX4" s="897"/>
      <c r="AY4" s="897"/>
      <c r="AZ4" s="897"/>
      <c r="BA4" s="897"/>
      <c r="BB4" s="897"/>
      <c r="BC4" s="897"/>
      <c r="BD4" s="897"/>
      <c r="BE4" s="897"/>
      <c r="BF4" s="897"/>
      <c r="BG4" s="897"/>
      <c r="BH4" s="897"/>
      <c r="BI4" s="897"/>
      <c r="BJ4" s="897"/>
      <c r="BK4" s="897"/>
      <c r="BL4" s="897"/>
      <c r="BM4" s="897"/>
      <c r="BN4" s="897"/>
      <c r="BO4" s="897"/>
      <c r="BP4" s="897"/>
      <c r="BQ4" s="897"/>
      <c r="BR4" s="897"/>
      <c r="BS4" s="897"/>
      <c r="BT4" s="897"/>
      <c r="BU4" s="897"/>
      <c r="BV4" s="897"/>
      <c r="BW4" s="897"/>
      <c r="BX4" s="897"/>
      <c r="BY4" s="897"/>
      <c r="BZ4" s="897"/>
      <c r="CA4" s="897"/>
      <c r="CB4" s="897"/>
      <c r="CC4" s="897"/>
      <c r="CD4" s="897"/>
      <c r="CE4" s="897"/>
      <c r="CF4" s="897"/>
      <c r="CG4" s="897"/>
      <c r="CH4" s="897"/>
      <c r="CI4" s="897"/>
      <c r="CJ4" s="897"/>
      <c r="CK4" s="897"/>
      <c r="CL4" s="897"/>
      <c r="CM4" s="897"/>
      <c r="CN4" s="897"/>
      <c r="CO4" s="897"/>
      <c r="CP4" s="897"/>
      <c r="CQ4" s="897"/>
      <c r="CR4" s="897"/>
      <c r="CS4" s="897"/>
      <c r="CT4" s="897"/>
      <c r="CU4" s="897"/>
      <c r="CV4" s="897"/>
      <c r="CW4" s="897"/>
      <c r="CX4" s="897"/>
      <c r="CY4" s="897"/>
      <c r="CZ4" s="897"/>
      <c r="DA4" s="897"/>
      <c r="DB4" s="897"/>
      <c r="DC4" s="897"/>
      <c r="DD4" s="897"/>
      <c r="DE4" s="897"/>
      <c r="DF4" s="897"/>
      <c r="DG4" s="897"/>
      <c r="DH4" s="897"/>
      <c r="DI4" s="897"/>
      <c r="DJ4" s="897"/>
      <c r="DK4" s="897"/>
      <c r="DL4" s="897"/>
      <c r="DM4" s="897"/>
      <c r="DN4" s="897"/>
      <c r="DO4" s="897"/>
      <c r="DP4" s="897"/>
      <c r="DQ4" s="897"/>
      <c r="DR4" s="897"/>
      <c r="DS4" s="897"/>
      <c r="DT4" s="897"/>
      <c r="DU4" s="897"/>
      <c r="DV4" s="897"/>
      <c r="DW4" s="897"/>
      <c r="DX4" s="897"/>
      <c r="DY4" s="897"/>
      <c r="DZ4" s="897"/>
      <c r="EA4" s="897"/>
      <c r="EB4" s="897"/>
      <c r="EC4" s="897"/>
      <c r="ED4" s="897"/>
      <c r="EE4" s="897"/>
      <c r="EF4" s="897"/>
      <c r="EG4" s="897"/>
      <c r="EH4" s="897"/>
      <c r="EI4" s="897"/>
      <c r="EJ4" s="897"/>
      <c r="EK4" s="897"/>
      <c r="EL4" s="897"/>
      <c r="EM4" s="897"/>
      <c r="EN4" s="897"/>
      <c r="EO4" s="897"/>
      <c r="EP4" s="897"/>
      <c r="EQ4" s="897"/>
      <c r="ER4" s="897"/>
      <c r="ES4" s="897"/>
      <c r="ET4" s="898" t="s">
        <v>250</v>
      </c>
      <c r="EU4" s="899"/>
      <c r="EV4" s="899"/>
      <c r="EW4" s="899"/>
      <c r="EX4" s="899"/>
      <c r="EY4" s="899"/>
      <c r="EZ4" s="899"/>
      <c r="FA4" s="899"/>
      <c r="FB4" s="899"/>
      <c r="FC4" s="900"/>
    </row>
    <row r="5" spans="1:159" ht="40.5" customHeight="1" thickBot="1" x14ac:dyDescent="0.3">
      <c r="A5" s="881" t="s">
        <v>0</v>
      </c>
      <c r="B5" s="882"/>
      <c r="C5" s="882"/>
      <c r="D5" s="882"/>
      <c r="E5" s="882"/>
      <c r="F5" s="882"/>
      <c r="G5" s="883" t="s">
        <v>278</v>
      </c>
      <c r="H5" s="884"/>
      <c r="I5" s="884"/>
      <c r="J5" s="884"/>
      <c r="K5" s="884"/>
      <c r="L5" s="884"/>
      <c r="M5" s="884"/>
      <c r="N5" s="884"/>
      <c r="O5" s="884"/>
      <c r="P5" s="884"/>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c r="AW5" s="884"/>
      <c r="AX5" s="884"/>
      <c r="AY5" s="884"/>
      <c r="AZ5" s="884"/>
      <c r="BA5" s="884"/>
      <c r="BB5" s="884"/>
      <c r="BC5" s="884"/>
      <c r="BD5" s="884"/>
      <c r="BE5" s="884"/>
      <c r="BF5" s="884"/>
      <c r="BG5" s="884"/>
      <c r="BH5" s="884"/>
      <c r="BI5" s="884"/>
      <c r="BJ5" s="884"/>
      <c r="BK5" s="884"/>
      <c r="BL5" s="884"/>
      <c r="BM5" s="884"/>
      <c r="BN5" s="884"/>
      <c r="BO5" s="884"/>
      <c r="BP5" s="884"/>
      <c r="BQ5" s="884"/>
      <c r="BR5" s="884"/>
      <c r="BS5" s="884"/>
      <c r="BT5" s="884"/>
      <c r="BU5" s="884"/>
      <c r="BV5" s="884"/>
      <c r="BW5" s="884"/>
      <c r="BX5" s="884"/>
      <c r="BY5" s="884"/>
      <c r="BZ5" s="884"/>
      <c r="CA5" s="884"/>
      <c r="CB5" s="884"/>
      <c r="CC5" s="884"/>
      <c r="CD5" s="884"/>
      <c r="CE5" s="884"/>
      <c r="CF5" s="884"/>
      <c r="CG5" s="884"/>
      <c r="CH5" s="884"/>
      <c r="CI5" s="884"/>
      <c r="CJ5" s="884"/>
      <c r="CK5" s="884"/>
      <c r="CL5" s="884"/>
      <c r="CM5" s="884"/>
      <c r="CN5" s="884"/>
      <c r="CO5" s="884"/>
      <c r="CP5" s="884"/>
      <c r="CQ5" s="884"/>
      <c r="CR5" s="884"/>
      <c r="CS5" s="884"/>
      <c r="CT5" s="884"/>
      <c r="CU5" s="884"/>
      <c r="CV5" s="884"/>
      <c r="CW5" s="884"/>
      <c r="CX5" s="884"/>
      <c r="CY5" s="884"/>
      <c r="CZ5" s="884"/>
      <c r="DA5" s="884"/>
      <c r="DB5" s="884"/>
      <c r="DC5" s="884"/>
      <c r="DD5" s="884"/>
      <c r="DE5" s="884"/>
      <c r="DF5" s="884"/>
      <c r="DG5" s="884"/>
      <c r="DH5" s="884"/>
      <c r="DI5" s="884"/>
      <c r="DJ5" s="884"/>
      <c r="DK5" s="884"/>
      <c r="DL5" s="884"/>
      <c r="DM5" s="884"/>
      <c r="DN5" s="884"/>
      <c r="DO5" s="884"/>
      <c r="DP5" s="884"/>
      <c r="DQ5" s="884"/>
      <c r="DR5" s="884"/>
      <c r="DS5" s="884"/>
      <c r="DT5" s="884"/>
      <c r="DU5" s="884"/>
      <c r="DV5" s="884"/>
      <c r="DW5" s="884"/>
      <c r="DX5" s="884"/>
      <c r="DY5" s="884"/>
      <c r="DZ5" s="884"/>
      <c r="EA5" s="884"/>
      <c r="EB5" s="884"/>
      <c r="EC5" s="884"/>
      <c r="ED5" s="884"/>
      <c r="EE5" s="884"/>
      <c r="EF5" s="884"/>
      <c r="EG5" s="884"/>
      <c r="EH5" s="884"/>
      <c r="EI5" s="884"/>
      <c r="EJ5" s="884"/>
      <c r="EK5" s="884"/>
      <c r="EL5" s="884"/>
      <c r="EM5" s="884"/>
      <c r="EN5" s="884"/>
      <c r="EO5" s="884"/>
      <c r="EP5" s="884"/>
      <c r="EQ5" s="884"/>
      <c r="ER5" s="884"/>
      <c r="ES5" s="884"/>
      <c r="ET5" s="884"/>
      <c r="EU5" s="884"/>
      <c r="EV5" s="884"/>
      <c r="EW5" s="884"/>
      <c r="EX5" s="884"/>
      <c r="EY5" s="884"/>
      <c r="EZ5" s="884"/>
      <c r="FA5" s="884"/>
      <c r="FB5" s="884"/>
      <c r="FC5" s="884"/>
    </row>
    <row r="6" spans="1:159" ht="33" customHeight="1" thickBot="1" x14ac:dyDescent="0.3">
      <c r="A6" s="881" t="s">
        <v>2</v>
      </c>
      <c r="B6" s="882"/>
      <c r="C6" s="882"/>
      <c r="D6" s="882"/>
      <c r="E6" s="882"/>
      <c r="F6" s="882"/>
      <c r="G6" s="883" t="s">
        <v>279</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4"/>
      <c r="AY6" s="884"/>
      <c r="AZ6" s="884"/>
      <c r="BA6" s="884"/>
      <c r="BB6" s="884"/>
      <c r="BC6" s="884"/>
      <c r="BD6" s="884"/>
      <c r="BE6" s="884"/>
      <c r="BF6" s="884"/>
      <c r="BG6" s="884"/>
      <c r="BH6" s="884"/>
      <c r="BI6" s="884"/>
      <c r="BJ6" s="884"/>
      <c r="BK6" s="884"/>
      <c r="BL6" s="884"/>
      <c r="BM6" s="884"/>
      <c r="BN6" s="884"/>
      <c r="BO6" s="884"/>
      <c r="BP6" s="884"/>
      <c r="BQ6" s="884"/>
      <c r="BR6" s="884"/>
      <c r="BS6" s="884"/>
      <c r="BT6" s="884"/>
      <c r="BU6" s="884"/>
      <c r="BV6" s="884"/>
      <c r="BW6" s="884"/>
      <c r="BX6" s="884"/>
      <c r="BY6" s="884"/>
      <c r="BZ6" s="884"/>
      <c r="CA6" s="884"/>
      <c r="CB6" s="884"/>
      <c r="CC6" s="884"/>
      <c r="CD6" s="884"/>
      <c r="CE6" s="884"/>
      <c r="CF6" s="884"/>
      <c r="CG6" s="884"/>
      <c r="CH6" s="884"/>
      <c r="CI6" s="884"/>
      <c r="CJ6" s="884"/>
      <c r="CK6" s="884"/>
      <c r="CL6" s="884"/>
      <c r="CM6" s="884"/>
      <c r="CN6" s="884"/>
      <c r="CO6" s="884"/>
      <c r="CP6" s="884"/>
      <c r="CQ6" s="884"/>
      <c r="CR6" s="884"/>
      <c r="CS6" s="884"/>
      <c r="CT6" s="884"/>
      <c r="CU6" s="884"/>
      <c r="CV6" s="884"/>
      <c r="CW6" s="884"/>
      <c r="CX6" s="884"/>
      <c r="CY6" s="884"/>
      <c r="CZ6" s="884"/>
      <c r="DA6" s="884"/>
      <c r="DB6" s="884"/>
      <c r="DC6" s="884"/>
      <c r="DD6" s="884"/>
      <c r="DE6" s="884"/>
      <c r="DF6" s="884"/>
      <c r="DG6" s="884"/>
      <c r="DH6" s="884"/>
      <c r="DI6" s="884"/>
      <c r="DJ6" s="884"/>
      <c r="DK6" s="884"/>
      <c r="DL6" s="884"/>
      <c r="DM6" s="884"/>
      <c r="DN6" s="884"/>
      <c r="DO6" s="884"/>
      <c r="DP6" s="884"/>
      <c r="DQ6" s="884"/>
      <c r="DR6" s="884"/>
      <c r="DS6" s="884"/>
      <c r="DT6" s="884"/>
      <c r="DU6" s="884"/>
      <c r="DV6" s="884"/>
      <c r="DW6" s="884"/>
      <c r="DX6" s="884"/>
      <c r="DY6" s="884"/>
      <c r="DZ6" s="884"/>
      <c r="EA6" s="884"/>
      <c r="EB6" s="884"/>
      <c r="EC6" s="884"/>
      <c r="ED6" s="884"/>
      <c r="EE6" s="884"/>
      <c r="EF6" s="884"/>
      <c r="EG6" s="884"/>
      <c r="EH6" s="884"/>
      <c r="EI6" s="884"/>
      <c r="EJ6" s="884"/>
      <c r="EK6" s="884"/>
      <c r="EL6" s="884"/>
      <c r="EM6" s="884"/>
      <c r="EN6" s="884"/>
      <c r="EO6" s="884"/>
      <c r="EP6" s="884"/>
      <c r="EQ6" s="884"/>
      <c r="ER6" s="884"/>
      <c r="ES6" s="884"/>
      <c r="ET6" s="884"/>
      <c r="EU6" s="884"/>
      <c r="EV6" s="884"/>
      <c r="EW6" s="884"/>
      <c r="EX6" s="884"/>
      <c r="EY6" s="884"/>
      <c r="EZ6" s="884"/>
      <c r="FA6" s="884"/>
      <c r="FB6" s="884"/>
      <c r="FC6" s="884"/>
    </row>
    <row r="7" spans="1:159" ht="28.5" customHeight="1" thickBot="1" x14ac:dyDescent="0.3">
      <c r="A7" s="881" t="s">
        <v>56</v>
      </c>
      <c r="B7" s="882"/>
      <c r="C7" s="882"/>
      <c r="D7" s="882"/>
      <c r="E7" s="882"/>
      <c r="F7" s="882"/>
      <c r="G7" s="883" t="s">
        <v>331</v>
      </c>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4"/>
      <c r="AY7" s="884"/>
      <c r="AZ7" s="884"/>
      <c r="BA7" s="884"/>
      <c r="BB7" s="884"/>
      <c r="BC7" s="884"/>
      <c r="BD7" s="884"/>
      <c r="BE7" s="884"/>
      <c r="BF7" s="884"/>
      <c r="BG7" s="884"/>
      <c r="BH7" s="884"/>
      <c r="BI7" s="884"/>
      <c r="BJ7" s="884"/>
      <c r="BK7" s="884"/>
      <c r="BL7" s="884"/>
      <c r="BM7" s="884"/>
      <c r="BN7" s="884"/>
      <c r="BO7" s="884"/>
      <c r="BP7" s="884"/>
      <c r="BQ7" s="884"/>
      <c r="BR7" s="884"/>
      <c r="BS7" s="884"/>
      <c r="BT7" s="884"/>
      <c r="BU7" s="884"/>
      <c r="BV7" s="884"/>
      <c r="BW7" s="884"/>
      <c r="BX7" s="884"/>
      <c r="BY7" s="884"/>
      <c r="BZ7" s="884"/>
      <c r="CA7" s="884"/>
      <c r="CB7" s="884"/>
      <c r="CC7" s="884"/>
      <c r="CD7" s="884"/>
      <c r="CE7" s="884"/>
      <c r="CF7" s="884"/>
      <c r="CG7" s="884"/>
      <c r="CH7" s="884"/>
      <c r="CI7" s="884"/>
      <c r="CJ7" s="884"/>
      <c r="CK7" s="884"/>
      <c r="CL7" s="884"/>
      <c r="CM7" s="884"/>
      <c r="CN7" s="884"/>
      <c r="CO7" s="884"/>
      <c r="CP7" s="884"/>
      <c r="CQ7" s="884"/>
      <c r="CR7" s="884"/>
      <c r="CS7" s="884"/>
      <c r="CT7" s="884"/>
      <c r="CU7" s="884"/>
      <c r="CV7" s="884"/>
      <c r="CW7" s="884"/>
      <c r="CX7" s="884"/>
      <c r="CY7" s="884"/>
      <c r="CZ7" s="884"/>
      <c r="DA7" s="884"/>
      <c r="DB7" s="884"/>
      <c r="DC7" s="884"/>
      <c r="DD7" s="884"/>
      <c r="DE7" s="884"/>
      <c r="DF7" s="884"/>
      <c r="DG7" s="884"/>
      <c r="DH7" s="884"/>
      <c r="DI7" s="884"/>
      <c r="DJ7" s="884"/>
      <c r="DK7" s="884"/>
      <c r="DL7" s="884"/>
      <c r="DM7" s="884"/>
      <c r="DN7" s="884"/>
      <c r="DO7" s="884"/>
      <c r="DP7" s="884"/>
      <c r="DQ7" s="884"/>
      <c r="DR7" s="884"/>
      <c r="DS7" s="884"/>
      <c r="DT7" s="884"/>
      <c r="DU7" s="884"/>
      <c r="DV7" s="884"/>
      <c r="DW7" s="884"/>
      <c r="DX7" s="884"/>
      <c r="DY7" s="884"/>
      <c r="DZ7" s="884"/>
      <c r="EA7" s="884"/>
      <c r="EB7" s="884"/>
      <c r="EC7" s="884"/>
      <c r="ED7" s="884"/>
      <c r="EE7" s="884"/>
      <c r="EF7" s="884"/>
      <c r="EG7" s="884"/>
      <c r="EH7" s="884"/>
      <c r="EI7" s="884"/>
      <c r="EJ7" s="884"/>
      <c r="EK7" s="884"/>
      <c r="EL7" s="884"/>
      <c r="EM7" s="884"/>
      <c r="EN7" s="884"/>
      <c r="EO7" s="884"/>
      <c r="EP7" s="884"/>
      <c r="EQ7" s="884"/>
      <c r="ER7" s="884"/>
      <c r="ES7" s="884"/>
      <c r="ET7" s="884"/>
      <c r="EU7" s="884"/>
      <c r="EV7" s="884"/>
      <c r="EW7" s="884"/>
      <c r="EX7" s="884"/>
      <c r="EY7" s="884"/>
      <c r="EZ7" s="884"/>
      <c r="FA7" s="884"/>
      <c r="FB7" s="884"/>
      <c r="FC7" s="884"/>
    </row>
    <row r="8" spans="1:159" ht="36" customHeight="1" thickBot="1" x14ac:dyDescent="0.3">
      <c r="A8" s="881" t="s">
        <v>1</v>
      </c>
      <c r="B8" s="882"/>
      <c r="C8" s="882"/>
      <c r="D8" s="882"/>
      <c r="E8" s="882"/>
      <c r="F8" s="882"/>
      <c r="G8" s="901" t="s">
        <v>332</v>
      </c>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2"/>
      <c r="AY8" s="902"/>
      <c r="AZ8" s="902"/>
      <c r="BA8" s="902"/>
      <c r="BB8" s="902"/>
      <c r="BC8" s="902"/>
      <c r="BD8" s="902"/>
      <c r="BE8" s="902"/>
      <c r="BF8" s="902"/>
      <c r="BG8" s="902"/>
      <c r="BH8" s="902"/>
      <c r="BI8" s="902"/>
      <c r="BJ8" s="902"/>
      <c r="BK8" s="902"/>
      <c r="BL8" s="902"/>
      <c r="BM8" s="902"/>
      <c r="BN8" s="902"/>
      <c r="BO8" s="902"/>
      <c r="BP8" s="902"/>
      <c r="BQ8" s="902"/>
      <c r="BR8" s="902"/>
      <c r="BS8" s="902"/>
      <c r="BT8" s="902"/>
      <c r="BU8" s="902"/>
      <c r="BV8" s="902"/>
      <c r="BW8" s="902"/>
      <c r="BX8" s="902"/>
      <c r="BY8" s="902"/>
      <c r="BZ8" s="902"/>
      <c r="CA8" s="902"/>
      <c r="CB8" s="902"/>
      <c r="CC8" s="902"/>
      <c r="CD8" s="902"/>
      <c r="CE8" s="902"/>
      <c r="CF8" s="902"/>
      <c r="CG8" s="902"/>
      <c r="CH8" s="902"/>
      <c r="CI8" s="902"/>
      <c r="CJ8" s="902"/>
      <c r="CK8" s="902"/>
      <c r="CL8" s="902"/>
      <c r="CM8" s="902"/>
      <c r="CN8" s="902"/>
      <c r="CO8" s="902"/>
      <c r="CP8" s="902"/>
      <c r="CQ8" s="902"/>
      <c r="CR8" s="902"/>
      <c r="CS8" s="902"/>
      <c r="CT8" s="902"/>
      <c r="CU8" s="902"/>
      <c r="CV8" s="902"/>
      <c r="CW8" s="902"/>
      <c r="CX8" s="902"/>
      <c r="CY8" s="902"/>
      <c r="CZ8" s="902"/>
      <c r="DA8" s="902"/>
      <c r="DB8" s="902"/>
      <c r="DC8" s="902"/>
      <c r="DD8" s="902"/>
      <c r="DE8" s="902"/>
      <c r="DF8" s="902"/>
      <c r="DG8" s="902"/>
      <c r="DH8" s="902"/>
      <c r="DI8" s="902"/>
      <c r="DJ8" s="902"/>
      <c r="DK8" s="902"/>
      <c r="DL8" s="902"/>
      <c r="DM8" s="902"/>
      <c r="DN8" s="902"/>
      <c r="DO8" s="902"/>
      <c r="DP8" s="902"/>
      <c r="DQ8" s="902"/>
      <c r="DR8" s="902"/>
      <c r="DS8" s="902"/>
      <c r="DT8" s="902"/>
      <c r="DU8" s="902"/>
      <c r="DV8" s="902"/>
      <c r="DW8" s="902"/>
      <c r="DX8" s="902"/>
      <c r="DY8" s="902"/>
      <c r="DZ8" s="902"/>
      <c r="EA8" s="902"/>
      <c r="EB8" s="902"/>
      <c r="EC8" s="902"/>
      <c r="ED8" s="902"/>
      <c r="EE8" s="902"/>
      <c r="EF8" s="902"/>
      <c r="EG8" s="902"/>
      <c r="EH8" s="902"/>
      <c r="EI8" s="902"/>
      <c r="EJ8" s="902"/>
      <c r="EK8" s="902"/>
      <c r="EL8" s="902"/>
      <c r="EM8" s="902"/>
      <c r="EN8" s="902"/>
      <c r="EO8" s="902"/>
      <c r="EP8" s="902"/>
      <c r="EQ8" s="902"/>
      <c r="ER8" s="902"/>
      <c r="ES8" s="902"/>
      <c r="ET8" s="902"/>
      <c r="EU8" s="902"/>
      <c r="EV8" s="902"/>
      <c r="EW8" s="902"/>
      <c r="EX8" s="902"/>
      <c r="EY8" s="902"/>
      <c r="EZ8" s="902"/>
      <c r="FA8" s="902"/>
      <c r="FB8" s="902"/>
      <c r="FC8" s="902"/>
    </row>
    <row r="9" spans="1:159" ht="18.75" thickBot="1" x14ac:dyDescent="0.3">
      <c r="A9" s="33"/>
      <c r="B9" s="32"/>
      <c r="C9" s="32"/>
      <c r="D9" s="32"/>
      <c r="E9" s="32"/>
      <c r="F9" s="32"/>
      <c r="G9" s="30"/>
      <c r="H9" s="30"/>
      <c r="I9" s="30"/>
      <c r="J9" s="30"/>
      <c r="K9" s="30"/>
      <c r="L9" s="30"/>
      <c r="M9" s="30"/>
      <c r="N9" s="30"/>
      <c r="O9" s="30"/>
      <c r="P9" s="30"/>
      <c r="Q9" s="30"/>
      <c r="R9" s="30"/>
      <c r="S9" s="30"/>
      <c r="T9" s="30"/>
      <c r="U9" s="69"/>
      <c r="V9" s="30"/>
      <c r="W9" s="30"/>
      <c r="X9" s="30"/>
      <c r="Y9" s="69"/>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row>
    <row r="10" spans="1:159" s="1" customFormat="1" ht="36" customHeight="1" thickBot="1" x14ac:dyDescent="0.25">
      <c r="A10" s="906" t="s">
        <v>70</v>
      </c>
      <c r="B10" s="907"/>
      <c r="C10" s="907"/>
      <c r="D10" s="907"/>
      <c r="E10" s="907"/>
      <c r="F10" s="907"/>
      <c r="G10" s="907"/>
      <c r="H10" s="907"/>
      <c r="I10" s="908"/>
      <c r="J10" s="907" t="s">
        <v>237</v>
      </c>
      <c r="K10" s="907"/>
      <c r="L10" s="907"/>
      <c r="M10" s="907"/>
      <c r="N10" s="907"/>
      <c r="O10" s="907"/>
      <c r="P10" s="907"/>
      <c r="Q10" s="907"/>
      <c r="R10" s="907"/>
      <c r="S10" s="907"/>
      <c r="T10" s="907"/>
      <c r="U10" s="907"/>
      <c r="V10" s="907"/>
      <c r="W10" s="907"/>
      <c r="X10" s="907"/>
      <c r="Y10" s="907"/>
      <c r="Z10" s="907"/>
      <c r="AA10" s="907"/>
      <c r="AB10" s="907"/>
      <c r="AC10" s="907"/>
      <c r="AD10" s="907"/>
      <c r="AE10" s="907"/>
      <c r="AF10" s="907"/>
      <c r="AG10" s="907"/>
      <c r="AH10" s="907"/>
      <c r="AI10" s="907"/>
      <c r="AJ10" s="907"/>
      <c r="AK10" s="907"/>
      <c r="AL10" s="907"/>
      <c r="AM10" s="907"/>
      <c r="AN10" s="907"/>
      <c r="AO10" s="907"/>
      <c r="AP10" s="907"/>
      <c r="AQ10" s="907"/>
      <c r="AR10" s="907"/>
      <c r="AS10" s="907"/>
      <c r="AT10" s="907"/>
      <c r="AU10" s="907"/>
      <c r="AV10" s="907"/>
      <c r="AW10" s="907"/>
      <c r="AX10" s="907"/>
      <c r="AY10" s="907"/>
      <c r="AZ10" s="907"/>
      <c r="BA10" s="907"/>
      <c r="BB10" s="907"/>
      <c r="BC10" s="907"/>
      <c r="BD10" s="907"/>
      <c r="BE10" s="907"/>
      <c r="BF10" s="907"/>
      <c r="BG10" s="907"/>
      <c r="BH10" s="907"/>
      <c r="BI10" s="907"/>
      <c r="BJ10" s="907"/>
      <c r="BK10" s="907"/>
      <c r="BL10" s="907"/>
      <c r="BM10" s="907"/>
      <c r="BN10" s="907"/>
      <c r="BO10" s="907"/>
      <c r="BP10" s="907"/>
      <c r="BQ10" s="907"/>
      <c r="BR10" s="907"/>
      <c r="BS10" s="907"/>
      <c r="BT10" s="907"/>
      <c r="BU10" s="907"/>
      <c r="BV10" s="907"/>
      <c r="BW10" s="907"/>
      <c r="BX10" s="907"/>
      <c r="BY10" s="907"/>
      <c r="BZ10" s="907"/>
      <c r="CA10" s="907"/>
      <c r="CB10" s="907"/>
      <c r="CC10" s="907"/>
      <c r="CD10" s="907"/>
      <c r="CE10" s="907"/>
      <c r="CF10" s="907"/>
      <c r="CG10" s="907"/>
      <c r="CH10" s="907"/>
      <c r="CI10" s="907"/>
      <c r="CJ10" s="907"/>
      <c r="CK10" s="907"/>
      <c r="CL10" s="907"/>
      <c r="CM10" s="907"/>
      <c r="CN10" s="907"/>
      <c r="CO10" s="907"/>
      <c r="CP10" s="907"/>
      <c r="CQ10" s="907"/>
      <c r="CR10" s="907"/>
      <c r="CS10" s="907"/>
      <c r="CT10" s="907"/>
      <c r="CU10" s="907"/>
      <c r="CV10" s="907"/>
      <c r="CW10" s="907"/>
      <c r="CX10" s="907"/>
      <c r="CY10" s="907"/>
      <c r="CZ10" s="907"/>
      <c r="DA10" s="907"/>
      <c r="DB10" s="907"/>
      <c r="DC10" s="907"/>
      <c r="DD10" s="907"/>
      <c r="DE10" s="907"/>
      <c r="DF10" s="907"/>
      <c r="DG10" s="907"/>
      <c r="DH10" s="907"/>
      <c r="DI10" s="907"/>
      <c r="DJ10" s="907"/>
      <c r="DK10" s="907"/>
      <c r="DL10" s="907"/>
      <c r="DM10" s="907"/>
      <c r="DN10" s="907"/>
      <c r="DO10" s="907"/>
      <c r="DP10" s="907"/>
      <c r="DQ10" s="907"/>
      <c r="DR10" s="907"/>
      <c r="DS10" s="907"/>
      <c r="DT10" s="907"/>
      <c r="DU10" s="907"/>
      <c r="DV10" s="907"/>
      <c r="DW10" s="907"/>
      <c r="DX10" s="907"/>
      <c r="DY10" s="907"/>
      <c r="DZ10" s="907"/>
      <c r="EA10" s="907"/>
      <c r="EB10" s="907"/>
      <c r="EC10" s="907"/>
      <c r="ED10" s="907"/>
      <c r="EE10" s="907"/>
      <c r="EF10" s="907"/>
      <c r="EG10" s="907"/>
      <c r="EH10" s="907"/>
      <c r="EI10" s="907"/>
      <c r="EJ10" s="907"/>
      <c r="EK10" s="907"/>
      <c r="EL10" s="907"/>
      <c r="EM10" s="907"/>
      <c r="EN10" s="907"/>
      <c r="EO10" s="907"/>
      <c r="EP10" s="907"/>
      <c r="EQ10" s="907"/>
      <c r="ER10" s="907"/>
      <c r="ES10" s="908"/>
      <c r="ET10" s="909" t="s">
        <v>229</v>
      </c>
      <c r="EU10" s="909" t="s">
        <v>230</v>
      </c>
      <c r="EV10" s="911" t="s">
        <v>231</v>
      </c>
      <c r="EW10" s="913" t="s">
        <v>262</v>
      </c>
      <c r="EX10" s="911" t="s">
        <v>256</v>
      </c>
      <c r="EY10" s="918" t="s">
        <v>257</v>
      </c>
      <c r="EZ10" s="921" t="s">
        <v>258</v>
      </c>
      <c r="FA10" s="921" t="s">
        <v>259</v>
      </c>
      <c r="FB10" s="921" t="s">
        <v>261</v>
      </c>
      <c r="FC10" s="903" t="s">
        <v>260</v>
      </c>
    </row>
    <row r="11" spans="1:159" s="1" customFormat="1" ht="24.75" customHeight="1" thickBot="1" x14ac:dyDescent="0.25">
      <c r="A11" s="906" t="s">
        <v>80</v>
      </c>
      <c r="B11" s="907"/>
      <c r="C11" s="907"/>
      <c r="D11" s="907"/>
      <c r="E11" s="907"/>
      <c r="F11" s="907"/>
      <c r="G11" s="907"/>
      <c r="H11" s="907"/>
      <c r="I11" s="908"/>
      <c r="J11" s="915" t="s">
        <v>49</v>
      </c>
      <c r="K11" s="916"/>
      <c r="L11" s="916"/>
      <c r="M11" s="916"/>
      <c r="N11" s="916"/>
      <c r="O11" s="916"/>
      <c r="P11" s="916"/>
      <c r="Q11" s="916"/>
      <c r="R11" s="916"/>
      <c r="S11" s="916"/>
      <c r="T11" s="916"/>
      <c r="U11" s="916"/>
      <c r="V11" s="916"/>
      <c r="W11" s="916"/>
      <c r="X11" s="916"/>
      <c r="Y11" s="916"/>
      <c r="Z11" s="916"/>
      <c r="AA11" s="916"/>
      <c r="AB11" s="916"/>
      <c r="AC11" s="917"/>
      <c r="AD11" s="915" t="s">
        <v>50</v>
      </c>
      <c r="AE11" s="916"/>
      <c r="AF11" s="916"/>
      <c r="AG11" s="916"/>
      <c r="AH11" s="916"/>
      <c r="AI11" s="916"/>
      <c r="AJ11" s="916"/>
      <c r="AK11" s="916"/>
      <c r="AL11" s="916"/>
      <c r="AM11" s="916"/>
      <c r="AN11" s="916"/>
      <c r="AO11" s="916"/>
      <c r="AP11" s="916"/>
      <c r="AQ11" s="916"/>
      <c r="AR11" s="916"/>
      <c r="AS11" s="916"/>
      <c r="AT11" s="916"/>
      <c r="AU11" s="916"/>
      <c r="AV11" s="916"/>
      <c r="AW11" s="916"/>
      <c r="AX11" s="916"/>
      <c r="AY11" s="916"/>
      <c r="AZ11" s="916"/>
      <c r="BA11" s="916"/>
      <c r="BB11" s="916"/>
      <c r="BC11" s="916"/>
      <c r="BD11" s="916"/>
      <c r="BE11" s="916"/>
      <c r="BF11" s="916"/>
      <c r="BG11" s="917"/>
      <c r="BH11" s="915" t="s">
        <v>62</v>
      </c>
      <c r="BI11" s="916"/>
      <c r="BJ11" s="916"/>
      <c r="BK11" s="916"/>
      <c r="BL11" s="916"/>
      <c r="BM11" s="916"/>
      <c r="BN11" s="916"/>
      <c r="BO11" s="916"/>
      <c r="BP11" s="916"/>
      <c r="BQ11" s="916"/>
      <c r="BR11" s="916"/>
      <c r="BS11" s="916"/>
      <c r="BT11" s="916"/>
      <c r="BU11" s="916"/>
      <c r="BV11" s="916"/>
      <c r="BW11" s="916"/>
      <c r="BX11" s="916"/>
      <c r="BY11" s="916"/>
      <c r="BZ11" s="916"/>
      <c r="CA11" s="916"/>
      <c r="CB11" s="916"/>
      <c r="CC11" s="916"/>
      <c r="CD11" s="916"/>
      <c r="CE11" s="916"/>
      <c r="CF11" s="916"/>
      <c r="CG11" s="916"/>
      <c r="CH11" s="916"/>
      <c r="CI11" s="916"/>
      <c r="CJ11" s="916"/>
      <c r="CK11" s="917"/>
      <c r="CL11" s="916" t="s">
        <v>63</v>
      </c>
      <c r="CM11" s="916"/>
      <c r="CN11" s="916"/>
      <c r="CO11" s="916"/>
      <c r="CP11" s="916"/>
      <c r="CQ11" s="916"/>
      <c r="CR11" s="916"/>
      <c r="CS11" s="916"/>
      <c r="CT11" s="916"/>
      <c r="CU11" s="916"/>
      <c r="CV11" s="916"/>
      <c r="CW11" s="916"/>
      <c r="CX11" s="916"/>
      <c r="CY11" s="916"/>
      <c r="CZ11" s="916"/>
      <c r="DA11" s="916"/>
      <c r="DB11" s="916"/>
      <c r="DC11" s="916"/>
      <c r="DD11" s="916"/>
      <c r="DE11" s="916"/>
      <c r="DF11" s="916"/>
      <c r="DG11" s="916"/>
      <c r="DH11" s="916"/>
      <c r="DI11" s="916"/>
      <c r="DJ11" s="916"/>
      <c r="DK11" s="916"/>
      <c r="DL11" s="916"/>
      <c r="DM11" s="916"/>
      <c r="DN11" s="916"/>
      <c r="DO11" s="916"/>
      <c r="DP11" s="915" t="s">
        <v>64</v>
      </c>
      <c r="DQ11" s="916"/>
      <c r="DR11" s="916"/>
      <c r="DS11" s="916"/>
      <c r="DT11" s="916"/>
      <c r="DU11" s="916"/>
      <c r="DV11" s="916"/>
      <c r="DW11" s="916"/>
      <c r="DX11" s="916"/>
      <c r="DY11" s="916"/>
      <c r="DZ11" s="916"/>
      <c r="EA11" s="916"/>
      <c r="EB11" s="916"/>
      <c r="EC11" s="916"/>
      <c r="ED11" s="916"/>
      <c r="EE11" s="916"/>
      <c r="EF11" s="916"/>
      <c r="EG11" s="916"/>
      <c r="EH11" s="916"/>
      <c r="EI11" s="916"/>
      <c r="EJ11" s="916"/>
      <c r="EK11" s="916"/>
      <c r="EL11" s="916"/>
      <c r="EM11" s="916"/>
      <c r="EN11" s="916"/>
      <c r="EO11" s="916"/>
      <c r="EP11" s="916"/>
      <c r="EQ11" s="916"/>
      <c r="ER11" s="916"/>
      <c r="ES11" s="916"/>
      <c r="ET11" s="910"/>
      <c r="EU11" s="910"/>
      <c r="EV11" s="912"/>
      <c r="EW11" s="914"/>
      <c r="EX11" s="912"/>
      <c r="EY11" s="919"/>
      <c r="EZ11" s="922"/>
      <c r="FA11" s="922"/>
      <c r="FB11" s="922"/>
      <c r="FC11" s="904"/>
    </row>
    <row r="12" spans="1:159" s="1" customFormat="1" ht="120.75" customHeight="1" x14ac:dyDescent="0.2">
      <c r="A12" s="242" t="s">
        <v>71</v>
      </c>
      <c r="B12" s="242" t="s">
        <v>72</v>
      </c>
      <c r="C12" s="243" t="s">
        <v>73</v>
      </c>
      <c r="D12" s="243" t="s">
        <v>74</v>
      </c>
      <c r="E12" s="243" t="s">
        <v>75</v>
      </c>
      <c r="F12" s="243" t="s">
        <v>76</v>
      </c>
      <c r="G12" s="243" t="s">
        <v>77</v>
      </c>
      <c r="H12" s="243" t="s">
        <v>78</v>
      </c>
      <c r="I12" s="244" t="s">
        <v>79</v>
      </c>
      <c r="J12" s="100" t="s">
        <v>246</v>
      </c>
      <c r="K12" s="99" t="s">
        <v>217</v>
      </c>
      <c r="L12" s="102" t="s">
        <v>227</v>
      </c>
      <c r="M12" s="99" t="s">
        <v>218</v>
      </c>
      <c r="N12" s="102" t="s">
        <v>58</v>
      </c>
      <c r="O12" s="99" t="s">
        <v>219</v>
      </c>
      <c r="P12" s="102" t="s">
        <v>59</v>
      </c>
      <c r="Q12" s="99" t="s">
        <v>220</v>
      </c>
      <c r="R12" s="102" t="s">
        <v>60</v>
      </c>
      <c r="S12" s="99" t="s">
        <v>221</v>
      </c>
      <c r="T12" s="102" t="s">
        <v>61</v>
      </c>
      <c r="U12" s="99" t="s">
        <v>222</v>
      </c>
      <c r="V12" s="102" t="s">
        <v>51</v>
      </c>
      <c r="W12" s="99" t="s">
        <v>223</v>
      </c>
      <c r="X12" s="98" t="s">
        <v>228</v>
      </c>
      <c r="Y12" s="234" t="s">
        <v>226</v>
      </c>
      <c r="Z12" s="245" t="s">
        <v>263</v>
      </c>
      <c r="AA12" s="246" t="s">
        <v>264</v>
      </c>
      <c r="AB12" s="247" t="s">
        <v>265</v>
      </c>
      <c r="AC12" s="246" t="s">
        <v>266</v>
      </c>
      <c r="AD12" s="100" t="s">
        <v>246</v>
      </c>
      <c r="AE12" s="99" t="s">
        <v>212</v>
      </c>
      <c r="AF12" s="102" t="s">
        <v>52</v>
      </c>
      <c r="AG12" s="99" t="s">
        <v>213</v>
      </c>
      <c r="AH12" s="102" t="s">
        <v>53</v>
      </c>
      <c r="AI12" s="99" t="s">
        <v>214</v>
      </c>
      <c r="AJ12" s="102" t="s">
        <v>54</v>
      </c>
      <c r="AK12" s="99" t="s">
        <v>215</v>
      </c>
      <c r="AL12" s="102" t="s">
        <v>55</v>
      </c>
      <c r="AM12" s="99" t="s">
        <v>216</v>
      </c>
      <c r="AN12" s="102" t="s">
        <v>57</v>
      </c>
      <c r="AO12" s="99" t="s">
        <v>217</v>
      </c>
      <c r="AP12" s="102" t="s">
        <v>227</v>
      </c>
      <c r="AQ12" s="99" t="s">
        <v>218</v>
      </c>
      <c r="AR12" s="102" t="s">
        <v>58</v>
      </c>
      <c r="AS12" s="99" t="s">
        <v>219</v>
      </c>
      <c r="AT12" s="102" t="s">
        <v>59</v>
      </c>
      <c r="AU12" s="99" t="s">
        <v>220</v>
      </c>
      <c r="AV12" s="102" t="s">
        <v>60</v>
      </c>
      <c r="AW12" s="99" t="s">
        <v>221</v>
      </c>
      <c r="AX12" s="102" t="s">
        <v>61</v>
      </c>
      <c r="AY12" s="99" t="s">
        <v>222</v>
      </c>
      <c r="AZ12" s="102" t="s">
        <v>51</v>
      </c>
      <c r="BA12" s="99" t="s">
        <v>223</v>
      </c>
      <c r="BB12" s="98" t="s">
        <v>228</v>
      </c>
      <c r="BC12" s="234" t="s">
        <v>226</v>
      </c>
      <c r="BD12" s="248" t="s">
        <v>254</v>
      </c>
      <c r="BE12" s="246" t="s">
        <v>253</v>
      </c>
      <c r="BF12" s="247" t="s">
        <v>252</v>
      </c>
      <c r="BG12" s="246" t="s">
        <v>251</v>
      </c>
      <c r="BH12" s="100" t="s">
        <v>246</v>
      </c>
      <c r="BI12" s="99" t="s">
        <v>212</v>
      </c>
      <c r="BJ12" s="102" t="s">
        <v>52</v>
      </c>
      <c r="BK12" s="99" t="s">
        <v>213</v>
      </c>
      <c r="BL12" s="102" t="s">
        <v>53</v>
      </c>
      <c r="BM12" s="99" t="s">
        <v>214</v>
      </c>
      <c r="BN12" s="102" t="s">
        <v>54</v>
      </c>
      <c r="BO12" s="99" t="s">
        <v>215</v>
      </c>
      <c r="BP12" s="102" t="s">
        <v>55</v>
      </c>
      <c r="BQ12" s="99" t="s">
        <v>216</v>
      </c>
      <c r="BR12" s="102" t="s">
        <v>57</v>
      </c>
      <c r="BS12" s="99" t="s">
        <v>217</v>
      </c>
      <c r="BT12" s="102" t="s">
        <v>227</v>
      </c>
      <c r="BU12" s="99" t="s">
        <v>218</v>
      </c>
      <c r="BV12" s="102" t="s">
        <v>58</v>
      </c>
      <c r="BW12" s="99" t="s">
        <v>219</v>
      </c>
      <c r="BX12" s="102" t="s">
        <v>59</v>
      </c>
      <c r="BY12" s="99" t="s">
        <v>220</v>
      </c>
      <c r="BZ12" s="102" t="s">
        <v>60</v>
      </c>
      <c r="CA12" s="99" t="s">
        <v>221</v>
      </c>
      <c r="CB12" s="102" t="s">
        <v>61</v>
      </c>
      <c r="CC12" s="99" t="s">
        <v>222</v>
      </c>
      <c r="CD12" s="102" t="s">
        <v>51</v>
      </c>
      <c r="CE12" s="99" t="s">
        <v>223</v>
      </c>
      <c r="CF12" s="98" t="s">
        <v>228</v>
      </c>
      <c r="CG12" s="234" t="s">
        <v>226</v>
      </c>
      <c r="CH12" s="247" t="s">
        <v>232</v>
      </c>
      <c r="CI12" s="246" t="s">
        <v>233</v>
      </c>
      <c r="CJ12" s="247" t="s">
        <v>234</v>
      </c>
      <c r="CK12" s="246" t="s">
        <v>235</v>
      </c>
      <c r="CL12" s="249" t="s">
        <v>246</v>
      </c>
      <c r="CM12" s="99" t="s">
        <v>212</v>
      </c>
      <c r="CN12" s="102" t="s">
        <v>52</v>
      </c>
      <c r="CO12" s="99" t="s">
        <v>213</v>
      </c>
      <c r="CP12" s="102" t="s">
        <v>53</v>
      </c>
      <c r="CQ12" s="99" t="s">
        <v>214</v>
      </c>
      <c r="CR12" s="102" t="s">
        <v>54</v>
      </c>
      <c r="CS12" s="99" t="s">
        <v>215</v>
      </c>
      <c r="CT12" s="102" t="s">
        <v>55</v>
      </c>
      <c r="CU12" s="99" t="s">
        <v>216</v>
      </c>
      <c r="CV12" s="257" t="s">
        <v>57</v>
      </c>
      <c r="CW12" s="99" t="s">
        <v>217</v>
      </c>
      <c r="CX12" s="102" t="s">
        <v>227</v>
      </c>
      <c r="CY12" s="99" t="s">
        <v>218</v>
      </c>
      <c r="CZ12" s="102" t="s">
        <v>58</v>
      </c>
      <c r="DA12" s="99" t="s">
        <v>219</v>
      </c>
      <c r="DB12" s="257" t="s">
        <v>59</v>
      </c>
      <c r="DC12" s="99" t="s">
        <v>220</v>
      </c>
      <c r="DD12" s="102" t="s">
        <v>60</v>
      </c>
      <c r="DE12" s="99" t="s">
        <v>221</v>
      </c>
      <c r="DF12" s="102" t="s">
        <v>61</v>
      </c>
      <c r="DG12" s="99" t="s">
        <v>222</v>
      </c>
      <c r="DH12" s="102" t="s">
        <v>51</v>
      </c>
      <c r="DI12" s="99" t="s">
        <v>223</v>
      </c>
      <c r="DJ12" s="98" t="s">
        <v>228</v>
      </c>
      <c r="DK12" s="234" t="s">
        <v>226</v>
      </c>
      <c r="DL12" s="82" t="s">
        <v>238</v>
      </c>
      <c r="DM12" s="83" t="s">
        <v>239</v>
      </c>
      <c r="DN12" s="84" t="s">
        <v>240</v>
      </c>
      <c r="DO12" s="83" t="s">
        <v>241</v>
      </c>
      <c r="DP12" s="249" t="s">
        <v>246</v>
      </c>
      <c r="DQ12" s="99" t="s">
        <v>212</v>
      </c>
      <c r="DR12" s="102" t="s">
        <v>52</v>
      </c>
      <c r="DS12" s="99" t="s">
        <v>213</v>
      </c>
      <c r="DT12" s="102" t="s">
        <v>53</v>
      </c>
      <c r="DU12" s="99" t="s">
        <v>214</v>
      </c>
      <c r="DV12" s="102" t="s">
        <v>54</v>
      </c>
      <c r="DW12" s="99" t="s">
        <v>215</v>
      </c>
      <c r="DX12" s="102" t="s">
        <v>55</v>
      </c>
      <c r="DY12" s="99" t="s">
        <v>216</v>
      </c>
      <c r="DZ12" s="102" t="s">
        <v>57</v>
      </c>
      <c r="EA12" s="99" t="s">
        <v>217</v>
      </c>
      <c r="EB12" s="102" t="s">
        <v>227</v>
      </c>
      <c r="EC12" s="99" t="s">
        <v>218</v>
      </c>
      <c r="ED12" s="102" t="s">
        <v>58</v>
      </c>
      <c r="EE12" s="99" t="s">
        <v>219</v>
      </c>
      <c r="EF12" s="102" t="s">
        <v>59</v>
      </c>
      <c r="EG12" s="99" t="s">
        <v>220</v>
      </c>
      <c r="EH12" s="102" t="s">
        <v>60</v>
      </c>
      <c r="EI12" s="99" t="s">
        <v>221</v>
      </c>
      <c r="EJ12" s="102" t="s">
        <v>61</v>
      </c>
      <c r="EK12" s="99" t="s">
        <v>222</v>
      </c>
      <c r="EL12" s="102" t="s">
        <v>51</v>
      </c>
      <c r="EM12" s="99" t="s">
        <v>223</v>
      </c>
      <c r="EN12" s="98" t="s">
        <v>228</v>
      </c>
      <c r="EO12" s="234" t="s">
        <v>226</v>
      </c>
      <c r="EP12" s="82" t="s">
        <v>242</v>
      </c>
      <c r="EQ12" s="83" t="s">
        <v>243</v>
      </c>
      <c r="ER12" s="84" t="s">
        <v>244</v>
      </c>
      <c r="ES12" s="250" t="s">
        <v>245</v>
      </c>
      <c r="ET12" s="910"/>
      <c r="EU12" s="910"/>
      <c r="EV12" s="912"/>
      <c r="EW12" s="914"/>
      <c r="EX12" s="912"/>
      <c r="EY12" s="920"/>
      <c r="EZ12" s="923"/>
      <c r="FA12" s="923"/>
      <c r="FB12" s="923"/>
      <c r="FC12" s="905"/>
    </row>
    <row r="13" spans="1:159" s="1" customFormat="1" ht="170.25" customHeight="1" x14ac:dyDescent="0.2">
      <c r="A13" s="604">
        <v>5</v>
      </c>
      <c r="B13" s="604">
        <v>56</v>
      </c>
      <c r="C13" s="604">
        <v>531</v>
      </c>
      <c r="D13" s="605" t="s">
        <v>323</v>
      </c>
      <c r="E13" s="604">
        <v>580</v>
      </c>
      <c r="F13" s="606" t="s">
        <v>383</v>
      </c>
      <c r="G13" s="604" t="s">
        <v>324</v>
      </c>
      <c r="H13" s="606" t="s">
        <v>280</v>
      </c>
      <c r="I13" s="575">
        <v>12</v>
      </c>
      <c r="J13" s="576">
        <v>0.63</v>
      </c>
      <c r="K13" s="576"/>
      <c r="L13" s="577"/>
      <c r="M13" s="576">
        <v>0</v>
      </c>
      <c r="N13" s="577">
        <v>0</v>
      </c>
      <c r="O13" s="576">
        <v>0</v>
      </c>
      <c r="P13" s="577">
        <v>0</v>
      </c>
      <c r="Q13" s="576">
        <v>0</v>
      </c>
      <c r="R13" s="577">
        <v>0</v>
      </c>
      <c r="S13" s="576">
        <v>0</v>
      </c>
      <c r="T13" s="577">
        <v>0</v>
      </c>
      <c r="U13" s="576">
        <v>0</v>
      </c>
      <c r="V13" s="577">
        <v>0</v>
      </c>
      <c r="W13" s="576">
        <v>0.59</v>
      </c>
      <c r="X13" s="578">
        <v>0.59</v>
      </c>
      <c r="Y13" s="607">
        <f>W13+U13+S13+Q13+O13+M13+K13</f>
        <v>0.59</v>
      </c>
      <c r="Z13" s="607">
        <f>W13+U13+S13+Q13+O13+M13+K13</f>
        <v>0.59</v>
      </c>
      <c r="AA13" s="607">
        <f>X13+V13+T13+R13+P13+N13+L13</f>
        <v>0.59</v>
      </c>
      <c r="AB13" s="607">
        <f>W13+U13+S13+Q13+O13+M13+K13</f>
        <v>0.59</v>
      </c>
      <c r="AC13" s="607">
        <f>X13+V13+T13+R13+P13+N13+L13</f>
        <v>0.59</v>
      </c>
      <c r="AD13" s="579">
        <v>0.71</v>
      </c>
      <c r="AE13" s="576">
        <v>0</v>
      </c>
      <c r="AF13" s="580">
        <v>0</v>
      </c>
      <c r="AG13" s="576">
        <v>0</v>
      </c>
      <c r="AH13" s="580">
        <v>0</v>
      </c>
      <c r="AI13" s="576">
        <v>0</v>
      </c>
      <c r="AJ13" s="580">
        <v>0</v>
      </c>
      <c r="AK13" s="576">
        <v>0</v>
      </c>
      <c r="AL13" s="580">
        <v>0</v>
      </c>
      <c r="AM13" s="576">
        <v>7.21</v>
      </c>
      <c r="AN13" s="580">
        <f>7.8-AC13</f>
        <v>7.21</v>
      </c>
      <c r="AO13" s="576">
        <v>0</v>
      </c>
      <c r="AP13" s="580">
        <v>0</v>
      </c>
      <c r="AQ13" s="576">
        <v>0</v>
      </c>
      <c r="AR13" s="580">
        <v>0</v>
      </c>
      <c r="AS13" s="576">
        <v>0</v>
      </c>
      <c r="AT13" s="580">
        <v>0</v>
      </c>
      <c r="AU13" s="576">
        <v>0</v>
      </c>
      <c r="AV13" s="580">
        <v>0</v>
      </c>
      <c r="AW13" s="576">
        <v>0</v>
      </c>
      <c r="AX13" s="580">
        <v>0</v>
      </c>
      <c r="AY13" s="576">
        <v>0</v>
      </c>
      <c r="AZ13" s="580">
        <v>0</v>
      </c>
      <c r="BA13" s="576">
        <v>0</v>
      </c>
      <c r="BB13" s="580">
        <v>0</v>
      </c>
      <c r="BC13" s="581">
        <f>BA13+AY13+AW13+AU13+AQ13+AO13+AM13+AK13+AI13+AG13+AS13+AE13</f>
        <v>7.21</v>
      </c>
      <c r="BD13" s="581">
        <f>AM13+AK13+AI13+AG13+AO13+AE13+AQ13+AS13+AU13+AW13+AY13+BA13</f>
        <v>7.21</v>
      </c>
      <c r="BE13" s="581">
        <f>AF13+AH13+AJ13+AL13+AN13+AP13+AR13+AT13+AV13+AX13+AZ13+BB13</f>
        <v>7.21</v>
      </c>
      <c r="BF13" s="581">
        <f>BA13+AY13+AW13+AU13+AQ13+AO13+AM13+AK13+AI13+AG13+AS13+AE13</f>
        <v>7.21</v>
      </c>
      <c r="BG13" s="581">
        <f>AF13+AH13+AJ13+AL13+AN13+AP13+AR13+AT13+AV13+AX13+AZ13+BB13</f>
        <v>7.21</v>
      </c>
      <c r="BH13" s="582">
        <v>2</v>
      </c>
      <c r="BI13" s="608">
        <v>0</v>
      </c>
      <c r="BJ13" s="608">
        <v>0</v>
      </c>
      <c r="BK13" s="608">
        <v>0</v>
      </c>
      <c r="BL13" s="582">
        <v>0</v>
      </c>
      <c r="BM13" s="608">
        <v>0</v>
      </c>
      <c r="BN13" s="608">
        <v>0</v>
      </c>
      <c r="BO13" s="608">
        <v>0</v>
      </c>
      <c r="BP13" s="608">
        <v>0</v>
      </c>
      <c r="BQ13" s="608">
        <v>0</v>
      </c>
      <c r="BR13" s="608">
        <v>0</v>
      </c>
      <c r="BS13" s="608">
        <v>2</v>
      </c>
      <c r="BT13" s="608">
        <v>2</v>
      </c>
      <c r="BU13" s="608">
        <v>0</v>
      </c>
      <c r="BV13" s="608">
        <v>0</v>
      </c>
      <c r="BW13" s="608">
        <v>0</v>
      </c>
      <c r="BX13" s="608">
        <v>0</v>
      </c>
      <c r="BY13" s="608">
        <v>0</v>
      </c>
      <c r="BZ13" s="608">
        <v>0</v>
      </c>
      <c r="CA13" s="608">
        <v>0</v>
      </c>
      <c r="CB13" s="608">
        <v>0</v>
      </c>
      <c r="CC13" s="608">
        <v>0</v>
      </c>
      <c r="CD13" s="608"/>
      <c r="CE13" s="608">
        <v>0</v>
      </c>
      <c r="CF13" s="608">
        <v>0</v>
      </c>
      <c r="CG13" s="609">
        <f>BI13+BK13+BM13+BO13+BQ13+BS13+BU13+BW13+BY13+CA13+CC13+CE13</f>
        <v>2</v>
      </c>
      <c r="CH13" s="609">
        <f>BI13+BK13+BM13+BO13+BQ13+BS13+BU13+BW13+BY13+CA13+CC13+CE13</f>
        <v>2</v>
      </c>
      <c r="CI13" s="609">
        <f>BJ13+BL13+BN13+BP13+BR13+BT13+BV13+BX13+BZ13+CB13+CD13+CF13</f>
        <v>2</v>
      </c>
      <c r="CJ13" s="609">
        <f>BI13+BK13+BM13+BO13+BQ13+BS13+BU13+BW13+BY13+CA13+CC13+CE13</f>
        <v>2</v>
      </c>
      <c r="CK13" s="609">
        <f>BJ13+BL13+BN13+BP13+BR13+BT13+BV13+BX13+BZ13+CB13+CD13+CF13</f>
        <v>2</v>
      </c>
      <c r="CL13" s="608">
        <v>1.2</v>
      </c>
      <c r="CM13" s="608">
        <v>0</v>
      </c>
      <c r="CN13" s="608">
        <v>0</v>
      </c>
      <c r="CO13" s="608">
        <v>0</v>
      </c>
      <c r="CP13" s="608">
        <v>0</v>
      </c>
      <c r="CQ13" s="608">
        <v>0</v>
      </c>
      <c r="CR13" s="608">
        <v>0</v>
      </c>
      <c r="CS13" s="608">
        <v>0</v>
      </c>
      <c r="CT13" s="608">
        <v>0</v>
      </c>
      <c r="CU13" s="608">
        <v>0</v>
      </c>
      <c r="CV13" s="610">
        <v>0</v>
      </c>
      <c r="CW13" s="608">
        <v>0</v>
      </c>
      <c r="CX13" s="608">
        <v>0</v>
      </c>
      <c r="CY13" s="608">
        <v>0</v>
      </c>
      <c r="CZ13" s="610">
        <v>0</v>
      </c>
      <c r="DA13" s="608">
        <v>0</v>
      </c>
      <c r="DB13" s="610">
        <v>0</v>
      </c>
      <c r="DC13" s="610">
        <v>1.2</v>
      </c>
      <c r="DD13" s="610">
        <v>0</v>
      </c>
      <c r="DE13" s="608">
        <v>0</v>
      </c>
      <c r="DF13" s="608">
        <v>0</v>
      </c>
      <c r="DG13" s="608">
        <v>0</v>
      </c>
      <c r="DH13" s="608">
        <v>0</v>
      </c>
      <c r="DI13" s="608">
        <v>0</v>
      </c>
      <c r="DJ13" s="608">
        <v>0</v>
      </c>
      <c r="DK13" s="581">
        <f>CM13+CO13+CQ13+CS13+CU13+CW13+CY13+DA13+DC13+DE13+DG13+DI13</f>
        <v>1.2</v>
      </c>
      <c r="DL13" s="589">
        <f>CM13+CO13+CQ13+CS13+CU13+CW13+CY13+DA13+DC13</f>
        <v>1.2</v>
      </c>
      <c r="DM13" s="589">
        <f>CN13+CP13+CR13+CT13+CV13+CX13+CZ13+DB13+DD13</f>
        <v>0</v>
      </c>
      <c r="DN13" s="606">
        <f>CM13+CO13+CQ13+CS13+CU13+CW13+CY13+DA13+DC13+DE13+DG13+DI13</f>
        <v>1.2</v>
      </c>
      <c r="DO13" s="608">
        <f>CN13+CP13+CR13+CT13+CV13+CX13+CZ13+DB13+DD13+DF13+DH13+DJ13</f>
        <v>0</v>
      </c>
      <c r="DP13" s="608">
        <v>1</v>
      </c>
      <c r="DQ13" s="611"/>
      <c r="DR13" s="611"/>
      <c r="DS13" s="611"/>
      <c r="DT13" s="611"/>
      <c r="DU13" s="611"/>
      <c r="DV13" s="611"/>
      <c r="DW13" s="611"/>
      <c r="DX13" s="611"/>
      <c r="DY13" s="611"/>
      <c r="DZ13" s="611"/>
      <c r="EA13" s="611"/>
      <c r="EB13" s="611"/>
      <c r="EC13" s="611"/>
      <c r="ED13" s="611"/>
      <c r="EE13" s="611"/>
      <c r="EF13" s="611"/>
      <c r="EG13" s="611"/>
      <c r="EH13" s="611"/>
      <c r="EI13" s="611"/>
      <c r="EJ13" s="611"/>
      <c r="EK13" s="611"/>
      <c r="EL13" s="611"/>
      <c r="EM13" s="611"/>
      <c r="EN13" s="611"/>
      <c r="EO13" s="611"/>
      <c r="EP13" s="611"/>
      <c r="EQ13" s="611"/>
      <c r="ER13" s="611"/>
      <c r="ES13" s="611"/>
      <c r="ET13" s="583">
        <f>IFERROR(DD13/DC13,0)</f>
        <v>0</v>
      </c>
      <c r="EU13" s="217">
        <f>IFERROR(DM13/DL13,0)</f>
        <v>0</v>
      </c>
      <c r="EV13" s="584">
        <f>DO13/DN13</f>
        <v>0</v>
      </c>
      <c r="EW13" s="584">
        <f>(AC13+BG13++CK13+DM13)/(AB13+BF13+CJ13+DL13)</f>
        <v>0.89090909090909098</v>
      </c>
      <c r="EX13" s="584">
        <f>(AC13+BG13+CK13+DO13)/I13</f>
        <v>0.81666666666666676</v>
      </c>
      <c r="EY13" s="612" t="s">
        <v>541</v>
      </c>
      <c r="EZ13" s="613" t="s">
        <v>542</v>
      </c>
      <c r="FA13" s="613" t="s">
        <v>543</v>
      </c>
      <c r="FB13" s="614" t="s">
        <v>430</v>
      </c>
      <c r="FC13" s="585" t="s">
        <v>449</v>
      </c>
    </row>
    <row r="14" spans="1:159" s="1" customFormat="1" ht="170.25" customHeight="1" x14ac:dyDescent="0.2">
      <c r="A14" s="604">
        <v>5</v>
      </c>
      <c r="B14" s="604">
        <v>56</v>
      </c>
      <c r="C14" s="604">
        <v>540</v>
      </c>
      <c r="D14" s="605" t="s">
        <v>325</v>
      </c>
      <c r="E14" s="615">
        <v>589</v>
      </c>
      <c r="F14" s="606" t="s">
        <v>382</v>
      </c>
      <c r="G14" s="606" t="s">
        <v>326</v>
      </c>
      <c r="H14" s="606" t="s">
        <v>280</v>
      </c>
      <c r="I14" s="586">
        <f>AC14+BG14+CJ14+CL14+DP14</f>
        <v>1</v>
      </c>
      <c r="J14" s="616">
        <v>0.125</v>
      </c>
      <c r="K14" s="616"/>
      <c r="L14" s="587"/>
      <c r="M14" s="616">
        <v>5.0000000000000001E-3</v>
      </c>
      <c r="N14" s="586">
        <v>5.0000000000000001E-3</v>
      </c>
      <c r="O14" s="588">
        <v>0.02</v>
      </c>
      <c r="P14" s="586">
        <v>0.02</v>
      </c>
      <c r="Q14" s="588">
        <v>2.0799999999999999E-2</v>
      </c>
      <c r="R14" s="586">
        <v>2.0799999999999999E-2</v>
      </c>
      <c r="S14" s="588">
        <v>2.29E-2</v>
      </c>
      <c r="T14" s="586">
        <v>2.29E-2</v>
      </c>
      <c r="U14" s="588">
        <v>3.3399999999999999E-2</v>
      </c>
      <c r="V14" s="586">
        <v>3.3399999999999999E-2</v>
      </c>
      <c r="W14" s="616">
        <v>1.2500000000000001E-2</v>
      </c>
      <c r="X14" s="588">
        <v>1.2500000000000001E-2</v>
      </c>
      <c r="Y14" s="589">
        <f>W14+U14+S14+Q14+O14+M14+K14</f>
        <v>0.11460000000000001</v>
      </c>
      <c r="Z14" s="589">
        <f>W14+U14+S14+Q14+O14+M14+K14</f>
        <v>0.11460000000000001</v>
      </c>
      <c r="AA14" s="589">
        <f>X14+V14+T14+R14+P14+N14+L14</f>
        <v>0.11460000000000001</v>
      </c>
      <c r="AB14" s="589">
        <f>W14+U14+S14+Q14+O14+M14+K14</f>
        <v>0.11460000000000001</v>
      </c>
      <c r="AC14" s="589">
        <f>X14+V14+T14+R14+P14+N14+L14</f>
        <v>0.11460000000000001</v>
      </c>
      <c r="AD14" s="586">
        <v>0.26040000000000002</v>
      </c>
      <c r="AE14" s="616">
        <v>1.04E-2</v>
      </c>
      <c r="AF14" s="586">
        <v>1.04E-2</v>
      </c>
      <c r="AG14" s="616">
        <v>5.0299999999999997E-2</v>
      </c>
      <c r="AH14" s="586">
        <v>5.0299999999999997E-2</v>
      </c>
      <c r="AI14" s="616">
        <v>4.4000000000000003E-3</v>
      </c>
      <c r="AJ14" s="586">
        <v>4.4000000000000003E-3</v>
      </c>
      <c r="AK14" s="616">
        <v>4.4000000000000003E-3</v>
      </c>
      <c r="AL14" s="586">
        <v>4.4000000000000003E-3</v>
      </c>
      <c r="AM14" s="616">
        <v>1.77E-2</v>
      </c>
      <c r="AN14" s="586">
        <v>1.77E-2</v>
      </c>
      <c r="AO14" s="616">
        <v>3.5299999999999998E-2</v>
      </c>
      <c r="AP14" s="586">
        <v>7.0000000000000001E-3</v>
      </c>
      <c r="AQ14" s="616">
        <v>7.3000000000000001E-3</v>
      </c>
      <c r="AR14" s="586">
        <v>7.3000000000000001E-3</v>
      </c>
      <c r="AS14" s="616">
        <v>2.4899999999999999E-2</v>
      </c>
      <c r="AT14" s="586">
        <v>6.0000000000000001E-3</v>
      </c>
      <c r="AU14" s="616">
        <v>1.66E-2</v>
      </c>
      <c r="AV14" s="586">
        <v>1.66E-2</v>
      </c>
      <c r="AW14" s="616">
        <v>2.9700000000000001E-2</v>
      </c>
      <c r="AX14" s="586">
        <v>1.66E-2</v>
      </c>
      <c r="AY14" s="616">
        <v>2.9700000000000001E-2</v>
      </c>
      <c r="AZ14" s="586">
        <v>4.5400000000000003E-2</v>
      </c>
      <c r="BA14" s="616">
        <v>9.2999999999999992E-3</v>
      </c>
      <c r="BB14" s="586">
        <v>4.3900000000000002E-2</v>
      </c>
      <c r="BC14" s="589">
        <f>BA14+AY14+AW14+AU14+AQ14+AO14+AM14+AK14+AI14+AG14+AS14+AE14</f>
        <v>0.24</v>
      </c>
      <c r="BD14" s="589">
        <f>AM14+AK14+AI14+AG14+AO14+AE14+AQ14+AS14+AU14+AW14+AY14+BA14</f>
        <v>0.24000000000000002</v>
      </c>
      <c r="BE14" s="589">
        <f>AF14+AH14+AJ14+AL14+AN14+AP14+AR14+AT14+AV14+AX14+AZ14+BB14</f>
        <v>0.23</v>
      </c>
      <c r="BF14" s="589">
        <f>BA14+AY14+AW14+AU14+AQ14+AO14+AM14+AK14+AI14+AG14+AS14+AE14</f>
        <v>0.24</v>
      </c>
      <c r="BG14" s="589">
        <f>AF14+AH14+AJ14+AL14+AN14+AP14+AR14+AT14+AV14+AX14+AZ14+BB14</f>
        <v>0.23</v>
      </c>
      <c r="BH14" s="588">
        <v>0.26</v>
      </c>
      <c r="BI14" s="589">
        <v>6.6E-3</v>
      </c>
      <c r="BJ14" s="589">
        <v>6.6E-3</v>
      </c>
      <c r="BK14" s="589">
        <v>1.6299999999999999E-2</v>
      </c>
      <c r="BL14" s="589">
        <v>1.6299999999999999E-2</v>
      </c>
      <c r="BM14" s="589">
        <v>1.6299999999999999E-2</v>
      </c>
      <c r="BN14" s="589">
        <v>1.6299999999999999E-2</v>
      </c>
      <c r="BO14" s="589">
        <v>2.0400000000000001E-2</v>
      </c>
      <c r="BP14" s="589">
        <v>2.0400000000000001E-2</v>
      </c>
      <c r="BQ14" s="589">
        <v>2.24E-2</v>
      </c>
      <c r="BR14" s="589">
        <v>2.24E-2</v>
      </c>
      <c r="BS14" s="589">
        <v>2.7900000000000001E-2</v>
      </c>
      <c r="BT14" s="589">
        <v>2.7900000000000001E-2</v>
      </c>
      <c r="BU14" s="589">
        <v>1.83E-2</v>
      </c>
      <c r="BV14" s="589">
        <v>1.83E-2</v>
      </c>
      <c r="BW14" s="589">
        <v>2.0899999999999998E-2</v>
      </c>
      <c r="BX14" s="589">
        <v>2.0899999999999998E-2</v>
      </c>
      <c r="BY14" s="589">
        <v>3.9199999999999999E-2</v>
      </c>
      <c r="BZ14" s="589">
        <v>3.9199999999999999E-2</v>
      </c>
      <c r="CA14" s="589">
        <v>2.7900000000000001E-2</v>
      </c>
      <c r="CB14" s="589">
        <v>2.7900000000000001E-2</v>
      </c>
      <c r="CC14" s="589">
        <v>2.2800000000000001E-2</v>
      </c>
      <c r="CD14" s="589">
        <v>2.2800000000000001E-2</v>
      </c>
      <c r="CE14" s="589">
        <v>2.1000000000000001E-2</v>
      </c>
      <c r="CF14" s="589">
        <v>2.1000000000000001E-2</v>
      </c>
      <c r="CG14" s="590">
        <f>+BI14+BK14+BM14+BO14+BQ14+BS14+BU14+BW14+BY14+CA14+CC14+CE14</f>
        <v>0.26000000000000006</v>
      </c>
      <c r="CH14" s="591">
        <f>BI14+BK14+BM14+BO14+BQ14+BS14+BU14+BW14+BY14+CA14+CC14+CE14</f>
        <v>0.26000000000000006</v>
      </c>
      <c r="CI14" s="591">
        <f>BJ14+BL14+BN14+BP14+BR14+BT14++BV14+BX14+BZ14+CB14+CD14+CF14</f>
        <v>0.26000000000000006</v>
      </c>
      <c r="CJ14" s="591">
        <f>BI14+BK14+BM14+BO14+BQ14+BS14+BU14+BW14+BY14+CA14+CC14+CE14</f>
        <v>0.26000000000000006</v>
      </c>
      <c r="CK14" s="591">
        <f>BJ14+BL14+BN14+BP14+BR14+BT14+BV14+BX14+BZ14+CB14+CD14+CF14</f>
        <v>0.26000000000000006</v>
      </c>
      <c r="CL14" s="588">
        <v>0.26</v>
      </c>
      <c r="CM14" s="592">
        <v>1.12E-2</v>
      </c>
      <c r="CN14" s="592">
        <v>1.12E-2</v>
      </c>
      <c r="CO14" s="592">
        <v>1.4E-2</v>
      </c>
      <c r="CP14" s="592">
        <v>1.4E-2</v>
      </c>
      <c r="CQ14" s="592">
        <v>1.7000000000000001E-2</v>
      </c>
      <c r="CR14" s="592">
        <v>1.7000000000000001E-2</v>
      </c>
      <c r="CS14" s="592">
        <v>3.0700000000000002E-2</v>
      </c>
      <c r="CT14" s="592">
        <v>3.0700000000000002E-2</v>
      </c>
      <c r="CU14" s="592">
        <v>1.9300000000000001E-2</v>
      </c>
      <c r="CV14" s="617">
        <v>1.9300000000000001E-2</v>
      </c>
      <c r="CW14" s="618">
        <v>1.4200000000000001E-2</v>
      </c>
      <c r="CX14" s="618">
        <v>1.4200000000000001E-2</v>
      </c>
      <c r="CY14" s="618">
        <v>1.9300000000000001E-2</v>
      </c>
      <c r="CZ14" s="617">
        <v>1.9300000000000001E-2</v>
      </c>
      <c r="DA14" s="592">
        <v>2.8500000000000001E-2</v>
      </c>
      <c r="DB14" s="617">
        <v>2.8500000000000001E-2</v>
      </c>
      <c r="DC14" s="617">
        <v>2.64E-2</v>
      </c>
      <c r="DD14" s="617">
        <v>3.1800000000000002E-2</v>
      </c>
      <c r="DE14" s="592">
        <v>3.4000000000000002E-2</v>
      </c>
      <c r="DF14" s="592"/>
      <c r="DG14" s="592">
        <v>1.7000000000000001E-2</v>
      </c>
      <c r="DH14" s="592"/>
      <c r="DI14" s="592">
        <v>2.8400000000000002E-2</v>
      </c>
      <c r="DJ14" s="589"/>
      <c r="DK14" s="589">
        <f>CM14+CO14+CQ14+CS14+CU14+CW14+CY14+DA14+DC14+DE14+DG14+DI14</f>
        <v>0.26</v>
      </c>
      <c r="DL14" s="589">
        <f>CM14+CO14+CQ14+CS14+CU14+CW14+CY14+DA14+DC14</f>
        <v>0.18060000000000001</v>
      </c>
      <c r="DM14" s="589">
        <f>CN14+CP14+CR14+CT14+CV14+CX14+CZ14+DB14+DD14</f>
        <v>0.186</v>
      </c>
      <c r="DN14" s="589">
        <f>CM14+CO14+CQ14+CS14+CU14+CW14+CY14+DA14+DC14+DE14+DG14+DI14</f>
        <v>0.26</v>
      </c>
      <c r="DO14" s="589">
        <f>CN14+CP14+CR14+CT14+CV14+CX14+CZ14+DB14+DD14+DF14+DH14+DJ14</f>
        <v>0.186</v>
      </c>
      <c r="DP14" s="589">
        <v>0.13539999999999999</v>
      </c>
      <c r="DQ14" s="607"/>
      <c r="DR14" s="607"/>
      <c r="DS14" s="607"/>
      <c r="DT14" s="607"/>
      <c r="DU14" s="607"/>
      <c r="DV14" s="607"/>
      <c r="DW14" s="607"/>
      <c r="DX14" s="607"/>
      <c r="DY14" s="607"/>
      <c r="DZ14" s="607"/>
      <c r="EA14" s="607"/>
      <c r="EB14" s="607"/>
      <c r="EC14" s="607"/>
      <c r="ED14" s="607"/>
      <c r="EE14" s="607"/>
      <c r="EF14" s="607"/>
      <c r="EG14" s="607"/>
      <c r="EH14" s="607"/>
      <c r="EI14" s="611"/>
      <c r="EJ14" s="611"/>
      <c r="EK14" s="611"/>
      <c r="EL14" s="611"/>
      <c r="EM14" s="611"/>
      <c r="EN14" s="611"/>
      <c r="EO14" s="611"/>
      <c r="EP14" s="611"/>
      <c r="EQ14" s="611"/>
      <c r="ER14" s="611"/>
      <c r="ES14" s="611"/>
      <c r="ET14" s="583">
        <f>IFERROR(DD14/DC14,0)</f>
        <v>1.2045454545454546</v>
      </c>
      <c r="EU14" s="217">
        <f>IFERROR(DM14/DL14,0)</f>
        <v>1.0299003322259135</v>
      </c>
      <c r="EV14" s="584">
        <f>DO14/DN14</f>
        <v>0.7153846153846154</v>
      </c>
      <c r="EW14" s="584">
        <f>(AC14+BG14++CK14+DM14)/(AB14+BF14+CJ14+DL14)</f>
        <v>0.99421529175050294</v>
      </c>
      <c r="EX14" s="584">
        <f>(AC14+BG14+CK14+DO14)/I14</f>
        <v>0.79059999999999997</v>
      </c>
      <c r="EY14" s="612" t="s">
        <v>544</v>
      </c>
      <c r="EZ14" s="613" t="s">
        <v>281</v>
      </c>
      <c r="FA14" s="613" t="s">
        <v>225</v>
      </c>
      <c r="FB14" s="614" t="s">
        <v>395</v>
      </c>
      <c r="FC14" s="585" t="s">
        <v>450</v>
      </c>
    </row>
    <row r="15" spans="1:159" s="29" customFormat="1" ht="39.75" customHeight="1" x14ac:dyDescent="0.25">
      <c r="A15" s="85"/>
      <c r="B15" s="85"/>
      <c r="C15" s="86"/>
      <c r="D15" s="87"/>
      <c r="F15" s="88"/>
      <c r="G15" s="89"/>
      <c r="H15" s="593"/>
      <c r="I15" s="86"/>
      <c r="J15" s="86"/>
      <c r="K15" s="86"/>
      <c r="L15" s="86"/>
      <c r="M15" s="86"/>
      <c r="N15" s="86"/>
      <c r="O15" s="86"/>
      <c r="P15" s="86"/>
      <c r="Q15" s="86"/>
      <c r="R15" s="101"/>
      <c r="S15" s="86"/>
      <c r="T15" s="101"/>
      <c r="U15" s="86"/>
      <c r="V15" s="90"/>
      <c r="W15" s="86"/>
      <c r="X15" s="594"/>
      <c r="Y15" s="86"/>
      <c r="Z15" s="86"/>
      <c r="AA15" s="86"/>
      <c r="AB15" s="86"/>
      <c r="AC15" s="90"/>
      <c r="AD15" s="101"/>
      <c r="AE15" s="86"/>
      <c r="AF15" s="86"/>
      <c r="AG15" s="86"/>
      <c r="AH15" s="86"/>
      <c r="AI15" s="86"/>
      <c r="AJ15" s="86"/>
      <c r="AK15" s="86"/>
      <c r="AL15" s="86"/>
      <c r="AM15" s="86"/>
      <c r="AN15" s="101"/>
      <c r="AO15" s="13"/>
      <c r="AP15" s="13"/>
      <c r="AQ15" s="86"/>
      <c r="AR15" s="86"/>
      <c r="AS15" s="101"/>
      <c r="AT15" s="101"/>
      <c r="AU15" s="86"/>
      <c r="AV15" s="86"/>
      <c r="AW15" s="86"/>
      <c r="AX15" s="86"/>
      <c r="AY15" s="86"/>
      <c r="AZ15" s="86"/>
      <c r="BA15" s="86"/>
      <c r="BB15" s="86"/>
      <c r="BC15" s="93"/>
      <c r="BD15" s="93"/>
      <c r="BE15" s="93"/>
      <c r="BF15" s="94"/>
      <c r="BG15" s="90"/>
      <c r="BH15" s="94"/>
      <c r="BI15" s="90"/>
      <c r="BJ15" s="90"/>
      <c r="BK15" s="90"/>
      <c r="BL15" s="90"/>
      <c r="BM15" s="90"/>
      <c r="BN15" s="90"/>
      <c r="BO15" s="90"/>
      <c r="BP15" s="90"/>
      <c r="BQ15" s="90"/>
      <c r="BR15" s="90"/>
      <c r="BS15" s="90"/>
      <c r="BT15" s="90"/>
      <c r="BU15" s="90"/>
      <c r="BV15" s="90"/>
      <c r="BW15" s="90"/>
      <c r="BX15" s="90"/>
      <c r="BY15" s="90"/>
      <c r="BZ15" s="90"/>
      <c r="CA15" s="90"/>
      <c r="CB15" s="90"/>
      <c r="CC15" s="90"/>
      <c r="CD15" s="90"/>
      <c r="CE15" s="90"/>
      <c r="CF15" s="90"/>
      <c r="CG15" s="90"/>
      <c r="CH15" s="90"/>
      <c r="CI15" s="90"/>
      <c r="CJ15" s="90"/>
      <c r="CK15" s="90"/>
      <c r="CL15" s="97"/>
      <c r="CM15" s="86"/>
      <c r="CN15" s="86"/>
      <c r="CO15" s="86"/>
      <c r="CP15" s="86"/>
      <c r="CQ15" s="86"/>
      <c r="CR15" s="86"/>
      <c r="CS15" s="86"/>
      <c r="CT15" s="86"/>
      <c r="CU15" s="86"/>
      <c r="CV15" s="86"/>
      <c r="CW15" s="86"/>
      <c r="CX15" s="86"/>
      <c r="CY15" s="86"/>
      <c r="CZ15" s="86"/>
      <c r="DA15" s="86"/>
      <c r="DB15" s="86"/>
      <c r="DC15" s="86"/>
      <c r="DD15" s="86"/>
      <c r="DE15" s="86"/>
      <c r="DF15" s="86"/>
      <c r="DG15" s="86"/>
      <c r="DH15" s="86"/>
      <c r="DI15" s="86"/>
      <c r="DJ15" s="86"/>
      <c r="DK15" s="86"/>
      <c r="DL15" s="86"/>
      <c r="DM15" s="86"/>
      <c r="DN15" s="86"/>
      <c r="DO15" s="86"/>
      <c r="DP15" s="91"/>
      <c r="DQ15" s="86"/>
      <c r="DR15" s="86"/>
      <c r="DS15" s="86"/>
      <c r="DT15" s="86"/>
      <c r="DU15" s="86"/>
      <c r="DV15" s="86"/>
      <c r="DW15" s="86"/>
      <c r="DX15" s="86"/>
      <c r="DY15" s="86"/>
      <c r="DZ15" s="86"/>
      <c r="EA15" s="86"/>
      <c r="EB15" s="86"/>
      <c r="EC15" s="86"/>
      <c r="ED15" s="86"/>
      <c r="EE15" s="86"/>
      <c r="EF15" s="86"/>
      <c r="EG15" s="86"/>
      <c r="EH15" s="86"/>
      <c r="EI15" s="86"/>
      <c r="EJ15" s="86"/>
      <c r="EK15" s="86"/>
      <c r="EL15" s="86"/>
      <c r="EM15" s="86"/>
      <c r="EN15" s="86"/>
      <c r="EO15" s="86"/>
      <c r="EP15" s="86"/>
      <c r="EQ15" s="86"/>
      <c r="ER15" s="86"/>
      <c r="ES15" s="86"/>
      <c r="ET15" s="595"/>
      <c r="EU15" s="595"/>
      <c r="EV15" s="596"/>
      <c r="EW15" s="597"/>
      <c r="EX15" s="597"/>
      <c r="EY15" s="92"/>
      <c r="EZ15" s="103"/>
      <c r="FA15" s="103"/>
      <c r="FB15" s="104"/>
      <c r="FC15" s="103"/>
    </row>
    <row r="16" spans="1:159" ht="26.25" x14ac:dyDescent="0.4">
      <c r="D16" s="21" t="s">
        <v>35</v>
      </c>
      <c r="Y16" s="77"/>
      <c r="Z16" s="73"/>
      <c r="AA16" s="74"/>
      <c r="AC16" s="73"/>
      <c r="AV16" s="81"/>
      <c r="AW16" s="81"/>
      <c r="AX16" s="81"/>
      <c r="AY16" s="81"/>
      <c r="AZ16" s="81"/>
      <c r="BA16" s="81"/>
      <c r="BB16" s="81"/>
      <c r="BC16" s="81"/>
      <c r="BD16" s="81"/>
      <c r="BE16" s="81"/>
      <c r="BF16" s="81"/>
      <c r="BG16" s="81"/>
      <c r="CL16" s="129"/>
      <c r="DP16" s="129"/>
      <c r="EZ16" s="103"/>
      <c r="FA16" s="103"/>
      <c r="FB16" s="104"/>
      <c r="FC16" s="103"/>
    </row>
    <row r="17" spans="4:159" ht="44.25" customHeight="1" x14ac:dyDescent="0.25">
      <c r="D17" s="31" t="s">
        <v>36</v>
      </c>
      <c r="E17" s="926" t="s">
        <v>37</v>
      </c>
      <c r="F17" s="926"/>
      <c r="G17" s="926"/>
      <c r="H17" s="926"/>
      <c r="I17" s="926"/>
      <c r="J17" s="926"/>
      <c r="K17" s="927" t="s">
        <v>38</v>
      </c>
      <c r="L17" s="927"/>
      <c r="M17" s="927"/>
      <c r="N17" s="927"/>
      <c r="O17" s="927"/>
      <c r="P17" s="927"/>
      <c r="Q17" s="927"/>
      <c r="R17" s="927"/>
      <c r="S17" s="927"/>
      <c r="Z17" s="73"/>
      <c r="AE17" s="598"/>
      <c r="AF17" s="599"/>
      <c r="AG17" s="599"/>
      <c r="AH17" s="599"/>
      <c r="AI17" s="599"/>
      <c r="AJ17" s="599"/>
      <c r="AK17" s="599"/>
      <c r="AL17" s="599"/>
      <c r="AM17" s="599"/>
      <c r="AN17" s="599"/>
      <c r="AO17" s="599"/>
      <c r="AP17" s="599"/>
      <c r="AQ17" s="599"/>
      <c r="AR17" s="599"/>
      <c r="AS17" s="599"/>
      <c r="AT17" s="599"/>
      <c r="AU17" s="599"/>
      <c r="AV17" s="599"/>
      <c r="AW17" s="599"/>
      <c r="AX17" s="599"/>
      <c r="AY17" s="599"/>
      <c r="AZ17" s="599"/>
      <c r="BA17" s="599"/>
      <c r="BB17" s="600"/>
    </row>
    <row r="18" spans="4:159" ht="22.5" customHeight="1" x14ac:dyDescent="0.25">
      <c r="D18" s="20">
        <v>13</v>
      </c>
      <c r="E18" s="924" t="s">
        <v>81</v>
      </c>
      <c r="F18" s="924"/>
      <c r="G18" s="924"/>
      <c r="H18" s="924"/>
      <c r="I18" s="924"/>
      <c r="J18" s="924"/>
      <c r="K18" s="925" t="s">
        <v>82</v>
      </c>
      <c r="L18" s="925"/>
      <c r="M18" s="925"/>
      <c r="N18" s="925"/>
      <c r="O18" s="925"/>
      <c r="P18" s="925"/>
      <c r="Q18" s="925"/>
      <c r="R18" s="925"/>
      <c r="S18" s="925"/>
      <c r="Y18" s="928"/>
      <c r="Z18" s="866"/>
      <c r="AA18" s="866"/>
      <c r="AB18" s="866"/>
      <c r="AC18" s="866"/>
      <c r="AD18" s="866"/>
      <c r="AE18" s="866"/>
      <c r="AF18" s="866"/>
      <c r="AG18" s="866"/>
      <c r="AH18" s="866"/>
      <c r="AI18" s="866"/>
      <c r="AJ18" s="866"/>
      <c r="AK18" s="866"/>
      <c r="AL18" s="866"/>
      <c r="AM18" s="866"/>
      <c r="AN18" s="866"/>
      <c r="AO18" s="866"/>
      <c r="AP18" s="866"/>
      <c r="AQ18" s="866"/>
      <c r="AR18" s="866"/>
      <c r="AS18" s="866"/>
      <c r="AT18" s="866"/>
      <c r="AU18" s="866"/>
      <c r="AV18" s="866"/>
      <c r="AW18" s="866"/>
      <c r="AX18" s="866"/>
      <c r="AY18" s="866"/>
      <c r="AZ18" s="866"/>
      <c r="BA18" s="866"/>
      <c r="BB18" s="866"/>
      <c r="BC18" s="866"/>
      <c r="BD18" s="866"/>
      <c r="BE18" s="866"/>
      <c r="BF18" s="866"/>
      <c r="BG18" s="866"/>
      <c r="EZ18" s="103"/>
      <c r="FA18" s="103"/>
      <c r="FB18" s="104"/>
      <c r="FC18" s="103"/>
    </row>
    <row r="19" spans="4:159" ht="26.25" customHeight="1" x14ac:dyDescent="0.25">
      <c r="D19" s="20">
        <v>14</v>
      </c>
      <c r="E19" s="924" t="s">
        <v>273</v>
      </c>
      <c r="F19" s="924"/>
      <c r="G19" s="924"/>
      <c r="H19" s="924"/>
      <c r="I19" s="924"/>
      <c r="J19" s="924"/>
      <c r="K19" s="925" t="s">
        <v>330</v>
      </c>
      <c r="L19" s="925"/>
      <c r="M19" s="925"/>
      <c r="N19" s="925"/>
      <c r="O19" s="925"/>
      <c r="P19" s="925"/>
      <c r="Q19" s="925"/>
      <c r="R19" s="925"/>
      <c r="S19" s="925"/>
      <c r="EZ19" s="103"/>
      <c r="FA19" s="103"/>
      <c r="FB19" s="104"/>
      <c r="FC19" s="103"/>
    </row>
    <row r="20" spans="4:159" x14ac:dyDescent="0.25">
      <c r="EZ20" s="103"/>
      <c r="FA20" s="103"/>
      <c r="FB20" s="104"/>
      <c r="FC20" s="103"/>
    </row>
    <row r="21" spans="4:159" x14ac:dyDescent="0.25">
      <c r="AV21" s="73"/>
      <c r="AW21" s="73"/>
      <c r="AX21" s="73"/>
      <c r="AY21" s="73"/>
      <c r="AZ21" s="73"/>
      <c r="BA21" s="73"/>
      <c r="BB21" s="73"/>
      <c r="BC21" s="73"/>
      <c r="BD21" s="73"/>
      <c r="BE21" s="73"/>
      <c r="BF21" s="73"/>
      <c r="BG21" s="73"/>
    </row>
    <row r="25" spans="4:159" x14ac:dyDescent="0.25">
      <c r="AC25" s="81"/>
    </row>
  </sheetData>
  <sheetProtection formatCells="0" formatColumns="0" formatRows="0" insertHyperlinks="0" sort="0" autoFilter="0" pivotTables="0"/>
  <mergeCells count="38">
    <mergeCell ref="E19:J19"/>
    <mergeCell ref="K19:S19"/>
    <mergeCell ref="CL11:DO11"/>
    <mergeCell ref="DP11:ES11"/>
    <mergeCell ref="E17:J17"/>
    <mergeCell ref="K17:S17"/>
    <mergeCell ref="E18:J18"/>
    <mergeCell ref="K18:S18"/>
    <mergeCell ref="Y18:BG18"/>
    <mergeCell ref="FC10:FC12"/>
    <mergeCell ref="A10:I10"/>
    <mergeCell ref="J10:ES10"/>
    <mergeCell ref="ET10:ET12"/>
    <mergeCell ref="EU10:EU12"/>
    <mergeCell ref="EV10:EV12"/>
    <mergeCell ref="EW10:EW12"/>
    <mergeCell ref="A11:I11"/>
    <mergeCell ref="J11:AC11"/>
    <mergeCell ref="AD11:BG11"/>
    <mergeCell ref="BH11:CK11"/>
    <mergeCell ref="EX10:EX12"/>
    <mergeCell ref="EY10:EY12"/>
    <mergeCell ref="EZ10:EZ12"/>
    <mergeCell ref="FA10:FA12"/>
    <mergeCell ref="FB10:FB12"/>
    <mergeCell ref="A6:F6"/>
    <mergeCell ref="G6:FC6"/>
    <mergeCell ref="A7:F7"/>
    <mergeCell ref="G7:FC7"/>
    <mergeCell ref="A8:F8"/>
    <mergeCell ref="G8:FC8"/>
    <mergeCell ref="A5:F5"/>
    <mergeCell ref="G5:FC5"/>
    <mergeCell ref="A2:F4"/>
    <mergeCell ref="G2:FC2"/>
    <mergeCell ref="G3:FC3"/>
    <mergeCell ref="G4:ES4"/>
    <mergeCell ref="ET4:FC4"/>
  </mergeCells>
  <dataValidations count="3">
    <dataValidation type="textLength" allowBlank="1" showInputMessage="1" showErrorMessage="1" sqref="EZ13:FA14" xr:uid="{00000000-0002-0000-0100-000000000000}">
      <formula1>1</formula1>
      <formula2>500</formula2>
    </dataValidation>
    <dataValidation type="textLength" allowBlank="1" showInputMessage="1" showErrorMessage="1" sqref="EY13:EY14" xr:uid="{00000000-0002-0000-0100-000001000000}">
      <formula1>1</formula1>
      <formula2>3000</formula2>
    </dataValidation>
    <dataValidation type="list" allowBlank="1" showInputMessage="1" showErrorMessage="1" sqref="H13" xr:uid="{00000000-0002-0000-0100-000002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H58"/>
  <sheetViews>
    <sheetView zoomScale="48" zoomScaleNormal="48" zoomScaleSheetLayoutView="40" zoomScalePageLayoutView="73" workbookViewId="0">
      <selection activeCell="DL48" sqref="DL48"/>
    </sheetView>
  </sheetViews>
  <sheetFormatPr baseColWidth="10" defaultColWidth="10.85546875" defaultRowHeight="20.25" customHeight="1" x14ac:dyDescent="0.25"/>
  <cols>
    <col min="1" max="1" width="8.42578125" customWidth="1"/>
    <col min="2" max="2" width="7.5703125" customWidth="1"/>
    <col min="3" max="3" width="32" customWidth="1"/>
    <col min="4" max="5" width="17.5703125" style="4" customWidth="1"/>
    <col min="6" max="6" width="17.5703125" style="16" customWidth="1"/>
    <col min="7" max="7" width="25.85546875" style="5" customWidth="1"/>
    <col min="8" max="8" width="22.42578125" style="5" hidden="1" customWidth="1"/>
    <col min="9" max="10" width="15.7109375" style="5" hidden="1" customWidth="1"/>
    <col min="11" max="14" width="19.28515625" style="5" hidden="1" customWidth="1"/>
    <col min="15" max="18" width="15.7109375" style="5" hidden="1" customWidth="1"/>
    <col min="19" max="19" width="18" style="5" hidden="1" customWidth="1"/>
    <col min="20" max="20" width="16.5703125" style="5" hidden="1" customWidth="1"/>
    <col min="21" max="21" width="21.140625" style="5" hidden="1" customWidth="1"/>
    <col min="22" max="22" width="21" style="5" hidden="1" customWidth="1"/>
    <col min="23" max="23" width="26.28515625" style="5" hidden="1" customWidth="1"/>
    <col min="24" max="24" width="22.140625" style="5" hidden="1" customWidth="1"/>
    <col min="25" max="25" width="23.28515625" style="5" hidden="1" customWidth="1"/>
    <col min="26" max="26" width="25" style="5" customWidth="1"/>
    <col min="27" max="27" width="28" style="5" customWidth="1"/>
    <col min="28" max="28" width="26.140625" style="5" hidden="1" customWidth="1"/>
    <col min="29" max="29" width="22.140625" style="5" hidden="1" customWidth="1"/>
    <col min="30" max="30" width="25.7109375" style="5" hidden="1" customWidth="1"/>
    <col min="31" max="31" width="21.28515625" style="5" hidden="1" customWidth="1"/>
    <col min="32" max="32" width="26.140625" style="5" hidden="1" customWidth="1"/>
    <col min="33" max="33" width="22.5703125" style="5" hidden="1" customWidth="1"/>
    <col min="34" max="34" width="21" style="5" hidden="1" customWidth="1"/>
    <col min="35" max="35" width="21.5703125" style="5" hidden="1" customWidth="1"/>
    <col min="36" max="36" width="22.7109375" style="5" hidden="1" customWidth="1"/>
    <col min="37" max="37" width="20.7109375" style="5" hidden="1" customWidth="1"/>
    <col min="38" max="38" width="19.7109375" style="5" hidden="1" customWidth="1"/>
    <col min="39" max="39" width="21.85546875" style="5" hidden="1" customWidth="1"/>
    <col min="40" max="40" width="23.7109375" style="5" hidden="1" customWidth="1"/>
    <col min="41" max="41" width="19.140625" style="5" hidden="1" customWidth="1"/>
    <col min="42" max="42" width="24.140625" style="5" hidden="1" customWidth="1"/>
    <col min="43" max="43" width="22.5703125" style="5" hidden="1" customWidth="1"/>
    <col min="44" max="44" width="23.7109375" style="5" hidden="1" customWidth="1"/>
    <col min="45" max="45" width="20.7109375" style="5" hidden="1" customWidth="1"/>
    <col min="46" max="46" width="22.5703125" style="5" hidden="1" customWidth="1"/>
    <col min="47" max="47" width="19.7109375" style="5" hidden="1" customWidth="1"/>
    <col min="48" max="48" width="19.140625" style="5" hidden="1" customWidth="1"/>
    <col min="49" max="49" width="24.28515625" style="5" hidden="1" customWidth="1"/>
    <col min="50" max="50" width="24" style="5" hidden="1" customWidth="1"/>
    <col min="51" max="51" width="20.140625" style="5" hidden="1" customWidth="1"/>
    <col min="52" max="52" width="26.85546875" style="5" hidden="1" customWidth="1"/>
    <col min="53" max="54" width="23.42578125" style="5" hidden="1" customWidth="1"/>
    <col min="55" max="55" width="25.7109375" style="5" hidden="1" customWidth="1"/>
    <col min="56" max="56" width="25.85546875" style="5" customWidth="1"/>
    <col min="57" max="57" width="24.5703125" style="5" customWidth="1"/>
    <col min="58" max="58" width="26.42578125" style="5" hidden="1" customWidth="1"/>
    <col min="59" max="59" width="28.42578125" style="5" hidden="1" customWidth="1"/>
    <col min="60" max="60" width="29.85546875" style="5" hidden="1" customWidth="1"/>
    <col min="61" max="61" width="27.85546875" style="5" hidden="1" customWidth="1"/>
    <col min="62" max="62" width="28.7109375" style="5" hidden="1" customWidth="1"/>
    <col min="63" max="63" width="32.140625" style="5" hidden="1" customWidth="1"/>
    <col min="64" max="64" width="35.140625" style="5" hidden="1" customWidth="1"/>
    <col min="65" max="66" width="30.28515625" style="5" hidden="1" customWidth="1"/>
    <col min="67" max="67" width="22.42578125" style="5" hidden="1" customWidth="1"/>
    <col min="68" max="68" width="27" style="5" hidden="1" customWidth="1"/>
    <col min="69" max="69" width="34.140625" style="5" hidden="1" customWidth="1"/>
    <col min="70" max="70" width="29.7109375" style="5" hidden="1" customWidth="1"/>
    <col min="71" max="71" width="27.28515625" style="5" hidden="1" customWidth="1"/>
    <col min="72" max="72" width="29.7109375" style="5" hidden="1" customWidth="1"/>
    <col min="73" max="73" width="30.42578125" style="5" hidden="1" customWidth="1"/>
    <col min="74" max="74" width="31.5703125" style="5" hidden="1" customWidth="1"/>
    <col min="75" max="76" width="22.42578125" style="5" hidden="1" customWidth="1"/>
    <col min="77" max="77" width="23.28515625" style="5" hidden="1" customWidth="1"/>
    <col min="78" max="78" width="22.42578125" style="5" hidden="1" customWidth="1"/>
    <col min="79" max="79" width="31.5703125" style="5" hidden="1" customWidth="1"/>
    <col min="80" max="80" width="28.7109375" style="5" hidden="1" customWidth="1"/>
    <col min="81" max="81" width="22.7109375" style="5" hidden="1" customWidth="1"/>
    <col min="82" max="82" width="25.85546875" style="5" hidden="1" customWidth="1"/>
    <col min="83" max="83" width="27" style="5" hidden="1" customWidth="1"/>
    <col min="84" max="84" width="26.85546875" style="5" hidden="1" customWidth="1"/>
    <col min="85" max="85" width="25.5703125" style="5" hidden="1" customWidth="1"/>
    <col min="86" max="86" width="29.42578125" style="5" customWidth="1"/>
    <col min="87" max="87" width="28.5703125" style="5" customWidth="1"/>
    <col min="88" max="103" width="26.85546875" style="5" customWidth="1"/>
    <col min="104" max="106" width="28.42578125" style="5" customWidth="1"/>
    <col min="107" max="112" width="28.42578125" style="5" hidden="1" customWidth="1"/>
    <col min="113" max="113" width="28.85546875" style="5" customWidth="1"/>
    <col min="114" max="115" width="32.85546875" style="5" customWidth="1"/>
    <col min="116" max="117" width="30.28515625" style="5" customWidth="1"/>
    <col min="118" max="118" width="28.42578125" style="5" customWidth="1"/>
    <col min="119" max="147" width="15.7109375" style="5" hidden="1" customWidth="1"/>
    <col min="148" max="148" width="23.7109375" style="13" customWidth="1"/>
    <col min="149" max="149" width="28" style="13" customWidth="1"/>
    <col min="150" max="150" width="23.85546875" customWidth="1"/>
    <col min="151" max="151" width="27.42578125" customWidth="1"/>
    <col min="152" max="152" width="25" customWidth="1"/>
    <col min="153" max="153" width="69.28515625" customWidth="1"/>
    <col min="154" max="154" width="33.7109375" customWidth="1"/>
    <col min="155" max="155" width="37.140625" customWidth="1"/>
    <col min="156" max="156" width="45.42578125" customWidth="1"/>
    <col min="157" max="157" width="44.85546875" customWidth="1"/>
    <col min="158" max="158" width="6" bestFit="1" customWidth="1"/>
    <col min="159" max="159" width="13.28515625" customWidth="1"/>
    <col min="160" max="160" width="10.85546875" customWidth="1"/>
  </cols>
  <sheetData>
    <row r="1" spans="1:159" s="18" customFormat="1" ht="32.25" customHeight="1" x14ac:dyDescent="0.5">
      <c r="A1" s="863"/>
      <c r="B1" s="864"/>
      <c r="C1" s="864"/>
      <c r="D1" s="864"/>
      <c r="E1" s="970"/>
      <c r="F1" s="894" t="s">
        <v>39</v>
      </c>
      <c r="G1" s="894"/>
      <c r="H1" s="894"/>
      <c r="I1" s="894"/>
      <c r="J1" s="894"/>
      <c r="K1" s="894"/>
      <c r="L1" s="894"/>
      <c r="M1" s="894"/>
      <c r="N1" s="894"/>
      <c r="O1" s="894"/>
      <c r="P1" s="894"/>
      <c r="Q1" s="894"/>
      <c r="R1" s="894"/>
      <c r="S1" s="894"/>
      <c r="T1" s="894"/>
      <c r="U1" s="894"/>
      <c r="V1" s="894"/>
      <c r="W1" s="894"/>
      <c r="X1" s="894"/>
      <c r="Y1" s="894"/>
      <c r="Z1" s="894"/>
      <c r="AA1" s="894"/>
      <c r="AB1" s="894"/>
      <c r="AC1" s="894"/>
      <c r="AD1" s="894"/>
      <c r="AE1" s="894"/>
      <c r="AF1" s="894"/>
      <c r="AG1" s="894"/>
      <c r="AH1" s="894"/>
      <c r="AI1" s="894"/>
      <c r="AJ1" s="894"/>
      <c r="AK1" s="894"/>
      <c r="AL1" s="894"/>
      <c r="AM1" s="894"/>
      <c r="AN1" s="894"/>
      <c r="AO1" s="894"/>
      <c r="AP1" s="894"/>
      <c r="AQ1" s="894"/>
      <c r="AR1" s="894"/>
      <c r="AS1" s="894"/>
      <c r="AT1" s="894"/>
      <c r="AU1" s="894"/>
      <c r="AV1" s="894"/>
      <c r="AW1" s="894"/>
      <c r="AX1" s="894"/>
      <c r="AY1" s="894"/>
      <c r="AZ1" s="894"/>
      <c r="BA1" s="894"/>
      <c r="BB1" s="894"/>
      <c r="BC1" s="894"/>
      <c r="BD1" s="894"/>
      <c r="BE1" s="894"/>
      <c r="BF1" s="894"/>
      <c r="BG1" s="894"/>
      <c r="BH1" s="894"/>
      <c r="BI1" s="894"/>
      <c r="BJ1" s="894"/>
      <c r="BK1" s="894"/>
      <c r="BL1" s="894"/>
      <c r="BM1" s="894"/>
      <c r="BN1" s="894"/>
      <c r="BO1" s="894"/>
      <c r="BP1" s="894"/>
      <c r="BQ1" s="894"/>
      <c r="BR1" s="894"/>
      <c r="BS1" s="894"/>
      <c r="BT1" s="894"/>
      <c r="BU1" s="894"/>
      <c r="BV1" s="894"/>
      <c r="BW1" s="894"/>
      <c r="BX1" s="894"/>
      <c r="BY1" s="894"/>
      <c r="BZ1" s="894"/>
      <c r="CA1" s="894"/>
      <c r="CB1" s="894"/>
      <c r="CC1" s="894"/>
      <c r="CD1" s="894"/>
      <c r="CE1" s="894"/>
      <c r="CF1" s="894"/>
      <c r="CG1" s="894"/>
      <c r="CH1" s="894"/>
      <c r="CI1" s="894"/>
      <c r="CJ1" s="894"/>
      <c r="CK1" s="894"/>
      <c r="CL1" s="894"/>
      <c r="CM1" s="894"/>
      <c r="CN1" s="894"/>
      <c r="CO1" s="894"/>
      <c r="CP1" s="894"/>
      <c r="CQ1" s="894"/>
      <c r="CR1" s="894"/>
      <c r="CS1" s="894"/>
      <c r="CT1" s="894"/>
      <c r="CU1" s="894"/>
      <c r="CV1" s="894"/>
      <c r="CW1" s="894"/>
      <c r="CX1" s="894"/>
      <c r="CY1" s="894"/>
      <c r="CZ1" s="894"/>
      <c r="DA1" s="894"/>
      <c r="DB1" s="894"/>
      <c r="DC1" s="894"/>
      <c r="DD1" s="894"/>
      <c r="DE1" s="894"/>
      <c r="DF1" s="894"/>
      <c r="DG1" s="894"/>
      <c r="DH1" s="894"/>
      <c r="DI1" s="894"/>
      <c r="DJ1" s="894"/>
      <c r="DK1" s="894"/>
      <c r="DL1" s="894"/>
      <c r="DM1" s="894"/>
      <c r="DN1" s="894"/>
      <c r="DO1" s="894"/>
      <c r="DP1" s="894"/>
      <c r="DQ1" s="894"/>
      <c r="DR1" s="894"/>
      <c r="DS1" s="894"/>
      <c r="DT1" s="894"/>
      <c r="DU1" s="894"/>
      <c r="DV1" s="894"/>
      <c r="DW1" s="894"/>
      <c r="DX1" s="894"/>
      <c r="DY1" s="894"/>
      <c r="DZ1" s="894"/>
      <c r="EA1" s="894"/>
      <c r="EB1" s="894"/>
      <c r="EC1" s="894"/>
      <c r="ED1" s="894"/>
      <c r="EE1" s="894"/>
      <c r="EF1" s="894"/>
      <c r="EG1" s="894"/>
      <c r="EH1" s="894"/>
      <c r="EI1" s="894"/>
      <c r="EJ1" s="894"/>
      <c r="EK1" s="894"/>
      <c r="EL1" s="894"/>
      <c r="EM1" s="894"/>
      <c r="EN1" s="894"/>
      <c r="EO1" s="894"/>
      <c r="EP1" s="894"/>
      <c r="EQ1" s="894"/>
      <c r="ER1" s="894"/>
      <c r="ES1" s="894"/>
      <c r="ET1" s="894"/>
      <c r="EU1" s="894"/>
      <c r="EV1" s="894"/>
      <c r="EW1" s="894"/>
      <c r="EX1" s="894"/>
      <c r="EY1" s="894"/>
      <c r="EZ1" s="894"/>
      <c r="FA1" s="895"/>
    </row>
    <row r="2" spans="1:159" s="18" customFormat="1" ht="54" customHeight="1" thickBot="1" x14ac:dyDescent="0.55000000000000004">
      <c r="A2" s="865"/>
      <c r="B2" s="866"/>
      <c r="C2" s="866"/>
      <c r="D2" s="866"/>
      <c r="E2" s="971"/>
      <c r="F2" s="978" t="s">
        <v>268</v>
      </c>
      <c r="G2" s="978"/>
      <c r="H2" s="978"/>
      <c r="I2" s="978"/>
      <c r="J2" s="978"/>
      <c r="K2" s="978"/>
      <c r="L2" s="978"/>
      <c r="M2" s="978"/>
      <c r="N2" s="978"/>
      <c r="O2" s="978"/>
      <c r="P2" s="978"/>
      <c r="Q2" s="978"/>
      <c r="R2" s="978"/>
      <c r="S2" s="978"/>
      <c r="T2" s="978"/>
      <c r="U2" s="978"/>
      <c r="V2" s="978"/>
      <c r="W2" s="978"/>
      <c r="X2" s="978"/>
      <c r="Y2" s="978"/>
      <c r="Z2" s="978"/>
      <c r="AA2" s="978"/>
      <c r="AB2" s="978"/>
      <c r="AC2" s="978"/>
      <c r="AD2" s="978"/>
      <c r="AE2" s="978"/>
      <c r="AF2" s="978"/>
      <c r="AG2" s="978"/>
      <c r="AH2" s="978"/>
      <c r="AI2" s="978"/>
      <c r="AJ2" s="978"/>
      <c r="AK2" s="978"/>
      <c r="AL2" s="978"/>
      <c r="AM2" s="978"/>
      <c r="AN2" s="978"/>
      <c r="AO2" s="978"/>
      <c r="AP2" s="978"/>
      <c r="AQ2" s="978"/>
      <c r="AR2" s="978"/>
      <c r="AS2" s="978"/>
      <c r="AT2" s="978"/>
      <c r="AU2" s="978"/>
      <c r="AV2" s="978"/>
      <c r="AW2" s="978"/>
      <c r="AX2" s="978"/>
      <c r="AY2" s="978"/>
      <c r="AZ2" s="978"/>
      <c r="BA2" s="978"/>
      <c r="BB2" s="978"/>
      <c r="BC2" s="978"/>
      <c r="BD2" s="978"/>
      <c r="BE2" s="978"/>
      <c r="BF2" s="978"/>
      <c r="BG2" s="978"/>
      <c r="BH2" s="978"/>
      <c r="BI2" s="978"/>
      <c r="BJ2" s="978"/>
      <c r="BK2" s="978"/>
      <c r="BL2" s="978"/>
      <c r="BM2" s="978"/>
      <c r="BN2" s="978"/>
      <c r="BO2" s="978"/>
      <c r="BP2" s="978"/>
      <c r="BQ2" s="978"/>
      <c r="BR2" s="978"/>
      <c r="BS2" s="978"/>
      <c r="BT2" s="978"/>
      <c r="BU2" s="978"/>
      <c r="BV2" s="978"/>
      <c r="BW2" s="978"/>
      <c r="BX2" s="978"/>
      <c r="BY2" s="978"/>
      <c r="BZ2" s="978"/>
      <c r="CA2" s="978"/>
      <c r="CB2" s="978"/>
      <c r="CC2" s="978"/>
      <c r="CD2" s="978"/>
      <c r="CE2" s="978"/>
      <c r="CF2" s="978"/>
      <c r="CG2" s="978"/>
      <c r="CH2" s="978"/>
      <c r="CI2" s="978"/>
      <c r="CJ2" s="978"/>
      <c r="CK2" s="978"/>
      <c r="CL2" s="978"/>
      <c r="CM2" s="978"/>
      <c r="CN2" s="978"/>
      <c r="CO2" s="978"/>
      <c r="CP2" s="978"/>
      <c r="CQ2" s="978"/>
      <c r="CR2" s="978"/>
      <c r="CS2" s="978"/>
      <c r="CT2" s="978"/>
      <c r="CU2" s="978"/>
      <c r="CV2" s="978"/>
      <c r="CW2" s="978"/>
      <c r="CX2" s="978"/>
      <c r="CY2" s="978"/>
      <c r="CZ2" s="978"/>
      <c r="DA2" s="978"/>
      <c r="DB2" s="978"/>
      <c r="DC2" s="978"/>
      <c r="DD2" s="978"/>
      <c r="DE2" s="978"/>
      <c r="DF2" s="978"/>
      <c r="DG2" s="978"/>
      <c r="DH2" s="978"/>
      <c r="DI2" s="978"/>
      <c r="DJ2" s="978"/>
      <c r="DK2" s="978"/>
      <c r="DL2" s="978"/>
      <c r="DM2" s="978"/>
      <c r="DN2" s="978"/>
      <c r="DO2" s="978"/>
      <c r="DP2" s="978"/>
      <c r="DQ2" s="978"/>
      <c r="DR2" s="978"/>
      <c r="DS2" s="978"/>
      <c r="DT2" s="978"/>
      <c r="DU2" s="978"/>
      <c r="DV2" s="978"/>
      <c r="DW2" s="978"/>
      <c r="DX2" s="978"/>
      <c r="DY2" s="978"/>
      <c r="DZ2" s="978"/>
      <c r="EA2" s="978"/>
      <c r="EB2" s="978"/>
      <c r="EC2" s="978"/>
      <c r="ED2" s="978"/>
      <c r="EE2" s="978"/>
      <c r="EF2" s="978"/>
      <c r="EG2" s="978"/>
      <c r="EH2" s="978"/>
      <c r="EI2" s="978"/>
      <c r="EJ2" s="978"/>
      <c r="EK2" s="978"/>
      <c r="EL2" s="978"/>
      <c r="EM2" s="978"/>
      <c r="EN2" s="978"/>
      <c r="EO2" s="978"/>
      <c r="EP2" s="978"/>
      <c r="EQ2" s="978"/>
      <c r="ER2" s="979"/>
      <c r="ES2" s="979"/>
      <c r="ET2" s="979"/>
      <c r="EU2" s="979"/>
      <c r="EV2" s="979"/>
      <c r="EW2" s="979"/>
      <c r="EX2" s="979"/>
      <c r="EY2" s="979"/>
      <c r="EZ2" s="979"/>
      <c r="FA2" s="980"/>
    </row>
    <row r="3" spans="1:159" s="17" customFormat="1" ht="34.5" customHeight="1" thickBot="1" x14ac:dyDescent="0.45">
      <c r="A3" s="972"/>
      <c r="B3" s="973"/>
      <c r="C3" s="973"/>
      <c r="D3" s="973"/>
      <c r="E3" s="974"/>
      <c r="F3" s="981" t="s">
        <v>48</v>
      </c>
      <c r="G3" s="982"/>
      <c r="H3" s="982"/>
      <c r="I3" s="982"/>
      <c r="J3" s="982"/>
      <c r="K3" s="982"/>
      <c r="L3" s="982"/>
      <c r="M3" s="982"/>
      <c r="N3" s="982"/>
      <c r="O3" s="982"/>
      <c r="P3" s="982"/>
      <c r="Q3" s="982"/>
      <c r="R3" s="982"/>
      <c r="S3" s="982"/>
      <c r="T3" s="982"/>
      <c r="U3" s="982"/>
      <c r="V3" s="982"/>
      <c r="W3" s="982"/>
      <c r="X3" s="982"/>
      <c r="Y3" s="982"/>
      <c r="Z3" s="982"/>
      <c r="AA3" s="982"/>
      <c r="AB3" s="982"/>
      <c r="AC3" s="982"/>
      <c r="AD3" s="982"/>
      <c r="AE3" s="982"/>
      <c r="AF3" s="982"/>
      <c r="AG3" s="982"/>
      <c r="AH3" s="982"/>
      <c r="AI3" s="982"/>
      <c r="AJ3" s="982"/>
      <c r="AK3" s="982"/>
      <c r="AL3" s="982"/>
      <c r="AM3" s="982"/>
      <c r="AN3" s="982"/>
      <c r="AO3" s="982"/>
      <c r="AP3" s="982"/>
      <c r="AQ3" s="982"/>
      <c r="AR3" s="982"/>
      <c r="AS3" s="982"/>
      <c r="AT3" s="982"/>
      <c r="AU3" s="982"/>
      <c r="AV3" s="982"/>
      <c r="AW3" s="982"/>
      <c r="AX3" s="982"/>
      <c r="AY3" s="982"/>
      <c r="AZ3" s="982"/>
      <c r="BA3" s="982"/>
      <c r="BB3" s="982"/>
      <c r="BC3" s="982"/>
      <c r="BD3" s="982"/>
      <c r="BE3" s="982"/>
      <c r="BF3" s="982"/>
      <c r="BG3" s="982"/>
      <c r="BH3" s="982"/>
      <c r="BI3" s="982"/>
      <c r="BJ3" s="982"/>
      <c r="BK3" s="982"/>
      <c r="BL3" s="982"/>
      <c r="BM3" s="982"/>
      <c r="BN3" s="982"/>
      <c r="BO3" s="982"/>
      <c r="BP3" s="982"/>
      <c r="BQ3" s="982"/>
      <c r="BR3" s="982"/>
      <c r="BS3" s="982"/>
      <c r="BT3" s="982"/>
      <c r="BU3" s="982"/>
      <c r="BV3" s="982"/>
      <c r="BW3" s="982"/>
      <c r="BX3" s="982"/>
      <c r="BY3" s="982"/>
      <c r="BZ3" s="982"/>
      <c r="CA3" s="982"/>
      <c r="CB3" s="982"/>
      <c r="CC3" s="982"/>
      <c r="CD3" s="982"/>
      <c r="CE3" s="982"/>
      <c r="CF3" s="982"/>
      <c r="CG3" s="982"/>
      <c r="CH3" s="982"/>
      <c r="CI3" s="982"/>
      <c r="CJ3" s="982"/>
      <c r="CK3" s="982"/>
      <c r="CL3" s="982"/>
      <c r="CM3" s="982"/>
      <c r="CN3" s="982"/>
      <c r="CO3" s="982"/>
      <c r="CP3" s="982"/>
      <c r="CQ3" s="982"/>
      <c r="CR3" s="982"/>
      <c r="CS3" s="982"/>
      <c r="CT3" s="982"/>
      <c r="CU3" s="982"/>
      <c r="CV3" s="982"/>
      <c r="CW3" s="982"/>
      <c r="CX3" s="982"/>
      <c r="CY3" s="982"/>
      <c r="CZ3" s="982"/>
      <c r="DA3" s="982"/>
      <c r="DB3" s="982"/>
      <c r="DC3" s="982"/>
      <c r="DD3" s="982"/>
      <c r="DE3" s="982"/>
      <c r="DF3" s="982"/>
      <c r="DG3" s="982"/>
      <c r="DH3" s="982"/>
      <c r="DI3" s="982"/>
      <c r="DJ3" s="982"/>
      <c r="DK3" s="982"/>
      <c r="DL3" s="982"/>
      <c r="DM3" s="982"/>
      <c r="DN3" s="982"/>
      <c r="DO3" s="982"/>
      <c r="DP3" s="982"/>
      <c r="DQ3" s="982"/>
      <c r="DR3" s="982"/>
      <c r="DS3" s="982"/>
      <c r="DT3" s="982"/>
      <c r="DU3" s="982"/>
      <c r="DV3" s="982"/>
      <c r="DW3" s="982"/>
      <c r="DX3" s="982"/>
      <c r="DY3" s="982"/>
      <c r="DZ3" s="982"/>
      <c r="EA3" s="982"/>
      <c r="EB3" s="982"/>
      <c r="EC3" s="982"/>
      <c r="ED3" s="982"/>
      <c r="EE3" s="982"/>
      <c r="EF3" s="982"/>
      <c r="EG3" s="982"/>
      <c r="EH3" s="982"/>
      <c r="EI3" s="982"/>
      <c r="EJ3" s="982"/>
      <c r="EK3" s="982"/>
      <c r="EL3" s="982"/>
      <c r="EM3" s="982"/>
      <c r="EN3" s="982"/>
      <c r="EO3" s="982"/>
      <c r="EP3" s="982"/>
      <c r="EQ3" s="982"/>
      <c r="ER3" s="982" t="s">
        <v>249</v>
      </c>
      <c r="ES3" s="982"/>
      <c r="ET3" s="982"/>
      <c r="EU3" s="982"/>
      <c r="EV3" s="982"/>
      <c r="EW3" s="982"/>
      <c r="EX3" s="982"/>
      <c r="EY3" s="982"/>
      <c r="EZ3" s="982"/>
      <c r="FA3" s="983"/>
    </row>
    <row r="4" spans="1:159" ht="30.75" customHeight="1" thickBot="1" x14ac:dyDescent="0.3">
      <c r="A4" s="975" t="s">
        <v>0</v>
      </c>
      <c r="B4" s="976"/>
      <c r="C4" s="976"/>
      <c r="D4" s="976"/>
      <c r="E4" s="977"/>
      <c r="F4" s="984" t="s">
        <v>278</v>
      </c>
      <c r="G4" s="985"/>
      <c r="H4" s="985"/>
      <c r="I4" s="985"/>
      <c r="J4" s="985"/>
      <c r="K4" s="985"/>
      <c r="L4" s="985"/>
      <c r="M4" s="985"/>
      <c r="N4" s="985"/>
      <c r="O4" s="985"/>
      <c r="P4" s="985"/>
      <c r="Q4" s="985"/>
      <c r="R4" s="985"/>
      <c r="S4" s="985"/>
      <c r="T4" s="985"/>
      <c r="U4" s="985"/>
      <c r="V4" s="985"/>
      <c r="W4" s="985"/>
      <c r="X4" s="985"/>
      <c r="Y4" s="985"/>
      <c r="Z4" s="985"/>
      <c r="AA4" s="985"/>
      <c r="AB4" s="985"/>
      <c r="AC4" s="985"/>
      <c r="AD4" s="985"/>
      <c r="AE4" s="985"/>
      <c r="AF4" s="985"/>
      <c r="AG4" s="985"/>
      <c r="AH4" s="985"/>
      <c r="AI4" s="985"/>
      <c r="AJ4" s="985"/>
      <c r="AK4" s="985"/>
      <c r="AL4" s="985"/>
      <c r="AM4" s="985"/>
      <c r="AN4" s="985"/>
      <c r="AO4" s="985"/>
      <c r="AP4" s="985"/>
      <c r="AQ4" s="985"/>
      <c r="AR4" s="985"/>
      <c r="AS4" s="985"/>
      <c r="AT4" s="985"/>
      <c r="AU4" s="985"/>
      <c r="AV4" s="985"/>
      <c r="AW4" s="985"/>
      <c r="AX4" s="985"/>
      <c r="AY4" s="985"/>
      <c r="AZ4" s="985"/>
      <c r="BA4" s="985"/>
      <c r="BB4" s="985"/>
      <c r="BC4" s="985"/>
      <c r="BD4" s="985"/>
      <c r="BE4" s="985"/>
      <c r="BF4" s="985"/>
      <c r="BG4" s="985"/>
      <c r="BH4" s="985"/>
      <c r="BI4" s="985"/>
      <c r="BJ4" s="985"/>
      <c r="BK4" s="985"/>
      <c r="BL4" s="985"/>
      <c r="BM4" s="985"/>
      <c r="BN4" s="985"/>
      <c r="BO4" s="985"/>
      <c r="BP4" s="985"/>
      <c r="BQ4" s="985"/>
      <c r="BR4" s="985"/>
      <c r="BS4" s="985"/>
      <c r="BT4" s="985"/>
      <c r="BU4" s="985"/>
      <c r="BV4" s="985"/>
      <c r="BW4" s="985"/>
      <c r="BX4" s="985"/>
      <c r="BY4" s="985"/>
      <c r="BZ4" s="985"/>
      <c r="CA4" s="985"/>
      <c r="CB4" s="985"/>
      <c r="CC4" s="985"/>
      <c r="CD4" s="985"/>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5"/>
      <c r="ED4" s="985"/>
      <c r="EE4" s="985"/>
      <c r="EF4" s="985"/>
      <c r="EG4" s="985"/>
      <c r="EH4" s="985"/>
      <c r="EI4" s="985"/>
      <c r="EJ4" s="985"/>
      <c r="EK4" s="985"/>
      <c r="EL4" s="985"/>
      <c r="EM4" s="985"/>
      <c r="EN4" s="985"/>
      <c r="EO4" s="985"/>
      <c r="EP4" s="985"/>
      <c r="EQ4" s="985"/>
      <c r="ER4" s="985"/>
      <c r="ES4" s="985"/>
      <c r="ET4" s="985"/>
      <c r="EU4" s="985"/>
      <c r="EV4" s="985"/>
      <c r="EW4" s="985"/>
      <c r="EX4" s="985"/>
      <c r="EY4" s="985"/>
      <c r="EZ4" s="985"/>
      <c r="FA4" s="986"/>
    </row>
    <row r="5" spans="1:159" ht="30.75" customHeight="1" thickBot="1" x14ac:dyDescent="0.3">
      <c r="A5" s="975" t="s">
        <v>2</v>
      </c>
      <c r="B5" s="976"/>
      <c r="C5" s="976"/>
      <c r="D5" s="976"/>
      <c r="E5" s="977"/>
      <c r="F5" s="984" t="s">
        <v>279</v>
      </c>
      <c r="G5" s="985"/>
      <c r="H5" s="985"/>
      <c r="I5" s="985"/>
      <c r="J5" s="985"/>
      <c r="K5" s="985"/>
      <c r="L5" s="985"/>
      <c r="M5" s="985"/>
      <c r="N5" s="985"/>
      <c r="O5" s="985"/>
      <c r="P5" s="985"/>
      <c r="Q5" s="985"/>
      <c r="R5" s="985"/>
      <c r="S5" s="985"/>
      <c r="T5" s="985"/>
      <c r="U5" s="985"/>
      <c r="V5" s="985"/>
      <c r="W5" s="985"/>
      <c r="X5" s="985"/>
      <c r="Y5" s="985"/>
      <c r="Z5" s="985"/>
      <c r="AA5" s="985"/>
      <c r="AB5" s="985"/>
      <c r="AC5" s="985"/>
      <c r="AD5" s="985"/>
      <c r="AE5" s="985"/>
      <c r="AF5" s="985"/>
      <c r="AG5" s="985"/>
      <c r="AH5" s="985"/>
      <c r="AI5" s="985"/>
      <c r="AJ5" s="985"/>
      <c r="AK5" s="985"/>
      <c r="AL5" s="985"/>
      <c r="AM5" s="985"/>
      <c r="AN5" s="985"/>
      <c r="AO5" s="985"/>
      <c r="AP5" s="985"/>
      <c r="AQ5" s="985"/>
      <c r="AR5" s="985"/>
      <c r="AS5" s="985"/>
      <c r="AT5" s="985"/>
      <c r="AU5" s="985"/>
      <c r="AV5" s="985"/>
      <c r="AW5" s="985"/>
      <c r="AX5" s="985"/>
      <c r="AY5" s="985"/>
      <c r="AZ5" s="985"/>
      <c r="BA5" s="985"/>
      <c r="BB5" s="985"/>
      <c r="BC5" s="985"/>
      <c r="BD5" s="985"/>
      <c r="BE5" s="985"/>
      <c r="BF5" s="985"/>
      <c r="BG5" s="985"/>
      <c r="BH5" s="985"/>
      <c r="BI5" s="985"/>
      <c r="BJ5" s="985"/>
      <c r="BK5" s="985"/>
      <c r="BL5" s="985"/>
      <c r="BM5" s="985"/>
      <c r="BN5" s="985"/>
      <c r="BO5" s="985"/>
      <c r="BP5" s="985"/>
      <c r="BQ5" s="985"/>
      <c r="BR5" s="985"/>
      <c r="BS5" s="985"/>
      <c r="BT5" s="985"/>
      <c r="BU5" s="985"/>
      <c r="BV5" s="985"/>
      <c r="BW5" s="985"/>
      <c r="BX5" s="985"/>
      <c r="BY5" s="985"/>
      <c r="BZ5" s="985"/>
      <c r="CA5" s="985"/>
      <c r="CB5" s="985"/>
      <c r="CC5" s="985"/>
      <c r="CD5" s="985"/>
      <c r="CE5" s="985"/>
      <c r="CF5" s="985"/>
      <c r="CG5" s="985"/>
      <c r="CH5" s="985"/>
      <c r="CI5" s="985"/>
      <c r="CJ5" s="985"/>
      <c r="CK5" s="985"/>
      <c r="CL5" s="985"/>
      <c r="CM5" s="985"/>
      <c r="CN5" s="985"/>
      <c r="CO5" s="985"/>
      <c r="CP5" s="985"/>
      <c r="CQ5" s="985"/>
      <c r="CR5" s="985"/>
      <c r="CS5" s="985"/>
      <c r="CT5" s="985"/>
      <c r="CU5" s="985"/>
      <c r="CV5" s="985"/>
      <c r="CW5" s="985"/>
      <c r="CX5" s="985"/>
      <c r="CY5" s="985"/>
      <c r="CZ5" s="985"/>
      <c r="DA5" s="985"/>
      <c r="DB5" s="985"/>
      <c r="DC5" s="985"/>
      <c r="DD5" s="985"/>
      <c r="DE5" s="985"/>
      <c r="DF5" s="985"/>
      <c r="DG5" s="985"/>
      <c r="DH5" s="985"/>
      <c r="DI5" s="985"/>
      <c r="DJ5" s="985"/>
      <c r="DK5" s="985"/>
      <c r="DL5" s="985"/>
      <c r="DM5" s="985"/>
      <c r="DN5" s="985"/>
      <c r="DO5" s="985"/>
      <c r="DP5" s="985"/>
      <c r="DQ5" s="985"/>
      <c r="DR5" s="985"/>
      <c r="DS5" s="985"/>
      <c r="DT5" s="985"/>
      <c r="DU5" s="985"/>
      <c r="DV5" s="985"/>
      <c r="DW5" s="985"/>
      <c r="DX5" s="985"/>
      <c r="DY5" s="985"/>
      <c r="DZ5" s="985"/>
      <c r="EA5" s="985"/>
      <c r="EB5" s="985"/>
      <c r="EC5" s="985"/>
      <c r="ED5" s="985"/>
      <c r="EE5" s="985"/>
      <c r="EF5" s="985"/>
      <c r="EG5" s="985"/>
      <c r="EH5" s="985"/>
      <c r="EI5" s="985"/>
      <c r="EJ5" s="985"/>
      <c r="EK5" s="985"/>
      <c r="EL5" s="985"/>
      <c r="EM5" s="985"/>
      <c r="EN5" s="985"/>
      <c r="EO5" s="985"/>
      <c r="EP5" s="985"/>
      <c r="EQ5" s="985"/>
      <c r="ER5" s="985"/>
      <c r="ES5" s="985"/>
      <c r="ET5" s="985"/>
      <c r="EU5" s="985"/>
      <c r="EV5" s="985"/>
      <c r="EW5" s="985"/>
      <c r="EX5" s="985"/>
      <c r="EY5" s="985"/>
      <c r="EZ5" s="985"/>
      <c r="FA5" s="986"/>
    </row>
    <row r="6" spans="1:159" ht="20.25" customHeight="1" thickBot="1" x14ac:dyDescent="0.3">
      <c r="A6" s="300"/>
      <c r="B6" s="300"/>
      <c r="C6" s="300"/>
      <c r="D6" s="300"/>
      <c r="E6" s="300"/>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row>
    <row r="7" spans="1:159" ht="32.25" customHeight="1" thickBot="1" x14ac:dyDescent="0.3">
      <c r="A7" s="942" t="s">
        <v>90</v>
      </c>
      <c r="B7" s="943"/>
      <c r="C7" s="943"/>
      <c r="D7" s="943"/>
      <c r="E7" s="943"/>
      <c r="F7" s="943"/>
      <c r="G7" s="944"/>
      <c r="H7" s="948" t="s">
        <v>236</v>
      </c>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5"/>
      <c r="ER7" s="909" t="s">
        <v>229</v>
      </c>
      <c r="ES7" s="909" t="s">
        <v>230</v>
      </c>
      <c r="ET7" s="949" t="s">
        <v>231</v>
      </c>
      <c r="EU7" s="913" t="s">
        <v>255</v>
      </c>
      <c r="EV7" s="939" t="s">
        <v>256</v>
      </c>
      <c r="EW7" s="929" t="s">
        <v>509</v>
      </c>
      <c r="EX7" s="929" t="s">
        <v>455</v>
      </c>
      <c r="EY7" s="929" t="s">
        <v>456</v>
      </c>
      <c r="EZ7" s="929" t="s">
        <v>457</v>
      </c>
      <c r="FA7" s="931" t="s">
        <v>458</v>
      </c>
    </row>
    <row r="8" spans="1:159" ht="19.5" customHeight="1" thickBot="1" x14ac:dyDescent="0.3">
      <c r="A8" s="945"/>
      <c r="B8" s="946"/>
      <c r="C8" s="946"/>
      <c r="D8" s="946"/>
      <c r="E8" s="946"/>
      <c r="F8" s="946"/>
      <c r="G8" s="947"/>
      <c r="H8" s="933" t="s">
        <v>65</v>
      </c>
      <c r="I8" s="934"/>
      <c r="J8" s="934"/>
      <c r="K8" s="934"/>
      <c r="L8" s="934"/>
      <c r="M8" s="934"/>
      <c r="N8" s="934"/>
      <c r="O8" s="934"/>
      <c r="P8" s="934"/>
      <c r="Q8" s="934"/>
      <c r="R8" s="934"/>
      <c r="S8" s="934"/>
      <c r="T8" s="934"/>
      <c r="U8" s="934"/>
      <c r="V8" s="934"/>
      <c r="W8" s="934"/>
      <c r="X8" s="934"/>
      <c r="Y8" s="934"/>
      <c r="Z8" s="934"/>
      <c r="AA8" s="935"/>
      <c r="AB8" s="933" t="s">
        <v>269</v>
      </c>
      <c r="AC8" s="934"/>
      <c r="AD8" s="934"/>
      <c r="AE8" s="934"/>
      <c r="AF8" s="934"/>
      <c r="AG8" s="934"/>
      <c r="AH8" s="934"/>
      <c r="AI8" s="934"/>
      <c r="AJ8" s="934"/>
      <c r="AK8" s="934"/>
      <c r="AL8" s="934"/>
      <c r="AM8" s="934"/>
      <c r="AN8" s="934"/>
      <c r="AO8" s="934"/>
      <c r="AP8" s="934"/>
      <c r="AQ8" s="934"/>
      <c r="AR8" s="934"/>
      <c r="AS8" s="934"/>
      <c r="AT8" s="934"/>
      <c r="AU8" s="934"/>
      <c r="AV8" s="934"/>
      <c r="AW8" s="934"/>
      <c r="AX8" s="934"/>
      <c r="AY8" s="934"/>
      <c r="AZ8" s="934"/>
      <c r="BA8" s="934"/>
      <c r="BB8" s="934"/>
      <c r="BC8" s="934"/>
      <c r="BD8" s="934"/>
      <c r="BE8" s="935"/>
      <c r="BF8" s="933" t="s">
        <v>62</v>
      </c>
      <c r="BG8" s="934"/>
      <c r="BH8" s="934"/>
      <c r="BI8" s="934"/>
      <c r="BJ8" s="934"/>
      <c r="BK8" s="934"/>
      <c r="BL8" s="934"/>
      <c r="BM8" s="934"/>
      <c r="BN8" s="934"/>
      <c r="BO8" s="934"/>
      <c r="BP8" s="934"/>
      <c r="BQ8" s="934"/>
      <c r="BR8" s="934"/>
      <c r="BS8" s="934"/>
      <c r="BT8" s="934"/>
      <c r="BU8" s="934"/>
      <c r="BV8" s="934"/>
      <c r="BW8" s="934"/>
      <c r="BX8" s="934"/>
      <c r="BY8" s="934"/>
      <c r="BZ8" s="934"/>
      <c r="CA8" s="934"/>
      <c r="CB8" s="934"/>
      <c r="CC8" s="934"/>
      <c r="CD8" s="934"/>
      <c r="CE8" s="934"/>
      <c r="CF8" s="934"/>
      <c r="CG8" s="934"/>
      <c r="CH8" s="934"/>
      <c r="CI8" s="935"/>
      <c r="CJ8" s="936" t="s">
        <v>63</v>
      </c>
      <c r="CK8" s="937"/>
      <c r="CL8" s="937"/>
      <c r="CM8" s="937"/>
      <c r="CN8" s="937"/>
      <c r="CO8" s="937"/>
      <c r="CP8" s="937"/>
      <c r="CQ8" s="937"/>
      <c r="CR8" s="937"/>
      <c r="CS8" s="937"/>
      <c r="CT8" s="937"/>
      <c r="CU8" s="937"/>
      <c r="CV8" s="937"/>
      <c r="CW8" s="937"/>
      <c r="CX8" s="937"/>
      <c r="CY8" s="937"/>
      <c r="CZ8" s="937"/>
      <c r="DA8" s="937"/>
      <c r="DB8" s="937"/>
      <c r="DC8" s="937"/>
      <c r="DD8" s="937"/>
      <c r="DE8" s="937"/>
      <c r="DF8" s="937"/>
      <c r="DG8" s="937"/>
      <c r="DH8" s="937"/>
      <c r="DI8" s="937"/>
      <c r="DJ8" s="937"/>
      <c r="DK8" s="937"/>
      <c r="DL8" s="937"/>
      <c r="DM8" s="937"/>
      <c r="DN8" s="936" t="s">
        <v>64</v>
      </c>
      <c r="DO8" s="937"/>
      <c r="DP8" s="937"/>
      <c r="DQ8" s="937"/>
      <c r="DR8" s="937"/>
      <c r="DS8" s="937"/>
      <c r="DT8" s="937"/>
      <c r="DU8" s="937"/>
      <c r="DV8" s="937"/>
      <c r="DW8" s="937"/>
      <c r="DX8" s="937"/>
      <c r="DY8" s="937"/>
      <c r="DZ8" s="937"/>
      <c r="EA8" s="937"/>
      <c r="EB8" s="937"/>
      <c r="EC8" s="937"/>
      <c r="ED8" s="937"/>
      <c r="EE8" s="937"/>
      <c r="EF8" s="937"/>
      <c r="EG8" s="937"/>
      <c r="EH8" s="937"/>
      <c r="EI8" s="937"/>
      <c r="EJ8" s="937"/>
      <c r="EK8" s="937"/>
      <c r="EL8" s="937"/>
      <c r="EM8" s="937"/>
      <c r="EN8" s="937"/>
      <c r="EO8" s="937"/>
      <c r="EP8" s="937"/>
      <c r="EQ8" s="938"/>
      <c r="ER8" s="910"/>
      <c r="ES8" s="910"/>
      <c r="ET8" s="950"/>
      <c r="EU8" s="914"/>
      <c r="EV8" s="940"/>
      <c r="EW8" s="941"/>
      <c r="EX8" s="930"/>
      <c r="EY8" s="930"/>
      <c r="EZ8" s="930"/>
      <c r="FA8" s="932"/>
    </row>
    <row r="9" spans="1:159" ht="106.5" customHeight="1" thickBot="1" x14ac:dyDescent="0.3">
      <c r="A9" s="279" t="s">
        <v>83</v>
      </c>
      <c r="B9" s="280" t="s">
        <v>84</v>
      </c>
      <c r="C9" s="281" t="s">
        <v>85</v>
      </c>
      <c r="D9" s="281" t="s">
        <v>86</v>
      </c>
      <c r="E9" s="281" t="s">
        <v>87</v>
      </c>
      <c r="F9" s="281" t="s">
        <v>88</v>
      </c>
      <c r="G9" s="524" t="s">
        <v>89</v>
      </c>
      <c r="H9" s="282" t="s">
        <v>459</v>
      </c>
      <c r="I9" s="283" t="s">
        <v>460</v>
      </c>
      <c r="J9" s="284" t="s">
        <v>461</v>
      </c>
      <c r="K9" s="283" t="s">
        <v>462</v>
      </c>
      <c r="L9" s="284" t="s">
        <v>463</v>
      </c>
      <c r="M9" s="283" t="s">
        <v>464</v>
      </c>
      <c r="N9" s="284" t="s">
        <v>465</v>
      </c>
      <c r="O9" s="283" t="s">
        <v>466</v>
      </c>
      <c r="P9" s="284" t="s">
        <v>467</v>
      </c>
      <c r="Q9" s="283" t="s">
        <v>468</v>
      </c>
      <c r="R9" s="284" t="s">
        <v>469</v>
      </c>
      <c r="S9" s="283" t="s">
        <v>470</v>
      </c>
      <c r="T9" s="284" t="s">
        <v>471</v>
      </c>
      <c r="U9" s="283" t="s">
        <v>472</v>
      </c>
      <c r="V9" s="285" t="s">
        <v>473</v>
      </c>
      <c r="W9" s="286" t="s">
        <v>226</v>
      </c>
      <c r="X9" s="287" t="s">
        <v>263</v>
      </c>
      <c r="Y9" s="288" t="s">
        <v>264</v>
      </c>
      <c r="Z9" s="289" t="s">
        <v>265</v>
      </c>
      <c r="AA9" s="288" t="s">
        <v>266</v>
      </c>
      <c r="AB9" s="282" t="s">
        <v>459</v>
      </c>
      <c r="AC9" s="283" t="s">
        <v>474</v>
      </c>
      <c r="AD9" s="284" t="s">
        <v>475</v>
      </c>
      <c r="AE9" s="283" t="s">
        <v>476</v>
      </c>
      <c r="AF9" s="284" t="s">
        <v>477</v>
      </c>
      <c r="AG9" s="283" t="s">
        <v>478</v>
      </c>
      <c r="AH9" s="284" t="s">
        <v>479</v>
      </c>
      <c r="AI9" s="283" t="s">
        <v>480</v>
      </c>
      <c r="AJ9" s="284" t="s">
        <v>481</v>
      </c>
      <c r="AK9" s="283" t="s">
        <v>482</v>
      </c>
      <c r="AL9" s="284" t="s">
        <v>483</v>
      </c>
      <c r="AM9" s="283" t="s">
        <v>460</v>
      </c>
      <c r="AN9" s="284" t="s">
        <v>461</v>
      </c>
      <c r="AO9" s="283" t="s">
        <v>462</v>
      </c>
      <c r="AP9" s="284" t="s">
        <v>463</v>
      </c>
      <c r="AQ9" s="283" t="s">
        <v>464</v>
      </c>
      <c r="AR9" s="284" t="s">
        <v>465</v>
      </c>
      <c r="AS9" s="283" t="s">
        <v>466</v>
      </c>
      <c r="AT9" s="284" t="s">
        <v>467</v>
      </c>
      <c r="AU9" s="283" t="s">
        <v>468</v>
      </c>
      <c r="AV9" s="284" t="s">
        <v>469</v>
      </c>
      <c r="AW9" s="283" t="s">
        <v>470</v>
      </c>
      <c r="AX9" s="284" t="s">
        <v>471</v>
      </c>
      <c r="AY9" s="283" t="s">
        <v>472</v>
      </c>
      <c r="AZ9" s="285" t="s">
        <v>473</v>
      </c>
      <c r="BA9" s="286" t="s">
        <v>226</v>
      </c>
      <c r="BB9" s="290" t="s">
        <v>254</v>
      </c>
      <c r="BC9" s="291" t="s">
        <v>253</v>
      </c>
      <c r="BD9" s="292" t="s">
        <v>252</v>
      </c>
      <c r="BE9" s="291" t="s">
        <v>251</v>
      </c>
      <c r="BF9" s="282" t="s">
        <v>459</v>
      </c>
      <c r="BG9" s="293" t="s">
        <v>484</v>
      </c>
      <c r="BH9" s="294" t="s">
        <v>485</v>
      </c>
      <c r="BI9" s="293" t="s">
        <v>486</v>
      </c>
      <c r="BJ9" s="294" t="s">
        <v>487</v>
      </c>
      <c r="BK9" s="293" t="s">
        <v>488</v>
      </c>
      <c r="BL9" s="294" t="s">
        <v>489</v>
      </c>
      <c r="BM9" s="293" t="s">
        <v>490</v>
      </c>
      <c r="BN9" s="294" t="s">
        <v>491</v>
      </c>
      <c r="BO9" s="293" t="s">
        <v>492</v>
      </c>
      <c r="BP9" s="294" t="s">
        <v>493</v>
      </c>
      <c r="BQ9" s="293" t="s">
        <v>494</v>
      </c>
      <c r="BR9" s="294" t="s">
        <v>495</v>
      </c>
      <c r="BS9" s="293" t="s">
        <v>496</v>
      </c>
      <c r="BT9" s="294" t="s">
        <v>497</v>
      </c>
      <c r="BU9" s="293" t="s">
        <v>498</v>
      </c>
      <c r="BV9" s="294" t="s">
        <v>499</v>
      </c>
      <c r="BW9" s="293" t="s">
        <v>500</v>
      </c>
      <c r="BX9" s="294" t="s">
        <v>501</v>
      </c>
      <c r="BY9" s="293" t="s">
        <v>502</v>
      </c>
      <c r="BZ9" s="294" t="s">
        <v>503</v>
      </c>
      <c r="CA9" s="293" t="s">
        <v>504</v>
      </c>
      <c r="CB9" s="294" t="s">
        <v>505</v>
      </c>
      <c r="CC9" s="293" t="s">
        <v>506</v>
      </c>
      <c r="CD9" s="295" t="s">
        <v>507</v>
      </c>
      <c r="CE9" s="286" t="s">
        <v>226</v>
      </c>
      <c r="CF9" s="289" t="s">
        <v>232</v>
      </c>
      <c r="CG9" s="288" t="s">
        <v>233</v>
      </c>
      <c r="CH9" s="289" t="s">
        <v>234</v>
      </c>
      <c r="CI9" s="288" t="s">
        <v>235</v>
      </c>
      <c r="CJ9" s="282" t="s">
        <v>459</v>
      </c>
      <c r="CK9" s="293" t="s">
        <v>484</v>
      </c>
      <c r="CL9" s="294" t="s">
        <v>485</v>
      </c>
      <c r="CM9" s="293" t="s">
        <v>486</v>
      </c>
      <c r="CN9" s="294" t="s">
        <v>487</v>
      </c>
      <c r="CO9" s="293" t="s">
        <v>488</v>
      </c>
      <c r="CP9" s="294" t="s">
        <v>489</v>
      </c>
      <c r="CQ9" s="293" t="s">
        <v>508</v>
      </c>
      <c r="CR9" s="294" t="s">
        <v>491</v>
      </c>
      <c r="CS9" s="293" t="s">
        <v>492</v>
      </c>
      <c r="CT9" s="294" t="s">
        <v>493</v>
      </c>
      <c r="CU9" s="293" t="s">
        <v>494</v>
      </c>
      <c r="CV9" s="294" t="s">
        <v>495</v>
      </c>
      <c r="CW9" s="293" t="s">
        <v>496</v>
      </c>
      <c r="CX9" s="294" t="s">
        <v>497</v>
      </c>
      <c r="CY9" s="293" t="s">
        <v>498</v>
      </c>
      <c r="CZ9" s="443" t="s">
        <v>499</v>
      </c>
      <c r="DA9" s="293" t="s">
        <v>500</v>
      </c>
      <c r="DB9" s="294" t="s">
        <v>501</v>
      </c>
      <c r="DC9" s="293" t="s">
        <v>502</v>
      </c>
      <c r="DD9" s="294" t="s">
        <v>503</v>
      </c>
      <c r="DE9" s="293" t="s">
        <v>504</v>
      </c>
      <c r="DF9" s="294" t="s">
        <v>505</v>
      </c>
      <c r="DG9" s="293" t="s">
        <v>506</v>
      </c>
      <c r="DH9" s="294" t="s">
        <v>507</v>
      </c>
      <c r="DI9" s="296" t="s">
        <v>226</v>
      </c>
      <c r="DJ9" s="297" t="s">
        <v>238</v>
      </c>
      <c r="DK9" s="298" t="s">
        <v>239</v>
      </c>
      <c r="DL9" s="299" t="s">
        <v>240</v>
      </c>
      <c r="DM9" s="298" t="s">
        <v>241</v>
      </c>
      <c r="DN9" s="282" t="s">
        <v>459</v>
      </c>
      <c r="DO9" s="283" t="s">
        <v>474</v>
      </c>
      <c r="DP9" s="284" t="s">
        <v>475</v>
      </c>
      <c r="DQ9" s="283" t="s">
        <v>476</v>
      </c>
      <c r="DR9" s="284" t="s">
        <v>477</v>
      </c>
      <c r="DS9" s="283" t="s">
        <v>478</v>
      </c>
      <c r="DT9" s="284" t="s">
        <v>479</v>
      </c>
      <c r="DU9" s="283" t="s">
        <v>480</v>
      </c>
      <c r="DV9" s="284" t="s">
        <v>481</v>
      </c>
      <c r="DW9" s="283" t="s">
        <v>482</v>
      </c>
      <c r="DX9" s="284" t="s">
        <v>483</v>
      </c>
      <c r="DY9" s="283" t="s">
        <v>460</v>
      </c>
      <c r="DZ9" s="284" t="s">
        <v>461</v>
      </c>
      <c r="EA9" s="283" t="s">
        <v>462</v>
      </c>
      <c r="EB9" s="284" t="s">
        <v>463</v>
      </c>
      <c r="EC9" s="283" t="s">
        <v>464</v>
      </c>
      <c r="ED9" s="284" t="s">
        <v>465</v>
      </c>
      <c r="EE9" s="283" t="s">
        <v>466</v>
      </c>
      <c r="EF9" s="284" t="s">
        <v>467</v>
      </c>
      <c r="EG9" s="283" t="s">
        <v>468</v>
      </c>
      <c r="EH9" s="284" t="s">
        <v>469</v>
      </c>
      <c r="EI9" s="283" t="s">
        <v>470</v>
      </c>
      <c r="EJ9" s="284" t="s">
        <v>471</v>
      </c>
      <c r="EK9" s="283" t="s">
        <v>472</v>
      </c>
      <c r="EL9" s="284" t="s">
        <v>473</v>
      </c>
      <c r="EM9" s="296" t="s">
        <v>226</v>
      </c>
      <c r="EN9" s="297" t="s">
        <v>242</v>
      </c>
      <c r="EO9" s="298" t="s">
        <v>243</v>
      </c>
      <c r="EP9" s="299" t="s">
        <v>244</v>
      </c>
      <c r="EQ9" s="298" t="s">
        <v>245</v>
      </c>
      <c r="ER9" s="910"/>
      <c r="ES9" s="910"/>
      <c r="ET9" s="950"/>
      <c r="EU9" s="914"/>
      <c r="EV9" s="940"/>
      <c r="EW9" s="941"/>
      <c r="EX9" s="930"/>
      <c r="EY9" s="930"/>
      <c r="EZ9" s="930"/>
      <c r="FA9" s="932"/>
    </row>
    <row r="10" spans="1:159" s="3" customFormat="1" ht="39.950000000000003" customHeight="1" x14ac:dyDescent="0.25">
      <c r="A10" s="992" t="s">
        <v>328</v>
      </c>
      <c r="B10" s="1000">
        <v>1</v>
      </c>
      <c r="C10" s="1001" t="s">
        <v>274</v>
      </c>
      <c r="D10" s="987" t="s">
        <v>280</v>
      </c>
      <c r="E10" s="989">
        <v>531</v>
      </c>
      <c r="F10" s="192" t="s">
        <v>41</v>
      </c>
      <c r="G10" s="642">
        <f>AA10+BE10+CI10+DL10+DN10</f>
        <v>9.8000000000000007</v>
      </c>
      <c r="H10" s="611">
        <v>3</v>
      </c>
      <c r="I10" s="643"/>
      <c r="J10" s="644"/>
      <c r="K10" s="604">
        <v>0</v>
      </c>
      <c r="L10" s="604">
        <v>0</v>
      </c>
      <c r="M10" s="611">
        <v>0</v>
      </c>
      <c r="N10" s="611">
        <v>0</v>
      </c>
      <c r="O10" s="645">
        <v>1.5</v>
      </c>
      <c r="P10" s="645">
        <v>1.5</v>
      </c>
      <c r="Q10" s="606">
        <v>0.5</v>
      </c>
      <c r="R10" s="606">
        <v>0.5</v>
      </c>
      <c r="S10" s="606">
        <v>0.5</v>
      </c>
      <c r="T10" s="606">
        <v>0.5</v>
      </c>
      <c r="U10" s="642">
        <v>0.3</v>
      </c>
      <c r="V10" s="642">
        <v>0.3</v>
      </c>
      <c r="W10" s="642">
        <f t="shared" ref="W10:W36" si="0">U10+S10+Q10+O10+M10+K10+I10</f>
        <v>2.8</v>
      </c>
      <c r="X10" s="642">
        <f t="shared" ref="X10:X36" si="1">U10+S10+Q10+O10+M10+K10+I10</f>
        <v>2.8</v>
      </c>
      <c r="Y10" s="642">
        <f t="shared" ref="Y10:Y36" si="2">V10+T10+R10+P10+N10+L10+J10</f>
        <v>2.8</v>
      </c>
      <c r="Z10" s="642">
        <f>U10+S10+Q10+O10+M10+K10+I10</f>
        <v>2.8</v>
      </c>
      <c r="AA10" s="642">
        <f>V10+T10+R10+P10+N10+L10+J10</f>
        <v>2.8</v>
      </c>
      <c r="AB10" s="642">
        <v>2</v>
      </c>
      <c r="AC10" s="611">
        <v>0</v>
      </c>
      <c r="AD10" s="607">
        <v>0</v>
      </c>
      <c r="AE10" s="611">
        <v>0</v>
      </c>
      <c r="AF10" s="611">
        <v>0</v>
      </c>
      <c r="AG10" s="646">
        <v>0.2</v>
      </c>
      <c r="AH10" s="646">
        <v>0.2</v>
      </c>
      <c r="AI10" s="646">
        <v>0.2</v>
      </c>
      <c r="AJ10" s="646">
        <v>0.2</v>
      </c>
      <c r="AK10" s="646">
        <v>0.2</v>
      </c>
      <c r="AL10" s="646">
        <v>0.2</v>
      </c>
      <c r="AM10" s="646">
        <v>0.2</v>
      </c>
      <c r="AN10" s="607">
        <v>0.2</v>
      </c>
      <c r="AO10" s="646">
        <v>0.2</v>
      </c>
      <c r="AP10" s="607">
        <v>0.2</v>
      </c>
      <c r="AQ10" s="646">
        <v>0.2</v>
      </c>
      <c r="AR10" s="607">
        <v>0.2</v>
      </c>
      <c r="AS10" s="646">
        <v>0.2</v>
      </c>
      <c r="AT10" s="607">
        <v>0.2</v>
      </c>
      <c r="AU10" s="646">
        <v>0.2</v>
      </c>
      <c r="AV10" s="607">
        <v>0.2</v>
      </c>
      <c r="AW10" s="646">
        <v>0.2</v>
      </c>
      <c r="AX10" s="607">
        <v>0.2</v>
      </c>
      <c r="AY10" s="646">
        <v>0.2</v>
      </c>
      <c r="AZ10" s="607">
        <v>0.2</v>
      </c>
      <c r="BA10" s="607">
        <f t="shared" ref="BA10:BA15" si="3">AY10+AW10+AU10+AS10+AO10+AM10+AK10+AI10+AG10+AE10+AQ10+AC10</f>
        <v>1.9999999999999998</v>
      </c>
      <c r="BB10" s="607">
        <f>AC10+AE10+AG10+AI10+AK10+AM10+AO10+AQ10+AS10+AU10+AW10+AY10</f>
        <v>1.9999999999999998</v>
      </c>
      <c r="BC10" s="607">
        <f t="shared" ref="BC10:BC36" si="4">AD10+AF10+AH10+AJ10+AL10+AN10+AP10+AR10+AT10+AV10+AX10+AZ10</f>
        <v>1.9999999999999998</v>
      </c>
      <c r="BD10" s="607">
        <f t="shared" ref="BD10:BD15" si="5">AY10+AW10+AU10+AS10+AO10+AM10+AK10+AI10+AG10+AE10+AQ10+AC10</f>
        <v>1.9999999999999998</v>
      </c>
      <c r="BE10" s="607">
        <f t="shared" ref="BE10:BE36" si="6">AD10+AF10+AH10+AJ10+AL10+AN10+AP10+AR10+AT10+AV10+AX10+AZ10</f>
        <v>1.9999999999999998</v>
      </c>
      <c r="BF10" s="642">
        <v>2</v>
      </c>
      <c r="BG10" s="607">
        <v>0.2</v>
      </c>
      <c r="BH10" s="607">
        <v>0.2</v>
      </c>
      <c r="BI10" s="607">
        <v>0.23</v>
      </c>
      <c r="BJ10" s="607">
        <v>0.23</v>
      </c>
      <c r="BK10" s="607">
        <v>0.16</v>
      </c>
      <c r="BL10" s="607">
        <v>0.2</v>
      </c>
      <c r="BM10" s="607">
        <v>0.16</v>
      </c>
      <c r="BN10" s="607">
        <v>0.16</v>
      </c>
      <c r="BO10" s="607">
        <v>0.16</v>
      </c>
      <c r="BP10" s="607">
        <v>0.16</v>
      </c>
      <c r="BQ10" s="607">
        <v>7.0000000000000007E-2</v>
      </c>
      <c r="BR10" s="607">
        <v>7.0000000000000007E-2</v>
      </c>
      <c r="BS10" s="642">
        <v>0.2</v>
      </c>
      <c r="BT10" s="642">
        <v>0.2</v>
      </c>
      <c r="BU10" s="607">
        <v>0.13</v>
      </c>
      <c r="BV10" s="607">
        <v>0.13</v>
      </c>
      <c r="BW10" s="607">
        <v>0.2</v>
      </c>
      <c r="BX10" s="607">
        <v>0.2</v>
      </c>
      <c r="BY10" s="607">
        <v>0.23</v>
      </c>
      <c r="BZ10" s="607">
        <v>0.23</v>
      </c>
      <c r="CA10" s="607">
        <v>0.2</v>
      </c>
      <c r="CB10" s="607">
        <v>0.2</v>
      </c>
      <c r="CC10" s="607">
        <v>0.06</v>
      </c>
      <c r="CD10" s="607">
        <v>0.02</v>
      </c>
      <c r="CE10" s="647">
        <f t="shared" ref="CE10:CE15" si="7">+BG10+BI10+BK10+BM10+BO10+BQ10+BS10+BU10+BW10+BY10+CA10+CC10</f>
        <v>2</v>
      </c>
      <c r="CF10" s="647">
        <f t="shared" ref="CF10:CF36" si="8">BG10+BI10+BK10+BM10+BO10+BQ10+BS10+BU10+BW10+BY10+CA10+CC10</f>
        <v>2</v>
      </c>
      <c r="CG10" s="647">
        <f t="shared" ref="CG10:CG36" si="9">BH10+BJ10+BL10+BN10+BP10+BR10+BT10+BV10+BX10+BZ10+CB10+CD10</f>
        <v>2</v>
      </c>
      <c r="CH10" s="647">
        <f t="shared" ref="CH10:CI15" si="10">BG10+BI10+BK10+BM10+BO10+BQ10+BS10+BU10+BW10+BY10+CA10+CC10</f>
        <v>2</v>
      </c>
      <c r="CI10" s="647">
        <f t="shared" si="10"/>
        <v>2</v>
      </c>
      <c r="CJ10" s="642">
        <v>2</v>
      </c>
      <c r="CK10" s="607">
        <v>0.17</v>
      </c>
      <c r="CL10" s="607">
        <v>0.17</v>
      </c>
      <c r="CM10" s="607">
        <v>0.2</v>
      </c>
      <c r="CN10" s="607">
        <v>0.2</v>
      </c>
      <c r="CO10" s="607">
        <v>0.12</v>
      </c>
      <c r="CP10" s="607">
        <v>0.14000000000000001</v>
      </c>
      <c r="CQ10" s="607">
        <v>0.15</v>
      </c>
      <c r="CR10" s="607">
        <v>0.15</v>
      </c>
      <c r="CS10" s="607">
        <v>0.17</v>
      </c>
      <c r="CT10" s="648">
        <v>0.2</v>
      </c>
      <c r="CU10" s="607">
        <v>0.15</v>
      </c>
      <c r="CV10" s="607">
        <v>0.17</v>
      </c>
      <c r="CW10" s="607">
        <v>0.23</v>
      </c>
      <c r="CX10" s="607">
        <v>0.23</v>
      </c>
      <c r="CY10" s="607">
        <v>0.2</v>
      </c>
      <c r="CZ10" s="607">
        <v>0.2</v>
      </c>
      <c r="DA10" s="607">
        <v>0.23</v>
      </c>
      <c r="DB10" s="648">
        <v>0.23</v>
      </c>
      <c r="DC10" s="607">
        <v>0.15</v>
      </c>
      <c r="DD10" s="611"/>
      <c r="DE10" s="607">
        <v>0.2</v>
      </c>
      <c r="DF10" s="611"/>
      <c r="DG10" s="607">
        <v>0.03</v>
      </c>
      <c r="DH10" s="611"/>
      <c r="DI10" s="607">
        <f>DG10+DE10+DC10+DA10+CW10+CU10+CS10+CQ10+CO10+CM10+CK10+CY10</f>
        <v>1.9999999999999996</v>
      </c>
      <c r="DJ10" s="607">
        <f t="shared" ref="DJ10:DK12" si="11">CK10+CM10+CO10+CQ10+CS10+CU10+CW10+CY10+DA10</f>
        <v>1.62</v>
      </c>
      <c r="DK10" s="607">
        <f t="shared" si="11"/>
        <v>1.69</v>
      </c>
      <c r="DL10" s="607">
        <f>CK10+CM10+CO10+CQ10+CS10+CU10+CW10+CY10+DA10+DC10+DE10+DG10</f>
        <v>2</v>
      </c>
      <c r="DM10" s="607">
        <f>CL10+CN10+CP10+CR10+CT10+CV10+CX10+CZ10+DB10+DD10+DF10+DH10</f>
        <v>1.69</v>
      </c>
      <c r="DN10" s="642">
        <v>1</v>
      </c>
      <c r="DO10" s="611"/>
      <c r="DP10" s="611"/>
      <c r="DQ10" s="611"/>
      <c r="DR10" s="611"/>
      <c r="DS10" s="611"/>
      <c r="DT10" s="611"/>
      <c r="DU10" s="611"/>
      <c r="DV10" s="611"/>
      <c r="DW10" s="611"/>
      <c r="DX10" s="611"/>
      <c r="DY10" s="611"/>
      <c r="DZ10" s="611"/>
      <c r="EA10" s="611"/>
      <c r="EB10" s="611"/>
      <c r="EC10" s="611"/>
      <c r="ED10" s="611"/>
      <c r="EE10" s="611"/>
      <c r="EF10" s="611"/>
      <c r="EG10" s="611"/>
      <c r="EH10" s="611"/>
      <c r="EI10" s="611"/>
      <c r="EJ10" s="611"/>
      <c r="EK10" s="611"/>
      <c r="EL10" s="611"/>
      <c r="EM10" s="642"/>
      <c r="EN10" s="642"/>
      <c r="EO10" s="642"/>
      <c r="EP10" s="642"/>
      <c r="EQ10" s="642"/>
      <c r="ER10" s="217">
        <f>DB10/DA10</f>
        <v>1</v>
      </c>
      <c r="ES10" s="217">
        <f>DK10/DJ10</f>
        <v>1.0432098765432098</v>
      </c>
      <c r="ET10" s="217">
        <f>DM10/DL10</f>
        <v>0.84499999999999997</v>
      </c>
      <c r="EU10" s="217">
        <f>(AA10+BE10+CI10+DK10)/(Z10+BD10+CH10+DJ10)</f>
        <v>1.0083135391923992</v>
      </c>
      <c r="EV10" s="217">
        <f>(AA10+BE10+CI10+DM10)/G10</f>
        <v>0.86632653061224485</v>
      </c>
      <c r="EW10" s="959" t="s">
        <v>585</v>
      </c>
      <c r="EX10" s="958" t="s">
        <v>281</v>
      </c>
      <c r="EY10" s="958" t="s">
        <v>550</v>
      </c>
      <c r="EZ10" s="958" t="s">
        <v>437</v>
      </c>
      <c r="FA10" s="961" t="s">
        <v>526</v>
      </c>
      <c r="FB10" s="957"/>
    </row>
    <row r="11" spans="1:159" s="70" customFormat="1" ht="39.950000000000003" customHeight="1" x14ac:dyDescent="0.25">
      <c r="A11" s="993"/>
      <c r="B11" s="998"/>
      <c r="C11" s="1002"/>
      <c r="D11" s="987"/>
      <c r="E11" s="990"/>
      <c r="F11" s="193" t="s">
        <v>3</v>
      </c>
      <c r="G11" s="649">
        <f>AA11+BE11+CI11+DL11+DN11</f>
        <v>1959297001</v>
      </c>
      <c r="H11" s="650">
        <v>199025000</v>
      </c>
      <c r="I11" s="651"/>
      <c r="J11" s="651"/>
      <c r="K11" s="604">
        <v>0</v>
      </c>
      <c r="L11" s="604">
        <v>0</v>
      </c>
      <c r="M11" s="650">
        <v>158324000</v>
      </c>
      <c r="N11" s="650">
        <v>158324000</v>
      </c>
      <c r="O11" s="650">
        <v>0</v>
      </c>
      <c r="P11" s="650">
        <v>0</v>
      </c>
      <c r="Q11" s="650">
        <v>0</v>
      </c>
      <c r="R11" s="650">
        <v>0</v>
      </c>
      <c r="S11" s="650">
        <v>0</v>
      </c>
      <c r="T11" s="650">
        <v>0</v>
      </c>
      <c r="U11" s="650">
        <v>68958000</v>
      </c>
      <c r="V11" s="650">
        <v>68958000</v>
      </c>
      <c r="W11" s="649">
        <f t="shared" si="0"/>
        <v>227282000</v>
      </c>
      <c r="X11" s="652">
        <f t="shared" si="1"/>
        <v>227282000</v>
      </c>
      <c r="Y11" s="649">
        <f t="shared" si="2"/>
        <v>227282000</v>
      </c>
      <c r="Z11" s="652">
        <f t="shared" ref="Z11:Z36" si="12">U11+S11+Q11+O11+M11+K11+I11</f>
        <v>227282000</v>
      </c>
      <c r="AA11" s="649">
        <f>V11+T11+R11+P11+N11+L11+J11</f>
        <v>227282000</v>
      </c>
      <c r="AB11" s="653">
        <v>407720000</v>
      </c>
      <c r="AC11" s="251">
        <v>0</v>
      </c>
      <c r="AD11" s="251">
        <v>0</v>
      </c>
      <c r="AE11" s="251">
        <v>0</v>
      </c>
      <c r="AF11" s="251">
        <v>0</v>
      </c>
      <c r="AG11" s="653">
        <v>300040000</v>
      </c>
      <c r="AH11" s="653">
        <v>300040000</v>
      </c>
      <c r="AI11" s="653">
        <v>25938000</v>
      </c>
      <c r="AJ11" s="653">
        <v>25938000</v>
      </c>
      <c r="AK11" s="251">
        <v>0</v>
      </c>
      <c r="AL11" s="251">
        <v>0</v>
      </c>
      <c r="AM11" s="251">
        <v>0</v>
      </c>
      <c r="AN11" s="251">
        <v>0</v>
      </c>
      <c r="AO11" s="251">
        <v>0</v>
      </c>
      <c r="AP11" s="251">
        <v>0</v>
      </c>
      <c r="AQ11" s="251">
        <v>0</v>
      </c>
      <c r="AR11" s="251">
        <v>0</v>
      </c>
      <c r="AS11" s="251">
        <v>0</v>
      </c>
      <c r="AT11" s="251">
        <v>9699067</v>
      </c>
      <c r="AU11" s="251">
        <v>0</v>
      </c>
      <c r="AV11" s="653">
        <v>6628600</v>
      </c>
      <c r="AW11" s="251">
        <f>57460500+13259234</f>
        <v>70719734</v>
      </c>
      <c r="AX11" s="251">
        <v>44305067</v>
      </c>
      <c r="AY11" s="251">
        <v>-10087000</v>
      </c>
      <c r="AZ11" s="251">
        <v>0</v>
      </c>
      <c r="BA11" s="654">
        <f t="shared" si="3"/>
        <v>386610734</v>
      </c>
      <c r="BB11" s="654">
        <f t="shared" ref="BB11:BB36" si="13">AC11+AE11+AG11+AI11+AK11+AM11+AO11+AQ11+AS11+AU11+AW11+AY11</f>
        <v>386610734</v>
      </c>
      <c r="BC11" s="654">
        <f t="shared" si="4"/>
        <v>386610734</v>
      </c>
      <c r="BD11" s="654">
        <f t="shared" si="5"/>
        <v>386610734</v>
      </c>
      <c r="BE11" s="654">
        <f t="shared" si="6"/>
        <v>386610734</v>
      </c>
      <c r="BF11" s="653">
        <v>477325267</v>
      </c>
      <c r="BG11" s="652">
        <v>328416000</v>
      </c>
      <c r="BH11" s="652">
        <v>328416000</v>
      </c>
      <c r="BI11" s="652">
        <v>0</v>
      </c>
      <c r="BJ11" s="652">
        <v>0</v>
      </c>
      <c r="BK11" s="652">
        <v>0</v>
      </c>
      <c r="BL11" s="652">
        <v>0</v>
      </c>
      <c r="BM11" s="652"/>
      <c r="BN11" s="652">
        <v>0</v>
      </c>
      <c r="BO11" s="652"/>
      <c r="BP11" s="652">
        <v>0</v>
      </c>
      <c r="BQ11" s="652">
        <v>121410000</v>
      </c>
      <c r="BR11" s="652">
        <v>0</v>
      </c>
      <c r="BS11" s="652"/>
      <c r="BT11" s="652">
        <v>0</v>
      </c>
      <c r="BU11" s="652"/>
      <c r="BV11" s="652">
        <v>11490000</v>
      </c>
      <c r="BW11" s="652">
        <v>25055267</v>
      </c>
      <c r="BX11" s="652">
        <v>137419267</v>
      </c>
      <c r="BY11" s="652"/>
      <c r="BZ11" s="652">
        <v>0</v>
      </c>
      <c r="CA11" s="652">
        <v>2444000</v>
      </c>
      <c r="CB11" s="652">
        <v>0</v>
      </c>
      <c r="CC11" s="652"/>
      <c r="CD11" s="652">
        <v>0</v>
      </c>
      <c r="CE11" s="655">
        <f t="shared" si="7"/>
        <v>477325267</v>
      </c>
      <c r="CF11" s="655">
        <f t="shared" si="8"/>
        <v>477325267</v>
      </c>
      <c r="CG11" s="655">
        <f t="shared" si="9"/>
        <v>477325267</v>
      </c>
      <c r="CH11" s="655">
        <f t="shared" si="10"/>
        <v>477325267</v>
      </c>
      <c r="CI11" s="655">
        <f t="shared" si="10"/>
        <v>477325267</v>
      </c>
      <c r="CJ11" s="656">
        <v>466079000</v>
      </c>
      <c r="CK11" s="251">
        <v>430507000</v>
      </c>
      <c r="CL11" s="251">
        <v>430507000</v>
      </c>
      <c r="CM11" s="251">
        <v>0</v>
      </c>
      <c r="CN11" s="251">
        <v>0</v>
      </c>
      <c r="CO11" s="251">
        <v>0</v>
      </c>
      <c r="CP11" s="251">
        <v>0</v>
      </c>
      <c r="CQ11" s="251">
        <v>25644000</v>
      </c>
      <c r="CR11" s="251">
        <v>0</v>
      </c>
      <c r="CS11" s="251">
        <v>0</v>
      </c>
      <c r="CT11" s="657">
        <v>0</v>
      </c>
      <c r="CU11" s="658">
        <v>0</v>
      </c>
      <c r="CV11" s="658">
        <v>25644000</v>
      </c>
      <c r="CW11" s="658">
        <v>0</v>
      </c>
      <c r="CX11" s="658">
        <v>0</v>
      </c>
      <c r="CY11" s="658">
        <v>0</v>
      </c>
      <c r="CZ11" s="658">
        <v>0</v>
      </c>
      <c r="DA11" s="658">
        <v>0</v>
      </c>
      <c r="DB11" s="659">
        <v>0</v>
      </c>
      <c r="DC11" s="251">
        <v>0</v>
      </c>
      <c r="DD11" s="251"/>
      <c r="DE11" s="251">
        <v>9928000</v>
      </c>
      <c r="DF11" s="251"/>
      <c r="DG11" s="251">
        <v>0</v>
      </c>
      <c r="DH11" s="251"/>
      <c r="DI11" s="653">
        <f>DG11+DE11+DC11+DA11+CY11+CW11+CU11+CS11+CQ11+CO11+CM11+CK11</f>
        <v>466079000</v>
      </c>
      <c r="DJ11" s="653">
        <f t="shared" si="11"/>
        <v>456151000</v>
      </c>
      <c r="DK11" s="607">
        <f t="shared" si="11"/>
        <v>456151000</v>
      </c>
      <c r="DL11" s="653">
        <f t="shared" ref="DL11:DM15" si="14">CK11+CM11+CO11+CQ11+CS11+CU11+CW11+CY11+DA11+DC11+DE11+DG11</f>
        <v>466079000</v>
      </c>
      <c r="DM11" s="653">
        <f t="shared" si="14"/>
        <v>456151000</v>
      </c>
      <c r="DN11" s="653">
        <v>402000000</v>
      </c>
      <c r="DO11" s="251"/>
      <c r="DP11" s="251"/>
      <c r="DQ11" s="251"/>
      <c r="DR11" s="251"/>
      <c r="DS11" s="251"/>
      <c r="DT11" s="251"/>
      <c r="DU11" s="251"/>
      <c r="DV11" s="251"/>
      <c r="DW11" s="251"/>
      <c r="DX11" s="251"/>
      <c r="DY11" s="251"/>
      <c r="DZ11" s="251"/>
      <c r="EA11" s="251"/>
      <c r="EB11" s="251"/>
      <c r="EC11" s="251"/>
      <c r="ED11" s="251"/>
      <c r="EE11" s="251"/>
      <c r="EF11" s="251"/>
      <c r="EG11" s="251"/>
      <c r="EH11" s="251"/>
      <c r="EI11" s="251"/>
      <c r="EJ11" s="251"/>
      <c r="EK11" s="251"/>
      <c r="EL11" s="251"/>
      <c r="EM11" s="611"/>
      <c r="EN11" s="652"/>
      <c r="EO11" s="652"/>
      <c r="EP11" s="652"/>
      <c r="EQ11" s="653"/>
      <c r="ER11" s="217">
        <f>IFERROR(DB11/DA11,0)</f>
        <v>0</v>
      </c>
      <c r="ES11" s="217">
        <f>DK11/DJ11</f>
        <v>1</v>
      </c>
      <c r="ET11" s="217">
        <f>DM11/DL11</f>
        <v>0.97869889010232169</v>
      </c>
      <c r="EU11" s="217">
        <f t="shared" ref="EU11:EU36" si="15">(AA11+BE11+CI11+DK11)/(Z11+BD11+CH11+DJ11)</f>
        <v>1</v>
      </c>
      <c r="EV11" s="217">
        <f t="shared" ref="EV11:EV36" si="16">(AA11+BE11+CI11+DM11)/G11</f>
        <v>0.7897572446700234</v>
      </c>
      <c r="EW11" s="959"/>
      <c r="EX11" s="958"/>
      <c r="EY11" s="958"/>
      <c r="EZ11" s="958"/>
      <c r="FA11" s="962"/>
      <c r="FB11" s="957"/>
      <c r="FC11" s="203"/>
    </row>
    <row r="12" spans="1:159" s="70" customFormat="1" ht="39.950000000000003" customHeight="1" x14ac:dyDescent="0.25">
      <c r="A12" s="993"/>
      <c r="B12" s="998"/>
      <c r="C12" s="1002"/>
      <c r="D12" s="987"/>
      <c r="E12" s="990"/>
      <c r="F12" s="194" t="s">
        <v>224</v>
      </c>
      <c r="G12" s="642"/>
      <c r="H12" s="660"/>
      <c r="I12" s="651"/>
      <c r="J12" s="651"/>
      <c r="K12" s="604"/>
      <c r="L12" s="604"/>
      <c r="M12" s="660"/>
      <c r="N12" s="660"/>
      <c r="O12" s="661"/>
      <c r="P12" s="661"/>
      <c r="Q12" s="660"/>
      <c r="R12" s="660"/>
      <c r="S12" s="660"/>
      <c r="T12" s="660"/>
      <c r="U12" s="643">
        <v>175900967</v>
      </c>
      <c r="V12" s="643">
        <v>175900967</v>
      </c>
      <c r="W12" s="649">
        <f t="shared" si="0"/>
        <v>175900967</v>
      </c>
      <c r="X12" s="652">
        <f t="shared" si="1"/>
        <v>175900967</v>
      </c>
      <c r="Y12" s="649">
        <f t="shared" si="2"/>
        <v>175900967</v>
      </c>
      <c r="Z12" s="652">
        <f t="shared" si="12"/>
        <v>175900967</v>
      </c>
      <c r="AA12" s="649">
        <f>V12+T12+R12+P12+N12+L12+J12</f>
        <v>175900967</v>
      </c>
      <c r="AB12" s="653">
        <f>AB11</f>
        <v>407720000</v>
      </c>
      <c r="AC12" s="251">
        <v>0</v>
      </c>
      <c r="AD12" s="251">
        <v>0</v>
      </c>
      <c r="AE12" s="251">
        <v>0</v>
      </c>
      <c r="AF12" s="251">
        <v>0</v>
      </c>
      <c r="AG12" s="251">
        <v>0</v>
      </c>
      <c r="AH12" s="251">
        <v>0</v>
      </c>
      <c r="AI12" s="653">
        <v>22383768</v>
      </c>
      <c r="AJ12" s="653">
        <v>20822134</v>
      </c>
      <c r="AK12" s="653">
        <v>39666500</v>
      </c>
      <c r="AL12" s="653">
        <v>41251600</v>
      </c>
      <c r="AM12" s="653">
        <v>41828000</v>
      </c>
      <c r="AN12" s="653">
        <v>41828000</v>
      </c>
      <c r="AO12" s="653">
        <v>41828000</v>
      </c>
      <c r="AP12" s="653">
        <v>41828000</v>
      </c>
      <c r="AQ12" s="653">
        <v>41828000</v>
      </c>
      <c r="AR12" s="653">
        <v>41828000</v>
      </c>
      <c r="AS12" s="653">
        <v>41828000</v>
      </c>
      <c r="AT12" s="653">
        <v>41828000</v>
      </c>
      <c r="AU12" s="653">
        <v>41828000</v>
      </c>
      <c r="AV12" s="653">
        <v>41828000</v>
      </c>
      <c r="AW12" s="251">
        <v>40387000</v>
      </c>
      <c r="AX12" s="251">
        <v>37505000</v>
      </c>
      <c r="AY12" s="251">
        <v>37056833</v>
      </c>
      <c r="AZ12" s="251">
        <v>40387000</v>
      </c>
      <c r="BA12" s="654">
        <f t="shared" si="3"/>
        <v>348634101</v>
      </c>
      <c r="BB12" s="654">
        <f t="shared" si="13"/>
        <v>348634101</v>
      </c>
      <c r="BC12" s="654">
        <f t="shared" si="4"/>
        <v>349105734</v>
      </c>
      <c r="BD12" s="654">
        <f t="shared" si="5"/>
        <v>348634101</v>
      </c>
      <c r="BE12" s="654">
        <f t="shared" si="6"/>
        <v>349105734</v>
      </c>
      <c r="BF12" s="662">
        <f>BG12+BI12+BK12+BM12+BO12+BQ12+BS12+BU12+BW12+BY12+CA12+CC12</f>
        <v>452270000</v>
      </c>
      <c r="BG12" s="652">
        <v>0</v>
      </c>
      <c r="BH12" s="652"/>
      <c r="BI12" s="652">
        <v>20526000</v>
      </c>
      <c r="BJ12" s="652">
        <v>1556300</v>
      </c>
      <c r="BK12" s="652">
        <v>41052000</v>
      </c>
      <c r="BL12" s="652">
        <v>48772567</v>
      </c>
      <c r="BM12" s="652">
        <v>41052000</v>
      </c>
      <c r="BN12" s="652">
        <v>41052000</v>
      </c>
      <c r="BO12" s="652">
        <v>41052000</v>
      </c>
      <c r="BP12" s="652">
        <v>41052000</v>
      </c>
      <c r="BQ12" s="652">
        <v>41052000</v>
      </c>
      <c r="BR12" s="652">
        <v>41052000</v>
      </c>
      <c r="BS12" s="652">
        <v>51169500</v>
      </c>
      <c r="BT12" s="652">
        <v>34307000</v>
      </c>
      <c r="BU12" s="652">
        <v>61287000</v>
      </c>
      <c r="BV12" s="652">
        <v>47797000</v>
      </c>
      <c r="BW12" s="652">
        <v>61287000</v>
      </c>
      <c r="BX12" s="652">
        <v>46797000</v>
      </c>
      <c r="BY12" s="652">
        <v>40761000</v>
      </c>
      <c r="BZ12" s="652">
        <v>46797000</v>
      </c>
      <c r="CA12" s="652">
        <v>20235000</v>
      </c>
      <c r="CB12" s="652">
        <v>41052000</v>
      </c>
      <c r="CC12" s="652">
        <v>32796500</v>
      </c>
      <c r="CD12" s="652">
        <v>49853499</v>
      </c>
      <c r="CE12" s="655">
        <f t="shared" si="7"/>
        <v>452270000</v>
      </c>
      <c r="CF12" s="655">
        <f t="shared" si="8"/>
        <v>452270000</v>
      </c>
      <c r="CG12" s="655">
        <f t="shared" si="9"/>
        <v>440088366</v>
      </c>
      <c r="CH12" s="655">
        <f t="shared" si="10"/>
        <v>452270000</v>
      </c>
      <c r="CI12" s="655">
        <f t="shared" si="10"/>
        <v>440088366</v>
      </c>
      <c r="CJ12" s="663">
        <v>466079000</v>
      </c>
      <c r="CK12" s="251">
        <v>0</v>
      </c>
      <c r="CL12" s="251">
        <v>0</v>
      </c>
      <c r="CM12" s="251">
        <v>19568500</v>
      </c>
      <c r="CN12" s="251">
        <v>0</v>
      </c>
      <c r="CO12" s="251">
        <v>39137000</v>
      </c>
      <c r="CP12" s="251">
        <v>39137000</v>
      </c>
      <c r="CQ12" s="251">
        <v>39137000</v>
      </c>
      <c r="CR12" s="653">
        <v>39137000</v>
      </c>
      <c r="CS12" s="251">
        <v>39137000</v>
      </c>
      <c r="CT12" s="657">
        <v>39137000</v>
      </c>
      <c r="CU12" s="658">
        <v>45548000</v>
      </c>
      <c r="CV12" s="658">
        <v>39137000</v>
      </c>
      <c r="CW12" s="658">
        <v>45548000</v>
      </c>
      <c r="CX12" s="658">
        <v>39137000</v>
      </c>
      <c r="CY12" s="658">
        <v>45548000</v>
      </c>
      <c r="CZ12" s="658">
        <v>39137000</v>
      </c>
      <c r="DA12" s="658">
        <v>45548000</v>
      </c>
      <c r="DB12" s="659">
        <v>39137000</v>
      </c>
      <c r="DC12" s="251">
        <v>39137000</v>
      </c>
      <c r="DD12" s="251"/>
      <c r="DE12" s="251">
        <v>39137000</v>
      </c>
      <c r="DF12" s="251"/>
      <c r="DG12" s="251">
        <v>68633500</v>
      </c>
      <c r="DH12" s="251"/>
      <c r="DI12" s="653">
        <f>DE12+DC12+DA12+CY12+CW12+CU12+CS12+CQ12+CO12+CM12+CK12+DG12</f>
        <v>466079000</v>
      </c>
      <c r="DJ12" s="653">
        <f t="shared" si="11"/>
        <v>319171500</v>
      </c>
      <c r="DK12" s="607">
        <f t="shared" si="11"/>
        <v>273959000</v>
      </c>
      <c r="DL12" s="653">
        <f>CK12+CM12+CO12+CQ12+CS12+CU12+CW12+CY12+DA12+DC12+DE12+DG12</f>
        <v>466079000</v>
      </c>
      <c r="DM12" s="653">
        <f t="shared" si="14"/>
        <v>273959000</v>
      </c>
      <c r="DN12" s="660"/>
      <c r="DO12" s="251"/>
      <c r="DP12" s="251"/>
      <c r="DQ12" s="251"/>
      <c r="DR12" s="251"/>
      <c r="DS12" s="251"/>
      <c r="DT12" s="251"/>
      <c r="DU12" s="251"/>
      <c r="DV12" s="251"/>
      <c r="DW12" s="251"/>
      <c r="DX12" s="251"/>
      <c r="DY12" s="251"/>
      <c r="DZ12" s="251"/>
      <c r="EA12" s="251"/>
      <c r="EB12" s="251"/>
      <c r="EC12" s="251"/>
      <c r="ED12" s="251"/>
      <c r="EE12" s="251"/>
      <c r="EF12" s="251"/>
      <c r="EG12" s="251"/>
      <c r="EH12" s="251"/>
      <c r="EI12" s="251"/>
      <c r="EJ12" s="251"/>
      <c r="EK12" s="251"/>
      <c r="EL12" s="251"/>
      <c r="EM12" s="611"/>
      <c r="EN12" s="652"/>
      <c r="EO12" s="652"/>
      <c r="EP12" s="652"/>
      <c r="EQ12" s="653"/>
      <c r="ER12" s="217">
        <f>DB12/DA12</f>
        <v>0.85924738737156403</v>
      </c>
      <c r="ES12" s="217">
        <f>DK12/DJ12</f>
        <v>0.85834418173301819</v>
      </c>
      <c r="ET12" s="217">
        <f t="shared" ref="ET12:ET35" si="17">DM12/DL12</f>
        <v>0.58779520210093139</v>
      </c>
      <c r="EU12" s="217">
        <f t="shared" si="15"/>
        <v>0.95607752300040039</v>
      </c>
      <c r="EV12" s="217">
        <f>IFERROR((AA12+BE12+CI12+DM12)/G12,0)</f>
        <v>0</v>
      </c>
      <c r="EW12" s="959"/>
      <c r="EX12" s="958"/>
      <c r="EY12" s="958"/>
      <c r="EZ12" s="958"/>
      <c r="FA12" s="962"/>
      <c r="FB12" s="957"/>
    </row>
    <row r="13" spans="1:159" s="3" customFormat="1" ht="39.950000000000003" customHeight="1" x14ac:dyDescent="0.25">
      <c r="A13" s="993"/>
      <c r="B13" s="998"/>
      <c r="C13" s="1002"/>
      <c r="D13" s="987"/>
      <c r="E13" s="990"/>
      <c r="F13" s="195" t="s">
        <v>42</v>
      </c>
      <c r="G13" s="642">
        <f>AA13+BE13+CI13+DL13+DN13</f>
        <v>0.2</v>
      </c>
      <c r="H13" s="660"/>
      <c r="I13" s="604"/>
      <c r="J13" s="604"/>
      <c r="K13" s="650"/>
      <c r="L13" s="650"/>
      <c r="M13" s="660"/>
      <c r="N13" s="660"/>
      <c r="O13" s="661"/>
      <c r="P13" s="661"/>
      <c r="Q13" s="660"/>
      <c r="R13" s="660"/>
      <c r="S13" s="660"/>
      <c r="T13" s="660"/>
      <c r="U13" s="660"/>
      <c r="V13" s="660"/>
      <c r="W13" s="664">
        <f t="shared" si="0"/>
        <v>0</v>
      </c>
      <c r="X13" s="646">
        <f t="shared" si="1"/>
        <v>0</v>
      </c>
      <c r="Y13" s="664">
        <f t="shared" si="2"/>
        <v>0</v>
      </c>
      <c r="Z13" s="646">
        <f t="shared" si="12"/>
        <v>0</v>
      </c>
      <c r="AA13" s="664">
        <f>V13+T13+R13+P13+N13+L13+J13</f>
        <v>0</v>
      </c>
      <c r="AB13" s="646">
        <f>H10-AA10</f>
        <v>0.20000000000000018</v>
      </c>
      <c r="AC13" s="646">
        <v>0.1</v>
      </c>
      <c r="AD13" s="646">
        <v>0.1</v>
      </c>
      <c r="AE13" s="646">
        <v>0.1</v>
      </c>
      <c r="AF13" s="646">
        <v>0.1</v>
      </c>
      <c r="AG13" s="665">
        <v>0</v>
      </c>
      <c r="AH13" s="665">
        <v>0</v>
      </c>
      <c r="AI13" s="665">
        <v>0</v>
      </c>
      <c r="AJ13" s="665">
        <v>0</v>
      </c>
      <c r="AK13" s="665">
        <v>0</v>
      </c>
      <c r="AL13" s="665">
        <v>0</v>
      </c>
      <c r="AM13" s="665">
        <v>0</v>
      </c>
      <c r="AN13" s="604">
        <v>0</v>
      </c>
      <c r="AO13" s="665">
        <v>0</v>
      </c>
      <c r="AP13" s="604">
        <v>0</v>
      </c>
      <c r="AQ13" s="665">
        <v>0</v>
      </c>
      <c r="AR13" s="604">
        <v>0</v>
      </c>
      <c r="AS13" s="665">
        <v>0</v>
      </c>
      <c r="AT13" s="604">
        <v>0</v>
      </c>
      <c r="AU13" s="665">
        <v>0</v>
      </c>
      <c r="AV13" s="604">
        <v>0</v>
      </c>
      <c r="AW13" s="665">
        <v>0</v>
      </c>
      <c r="AX13" s="604">
        <v>0</v>
      </c>
      <c r="AY13" s="665">
        <v>0</v>
      </c>
      <c r="AZ13" s="604">
        <v>0</v>
      </c>
      <c r="BA13" s="666">
        <f t="shared" si="3"/>
        <v>0.2</v>
      </c>
      <c r="BB13" s="667">
        <f t="shared" si="13"/>
        <v>0.2</v>
      </c>
      <c r="BC13" s="667">
        <f t="shared" si="4"/>
        <v>0.2</v>
      </c>
      <c r="BD13" s="667">
        <f t="shared" si="5"/>
        <v>0.2</v>
      </c>
      <c r="BE13" s="667">
        <f t="shared" si="6"/>
        <v>0.2</v>
      </c>
      <c r="BF13" s="668">
        <v>0</v>
      </c>
      <c r="BG13" s="604">
        <v>0</v>
      </c>
      <c r="BH13" s="664"/>
      <c r="BI13" s="604">
        <v>0</v>
      </c>
      <c r="BJ13" s="664">
        <v>0</v>
      </c>
      <c r="BK13" s="604">
        <v>0</v>
      </c>
      <c r="BL13" s="664">
        <v>0</v>
      </c>
      <c r="BM13" s="604">
        <v>0</v>
      </c>
      <c r="BN13" s="664">
        <v>0</v>
      </c>
      <c r="BO13" s="604">
        <v>0</v>
      </c>
      <c r="BP13" s="664">
        <v>0</v>
      </c>
      <c r="BQ13" s="604">
        <v>0</v>
      </c>
      <c r="BR13" s="664">
        <v>0</v>
      </c>
      <c r="BS13" s="604">
        <v>0</v>
      </c>
      <c r="BT13" s="664">
        <v>0</v>
      </c>
      <c r="BU13" s="604">
        <v>0</v>
      </c>
      <c r="BV13" s="664">
        <v>0</v>
      </c>
      <c r="BW13" s="604">
        <v>0</v>
      </c>
      <c r="BX13" s="664">
        <v>0</v>
      </c>
      <c r="BY13" s="604">
        <v>0</v>
      </c>
      <c r="BZ13" s="664">
        <v>0</v>
      </c>
      <c r="CA13" s="604">
        <v>0</v>
      </c>
      <c r="CB13" s="664">
        <v>0</v>
      </c>
      <c r="CC13" s="669">
        <v>0</v>
      </c>
      <c r="CD13" s="664">
        <v>0</v>
      </c>
      <c r="CE13" s="647">
        <f t="shared" si="7"/>
        <v>0</v>
      </c>
      <c r="CF13" s="647">
        <f t="shared" si="8"/>
        <v>0</v>
      </c>
      <c r="CG13" s="647">
        <f t="shared" si="9"/>
        <v>0</v>
      </c>
      <c r="CH13" s="647">
        <f t="shared" si="10"/>
        <v>0</v>
      </c>
      <c r="CI13" s="647">
        <f t="shared" si="10"/>
        <v>0</v>
      </c>
      <c r="CJ13" s="647">
        <v>0</v>
      </c>
      <c r="CK13" s="647">
        <v>0</v>
      </c>
      <c r="CL13" s="647">
        <v>0</v>
      </c>
      <c r="CM13" s="647">
        <v>0</v>
      </c>
      <c r="CN13" s="604">
        <v>0</v>
      </c>
      <c r="CO13" s="647">
        <v>0</v>
      </c>
      <c r="CP13" s="647">
        <v>0</v>
      </c>
      <c r="CQ13" s="647">
        <v>0</v>
      </c>
      <c r="CR13" s="604">
        <v>0</v>
      </c>
      <c r="CS13" s="647">
        <v>0</v>
      </c>
      <c r="CT13" s="670">
        <v>0</v>
      </c>
      <c r="CU13" s="671">
        <v>0</v>
      </c>
      <c r="CV13" s="672">
        <v>0</v>
      </c>
      <c r="CW13" s="671">
        <v>0</v>
      </c>
      <c r="CX13" s="671">
        <v>0</v>
      </c>
      <c r="CY13" s="671">
        <v>0</v>
      </c>
      <c r="CZ13" s="672">
        <v>0</v>
      </c>
      <c r="DA13" s="671">
        <v>0</v>
      </c>
      <c r="DB13" s="670">
        <v>0</v>
      </c>
      <c r="DC13" s="647">
        <v>0</v>
      </c>
      <c r="DD13" s="604"/>
      <c r="DE13" s="647">
        <v>0</v>
      </c>
      <c r="DF13" s="604"/>
      <c r="DG13" s="647">
        <v>0</v>
      </c>
      <c r="DH13" s="604"/>
      <c r="DI13" s="611">
        <f>DE13+DC13+DA13+CY13+CW13+CU13+CS13+CQ13+CO13+CM13+CK13+DG13</f>
        <v>0</v>
      </c>
      <c r="DJ13" s="607">
        <f>CK13+CM13+CO13+CQ13+CS13+CU13+CW13+CY13+DA13</f>
        <v>0</v>
      </c>
      <c r="DK13" s="607">
        <f>CL13+CN13+CP13+CR13+CT13+CV13+CX13+CZ13+DB14</f>
        <v>0</v>
      </c>
      <c r="DL13" s="664">
        <f t="shared" si="14"/>
        <v>0</v>
      </c>
      <c r="DM13" s="664">
        <f t="shared" si="14"/>
        <v>0</v>
      </c>
      <c r="DN13" s="660"/>
      <c r="DO13" s="664"/>
      <c r="DP13" s="664"/>
      <c r="DQ13" s="664"/>
      <c r="DR13" s="664"/>
      <c r="DS13" s="664"/>
      <c r="DT13" s="664"/>
      <c r="DU13" s="664"/>
      <c r="DV13" s="664"/>
      <c r="DW13" s="664"/>
      <c r="DX13" s="664"/>
      <c r="DY13" s="664"/>
      <c r="DZ13" s="664"/>
      <c r="EA13" s="664"/>
      <c r="EB13" s="664"/>
      <c r="EC13" s="664"/>
      <c r="ED13" s="664"/>
      <c r="EE13" s="664"/>
      <c r="EF13" s="664"/>
      <c r="EG13" s="604"/>
      <c r="EH13" s="664"/>
      <c r="EI13" s="604"/>
      <c r="EJ13" s="664"/>
      <c r="EK13" s="604"/>
      <c r="EL13" s="664"/>
      <c r="EM13" s="664"/>
      <c r="EN13" s="646"/>
      <c r="EO13" s="646"/>
      <c r="EP13" s="646"/>
      <c r="EQ13" s="664"/>
      <c r="ER13" s="217">
        <f>IFERROR(DB13/DA13,0)</f>
        <v>0</v>
      </c>
      <c r="ES13" s="217">
        <f>IFERROR(DK13/DJ13,0)</f>
        <v>0</v>
      </c>
      <c r="ET13" s="217">
        <f>IFERROR(DM13/DL13,0)</f>
        <v>0</v>
      </c>
      <c r="EU13" s="217">
        <f t="shared" si="15"/>
        <v>1</v>
      </c>
      <c r="EV13" s="217">
        <f t="shared" si="16"/>
        <v>1</v>
      </c>
      <c r="EW13" s="959"/>
      <c r="EX13" s="958"/>
      <c r="EY13" s="958"/>
      <c r="EZ13" s="958"/>
      <c r="FA13" s="962"/>
      <c r="FB13" s="957"/>
    </row>
    <row r="14" spans="1:159" s="70" customFormat="1" ht="39.950000000000003" customHeight="1" x14ac:dyDescent="0.25">
      <c r="A14" s="993"/>
      <c r="B14" s="998"/>
      <c r="C14" s="1002"/>
      <c r="D14" s="987"/>
      <c r="E14" s="990"/>
      <c r="F14" s="195" t="s">
        <v>4</v>
      </c>
      <c r="G14" s="649">
        <f>AA14+BE14+CI14+DL14+DN14</f>
        <v>123257301</v>
      </c>
      <c r="H14" s="611"/>
      <c r="I14" s="673"/>
      <c r="J14" s="673"/>
      <c r="K14" s="604"/>
      <c r="L14" s="604"/>
      <c r="M14" s="611"/>
      <c r="N14" s="611"/>
      <c r="O14" s="645"/>
      <c r="P14" s="645"/>
      <c r="Q14" s="606"/>
      <c r="R14" s="606"/>
      <c r="S14" s="606"/>
      <c r="T14" s="606"/>
      <c r="U14" s="642"/>
      <c r="V14" s="642"/>
      <c r="W14" s="649">
        <f t="shared" si="0"/>
        <v>0</v>
      </c>
      <c r="X14" s="646">
        <f t="shared" si="1"/>
        <v>0</v>
      </c>
      <c r="Y14" s="649">
        <f t="shared" si="2"/>
        <v>0</v>
      </c>
      <c r="Z14" s="646">
        <f t="shared" si="12"/>
        <v>0</v>
      </c>
      <c r="AA14" s="649">
        <f>V14+T14+R14+P14+N14+L14+J14</f>
        <v>0</v>
      </c>
      <c r="AB14" s="674">
        <f>AA11-AA12</f>
        <v>51381033</v>
      </c>
      <c r="AC14" s="673">
        <v>0</v>
      </c>
      <c r="AD14" s="251">
        <v>0</v>
      </c>
      <c r="AE14" s="674">
        <v>29019433</v>
      </c>
      <c r="AF14" s="674">
        <v>29019433</v>
      </c>
      <c r="AG14" s="674">
        <v>16549400</v>
      </c>
      <c r="AH14" s="674">
        <v>16549400</v>
      </c>
      <c r="AI14" s="674">
        <v>5812200</v>
      </c>
      <c r="AJ14" s="674">
        <v>5812200</v>
      </c>
      <c r="AK14" s="673">
        <v>0</v>
      </c>
      <c r="AL14" s="251">
        <v>0</v>
      </c>
      <c r="AM14" s="673">
        <v>0</v>
      </c>
      <c r="AN14" s="673">
        <v>0</v>
      </c>
      <c r="AO14" s="673">
        <v>0</v>
      </c>
      <c r="AP14" s="673">
        <v>0</v>
      </c>
      <c r="AQ14" s="673">
        <v>0</v>
      </c>
      <c r="AR14" s="673">
        <v>0</v>
      </c>
      <c r="AS14" s="673">
        <v>0</v>
      </c>
      <c r="AT14" s="673">
        <v>0</v>
      </c>
      <c r="AU14" s="673">
        <v>0</v>
      </c>
      <c r="AV14" s="673">
        <v>0</v>
      </c>
      <c r="AW14" s="673">
        <v>0</v>
      </c>
      <c r="AX14" s="673">
        <v>0</v>
      </c>
      <c r="AY14" s="673">
        <v>0</v>
      </c>
      <c r="AZ14" s="673">
        <v>0</v>
      </c>
      <c r="BA14" s="654">
        <f t="shared" si="3"/>
        <v>51381033</v>
      </c>
      <c r="BB14" s="654">
        <f t="shared" si="13"/>
        <v>51381033</v>
      </c>
      <c r="BC14" s="654">
        <f t="shared" si="4"/>
        <v>51381033</v>
      </c>
      <c r="BD14" s="654">
        <f t="shared" si="5"/>
        <v>51381033</v>
      </c>
      <c r="BE14" s="654">
        <f t="shared" si="6"/>
        <v>51381033</v>
      </c>
      <c r="BF14" s="662">
        <v>34639367</v>
      </c>
      <c r="BG14" s="652">
        <v>34639367</v>
      </c>
      <c r="BH14" s="652">
        <v>10392000</v>
      </c>
      <c r="BI14" s="652">
        <v>0</v>
      </c>
      <c r="BJ14" s="652">
        <v>17634367</v>
      </c>
      <c r="BK14" s="652">
        <v>0</v>
      </c>
      <c r="BL14" s="652">
        <v>6613000</v>
      </c>
      <c r="BM14" s="652">
        <v>0</v>
      </c>
      <c r="BN14" s="652">
        <v>0</v>
      </c>
      <c r="BO14" s="652">
        <v>0</v>
      </c>
      <c r="BP14" s="652">
        <v>0</v>
      </c>
      <c r="BQ14" s="652">
        <v>0</v>
      </c>
      <c r="BR14" s="652">
        <v>0</v>
      </c>
      <c r="BS14" s="652">
        <v>0</v>
      </c>
      <c r="BT14" s="652">
        <v>0</v>
      </c>
      <c r="BU14" s="652">
        <v>0</v>
      </c>
      <c r="BV14" s="652">
        <v>0</v>
      </c>
      <c r="BW14" s="652">
        <v>0</v>
      </c>
      <c r="BX14" s="652">
        <v>0</v>
      </c>
      <c r="BY14" s="652">
        <v>0</v>
      </c>
      <c r="BZ14" s="652">
        <v>0</v>
      </c>
      <c r="CA14" s="652">
        <v>0</v>
      </c>
      <c r="CB14" s="652">
        <v>0</v>
      </c>
      <c r="CC14" s="652">
        <v>0</v>
      </c>
      <c r="CD14" s="652">
        <v>0</v>
      </c>
      <c r="CE14" s="655">
        <f t="shared" si="7"/>
        <v>34639367</v>
      </c>
      <c r="CF14" s="655">
        <f t="shared" si="8"/>
        <v>34639367</v>
      </c>
      <c r="CG14" s="655">
        <f t="shared" si="9"/>
        <v>34639367</v>
      </c>
      <c r="CH14" s="655">
        <f t="shared" si="10"/>
        <v>34639367</v>
      </c>
      <c r="CI14" s="655">
        <f t="shared" si="10"/>
        <v>34639367</v>
      </c>
      <c r="CJ14" s="675">
        <v>37236901</v>
      </c>
      <c r="CK14" s="673">
        <v>32740234</v>
      </c>
      <c r="CL14" s="673">
        <v>32740234</v>
      </c>
      <c r="CM14" s="673">
        <v>4496667</v>
      </c>
      <c r="CN14" s="673">
        <v>4496667</v>
      </c>
      <c r="CO14" s="251">
        <v>0</v>
      </c>
      <c r="CP14" s="673">
        <v>0</v>
      </c>
      <c r="CQ14" s="251">
        <v>0</v>
      </c>
      <c r="CR14" s="673">
        <v>0</v>
      </c>
      <c r="CS14" s="251">
        <v>0</v>
      </c>
      <c r="CT14" s="676">
        <v>0</v>
      </c>
      <c r="CU14" s="658">
        <v>0</v>
      </c>
      <c r="CV14" s="673">
        <v>0</v>
      </c>
      <c r="CW14" s="658">
        <v>0</v>
      </c>
      <c r="CX14" s="658">
        <v>0</v>
      </c>
      <c r="CY14" s="658">
        <v>0</v>
      </c>
      <c r="CZ14" s="673">
        <v>0</v>
      </c>
      <c r="DA14" s="658">
        <v>0</v>
      </c>
      <c r="DB14" s="676">
        <v>0</v>
      </c>
      <c r="DC14" s="251">
        <v>0</v>
      </c>
      <c r="DD14" s="673"/>
      <c r="DE14" s="251">
        <v>0</v>
      </c>
      <c r="DF14" s="673"/>
      <c r="DG14" s="251">
        <v>0</v>
      </c>
      <c r="DH14" s="673"/>
      <c r="DI14" s="653">
        <f>DE14+DC14+DA14+CY14+CW14+CU14+CS14+CQ14+CO14+CM14+CK14+DG14</f>
        <v>37236901</v>
      </c>
      <c r="DJ14" s="607">
        <f>CK14+CM14+CO14+CQ14+CS14+CU14+CW14+CY14+DA14</f>
        <v>37236901</v>
      </c>
      <c r="DK14" s="607">
        <f>CL14+CN14+CP14+CR14+CT14+CV14+CX14+CZ14+DB14</f>
        <v>37236901</v>
      </c>
      <c r="DL14" s="653">
        <f t="shared" si="14"/>
        <v>37236901</v>
      </c>
      <c r="DM14" s="653">
        <f t="shared" si="14"/>
        <v>37236901</v>
      </c>
      <c r="DN14" s="611"/>
      <c r="DO14" s="673"/>
      <c r="DP14" s="673"/>
      <c r="DQ14" s="673"/>
      <c r="DR14" s="673"/>
      <c r="DS14" s="673"/>
      <c r="DT14" s="673"/>
      <c r="DU14" s="673"/>
      <c r="DV14" s="673"/>
      <c r="DW14" s="673"/>
      <c r="DX14" s="673"/>
      <c r="DY14" s="673"/>
      <c r="DZ14" s="673"/>
      <c r="EA14" s="673"/>
      <c r="EB14" s="673"/>
      <c r="EC14" s="673"/>
      <c r="ED14" s="673"/>
      <c r="EE14" s="673"/>
      <c r="EF14" s="673"/>
      <c r="EG14" s="673"/>
      <c r="EH14" s="673"/>
      <c r="EI14" s="673"/>
      <c r="EJ14" s="673"/>
      <c r="EK14" s="673"/>
      <c r="EL14" s="673"/>
      <c r="EM14" s="611"/>
      <c r="EN14" s="652"/>
      <c r="EO14" s="674"/>
      <c r="EP14" s="652"/>
      <c r="EQ14" s="653"/>
      <c r="ER14" s="217">
        <f>IFERROR(DB14/DA14,0)</f>
        <v>0</v>
      </c>
      <c r="ES14" s="217">
        <f t="shared" ref="ES14:ES36" si="18">DK14/DJ14</f>
        <v>1</v>
      </c>
      <c r="ET14" s="217">
        <f t="shared" si="17"/>
        <v>1</v>
      </c>
      <c r="EU14" s="217">
        <f t="shared" si="15"/>
        <v>1</v>
      </c>
      <c r="EV14" s="217">
        <f t="shared" si="16"/>
        <v>1</v>
      </c>
      <c r="EW14" s="959"/>
      <c r="EX14" s="958"/>
      <c r="EY14" s="958"/>
      <c r="EZ14" s="958"/>
      <c r="FA14" s="962"/>
      <c r="FB14" s="957"/>
    </row>
    <row r="15" spans="1:159" s="3" customFormat="1" ht="39.950000000000003" customHeight="1" thickBot="1" x14ac:dyDescent="0.3">
      <c r="A15" s="993"/>
      <c r="B15" s="998"/>
      <c r="C15" s="1002"/>
      <c r="D15" s="987"/>
      <c r="E15" s="990"/>
      <c r="F15" s="195" t="s">
        <v>43</v>
      </c>
      <c r="G15" s="677">
        <f>AA15+BE15+CH15+CJ15+DN15</f>
        <v>10</v>
      </c>
      <c r="H15" s="678">
        <f>H10+H13</f>
        <v>3</v>
      </c>
      <c r="I15" s="679"/>
      <c r="J15" s="679"/>
      <c r="K15" s="678">
        <f>K10+K13</f>
        <v>0</v>
      </c>
      <c r="L15" s="678">
        <f t="shared" ref="L15:V15" si="19">L10+L13</f>
        <v>0</v>
      </c>
      <c r="M15" s="678">
        <f t="shared" si="19"/>
        <v>0</v>
      </c>
      <c r="N15" s="678">
        <f t="shared" si="19"/>
        <v>0</v>
      </c>
      <c r="O15" s="680">
        <f t="shared" si="19"/>
        <v>1.5</v>
      </c>
      <c r="P15" s="680">
        <f t="shared" si="19"/>
        <v>1.5</v>
      </c>
      <c r="Q15" s="680">
        <f t="shared" si="19"/>
        <v>0.5</v>
      </c>
      <c r="R15" s="680">
        <f t="shared" si="19"/>
        <v>0.5</v>
      </c>
      <c r="S15" s="680">
        <f t="shared" si="19"/>
        <v>0.5</v>
      </c>
      <c r="T15" s="680">
        <f t="shared" si="19"/>
        <v>0.5</v>
      </c>
      <c r="U15" s="680">
        <f t="shared" si="19"/>
        <v>0.3</v>
      </c>
      <c r="V15" s="680">
        <f t="shared" si="19"/>
        <v>0.3</v>
      </c>
      <c r="W15" s="681">
        <f t="shared" si="0"/>
        <v>2.8</v>
      </c>
      <c r="X15" s="677">
        <f t="shared" si="1"/>
        <v>2.8</v>
      </c>
      <c r="Y15" s="681">
        <f t="shared" si="2"/>
        <v>2.8</v>
      </c>
      <c r="Z15" s="677">
        <f t="shared" si="12"/>
        <v>2.8</v>
      </c>
      <c r="AA15" s="681">
        <f>V15+T15+R15+P15+N15+L15+J15</f>
        <v>2.8</v>
      </c>
      <c r="AB15" s="681">
        <f t="shared" ref="AB15:AZ15" si="20">AB10+AB13</f>
        <v>2.2000000000000002</v>
      </c>
      <c r="AC15" s="681">
        <f t="shared" si="20"/>
        <v>0.1</v>
      </c>
      <c r="AD15" s="681">
        <f t="shared" si="20"/>
        <v>0.1</v>
      </c>
      <c r="AE15" s="681">
        <f t="shared" si="20"/>
        <v>0.1</v>
      </c>
      <c r="AF15" s="681">
        <f t="shared" si="20"/>
        <v>0.1</v>
      </c>
      <c r="AG15" s="681">
        <f t="shared" si="20"/>
        <v>0.2</v>
      </c>
      <c r="AH15" s="681">
        <f t="shared" si="20"/>
        <v>0.2</v>
      </c>
      <c r="AI15" s="681">
        <f t="shared" si="20"/>
        <v>0.2</v>
      </c>
      <c r="AJ15" s="681">
        <f t="shared" si="20"/>
        <v>0.2</v>
      </c>
      <c r="AK15" s="681">
        <f t="shared" si="20"/>
        <v>0.2</v>
      </c>
      <c r="AL15" s="681">
        <f t="shared" si="20"/>
        <v>0.2</v>
      </c>
      <c r="AM15" s="681">
        <f t="shared" si="20"/>
        <v>0.2</v>
      </c>
      <c r="AN15" s="681">
        <f t="shared" si="20"/>
        <v>0.2</v>
      </c>
      <c r="AO15" s="681">
        <f t="shared" si="20"/>
        <v>0.2</v>
      </c>
      <c r="AP15" s="681">
        <f t="shared" si="20"/>
        <v>0.2</v>
      </c>
      <c r="AQ15" s="681">
        <f t="shared" si="20"/>
        <v>0.2</v>
      </c>
      <c r="AR15" s="681">
        <f t="shared" si="20"/>
        <v>0.2</v>
      </c>
      <c r="AS15" s="681">
        <f t="shared" si="20"/>
        <v>0.2</v>
      </c>
      <c r="AT15" s="681">
        <f t="shared" si="20"/>
        <v>0.2</v>
      </c>
      <c r="AU15" s="681">
        <f t="shared" si="20"/>
        <v>0.2</v>
      </c>
      <c r="AV15" s="681">
        <f t="shared" si="20"/>
        <v>0.2</v>
      </c>
      <c r="AW15" s="681">
        <f t="shared" si="20"/>
        <v>0.2</v>
      </c>
      <c r="AX15" s="681">
        <f t="shared" si="20"/>
        <v>0.2</v>
      </c>
      <c r="AY15" s="681">
        <f t="shared" si="20"/>
        <v>0.2</v>
      </c>
      <c r="AZ15" s="681">
        <f t="shared" si="20"/>
        <v>0.2</v>
      </c>
      <c r="BA15" s="682">
        <f t="shared" si="3"/>
        <v>2.2000000000000002</v>
      </c>
      <c r="BB15" s="681">
        <f t="shared" si="13"/>
        <v>2.1999999999999997</v>
      </c>
      <c r="BC15" s="681">
        <f t="shared" si="4"/>
        <v>2.1999999999999997</v>
      </c>
      <c r="BD15" s="682">
        <f t="shared" si="5"/>
        <v>2.2000000000000002</v>
      </c>
      <c r="BE15" s="682">
        <f t="shared" si="6"/>
        <v>2.1999999999999997</v>
      </c>
      <c r="BF15" s="683">
        <f>BF10+BF13</f>
        <v>2</v>
      </c>
      <c r="BG15" s="684">
        <f>BG10+BG13</f>
        <v>0.2</v>
      </c>
      <c r="BH15" s="684">
        <f t="shared" ref="BH15:CD15" si="21">BH10+BH13</f>
        <v>0.2</v>
      </c>
      <c r="BI15" s="684">
        <f t="shared" si="21"/>
        <v>0.23</v>
      </c>
      <c r="BJ15" s="684">
        <f t="shared" si="21"/>
        <v>0.23</v>
      </c>
      <c r="BK15" s="684">
        <f t="shared" si="21"/>
        <v>0.16</v>
      </c>
      <c r="BL15" s="684">
        <f t="shared" si="21"/>
        <v>0.2</v>
      </c>
      <c r="BM15" s="684">
        <f t="shared" si="21"/>
        <v>0.16</v>
      </c>
      <c r="BN15" s="684">
        <f t="shared" si="21"/>
        <v>0.16</v>
      </c>
      <c r="BO15" s="684">
        <f t="shared" si="21"/>
        <v>0.16</v>
      </c>
      <c r="BP15" s="684">
        <f t="shared" si="21"/>
        <v>0.16</v>
      </c>
      <c r="BQ15" s="684">
        <f t="shared" si="21"/>
        <v>7.0000000000000007E-2</v>
      </c>
      <c r="BR15" s="684">
        <f t="shared" si="21"/>
        <v>7.0000000000000007E-2</v>
      </c>
      <c r="BS15" s="684">
        <f t="shared" si="21"/>
        <v>0.2</v>
      </c>
      <c r="BT15" s="684">
        <f t="shared" si="21"/>
        <v>0.2</v>
      </c>
      <c r="BU15" s="684">
        <f t="shared" si="21"/>
        <v>0.13</v>
      </c>
      <c r="BV15" s="684">
        <f t="shared" si="21"/>
        <v>0.13</v>
      </c>
      <c r="BW15" s="684">
        <f t="shared" si="21"/>
        <v>0.2</v>
      </c>
      <c r="BX15" s="684">
        <f t="shared" si="21"/>
        <v>0.2</v>
      </c>
      <c r="BY15" s="684">
        <f t="shared" si="21"/>
        <v>0.23</v>
      </c>
      <c r="BZ15" s="684">
        <f t="shared" si="21"/>
        <v>0.23</v>
      </c>
      <c r="CA15" s="684">
        <f t="shared" si="21"/>
        <v>0.2</v>
      </c>
      <c r="CB15" s="684">
        <f t="shared" si="21"/>
        <v>0.2</v>
      </c>
      <c r="CC15" s="684">
        <f t="shared" si="21"/>
        <v>0.06</v>
      </c>
      <c r="CD15" s="684">
        <f t="shared" si="21"/>
        <v>0.02</v>
      </c>
      <c r="CE15" s="685">
        <f t="shared" si="7"/>
        <v>2</v>
      </c>
      <c r="CF15" s="685">
        <f t="shared" si="8"/>
        <v>2</v>
      </c>
      <c r="CG15" s="685">
        <f t="shared" si="9"/>
        <v>2</v>
      </c>
      <c r="CH15" s="685">
        <f t="shared" si="10"/>
        <v>2</v>
      </c>
      <c r="CI15" s="685">
        <f t="shared" si="10"/>
        <v>2</v>
      </c>
      <c r="CJ15" s="683">
        <f>CJ10+CJ13</f>
        <v>2</v>
      </c>
      <c r="CK15" s="681">
        <f>CK10+CK13</f>
        <v>0.17</v>
      </c>
      <c r="CL15" s="681">
        <f>CL10+CL13</f>
        <v>0.17</v>
      </c>
      <c r="CM15" s="681">
        <f>CM10+CM13</f>
        <v>0.2</v>
      </c>
      <c r="CN15" s="681">
        <f t="shared" ref="CN15:DC16" si="22">CN10+CN13</f>
        <v>0.2</v>
      </c>
      <c r="CO15" s="681">
        <f t="shared" ref="CO15:CW15" si="23">CO10+CO13</f>
        <v>0.12</v>
      </c>
      <c r="CP15" s="681">
        <f t="shared" si="23"/>
        <v>0.14000000000000001</v>
      </c>
      <c r="CQ15" s="681">
        <f t="shared" si="23"/>
        <v>0.15</v>
      </c>
      <c r="CR15" s="681">
        <f t="shared" si="23"/>
        <v>0.15</v>
      </c>
      <c r="CS15" s="681">
        <f t="shared" si="23"/>
        <v>0.17</v>
      </c>
      <c r="CT15" s="681">
        <f t="shared" si="23"/>
        <v>0.2</v>
      </c>
      <c r="CU15" s="686">
        <f t="shared" si="23"/>
        <v>0.15</v>
      </c>
      <c r="CV15" s="686">
        <f t="shared" si="23"/>
        <v>0.17</v>
      </c>
      <c r="CW15" s="686">
        <f t="shared" si="23"/>
        <v>0.23</v>
      </c>
      <c r="CX15" s="686">
        <f>+CX10+CX13</f>
        <v>0.23</v>
      </c>
      <c r="CY15" s="686">
        <f>CY10+CY13</f>
        <v>0.2</v>
      </c>
      <c r="CZ15" s="686">
        <f>CZ10+CZ14</f>
        <v>0.2</v>
      </c>
      <c r="DA15" s="686">
        <f>DA10+DA13</f>
        <v>0.23</v>
      </c>
      <c r="DB15" s="687">
        <f>DB10+DB13</f>
        <v>0.23</v>
      </c>
      <c r="DC15" s="681">
        <f>DC10+DC13</f>
        <v>0.15</v>
      </c>
      <c r="DD15" s="681"/>
      <c r="DE15" s="681">
        <f>DE10+DE13</f>
        <v>0.2</v>
      </c>
      <c r="DF15" s="681"/>
      <c r="DG15" s="681">
        <f>DG10+DG13</f>
        <v>0.03</v>
      </c>
      <c r="DH15" s="681"/>
      <c r="DI15" s="684">
        <f>DG15+DE15+DC15+DA15+CW15+CU15+CS15+CQ15+CO15+CM15+CK15+CY15</f>
        <v>1.9999999999999996</v>
      </c>
      <c r="DJ15" s="684">
        <f>DJ10+DJ13</f>
        <v>1.62</v>
      </c>
      <c r="DK15" s="684">
        <f>DK10+DK13</f>
        <v>1.69</v>
      </c>
      <c r="DL15" s="677">
        <f t="shared" si="14"/>
        <v>2</v>
      </c>
      <c r="DM15" s="684">
        <f t="shared" si="14"/>
        <v>1.69</v>
      </c>
      <c r="DN15" s="683">
        <f>DN10+DN13</f>
        <v>1</v>
      </c>
      <c r="DO15" s="679"/>
      <c r="DP15" s="679"/>
      <c r="DQ15" s="679"/>
      <c r="DR15" s="679"/>
      <c r="DS15" s="679"/>
      <c r="DT15" s="679"/>
      <c r="DU15" s="679"/>
      <c r="DV15" s="679"/>
      <c r="DW15" s="679"/>
      <c r="DX15" s="679"/>
      <c r="DY15" s="679"/>
      <c r="DZ15" s="679"/>
      <c r="EA15" s="679"/>
      <c r="EB15" s="679"/>
      <c r="EC15" s="679"/>
      <c r="ED15" s="679"/>
      <c r="EE15" s="679"/>
      <c r="EF15" s="679"/>
      <c r="EG15" s="679"/>
      <c r="EH15" s="679"/>
      <c r="EI15" s="679"/>
      <c r="EJ15" s="679"/>
      <c r="EK15" s="679"/>
      <c r="EL15" s="679"/>
      <c r="EM15" s="681"/>
      <c r="EN15" s="677"/>
      <c r="EO15" s="683"/>
      <c r="EP15" s="679"/>
      <c r="EQ15" s="681"/>
      <c r="ER15" s="219">
        <f>IFERROR(DB15/DA15,0)</f>
        <v>1</v>
      </c>
      <c r="ES15" s="219">
        <f t="shared" si="18"/>
        <v>1.0432098765432098</v>
      </c>
      <c r="ET15" s="219">
        <f t="shared" si="17"/>
        <v>0.84499999999999997</v>
      </c>
      <c r="EU15" s="219">
        <f t="shared" si="15"/>
        <v>1.0081206496519719</v>
      </c>
      <c r="EV15" s="219">
        <f t="shared" si="16"/>
        <v>0.86899999999999999</v>
      </c>
      <c r="EW15" s="959"/>
      <c r="EX15" s="958"/>
      <c r="EY15" s="958"/>
      <c r="EZ15" s="958"/>
      <c r="FA15" s="962"/>
      <c r="FB15" s="957"/>
    </row>
    <row r="16" spans="1:159" s="70" customFormat="1" ht="39.950000000000003" customHeight="1" thickBot="1" x14ac:dyDescent="0.3">
      <c r="A16" s="993"/>
      <c r="B16" s="998"/>
      <c r="C16" s="1002"/>
      <c r="D16" s="988"/>
      <c r="E16" s="991"/>
      <c r="F16" s="196" t="s">
        <v>45</v>
      </c>
      <c r="G16" s="688">
        <f>G11+G14</f>
        <v>2082554302</v>
      </c>
      <c r="H16" s="689">
        <f t="shared" ref="H16:BS16" si="24">H11+H14</f>
        <v>199025000</v>
      </c>
      <c r="I16" s="689">
        <f t="shared" si="24"/>
        <v>0</v>
      </c>
      <c r="J16" s="689">
        <f t="shared" si="24"/>
        <v>0</v>
      </c>
      <c r="K16" s="689">
        <f t="shared" si="24"/>
        <v>0</v>
      </c>
      <c r="L16" s="689">
        <f t="shared" si="24"/>
        <v>0</v>
      </c>
      <c r="M16" s="689">
        <f t="shared" si="24"/>
        <v>158324000</v>
      </c>
      <c r="N16" s="689">
        <f t="shared" si="24"/>
        <v>158324000</v>
      </c>
      <c r="O16" s="689">
        <f t="shared" si="24"/>
        <v>0</v>
      </c>
      <c r="P16" s="689">
        <f t="shared" si="24"/>
        <v>0</v>
      </c>
      <c r="Q16" s="689">
        <f t="shared" si="24"/>
        <v>0</v>
      </c>
      <c r="R16" s="689">
        <f t="shared" si="24"/>
        <v>0</v>
      </c>
      <c r="S16" s="689">
        <f t="shared" si="24"/>
        <v>0</v>
      </c>
      <c r="T16" s="689">
        <f t="shared" si="24"/>
        <v>0</v>
      </c>
      <c r="U16" s="689">
        <f t="shared" si="24"/>
        <v>68958000</v>
      </c>
      <c r="V16" s="689">
        <f t="shared" si="24"/>
        <v>68958000</v>
      </c>
      <c r="W16" s="689">
        <f t="shared" si="24"/>
        <v>227282000</v>
      </c>
      <c r="X16" s="689">
        <f t="shared" si="24"/>
        <v>227282000</v>
      </c>
      <c r="Y16" s="689">
        <f t="shared" si="24"/>
        <v>227282000</v>
      </c>
      <c r="Z16" s="689">
        <f t="shared" si="24"/>
        <v>227282000</v>
      </c>
      <c r="AA16" s="689">
        <f t="shared" si="24"/>
        <v>227282000</v>
      </c>
      <c r="AB16" s="689">
        <f t="shared" si="24"/>
        <v>459101033</v>
      </c>
      <c r="AC16" s="689">
        <f t="shared" si="24"/>
        <v>0</v>
      </c>
      <c r="AD16" s="689">
        <f t="shared" si="24"/>
        <v>0</v>
      </c>
      <c r="AE16" s="689">
        <f t="shared" si="24"/>
        <v>29019433</v>
      </c>
      <c r="AF16" s="689">
        <f t="shared" si="24"/>
        <v>29019433</v>
      </c>
      <c r="AG16" s="689">
        <f t="shared" si="24"/>
        <v>316589400</v>
      </c>
      <c r="AH16" s="689">
        <f t="shared" si="24"/>
        <v>316589400</v>
      </c>
      <c r="AI16" s="689">
        <f t="shared" si="24"/>
        <v>31750200</v>
      </c>
      <c r="AJ16" s="689">
        <f t="shared" si="24"/>
        <v>31750200</v>
      </c>
      <c r="AK16" s="689">
        <f t="shared" si="24"/>
        <v>0</v>
      </c>
      <c r="AL16" s="689">
        <f t="shared" si="24"/>
        <v>0</v>
      </c>
      <c r="AM16" s="689">
        <f t="shared" si="24"/>
        <v>0</v>
      </c>
      <c r="AN16" s="689">
        <f t="shared" si="24"/>
        <v>0</v>
      </c>
      <c r="AO16" s="689">
        <f t="shared" si="24"/>
        <v>0</v>
      </c>
      <c r="AP16" s="689">
        <f t="shared" si="24"/>
        <v>0</v>
      </c>
      <c r="AQ16" s="689">
        <f t="shared" si="24"/>
        <v>0</v>
      </c>
      <c r="AR16" s="689">
        <f t="shared" si="24"/>
        <v>0</v>
      </c>
      <c r="AS16" s="689">
        <f t="shared" si="24"/>
        <v>0</v>
      </c>
      <c r="AT16" s="689">
        <f t="shared" si="24"/>
        <v>9699067</v>
      </c>
      <c r="AU16" s="689">
        <f t="shared" si="24"/>
        <v>0</v>
      </c>
      <c r="AV16" s="689">
        <f t="shared" si="24"/>
        <v>6628600</v>
      </c>
      <c r="AW16" s="689">
        <f t="shared" si="24"/>
        <v>70719734</v>
      </c>
      <c r="AX16" s="689">
        <f t="shared" si="24"/>
        <v>44305067</v>
      </c>
      <c r="AY16" s="689">
        <f t="shared" si="24"/>
        <v>-10087000</v>
      </c>
      <c r="AZ16" s="689">
        <f t="shared" si="24"/>
        <v>0</v>
      </c>
      <c r="BA16" s="689">
        <f t="shared" si="24"/>
        <v>437991767</v>
      </c>
      <c r="BB16" s="689">
        <f t="shared" si="24"/>
        <v>437991767</v>
      </c>
      <c r="BC16" s="689">
        <f t="shared" si="24"/>
        <v>437991767</v>
      </c>
      <c r="BD16" s="689">
        <f t="shared" si="24"/>
        <v>437991767</v>
      </c>
      <c r="BE16" s="689">
        <f t="shared" si="24"/>
        <v>437991767</v>
      </c>
      <c r="BF16" s="689">
        <f t="shared" si="24"/>
        <v>511964634</v>
      </c>
      <c r="BG16" s="689">
        <f t="shared" si="24"/>
        <v>363055367</v>
      </c>
      <c r="BH16" s="689">
        <f t="shared" si="24"/>
        <v>338808000</v>
      </c>
      <c r="BI16" s="689">
        <f t="shared" si="24"/>
        <v>0</v>
      </c>
      <c r="BJ16" s="689">
        <f t="shared" si="24"/>
        <v>17634367</v>
      </c>
      <c r="BK16" s="689">
        <f t="shared" si="24"/>
        <v>0</v>
      </c>
      <c r="BL16" s="689">
        <f t="shared" si="24"/>
        <v>6613000</v>
      </c>
      <c r="BM16" s="689">
        <f t="shared" si="24"/>
        <v>0</v>
      </c>
      <c r="BN16" s="689">
        <f t="shared" si="24"/>
        <v>0</v>
      </c>
      <c r="BO16" s="689">
        <f t="shared" si="24"/>
        <v>0</v>
      </c>
      <c r="BP16" s="689">
        <f t="shared" si="24"/>
        <v>0</v>
      </c>
      <c r="BQ16" s="689">
        <f t="shared" si="24"/>
        <v>121410000</v>
      </c>
      <c r="BR16" s="689">
        <f t="shared" si="24"/>
        <v>0</v>
      </c>
      <c r="BS16" s="689">
        <f t="shared" si="24"/>
        <v>0</v>
      </c>
      <c r="BT16" s="689">
        <f t="shared" ref="BT16:CM16" si="25">BT11+BT14</f>
        <v>0</v>
      </c>
      <c r="BU16" s="689">
        <f t="shared" si="25"/>
        <v>0</v>
      </c>
      <c r="BV16" s="689">
        <f t="shared" si="25"/>
        <v>11490000</v>
      </c>
      <c r="BW16" s="689">
        <f t="shared" si="25"/>
        <v>25055267</v>
      </c>
      <c r="BX16" s="689">
        <f t="shared" si="25"/>
        <v>137419267</v>
      </c>
      <c r="BY16" s="689">
        <f t="shared" si="25"/>
        <v>0</v>
      </c>
      <c r="BZ16" s="689">
        <f t="shared" si="25"/>
        <v>0</v>
      </c>
      <c r="CA16" s="689">
        <f t="shared" si="25"/>
        <v>2444000</v>
      </c>
      <c r="CB16" s="689">
        <f t="shared" si="25"/>
        <v>0</v>
      </c>
      <c r="CC16" s="689">
        <f t="shared" si="25"/>
        <v>0</v>
      </c>
      <c r="CD16" s="689">
        <f t="shared" si="25"/>
        <v>0</v>
      </c>
      <c r="CE16" s="689">
        <f t="shared" si="25"/>
        <v>511964634</v>
      </c>
      <c r="CF16" s="689">
        <f t="shared" si="25"/>
        <v>511964634</v>
      </c>
      <c r="CG16" s="689">
        <f t="shared" si="25"/>
        <v>511964634</v>
      </c>
      <c r="CH16" s="689">
        <f t="shared" si="25"/>
        <v>511964634</v>
      </c>
      <c r="CI16" s="689">
        <f t="shared" si="25"/>
        <v>511964634</v>
      </c>
      <c r="CJ16" s="689">
        <f t="shared" si="25"/>
        <v>503315901</v>
      </c>
      <c r="CK16" s="689">
        <f t="shared" si="25"/>
        <v>463247234</v>
      </c>
      <c r="CL16" s="689">
        <f t="shared" si="25"/>
        <v>463247234</v>
      </c>
      <c r="CM16" s="689">
        <f t="shared" si="25"/>
        <v>4496667</v>
      </c>
      <c r="CN16" s="689">
        <f t="shared" si="22"/>
        <v>4496667</v>
      </c>
      <c r="CO16" s="689">
        <f t="shared" si="22"/>
        <v>0</v>
      </c>
      <c r="CP16" s="689">
        <f t="shared" si="22"/>
        <v>0</v>
      </c>
      <c r="CQ16" s="689">
        <f t="shared" si="22"/>
        <v>25644000</v>
      </c>
      <c r="CR16" s="689">
        <f t="shared" si="22"/>
        <v>0</v>
      </c>
      <c r="CS16" s="689">
        <f t="shared" si="22"/>
        <v>0</v>
      </c>
      <c r="CT16" s="689">
        <f t="shared" si="22"/>
        <v>0</v>
      </c>
      <c r="CU16" s="690">
        <f t="shared" si="22"/>
        <v>0</v>
      </c>
      <c r="CV16" s="690">
        <f t="shared" si="22"/>
        <v>25644000</v>
      </c>
      <c r="CW16" s="690">
        <f t="shared" si="22"/>
        <v>0</v>
      </c>
      <c r="CX16" s="690">
        <f t="shared" si="22"/>
        <v>0</v>
      </c>
      <c r="CY16" s="690">
        <f t="shared" si="22"/>
        <v>0</v>
      </c>
      <c r="CZ16" s="690">
        <f t="shared" si="22"/>
        <v>0</v>
      </c>
      <c r="DA16" s="690">
        <f t="shared" si="22"/>
        <v>0</v>
      </c>
      <c r="DB16" s="689">
        <f t="shared" si="22"/>
        <v>0</v>
      </c>
      <c r="DC16" s="689">
        <f t="shared" si="22"/>
        <v>0</v>
      </c>
      <c r="DD16" s="689">
        <f t="shared" ref="DD16:DN16" si="26">DD11+DD14</f>
        <v>0</v>
      </c>
      <c r="DE16" s="689">
        <f t="shared" si="26"/>
        <v>9928000</v>
      </c>
      <c r="DF16" s="689">
        <f t="shared" si="26"/>
        <v>0</v>
      </c>
      <c r="DG16" s="689">
        <f t="shared" si="26"/>
        <v>0</v>
      </c>
      <c r="DH16" s="689">
        <f t="shared" si="26"/>
        <v>0</v>
      </c>
      <c r="DI16" s="689">
        <f t="shared" si="26"/>
        <v>503315901</v>
      </c>
      <c r="DJ16" s="689">
        <f t="shared" si="26"/>
        <v>493387901</v>
      </c>
      <c r="DK16" s="689">
        <f t="shared" si="26"/>
        <v>493387901</v>
      </c>
      <c r="DL16" s="689">
        <f t="shared" si="26"/>
        <v>503315901</v>
      </c>
      <c r="DM16" s="689">
        <f t="shared" si="26"/>
        <v>493387901</v>
      </c>
      <c r="DN16" s="689">
        <f t="shared" si="26"/>
        <v>402000000</v>
      </c>
      <c r="DO16" s="691"/>
      <c r="DP16" s="691"/>
      <c r="DQ16" s="691"/>
      <c r="DR16" s="691"/>
      <c r="DS16" s="691"/>
      <c r="DT16" s="691"/>
      <c r="DU16" s="691"/>
      <c r="DV16" s="691"/>
      <c r="DW16" s="691"/>
      <c r="DX16" s="691"/>
      <c r="DY16" s="691"/>
      <c r="DZ16" s="691"/>
      <c r="EA16" s="691"/>
      <c r="EB16" s="691"/>
      <c r="EC16" s="691"/>
      <c r="ED16" s="691"/>
      <c r="EE16" s="691"/>
      <c r="EF16" s="691"/>
      <c r="EG16" s="691"/>
      <c r="EH16" s="691"/>
      <c r="EI16" s="691"/>
      <c r="EJ16" s="691"/>
      <c r="EK16" s="691"/>
      <c r="EL16" s="691"/>
      <c r="EM16" s="692"/>
      <c r="EN16" s="693"/>
      <c r="EO16" s="693"/>
      <c r="EP16" s="693"/>
      <c r="EQ16" s="693"/>
      <c r="ER16" s="220">
        <f>IFERROR(DB16/DA16,0)</f>
        <v>0</v>
      </c>
      <c r="ES16" s="220">
        <f>DK16/DJ16</f>
        <v>1</v>
      </c>
      <c r="ET16" s="220">
        <f>DM16/DL16</f>
        <v>0.98027481353107504</v>
      </c>
      <c r="EU16" s="220">
        <f>(AA16+BE16+CI16+DK16)/(Z16+BD16+CH16+DJ16)</f>
        <v>1</v>
      </c>
      <c r="EV16" s="253">
        <f t="shared" si="16"/>
        <v>0.8022005958719054</v>
      </c>
      <c r="EW16" s="960"/>
      <c r="EX16" s="958"/>
      <c r="EY16" s="958"/>
      <c r="EZ16" s="958"/>
      <c r="FA16" s="963"/>
      <c r="FB16" s="957"/>
    </row>
    <row r="17" spans="1:164" s="3" customFormat="1" ht="39.950000000000003" customHeight="1" x14ac:dyDescent="0.25">
      <c r="A17" s="993"/>
      <c r="B17" s="998">
        <v>2</v>
      </c>
      <c r="C17" s="1002" t="s">
        <v>293</v>
      </c>
      <c r="D17" s="1003" t="s">
        <v>280</v>
      </c>
      <c r="E17" s="1013">
        <v>531</v>
      </c>
      <c r="F17" s="197" t="s">
        <v>41</v>
      </c>
      <c r="G17" s="694">
        <f>AA17+BE17+CI17+DL17+DN17</f>
        <v>600000</v>
      </c>
      <c r="H17" s="695">
        <v>60856</v>
      </c>
      <c r="I17" s="695"/>
      <c r="J17" s="695"/>
      <c r="K17" s="695">
        <v>1029</v>
      </c>
      <c r="L17" s="695">
        <v>1029</v>
      </c>
      <c r="M17" s="695">
        <v>8565</v>
      </c>
      <c r="N17" s="695">
        <v>8565</v>
      </c>
      <c r="O17" s="696">
        <v>11336</v>
      </c>
      <c r="P17" s="697">
        <v>11336</v>
      </c>
      <c r="Q17" s="698">
        <v>12981</v>
      </c>
      <c r="R17" s="698">
        <v>12981</v>
      </c>
      <c r="S17" s="698">
        <v>9245</v>
      </c>
      <c r="T17" s="698">
        <v>9245</v>
      </c>
      <c r="U17" s="698">
        <v>10850</v>
      </c>
      <c r="V17" s="698">
        <v>10850</v>
      </c>
      <c r="W17" s="698">
        <f t="shared" si="0"/>
        <v>54006</v>
      </c>
      <c r="X17" s="698">
        <f t="shared" si="1"/>
        <v>54006</v>
      </c>
      <c r="Y17" s="698">
        <f t="shared" si="2"/>
        <v>54006</v>
      </c>
      <c r="Z17" s="698">
        <f t="shared" si="12"/>
        <v>54006</v>
      </c>
      <c r="AA17" s="698">
        <f t="shared" ref="AA17:AA22" si="27">V17+T17+R17+P17+N17+L17+J17</f>
        <v>54006</v>
      </c>
      <c r="AB17" s="695">
        <v>146494</v>
      </c>
      <c r="AC17" s="695">
        <v>8000</v>
      </c>
      <c r="AD17" s="695">
        <v>8313</v>
      </c>
      <c r="AE17" s="695">
        <v>10500</v>
      </c>
      <c r="AF17" s="695">
        <v>12086</v>
      </c>
      <c r="AG17" s="695">
        <v>10500</v>
      </c>
      <c r="AH17" s="695">
        <v>10262</v>
      </c>
      <c r="AI17" s="695">
        <v>10500</v>
      </c>
      <c r="AJ17" s="695">
        <v>10889</v>
      </c>
      <c r="AK17" s="695">
        <v>10500</v>
      </c>
      <c r="AL17" s="695">
        <v>11296</v>
      </c>
      <c r="AM17" s="695">
        <v>10500</v>
      </c>
      <c r="AN17" s="699">
        <v>11165</v>
      </c>
      <c r="AO17" s="695">
        <v>10500</v>
      </c>
      <c r="AP17" s="699">
        <v>12138</v>
      </c>
      <c r="AQ17" s="695">
        <v>11400</v>
      </c>
      <c r="AR17" s="699">
        <v>9110</v>
      </c>
      <c r="AS17" s="695">
        <v>10100</v>
      </c>
      <c r="AT17" s="699">
        <v>12271</v>
      </c>
      <c r="AU17" s="695">
        <v>10100</v>
      </c>
      <c r="AV17" s="699">
        <v>11878</v>
      </c>
      <c r="AW17" s="695">
        <v>10100</v>
      </c>
      <c r="AX17" s="699">
        <v>11978</v>
      </c>
      <c r="AY17" s="695">
        <v>10100</v>
      </c>
      <c r="AZ17" s="699">
        <v>9057</v>
      </c>
      <c r="BA17" s="699">
        <f t="shared" ref="BA17:BA22" si="28">AY17+AW17+AU17+AS17+AO17+AM17+AK17+AI17+AG17+AE17+AQ17+AC17</f>
        <v>122800</v>
      </c>
      <c r="BB17" s="699">
        <f t="shared" si="13"/>
        <v>122800</v>
      </c>
      <c r="BC17" s="699">
        <f t="shared" si="4"/>
        <v>130443</v>
      </c>
      <c r="BD17" s="699">
        <f t="shared" ref="BD17:BD22" si="29">AY17+AW17+AU17+AS17+AO17+AM17+AK17+AI17+AG17+AE17+AQ17+AC17</f>
        <v>122800</v>
      </c>
      <c r="BE17" s="699">
        <f t="shared" si="6"/>
        <v>130443</v>
      </c>
      <c r="BF17" s="694">
        <v>154900</v>
      </c>
      <c r="BG17" s="695">
        <v>10900</v>
      </c>
      <c r="BH17" s="695">
        <v>10904</v>
      </c>
      <c r="BI17" s="695">
        <v>12900</v>
      </c>
      <c r="BJ17" s="695">
        <v>9530</v>
      </c>
      <c r="BK17" s="695">
        <v>12900</v>
      </c>
      <c r="BL17" s="695">
        <v>16236</v>
      </c>
      <c r="BM17" s="695">
        <v>12900</v>
      </c>
      <c r="BN17" s="695">
        <v>13196</v>
      </c>
      <c r="BO17" s="695">
        <v>13200</v>
      </c>
      <c r="BP17" s="695">
        <v>14402</v>
      </c>
      <c r="BQ17" s="695">
        <v>13200</v>
      </c>
      <c r="BR17" s="695">
        <v>13812</v>
      </c>
      <c r="BS17" s="695">
        <v>13300</v>
      </c>
      <c r="BT17" s="695">
        <v>15835</v>
      </c>
      <c r="BU17" s="695">
        <v>13100</v>
      </c>
      <c r="BV17" s="699">
        <v>16199</v>
      </c>
      <c r="BW17" s="695">
        <v>13100</v>
      </c>
      <c r="BX17" s="695">
        <v>14650</v>
      </c>
      <c r="BY17" s="695">
        <v>13200</v>
      </c>
      <c r="BZ17" s="695">
        <v>15546</v>
      </c>
      <c r="CA17" s="695">
        <v>13300</v>
      </c>
      <c r="CB17" s="695">
        <v>13766</v>
      </c>
      <c r="CC17" s="695">
        <v>24240</v>
      </c>
      <c r="CD17" s="695">
        <v>12164</v>
      </c>
      <c r="CE17" s="700">
        <f t="shared" ref="CE17:CE22" si="30">+BG17+BI17+BK17+BM17+BO17+BQ17+BS17+BU17+BW17+BY17+CA17+CC17</f>
        <v>166240</v>
      </c>
      <c r="CF17" s="701">
        <f t="shared" si="8"/>
        <v>166240</v>
      </c>
      <c r="CG17" s="701">
        <f t="shared" si="9"/>
        <v>166240</v>
      </c>
      <c r="CH17" s="701">
        <f t="shared" ref="CH17:CI22" si="31">BG17+BI17+BK17+BM17+BO17+BQ17+BS17+BU17+BW17+BY17+CA17+CC17</f>
        <v>166240</v>
      </c>
      <c r="CI17" s="701">
        <f t="shared" si="31"/>
        <v>166240</v>
      </c>
      <c r="CJ17" s="694">
        <v>170357</v>
      </c>
      <c r="CK17" s="695">
        <v>11072</v>
      </c>
      <c r="CL17" s="695">
        <v>11073</v>
      </c>
      <c r="CM17" s="695">
        <v>9677</v>
      </c>
      <c r="CN17" s="695">
        <v>14356</v>
      </c>
      <c r="CO17" s="695">
        <v>16485</v>
      </c>
      <c r="CP17" s="695">
        <v>16558</v>
      </c>
      <c r="CQ17" s="695">
        <v>13399</v>
      </c>
      <c r="CR17" s="695">
        <v>12636</v>
      </c>
      <c r="CS17" s="695">
        <v>14624</v>
      </c>
      <c r="CT17" s="702">
        <v>15299</v>
      </c>
      <c r="CU17" s="695">
        <v>14024</v>
      </c>
      <c r="CV17" s="695">
        <v>14082</v>
      </c>
      <c r="CW17" s="695">
        <v>16079</v>
      </c>
      <c r="CX17" s="695">
        <v>15112</v>
      </c>
      <c r="CY17" s="695">
        <v>16448</v>
      </c>
      <c r="CZ17" s="695">
        <v>15264</v>
      </c>
      <c r="DA17" s="695">
        <v>14875</v>
      </c>
      <c r="DB17" s="702">
        <v>14973</v>
      </c>
      <c r="DC17" s="695">
        <v>15785</v>
      </c>
      <c r="DD17" s="695"/>
      <c r="DE17" s="695">
        <v>13978</v>
      </c>
      <c r="DF17" s="695"/>
      <c r="DG17" s="695">
        <v>13911</v>
      </c>
      <c r="DH17" s="695"/>
      <c r="DI17" s="695">
        <f>DG17+DE17+DC17+DA17+CW17+CU17+CS17+CQ17+CO17+CM17+CK17+CY17</f>
        <v>170357</v>
      </c>
      <c r="DJ17" s="699">
        <f t="shared" ref="DJ17:DK21" si="32">CK17+CM17+CO17+CQ17+CS17+CU17+CW17+CY17+DA17</f>
        <v>126683</v>
      </c>
      <c r="DK17" s="699">
        <f t="shared" si="32"/>
        <v>129353</v>
      </c>
      <c r="DL17" s="695">
        <f t="shared" ref="DL17:DM22" si="33">CK17+CM17+CO17+CQ17+CS17+CU17+CW17+CY17+DA17+DC17+DE17+DG17</f>
        <v>170357</v>
      </c>
      <c r="DM17" s="695">
        <f t="shared" si="33"/>
        <v>129353</v>
      </c>
      <c r="DN17" s="695">
        <v>78954</v>
      </c>
      <c r="DO17" s="695"/>
      <c r="DP17" s="695"/>
      <c r="DQ17" s="695"/>
      <c r="DR17" s="695"/>
      <c r="DS17" s="695"/>
      <c r="DT17" s="695"/>
      <c r="DU17" s="695"/>
      <c r="DV17" s="695"/>
      <c r="DW17" s="695"/>
      <c r="DX17" s="695"/>
      <c r="DY17" s="695"/>
      <c r="DZ17" s="695"/>
      <c r="EA17" s="695"/>
      <c r="EB17" s="695"/>
      <c r="EC17" s="695"/>
      <c r="ED17" s="695"/>
      <c r="EE17" s="695"/>
      <c r="EF17" s="695"/>
      <c r="EG17" s="695"/>
      <c r="EH17" s="695"/>
      <c r="EI17" s="695"/>
      <c r="EJ17" s="695"/>
      <c r="EK17" s="695"/>
      <c r="EL17" s="695"/>
      <c r="EM17" s="694"/>
      <c r="EN17" s="694"/>
      <c r="EO17" s="694"/>
      <c r="EP17" s="694"/>
      <c r="EQ17" s="694"/>
      <c r="ER17" s="252">
        <f>IFERROR(DB17/DA17,0)</f>
        <v>1.0065882352941176</v>
      </c>
      <c r="ES17" s="252">
        <f t="shared" si="18"/>
        <v>1.0210762296440723</v>
      </c>
      <c r="ET17" s="252">
        <f t="shared" si="17"/>
        <v>0.7593054585370721</v>
      </c>
      <c r="EU17" s="252">
        <f t="shared" si="15"/>
        <v>1.0219552124735751</v>
      </c>
      <c r="EV17" s="252">
        <f t="shared" si="16"/>
        <v>0.80006999999999995</v>
      </c>
      <c r="EW17" s="959" t="s">
        <v>586</v>
      </c>
      <c r="EX17" s="958" t="s">
        <v>281</v>
      </c>
      <c r="EY17" s="958" t="s">
        <v>441</v>
      </c>
      <c r="EZ17" s="958" t="s">
        <v>298</v>
      </c>
      <c r="FA17" s="958" t="s">
        <v>453</v>
      </c>
      <c r="FB17" s="957"/>
    </row>
    <row r="18" spans="1:164" s="75" customFormat="1" ht="39.950000000000003" customHeight="1" x14ac:dyDescent="0.25">
      <c r="A18" s="993"/>
      <c r="B18" s="998"/>
      <c r="C18" s="1002"/>
      <c r="D18" s="987"/>
      <c r="E18" s="990"/>
      <c r="F18" s="193" t="s">
        <v>3</v>
      </c>
      <c r="G18" s="649">
        <f>AA18+BE18+CI18+DL18+DN18</f>
        <v>6387914120</v>
      </c>
      <c r="H18" s="653">
        <v>892352000</v>
      </c>
      <c r="I18" s="653"/>
      <c r="J18" s="653"/>
      <c r="K18" s="643">
        <v>106770000</v>
      </c>
      <c r="L18" s="643">
        <v>106770000</v>
      </c>
      <c r="M18" s="650">
        <v>416765949</v>
      </c>
      <c r="N18" s="650">
        <v>416765949</v>
      </c>
      <c r="O18" s="650">
        <v>39171000</v>
      </c>
      <c r="P18" s="650">
        <v>39171000</v>
      </c>
      <c r="Q18" s="650">
        <v>0</v>
      </c>
      <c r="R18" s="650">
        <v>0</v>
      </c>
      <c r="S18" s="650">
        <v>20627901</v>
      </c>
      <c r="T18" s="650">
        <v>20627901</v>
      </c>
      <c r="U18" s="650">
        <v>251264083</v>
      </c>
      <c r="V18" s="650">
        <v>251264083</v>
      </c>
      <c r="W18" s="649">
        <f t="shared" si="0"/>
        <v>834598933</v>
      </c>
      <c r="X18" s="652">
        <f t="shared" si="1"/>
        <v>834598933</v>
      </c>
      <c r="Y18" s="649">
        <f t="shared" si="2"/>
        <v>834598933</v>
      </c>
      <c r="Z18" s="652">
        <f t="shared" si="12"/>
        <v>834598933</v>
      </c>
      <c r="AA18" s="649">
        <f t="shared" si="27"/>
        <v>834598933</v>
      </c>
      <c r="AB18" s="703">
        <v>1175796000</v>
      </c>
      <c r="AC18" s="703"/>
      <c r="AD18" s="653"/>
      <c r="AE18" s="653">
        <v>320884000</v>
      </c>
      <c r="AF18" s="653">
        <v>318565447</v>
      </c>
      <c r="AG18" s="653">
        <v>387439000</v>
      </c>
      <c r="AH18" s="653">
        <v>387439000</v>
      </c>
      <c r="AI18" s="653">
        <v>121336000</v>
      </c>
      <c r="AJ18" s="653">
        <v>656831</v>
      </c>
      <c r="AK18" s="653">
        <v>26000000</v>
      </c>
      <c r="AL18" s="653">
        <v>677082</v>
      </c>
      <c r="AM18" s="653">
        <v>0</v>
      </c>
      <c r="AN18" s="653">
        <v>12223969</v>
      </c>
      <c r="AO18" s="653">
        <v>0</v>
      </c>
      <c r="AP18" s="653">
        <v>0</v>
      </c>
      <c r="AQ18" s="653">
        <v>60000000</v>
      </c>
      <c r="AR18" s="653">
        <v>0</v>
      </c>
      <c r="AS18" s="653">
        <v>129383000</v>
      </c>
      <c r="AT18" s="653">
        <v>104385801</v>
      </c>
      <c r="AU18" s="653">
        <v>0</v>
      </c>
      <c r="AV18" s="653">
        <v>93959378</v>
      </c>
      <c r="AW18" s="653">
        <f>11671400+32864791</f>
        <v>44536191</v>
      </c>
      <c r="AX18" s="653">
        <v>83881166</v>
      </c>
      <c r="AY18" s="653">
        <v>-10053491</v>
      </c>
      <c r="AZ18" s="653">
        <v>56315346</v>
      </c>
      <c r="BA18" s="654">
        <f t="shared" si="28"/>
        <v>1079524700</v>
      </c>
      <c r="BB18" s="654">
        <f t="shared" si="13"/>
        <v>1079524700</v>
      </c>
      <c r="BC18" s="654">
        <f t="shared" si="4"/>
        <v>1058104020</v>
      </c>
      <c r="BD18" s="654">
        <f t="shared" si="29"/>
        <v>1079524700</v>
      </c>
      <c r="BE18" s="654">
        <f t="shared" si="6"/>
        <v>1058104020</v>
      </c>
      <c r="BF18" s="653">
        <v>1549614668</v>
      </c>
      <c r="BG18" s="652">
        <v>1067921000</v>
      </c>
      <c r="BH18" s="652">
        <v>1038668000</v>
      </c>
      <c r="BI18" s="652">
        <v>0</v>
      </c>
      <c r="BJ18" s="652">
        <v>0</v>
      </c>
      <c r="BK18" s="652">
        <v>0</v>
      </c>
      <c r="BL18" s="652">
        <v>0</v>
      </c>
      <c r="BM18" s="652"/>
      <c r="BN18" s="652">
        <v>0</v>
      </c>
      <c r="BO18" s="652"/>
      <c r="BP18" s="652">
        <v>0</v>
      </c>
      <c r="BQ18" s="652">
        <v>402193668</v>
      </c>
      <c r="BR18" s="652">
        <v>50000000</v>
      </c>
      <c r="BS18" s="652">
        <v>18862000</v>
      </c>
      <c r="BT18" s="652">
        <v>-39000000</v>
      </c>
      <c r="BU18" s="652"/>
      <c r="BV18" s="652">
        <v>0</v>
      </c>
      <c r="BW18" s="652"/>
      <c r="BX18" s="652">
        <v>387489634</v>
      </c>
      <c r="BY18" s="652">
        <v>20367667</v>
      </c>
      <c r="BZ18" s="652">
        <v>20367667</v>
      </c>
      <c r="CA18" s="652">
        <v>40270333</v>
      </c>
      <c r="CB18" s="652">
        <v>-11217267</v>
      </c>
      <c r="CC18" s="652">
        <v>-17418474</v>
      </c>
      <c r="CD18" s="652">
        <v>83949133</v>
      </c>
      <c r="CE18" s="655">
        <f t="shared" si="30"/>
        <v>1532196194</v>
      </c>
      <c r="CF18" s="655">
        <f t="shared" si="8"/>
        <v>1532196194</v>
      </c>
      <c r="CG18" s="655">
        <f t="shared" si="9"/>
        <v>1530257167</v>
      </c>
      <c r="CH18" s="655">
        <f t="shared" si="31"/>
        <v>1532196194</v>
      </c>
      <c r="CI18" s="655">
        <f t="shared" si="31"/>
        <v>1530257167</v>
      </c>
      <c r="CJ18" s="656">
        <v>1642045000</v>
      </c>
      <c r="CK18" s="251">
        <v>593836400</v>
      </c>
      <c r="CL18" s="251">
        <v>593836400</v>
      </c>
      <c r="CM18" s="251">
        <v>803026000</v>
      </c>
      <c r="CN18" s="251">
        <v>471637000</v>
      </c>
      <c r="CO18" s="251">
        <v>0</v>
      </c>
      <c r="CP18" s="251">
        <v>55870000</v>
      </c>
      <c r="CQ18" s="251">
        <v>0</v>
      </c>
      <c r="CR18" s="251">
        <v>0</v>
      </c>
      <c r="CS18" s="251">
        <v>0</v>
      </c>
      <c r="CT18" s="657">
        <v>59367000</v>
      </c>
      <c r="CU18" s="658">
        <v>245128000</v>
      </c>
      <c r="CV18" s="658">
        <v>21070000</v>
      </c>
      <c r="CW18" s="658">
        <v>0</v>
      </c>
      <c r="CX18" s="658">
        <v>15050000</v>
      </c>
      <c r="CY18" s="658">
        <v>0</v>
      </c>
      <c r="CZ18" s="658">
        <v>27338004</v>
      </c>
      <c r="DA18" s="658">
        <v>0</v>
      </c>
      <c r="DB18" s="659">
        <f>1294168404-1244168404</f>
        <v>50000000</v>
      </c>
      <c r="DC18" s="251">
        <v>0</v>
      </c>
      <c r="DD18" s="251"/>
      <c r="DE18" s="251">
        <v>54600</v>
      </c>
      <c r="DF18" s="251"/>
      <c r="DG18" s="251">
        <v>0</v>
      </c>
      <c r="DH18" s="251"/>
      <c r="DI18" s="653">
        <f>DG18+DE18+DC18+DA18+CY18+CW18+CU18+CS18+CQ18+CO18+CM18+CK18</f>
        <v>1642045000</v>
      </c>
      <c r="DJ18" s="653">
        <f t="shared" si="32"/>
        <v>1641990400</v>
      </c>
      <c r="DK18" s="699">
        <f t="shared" si="32"/>
        <v>1294168404</v>
      </c>
      <c r="DL18" s="653">
        <f t="shared" si="33"/>
        <v>1642045000</v>
      </c>
      <c r="DM18" s="653">
        <f t="shared" si="33"/>
        <v>1294168404</v>
      </c>
      <c r="DN18" s="653">
        <v>1322909000</v>
      </c>
      <c r="DO18" s="251"/>
      <c r="DP18" s="251"/>
      <c r="DQ18" s="251"/>
      <c r="DR18" s="251"/>
      <c r="DS18" s="251"/>
      <c r="DT18" s="251"/>
      <c r="DU18" s="251"/>
      <c r="DV18" s="251"/>
      <c r="DW18" s="251"/>
      <c r="DX18" s="251"/>
      <c r="DY18" s="251"/>
      <c r="DZ18" s="251"/>
      <c r="EA18" s="251"/>
      <c r="EB18" s="251"/>
      <c r="EC18" s="251"/>
      <c r="ED18" s="251"/>
      <c r="EE18" s="251"/>
      <c r="EF18" s="251"/>
      <c r="EG18" s="251"/>
      <c r="EH18" s="251"/>
      <c r="EI18" s="251"/>
      <c r="EJ18" s="251"/>
      <c r="EK18" s="251"/>
      <c r="EL18" s="251"/>
      <c r="EM18" s="611"/>
      <c r="EN18" s="652"/>
      <c r="EO18" s="652"/>
      <c r="EP18" s="652"/>
      <c r="EQ18" s="653"/>
      <c r="ER18" s="252">
        <f t="shared" ref="ER18:ER22" si="34">IFERROR(DB18/DA18,0)</f>
        <v>0</v>
      </c>
      <c r="ES18" s="217">
        <f t="shared" si="18"/>
        <v>0.78817050574717129</v>
      </c>
      <c r="ET18" s="217">
        <f t="shared" si="17"/>
        <v>0.78814429811606868</v>
      </c>
      <c r="EU18" s="217">
        <f t="shared" si="15"/>
        <v>0.92705206906795778</v>
      </c>
      <c r="EV18" s="217">
        <f t="shared" si="16"/>
        <v>0.73844582682022653</v>
      </c>
      <c r="EW18" s="959"/>
      <c r="EX18" s="958"/>
      <c r="EY18" s="958"/>
      <c r="EZ18" s="958"/>
      <c r="FA18" s="958"/>
      <c r="FB18" s="957"/>
      <c r="FC18" s="3"/>
    </row>
    <row r="19" spans="1:164" s="75" customFormat="1" ht="39.950000000000003" customHeight="1" x14ac:dyDescent="0.25">
      <c r="A19" s="993"/>
      <c r="B19" s="998"/>
      <c r="C19" s="1002"/>
      <c r="D19" s="987"/>
      <c r="E19" s="990"/>
      <c r="F19" s="194" t="s">
        <v>224</v>
      </c>
      <c r="G19" s="642"/>
      <c r="H19" s="653"/>
      <c r="I19" s="653"/>
      <c r="J19" s="653"/>
      <c r="K19" s="604"/>
      <c r="L19" s="604"/>
      <c r="M19" s="660"/>
      <c r="N19" s="660"/>
      <c r="O19" s="661"/>
      <c r="P19" s="661"/>
      <c r="Q19" s="660"/>
      <c r="R19" s="660"/>
      <c r="S19" s="660"/>
      <c r="T19" s="660"/>
      <c r="U19" s="643">
        <f>467742816+2584</f>
        <v>467745400</v>
      </c>
      <c r="V19" s="643">
        <f>467742816+2584</f>
        <v>467745400</v>
      </c>
      <c r="W19" s="649">
        <f t="shared" si="0"/>
        <v>467745400</v>
      </c>
      <c r="X19" s="652">
        <f t="shared" si="1"/>
        <v>467745400</v>
      </c>
      <c r="Y19" s="649">
        <f t="shared" si="2"/>
        <v>467745400</v>
      </c>
      <c r="Z19" s="652">
        <f t="shared" si="12"/>
        <v>467745400</v>
      </c>
      <c r="AA19" s="649">
        <f t="shared" si="27"/>
        <v>467745400</v>
      </c>
      <c r="AB19" s="703">
        <f>AB18</f>
        <v>1175796000</v>
      </c>
      <c r="AC19" s="703">
        <v>0</v>
      </c>
      <c r="AD19" s="653">
        <v>0</v>
      </c>
      <c r="AE19" s="703">
        <v>0</v>
      </c>
      <c r="AF19" s="653">
        <v>0</v>
      </c>
      <c r="AG19" s="653">
        <v>0</v>
      </c>
      <c r="AH19" s="653">
        <v>0</v>
      </c>
      <c r="AI19" s="653">
        <v>74843285</v>
      </c>
      <c r="AJ19" s="653">
        <v>81859409</v>
      </c>
      <c r="AK19" s="653">
        <v>91288000</v>
      </c>
      <c r="AL19" s="653">
        <v>81652000</v>
      </c>
      <c r="AM19" s="653">
        <v>90222082</v>
      </c>
      <c r="AN19" s="653">
        <v>88509051</v>
      </c>
      <c r="AO19" s="653">
        <v>86594000</v>
      </c>
      <c r="AP19" s="653">
        <v>85001200</v>
      </c>
      <c r="AQ19" s="653">
        <v>88883000</v>
      </c>
      <c r="AR19" s="653">
        <v>84603000</v>
      </c>
      <c r="AS19" s="653">
        <v>84603000</v>
      </c>
      <c r="AT19" s="653">
        <v>86726733</v>
      </c>
      <c r="AU19" s="653">
        <v>104003000</v>
      </c>
      <c r="AV19" s="653">
        <v>86594000</v>
      </c>
      <c r="AW19" s="653">
        <v>99603000</v>
      </c>
      <c r="AX19" s="653">
        <v>92932110</v>
      </c>
      <c r="AY19" s="653">
        <v>119633574</v>
      </c>
      <c r="AZ19" s="653">
        <v>171752155</v>
      </c>
      <c r="BA19" s="654">
        <f t="shared" si="28"/>
        <v>839672941</v>
      </c>
      <c r="BB19" s="654">
        <f t="shared" si="13"/>
        <v>839672941</v>
      </c>
      <c r="BC19" s="654">
        <f t="shared" si="4"/>
        <v>859629658</v>
      </c>
      <c r="BD19" s="654">
        <f t="shared" si="29"/>
        <v>839672941</v>
      </c>
      <c r="BE19" s="654">
        <f t="shared" si="6"/>
        <v>859629658</v>
      </c>
      <c r="BF19" s="662">
        <f>BG19+BI19+BK19+BM19+BO19+BQ19+BS19+BU19+BW19+BY19+CA19+CC19</f>
        <v>1423321000</v>
      </c>
      <c r="BG19" s="652">
        <v>719750</v>
      </c>
      <c r="BH19" s="652">
        <v>0</v>
      </c>
      <c r="BI19" s="652">
        <v>69502250</v>
      </c>
      <c r="BJ19" s="652">
        <v>46143437</v>
      </c>
      <c r="BK19" s="652">
        <v>132240750</v>
      </c>
      <c r="BL19" s="652">
        <v>119922833</v>
      </c>
      <c r="BM19" s="652">
        <v>128284750</v>
      </c>
      <c r="BN19" s="652">
        <v>106358333</v>
      </c>
      <c r="BO19" s="652">
        <v>128284750</v>
      </c>
      <c r="BP19" s="652">
        <v>147336171</v>
      </c>
      <c r="BQ19" s="652">
        <v>132240750</v>
      </c>
      <c r="BR19" s="652">
        <v>146350000</v>
      </c>
      <c r="BS19" s="652">
        <v>163944750</v>
      </c>
      <c r="BT19" s="652">
        <v>134970869</v>
      </c>
      <c r="BU19" s="652">
        <v>199604750</v>
      </c>
      <c r="BV19" s="652">
        <v>127763000</v>
      </c>
      <c r="BW19" s="652">
        <v>203560750</v>
      </c>
      <c r="BX19" s="652">
        <v>126503327</v>
      </c>
      <c r="BY19" s="652">
        <v>140822250</v>
      </c>
      <c r="BZ19" s="652">
        <v>99134333</v>
      </c>
      <c r="CA19" s="652">
        <v>78244750</v>
      </c>
      <c r="CB19" s="652">
        <v>109638399</v>
      </c>
      <c r="CC19" s="652">
        <f>116870750-71000000</f>
        <v>45870750</v>
      </c>
      <c r="CD19" s="652">
        <v>191933133</v>
      </c>
      <c r="CE19" s="655">
        <f t="shared" si="30"/>
        <v>1423321000</v>
      </c>
      <c r="CF19" s="655">
        <f t="shared" si="8"/>
        <v>1423321000</v>
      </c>
      <c r="CG19" s="655">
        <f t="shared" si="9"/>
        <v>1356053835</v>
      </c>
      <c r="CH19" s="655">
        <f t="shared" si="31"/>
        <v>1423321000</v>
      </c>
      <c r="CI19" s="655">
        <f t="shared" si="31"/>
        <v>1356053835</v>
      </c>
      <c r="CJ19" s="656">
        <v>1642045000</v>
      </c>
      <c r="CK19" s="251">
        <v>0</v>
      </c>
      <c r="CL19" s="251">
        <v>0</v>
      </c>
      <c r="CM19" s="251">
        <v>43360250</v>
      </c>
      <c r="CN19" s="251">
        <v>15717836</v>
      </c>
      <c r="CO19" s="251">
        <v>100080750</v>
      </c>
      <c r="CP19" s="251">
        <v>93553121</v>
      </c>
      <c r="CQ19" s="251">
        <v>128441000</v>
      </c>
      <c r="CR19" s="653">
        <v>110074373</v>
      </c>
      <c r="CS19" s="251">
        <v>128441000</v>
      </c>
      <c r="CT19" s="657">
        <v>116557714</v>
      </c>
      <c r="CU19" s="658">
        <v>128441000</v>
      </c>
      <c r="CV19" s="658">
        <v>117798979</v>
      </c>
      <c r="CW19" s="658">
        <v>188951850</v>
      </c>
      <c r="CX19" s="658">
        <v>125786267</v>
      </c>
      <c r="CY19" s="658">
        <v>188951850</v>
      </c>
      <c r="CZ19" s="658">
        <v>107854000</v>
      </c>
      <c r="DA19" s="658">
        <v>188951850</v>
      </c>
      <c r="DB19" s="659">
        <f>809944830-687342290</f>
        <v>122602540</v>
      </c>
      <c r="DC19" s="251">
        <v>173951850</v>
      </c>
      <c r="DD19" s="251"/>
      <c r="DE19" s="251">
        <v>173951850</v>
      </c>
      <c r="DF19" s="251"/>
      <c r="DG19" s="251">
        <v>198521750</v>
      </c>
      <c r="DH19" s="251"/>
      <c r="DI19" s="653">
        <f>DE19+DC19+DA19+CY19+CW19+CU19+CS19+CQ19+CO19+CM19+CK19+DG19</f>
        <v>1642045000</v>
      </c>
      <c r="DJ19" s="653">
        <f t="shared" si="32"/>
        <v>1095619550</v>
      </c>
      <c r="DK19" s="699">
        <f t="shared" si="32"/>
        <v>809944830</v>
      </c>
      <c r="DL19" s="653">
        <f t="shared" si="33"/>
        <v>1642045000</v>
      </c>
      <c r="DM19" s="653">
        <f t="shared" si="33"/>
        <v>809944830</v>
      </c>
      <c r="DN19" s="653"/>
      <c r="DO19" s="251"/>
      <c r="DP19" s="251"/>
      <c r="DQ19" s="251"/>
      <c r="DR19" s="251"/>
      <c r="DS19" s="251"/>
      <c r="DT19" s="251"/>
      <c r="DU19" s="251"/>
      <c r="DV19" s="251"/>
      <c r="DW19" s="251"/>
      <c r="DX19" s="251"/>
      <c r="DY19" s="251"/>
      <c r="DZ19" s="251"/>
      <c r="EA19" s="251"/>
      <c r="EB19" s="251"/>
      <c r="EC19" s="251"/>
      <c r="ED19" s="251"/>
      <c r="EE19" s="251"/>
      <c r="EF19" s="251"/>
      <c r="EG19" s="251"/>
      <c r="EH19" s="251"/>
      <c r="EI19" s="251"/>
      <c r="EJ19" s="251"/>
      <c r="EK19" s="251"/>
      <c r="EL19" s="251"/>
      <c r="EM19" s="611"/>
      <c r="EN19" s="652"/>
      <c r="EO19" s="652"/>
      <c r="EP19" s="652"/>
      <c r="EQ19" s="653"/>
      <c r="ER19" s="252">
        <f t="shared" si="34"/>
        <v>0.64885599161902885</v>
      </c>
      <c r="ES19" s="217">
        <f t="shared" si="18"/>
        <v>0.73925737268926972</v>
      </c>
      <c r="ET19" s="217">
        <f t="shared" si="17"/>
        <v>0.49325373543355999</v>
      </c>
      <c r="EU19" s="217">
        <f t="shared" si="15"/>
        <v>0.91297597076342829</v>
      </c>
      <c r="EV19" s="217">
        <f>IFERROR((AA19+BE19+CI19+DM19)/G19,0)</f>
        <v>0</v>
      </c>
      <c r="EW19" s="959"/>
      <c r="EX19" s="958"/>
      <c r="EY19" s="958"/>
      <c r="EZ19" s="958"/>
      <c r="FA19" s="958"/>
      <c r="FB19" s="957"/>
    </row>
    <row r="20" spans="1:164" s="3" customFormat="1" ht="39.950000000000003" customHeight="1" x14ac:dyDescent="0.25">
      <c r="A20" s="993"/>
      <c r="B20" s="998"/>
      <c r="C20" s="1002"/>
      <c r="D20" s="987"/>
      <c r="E20" s="990"/>
      <c r="F20" s="195" t="s">
        <v>42</v>
      </c>
      <c r="G20" s="642">
        <f>AA20+BE20+CI20+DL20+DN20</f>
        <v>0</v>
      </c>
      <c r="H20" s="604"/>
      <c r="I20" s="604"/>
      <c r="J20" s="604"/>
      <c r="K20" s="650"/>
      <c r="L20" s="650"/>
      <c r="M20" s="660"/>
      <c r="N20" s="660"/>
      <c r="O20" s="661"/>
      <c r="P20" s="661"/>
      <c r="Q20" s="660"/>
      <c r="R20" s="660"/>
      <c r="S20" s="660"/>
      <c r="T20" s="660"/>
      <c r="U20" s="660"/>
      <c r="V20" s="660"/>
      <c r="W20" s="664">
        <f t="shared" si="0"/>
        <v>0</v>
      </c>
      <c r="X20" s="646">
        <f t="shared" si="1"/>
        <v>0</v>
      </c>
      <c r="Y20" s="664">
        <f t="shared" si="2"/>
        <v>0</v>
      </c>
      <c r="Z20" s="646">
        <f t="shared" si="12"/>
        <v>0</v>
      </c>
      <c r="AA20" s="664">
        <f t="shared" si="27"/>
        <v>0</v>
      </c>
      <c r="AB20" s="611">
        <v>0</v>
      </c>
      <c r="AC20" s="604">
        <v>0</v>
      </c>
      <c r="AD20" s="604">
        <v>0</v>
      </c>
      <c r="AE20" s="604">
        <v>0</v>
      </c>
      <c r="AF20" s="604">
        <v>0</v>
      </c>
      <c r="AG20" s="604">
        <v>0</v>
      </c>
      <c r="AH20" s="604">
        <v>0</v>
      </c>
      <c r="AI20" s="604">
        <v>0</v>
      </c>
      <c r="AJ20" s="604">
        <v>0</v>
      </c>
      <c r="AK20" s="604">
        <v>0</v>
      </c>
      <c r="AL20" s="604">
        <v>0</v>
      </c>
      <c r="AM20" s="604">
        <v>0</v>
      </c>
      <c r="AN20" s="604">
        <v>0</v>
      </c>
      <c r="AO20" s="604">
        <v>0</v>
      </c>
      <c r="AP20" s="604">
        <v>0</v>
      </c>
      <c r="AQ20" s="604">
        <v>0</v>
      </c>
      <c r="AR20" s="604">
        <v>0</v>
      </c>
      <c r="AS20" s="604">
        <v>0</v>
      </c>
      <c r="AT20" s="604">
        <v>0</v>
      </c>
      <c r="AU20" s="604">
        <v>0</v>
      </c>
      <c r="AV20" s="604"/>
      <c r="AW20" s="604">
        <v>0</v>
      </c>
      <c r="AX20" s="604">
        <v>0</v>
      </c>
      <c r="AY20" s="604">
        <v>0</v>
      </c>
      <c r="AZ20" s="604">
        <v>0</v>
      </c>
      <c r="BA20" s="666">
        <f t="shared" si="28"/>
        <v>0</v>
      </c>
      <c r="BB20" s="667">
        <f t="shared" si="13"/>
        <v>0</v>
      </c>
      <c r="BC20" s="667">
        <f t="shared" si="4"/>
        <v>0</v>
      </c>
      <c r="BD20" s="667">
        <f t="shared" si="29"/>
        <v>0</v>
      </c>
      <c r="BE20" s="667">
        <f t="shared" si="6"/>
        <v>0</v>
      </c>
      <c r="BF20" s="668">
        <v>0</v>
      </c>
      <c r="BG20" s="604">
        <v>0</v>
      </c>
      <c r="BH20" s="664">
        <v>0</v>
      </c>
      <c r="BI20" s="604">
        <v>0</v>
      </c>
      <c r="BJ20" s="664">
        <v>0</v>
      </c>
      <c r="BK20" s="604">
        <v>0</v>
      </c>
      <c r="BL20" s="664"/>
      <c r="BM20" s="604">
        <v>0</v>
      </c>
      <c r="BN20" s="664">
        <v>0</v>
      </c>
      <c r="BO20" s="604">
        <v>0</v>
      </c>
      <c r="BP20" s="664">
        <v>0</v>
      </c>
      <c r="BQ20" s="604">
        <v>0</v>
      </c>
      <c r="BR20" s="664">
        <v>0</v>
      </c>
      <c r="BS20" s="604">
        <v>0</v>
      </c>
      <c r="BT20" s="664">
        <v>0</v>
      </c>
      <c r="BU20" s="604">
        <v>0</v>
      </c>
      <c r="BV20" s="664">
        <v>0</v>
      </c>
      <c r="BW20" s="604">
        <v>0</v>
      </c>
      <c r="BX20" s="664">
        <v>0</v>
      </c>
      <c r="BY20" s="604">
        <v>0</v>
      </c>
      <c r="BZ20" s="664">
        <v>0</v>
      </c>
      <c r="CA20" s="604">
        <v>0</v>
      </c>
      <c r="CB20" s="664">
        <v>0</v>
      </c>
      <c r="CC20" s="669">
        <v>0</v>
      </c>
      <c r="CD20" s="669">
        <v>0</v>
      </c>
      <c r="CE20" s="647">
        <f t="shared" si="30"/>
        <v>0</v>
      </c>
      <c r="CF20" s="647">
        <f t="shared" si="8"/>
        <v>0</v>
      </c>
      <c r="CG20" s="647">
        <f t="shared" si="9"/>
        <v>0</v>
      </c>
      <c r="CH20" s="647">
        <f t="shared" si="31"/>
        <v>0</v>
      </c>
      <c r="CI20" s="647">
        <f t="shared" si="31"/>
        <v>0</v>
      </c>
      <c r="CJ20" s="647">
        <v>0</v>
      </c>
      <c r="CK20" s="647">
        <v>0</v>
      </c>
      <c r="CL20" s="647">
        <v>0</v>
      </c>
      <c r="CM20" s="647">
        <v>0</v>
      </c>
      <c r="CN20" s="604">
        <v>0</v>
      </c>
      <c r="CO20" s="647">
        <v>0</v>
      </c>
      <c r="CP20" s="647">
        <v>0</v>
      </c>
      <c r="CQ20" s="647">
        <v>0</v>
      </c>
      <c r="CR20" s="604">
        <v>0</v>
      </c>
      <c r="CS20" s="647">
        <v>0</v>
      </c>
      <c r="CT20" s="704"/>
      <c r="CU20" s="671">
        <v>0</v>
      </c>
      <c r="CV20" s="604">
        <v>0</v>
      </c>
      <c r="CW20" s="671">
        <v>0</v>
      </c>
      <c r="CX20" s="671">
        <v>0</v>
      </c>
      <c r="CY20" s="671">
        <v>0</v>
      </c>
      <c r="CZ20" s="604">
        <v>0</v>
      </c>
      <c r="DA20" s="671">
        <v>0</v>
      </c>
      <c r="DB20" s="670">
        <v>0</v>
      </c>
      <c r="DC20" s="647">
        <v>0</v>
      </c>
      <c r="DD20" s="604"/>
      <c r="DE20" s="647">
        <v>0</v>
      </c>
      <c r="DF20" s="604"/>
      <c r="DG20" s="647">
        <v>0</v>
      </c>
      <c r="DH20" s="669"/>
      <c r="DI20" s="611">
        <f>DE20+DC20+DA20+CY20+CW20+CU20+CS20+CQ20+CO20+CM20+CK20+DG20</f>
        <v>0</v>
      </c>
      <c r="DJ20" s="607">
        <f t="shared" si="32"/>
        <v>0</v>
      </c>
      <c r="DK20" s="699">
        <f t="shared" si="32"/>
        <v>0</v>
      </c>
      <c r="DL20" s="664">
        <f>CK20+CM20+CO20+CQ20+CS20+CU20+CW20+CY20+DA20+DC20+DE20+DG20</f>
        <v>0</v>
      </c>
      <c r="DM20" s="664">
        <f t="shared" si="33"/>
        <v>0</v>
      </c>
      <c r="DN20" s="705"/>
      <c r="DO20" s="664"/>
      <c r="DP20" s="664"/>
      <c r="DQ20" s="664"/>
      <c r="DR20" s="664"/>
      <c r="DS20" s="664"/>
      <c r="DT20" s="664"/>
      <c r="DU20" s="664"/>
      <c r="DV20" s="664"/>
      <c r="DW20" s="664"/>
      <c r="DX20" s="664"/>
      <c r="DY20" s="664"/>
      <c r="DZ20" s="664"/>
      <c r="EA20" s="664"/>
      <c r="EB20" s="664"/>
      <c r="EC20" s="664"/>
      <c r="ED20" s="664"/>
      <c r="EE20" s="664"/>
      <c r="EF20" s="664"/>
      <c r="EG20" s="604"/>
      <c r="EH20" s="664"/>
      <c r="EI20" s="604"/>
      <c r="EJ20" s="664"/>
      <c r="EK20" s="604"/>
      <c r="EL20" s="664"/>
      <c r="EM20" s="664"/>
      <c r="EN20" s="646"/>
      <c r="EO20" s="646"/>
      <c r="EP20" s="646"/>
      <c r="EQ20" s="664"/>
      <c r="ER20" s="252">
        <f t="shared" si="34"/>
        <v>0</v>
      </c>
      <c r="ES20" s="217">
        <f>IFERROR(DK20/DJ20,0)</f>
        <v>0</v>
      </c>
      <c r="ET20" s="217">
        <f>IFERROR(DM20/DL20,0)</f>
        <v>0</v>
      </c>
      <c r="EU20" s="217">
        <f>IFERROR((AA20+BE20+CI20+DK20)/(Z20+BD20+CH20+DJ20),0)</f>
        <v>0</v>
      </c>
      <c r="EV20" s="217">
        <f>IFERROR((AA20+BE20+CI20+DM20)/G20,0)</f>
        <v>0</v>
      </c>
      <c r="EW20" s="959"/>
      <c r="EX20" s="958"/>
      <c r="EY20" s="958"/>
      <c r="EZ20" s="958"/>
      <c r="FA20" s="958"/>
      <c r="FB20" s="957"/>
    </row>
    <row r="21" spans="1:164" s="3" customFormat="1" ht="39.950000000000003" customHeight="1" x14ac:dyDescent="0.25">
      <c r="A21" s="993"/>
      <c r="B21" s="998"/>
      <c r="C21" s="1002"/>
      <c r="D21" s="987"/>
      <c r="E21" s="990"/>
      <c r="F21" s="195" t="s">
        <v>4</v>
      </c>
      <c r="G21" s="649">
        <f>AA21+BE21+CI21+DL21+DN21</f>
        <v>720653204</v>
      </c>
      <c r="H21" s="674"/>
      <c r="I21" s="674"/>
      <c r="J21" s="674"/>
      <c r="K21" s="604"/>
      <c r="L21" s="604"/>
      <c r="M21" s="611"/>
      <c r="N21" s="611"/>
      <c r="O21" s="645"/>
      <c r="P21" s="645"/>
      <c r="Q21" s="606"/>
      <c r="R21" s="606"/>
      <c r="S21" s="606"/>
      <c r="T21" s="606"/>
      <c r="U21" s="642"/>
      <c r="V21" s="642"/>
      <c r="W21" s="649">
        <f t="shared" si="0"/>
        <v>0</v>
      </c>
      <c r="X21" s="646">
        <f t="shared" si="1"/>
        <v>0</v>
      </c>
      <c r="Y21" s="649">
        <f t="shared" si="2"/>
        <v>0</v>
      </c>
      <c r="Z21" s="646">
        <f t="shared" si="12"/>
        <v>0</v>
      </c>
      <c r="AA21" s="649">
        <f t="shared" si="27"/>
        <v>0</v>
      </c>
      <c r="AB21" s="674">
        <f>AA18-AA19</f>
        <v>366853533</v>
      </c>
      <c r="AC21" s="674">
        <v>10344467</v>
      </c>
      <c r="AD21" s="674">
        <v>10344467</v>
      </c>
      <c r="AE21" s="653">
        <v>112473844</v>
      </c>
      <c r="AF21" s="653">
        <v>112473844</v>
      </c>
      <c r="AG21" s="653">
        <v>74124357</v>
      </c>
      <c r="AH21" s="653">
        <v>74124357</v>
      </c>
      <c r="AI21" s="653">
        <v>30758782</v>
      </c>
      <c r="AJ21" s="653">
        <v>30758782</v>
      </c>
      <c r="AK21" s="653">
        <v>9338213</v>
      </c>
      <c r="AL21" s="653">
        <v>9338213</v>
      </c>
      <c r="AM21" s="653">
        <v>33030520</v>
      </c>
      <c r="AN21" s="653">
        <v>23659093</v>
      </c>
      <c r="AO21" s="653">
        <f>21749600</f>
        <v>21749600</v>
      </c>
      <c r="AP21" s="653">
        <v>20000000</v>
      </c>
      <c r="AQ21" s="653">
        <v>37500000</v>
      </c>
      <c r="AR21" s="653">
        <v>23348514</v>
      </c>
      <c r="AS21" s="653">
        <f>37533750</f>
        <v>37533750</v>
      </c>
      <c r="AT21" s="653">
        <v>33627385</v>
      </c>
      <c r="AU21" s="251">
        <v>0</v>
      </c>
      <c r="AV21" s="251">
        <f>18812651+1189</f>
        <v>18813840</v>
      </c>
      <c r="AW21" s="251">
        <v>0</v>
      </c>
      <c r="AX21" s="251">
        <v>0</v>
      </c>
      <c r="AY21" s="251">
        <v>-10365038</v>
      </c>
      <c r="AZ21" s="251">
        <v>0</v>
      </c>
      <c r="BA21" s="654">
        <f t="shared" si="28"/>
        <v>356488495</v>
      </c>
      <c r="BB21" s="654">
        <f t="shared" si="13"/>
        <v>356488495</v>
      </c>
      <c r="BC21" s="654">
        <f t="shared" si="4"/>
        <v>356488495</v>
      </c>
      <c r="BD21" s="654">
        <f t="shared" si="29"/>
        <v>356488495</v>
      </c>
      <c r="BE21" s="654">
        <f t="shared" si="6"/>
        <v>356488495</v>
      </c>
      <c r="BF21" s="662">
        <v>198469653</v>
      </c>
      <c r="BG21" s="652">
        <v>79826168</v>
      </c>
      <c r="BH21" s="652">
        <v>57296500</v>
      </c>
      <c r="BI21" s="652">
        <v>57476044</v>
      </c>
      <c r="BJ21" s="652">
        <v>56099709</v>
      </c>
      <c r="BK21" s="652">
        <v>41645194</v>
      </c>
      <c r="BL21" s="652">
        <v>3253200</v>
      </c>
      <c r="BM21" s="652">
        <v>3928451</v>
      </c>
      <c r="BN21" s="652">
        <v>19946296</v>
      </c>
      <c r="BO21" s="652">
        <v>1559850</v>
      </c>
      <c r="BP21" s="652">
        <v>29413405</v>
      </c>
      <c r="BQ21" s="652">
        <v>1559850</v>
      </c>
      <c r="BR21" s="652">
        <v>540</v>
      </c>
      <c r="BS21" s="652">
        <v>1559850</v>
      </c>
      <c r="BT21" s="652">
        <v>0</v>
      </c>
      <c r="BU21" s="652">
        <v>1559850</v>
      </c>
      <c r="BV21" s="652">
        <v>12040142</v>
      </c>
      <c r="BW21" s="652">
        <f>1559850-4709</f>
        <v>1555141</v>
      </c>
      <c r="BX21" s="652">
        <v>0</v>
      </c>
      <c r="BY21" s="652">
        <v>1559850</v>
      </c>
      <c r="BZ21" s="652">
        <v>5104965</v>
      </c>
      <c r="CA21" s="652">
        <v>1559850</v>
      </c>
      <c r="CB21" s="652">
        <v>3403310</v>
      </c>
      <c r="CC21" s="652">
        <v>4679554</v>
      </c>
      <c r="CD21" s="652">
        <v>3403310</v>
      </c>
      <c r="CE21" s="655">
        <f t="shared" si="30"/>
        <v>198469652</v>
      </c>
      <c r="CF21" s="655">
        <f t="shared" si="8"/>
        <v>198469652</v>
      </c>
      <c r="CG21" s="655">
        <f t="shared" si="9"/>
        <v>189961377</v>
      </c>
      <c r="CH21" s="655">
        <f t="shared" si="31"/>
        <v>198469652</v>
      </c>
      <c r="CI21" s="655">
        <f t="shared" si="31"/>
        <v>189961377</v>
      </c>
      <c r="CJ21" s="656">
        <v>174203332</v>
      </c>
      <c r="CK21" s="673">
        <v>15270700</v>
      </c>
      <c r="CL21" s="673">
        <v>15270700</v>
      </c>
      <c r="CM21" s="673">
        <v>60561298</v>
      </c>
      <c r="CN21" s="673">
        <v>75486536</v>
      </c>
      <c r="CO21" s="673">
        <v>72580334</v>
      </c>
      <c r="CP21" s="673">
        <v>29258667</v>
      </c>
      <c r="CQ21" s="673">
        <v>19771000</v>
      </c>
      <c r="CR21" s="673">
        <v>23513792</v>
      </c>
      <c r="CS21" s="673">
        <v>6020000</v>
      </c>
      <c r="CT21" s="676">
        <v>21817857</v>
      </c>
      <c r="CU21" s="658">
        <v>0</v>
      </c>
      <c r="CV21" s="673">
        <v>0</v>
      </c>
      <c r="CW21" s="658">
        <v>0</v>
      </c>
      <c r="CX21" s="658">
        <v>0</v>
      </c>
      <c r="CY21" s="658">
        <v>0</v>
      </c>
      <c r="CZ21" s="673">
        <v>2920600</v>
      </c>
      <c r="DA21" s="658">
        <v>0</v>
      </c>
      <c r="DB21" s="676">
        <f>172659252-168268152</f>
        <v>4391100</v>
      </c>
      <c r="DC21" s="251">
        <v>0</v>
      </c>
      <c r="DD21" s="673"/>
      <c r="DE21" s="251">
        <v>0</v>
      </c>
      <c r="DF21" s="673"/>
      <c r="DG21" s="251">
        <v>0</v>
      </c>
      <c r="DH21" s="673"/>
      <c r="DI21" s="653">
        <f>DE21+DC21+DA21+CY21+CW21+CU21+CS21+CQ21+CO21+CM21+CK21+DG21</f>
        <v>174203332</v>
      </c>
      <c r="DJ21" s="653">
        <f t="shared" si="32"/>
        <v>174203332</v>
      </c>
      <c r="DK21" s="699">
        <f t="shared" si="32"/>
        <v>172659252</v>
      </c>
      <c r="DL21" s="653">
        <f t="shared" si="33"/>
        <v>174203332</v>
      </c>
      <c r="DM21" s="653">
        <f t="shared" si="33"/>
        <v>172659252</v>
      </c>
      <c r="DN21" s="611"/>
      <c r="DO21" s="673"/>
      <c r="DP21" s="673"/>
      <c r="DQ21" s="673"/>
      <c r="DR21" s="673"/>
      <c r="DS21" s="673"/>
      <c r="DT21" s="673"/>
      <c r="DU21" s="673"/>
      <c r="DV21" s="673"/>
      <c r="DW21" s="673"/>
      <c r="DX21" s="673"/>
      <c r="DY21" s="673"/>
      <c r="DZ21" s="673"/>
      <c r="EA21" s="673"/>
      <c r="EB21" s="673"/>
      <c r="EC21" s="673"/>
      <c r="ED21" s="673"/>
      <c r="EE21" s="673"/>
      <c r="EF21" s="673"/>
      <c r="EG21" s="673"/>
      <c r="EH21" s="673"/>
      <c r="EI21" s="673"/>
      <c r="EJ21" s="673"/>
      <c r="EK21" s="673"/>
      <c r="EL21" s="673"/>
      <c r="EM21" s="611"/>
      <c r="EN21" s="652"/>
      <c r="EO21" s="674"/>
      <c r="EP21" s="652"/>
      <c r="EQ21" s="653"/>
      <c r="ER21" s="252">
        <f t="shared" si="34"/>
        <v>0</v>
      </c>
      <c r="ES21" s="217">
        <f t="shared" si="18"/>
        <v>0.99113633486643071</v>
      </c>
      <c r="ET21" s="217">
        <f t="shared" si="17"/>
        <v>0.99113633486643071</v>
      </c>
      <c r="EU21" s="217">
        <f t="shared" si="15"/>
        <v>0.98621381506084749</v>
      </c>
      <c r="EV21" s="217">
        <f t="shared" si="16"/>
        <v>0.99785738828131265</v>
      </c>
      <c r="EW21" s="959"/>
      <c r="EX21" s="958"/>
      <c r="EY21" s="958"/>
      <c r="EZ21" s="958"/>
      <c r="FA21" s="958"/>
      <c r="FB21" s="957"/>
    </row>
    <row r="22" spans="1:164" s="3" customFormat="1" ht="39.950000000000003" customHeight="1" thickBot="1" x14ac:dyDescent="0.3">
      <c r="A22" s="993"/>
      <c r="B22" s="998"/>
      <c r="C22" s="1002"/>
      <c r="D22" s="987"/>
      <c r="E22" s="990"/>
      <c r="F22" s="195" t="s">
        <v>43</v>
      </c>
      <c r="G22" s="677">
        <f>AA22+BE22+CH22+CJ22+DN22</f>
        <v>600000</v>
      </c>
      <c r="H22" s="678">
        <f>H17+H20</f>
        <v>60856</v>
      </c>
      <c r="I22" s="706"/>
      <c r="J22" s="706"/>
      <c r="K22" s="678">
        <f>K17+K20</f>
        <v>1029</v>
      </c>
      <c r="L22" s="678">
        <f t="shared" ref="L22:V22" si="35">L17+L20</f>
        <v>1029</v>
      </c>
      <c r="M22" s="678">
        <f t="shared" si="35"/>
        <v>8565</v>
      </c>
      <c r="N22" s="678">
        <f t="shared" si="35"/>
        <v>8565</v>
      </c>
      <c r="O22" s="680">
        <f t="shared" si="35"/>
        <v>11336</v>
      </c>
      <c r="P22" s="680">
        <f t="shared" si="35"/>
        <v>11336</v>
      </c>
      <c r="Q22" s="680">
        <f t="shared" si="35"/>
        <v>12981</v>
      </c>
      <c r="R22" s="680">
        <f t="shared" si="35"/>
        <v>12981</v>
      </c>
      <c r="S22" s="680">
        <f t="shared" si="35"/>
        <v>9245</v>
      </c>
      <c r="T22" s="680">
        <f t="shared" si="35"/>
        <v>9245</v>
      </c>
      <c r="U22" s="680">
        <f t="shared" si="35"/>
        <v>10850</v>
      </c>
      <c r="V22" s="680">
        <f t="shared" si="35"/>
        <v>10850</v>
      </c>
      <c r="W22" s="681">
        <f t="shared" si="0"/>
        <v>54006</v>
      </c>
      <c r="X22" s="677">
        <f t="shared" si="1"/>
        <v>54006</v>
      </c>
      <c r="Y22" s="681">
        <f t="shared" si="2"/>
        <v>54006</v>
      </c>
      <c r="Z22" s="677">
        <f t="shared" si="12"/>
        <v>54006</v>
      </c>
      <c r="AA22" s="681">
        <f t="shared" si="27"/>
        <v>54006</v>
      </c>
      <c r="AB22" s="679">
        <f t="shared" ref="AB22:AZ22" si="36">AB17+AB20</f>
        <v>146494</v>
      </c>
      <c r="AC22" s="679">
        <f t="shared" si="36"/>
        <v>8000</v>
      </c>
      <c r="AD22" s="679">
        <f t="shared" si="36"/>
        <v>8313</v>
      </c>
      <c r="AE22" s="679">
        <f t="shared" si="36"/>
        <v>10500</v>
      </c>
      <c r="AF22" s="679">
        <f t="shared" si="36"/>
        <v>12086</v>
      </c>
      <c r="AG22" s="679">
        <f t="shared" si="36"/>
        <v>10500</v>
      </c>
      <c r="AH22" s="679">
        <f t="shared" si="36"/>
        <v>10262</v>
      </c>
      <c r="AI22" s="679">
        <f t="shared" si="36"/>
        <v>10500</v>
      </c>
      <c r="AJ22" s="679">
        <f t="shared" si="36"/>
        <v>10889</v>
      </c>
      <c r="AK22" s="679">
        <f t="shared" si="36"/>
        <v>10500</v>
      </c>
      <c r="AL22" s="679">
        <f t="shared" si="36"/>
        <v>11296</v>
      </c>
      <c r="AM22" s="679">
        <f t="shared" si="36"/>
        <v>10500</v>
      </c>
      <c r="AN22" s="681">
        <f t="shared" si="36"/>
        <v>11165</v>
      </c>
      <c r="AO22" s="681">
        <f t="shared" si="36"/>
        <v>10500</v>
      </c>
      <c r="AP22" s="681">
        <f t="shared" si="36"/>
        <v>12138</v>
      </c>
      <c r="AQ22" s="681">
        <f t="shared" si="36"/>
        <v>11400</v>
      </c>
      <c r="AR22" s="681">
        <f t="shared" si="36"/>
        <v>9110</v>
      </c>
      <c r="AS22" s="679">
        <f t="shared" si="36"/>
        <v>10100</v>
      </c>
      <c r="AT22" s="681">
        <f t="shared" si="36"/>
        <v>12271</v>
      </c>
      <c r="AU22" s="679">
        <f t="shared" si="36"/>
        <v>10100</v>
      </c>
      <c r="AV22" s="681">
        <f t="shared" si="36"/>
        <v>11878</v>
      </c>
      <c r="AW22" s="679">
        <f t="shared" si="36"/>
        <v>10100</v>
      </c>
      <c r="AX22" s="681">
        <f t="shared" si="36"/>
        <v>11978</v>
      </c>
      <c r="AY22" s="679">
        <f t="shared" si="36"/>
        <v>10100</v>
      </c>
      <c r="AZ22" s="681">
        <f t="shared" si="36"/>
        <v>9057</v>
      </c>
      <c r="BA22" s="682">
        <f t="shared" si="28"/>
        <v>122800</v>
      </c>
      <c r="BB22" s="681">
        <f t="shared" si="13"/>
        <v>122800</v>
      </c>
      <c r="BC22" s="681">
        <f t="shared" si="4"/>
        <v>130443</v>
      </c>
      <c r="BD22" s="682">
        <f t="shared" si="29"/>
        <v>122800</v>
      </c>
      <c r="BE22" s="682">
        <f t="shared" si="6"/>
        <v>130443</v>
      </c>
      <c r="BF22" s="683">
        <f>BF17+BF20</f>
        <v>154900</v>
      </c>
      <c r="BG22" s="684">
        <f>BG17+BG20</f>
        <v>10900</v>
      </c>
      <c r="BH22" s="684">
        <f t="shared" ref="BH22:CD22" si="37">BH17+BH20</f>
        <v>10904</v>
      </c>
      <c r="BI22" s="684">
        <f t="shared" si="37"/>
        <v>12900</v>
      </c>
      <c r="BJ22" s="684">
        <f t="shared" si="37"/>
        <v>9530</v>
      </c>
      <c r="BK22" s="684">
        <f t="shared" si="37"/>
        <v>12900</v>
      </c>
      <c r="BL22" s="684">
        <f t="shared" si="37"/>
        <v>16236</v>
      </c>
      <c r="BM22" s="684">
        <f t="shared" si="37"/>
        <v>12900</v>
      </c>
      <c r="BN22" s="684">
        <f t="shared" si="37"/>
        <v>13196</v>
      </c>
      <c r="BO22" s="684">
        <f t="shared" si="37"/>
        <v>13200</v>
      </c>
      <c r="BP22" s="684">
        <f t="shared" si="37"/>
        <v>14402</v>
      </c>
      <c r="BQ22" s="684">
        <f t="shared" si="37"/>
        <v>13200</v>
      </c>
      <c r="BR22" s="684">
        <f t="shared" si="37"/>
        <v>13812</v>
      </c>
      <c r="BS22" s="684">
        <f t="shared" si="37"/>
        <v>13300</v>
      </c>
      <c r="BT22" s="684">
        <f t="shared" si="37"/>
        <v>15835</v>
      </c>
      <c r="BU22" s="684">
        <f t="shared" si="37"/>
        <v>13100</v>
      </c>
      <c r="BV22" s="684">
        <f t="shared" si="37"/>
        <v>16199</v>
      </c>
      <c r="BW22" s="684">
        <f t="shared" si="37"/>
        <v>13100</v>
      </c>
      <c r="BX22" s="707">
        <f t="shared" si="37"/>
        <v>14650</v>
      </c>
      <c r="BY22" s="684">
        <f t="shared" si="37"/>
        <v>13200</v>
      </c>
      <c r="BZ22" s="684">
        <f t="shared" si="37"/>
        <v>15546</v>
      </c>
      <c r="CA22" s="684">
        <f t="shared" si="37"/>
        <v>13300</v>
      </c>
      <c r="CB22" s="684">
        <f t="shared" si="37"/>
        <v>13766</v>
      </c>
      <c r="CC22" s="684">
        <f t="shared" si="37"/>
        <v>24240</v>
      </c>
      <c r="CD22" s="684">
        <f t="shared" si="37"/>
        <v>12164</v>
      </c>
      <c r="CE22" s="708">
        <f t="shared" si="30"/>
        <v>166240</v>
      </c>
      <c r="CF22" s="708">
        <f t="shared" si="8"/>
        <v>166240</v>
      </c>
      <c r="CG22" s="708">
        <f t="shared" si="9"/>
        <v>166240</v>
      </c>
      <c r="CH22" s="708">
        <f t="shared" si="31"/>
        <v>166240</v>
      </c>
      <c r="CI22" s="708">
        <f t="shared" si="31"/>
        <v>166240</v>
      </c>
      <c r="CJ22" s="683">
        <f>CJ17+CJ20</f>
        <v>170357</v>
      </c>
      <c r="CK22" s="683">
        <f>CK17+CK20</f>
        <v>11072</v>
      </c>
      <c r="CL22" s="683">
        <f>CL17+CL20</f>
        <v>11073</v>
      </c>
      <c r="CM22" s="683">
        <f>CM17+CM20</f>
        <v>9677</v>
      </c>
      <c r="CN22" s="683">
        <f t="shared" ref="CN22:DC23" si="38">CN17+CN20</f>
        <v>14356</v>
      </c>
      <c r="CO22" s="683">
        <f t="shared" ref="CO22:CW22" si="39">CO17+CO20</f>
        <v>16485</v>
      </c>
      <c r="CP22" s="683">
        <f t="shared" si="39"/>
        <v>16558</v>
      </c>
      <c r="CQ22" s="683">
        <f t="shared" si="39"/>
        <v>13399</v>
      </c>
      <c r="CR22" s="683">
        <f t="shared" si="39"/>
        <v>12636</v>
      </c>
      <c r="CS22" s="683">
        <f t="shared" si="39"/>
        <v>14624</v>
      </c>
      <c r="CT22" s="683">
        <f t="shared" si="39"/>
        <v>15299</v>
      </c>
      <c r="CU22" s="709">
        <f t="shared" si="39"/>
        <v>14024</v>
      </c>
      <c r="CV22" s="686">
        <f t="shared" si="39"/>
        <v>14082</v>
      </c>
      <c r="CW22" s="709">
        <f t="shared" si="39"/>
        <v>16079</v>
      </c>
      <c r="CX22" s="710">
        <f>+CX17+CX20</f>
        <v>15112</v>
      </c>
      <c r="CY22" s="709">
        <f>CY17+CY20</f>
        <v>16448</v>
      </c>
      <c r="CZ22" s="710">
        <f>CZ20+CZ17</f>
        <v>15264</v>
      </c>
      <c r="DA22" s="709">
        <f>DA17+DA20</f>
        <v>14875</v>
      </c>
      <c r="DB22" s="711">
        <f>DB17+DB20</f>
        <v>14973</v>
      </c>
      <c r="DC22" s="683">
        <f>DC17+DC20</f>
        <v>15785</v>
      </c>
      <c r="DD22" s="679"/>
      <c r="DE22" s="683">
        <f>DE17+DE20</f>
        <v>13978</v>
      </c>
      <c r="DF22" s="679"/>
      <c r="DG22" s="683">
        <f>DG17+DG20</f>
        <v>13911</v>
      </c>
      <c r="DH22" s="679"/>
      <c r="DI22" s="707">
        <f>DG22+DE22+DC22+DA22+CW22+CU22+CS22+CQ22+CO22+CM22+CK22+CY22</f>
        <v>170357</v>
      </c>
      <c r="DJ22" s="684">
        <f>DJ17+DJ20</f>
        <v>126683</v>
      </c>
      <c r="DK22" s="684">
        <f>DK17+DK20</f>
        <v>129353</v>
      </c>
      <c r="DL22" s="707">
        <f t="shared" si="33"/>
        <v>170357</v>
      </c>
      <c r="DM22" s="707">
        <f t="shared" si="33"/>
        <v>129353</v>
      </c>
      <c r="DN22" s="679">
        <f>DN17+DN20</f>
        <v>78954</v>
      </c>
      <c r="DO22" s="679"/>
      <c r="DP22" s="679"/>
      <c r="DQ22" s="679"/>
      <c r="DR22" s="679"/>
      <c r="DS22" s="679"/>
      <c r="DT22" s="679"/>
      <c r="DU22" s="679"/>
      <c r="DV22" s="679"/>
      <c r="DW22" s="679"/>
      <c r="DX22" s="679"/>
      <c r="DY22" s="679"/>
      <c r="DZ22" s="679"/>
      <c r="EA22" s="679"/>
      <c r="EB22" s="679"/>
      <c r="EC22" s="679"/>
      <c r="ED22" s="679"/>
      <c r="EE22" s="679"/>
      <c r="EF22" s="679"/>
      <c r="EG22" s="679"/>
      <c r="EH22" s="679"/>
      <c r="EI22" s="679"/>
      <c r="EJ22" s="679"/>
      <c r="EK22" s="679"/>
      <c r="EL22" s="679"/>
      <c r="EM22" s="681"/>
      <c r="EN22" s="677"/>
      <c r="EO22" s="683"/>
      <c r="EP22" s="679"/>
      <c r="EQ22" s="681"/>
      <c r="ER22" s="252">
        <f t="shared" si="34"/>
        <v>1.0065882352941176</v>
      </c>
      <c r="ES22" s="219">
        <f t="shared" si="18"/>
        <v>1.0210762296440723</v>
      </c>
      <c r="ET22" s="219">
        <f t="shared" si="17"/>
        <v>0.7593054585370721</v>
      </c>
      <c r="EU22" s="219">
        <f t="shared" si="15"/>
        <v>1.0219552124735751</v>
      </c>
      <c r="EV22" s="219">
        <f t="shared" si="16"/>
        <v>0.80006999999999995</v>
      </c>
      <c r="EW22" s="959"/>
      <c r="EX22" s="958"/>
      <c r="EY22" s="958"/>
      <c r="EZ22" s="958"/>
      <c r="FA22" s="958"/>
      <c r="FB22" s="957"/>
    </row>
    <row r="23" spans="1:164" s="28" customFormat="1" ht="39.950000000000003" customHeight="1" thickBot="1" x14ac:dyDescent="0.3">
      <c r="A23" s="993"/>
      <c r="B23" s="998"/>
      <c r="C23" s="1002"/>
      <c r="D23" s="988"/>
      <c r="E23" s="1009"/>
      <c r="F23" s="196" t="s">
        <v>45</v>
      </c>
      <c r="G23" s="688">
        <f>G18+G21</f>
        <v>7108567324</v>
      </c>
      <c r="H23" s="689">
        <f t="shared" ref="H23:BS23" si="40">H18+H21</f>
        <v>892352000</v>
      </c>
      <c r="I23" s="689">
        <f t="shared" si="40"/>
        <v>0</v>
      </c>
      <c r="J23" s="689">
        <f t="shared" si="40"/>
        <v>0</v>
      </c>
      <c r="K23" s="689">
        <f t="shared" si="40"/>
        <v>106770000</v>
      </c>
      <c r="L23" s="689">
        <f t="shared" si="40"/>
        <v>106770000</v>
      </c>
      <c r="M23" s="689">
        <f t="shared" si="40"/>
        <v>416765949</v>
      </c>
      <c r="N23" s="689">
        <f t="shared" si="40"/>
        <v>416765949</v>
      </c>
      <c r="O23" s="689">
        <f t="shared" si="40"/>
        <v>39171000</v>
      </c>
      <c r="P23" s="689">
        <f t="shared" si="40"/>
        <v>39171000</v>
      </c>
      <c r="Q23" s="689">
        <f t="shared" si="40"/>
        <v>0</v>
      </c>
      <c r="R23" s="689">
        <f t="shared" si="40"/>
        <v>0</v>
      </c>
      <c r="S23" s="689">
        <f t="shared" si="40"/>
        <v>20627901</v>
      </c>
      <c r="T23" s="689">
        <f t="shared" si="40"/>
        <v>20627901</v>
      </c>
      <c r="U23" s="689">
        <f t="shared" si="40"/>
        <v>251264083</v>
      </c>
      <c r="V23" s="689">
        <f t="shared" si="40"/>
        <v>251264083</v>
      </c>
      <c r="W23" s="689">
        <f t="shared" si="40"/>
        <v>834598933</v>
      </c>
      <c r="X23" s="689">
        <f t="shared" si="40"/>
        <v>834598933</v>
      </c>
      <c r="Y23" s="689">
        <f t="shared" si="40"/>
        <v>834598933</v>
      </c>
      <c r="Z23" s="689">
        <f t="shared" si="40"/>
        <v>834598933</v>
      </c>
      <c r="AA23" s="689">
        <f t="shared" si="40"/>
        <v>834598933</v>
      </c>
      <c r="AB23" s="689">
        <f t="shared" si="40"/>
        <v>1542649533</v>
      </c>
      <c r="AC23" s="689">
        <f t="shared" si="40"/>
        <v>10344467</v>
      </c>
      <c r="AD23" s="689">
        <f t="shared" si="40"/>
        <v>10344467</v>
      </c>
      <c r="AE23" s="689">
        <f t="shared" si="40"/>
        <v>433357844</v>
      </c>
      <c r="AF23" s="689">
        <f t="shared" si="40"/>
        <v>431039291</v>
      </c>
      <c r="AG23" s="689">
        <f t="shared" si="40"/>
        <v>461563357</v>
      </c>
      <c r="AH23" s="689">
        <f t="shared" si="40"/>
        <v>461563357</v>
      </c>
      <c r="AI23" s="689">
        <f t="shared" si="40"/>
        <v>152094782</v>
      </c>
      <c r="AJ23" s="689">
        <f t="shared" si="40"/>
        <v>31415613</v>
      </c>
      <c r="AK23" s="689">
        <f t="shared" si="40"/>
        <v>35338213</v>
      </c>
      <c r="AL23" s="689">
        <f t="shared" si="40"/>
        <v>10015295</v>
      </c>
      <c r="AM23" s="689">
        <f t="shared" si="40"/>
        <v>33030520</v>
      </c>
      <c r="AN23" s="689">
        <f t="shared" si="40"/>
        <v>35883062</v>
      </c>
      <c r="AO23" s="689">
        <f t="shared" si="40"/>
        <v>21749600</v>
      </c>
      <c r="AP23" s="689">
        <f t="shared" si="40"/>
        <v>20000000</v>
      </c>
      <c r="AQ23" s="689">
        <f t="shared" si="40"/>
        <v>97500000</v>
      </c>
      <c r="AR23" s="689">
        <f t="shared" si="40"/>
        <v>23348514</v>
      </c>
      <c r="AS23" s="689">
        <f t="shared" si="40"/>
        <v>166916750</v>
      </c>
      <c r="AT23" s="689">
        <f t="shared" si="40"/>
        <v>138013186</v>
      </c>
      <c r="AU23" s="689">
        <f t="shared" si="40"/>
        <v>0</v>
      </c>
      <c r="AV23" s="689">
        <f t="shared" si="40"/>
        <v>112773218</v>
      </c>
      <c r="AW23" s="689">
        <f t="shared" si="40"/>
        <v>44536191</v>
      </c>
      <c r="AX23" s="689">
        <f t="shared" si="40"/>
        <v>83881166</v>
      </c>
      <c r="AY23" s="689">
        <f t="shared" si="40"/>
        <v>-20418529</v>
      </c>
      <c r="AZ23" s="689">
        <f t="shared" si="40"/>
        <v>56315346</v>
      </c>
      <c r="BA23" s="689">
        <f t="shared" si="40"/>
        <v>1436013195</v>
      </c>
      <c r="BB23" s="689">
        <f t="shared" si="40"/>
        <v>1436013195</v>
      </c>
      <c r="BC23" s="689">
        <f t="shared" si="40"/>
        <v>1414592515</v>
      </c>
      <c r="BD23" s="689">
        <f t="shared" si="40"/>
        <v>1436013195</v>
      </c>
      <c r="BE23" s="689">
        <f t="shared" si="40"/>
        <v>1414592515</v>
      </c>
      <c r="BF23" s="689">
        <f t="shared" si="40"/>
        <v>1748084321</v>
      </c>
      <c r="BG23" s="689">
        <f t="shared" si="40"/>
        <v>1147747168</v>
      </c>
      <c r="BH23" s="689">
        <f t="shared" si="40"/>
        <v>1095964500</v>
      </c>
      <c r="BI23" s="689">
        <f t="shared" si="40"/>
        <v>57476044</v>
      </c>
      <c r="BJ23" s="689">
        <f t="shared" si="40"/>
        <v>56099709</v>
      </c>
      <c r="BK23" s="689">
        <f t="shared" si="40"/>
        <v>41645194</v>
      </c>
      <c r="BL23" s="689">
        <f t="shared" si="40"/>
        <v>3253200</v>
      </c>
      <c r="BM23" s="689">
        <f t="shared" si="40"/>
        <v>3928451</v>
      </c>
      <c r="BN23" s="689">
        <f t="shared" si="40"/>
        <v>19946296</v>
      </c>
      <c r="BO23" s="689">
        <f t="shared" si="40"/>
        <v>1559850</v>
      </c>
      <c r="BP23" s="689">
        <f t="shared" si="40"/>
        <v>29413405</v>
      </c>
      <c r="BQ23" s="689">
        <f t="shared" si="40"/>
        <v>403753518</v>
      </c>
      <c r="BR23" s="689">
        <f t="shared" si="40"/>
        <v>50000540</v>
      </c>
      <c r="BS23" s="689">
        <f t="shared" si="40"/>
        <v>20421850</v>
      </c>
      <c r="BT23" s="689">
        <f t="shared" ref="BT23:CM23" si="41">BT18+BT21</f>
        <v>-39000000</v>
      </c>
      <c r="BU23" s="689">
        <f t="shared" si="41"/>
        <v>1559850</v>
      </c>
      <c r="BV23" s="689">
        <f t="shared" si="41"/>
        <v>12040142</v>
      </c>
      <c r="BW23" s="689">
        <f t="shared" si="41"/>
        <v>1555141</v>
      </c>
      <c r="BX23" s="689">
        <f t="shared" si="41"/>
        <v>387489634</v>
      </c>
      <c r="BY23" s="689">
        <f t="shared" si="41"/>
        <v>21927517</v>
      </c>
      <c r="BZ23" s="689">
        <f t="shared" si="41"/>
        <v>25472632</v>
      </c>
      <c r="CA23" s="689">
        <f t="shared" si="41"/>
        <v>41830183</v>
      </c>
      <c r="CB23" s="689">
        <f t="shared" si="41"/>
        <v>-7813957</v>
      </c>
      <c r="CC23" s="689">
        <f t="shared" si="41"/>
        <v>-12738920</v>
      </c>
      <c r="CD23" s="689">
        <f t="shared" si="41"/>
        <v>87352443</v>
      </c>
      <c r="CE23" s="689">
        <f t="shared" si="41"/>
        <v>1730665846</v>
      </c>
      <c r="CF23" s="689">
        <f t="shared" si="41"/>
        <v>1730665846</v>
      </c>
      <c r="CG23" s="689">
        <f t="shared" si="41"/>
        <v>1720218544</v>
      </c>
      <c r="CH23" s="689">
        <f t="shared" si="41"/>
        <v>1730665846</v>
      </c>
      <c r="CI23" s="689">
        <f t="shared" si="41"/>
        <v>1720218544</v>
      </c>
      <c r="CJ23" s="689">
        <f t="shared" si="41"/>
        <v>1816248332</v>
      </c>
      <c r="CK23" s="689">
        <f t="shared" si="41"/>
        <v>609107100</v>
      </c>
      <c r="CL23" s="689">
        <f t="shared" si="41"/>
        <v>609107100</v>
      </c>
      <c r="CM23" s="689">
        <f t="shared" si="41"/>
        <v>863587298</v>
      </c>
      <c r="CN23" s="689">
        <f t="shared" si="38"/>
        <v>547123536</v>
      </c>
      <c r="CO23" s="689">
        <f t="shared" si="38"/>
        <v>72580334</v>
      </c>
      <c r="CP23" s="689">
        <f t="shared" si="38"/>
        <v>85128667</v>
      </c>
      <c r="CQ23" s="689">
        <f t="shared" si="38"/>
        <v>19771000</v>
      </c>
      <c r="CR23" s="689">
        <f t="shared" si="38"/>
        <v>23513792</v>
      </c>
      <c r="CS23" s="689">
        <f t="shared" si="38"/>
        <v>6020000</v>
      </c>
      <c r="CT23" s="689">
        <f t="shared" si="38"/>
        <v>81184857</v>
      </c>
      <c r="CU23" s="690">
        <f t="shared" si="38"/>
        <v>245128000</v>
      </c>
      <c r="CV23" s="690">
        <f t="shared" si="38"/>
        <v>21070000</v>
      </c>
      <c r="CW23" s="690">
        <f t="shared" si="38"/>
        <v>0</v>
      </c>
      <c r="CX23" s="690">
        <f t="shared" si="38"/>
        <v>15050000</v>
      </c>
      <c r="CY23" s="690">
        <f t="shared" si="38"/>
        <v>0</v>
      </c>
      <c r="CZ23" s="690">
        <f t="shared" si="38"/>
        <v>30258604</v>
      </c>
      <c r="DA23" s="690">
        <f t="shared" si="38"/>
        <v>0</v>
      </c>
      <c r="DB23" s="689">
        <f t="shared" si="38"/>
        <v>54391100</v>
      </c>
      <c r="DC23" s="689">
        <f t="shared" si="38"/>
        <v>0</v>
      </c>
      <c r="DD23" s="689">
        <f t="shared" ref="DD23:DN23" si="42">DD18+DD21</f>
        <v>0</v>
      </c>
      <c r="DE23" s="689">
        <f t="shared" si="42"/>
        <v>54600</v>
      </c>
      <c r="DF23" s="689">
        <f t="shared" si="42"/>
        <v>0</v>
      </c>
      <c r="DG23" s="689">
        <f t="shared" si="42"/>
        <v>0</v>
      </c>
      <c r="DH23" s="689">
        <f t="shared" si="42"/>
        <v>0</v>
      </c>
      <c r="DI23" s="689">
        <f t="shared" si="42"/>
        <v>1816248332</v>
      </c>
      <c r="DJ23" s="689">
        <f t="shared" si="42"/>
        <v>1816193732</v>
      </c>
      <c r="DK23" s="689">
        <f t="shared" si="42"/>
        <v>1466827656</v>
      </c>
      <c r="DL23" s="689">
        <f t="shared" si="42"/>
        <v>1816248332</v>
      </c>
      <c r="DM23" s="689">
        <f t="shared" si="42"/>
        <v>1466827656</v>
      </c>
      <c r="DN23" s="689">
        <f t="shared" si="42"/>
        <v>1322909000</v>
      </c>
      <c r="DO23" s="691"/>
      <c r="DP23" s="691"/>
      <c r="DQ23" s="691"/>
      <c r="DR23" s="691"/>
      <c r="DS23" s="691"/>
      <c r="DT23" s="691"/>
      <c r="DU23" s="691"/>
      <c r="DV23" s="691"/>
      <c r="DW23" s="691"/>
      <c r="DX23" s="691"/>
      <c r="DY23" s="691"/>
      <c r="DZ23" s="691"/>
      <c r="EA23" s="691"/>
      <c r="EB23" s="691"/>
      <c r="EC23" s="691"/>
      <c r="ED23" s="691"/>
      <c r="EE23" s="691"/>
      <c r="EF23" s="691"/>
      <c r="EG23" s="691"/>
      <c r="EH23" s="691"/>
      <c r="EI23" s="691"/>
      <c r="EJ23" s="691"/>
      <c r="EK23" s="691"/>
      <c r="EL23" s="691"/>
      <c r="EM23" s="692"/>
      <c r="EN23" s="693"/>
      <c r="EO23" s="693"/>
      <c r="EP23" s="693"/>
      <c r="EQ23" s="693"/>
      <c r="ER23" s="220">
        <f>IFERROR(DB23/DA23,0)</f>
        <v>0</v>
      </c>
      <c r="ES23" s="220">
        <f>DK23/DJ23</f>
        <v>0.80763832082204323</v>
      </c>
      <c r="ET23" s="220">
        <f>DM23/DL23</f>
        <v>0.80761404162434769</v>
      </c>
      <c r="EU23" s="220">
        <f>(AA23+BE23+CI23+DK23)/(Z23+BD23+CH23+DJ23)</f>
        <v>0.93446739799236078</v>
      </c>
      <c r="EV23" s="253">
        <f t="shared" si="16"/>
        <v>0.76474448369450376</v>
      </c>
      <c r="EW23" s="960"/>
      <c r="EX23" s="958"/>
      <c r="EY23" s="958"/>
      <c r="EZ23" s="958"/>
      <c r="FA23" s="958"/>
      <c r="FB23" s="957"/>
    </row>
    <row r="24" spans="1:164" s="28" customFormat="1" ht="39.950000000000003" customHeight="1" thickBot="1" x14ac:dyDescent="0.3">
      <c r="A24" s="993"/>
      <c r="B24" s="998">
        <v>3</v>
      </c>
      <c r="C24" s="1010" t="s">
        <v>319</v>
      </c>
      <c r="D24" s="1003" t="s">
        <v>280</v>
      </c>
      <c r="E24" s="989">
        <v>531</v>
      </c>
      <c r="F24" s="197" t="s">
        <v>41</v>
      </c>
      <c r="G24" s="694">
        <f>AA24+BE24+CI24+DL24+DN24</f>
        <v>148</v>
      </c>
      <c r="H24" s="712">
        <v>28</v>
      </c>
      <c r="I24" s="712"/>
      <c r="J24" s="712"/>
      <c r="K24" s="712">
        <v>0</v>
      </c>
      <c r="L24" s="695">
        <v>0</v>
      </c>
      <c r="M24" s="712">
        <v>1</v>
      </c>
      <c r="N24" s="695">
        <v>1</v>
      </c>
      <c r="O24" s="712">
        <v>8</v>
      </c>
      <c r="P24" s="695">
        <v>8</v>
      </c>
      <c r="Q24" s="713">
        <v>7.5</v>
      </c>
      <c r="R24" s="694">
        <v>7.5</v>
      </c>
      <c r="S24" s="714">
        <v>5.5</v>
      </c>
      <c r="T24" s="694">
        <v>5.5</v>
      </c>
      <c r="U24" s="712">
        <v>5</v>
      </c>
      <c r="V24" s="712">
        <v>5</v>
      </c>
      <c r="W24" s="694">
        <f t="shared" si="0"/>
        <v>27</v>
      </c>
      <c r="X24" s="694">
        <f t="shared" si="1"/>
        <v>27</v>
      </c>
      <c r="Y24" s="694">
        <f t="shared" si="2"/>
        <v>27</v>
      </c>
      <c r="Z24" s="694">
        <f t="shared" si="12"/>
        <v>27</v>
      </c>
      <c r="AA24" s="699">
        <f t="shared" ref="AA24:AA29" si="43">V24+T24+R24+P24+N24+L24+J24</f>
        <v>27</v>
      </c>
      <c r="AB24" s="695">
        <v>37</v>
      </c>
      <c r="AC24" s="712">
        <v>0</v>
      </c>
      <c r="AD24" s="712">
        <v>0</v>
      </c>
      <c r="AE24" s="715">
        <v>1.34</v>
      </c>
      <c r="AF24" s="715">
        <v>0.34</v>
      </c>
      <c r="AG24" s="715">
        <v>1.34</v>
      </c>
      <c r="AH24" s="715">
        <v>1.34</v>
      </c>
      <c r="AI24" s="715">
        <v>3.73</v>
      </c>
      <c r="AJ24" s="715">
        <v>4.7300000000000004</v>
      </c>
      <c r="AK24" s="715">
        <v>7.63</v>
      </c>
      <c r="AL24" s="715">
        <v>7.63</v>
      </c>
      <c r="AM24" s="715">
        <v>4.16</v>
      </c>
      <c r="AN24" s="715">
        <v>4.16</v>
      </c>
      <c r="AO24" s="715">
        <v>4.28</v>
      </c>
      <c r="AP24" s="715">
        <v>4.32</v>
      </c>
      <c r="AQ24" s="715">
        <v>0.16</v>
      </c>
      <c r="AR24" s="715">
        <v>0.16</v>
      </c>
      <c r="AS24" s="715">
        <v>5.77</v>
      </c>
      <c r="AT24" s="715">
        <v>5.77</v>
      </c>
      <c r="AU24" s="715">
        <v>0.78</v>
      </c>
      <c r="AV24" s="715">
        <v>0.82</v>
      </c>
      <c r="AW24" s="715">
        <v>5.39</v>
      </c>
      <c r="AX24" s="715">
        <v>4.05</v>
      </c>
      <c r="AY24" s="715">
        <v>2.42</v>
      </c>
      <c r="AZ24" s="715">
        <v>3.93</v>
      </c>
      <c r="BA24" s="699">
        <f t="shared" ref="BA24:BA29" si="44">AY24+AW24+AU24+AS24+AO24+AM24+AK24+AI24+AG24+AE24+AQ24+AC24</f>
        <v>37</v>
      </c>
      <c r="BB24" s="699">
        <f t="shared" si="13"/>
        <v>37</v>
      </c>
      <c r="BC24" s="699">
        <f t="shared" si="4"/>
        <v>37.25</v>
      </c>
      <c r="BD24" s="699">
        <f t="shared" ref="BD24:BD29" si="45">AY24+AW24+AU24+AS24+AO24+AM24+AK24+AI24+AG24+AE24+AQ24+AC24</f>
        <v>37</v>
      </c>
      <c r="BE24" s="699">
        <f t="shared" si="6"/>
        <v>37.25</v>
      </c>
      <c r="BF24" s="694">
        <v>35</v>
      </c>
      <c r="BG24" s="699">
        <v>0.42</v>
      </c>
      <c r="BH24" s="699">
        <v>0.42</v>
      </c>
      <c r="BI24" s="699">
        <v>2.6</v>
      </c>
      <c r="BJ24" s="699">
        <v>2.6</v>
      </c>
      <c r="BK24" s="699">
        <v>4.28</v>
      </c>
      <c r="BL24" s="699">
        <v>4.28</v>
      </c>
      <c r="BM24" s="699">
        <v>1.35</v>
      </c>
      <c r="BN24" s="699">
        <v>1.35</v>
      </c>
      <c r="BO24" s="699">
        <v>3.75</v>
      </c>
      <c r="BP24" s="699">
        <v>3.14</v>
      </c>
      <c r="BQ24" s="699">
        <v>5.77</v>
      </c>
      <c r="BR24" s="699">
        <v>5.77</v>
      </c>
      <c r="BS24" s="699">
        <v>4.03</v>
      </c>
      <c r="BT24" s="699">
        <v>4.03</v>
      </c>
      <c r="BU24" s="699">
        <v>1.77</v>
      </c>
      <c r="BV24" s="699">
        <v>1.77</v>
      </c>
      <c r="BW24" s="699">
        <v>3.82</v>
      </c>
      <c r="BX24" s="699">
        <v>4.4800000000000004</v>
      </c>
      <c r="BY24" s="699">
        <v>1.52</v>
      </c>
      <c r="BZ24" s="699">
        <v>1.52</v>
      </c>
      <c r="CA24" s="699">
        <v>1.77</v>
      </c>
      <c r="CB24" s="699">
        <v>1.77</v>
      </c>
      <c r="CC24" s="699">
        <v>3.92</v>
      </c>
      <c r="CD24" s="699">
        <v>3.87</v>
      </c>
      <c r="CE24" s="716">
        <f t="shared" ref="CE24:CE29" si="46">+BG24+BI24+BK24+BM24+BO24+BQ24+BS24+BU24+BW24+BY24+CA24+CC24</f>
        <v>35</v>
      </c>
      <c r="CF24" s="716">
        <f t="shared" si="8"/>
        <v>35</v>
      </c>
      <c r="CG24" s="716">
        <f t="shared" si="9"/>
        <v>35</v>
      </c>
      <c r="CH24" s="716">
        <f t="shared" ref="CH24:CI29" si="47">BG24+BI24+BK24+BM24+BO24+BQ24+BS24+BU24+BW24+BY24+CA24+CC24</f>
        <v>35</v>
      </c>
      <c r="CI24" s="716">
        <f t="shared" si="47"/>
        <v>35</v>
      </c>
      <c r="CJ24" s="699">
        <v>35.700000000000003</v>
      </c>
      <c r="CK24" s="699">
        <v>0.17</v>
      </c>
      <c r="CL24" s="699">
        <v>0.17</v>
      </c>
      <c r="CM24" s="699">
        <v>2.1</v>
      </c>
      <c r="CN24" s="699">
        <v>2.1</v>
      </c>
      <c r="CO24" s="699">
        <v>1.61</v>
      </c>
      <c r="CP24" s="699">
        <v>1.61</v>
      </c>
      <c r="CQ24" s="699">
        <v>0.77</v>
      </c>
      <c r="CR24" s="699">
        <v>0.23</v>
      </c>
      <c r="CS24" s="699">
        <v>4.1500000000000004</v>
      </c>
      <c r="CT24" s="717">
        <v>4.6900000000000004</v>
      </c>
      <c r="CU24" s="699">
        <v>3.59</v>
      </c>
      <c r="CV24" s="699">
        <v>2.61</v>
      </c>
      <c r="CW24" s="699">
        <v>2.93</v>
      </c>
      <c r="CX24" s="699">
        <v>3.7</v>
      </c>
      <c r="CY24" s="699">
        <v>1.5</v>
      </c>
      <c r="CZ24" s="699">
        <v>2</v>
      </c>
      <c r="DA24" s="699">
        <v>12.78</v>
      </c>
      <c r="DB24" s="717">
        <v>6.78</v>
      </c>
      <c r="DC24" s="699">
        <v>0.92</v>
      </c>
      <c r="DD24" s="695"/>
      <c r="DE24" s="699">
        <v>2.4700000000000002</v>
      </c>
      <c r="DF24" s="695"/>
      <c r="DG24" s="699">
        <v>2.71</v>
      </c>
      <c r="DH24" s="695"/>
      <c r="DI24" s="699">
        <f>DG24+DE24+DC24+DA24+CW24+CU24+CS24+CQ24+CO24+CM24+CK24+CY24</f>
        <v>35.699999999999996</v>
      </c>
      <c r="DJ24" s="699">
        <f t="shared" ref="DJ24:DK28" si="48">CK24+CM24+CO24+CQ24+CS24+CU24+CW24+CY24+DA24</f>
        <v>29.6</v>
      </c>
      <c r="DK24" s="699">
        <f t="shared" si="48"/>
        <v>23.89</v>
      </c>
      <c r="DL24" s="699">
        <f t="shared" ref="DL24:DM29" si="49">CK24+CM24+CO24+CQ24+CS24+CU24+CW24+CY24+DA24+DC24+DE24+DG24</f>
        <v>35.700000000000003</v>
      </c>
      <c r="DM24" s="699">
        <f t="shared" si="49"/>
        <v>23.89</v>
      </c>
      <c r="DN24" s="699">
        <v>13.05</v>
      </c>
      <c r="DO24" s="695"/>
      <c r="DP24" s="695"/>
      <c r="DQ24" s="695"/>
      <c r="DR24" s="695"/>
      <c r="DS24" s="695"/>
      <c r="DT24" s="695"/>
      <c r="DU24" s="695"/>
      <c r="DV24" s="695"/>
      <c r="DW24" s="695"/>
      <c r="DX24" s="695"/>
      <c r="DY24" s="695"/>
      <c r="DZ24" s="695"/>
      <c r="EA24" s="695"/>
      <c r="EB24" s="695"/>
      <c r="EC24" s="695"/>
      <c r="ED24" s="695"/>
      <c r="EE24" s="695"/>
      <c r="EF24" s="695"/>
      <c r="EG24" s="695"/>
      <c r="EH24" s="695"/>
      <c r="EI24" s="695"/>
      <c r="EJ24" s="695"/>
      <c r="EK24" s="695"/>
      <c r="EL24" s="695"/>
      <c r="EM24" s="694"/>
      <c r="EN24" s="694"/>
      <c r="EO24" s="694"/>
      <c r="EP24" s="694"/>
      <c r="EQ24" s="694"/>
      <c r="ER24" s="252">
        <f>IFERROR(DB24/DA24,0)</f>
        <v>0.53051643192488263</v>
      </c>
      <c r="ES24" s="252">
        <f t="shared" si="18"/>
        <v>0.80709459459459454</v>
      </c>
      <c r="ET24" s="252">
        <f t="shared" si="17"/>
        <v>0.66918767507002797</v>
      </c>
      <c r="EU24" s="252">
        <f t="shared" si="15"/>
        <v>0.95754276827371698</v>
      </c>
      <c r="EV24" s="252">
        <f t="shared" si="16"/>
        <v>0.83202702702702702</v>
      </c>
      <c r="EW24" s="959" t="s">
        <v>587</v>
      </c>
      <c r="EX24" s="964" t="s">
        <v>569</v>
      </c>
      <c r="EY24" s="965" t="s">
        <v>570</v>
      </c>
      <c r="EZ24" s="958" t="s">
        <v>394</v>
      </c>
      <c r="FA24" s="966" t="s">
        <v>527</v>
      </c>
      <c r="FB24" s="957"/>
      <c r="FC24" s="3"/>
      <c r="FD24" s="3"/>
      <c r="FE24" s="3"/>
      <c r="FF24" s="3"/>
      <c r="FG24" s="3"/>
      <c r="FH24" s="3"/>
    </row>
    <row r="25" spans="1:164" s="28" customFormat="1" ht="39.950000000000003" customHeight="1" thickBot="1" x14ac:dyDescent="0.3">
      <c r="A25" s="993"/>
      <c r="B25" s="998"/>
      <c r="C25" s="1011"/>
      <c r="D25" s="987"/>
      <c r="E25" s="990"/>
      <c r="F25" s="193" t="s">
        <v>3</v>
      </c>
      <c r="G25" s="649">
        <f>AA25+BE25+CI25+DL25+DN25</f>
        <v>2639124681</v>
      </c>
      <c r="H25" s="649">
        <v>302855000</v>
      </c>
      <c r="I25" s="718"/>
      <c r="J25" s="251"/>
      <c r="K25" s="718">
        <v>0</v>
      </c>
      <c r="L25" s="251">
        <v>0</v>
      </c>
      <c r="M25" s="649">
        <v>176784000</v>
      </c>
      <c r="N25" s="653">
        <v>176784000</v>
      </c>
      <c r="O25" s="718">
        <v>0</v>
      </c>
      <c r="P25" s="251">
        <v>0</v>
      </c>
      <c r="Q25" s="718">
        <v>0</v>
      </c>
      <c r="R25" s="251">
        <v>0</v>
      </c>
      <c r="S25" s="649">
        <v>13739500</v>
      </c>
      <c r="T25" s="653">
        <v>13739500</v>
      </c>
      <c r="U25" s="719">
        <v>87165000</v>
      </c>
      <c r="V25" s="719">
        <v>87165000</v>
      </c>
      <c r="W25" s="649">
        <f t="shared" si="0"/>
        <v>277688500</v>
      </c>
      <c r="X25" s="652">
        <f t="shared" si="1"/>
        <v>277688500</v>
      </c>
      <c r="Y25" s="649">
        <f t="shared" si="2"/>
        <v>277688500</v>
      </c>
      <c r="Z25" s="652">
        <f t="shared" si="12"/>
        <v>277688500</v>
      </c>
      <c r="AA25" s="649">
        <f t="shared" si="43"/>
        <v>277688500</v>
      </c>
      <c r="AB25" s="703">
        <v>522269000</v>
      </c>
      <c r="AC25" s="720">
        <v>0</v>
      </c>
      <c r="AD25" s="251"/>
      <c r="AE25" s="653">
        <v>23608000</v>
      </c>
      <c r="AF25" s="719">
        <v>23608000</v>
      </c>
      <c r="AG25" s="653">
        <v>302360000</v>
      </c>
      <c r="AH25" s="653">
        <v>271391000</v>
      </c>
      <c r="AI25" s="653">
        <v>66923000</v>
      </c>
      <c r="AJ25" s="653">
        <v>55520000</v>
      </c>
      <c r="AK25" s="251">
        <v>0</v>
      </c>
      <c r="AL25" s="653">
        <v>11403000</v>
      </c>
      <c r="AM25" s="251">
        <v>0</v>
      </c>
      <c r="AN25" s="251">
        <v>0</v>
      </c>
      <c r="AO25" s="251">
        <v>0</v>
      </c>
      <c r="AP25" s="251">
        <v>0</v>
      </c>
      <c r="AQ25" s="251">
        <v>0</v>
      </c>
      <c r="AR25" s="251">
        <v>3836000</v>
      </c>
      <c r="AS25" s="653">
        <f>244343767-39124025</f>
        <v>205219742</v>
      </c>
      <c r="AT25" s="251">
        <v>25405456</v>
      </c>
      <c r="AU25" s="251">
        <v>0</v>
      </c>
      <c r="AV25" s="251">
        <v>0</v>
      </c>
      <c r="AW25" s="653">
        <v>41504833</v>
      </c>
      <c r="AX25" s="251">
        <v>69098900</v>
      </c>
      <c r="AY25" s="251">
        <v>-131597785</v>
      </c>
      <c r="AZ25" s="251">
        <v>22554000</v>
      </c>
      <c r="BA25" s="654">
        <f t="shared" si="44"/>
        <v>508017790</v>
      </c>
      <c r="BB25" s="654">
        <f t="shared" si="13"/>
        <v>508017790</v>
      </c>
      <c r="BC25" s="654">
        <f t="shared" si="4"/>
        <v>482816356</v>
      </c>
      <c r="BD25" s="654">
        <f t="shared" si="45"/>
        <v>508017790</v>
      </c>
      <c r="BE25" s="654">
        <f t="shared" si="6"/>
        <v>482816356</v>
      </c>
      <c r="BF25" s="653">
        <v>805910325</v>
      </c>
      <c r="BG25" s="652">
        <v>542736000</v>
      </c>
      <c r="BH25" s="652">
        <v>507279425</v>
      </c>
      <c r="BI25" s="652">
        <v>0</v>
      </c>
      <c r="BJ25" s="652">
        <v>0</v>
      </c>
      <c r="BK25" s="652">
        <v>0</v>
      </c>
      <c r="BL25" s="652">
        <v>0</v>
      </c>
      <c r="BM25" s="652"/>
      <c r="BN25" s="652">
        <v>0</v>
      </c>
      <c r="BO25" s="652"/>
      <c r="BP25" s="652">
        <v>0</v>
      </c>
      <c r="BQ25" s="652">
        <f>166980000-12671675</f>
        <v>154308325</v>
      </c>
      <c r="BR25" s="652">
        <v>0</v>
      </c>
      <c r="BS25" s="652"/>
      <c r="BT25" s="652">
        <v>71651933</v>
      </c>
      <c r="BU25" s="652"/>
      <c r="BV25" s="652">
        <v>5026700</v>
      </c>
      <c r="BW25" s="652"/>
      <c r="BX25" s="652">
        <v>83929267</v>
      </c>
      <c r="BY25" s="652">
        <v>13690000</v>
      </c>
      <c r="BZ25" s="652">
        <v>-3782567</v>
      </c>
      <c r="CA25" s="652">
        <v>95176000</v>
      </c>
      <c r="CB25" s="652">
        <v>29490500</v>
      </c>
      <c r="CC25" s="652">
        <v>-45624500</v>
      </c>
      <c r="CD25" s="652">
        <v>30236567</v>
      </c>
      <c r="CE25" s="655">
        <f t="shared" si="46"/>
        <v>760285825</v>
      </c>
      <c r="CF25" s="655">
        <f t="shared" si="8"/>
        <v>760285825</v>
      </c>
      <c r="CG25" s="655">
        <f t="shared" si="9"/>
        <v>723831825</v>
      </c>
      <c r="CH25" s="655">
        <f t="shared" si="47"/>
        <v>760285825</v>
      </c>
      <c r="CI25" s="655">
        <f t="shared" si="47"/>
        <v>723831825</v>
      </c>
      <c r="CJ25" s="656">
        <v>700685000</v>
      </c>
      <c r="CK25" s="251">
        <v>248600000</v>
      </c>
      <c r="CL25" s="251">
        <v>248600000</v>
      </c>
      <c r="CM25" s="251">
        <v>452085000</v>
      </c>
      <c r="CN25" s="251">
        <v>215523000</v>
      </c>
      <c r="CO25" s="251">
        <v>0</v>
      </c>
      <c r="CP25" s="251">
        <v>44090000</v>
      </c>
      <c r="CQ25" s="251">
        <v>0</v>
      </c>
      <c r="CR25" s="653">
        <v>53130000</v>
      </c>
      <c r="CS25" s="251">
        <v>0</v>
      </c>
      <c r="CT25" s="657">
        <v>57122499</v>
      </c>
      <c r="CU25" s="658">
        <v>0</v>
      </c>
      <c r="CV25" s="721">
        <v>27391000</v>
      </c>
      <c r="CW25" s="658">
        <v>0</v>
      </c>
      <c r="CX25" s="658">
        <v>0</v>
      </c>
      <c r="CY25" s="658">
        <v>0</v>
      </c>
      <c r="CZ25" s="658">
        <v>0</v>
      </c>
      <c r="DA25" s="658">
        <v>0</v>
      </c>
      <c r="DB25" s="659">
        <f>663492499-645856499</f>
        <v>17636000</v>
      </c>
      <c r="DC25" s="251">
        <v>0</v>
      </c>
      <c r="DD25" s="251"/>
      <c r="DE25" s="251">
        <v>0</v>
      </c>
      <c r="DF25" s="251"/>
      <c r="DG25" s="251">
        <v>0</v>
      </c>
      <c r="DH25" s="251"/>
      <c r="DI25" s="653">
        <f>DG25+DE25+DC25+DA25+CY25+CW25+CU25+CS25+CQ25+CO25+CM25+CK25</f>
        <v>700685000</v>
      </c>
      <c r="DJ25" s="653">
        <f t="shared" si="48"/>
        <v>700685000</v>
      </c>
      <c r="DK25" s="699">
        <f t="shared" si="48"/>
        <v>663492499</v>
      </c>
      <c r="DL25" s="653">
        <f t="shared" si="49"/>
        <v>700685000</v>
      </c>
      <c r="DM25" s="653">
        <f t="shared" si="49"/>
        <v>663492499</v>
      </c>
      <c r="DN25" s="653">
        <v>454103000</v>
      </c>
      <c r="DO25" s="251"/>
      <c r="DP25" s="251"/>
      <c r="DQ25" s="251"/>
      <c r="DR25" s="251"/>
      <c r="DS25" s="251"/>
      <c r="DT25" s="251"/>
      <c r="DU25" s="251"/>
      <c r="DV25" s="251"/>
      <c r="DW25" s="251"/>
      <c r="DX25" s="251"/>
      <c r="DY25" s="251"/>
      <c r="DZ25" s="251"/>
      <c r="EA25" s="251"/>
      <c r="EB25" s="251"/>
      <c r="EC25" s="251"/>
      <c r="ED25" s="251"/>
      <c r="EE25" s="251"/>
      <c r="EF25" s="251"/>
      <c r="EG25" s="251"/>
      <c r="EH25" s="251"/>
      <c r="EI25" s="251"/>
      <c r="EJ25" s="251"/>
      <c r="EK25" s="251"/>
      <c r="EL25" s="251"/>
      <c r="EM25" s="611"/>
      <c r="EN25" s="652"/>
      <c r="EO25" s="652"/>
      <c r="EP25" s="652"/>
      <c r="EQ25" s="653"/>
      <c r="ER25" s="252">
        <f t="shared" ref="ER25:ER29" si="50">IFERROR(DB25/DA25,0)</f>
        <v>0</v>
      </c>
      <c r="ES25" s="217">
        <f t="shared" si="18"/>
        <v>0.94691979848291319</v>
      </c>
      <c r="ET25" s="217">
        <f t="shared" si="17"/>
        <v>0.94691979848291319</v>
      </c>
      <c r="EU25" s="217">
        <f t="shared" si="15"/>
        <v>0.95600260743297771</v>
      </c>
      <c r="EV25" s="217">
        <f t="shared" si="16"/>
        <v>0.81384149656247329</v>
      </c>
      <c r="EW25" s="959"/>
      <c r="EX25" s="964" t="s">
        <v>569</v>
      </c>
      <c r="EY25" s="965" t="s">
        <v>570</v>
      </c>
      <c r="EZ25" s="958"/>
      <c r="FA25" s="967"/>
      <c r="FB25" s="957"/>
      <c r="FC25" s="3"/>
      <c r="FD25" s="70"/>
      <c r="FE25" s="70"/>
      <c r="FF25" s="70"/>
      <c r="FG25" s="70"/>
      <c r="FH25" s="70"/>
    </row>
    <row r="26" spans="1:164" s="28" customFormat="1" ht="39.950000000000003" customHeight="1" thickBot="1" x14ac:dyDescent="0.3">
      <c r="A26" s="993"/>
      <c r="B26" s="998"/>
      <c r="C26" s="1011"/>
      <c r="D26" s="987"/>
      <c r="E26" s="990"/>
      <c r="F26" s="194" t="s">
        <v>224</v>
      </c>
      <c r="G26" s="642"/>
      <c r="H26" s="718"/>
      <c r="I26" s="718"/>
      <c r="J26" s="251"/>
      <c r="K26" s="718"/>
      <c r="L26" s="251"/>
      <c r="M26" s="718"/>
      <c r="N26" s="251"/>
      <c r="O26" s="718"/>
      <c r="P26" s="251"/>
      <c r="Q26" s="718"/>
      <c r="R26" s="251"/>
      <c r="S26" s="718"/>
      <c r="T26" s="251"/>
      <c r="U26" s="719">
        <f>W25-AB28</f>
        <v>156692133</v>
      </c>
      <c r="V26" s="719">
        <v>156692133</v>
      </c>
      <c r="W26" s="649">
        <f t="shared" si="0"/>
        <v>156692133</v>
      </c>
      <c r="X26" s="652">
        <f t="shared" si="1"/>
        <v>156692133</v>
      </c>
      <c r="Y26" s="649">
        <f t="shared" si="2"/>
        <v>156692133</v>
      </c>
      <c r="Z26" s="652">
        <f t="shared" si="12"/>
        <v>156692133</v>
      </c>
      <c r="AA26" s="649">
        <f t="shared" si="43"/>
        <v>156692133</v>
      </c>
      <c r="AB26" s="703">
        <f>AB25</f>
        <v>522269000</v>
      </c>
      <c r="AC26" s="720">
        <v>0</v>
      </c>
      <c r="AD26" s="251">
        <v>0</v>
      </c>
      <c r="AE26" s="720">
        <v>0</v>
      </c>
      <c r="AF26" s="251">
        <v>0</v>
      </c>
      <c r="AG26" s="251">
        <v>0</v>
      </c>
      <c r="AH26" s="251">
        <v>0</v>
      </c>
      <c r="AI26" s="653">
        <v>18776134</v>
      </c>
      <c r="AJ26" s="653">
        <v>16572267</v>
      </c>
      <c r="AK26" s="653">
        <v>39069150</v>
      </c>
      <c r="AL26" s="653">
        <v>40656283</v>
      </c>
      <c r="AM26" s="653">
        <v>47107167</v>
      </c>
      <c r="AN26" s="653">
        <v>46835667</v>
      </c>
      <c r="AO26" s="653">
        <v>46784750</v>
      </c>
      <c r="AP26" s="653">
        <v>47056250</v>
      </c>
      <c r="AQ26" s="653">
        <v>43645000</v>
      </c>
      <c r="AR26" s="653">
        <v>43144000</v>
      </c>
      <c r="AS26" s="653">
        <v>47285750</v>
      </c>
      <c r="AT26" s="653">
        <v>46784750</v>
      </c>
      <c r="AU26" s="653">
        <v>43645000</v>
      </c>
      <c r="AV26" s="653">
        <v>43144000</v>
      </c>
      <c r="AW26" s="653">
        <v>47285750</v>
      </c>
      <c r="AX26" s="653">
        <v>38204133</v>
      </c>
      <c r="AY26" s="653">
        <v>47285750</v>
      </c>
      <c r="AZ26" s="653">
        <v>66623328</v>
      </c>
      <c r="BA26" s="654">
        <f t="shared" si="44"/>
        <v>380884451</v>
      </c>
      <c r="BB26" s="654">
        <f t="shared" si="13"/>
        <v>380884451</v>
      </c>
      <c r="BC26" s="654">
        <f t="shared" si="4"/>
        <v>389020678</v>
      </c>
      <c r="BD26" s="654">
        <f t="shared" si="45"/>
        <v>380884451</v>
      </c>
      <c r="BE26" s="654">
        <f t="shared" si="6"/>
        <v>389020678</v>
      </c>
      <c r="BF26" s="662">
        <f>BG26+BI26+BK26+BM26+BO26+BQ26+BS26+BU26+BW26+BY26+CA26+CC26</f>
        <v>709220000</v>
      </c>
      <c r="BG26" s="652">
        <v>0</v>
      </c>
      <c r="BH26" s="664">
        <v>0</v>
      </c>
      <c r="BI26" s="652">
        <v>32172500</v>
      </c>
      <c r="BJ26" s="652">
        <v>4853200</v>
      </c>
      <c r="BK26" s="652">
        <v>64345000</v>
      </c>
      <c r="BL26" s="652">
        <v>47506400</v>
      </c>
      <c r="BM26" s="652">
        <v>69345000</v>
      </c>
      <c r="BN26" s="652">
        <v>40947000</v>
      </c>
      <c r="BO26" s="652">
        <v>64345000</v>
      </c>
      <c r="BP26" s="652">
        <v>49256000</v>
      </c>
      <c r="BQ26" s="652">
        <v>68845000</v>
      </c>
      <c r="BR26" s="652">
        <v>48226731</v>
      </c>
      <c r="BS26" s="652">
        <v>79525000</v>
      </c>
      <c r="BT26" s="652">
        <v>68869700</v>
      </c>
      <c r="BU26" s="652">
        <v>99705000</v>
      </c>
      <c r="BV26" s="652">
        <v>89347200</v>
      </c>
      <c r="BW26" s="652">
        <v>94705000</v>
      </c>
      <c r="BX26" s="652">
        <v>71485000</v>
      </c>
      <c r="BY26" s="652">
        <v>67032500</v>
      </c>
      <c r="BZ26" s="652">
        <v>65216831</v>
      </c>
      <c r="CA26" s="652">
        <v>26565000</v>
      </c>
      <c r="CB26" s="652">
        <v>46822000</v>
      </c>
      <c r="CC26" s="652">
        <f>62635000-20000000</f>
        <v>42635000</v>
      </c>
      <c r="CD26" s="652">
        <v>125833367</v>
      </c>
      <c r="CE26" s="655">
        <f t="shared" si="46"/>
        <v>709220000</v>
      </c>
      <c r="CF26" s="655">
        <f t="shared" si="8"/>
        <v>709220000</v>
      </c>
      <c r="CG26" s="655">
        <f t="shared" si="9"/>
        <v>658363429</v>
      </c>
      <c r="CH26" s="655">
        <f t="shared" si="47"/>
        <v>709220000</v>
      </c>
      <c r="CI26" s="655">
        <f t="shared" si="47"/>
        <v>658363429</v>
      </c>
      <c r="CJ26" s="656">
        <v>700685000</v>
      </c>
      <c r="CK26" s="251">
        <v>0</v>
      </c>
      <c r="CL26" s="251">
        <v>0</v>
      </c>
      <c r="CM26" s="251">
        <v>18400500</v>
      </c>
      <c r="CN26" s="251">
        <v>2004433</v>
      </c>
      <c r="CO26" s="251">
        <v>42934500</v>
      </c>
      <c r="CP26" s="673">
        <v>31380799</v>
      </c>
      <c r="CQ26" s="251">
        <v>69135000</v>
      </c>
      <c r="CR26" s="653">
        <v>48023033</v>
      </c>
      <c r="CS26" s="251">
        <v>61335000</v>
      </c>
      <c r="CT26" s="657">
        <v>2356301</v>
      </c>
      <c r="CU26" s="658">
        <v>61335000</v>
      </c>
      <c r="CV26" s="721">
        <v>102695832</v>
      </c>
      <c r="CW26" s="658">
        <v>69135000</v>
      </c>
      <c r="CX26" s="658">
        <v>70523833</v>
      </c>
      <c r="CY26" s="658">
        <v>61335000</v>
      </c>
      <c r="CZ26" s="658">
        <v>68044067</v>
      </c>
      <c r="DA26" s="658">
        <v>61335000</v>
      </c>
      <c r="DB26" s="659">
        <f>388198484-325028298</f>
        <v>63170186</v>
      </c>
      <c r="DC26" s="251">
        <v>69135000</v>
      </c>
      <c r="DD26" s="604"/>
      <c r="DE26" s="251">
        <v>61335000</v>
      </c>
      <c r="DF26" s="604"/>
      <c r="DG26" s="251">
        <v>125270000</v>
      </c>
      <c r="DH26" s="604"/>
      <c r="DI26" s="653">
        <f>DE26+DC26+DA26+CY26+CW26+CU26+CS26+CQ26+CO26+CM26+CK26+DG26</f>
        <v>700685000</v>
      </c>
      <c r="DJ26" s="653">
        <f t="shared" si="48"/>
        <v>444945000</v>
      </c>
      <c r="DK26" s="699">
        <f t="shared" si="48"/>
        <v>388198484</v>
      </c>
      <c r="DL26" s="653">
        <f t="shared" si="49"/>
        <v>700685000</v>
      </c>
      <c r="DM26" s="653">
        <f t="shared" si="49"/>
        <v>388198484</v>
      </c>
      <c r="DN26" s="653"/>
      <c r="DO26" s="251"/>
      <c r="DP26" s="251"/>
      <c r="DQ26" s="251"/>
      <c r="DR26" s="251"/>
      <c r="DS26" s="251"/>
      <c r="DT26" s="251"/>
      <c r="DU26" s="251"/>
      <c r="DV26" s="251"/>
      <c r="DW26" s="251"/>
      <c r="DX26" s="251"/>
      <c r="DY26" s="251"/>
      <c r="DZ26" s="251"/>
      <c r="EA26" s="251"/>
      <c r="EB26" s="251"/>
      <c r="EC26" s="251"/>
      <c r="ED26" s="251"/>
      <c r="EE26" s="251"/>
      <c r="EF26" s="251"/>
      <c r="EG26" s="251"/>
      <c r="EH26" s="251"/>
      <c r="EI26" s="251"/>
      <c r="EJ26" s="251"/>
      <c r="EK26" s="251"/>
      <c r="EL26" s="251"/>
      <c r="EM26" s="611"/>
      <c r="EN26" s="652"/>
      <c r="EO26" s="652"/>
      <c r="EP26" s="652"/>
      <c r="EQ26" s="653"/>
      <c r="ER26" s="252">
        <f t="shared" si="50"/>
        <v>1.0299206978071247</v>
      </c>
      <c r="ES26" s="217">
        <f t="shared" si="18"/>
        <v>0.87246397644652707</v>
      </c>
      <c r="ET26" s="217">
        <f t="shared" si="17"/>
        <v>0.55402710775883601</v>
      </c>
      <c r="EU26" s="217">
        <f t="shared" si="15"/>
        <v>0.94120445998329261</v>
      </c>
      <c r="EV26" s="217">
        <f>IFERROR((AA26+BE26+CI26+DM26)/G26,0)</f>
        <v>0</v>
      </c>
      <c r="EW26" s="959"/>
      <c r="EX26" s="964" t="s">
        <v>569</v>
      </c>
      <c r="EY26" s="965" t="s">
        <v>570</v>
      </c>
      <c r="EZ26" s="958"/>
      <c r="FA26" s="967"/>
      <c r="FB26" s="957"/>
      <c r="FC26" s="201"/>
      <c r="FE26" s="70"/>
      <c r="FF26" s="70"/>
      <c r="FG26" s="70"/>
      <c r="FH26" s="70"/>
    </row>
    <row r="27" spans="1:164" s="28" customFormat="1" ht="39.950000000000003" customHeight="1" thickBot="1" x14ac:dyDescent="0.3">
      <c r="A27" s="993"/>
      <c r="B27" s="998"/>
      <c r="C27" s="1011"/>
      <c r="D27" s="987"/>
      <c r="E27" s="990"/>
      <c r="F27" s="195" t="s">
        <v>42</v>
      </c>
      <c r="G27" s="642">
        <f>AA27+BE27+CI27+DL27+DN27</f>
        <v>1</v>
      </c>
      <c r="H27" s="644"/>
      <c r="I27" s="644"/>
      <c r="J27" s="644"/>
      <c r="K27" s="644"/>
      <c r="L27" s="644"/>
      <c r="M27" s="644"/>
      <c r="N27" s="644"/>
      <c r="O27" s="644"/>
      <c r="P27" s="644"/>
      <c r="Q27" s="644"/>
      <c r="R27" s="644"/>
      <c r="S27" s="650"/>
      <c r="T27" s="644"/>
      <c r="U27" s="644"/>
      <c r="V27" s="604"/>
      <c r="W27" s="664">
        <f t="shared" si="0"/>
        <v>0</v>
      </c>
      <c r="X27" s="646">
        <f t="shared" si="1"/>
        <v>0</v>
      </c>
      <c r="Y27" s="664">
        <f t="shared" si="2"/>
        <v>0</v>
      </c>
      <c r="Z27" s="646">
        <f t="shared" si="12"/>
        <v>0</v>
      </c>
      <c r="AA27" s="664">
        <f t="shared" si="43"/>
        <v>0</v>
      </c>
      <c r="AB27" s="611">
        <v>1</v>
      </c>
      <c r="AC27" s="604">
        <v>1</v>
      </c>
      <c r="AD27" s="644">
        <v>1</v>
      </c>
      <c r="AE27" s="604">
        <v>0</v>
      </c>
      <c r="AF27" s="644"/>
      <c r="AG27" s="644">
        <v>0</v>
      </c>
      <c r="AH27" s="644"/>
      <c r="AI27" s="644">
        <v>0</v>
      </c>
      <c r="AJ27" s="644"/>
      <c r="AK27" s="644">
        <v>0</v>
      </c>
      <c r="AL27" s="644"/>
      <c r="AM27" s="644">
        <v>0</v>
      </c>
      <c r="AN27" s="644">
        <v>0</v>
      </c>
      <c r="AO27" s="644">
        <v>0</v>
      </c>
      <c r="AP27" s="644">
        <v>0</v>
      </c>
      <c r="AQ27" s="644">
        <v>0</v>
      </c>
      <c r="AR27" s="644">
        <v>0</v>
      </c>
      <c r="AS27" s="644">
        <v>0</v>
      </c>
      <c r="AT27" s="644">
        <v>0</v>
      </c>
      <c r="AU27" s="644">
        <v>0</v>
      </c>
      <c r="AV27" s="644">
        <v>0</v>
      </c>
      <c r="AW27" s="644">
        <v>0</v>
      </c>
      <c r="AX27" s="644">
        <v>0</v>
      </c>
      <c r="AY27" s="644">
        <v>0</v>
      </c>
      <c r="AZ27" s="644">
        <v>0</v>
      </c>
      <c r="BA27" s="666">
        <f t="shared" si="44"/>
        <v>1</v>
      </c>
      <c r="BB27" s="667">
        <f t="shared" si="13"/>
        <v>1</v>
      </c>
      <c r="BC27" s="667">
        <f t="shared" si="4"/>
        <v>1</v>
      </c>
      <c r="BD27" s="667">
        <f t="shared" si="45"/>
        <v>1</v>
      </c>
      <c r="BE27" s="667">
        <f t="shared" si="6"/>
        <v>1</v>
      </c>
      <c r="BF27" s="668">
        <v>0</v>
      </c>
      <c r="BG27" s="604">
        <v>0</v>
      </c>
      <c r="BH27" s="664">
        <v>0</v>
      </c>
      <c r="BI27" s="604">
        <v>0</v>
      </c>
      <c r="BJ27" s="664">
        <v>0</v>
      </c>
      <c r="BK27" s="604">
        <v>0</v>
      </c>
      <c r="BL27" s="664"/>
      <c r="BM27" s="604">
        <v>0</v>
      </c>
      <c r="BN27" s="664">
        <v>0</v>
      </c>
      <c r="BO27" s="604">
        <v>0</v>
      </c>
      <c r="BP27" s="664">
        <v>0</v>
      </c>
      <c r="BQ27" s="604">
        <v>0</v>
      </c>
      <c r="BR27" s="664">
        <v>0</v>
      </c>
      <c r="BS27" s="604">
        <v>0</v>
      </c>
      <c r="BT27" s="664">
        <v>0</v>
      </c>
      <c r="BU27" s="604">
        <v>0</v>
      </c>
      <c r="BV27" s="664">
        <v>0</v>
      </c>
      <c r="BW27" s="604">
        <v>0</v>
      </c>
      <c r="BX27" s="664">
        <v>0</v>
      </c>
      <c r="BY27" s="604">
        <v>0</v>
      </c>
      <c r="BZ27" s="664">
        <v>0</v>
      </c>
      <c r="CA27" s="604">
        <v>0</v>
      </c>
      <c r="CB27" s="664">
        <v>0</v>
      </c>
      <c r="CC27" s="604">
        <v>0</v>
      </c>
      <c r="CD27" s="664">
        <v>0</v>
      </c>
      <c r="CE27" s="647">
        <f t="shared" si="46"/>
        <v>0</v>
      </c>
      <c r="CF27" s="647">
        <f t="shared" si="8"/>
        <v>0</v>
      </c>
      <c r="CG27" s="647">
        <f t="shared" si="9"/>
        <v>0</v>
      </c>
      <c r="CH27" s="647">
        <f t="shared" si="47"/>
        <v>0</v>
      </c>
      <c r="CI27" s="647">
        <f t="shared" si="47"/>
        <v>0</v>
      </c>
      <c r="CJ27" s="647">
        <v>0</v>
      </c>
      <c r="CK27" s="647">
        <v>0</v>
      </c>
      <c r="CL27" s="647">
        <v>0</v>
      </c>
      <c r="CM27" s="647">
        <v>0</v>
      </c>
      <c r="CN27" s="604">
        <v>0</v>
      </c>
      <c r="CO27" s="647">
        <v>0</v>
      </c>
      <c r="CP27" s="647">
        <v>0</v>
      </c>
      <c r="CQ27" s="647">
        <v>0</v>
      </c>
      <c r="CR27" s="604">
        <v>0</v>
      </c>
      <c r="CS27" s="647">
        <v>0</v>
      </c>
      <c r="CT27" s="704"/>
      <c r="CU27" s="671">
        <v>0</v>
      </c>
      <c r="CV27" s="604">
        <v>0</v>
      </c>
      <c r="CW27" s="671">
        <v>0</v>
      </c>
      <c r="CX27" s="671">
        <v>0</v>
      </c>
      <c r="CY27" s="671">
        <v>0</v>
      </c>
      <c r="CZ27" s="672">
        <v>0</v>
      </c>
      <c r="DA27" s="671">
        <v>0</v>
      </c>
      <c r="DB27" s="670">
        <v>0</v>
      </c>
      <c r="DC27" s="647">
        <v>0</v>
      </c>
      <c r="DD27" s="604"/>
      <c r="DE27" s="647">
        <v>0</v>
      </c>
      <c r="DF27" s="604"/>
      <c r="DG27" s="647">
        <v>0</v>
      </c>
      <c r="DH27" s="669"/>
      <c r="DI27" s="611">
        <f>DE27+DC27+DA27+CY27+CW27+CU27+CS27+CQ27+CO27+CM27+CK27+DG27</f>
        <v>0</v>
      </c>
      <c r="DJ27" s="607">
        <f t="shared" si="48"/>
        <v>0</v>
      </c>
      <c r="DK27" s="699">
        <f t="shared" si="48"/>
        <v>0</v>
      </c>
      <c r="DL27" s="664">
        <f t="shared" si="49"/>
        <v>0</v>
      </c>
      <c r="DM27" s="664">
        <f t="shared" si="49"/>
        <v>0</v>
      </c>
      <c r="DN27" s="705"/>
      <c r="DO27" s="664"/>
      <c r="DP27" s="664"/>
      <c r="DQ27" s="664"/>
      <c r="DR27" s="664"/>
      <c r="DS27" s="664"/>
      <c r="DT27" s="664"/>
      <c r="DU27" s="664"/>
      <c r="DV27" s="664"/>
      <c r="DW27" s="664"/>
      <c r="DX27" s="664"/>
      <c r="DY27" s="664"/>
      <c r="DZ27" s="664"/>
      <c r="EA27" s="664"/>
      <c r="EB27" s="664"/>
      <c r="EC27" s="664"/>
      <c r="ED27" s="664"/>
      <c r="EE27" s="664"/>
      <c r="EF27" s="664"/>
      <c r="EG27" s="604"/>
      <c r="EH27" s="664"/>
      <c r="EI27" s="604"/>
      <c r="EJ27" s="664"/>
      <c r="EK27" s="604"/>
      <c r="EL27" s="664"/>
      <c r="EM27" s="664"/>
      <c r="EN27" s="646"/>
      <c r="EO27" s="646"/>
      <c r="EP27" s="646"/>
      <c r="EQ27" s="664"/>
      <c r="ER27" s="252">
        <f t="shared" si="50"/>
        <v>0</v>
      </c>
      <c r="ES27" s="217">
        <f>IFERROR(DK27/DJ27,0)</f>
        <v>0</v>
      </c>
      <c r="ET27" s="217">
        <f>IFERROR(DM27/DL27,0)</f>
        <v>0</v>
      </c>
      <c r="EU27" s="217">
        <f t="shared" si="15"/>
        <v>1</v>
      </c>
      <c r="EV27" s="217">
        <f t="shared" si="16"/>
        <v>1</v>
      </c>
      <c r="EW27" s="959"/>
      <c r="EX27" s="964" t="s">
        <v>569</v>
      </c>
      <c r="EY27" s="965" t="s">
        <v>570</v>
      </c>
      <c r="EZ27" s="958"/>
      <c r="FA27" s="967"/>
      <c r="FB27" s="957"/>
      <c r="FC27" s="3"/>
      <c r="FD27" s="3"/>
      <c r="FE27" s="3"/>
      <c r="FF27" s="3"/>
      <c r="FG27" s="3"/>
      <c r="FH27" s="3"/>
    </row>
    <row r="28" spans="1:164" s="28" customFormat="1" ht="39.950000000000003" customHeight="1" thickBot="1" x14ac:dyDescent="0.3">
      <c r="A28" s="993"/>
      <c r="B28" s="998"/>
      <c r="C28" s="1011"/>
      <c r="D28" s="987"/>
      <c r="E28" s="990"/>
      <c r="F28" s="195" t="s">
        <v>4</v>
      </c>
      <c r="G28" s="649">
        <f>AA28+BE28+CI28+DL28+DN28</f>
        <v>275900240</v>
      </c>
      <c r="H28" s="251"/>
      <c r="I28" s="251"/>
      <c r="J28" s="251"/>
      <c r="K28" s="251"/>
      <c r="L28" s="251"/>
      <c r="M28" s="251"/>
      <c r="N28" s="251"/>
      <c r="O28" s="251"/>
      <c r="P28" s="251"/>
      <c r="Q28" s="251"/>
      <c r="R28" s="251"/>
      <c r="S28" s="718"/>
      <c r="T28" s="251"/>
      <c r="U28" s="251"/>
      <c r="V28" s="251"/>
      <c r="W28" s="649">
        <f t="shared" si="0"/>
        <v>0</v>
      </c>
      <c r="X28" s="646">
        <f t="shared" si="1"/>
        <v>0</v>
      </c>
      <c r="Y28" s="649">
        <f t="shared" si="2"/>
        <v>0</v>
      </c>
      <c r="Z28" s="646">
        <f t="shared" si="12"/>
        <v>0</v>
      </c>
      <c r="AA28" s="649">
        <f t="shared" si="43"/>
        <v>0</v>
      </c>
      <c r="AB28" s="674">
        <f>AA25-AA26</f>
        <v>120996367</v>
      </c>
      <c r="AC28" s="674">
        <v>24279467</v>
      </c>
      <c r="AD28" s="653">
        <v>24279467</v>
      </c>
      <c r="AE28" s="653">
        <v>45874433</v>
      </c>
      <c r="AF28" s="653">
        <v>45874433</v>
      </c>
      <c r="AG28" s="653">
        <v>32123100</v>
      </c>
      <c r="AH28" s="653">
        <v>32123100</v>
      </c>
      <c r="AI28" s="653">
        <v>14359167</v>
      </c>
      <c r="AJ28" s="653">
        <v>14359167</v>
      </c>
      <c r="AK28" s="251">
        <v>0</v>
      </c>
      <c r="AL28" s="251">
        <v>0</v>
      </c>
      <c r="AM28" s="653">
        <v>0</v>
      </c>
      <c r="AN28" s="251">
        <v>0</v>
      </c>
      <c r="AO28" s="251">
        <v>0</v>
      </c>
      <c r="AP28" s="251">
        <v>0</v>
      </c>
      <c r="AQ28" s="251">
        <v>0</v>
      </c>
      <c r="AR28" s="251">
        <v>0</v>
      </c>
      <c r="AS28" s="251">
        <v>0</v>
      </c>
      <c r="AT28" s="251">
        <v>0</v>
      </c>
      <c r="AU28" s="251">
        <v>0</v>
      </c>
      <c r="AV28" s="251">
        <v>0</v>
      </c>
      <c r="AW28" s="251">
        <v>0</v>
      </c>
      <c r="AX28" s="251">
        <v>0</v>
      </c>
      <c r="AY28" s="251">
        <v>0</v>
      </c>
      <c r="AZ28" s="251">
        <v>0</v>
      </c>
      <c r="BA28" s="654">
        <f t="shared" si="44"/>
        <v>116636167</v>
      </c>
      <c r="BB28" s="654">
        <f t="shared" si="13"/>
        <v>116636167</v>
      </c>
      <c r="BC28" s="654">
        <f t="shared" si="4"/>
        <v>116636167</v>
      </c>
      <c r="BD28" s="654">
        <f t="shared" si="45"/>
        <v>116636167</v>
      </c>
      <c r="BE28" s="654">
        <f t="shared" si="6"/>
        <v>116636167</v>
      </c>
      <c r="BF28" s="662">
        <v>93795678</v>
      </c>
      <c r="BG28" s="652">
        <v>65203945</v>
      </c>
      <c r="BH28" s="652">
        <v>41037200</v>
      </c>
      <c r="BI28" s="652">
        <v>28591733</v>
      </c>
      <c r="BJ28" s="652">
        <v>32564899</v>
      </c>
      <c r="BK28" s="654">
        <v>0</v>
      </c>
      <c r="BL28" s="652">
        <v>11218178</v>
      </c>
      <c r="BM28" s="654">
        <v>0</v>
      </c>
      <c r="BN28" s="652">
        <v>0</v>
      </c>
      <c r="BO28" s="654">
        <v>0</v>
      </c>
      <c r="BP28" s="652">
        <v>1534400</v>
      </c>
      <c r="BQ28" s="654">
        <v>0</v>
      </c>
      <c r="BR28" s="652">
        <v>7441000</v>
      </c>
      <c r="BS28" s="654">
        <v>0</v>
      </c>
      <c r="BT28" s="652">
        <v>0</v>
      </c>
      <c r="BU28" s="654">
        <v>0</v>
      </c>
      <c r="BV28" s="652">
        <v>0</v>
      </c>
      <c r="BW28" s="654">
        <v>0</v>
      </c>
      <c r="BX28" s="652">
        <v>0</v>
      </c>
      <c r="BY28" s="654">
        <v>0</v>
      </c>
      <c r="BZ28" s="652">
        <v>0</v>
      </c>
      <c r="CA28" s="654">
        <v>0</v>
      </c>
      <c r="CB28" s="652">
        <v>0</v>
      </c>
      <c r="CC28" s="654">
        <v>-1</v>
      </c>
      <c r="CD28" s="652">
        <v>0</v>
      </c>
      <c r="CE28" s="655">
        <f t="shared" si="46"/>
        <v>93795677</v>
      </c>
      <c r="CF28" s="655">
        <f t="shared" si="8"/>
        <v>93795677</v>
      </c>
      <c r="CG28" s="655">
        <f t="shared" si="9"/>
        <v>93795677</v>
      </c>
      <c r="CH28" s="655">
        <f t="shared" si="47"/>
        <v>93795677</v>
      </c>
      <c r="CI28" s="655">
        <f t="shared" si="47"/>
        <v>93795677</v>
      </c>
      <c r="CJ28" s="656">
        <v>65468396</v>
      </c>
      <c r="CK28" s="673">
        <v>19381466</v>
      </c>
      <c r="CL28" s="673">
        <v>19381466</v>
      </c>
      <c r="CM28" s="673">
        <v>16481467</v>
      </c>
      <c r="CN28" s="673">
        <v>14361831</v>
      </c>
      <c r="CO28" s="673">
        <f>11969463+8818000</f>
        <v>20787463</v>
      </c>
      <c r="CP28" s="673">
        <v>15340267</v>
      </c>
      <c r="CQ28" s="673">
        <v>8818000</v>
      </c>
      <c r="CR28" s="674">
        <v>8377100</v>
      </c>
      <c r="CS28" s="251">
        <v>0</v>
      </c>
      <c r="CT28" s="676">
        <v>7603131</v>
      </c>
      <c r="CU28" s="658">
        <v>0</v>
      </c>
      <c r="CV28" s="673">
        <v>0</v>
      </c>
      <c r="CW28" s="658">
        <v>0</v>
      </c>
      <c r="CX28" s="658">
        <v>0</v>
      </c>
      <c r="CY28" s="658">
        <v>0</v>
      </c>
      <c r="CZ28" s="673">
        <v>0</v>
      </c>
      <c r="DA28" s="658">
        <v>0</v>
      </c>
      <c r="DB28" s="676">
        <v>0</v>
      </c>
      <c r="DC28" s="251">
        <v>0</v>
      </c>
      <c r="DD28" s="673"/>
      <c r="DE28" s="251">
        <v>0</v>
      </c>
      <c r="DF28" s="673"/>
      <c r="DG28" s="251">
        <v>0</v>
      </c>
      <c r="DH28" s="673"/>
      <c r="DI28" s="653">
        <f>DE28+DC28+DA28+CY28+CW28+CU28+CS28+CQ28+CO28+CM28+CK28+DG28</f>
        <v>65468396</v>
      </c>
      <c r="DJ28" s="653">
        <f t="shared" si="48"/>
        <v>65468396</v>
      </c>
      <c r="DK28" s="699">
        <f t="shared" si="48"/>
        <v>65063795</v>
      </c>
      <c r="DL28" s="653">
        <f t="shared" si="49"/>
        <v>65468396</v>
      </c>
      <c r="DM28" s="653">
        <f t="shared" si="49"/>
        <v>65063795</v>
      </c>
      <c r="DN28" s="611"/>
      <c r="DO28" s="673"/>
      <c r="DP28" s="673"/>
      <c r="DQ28" s="673"/>
      <c r="DR28" s="673"/>
      <c r="DS28" s="673"/>
      <c r="DT28" s="673"/>
      <c r="DU28" s="673"/>
      <c r="DV28" s="673"/>
      <c r="DW28" s="673"/>
      <c r="DX28" s="673"/>
      <c r="DY28" s="673"/>
      <c r="DZ28" s="673"/>
      <c r="EA28" s="673"/>
      <c r="EB28" s="673"/>
      <c r="EC28" s="673"/>
      <c r="ED28" s="673"/>
      <c r="EE28" s="673"/>
      <c r="EF28" s="673"/>
      <c r="EG28" s="673"/>
      <c r="EH28" s="673"/>
      <c r="EI28" s="673"/>
      <c r="EJ28" s="673"/>
      <c r="EK28" s="673"/>
      <c r="EL28" s="673"/>
      <c r="EM28" s="611"/>
      <c r="EN28" s="652"/>
      <c r="EO28" s="674"/>
      <c r="EP28" s="652"/>
      <c r="EQ28" s="653"/>
      <c r="ER28" s="252">
        <f t="shared" si="50"/>
        <v>0</v>
      </c>
      <c r="ES28" s="217">
        <f t="shared" si="18"/>
        <v>0.99381990357607053</v>
      </c>
      <c r="ET28" s="217">
        <f t="shared" si="17"/>
        <v>0.99381990357607053</v>
      </c>
      <c r="EU28" s="217">
        <f t="shared" si="15"/>
        <v>0.99853352429124387</v>
      </c>
      <c r="EV28" s="217">
        <f t="shared" si="16"/>
        <v>0.99853352429124387</v>
      </c>
      <c r="EW28" s="959"/>
      <c r="EX28" s="964" t="s">
        <v>569</v>
      </c>
      <c r="EY28" s="965" t="s">
        <v>570</v>
      </c>
      <c r="EZ28" s="958"/>
      <c r="FA28" s="967"/>
      <c r="FB28" s="957"/>
      <c r="FC28" s="70"/>
      <c r="FD28" s="70"/>
      <c r="FE28" s="70"/>
      <c r="FF28" s="70"/>
      <c r="FG28" s="70"/>
      <c r="FH28" s="70"/>
    </row>
    <row r="29" spans="1:164" s="28" customFormat="1" ht="39.950000000000003" customHeight="1" thickBot="1" x14ac:dyDescent="0.3">
      <c r="A29" s="993"/>
      <c r="B29" s="998"/>
      <c r="C29" s="1011"/>
      <c r="D29" s="987"/>
      <c r="E29" s="990"/>
      <c r="F29" s="195" t="s">
        <v>43</v>
      </c>
      <c r="G29" s="677">
        <f>AA29+BE29+CH29+CJ29+DN29</f>
        <v>149</v>
      </c>
      <c r="H29" s="678">
        <f>H24+H27</f>
        <v>28</v>
      </c>
      <c r="I29" s="722"/>
      <c r="J29" s="722"/>
      <c r="K29" s="678">
        <f t="shared" ref="K29:V29" si="51">K24+K27</f>
        <v>0</v>
      </c>
      <c r="L29" s="678">
        <f t="shared" si="51"/>
        <v>0</v>
      </c>
      <c r="M29" s="678">
        <f t="shared" si="51"/>
        <v>1</v>
      </c>
      <c r="N29" s="678">
        <f t="shared" si="51"/>
        <v>1</v>
      </c>
      <c r="O29" s="678">
        <f t="shared" si="51"/>
        <v>8</v>
      </c>
      <c r="P29" s="678">
        <f t="shared" si="51"/>
        <v>8</v>
      </c>
      <c r="Q29" s="678">
        <f t="shared" si="51"/>
        <v>7.5</v>
      </c>
      <c r="R29" s="678">
        <f t="shared" si="51"/>
        <v>7.5</v>
      </c>
      <c r="S29" s="678">
        <f t="shared" si="51"/>
        <v>5.5</v>
      </c>
      <c r="T29" s="678">
        <f t="shared" si="51"/>
        <v>5.5</v>
      </c>
      <c r="U29" s="678">
        <f t="shared" si="51"/>
        <v>5</v>
      </c>
      <c r="V29" s="678">
        <f t="shared" si="51"/>
        <v>5</v>
      </c>
      <c r="W29" s="681">
        <f t="shared" si="0"/>
        <v>27</v>
      </c>
      <c r="X29" s="677">
        <f t="shared" si="1"/>
        <v>27</v>
      </c>
      <c r="Y29" s="681">
        <f t="shared" si="2"/>
        <v>27</v>
      </c>
      <c r="Z29" s="677">
        <f t="shared" si="12"/>
        <v>27</v>
      </c>
      <c r="AA29" s="681">
        <f t="shared" si="43"/>
        <v>27</v>
      </c>
      <c r="AB29" s="679">
        <f t="shared" ref="AB29:AZ29" si="52">AB24+AB27</f>
        <v>38</v>
      </c>
      <c r="AC29" s="681">
        <f t="shared" si="52"/>
        <v>1</v>
      </c>
      <c r="AD29" s="681">
        <f t="shared" si="52"/>
        <v>1</v>
      </c>
      <c r="AE29" s="681">
        <f t="shared" si="52"/>
        <v>1.34</v>
      </c>
      <c r="AF29" s="681">
        <f t="shared" si="52"/>
        <v>0.34</v>
      </c>
      <c r="AG29" s="681">
        <f t="shared" si="52"/>
        <v>1.34</v>
      </c>
      <c r="AH29" s="681">
        <f t="shared" si="52"/>
        <v>1.34</v>
      </c>
      <c r="AI29" s="681">
        <f t="shared" si="52"/>
        <v>3.73</v>
      </c>
      <c r="AJ29" s="681">
        <f t="shared" si="52"/>
        <v>4.7300000000000004</v>
      </c>
      <c r="AK29" s="681">
        <f t="shared" si="52"/>
        <v>7.63</v>
      </c>
      <c r="AL29" s="681">
        <f t="shared" si="52"/>
        <v>7.63</v>
      </c>
      <c r="AM29" s="681">
        <f t="shared" si="52"/>
        <v>4.16</v>
      </c>
      <c r="AN29" s="681">
        <f t="shared" si="52"/>
        <v>4.16</v>
      </c>
      <c r="AO29" s="681">
        <f t="shared" si="52"/>
        <v>4.28</v>
      </c>
      <c r="AP29" s="681">
        <f t="shared" si="52"/>
        <v>4.32</v>
      </c>
      <c r="AQ29" s="681">
        <f t="shared" si="52"/>
        <v>0.16</v>
      </c>
      <c r="AR29" s="681">
        <f t="shared" si="52"/>
        <v>0.16</v>
      </c>
      <c r="AS29" s="681">
        <f t="shared" si="52"/>
        <v>5.77</v>
      </c>
      <c r="AT29" s="681">
        <f t="shared" si="52"/>
        <v>5.77</v>
      </c>
      <c r="AU29" s="681">
        <f t="shared" si="52"/>
        <v>0.78</v>
      </c>
      <c r="AV29" s="681">
        <f t="shared" si="52"/>
        <v>0.82</v>
      </c>
      <c r="AW29" s="681">
        <f t="shared" si="52"/>
        <v>5.39</v>
      </c>
      <c r="AX29" s="681">
        <f t="shared" si="52"/>
        <v>4.05</v>
      </c>
      <c r="AY29" s="681">
        <f t="shared" si="52"/>
        <v>2.42</v>
      </c>
      <c r="AZ29" s="681">
        <f t="shared" si="52"/>
        <v>3.93</v>
      </c>
      <c r="BA29" s="682">
        <f t="shared" si="44"/>
        <v>38</v>
      </c>
      <c r="BB29" s="681">
        <f t="shared" si="13"/>
        <v>38</v>
      </c>
      <c r="BC29" s="681">
        <f t="shared" si="4"/>
        <v>38.25</v>
      </c>
      <c r="BD29" s="682">
        <f t="shared" si="45"/>
        <v>38</v>
      </c>
      <c r="BE29" s="682">
        <f t="shared" si="6"/>
        <v>38.25</v>
      </c>
      <c r="BF29" s="683">
        <f>BF24+BF27</f>
        <v>35</v>
      </c>
      <c r="BG29" s="684">
        <f>BG24+BG27</f>
        <v>0.42</v>
      </c>
      <c r="BH29" s="684">
        <f t="shared" ref="BH29:CD29" si="53">BH24+BH27</f>
        <v>0.42</v>
      </c>
      <c r="BI29" s="684">
        <f t="shared" si="53"/>
        <v>2.6</v>
      </c>
      <c r="BJ29" s="684">
        <f t="shared" si="53"/>
        <v>2.6</v>
      </c>
      <c r="BK29" s="684">
        <f t="shared" si="53"/>
        <v>4.28</v>
      </c>
      <c r="BL29" s="684">
        <f t="shared" si="53"/>
        <v>4.28</v>
      </c>
      <c r="BM29" s="684">
        <f t="shared" si="53"/>
        <v>1.35</v>
      </c>
      <c r="BN29" s="684">
        <f t="shared" si="53"/>
        <v>1.35</v>
      </c>
      <c r="BO29" s="684">
        <f t="shared" si="53"/>
        <v>3.75</v>
      </c>
      <c r="BP29" s="684">
        <f t="shared" si="53"/>
        <v>3.14</v>
      </c>
      <c r="BQ29" s="684">
        <f t="shared" si="53"/>
        <v>5.77</v>
      </c>
      <c r="BR29" s="684">
        <f t="shared" si="53"/>
        <v>5.77</v>
      </c>
      <c r="BS29" s="684">
        <f t="shared" si="53"/>
        <v>4.03</v>
      </c>
      <c r="BT29" s="684">
        <f t="shared" si="53"/>
        <v>4.03</v>
      </c>
      <c r="BU29" s="684">
        <f t="shared" si="53"/>
        <v>1.77</v>
      </c>
      <c r="BV29" s="684">
        <f t="shared" si="53"/>
        <v>1.77</v>
      </c>
      <c r="BW29" s="684">
        <f t="shared" si="53"/>
        <v>3.82</v>
      </c>
      <c r="BX29" s="684">
        <f t="shared" si="53"/>
        <v>4.4800000000000004</v>
      </c>
      <c r="BY29" s="684">
        <f t="shared" si="53"/>
        <v>1.52</v>
      </c>
      <c r="BZ29" s="684">
        <f t="shared" si="53"/>
        <v>1.52</v>
      </c>
      <c r="CA29" s="684">
        <f t="shared" si="53"/>
        <v>1.77</v>
      </c>
      <c r="CB29" s="684">
        <f t="shared" si="53"/>
        <v>1.77</v>
      </c>
      <c r="CC29" s="684">
        <f t="shared" si="53"/>
        <v>3.92</v>
      </c>
      <c r="CD29" s="684">
        <f t="shared" si="53"/>
        <v>3.87</v>
      </c>
      <c r="CE29" s="685">
        <f t="shared" si="46"/>
        <v>35</v>
      </c>
      <c r="CF29" s="685">
        <f t="shared" si="8"/>
        <v>35</v>
      </c>
      <c r="CG29" s="685">
        <f t="shared" si="9"/>
        <v>35</v>
      </c>
      <c r="CH29" s="685">
        <f t="shared" si="47"/>
        <v>35</v>
      </c>
      <c r="CI29" s="685">
        <f t="shared" si="47"/>
        <v>35</v>
      </c>
      <c r="CJ29" s="683">
        <f>CJ24+CJ27</f>
        <v>35.700000000000003</v>
      </c>
      <c r="CK29" s="681">
        <f>CK24+CK27</f>
        <v>0.17</v>
      </c>
      <c r="CL29" s="681">
        <f>CL24+CL27</f>
        <v>0.17</v>
      </c>
      <c r="CM29" s="681">
        <f>CM24+CM27</f>
        <v>2.1</v>
      </c>
      <c r="CN29" s="681">
        <f t="shared" ref="CN29:DC30" si="54">CN24+CN27</f>
        <v>2.1</v>
      </c>
      <c r="CO29" s="681">
        <f t="shared" ref="CO29:CW29" si="55">CO24+CO27</f>
        <v>1.61</v>
      </c>
      <c r="CP29" s="681">
        <f t="shared" si="55"/>
        <v>1.61</v>
      </c>
      <c r="CQ29" s="681">
        <f t="shared" si="55"/>
        <v>0.77</v>
      </c>
      <c r="CR29" s="681">
        <f t="shared" si="55"/>
        <v>0.23</v>
      </c>
      <c r="CS29" s="681">
        <f t="shared" si="55"/>
        <v>4.1500000000000004</v>
      </c>
      <c r="CT29" s="681">
        <f t="shared" si="55"/>
        <v>4.6900000000000004</v>
      </c>
      <c r="CU29" s="686">
        <f t="shared" si="55"/>
        <v>3.59</v>
      </c>
      <c r="CV29" s="686">
        <f t="shared" si="55"/>
        <v>2.61</v>
      </c>
      <c r="CW29" s="686">
        <f t="shared" si="55"/>
        <v>2.93</v>
      </c>
      <c r="CX29" s="686">
        <f>+CX24+CX27</f>
        <v>3.7</v>
      </c>
      <c r="CY29" s="686">
        <f>CY24+CY27</f>
        <v>1.5</v>
      </c>
      <c r="CZ29" s="686">
        <f>CZ24+CZ27</f>
        <v>2</v>
      </c>
      <c r="DA29" s="686">
        <f>DA24+DA27</f>
        <v>12.78</v>
      </c>
      <c r="DB29" s="687">
        <f>DB24+DB27</f>
        <v>6.78</v>
      </c>
      <c r="DC29" s="681">
        <f>DC24+DC27</f>
        <v>0.92</v>
      </c>
      <c r="DD29" s="681"/>
      <c r="DE29" s="681">
        <f>DE24+DE27</f>
        <v>2.4700000000000002</v>
      </c>
      <c r="DF29" s="681"/>
      <c r="DG29" s="681">
        <f>DG24+DG27</f>
        <v>2.71</v>
      </c>
      <c r="DH29" s="681"/>
      <c r="DI29" s="684">
        <f>DG29+DE29+DC29+DA29+CW29+CU29+CS29+CQ29+CO29+CM29+CK29+CY29</f>
        <v>35.699999999999996</v>
      </c>
      <c r="DJ29" s="684">
        <f>DJ24+DJ27</f>
        <v>29.6</v>
      </c>
      <c r="DK29" s="684">
        <f>DK24+DK27</f>
        <v>23.89</v>
      </c>
      <c r="DL29" s="677">
        <f t="shared" si="49"/>
        <v>35.700000000000003</v>
      </c>
      <c r="DM29" s="684">
        <f t="shared" si="49"/>
        <v>23.89</v>
      </c>
      <c r="DN29" s="681">
        <f>DN24+DN27</f>
        <v>13.05</v>
      </c>
      <c r="DO29" s="679"/>
      <c r="DP29" s="679"/>
      <c r="DQ29" s="679"/>
      <c r="DR29" s="679"/>
      <c r="DS29" s="679"/>
      <c r="DT29" s="679"/>
      <c r="DU29" s="679"/>
      <c r="DV29" s="679"/>
      <c r="DW29" s="679"/>
      <c r="DX29" s="679"/>
      <c r="DY29" s="679"/>
      <c r="DZ29" s="679"/>
      <c r="EA29" s="679"/>
      <c r="EB29" s="679"/>
      <c r="EC29" s="679"/>
      <c r="ED29" s="679"/>
      <c r="EE29" s="679"/>
      <c r="EF29" s="679"/>
      <c r="EG29" s="679"/>
      <c r="EH29" s="679"/>
      <c r="EI29" s="679"/>
      <c r="EJ29" s="679"/>
      <c r="EK29" s="679"/>
      <c r="EL29" s="679"/>
      <c r="EM29" s="681"/>
      <c r="EN29" s="677"/>
      <c r="EO29" s="683"/>
      <c r="EP29" s="679"/>
      <c r="EQ29" s="681"/>
      <c r="ER29" s="252">
        <f t="shared" si="50"/>
        <v>0.53051643192488263</v>
      </c>
      <c r="ES29" s="219">
        <f t="shared" si="18"/>
        <v>0.80709459459459454</v>
      </c>
      <c r="ET29" s="219">
        <f t="shared" si="17"/>
        <v>0.66918767507002797</v>
      </c>
      <c r="EU29" s="219">
        <f t="shared" si="15"/>
        <v>0.95787037037037037</v>
      </c>
      <c r="EV29" s="219">
        <f t="shared" si="16"/>
        <v>0.83315436241610741</v>
      </c>
      <c r="EW29" s="959"/>
      <c r="EX29" s="964" t="s">
        <v>569</v>
      </c>
      <c r="EY29" s="965" t="s">
        <v>570</v>
      </c>
      <c r="EZ29" s="958"/>
      <c r="FA29" s="967"/>
      <c r="FB29" s="957"/>
      <c r="FC29" s="3"/>
      <c r="FD29" s="3"/>
      <c r="FE29" s="3"/>
      <c r="FF29" s="3"/>
      <c r="FG29" s="3"/>
      <c r="FH29" s="3"/>
    </row>
    <row r="30" spans="1:164" s="28" customFormat="1" ht="39.950000000000003" customHeight="1" thickBot="1" x14ac:dyDescent="0.3">
      <c r="A30" s="993"/>
      <c r="B30" s="999"/>
      <c r="C30" s="1012"/>
      <c r="D30" s="988"/>
      <c r="E30" s="1009"/>
      <c r="F30" s="196" t="s">
        <v>45</v>
      </c>
      <c r="G30" s="688">
        <f>G25+G28</f>
        <v>2915024921</v>
      </c>
      <c r="H30" s="689">
        <f t="shared" ref="H30:BS30" si="56">H25+H28</f>
        <v>302855000</v>
      </c>
      <c r="I30" s="689">
        <f t="shared" si="56"/>
        <v>0</v>
      </c>
      <c r="J30" s="689">
        <f t="shared" si="56"/>
        <v>0</v>
      </c>
      <c r="K30" s="689">
        <f t="shared" si="56"/>
        <v>0</v>
      </c>
      <c r="L30" s="689">
        <f t="shared" si="56"/>
        <v>0</v>
      </c>
      <c r="M30" s="689">
        <f t="shared" si="56"/>
        <v>176784000</v>
      </c>
      <c r="N30" s="689">
        <f t="shared" si="56"/>
        <v>176784000</v>
      </c>
      <c r="O30" s="689">
        <f t="shared" si="56"/>
        <v>0</v>
      </c>
      <c r="P30" s="689">
        <f t="shared" si="56"/>
        <v>0</v>
      </c>
      <c r="Q30" s="689">
        <f t="shared" si="56"/>
        <v>0</v>
      </c>
      <c r="R30" s="689">
        <f t="shared" si="56"/>
        <v>0</v>
      </c>
      <c r="S30" s="689">
        <f t="shared" si="56"/>
        <v>13739500</v>
      </c>
      <c r="T30" s="689">
        <f t="shared" si="56"/>
        <v>13739500</v>
      </c>
      <c r="U30" s="689">
        <f t="shared" si="56"/>
        <v>87165000</v>
      </c>
      <c r="V30" s="689">
        <f t="shared" si="56"/>
        <v>87165000</v>
      </c>
      <c r="W30" s="689">
        <f t="shared" si="56"/>
        <v>277688500</v>
      </c>
      <c r="X30" s="689">
        <f t="shared" si="56"/>
        <v>277688500</v>
      </c>
      <c r="Y30" s="689">
        <f t="shared" si="56"/>
        <v>277688500</v>
      </c>
      <c r="Z30" s="689">
        <f t="shared" si="56"/>
        <v>277688500</v>
      </c>
      <c r="AA30" s="689">
        <f t="shared" si="56"/>
        <v>277688500</v>
      </c>
      <c r="AB30" s="689">
        <f t="shared" si="56"/>
        <v>643265367</v>
      </c>
      <c r="AC30" s="689">
        <f t="shared" si="56"/>
        <v>24279467</v>
      </c>
      <c r="AD30" s="689">
        <f t="shared" si="56"/>
        <v>24279467</v>
      </c>
      <c r="AE30" s="689">
        <f t="shared" si="56"/>
        <v>69482433</v>
      </c>
      <c r="AF30" s="689">
        <f t="shared" si="56"/>
        <v>69482433</v>
      </c>
      <c r="AG30" s="689">
        <f t="shared" si="56"/>
        <v>334483100</v>
      </c>
      <c r="AH30" s="689">
        <f t="shared" si="56"/>
        <v>303514100</v>
      </c>
      <c r="AI30" s="689">
        <f t="shared" si="56"/>
        <v>81282167</v>
      </c>
      <c r="AJ30" s="689">
        <f t="shared" si="56"/>
        <v>69879167</v>
      </c>
      <c r="AK30" s="689">
        <f t="shared" si="56"/>
        <v>0</v>
      </c>
      <c r="AL30" s="689">
        <f t="shared" si="56"/>
        <v>11403000</v>
      </c>
      <c r="AM30" s="689">
        <f t="shared" si="56"/>
        <v>0</v>
      </c>
      <c r="AN30" s="689">
        <f t="shared" si="56"/>
        <v>0</v>
      </c>
      <c r="AO30" s="689">
        <f t="shared" si="56"/>
        <v>0</v>
      </c>
      <c r="AP30" s="689">
        <f t="shared" si="56"/>
        <v>0</v>
      </c>
      <c r="AQ30" s="689">
        <f t="shared" si="56"/>
        <v>0</v>
      </c>
      <c r="AR30" s="689">
        <f t="shared" si="56"/>
        <v>3836000</v>
      </c>
      <c r="AS30" s="689">
        <f t="shared" si="56"/>
        <v>205219742</v>
      </c>
      <c r="AT30" s="689">
        <f t="shared" si="56"/>
        <v>25405456</v>
      </c>
      <c r="AU30" s="689">
        <f t="shared" si="56"/>
        <v>0</v>
      </c>
      <c r="AV30" s="689">
        <f t="shared" si="56"/>
        <v>0</v>
      </c>
      <c r="AW30" s="689">
        <f t="shared" si="56"/>
        <v>41504833</v>
      </c>
      <c r="AX30" s="689">
        <f t="shared" si="56"/>
        <v>69098900</v>
      </c>
      <c r="AY30" s="689">
        <f t="shared" si="56"/>
        <v>-131597785</v>
      </c>
      <c r="AZ30" s="689">
        <f t="shared" si="56"/>
        <v>22554000</v>
      </c>
      <c r="BA30" s="689">
        <f t="shared" si="56"/>
        <v>624653957</v>
      </c>
      <c r="BB30" s="689">
        <f t="shared" si="56"/>
        <v>624653957</v>
      </c>
      <c r="BC30" s="689">
        <f t="shared" si="56"/>
        <v>599452523</v>
      </c>
      <c r="BD30" s="689">
        <f t="shared" si="56"/>
        <v>624653957</v>
      </c>
      <c r="BE30" s="689">
        <f t="shared" si="56"/>
        <v>599452523</v>
      </c>
      <c r="BF30" s="689">
        <f t="shared" si="56"/>
        <v>899706003</v>
      </c>
      <c r="BG30" s="689">
        <f t="shared" si="56"/>
        <v>607939945</v>
      </c>
      <c r="BH30" s="689">
        <f t="shared" si="56"/>
        <v>548316625</v>
      </c>
      <c r="BI30" s="689">
        <f t="shared" si="56"/>
        <v>28591733</v>
      </c>
      <c r="BJ30" s="689">
        <f t="shared" si="56"/>
        <v>32564899</v>
      </c>
      <c r="BK30" s="689">
        <f t="shared" si="56"/>
        <v>0</v>
      </c>
      <c r="BL30" s="689">
        <f t="shared" si="56"/>
        <v>11218178</v>
      </c>
      <c r="BM30" s="689">
        <f t="shared" si="56"/>
        <v>0</v>
      </c>
      <c r="BN30" s="689">
        <f t="shared" si="56"/>
        <v>0</v>
      </c>
      <c r="BO30" s="689">
        <f t="shared" si="56"/>
        <v>0</v>
      </c>
      <c r="BP30" s="689">
        <f t="shared" si="56"/>
        <v>1534400</v>
      </c>
      <c r="BQ30" s="689">
        <f t="shared" si="56"/>
        <v>154308325</v>
      </c>
      <c r="BR30" s="689">
        <f t="shared" si="56"/>
        <v>7441000</v>
      </c>
      <c r="BS30" s="689">
        <f t="shared" si="56"/>
        <v>0</v>
      </c>
      <c r="BT30" s="689">
        <f t="shared" ref="BT30:CM30" si="57">BT25+BT28</f>
        <v>71651933</v>
      </c>
      <c r="BU30" s="689">
        <f t="shared" si="57"/>
        <v>0</v>
      </c>
      <c r="BV30" s="689">
        <f t="shared" si="57"/>
        <v>5026700</v>
      </c>
      <c r="BW30" s="689">
        <f t="shared" si="57"/>
        <v>0</v>
      </c>
      <c r="BX30" s="689">
        <f t="shared" si="57"/>
        <v>83929267</v>
      </c>
      <c r="BY30" s="689">
        <f t="shared" si="57"/>
        <v>13690000</v>
      </c>
      <c r="BZ30" s="689">
        <f t="shared" si="57"/>
        <v>-3782567</v>
      </c>
      <c r="CA30" s="689">
        <f t="shared" si="57"/>
        <v>95176000</v>
      </c>
      <c r="CB30" s="689">
        <f t="shared" si="57"/>
        <v>29490500</v>
      </c>
      <c r="CC30" s="689">
        <f t="shared" si="57"/>
        <v>-45624501</v>
      </c>
      <c r="CD30" s="689">
        <f t="shared" si="57"/>
        <v>30236567</v>
      </c>
      <c r="CE30" s="689">
        <f t="shared" si="57"/>
        <v>854081502</v>
      </c>
      <c r="CF30" s="689">
        <f t="shared" si="57"/>
        <v>854081502</v>
      </c>
      <c r="CG30" s="689">
        <f t="shared" si="57"/>
        <v>817627502</v>
      </c>
      <c r="CH30" s="689">
        <f t="shared" si="57"/>
        <v>854081502</v>
      </c>
      <c r="CI30" s="689">
        <f t="shared" si="57"/>
        <v>817627502</v>
      </c>
      <c r="CJ30" s="689">
        <f t="shared" si="57"/>
        <v>766153396</v>
      </c>
      <c r="CK30" s="689">
        <f t="shared" si="57"/>
        <v>267981466</v>
      </c>
      <c r="CL30" s="689">
        <f t="shared" si="57"/>
        <v>267981466</v>
      </c>
      <c r="CM30" s="689">
        <f t="shared" si="57"/>
        <v>468566467</v>
      </c>
      <c r="CN30" s="689">
        <f t="shared" si="54"/>
        <v>229884831</v>
      </c>
      <c r="CO30" s="689">
        <f t="shared" si="54"/>
        <v>20787463</v>
      </c>
      <c r="CP30" s="689">
        <f t="shared" si="54"/>
        <v>59430267</v>
      </c>
      <c r="CQ30" s="689">
        <f t="shared" si="54"/>
        <v>8818000</v>
      </c>
      <c r="CR30" s="689">
        <f t="shared" si="54"/>
        <v>61507100</v>
      </c>
      <c r="CS30" s="689">
        <f t="shared" si="54"/>
        <v>0</v>
      </c>
      <c r="CT30" s="689">
        <f t="shared" si="54"/>
        <v>64725630</v>
      </c>
      <c r="CU30" s="690">
        <f t="shared" si="54"/>
        <v>0</v>
      </c>
      <c r="CV30" s="690">
        <f t="shared" si="54"/>
        <v>27391000</v>
      </c>
      <c r="CW30" s="690">
        <f t="shared" si="54"/>
        <v>0</v>
      </c>
      <c r="CX30" s="690">
        <f t="shared" si="54"/>
        <v>0</v>
      </c>
      <c r="CY30" s="690">
        <f t="shared" si="54"/>
        <v>0</v>
      </c>
      <c r="CZ30" s="690">
        <f t="shared" si="54"/>
        <v>0</v>
      </c>
      <c r="DA30" s="690">
        <f t="shared" si="54"/>
        <v>0</v>
      </c>
      <c r="DB30" s="689">
        <f t="shared" si="54"/>
        <v>17636000</v>
      </c>
      <c r="DC30" s="689">
        <f t="shared" si="54"/>
        <v>0</v>
      </c>
      <c r="DD30" s="689">
        <f t="shared" ref="DD30:DN30" si="58">DD25+DD28</f>
        <v>0</v>
      </c>
      <c r="DE30" s="689">
        <f t="shared" si="58"/>
        <v>0</v>
      </c>
      <c r="DF30" s="689">
        <f t="shared" si="58"/>
        <v>0</v>
      </c>
      <c r="DG30" s="689">
        <f t="shared" si="58"/>
        <v>0</v>
      </c>
      <c r="DH30" s="689">
        <f t="shared" si="58"/>
        <v>0</v>
      </c>
      <c r="DI30" s="689">
        <f t="shared" si="58"/>
        <v>766153396</v>
      </c>
      <c r="DJ30" s="689">
        <f t="shared" si="58"/>
        <v>766153396</v>
      </c>
      <c r="DK30" s="689">
        <f t="shared" si="58"/>
        <v>728556294</v>
      </c>
      <c r="DL30" s="689">
        <f t="shared" si="58"/>
        <v>766153396</v>
      </c>
      <c r="DM30" s="689">
        <f t="shared" si="58"/>
        <v>728556294</v>
      </c>
      <c r="DN30" s="689">
        <f t="shared" si="58"/>
        <v>454103000</v>
      </c>
      <c r="DO30" s="691"/>
      <c r="DP30" s="691"/>
      <c r="DQ30" s="691"/>
      <c r="DR30" s="691"/>
      <c r="DS30" s="691"/>
      <c r="DT30" s="691"/>
      <c r="DU30" s="691"/>
      <c r="DV30" s="691"/>
      <c r="DW30" s="691"/>
      <c r="DX30" s="691"/>
      <c r="DY30" s="691"/>
      <c r="DZ30" s="691"/>
      <c r="EA30" s="691"/>
      <c r="EB30" s="691"/>
      <c r="EC30" s="691"/>
      <c r="ED30" s="691"/>
      <c r="EE30" s="691"/>
      <c r="EF30" s="691"/>
      <c r="EG30" s="691"/>
      <c r="EH30" s="691"/>
      <c r="EI30" s="691"/>
      <c r="EJ30" s="691"/>
      <c r="EK30" s="691"/>
      <c r="EL30" s="691"/>
      <c r="EM30" s="692"/>
      <c r="EN30" s="693"/>
      <c r="EO30" s="693"/>
      <c r="EP30" s="693"/>
      <c r="EQ30" s="693"/>
      <c r="ER30" s="220">
        <f>IFERROR(DB30/DA30,0)</f>
        <v>0</v>
      </c>
      <c r="ES30" s="220">
        <f>DK30/DJ30</f>
        <v>0.95092744847664945</v>
      </c>
      <c r="ET30" s="220">
        <f>DM30/DL30</f>
        <v>0.95092744847664945</v>
      </c>
      <c r="EU30" s="220">
        <f t="shared" si="15"/>
        <v>0.96065431420635261</v>
      </c>
      <c r="EV30" s="253">
        <f t="shared" si="16"/>
        <v>0.83132216179087681</v>
      </c>
      <c r="EW30" s="960"/>
      <c r="EX30" s="964" t="s">
        <v>569</v>
      </c>
      <c r="EY30" s="965" t="s">
        <v>570</v>
      </c>
      <c r="EZ30" s="958"/>
      <c r="FA30" s="968"/>
      <c r="FB30" s="957"/>
      <c r="FC30" s="71"/>
      <c r="FD30" s="71"/>
      <c r="FE30" s="71"/>
      <c r="FF30" s="71"/>
      <c r="FG30" s="71"/>
      <c r="FH30" s="71"/>
    </row>
    <row r="31" spans="1:164" s="3" customFormat="1" ht="39.950000000000003" customHeight="1" x14ac:dyDescent="0.2">
      <c r="A31" s="993"/>
      <c r="B31" s="998">
        <v>4</v>
      </c>
      <c r="C31" s="995" t="s">
        <v>327</v>
      </c>
      <c r="D31" s="1003" t="s">
        <v>280</v>
      </c>
      <c r="E31" s="989">
        <v>540</v>
      </c>
      <c r="F31" s="197" t="s">
        <v>41</v>
      </c>
      <c r="G31" s="694">
        <f>AA31+BE31+CI31+DL31+DN31</f>
        <v>94.12</v>
      </c>
      <c r="H31" s="712">
        <v>12</v>
      </c>
      <c r="I31" s="712"/>
      <c r="J31" s="712"/>
      <c r="K31" s="715">
        <v>1</v>
      </c>
      <c r="L31" s="723">
        <v>1</v>
      </c>
      <c r="M31" s="715">
        <v>1.4</v>
      </c>
      <c r="N31" s="715">
        <v>1.4</v>
      </c>
      <c r="O31" s="715">
        <v>2</v>
      </c>
      <c r="P31" s="715">
        <v>2</v>
      </c>
      <c r="Q31" s="715">
        <v>2.2000000000000002</v>
      </c>
      <c r="R31" s="715">
        <v>2.2000000000000002</v>
      </c>
      <c r="S31" s="724">
        <v>3.2</v>
      </c>
      <c r="T31" s="723">
        <v>3.2</v>
      </c>
      <c r="U31" s="715">
        <v>1.2</v>
      </c>
      <c r="V31" s="715">
        <v>1.2</v>
      </c>
      <c r="W31" s="694">
        <f t="shared" si="0"/>
        <v>11.000000000000002</v>
      </c>
      <c r="X31" s="694">
        <f t="shared" si="1"/>
        <v>11.000000000000002</v>
      </c>
      <c r="Y31" s="694">
        <f t="shared" si="2"/>
        <v>11.000000000000002</v>
      </c>
      <c r="Z31" s="694">
        <f t="shared" si="12"/>
        <v>11.000000000000002</v>
      </c>
      <c r="AA31" s="694">
        <f t="shared" ref="AA31:AA36" si="59">V31+T31+R31+P31+N31+L31+J31</f>
        <v>11.000000000000002</v>
      </c>
      <c r="AB31" s="695">
        <v>24</v>
      </c>
      <c r="AC31" s="712">
        <v>0</v>
      </c>
      <c r="AD31" s="715">
        <v>0</v>
      </c>
      <c r="AE31" s="715">
        <v>0.57999999999999996</v>
      </c>
      <c r="AF31" s="715">
        <v>0.57999999999999996</v>
      </c>
      <c r="AG31" s="715">
        <v>1.78</v>
      </c>
      <c r="AH31" s="715">
        <v>1.78</v>
      </c>
      <c r="AI31" s="715">
        <v>2.58</v>
      </c>
      <c r="AJ31" s="715">
        <v>2.58</v>
      </c>
      <c r="AK31" s="715">
        <v>1.7</v>
      </c>
      <c r="AL31" s="715">
        <v>1.7</v>
      </c>
      <c r="AM31" s="715">
        <v>3.5</v>
      </c>
      <c r="AN31" s="715">
        <v>0.7</v>
      </c>
      <c r="AO31" s="715">
        <v>0.78</v>
      </c>
      <c r="AP31" s="715">
        <v>0.78</v>
      </c>
      <c r="AQ31" s="715">
        <v>2.5</v>
      </c>
      <c r="AR31" s="715">
        <v>0.5</v>
      </c>
      <c r="AS31" s="715">
        <v>1.7</v>
      </c>
      <c r="AT31" s="715">
        <v>1.25</v>
      </c>
      <c r="AU31" s="715">
        <v>3.09</v>
      </c>
      <c r="AV31" s="715">
        <v>1.25</v>
      </c>
      <c r="AW31" s="715">
        <v>3.2</v>
      </c>
      <c r="AX31" s="715">
        <v>5.75</v>
      </c>
      <c r="AY31" s="715">
        <v>0.59</v>
      </c>
      <c r="AZ31" s="715">
        <v>4.25</v>
      </c>
      <c r="BA31" s="699">
        <f t="shared" ref="BA31:BA36" si="60">AY31+AW31+AU31+AS31+AO31+AM31+AK31+AI31+AG31+AE31+AQ31+AC31</f>
        <v>22</v>
      </c>
      <c r="BB31" s="699">
        <f t="shared" si="13"/>
        <v>22</v>
      </c>
      <c r="BC31" s="699">
        <f t="shared" si="4"/>
        <v>21.119999999999997</v>
      </c>
      <c r="BD31" s="699">
        <f t="shared" ref="BD31:BD36" si="61">AY31+AW31+AU31+AS31+AO31+AM31+AK31+AI31+AG31+AE31+AQ31+AC31</f>
        <v>22</v>
      </c>
      <c r="BE31" s="699">
        <f t="shared" si="6"/>
        <v>21.119999999999997</v>
      </c>
      <c r="BF31" s="694">
        <v>24</v>
      </c>
      <c r="BG31" s="725">
        <v>0.38</v>
      </c>
      <c r="BH31" s="725">
        <v>0.38</v>
      </c>
      <c r="BI31" s="725">
        <v>1.56</v>
      </c>
      <c r="BJ31" s="725">
        <v>1.56</v>
      </c>
      <c r="BK31" s="725">
        <v>1.56</v>
      </c>
      <c r="BL31" s="699">
        <v>1.56</v>
      </c>
      <c r="BM31" s="725">
        <v>1.96</v>
      </c>
      <c r="BN31" s="699">
        <v>1.96</v>
      </c>
      <c r="BO31" s="725">
        <v>1.44</v>
      </c>
      <c r="BP31" s="699">
        <v>1.44</v>
      </c>
      <c r="BQ31" s="725">
        <v>2.6799999999999997</v>
      </c>
      <c r="BR31" s="699">
        <v>2.68</v>
      </c>
      <c r="BS31" s="726">
        <v>1.7600000000000007</v>
      </c>
      <c r="BT31" s="699">
        <v>1.76</v>
      </c>
      <c r="BU31" s="699">
        <v>2.0099999999999998</v>
      </c>
      <c r="BV31" s="699">
        <v>2.0099999999999998</v>
      </c>
      <c r="BW31" s="726">
        <v>3.7600000000000007</v>
      </c>
      <c r="BX31" s="699">
        <v>3.76</v>
      </c>
      <c r="BY31" s="725">
        <v>2.68</v>
      </c>
      <c r="BZ31" s="699">
        <v>2.68</v>
      </c>
      <c r="CA31" s="725">
        <v>2.1900000000000004</v>
      </c>
      <c r="CB31" s="699">
        <v>2.19</v>
      </c>
      <c r="CC31" s="725">
        <v>2.02</v>
      </c>
      <c r="CD31" s="699">
        <v>2.02</v>
      </c>
      <c r="CE31" s="716">
        <f t="shared" ref="CE31:CE36" si="62">+BG31+BI31+BK31+BM31+BO31+BQ31+BS31+BU31+BW31+BY31+CA31+CC31</f>
        <v>24</v>
      </c>
      <c r="CF31" s="716">
        <f t="shared" si="8"/>
        <v>24</v>
      </c>
      <c r="CG31" s="716">
        <f t="shared" si="9"/>
        <v>24</v>
      </c>
      <c r="CH31" s="716">
        <f>BG31+BI31+BK31+BM31+BO31+BQ31+BS31+BU31+BW31+BY31+CA31+CC31</f>
        <v>24</v>
      </c>
      <c r="CI31" s="716">
        <f>BH31+BJ31+BL31+BN31+BP31+BR31+BT31+BV31+BX31+BZ31+CB31+CD31</f>
        <v>24</v>
      </c>
      <c r="CJ31" s="694">
        <v>25</v>
      </c>
      <c r="CK31" s="716">
        <v>1.08</v>
      </c>
      <c r="CL31" s="716">
        <v>1.08</v>
      </c>
      <c r="CM31" s="716">
        <v>1.35</v>
      </c>
      <c r="CN31" s="716">
        <v>1.35</v>
      </c>
      <c r="CO31" s="716">
        <v>1.63</v>
      </c>
      <c r="CP31" s="716">
        <v>1.63</v>
      </c>
      <c r="CQ31" s="716">
        <v>2.95</v>
      </c>
      <c r="CR31" s="716">
        <v>2.95</v>
      </c>
      <c r="CS31" s="716">
        <v>1.86</v>
      </c>
      <c r="CT31" s="727">
        <v>1.86</v>
      </c>
      <c r="CU31" s="728">
        <v>1.37</v>
      </c>
      <c r="CV31" s="728">
        <v>1.37</v>
      </c>
      <c r="CW31" s="728">
        <v>1.86</v>
      </c>
      <c r="CX31" s="728">
        <v>1.86</v>
      </c>
      <c r="CY31" s="728">
        <v>2.74</v>
      </c>
      <c r="CZ31" s="728">
        <v>2.74</v>
      </c>
      <c r="DA31" s="728">
        <v>2.54</v>
      </c>
      <c r="DB31" s="727">
        <v>4.4400000000000004</v>
      </c>
      <c r="DC31" s="716">
        <v>3.26</v>
      </c>
      <c r="DD31" s="716"/>
      <c r="DE31" s="716">
        <v>1.63</v>
      </c>
      <c r="DF31" s="716"/>
      <c r="DG31" s="716">
        <v>2.73</v>
      </c>
      <c r="DH31" s="716"/>
      <c r="DI31" s="699">
        <f>DG31+DE31+DC31+DA31+CW31+CU31+CS31+CQ31+CO31+CM31+CK31+CY31</f>
        <v>25</v>
      </c>
      <c r="DJ31" s="699">
        <f t="shared" ref="DJ31:DK35" si="63">CK31+CM31+CO31+CQ31+CS31+CU31+CW31+CY31+DA31</f>
        <v>17.380000000000003</v>
      </c>
      <c r="DK31" s="699">
        <f t="shared" si="63"/>
        <v>19.28</v>
      </c>
      <c r="DL31" s="699">
        <f t="shared" ref="DL31:DM36" si="64">CK31+CM31+CO31+CQ31+CS31+CU31+CW31+CY31+DA31+DC31+DE31+DG31</f>
        <v>25</v>
      </c>
      <c r="DM31" s="699">
        <f t="shared" si="64"/>
        <v>19.28</v>
      </c>
      <c r="DN31" s="694">
        <v>13</v>
      </c>
      <c r="DO31" s="695"/>
      <c r="DP31" s="695"/>
      <c r="DQ31" s="695"/>
      <c r="DR31" s="695"/>
      <c r="DS31" s="695"/>
      <c r="DT31" s="695"/>
      <c r="DU31" s="695"/>
      <c r="DV31" s="695"/>
      <c r="DW31" s="695"/>
      <c r="DX31" s="695"/>
      <c r="DY31" s="695"/>
      <c r="DZ31" s="695"/>
      <c r="EA31" s="695"/>
      <c r="EB31" s="695"/>
      <c r="EC31" s="695"/>
      <c r="ED31" s="695"/>
      <c r="EE31" s="695"/>
      <c r="EF31" s="695"/>
      <c r="EG31" s="695"/>
      <c r="EH31" s="695"/>
      <c r="EI31" s="695"/>
      <c r="EJ31" s="695"/>
      <c r="EK31" s="695"/>
      <c r="EL31" s="695"/>
      <c r="EM31" s="694"/>
      <c r="EN31" s="694"/>
      <c r="EO31" s="694"/>
      <c r="EP31" s="694"/>
      <c r="EQ31" s="694"/>
      <c r="ER31" s="252">
        <f>IFERROR(DB31/DA31,0)</f>
        <v>1.7480314960629924</v>
      </c>
      <c r="ES31" s="252">
        <f>DK31/DJ31</f>
        <v>1.1093210586881472</v>
      </c>
      <c r="ET31" s="252">
        <f t="shared" si="17"/>
        <v>0.7712</v>
      </c>
      <c r="EU31" s="252">
        <f>(AA31+BE31+CI31+DK31)/(Z31+BD31+CH31+DJ31)</f>
        <v>1.0137133638074753</v>
      </c>
      <c r="EV31" s="252">
        <f>(AA31+BE31+CI31+DM31)/G31</f>
        <v>0.80110497237569067</v>
      </c>
      <c r="EW31" s="959" t="s">
        <v>588</v>
      </c>
      <c r="EX31" s="958" t="s">
        <v>281</v>
      </c>
      <c r="EY31" s="958" t="s">
        <v>321</v>
      </c>
      <c r="EZ31" s="958" t="s">
        <v>395</v>
      </c>
      <c r="FA31" s="958" t="s">
        <v>451</v>
      </c>
      <c r="FB31" s="957"/>
    </row>
    <row r="32" spans="1:164" s="70" customFormat="1" ht="39.950000000000003" customHeight="1" x14ac:dyDescent="0.25">
      <c r="A32" s="993"/>
      <c r="B32" s="998"/>
      <c r="C32" s="996"/>
      <c r="D32" s="987"/>
      <c r="E32" s="990"/>
      <c r="F32" s="193" t="s">
        <v>3</v>
      </c>
      <c r="G32" s="649">
        <f>AA32+BE32+CI32+DL32+DN32</f>
        <v>2106906899</v>
      </c>
      <c r="H32" s="649">
        <v>275768000</v>
      </c>
      <c r="I32" s="718"/>
      <c r="J32" s="251"/>
      <c r="K32" s="649">
        <v>105470000</v>
      </c>
      <c r="L32" s="653">
        <v>105470000</v>
      </c>
      <c r="M32" s="649">
        <v>68004000</v>
      </c>
      <c r="N32" s="653">
        <v>68004000</v>
      </c>
      <c r="O32" s="718">
        <v>0</v>
      </c>
      <c r="P32" s="251">
        <v>0</v>
      </c>
      <c r="Q32" s="718">
        <v>0</v>
      </c>
      <c r="R32" s="251">
        <v>0</v>
      </c>
      <c r="S32" s="718">
        <v>0</v>
      </c>
      <c r="T32" s="729">
        <v>0</v>
      </c>
      <c r="U32" s="719">
        <v>82521000</v>
      </c>
      <c r="V32" s="719">
        <v>82521000</v>
      </c>
      <c r="W32" s="649">
        <f t="shared" si="0"/>
        <v>255995000</v>
      </c>
      <c r="X32" s="652">
        <f t="shared" si="1"/>
        <v>255995000</v>
      </c>
      <c r="Y32" s="649">
        <f t="shared" si="2"/>
        <v>255995000</v>
      </c>
      <c r="Z32" s="652">
        <f t="shared" si="12"/>
        <v>255995000</v>
      </c>
      <c r="AA32" s="649">
        <f t="shared" si="59"/>
        <v>255995000</v>
      </c>
      <c r="AB32" s="703">
        <v>375215000</v>
      </c>
      <c r="AC32" s="720">
        <v>0</v>
      </c>
      <c r="AD32" s="251">
        <v>0</v>
      </c>
      <c r="AE32" s="720">
        <v>0</v>
      </c>
      <c r="AF32" s="251">
        <v>0</v>
      </c>
      <c r="AG32" s="653">
        <v>62278000</v>
      </c>
      <c r="AH32" s="653">
        <v>62278000</v>
      </c>
      <c r="AI32" s="653">
        <v>181578000</v>
      </c>
      <c r="AJ32" s="653">
        <v>104174000</v>
      </c>
      <c r="AK32" s="653">
        <v>35208000</v>
      </c>
      <c r="AL32" s="653">
        <v>0</v>
      </c>
      <c r="AM32" s="251">
        <v>0</v>
      </c>
      <c r="AN32" s="251">
        <v>24890000</v>
      </c>
      <c r="AO32" s="251">
        <v>0</v>
      </c>
      <c r="AP32" s="251">
        <v>0</v>
      </c>
      <c r="AQ32" s="251">
        <v>0</v>
      </c>
      <c r="AR32" s="251">
        <v>15000000</v>
      </c>
      <c r="AS32" s="653">
        <f>54108500-7000000</f>
        <v>47108500</v>
      </c>
      <c r="AT32" s="251">
        <v>0</v>
      </c>
      <c r="AU32" s="251">
        <v>0</v>
      </c>
      <c r="AV32" s="653">
        <v>31500233</v>
      </c>
      <c r="AW32" s="653">
        <v>28936000</v>
      </c>
      <c r="AX32" s="251">
        <v>22733000</v>
      </c>
      <c r="AY32" s="251">
        <v>-71727267</v>
      </c>
      <c r="AZ32" s="251">
        <v>7441000</v>
      </c>
      <c r="BA32" s="654">
        <f t="shared" si="60"/>
        <v>283381233</v>
      </c>
      <c r="BB32" s="654">
        <f t="shared" si="13"/>
        <v>283381233</v>
      </c>
      <c r="BC32" s="654">
        <f t="shared" si="4"/>
        <v>268016233</v>
      </c>
      <c r="BD32" s="654">
        <f t="shared" si="61"/>
        <v>283381233</v>
      </c>
      <c r="BE32" s="654">
        <f t="shared" si="6"/>
        <v>268016233</v>
      </c>
      <c r="BF32" s="653">
        <v>563700740</v>
      </c>
      <c r="BG32" s="652">
        <v>388296000</v>
      </c>
      <c r="BH32" s="652">
        <v>388296000</v>
      </c>
      <c r="BI32" s="652">
        <v>0</v>
      </c>
      <c r="BJ32" s="652">
        <v>0</v>
      </c>
      <c r="BK32" s="652">
        <v>50000000</v>
      </c>
      <c r="BL32" s="652">
        <v>0</v>
      </c>
      <c r="BM32" s="652"/>
      <c r="BN32" s="652">
        <v>0</v>
      </c>
      <c r="BO32" s="652"/>
      <c r="BP32" s="652">
        <v>0</v>
      </c>
      <c r="BQ32" s="652">
        <f>132444000-7039260</f>
        <v>125404740</v>
      </c>
      <c r="BR32" s="652">
        <v>50000000</v>
      </c>
      <c r="BS32" s="652"/>
      <c r="BT32" s="652">
        <v>-11000000</v>
      </c>
      <c r="BU32" s="652"/>
      <c r="BV32" s="652">
        <v>-23023000</v>
      </c>
      <c r="BW32" s="652"/>
      <c r="BX32" s="652">
        <v>88484666</v>
      </c>
      <c r="BY32" s="652"/>
      <c r="BZ32" s="652">
        <v>24541000</v>
      </c>
      <c r="CA32" s="652"/>
      <c r="CB32" s="652">
        <v>2702000</v>
      </c>
      <c r="CC32" s="652">
        <v>-43700074</v>
      </c>
      <c r="CD32" s="652">
        <v>0</v>
      </c>
      <c r="CE32" s="655">
        <f t="shared" si="62"/>
        <v>520000666</v>
      </c>
      <c r="CF32" s="655">
        <f t="shared" si="8"/>
        <v>520000666</v>
      </c>
      <c r="CG32" s="655">
        <f t="shared" si="9"/>
        <v>520000666</v>
      </c>
      <c r="CH32" s="655">
        <f t="shared" ref="CH32:CI36" si="65">BG32+BI32+BK32+BM32+BO32+BQ32+BS32+BU32+BW32+BY32+CA32+CC32</f>
        <v>520000666</v>
      </c>
      <c r="CI32" s="655">
        <f t="shared" si="65"/>
        <v>520000666</v>
      </c>
      <c r="CJ32" s="656">
        <v>583907000</v>
      </c>
      <c r="CK32" s="251">
        <v>244431000</v>
      </c>
      <c r="CL32" s="251">
        <v>244431000</v>
      </c>
      <c r="CM32" s="251">
        <v>236270000</v>
      </c>
      <c r="CN32" s="251">
        <v>146310000</v>
      </c>
      <c r="CO32" s="251">
        <v>0</v>
      </c>
      <c r="CP32" s="251">
        <v>24549000</v>
      </c>
      <c r="CQ32" s="251">
        <v>0</v>
      </c>
      <c r="CR32" s="653">
        <v>0</v>
      </c>
      <c r="CS32" s="251">
        <v>50000000</v>
      </c>
      <c r="CT32" s="657">
        <v>0</v>
      </c>
      <c r="CU32" s="658">
        <v>0</v>
      </c>
      <c r="CV32" s="658">
        <v>0</v>
      </c>
      <c r="CW32" s="658">
        <v>0</v>
      </c>
      <c r="CX32" s="658">
        <v>0</v>
      </c>
      <c r="CY32" s="658">
        <v>0</v>
      </c>
      <c r="CZ32" s="671">
        <v>0</v>
      </c>
      <c r="DA32" s="658">
        <v>0</v>
      </c>
      <c r="DB32" s="730">
        <v>50000000</v>
      </c>
      <c r="DC32" s="251">
        <v>0</v>
      </c>
      <c r="DD32" s="647"/>
      <c r="DE32" s="251">
        <v>53206000</v>
      </c>
      <c r="DF32" s="647"/>
      <c r="DG32" s="251">
        <v>0</v>
      </c>
      <c r="DH32" s="647"/>
      <c r="DI32" s="653">
        <f>DG32+DE32+DC32+DA32+CY32+CW32+CU32+CS32+CQ32+CO32+CM32+CK32</f>
        <v>583907000</v>
      </c>
      <c r="DJ32" s="653">
        <f t="shared" si="63"/>
        <v>530701000</v>
      </c>
      <c r="DK32" s="699">
        <f t="shared" si="63"/>
        <v>465290000</v>
      </c>
      <c r="DL32" s="653">
        <f t="shared" si="64"/>
        <v>583907000</v>
      </c>
      <c r="DM32" s="653">
        <f t="shared" si="64"/>
        <v>465290000</v>
      </c>
      <c r="DN32" s="653">
        <v>478988000</v>
      </c>
      <c r="DO32" s="251"/>
      <c r="DP32" s="251"/>
      <c r="DQ32" s="251"/>
      <c r="DR32" s="251"/>
      <c r="DS32" s="251"/>
      <c r="DT32" s="251"/>
      <c r="DU32" s="251"/>
      <c r="DV32" s="251"/>
      <c r="DW32" s="251"/>
      <c r="DX32" s="251"/>
      <c r="DY32" s="251"/>
      <c r="DZ32" s="251"/>
      <c r="EA32" s="251"/>
      <c r="EB32" s="251"/>
      <c r="EC32" s="251"/>
      <c r="ED32" s="251"/>
      <c r="EE32" s="251"/>
      <c r="EF32" s="251"/>
      <c r="EG32" s="251"/>
      <c r="EH32" s="251"/>
      <c r="EI32" s="251"/>
      <c r="EJ32" s="251"/>
      <c r="EK32" s="251"/>
      <c r="EL32" s="251"/>
      <c r="EM32" s="611"/>
      <c r="EN32" s="652"/>
      <c r="EO32" s="652"/>
      <c r="EP32" s="652"/>
      <c r="EQ32" s="653"/>
      <c r="ER32" s="252">
        <f t="shared" ref="ER32:ER35" si="66">IFERROR(DB32/DA32,0)</f>
        <v>0</v>
      </c>
      <c r="ES32" s="217">
        <f t="shared" si="18"/>
        <v>0.87674603967205644</v>
      </c>
      <c r="ET32" s="217">
        <f t="shared" si="17"/>
        <v>0.79685634869936484</v>
      </c>
      <c r="EU32" s="217">
        <f t="shared" si="15"/>
        <v>0.94919997312659965</v>
      </c>
      <c r="EV32" s="217">
        <f t="shared" si="16"/>
        <v>0.71635908530954029</v>
      </c>
      <c r="EW32" s="959"/>
      <c r="EX32" s="958"/>
      <c r="EY32" s="958"/>
      <c r="EZ32" s="958"/>
      <c r="FA32" s="958"/>
      <c r="FB32" s="957"/>
    </row>
    <row r="33" spans="1:158" s="70" customFormat="1" ht="39.950000000000003" customHeight="1" x14ac:dyDescent="0.25">
      <c r="A33" s="993"/>
      <c r="B33" s="998"/>
      <c r="C33" s="996"/>
      <c r="D33" s="987"/>
      <c r="E33" s="990"/>
      <c r="F33" s="194" t="s">
        <v>224</v>
      </c>
      <c r="G33" s="642"/>
      <c r="H33" s="718"/>
      <c r="I33" s="718"/>
      <c r="J33" s="251"/>
      <c r="K33" s="718"/>
      <c r="L33" s="251"/>
      <c r="M33" s="718"/>
      <c r="N33" s="251"/>
      <c r="O33" s="718"/>
      <c r="P33" s="251"/>
      <c r="Q33" s="718"/>
      <c r="R33" s="251"/>
      <c r="S33" s="718"/>
      <c r="T33" s="729"/>
      <c r="U33" s="719">
        <f>166746093-2584</f>
        <v>166743509</v>
      </c>
      <c r="V33" s="719">
        <f>166746093-2584</f>
        <v>166743509</v>
      </c>
      <c r="W33" s="649">
        <f t="shared" si="0"/>
        <v>166743509</v>
      </c>
      <c r="X33" s="652">
        <f t="shared" si="1"/>
        <v>166743509</v>
      </c>
      <c r="Y33" s="649">
        <f t="shared" si="2"/>
        <v>166743509</v>
      </c>
      <c r="Z33" s="652">
        <f t="shared" si="12"/>
        <v>166743509</v>
      </c>
      <c r="AA33" s="649">
        <f t="shared" si="59"/>
        <v>166743509</v>
      </c>
      <c r="AB33" s="703">
        <f>AB32</f>
        <v>375215000</v>
      </c>
      <c r="AC33" s="720">
        <v>0</v>
      </c>
      <c r="AD33" s="251">
        <v>0</v>
      </c>
      <c r="AE33" s="720">
        <v>0</v>
      </c>
      <c r="AF33" s="251">
        <v>0</v>
      </c>
      <c r="AG33" s="251">
        <v>0</v>
      </c>
      <c r="AH33" s="251">
        <v>0</v>
      </c>
      <c r="AI33" s="653">
        <v>6718534</v>
      </c>
      <c r="AJ33" s="653">
        <v>6470500</v>
      </c>
      <c r="AK33" s="653">
        <v>18829667</v>
      </c>
      <c r="AL33" s="653">
        <v>16122167</v>
      </c>
      <c r="AM33" s="653">
        <v>22592667</v>
      </c>
      <c r="AN33" s="653">
        <v>14882000</v>
      </c>
      <c r="AO33" s="653">
        <v>2232300</v>
      </c>
      <c r="AP33" s="653">
        <v>22323000</v>
      </c>
      <c r="AQ33" s="653">
        <v>27301000</v>
      </c>
      <c r="AR33" s="653">
        <v>27301000</v>
      </c>
      <c r="AS33" s="653">
        <v>18705000</v>
      </c>
      <c r="AT33" s="653">
        <v>27301000</v>
      </c>
      <c r="AU33" s="653">
        <v>18705000</v>
      </c>
      <c r="AV33" s="653">
        <v>27301000</v>
      </c>
      <c r="AW33" s="653">
        <v>33705000</v>
      </c>
      <c r="AX33" s="653">
        <v>34742000</v>
      </c>
      <c r="AY33" s="653">
        <v>26146000</v>
      </c>
      <c r="AZ33" s="653">
        <v>57372211</v>
      </c>
      <c r="BA33" s="654">
        <f t="shared" si="60"/>
        <v>174935168</v>
      </c>
      <c r="BB33" s="654">
        <f t="shared" si="13"/>
        <v>174935168</v>
      </c>
      <c r="BC33" s="654">
        <f t="shared" si="4"/>
        <v>233814878</v>
      </c>
      <c r="BD33" s="654">
        <f t="shared" si="61"/>
        <v>174935168</v>
      </c>
      <c r="BE33" s="654">
        <f t="shared" si="6"/>
        <v>233814878</v>
      </c>
      <c r="BF33" s="662">
        <f>BG33+BI33+BK33+BM33+BO33+BQ33+BS33+BU33+BW33+BY33+CA33+CC33</f>
        <v>550565000</v>
      </c>
      <c r="BG33" s="652">
        <v>0</v>
      </c>
      <c r="BH33" s="652"/>
      <c r="BI33" s="652">
        <v>24268500</v>
      </c>
      <c r="BJ33" s="652">
        <v>5963000</v>
      </c>
      <c r="BK33" s="652">
        <v>48537000</v>
      </c>
      <c r="BL33" s="652">
        <v>47019000</v>
      </c>
      <c r="BM33" s="652">
        <v>48537000</v>
      </c>
      <c r="BN33" s="652">
        <v>58687000</v>
      </c>
      <c r="BO33" s="652">
        <v>48537000</v>
      </c>
      <c r="BP33" s="652">
        <v>56127000</v>
      </c>
      <c r="BQ33" s="652">
        <v>48537000</v>
      </c>
      <c r="BR33" s="652">
        <v>48537000</v>
      </c>
      <c r="BS33" s="652">
        <v>61694500</v>
      </c>
      <c r="BT33" s="652">
        <v>47019000</v>
      </c>
      <c r="BU33" s="652">
        <v>74852000</v>
      </c>
      <c r="BV33" s="652">
        <v>40947000</v>
      </c>
      <c r="BW33" s="652">
        <v>74852000</v>
      </c>
      <c r="BX33" s="652">
        <v>18129000</v>
      </c>
      <c r="BY33" s="652">
        <v>74852000</v>
      </c>
      <c r="BZ33" s="652">
        <v>35869000</v>
      </c>
      <c r="CA33" s="652">
        <v>19236000</v>
      </c>
      <c r="CB33" s="652">
        <v>81529500</v>
      </c>
      <c r="CC33" s="652">
        <v>26662000</v>
      </c>
      <c r="CD33" s="652">
        <v>57580000</v>
      </c>
      <c r="CE33" s="655">
        <f t="shared" si="62"/>
        <v>550565000</v>
      </c>
      <c r="CF33" s="655">
        <f t="shared" si="8"/>
        <v>550565000</v>
      </c>
      <c r="CG33" s="655">
        <f t="shared" si="9"/>
        <v>497406500</v>
      </c>
      <c r="CH33" s="655">
        <f>BG33+BI33+BK33+BM33+BO33+BQ33+BS33+BU33+BW33+BY33+CA33+CC33</f>
        <v>550565000</v>
      </c>
      <c r="CI33" s="655">
        <f t="shared" si="65"/>
        <v>497406500</v>
      </c>
      <c r="CJ33" s="656">
        <v>583907000</v>
      </c>
      <c r="CK33" s="251">
        <v>0</v>
      </c>
      <c r="CL33" s="251">
        <v>0</v>
      </c>
      <c r="CM33" s="251">
        <v>13631100</v>
      </c>
      <c r="CN33" s="251">
        <v>2730800</v>
      </c>
      <c r="CO33" s="251">
        <v>31805899.999999996</v>
      </c>
      <c r="CP33" s="673">
        <v>30661067</v>
      </c>
      <c r="CQ33" s="251">
        <v>45437000</v>
      </c>
      <c r="CR33" s="653">
        <v>37904100</v>
      </c>
      <c r="CS33" s="251">
        <v>45437000</v>
      </c>
      <c r="CT33" s="657">
        <v>29050200</v>
      </c>
      <c r="CU33" s="658">
        <v>45437000</v>
      </c>
      <c r="CV33" s="721">
        <v>42114800</v>
      </c>
      <c r="CW33" s="658">
        <v>45437000</v>
      </c>
      <c r="CX33" s="658">
        <v>40359000</v>
      </c>
      <c r="CY33" s="658">
        <v>45437000</v>
      </c>
      <c r="CZ33" s="658">
        <v>49912000</v>
      </c>
      <c r="DA33" s="658">
        <v>45437000</v>
      </c>
      <c r="DB33" s="670">
        <f>263537967-232731967</f>
        <v>30806000</v>
      </c>
      <c r="DC33" s="251">
        <v>45437000</v>
      </c>
      <c r="DD33" s="604"/>
      <c r="DE33" s="251">
        <v>45437000</v>
      </c>
      <c r="DF33" s="604"/>
      <c r="DG33" s="673">
        <v>174974000</v>
      </c>
      <c r="DH33" s="604"/>
      <c r="DI33" s="653">
        <f>DG33+DE33+DC33+DA33+CY33+CW33+CU33+CS33+CQ33+CO33+CM33+CK33</f>
        <v>583907000</v>
      </c>
      <c r="DJ33" s="653">
        <f t="shared" si="63"/>
        <v>318059000</v>
      </c>
      <c r="DK33" s="699">
        <f t="shared" si="63"/>
        <v>263537967</v>
      </c>
      <c r="DL33" s="653">
        <f t="shared" si="64"/>
        <v>583907000</v>
      </c>
      <c r="DM33" s="653">
        <f t="shared" si="64"/>
        <v>263537967</v>
      </c>
      <c r="DN33" s="653"/>
      <c r="DO33" s="251"/>
      <c r="DP33" s="251"/>
      <c r="DQ33" s="251"/>
      <c r="DR33" s="251"/>
      <c r="DS33" s="251"/>
      <c r="DT33" s="251"/>
      <c r="DU33" s="251"/>
      <c r="DV33" s="251"/>
      <c r="DW33" s="251"/>
      <c r="DX33" s="251"/>
      <c r="DY33" s="251"/>
      <c r="DZ33" s="251"/>
      <c r="EA33" s="251"/>
      <c r="EB33" s="251"/>
      <c r="EC33" s="251"/>
      <c r="ED33" s="251"/>
      <c r="EE33" s="251"/>
      <c r="EF33" s="251"/>
      <c r="EG33" s="251"/>
      <c r="EH33" s="251"/>
      <c r="EI33" s="251"/>
      <c r="EJ33" s="251"/>
      <c r="EK33" s="251"/>
      <c r="EL33" s="251"/>
      <c r="EM33" s="611"/>
      <c r="EN33" s="652"/>
      <c r="EO33" s="652"/>
      <c r="EP33" s="652"/>
      <c r="EQ33" s="653"/>
      <c r="ER33" s="252">
        <f t="shared" si="66"/>
        <v>0.6779937055703501</v>
      </c>
      <c r="ES33" s="217">
        <f t="shared" si="18"/>
        <v>0.82858201465765791</v>
      </c>
      <c r="ET33" s="217">
        <f t="shared" si="17"/>
        <v>0.45133551575850261</v>
      </c>
      <c r="EU33" s="217">
        <f t="shared" si="15"/>
        <v>0.95967965375325692</v>
      </c>
      <c r="EV33" s="217">
        <f>IFERROR((AA33+BE33+CI33+DM33)/G33,0)</f>
        <v>0</v>
      </c>
      <c r="EW33" s="959"/>
      <c r="EX33" s="958"/>
      <c r="EY33" s="958"/>
      <c r="EZ33" s="958"/>
      <c r="FA33" s="958"/>
      <c r="FB33" s="957"/>
    </row>
    <row r="34" spans="1:158" s="3" customFormat="1" ht="39.950000000000003" customHeight="1" x14ac:dyDescent="0.25">
      <c r="A34" s="993"/>
      <c r="B34" s="998"/>
      <c r="C34" s="996"/>
      <c r="D34" s="987"/>
      <c r="E34" s="990"/>
      <c r="F34" s="195" t="s">
        <v>42</v>
      </c>
      <c r="G34" s="642">
        <f>AA34+BE34+CI34+DL34+DN34</f>
        <v>1.88</v>
      </c>
      <c r="H34" s="644"/>
      <c r="I34" s="644"/>
      <c r="J34" s="644"/>
      <c r="K34" s="644"/>
      <c r="L34" s="644"/>
      <c r="M34" s="644"/>
      <c r="N34" s="644"/>
      <c r="O34" s="644"/>
      <c r="P34" s="644"/>
      <c r="Q34" s="644"/>
      <c r="R34" s="644"/>
      <c r="S34" s="650"/>
      <c r="T34" s="604"/>
      <c r="U34" s="644"/>
      <c r="V34" s="604"/>
      <c r="W34" s="664">
        <f t="shared" si="0"/>
        <v>0</v>
      </c>
      <c r="X34" s="646">
        <f t="shared" si="1"/>
        <v>0</v>
      </c>
      <c r="Y34" s="664">
        <f t="shared" si="2"/>
        <v>0</v>
      </c>
      <c r="Z34" s="646">
        <f t="shared" si="12"/>
        <v>0</v>
      </c>
      <c r="AA34" s="664">
        <f t="shared" si="59"/>
        <v>0</v>
      </c>
      <c r="AB34" s="611">
        <v>1</v>
      </c>
      <c r="AC34" s="604">
        <v>1</v>
      </c>
      <c r="AD34" s="644">
        <v>1</v>
      </c>
      <c r="AE34" s="604">
        <v>0</v>
      </c>
      <c r="AF34" s="644">
        <v>0</v>
      </c>
      <c r="AG34" s="644">
        <v>0</v>
      </c>
      <c r="AH34" s="644">
        <v>0</v>
      </c>
      <c r="AI34" s="644">
        <v>0</v>
      </c>
      <c r="AJ34" s="644">
        <v>0</v>
      </c>
      <c r="AK34" s="644">
        <v>0</v>
      </c>
      <c r="AL34" s="644">
        <v>0</v>
      </c>
      <c r="AM34" s="644">
        <v>0</v>
      </c>
      <c r="AN34" s="644">
        <v>0</v>
      </c>
      <c r="AO34" s="644">
        <v>0</v>
      </c>
      <c r="AP34" s="644">
        <v>0</v>
      </c>
      <c r="AQ34" s="644">
        <v>0</v>
      </c>
      <c r="AR34" s="644">
        <v>0</v>
      </c>
      <c r="AS34" s="644">
        <v>0</v>
      </c>
      <c r="AT34" s="644">
        <v>0</v>
      </c>
      <c r="AU34" s="644">
        <v>0</v>
      </c>
      <c r="AV34" s="644">
        <v>0</v>
      </c>
      <c r="AW34" s="644">
        <v>0</v>
      </c>
      <c r="AX34" s="644">
        <v>0</v>
      </c>
      <c r="AY34" s="644">
        <v>0</v>
      </c>
      <c r="AZ34" s="644">
        <v>0</v>
      </c>
      <c r="BA34" s="666">
        <f t="shared" si="60"/>
        <v>1</v>
      </c>
      <c r="BB34" s="667">
        <f t="shared" si="13"/>
        <v>1</v>
      </c>
      <c r="BC34" s="667">
        <f t="shared" si="4"/>
        <v>1</v>
      </c>
      <c r="BD34" s="667">
        <f t="shared" si="61"/>
        <v>1</v>
      </c>
      <c r="BE34" s="667">
        <f t="shared" si="6"/>
        <v>1</v>
      </c>
      <c r="BF34" s="731">
        <f>BA31-BE31</f>
        <v>0.88000000000000256</v>
      </c>
      <c r="BG34" s="732">
        <v>0.25</v>
      </c>
      <c r="BH34" s="672">
        <v>0.25</v>
      </c>
      <c r="BI34" s="604">
        <v>0.63</v>
      </c>
      <c r="BJ34" s="672">
        <v>0.63</v>
      </c>
      <c r="BK34" s="604"/>
      <c r="BL34" s="664">
        <v>0</v>
      </c>
      <c r="BM34" s="604"/>
      <c r="BN34" s="664">
        <v>0</v>
      </c>
      <c r="BO34" s="604"/>
      <c r="BP34" s="664">
        <v>0</v>
      </c>
      <c r="BQ34" s="604">
        <v>0</v>
      </c>
      <c r="BR34" s="664">
        <v>0</v>
      </c>
      <c r="BS34" s="604"/>
      <c r="BT34" s="664">
        <v>0</v>
      </c>
      <c r="BU34" s="604"/>
      <c r="BV34" s="664">
        <v>0</v>
      </c>
      <c r="BW34" s="604"/>
      <c r="BX34" s="664"/>
      <c r="BY34" s="604"/>
      <c r="BZ34" s="664">
        <v>0</v>
      </c>
      <c r="CA34" s="604"/>
      <c r="CB34" s="664">
        <v>0</v>
      </c>
      <c r="CC34" s="669"/>
      <c r="CD34" s="664">
        <v>0</v>
      </c>
      <c r="CE34" s="647">
        <f t="shared" si="62"/>
        <v>0.88</v>
      </c>
      <c r="CF34" s="647">
        <f t="shared" si="8"/>
        <v>0.88</v>
      </c>
      <c r="CG34" s="647">
        <f t="shared" si="9"/>
        <v>0.88</v>
      </c>
      <c r="CH34" s="647">
        <f>BG34+BI34+BK34+BM34+BO34+BQ34+BS34+BU34+BW34+BY34+CA34+CC34</f>
        <v>0.88</v>
      </c>
      <c r="CI34" s="647">
        <f t="shared" si="65"/>
        <v>0.88</v>
      </c>
      <c r="CJ34" s="647">
        <v>0</v>
      </c>
      <c r="CK34" s="647">
        <v>0</v>
      </c>
      <c r="CL34" s="647">
        <v>0</v>
      </c>
      <c r="CM34" s="647">
        <v>0</v>
      </c>
      <c r="CN34" s="672">
        <v>0</v>
      </c>
      <c r="CO34" s="647">
        <v>0</v>
      </c>
      <c r="CP34" s="647">
        <v>0</v>
      </c>
      <c r="CQ34" s="647">
        <v>0</v>
      </c>
      <c r="CR34" s="604">
        <v>0</v>
      </c>
      <c r="CS34" s="647">
        <v>0</v>
      </c>
      <c r="CT34" s="730">
        <v>0</v>
      </c>
      <c r="CU34" s="671">
        <v>0</v>
      </c>
      <c r="CV34" s="672">
        <v>0</v>
      </c>
      <c r="CW34" s="671">
        <v>0</v>
      </c>
      <c r="CX34" s="671">
        <v>0</v>
      </c>
      <c r="CY34" s="671">
        <v>0</v>
      </c>
      <c r="CZ34" s="604">
        <v>0</v>
      </c>
      <c r="DA34" s="671">
        <v>0</v>
      </c>
      <c r="DB34" s="670">
        <v>0</v>
      </c>
      <c r="DC34" s="647">
        <v>0</v>
      </c>
      <c r="DD34" s="604"/>
      <c r="DE34" s="647">
        <v>0</v>
      </c>
      <c r="DF34" s="604"/>
      <c r="DG34" s="647">
        <v>0</v>
      </c>
      <c r="DH34" s="669"/>
      <c r="DI34" s="611">
        <f>DE34+DC34+DA34+CY34+CW34+CU34+CS34+CQ34+CO34+CM34+CK34+DG34</f>
        <v>0</v>
      </c>
      <c r="DJ34" s="607">
        <f t="shared" si="63"/>
        <v>0</v>
      </c>
      <c r="DK34" s="699">
        <f t="shared" si="63"/>
        <v>0</v>
      </c>
      <c r="DL34" s="664">
        <f t="shared" si="64"/>
        <v>0</v>
      </c>
      <c r="DM34" s="664">
        <f t="shared" si="64"/>
        <v>0</v>
      </c>
      <c r="DN34" s="705"/>
      <c r="DO34" s="664"/>
      <c r="DP34" s="664"/>
      <c r="DQ34" s="664"/>
      <c r="DR34" s="664"/>
      <c r="DS34" s="664"/>
      <c r="DT34" s="664"/>
      <c r="DU34" s="664"/>
      <c r="DV34" s="664"/>
      <c r="DW34" s="664"/>
      <c r="DX34" s="664"/>
      <c r="DY34" s="664"/>
      <c r="DZ34" s="664"/>
      <c r="EA34" s="664"/>
      <c r="EB34" s="664"/>
      <c r="EC34" s="664"/>
      <c r="ED34" s="664"/>
      <c r="EE34" s="664"/>
      <c r="EF34" s="664"/>
      <c r="EG34" s="604"/>
      <c r="EH34" s="664"/>
      <c r="EI34" s="604"/>
      <c r="EJ34" s="664"/>
      <c r="EK34" s="604"/>
      <c r="EL34" s="664"/>
      <c r="EM34" s="664"/>
      <c r="EN34" s="646"/>
      <c r="EO34" s="646"/>
      <c r="EP34" s="646"/>
      <c r="EQ34" s="664"/>
      <c r="ER34" s="252">
        <f t="shared" si="66"/>
        <v>0</v>
      </c>
      <c r="ES34" s="217">
        <f>IFERROR(DK34/DJ34,0)</f>
        <v>0</v>
      </c>
      <c r="ET34" s="217">
        <f>IFERROR(DM34/DL34,0)</f>
        <v>0</v>
      </c>
      <c r="EU34" s="217">
        <f t="shared" si="15"/>
        <v>1</v>
      </c>
      <c r="EV34" s="217">
        <f t="shared" si="16"/>
        <v>1</v>
      </c>
      <c r="EW34" s="959"/>
      <c r="EX34" s="958"/>
      <c r="EY34" s="958"/>
      <c r="EZ34" s="958"/>
      <c r="FA34" s="958"/>
      <c r="FB34" s="957"/>
    </row>
    <row r="35" spans="1:158" s="70" customFormat="1" ht="39.950000000000003" customHeight="1" x14ac:dyDescent="0.25">
      <c r="A35" s="993"/>
      <c r="B35" s="998"/>
      <c r="C35" s="996"/>
      <c r="D35" s="987"/>
      <c r="E35" s="990"/>
      <c r="F35" s="195" t="s">
        <v>4</v>
      </c>
      <c r="G35" s="649">
        <f>AA35+BE35+CI35+DL35+DN35</f>
        <v>146039585</v>
      </c>
      <c r="H35" s="251"/>
      <c r="I35" s="251"/>
      <c r="J35" s="251"/>
      <c r="K35" s="251"/>
      <c r="L35" s="251"/>
      <c r="M35" s="251"/>
      <c r="N35" s="251"/>
      <c r="O35" s="251"/>
      <c r="P35" s="251"/>
      <c r="Q35" s="251"/>
      <c r="R35" s="251"/>
      <c r="S35" s="718"/>
      <c r="T35" s="673"/>
      <c r="U35" s="251"/>
      <c r="V35" s="251"/>
      <c r="W35" s="649">
        <f t="shared" si="0"/>
        <v>0</v>
      </c>
      <c r="X35" s="646">
        <f t="shared" si="1"/>
        <v>0</v>
      </c>
      <c r="Y35" s="649">
        <f t="shared" si="2"/>
        <v>0</v>
      </c>
      <c r="Z35" s="646">
        <f t="shared" si="12"/>
        <v>0</v>
      </c>
      <c r="AA35" s="649">
        <f t="shared" si="59"/>
        <v>0</v>
      </c>
      <c r="AB35" s="674">
        <f>AA32-AA33</f>
        <v>89251491</v>
      </c>
      <c r="AC35" s="674">
        <v>13928886</v>
      </c>
      <c r="AD35" s="653">
        <v>13928886</v>
      </c>
      <c r="AE35" s="653">
        <v>28117717</v>
      </c>
      <c r="AF35" s="653">
        <v>28117717</v>
      </c>
      <c r="AG35" s="653">
        <v>27834767</v>
      </c>
      <c r="AH35" s="653">
        <v>27834767</v>
      </c>
      <c r="AI35" s="653">
        <v>11910334</v>
      </c>
      <c r="AJ35" s="653">
        <v>11910334</v>
      </c>
      <c r="AK35" s="251">
        <v>7454700</v>
      </c>
      <c r="AL35" s="653">
        <v>7454700</v>
      </c>
      <c r="AM35" s="251">
        <v>0</v>
      </c>
      <c r="AN35" s="251">
        <v>0</v>
      </c>
      <c r="AO35" s="653">
        <v>0</v>
      </c>
      <c r="AP35" s="251">
        <v>0</v>
      </c>
      <c r="AQ35" s="251">
        <v>0</v>
      </c>
      <c r="AR35" s="251">
        <v>0</v>
      </c>
      <c r="AS35" s="251">
        <v>0</v>
      </c>
      <c r="AT35" s="251">
        <v>0</v>
      </c>
      <c r="AU35" s="251">
        <v>0</v>
      </c>
      <c r="AV35" s="251">
        <v>0</v>
      </c>
      <c r="AW35" s="251">
        <v>0</v>
      </c>
      <c r="AX35" s="251">
        <v>0</v>
      </c>
      <c r="AY35" s="251">
        <v>0</v>
      </c>
      <c r="AZ35" s="251">
        <v>0</v>
      </c>
      <c r="BA35" s="654">
        <f t="shared" si="60"/>
        <v>89246404</v>
      </c>
      <c r="BB35" s="654">
        <f t="shared" si="13"/>
        <v>89246404</v>
      </c>
      <c r="BC35" s="654">
        <f t="shared" si="4"/>
        <v>89246404</v>
      </c>
      <c r="BD35" s="654">
        <f t="shared" si="61"/>
        <v>89246404</v>
      </c>
      <c r="BE35" s="654">
        <f t="shared" si="6"/>
        <v>89246404</v>
      </c>
      <c r="BF35" s="662">
        <v>34199015</v>
      </c>
      <c r="BG35" s="652">
        <v>26750400</v>
      </c>
      <c r="BH35" s="652">
        <v>5705267</v>
      </c>
      <c r="BI35" s="652">
        <v>6372166</v>
      </c>
      <c r="BJ35" s="652">
        <v>19783299</v>
      </c>
      <c r="BK35" s="652">
        <v>1078789</v>
      </c>
      <c r="BL35" s="652">
        <v>7634000</v>
      </c>
      <c r="BM35" s="652"/>
      <c r="BN35" s="652">
        <v>1076449</v>
      </c>
      <c r="BO35" s="652"/>
      <c r="BP35" s="652">
        <v>0</v>
      </c>
      <c r="BQ35" s="652">
        <v>0</v>
      </c>
      <c r="BR35" s="652">
        <v>0</v>
      </c>
      <c r="BS35" s="652"/>
      <c r="BT35" s="652">
        <v>0</v>
      </c>
      <c r="BU35" s="652"/>
      <c r="BV35" s="652">
        <v>0</v>
      </c>
      <c r="BW35" s="652">
        <v>-2340</v>
      </c>
      <c r="BX35" s="652"/>
      <c r="BY35" s="652"/>
      <c r="BZ35" s="652">
        <v>0</v>
      </c>
      <c r="CA35" s="652"/>
      <c r="CB35" s="652">
        <v>0</v>
      </c>
      <c r="CC35" s="652"/>
      <c r="CD35" s="652">
        <v>0</v>
      </c>
      <c r="CE35" s="655">
        <f t="shared" si="62"/>
        <v>34199015</v>
      </c>
      <c r="CF35" s="655">
        <f t="shared" si="8"/>
        <v>34199015</v>
      </c>
      <c r="CG35" s="655">
        <f t="shared" si="9"/>
        <v>34199015</v>
      </c>
      <c r="CH35" s="655">
        <f>BG35+BI35+BK35+BM35+BO35+BQ35+BS35+BU35+BW35+BY35+CA35+CC35</f>
        <v>34199015</v>
      </c>
      <c r="CI35" s="655">
        <f t="shared" si="65"/>
        <v>34199015</v>
      </c>
      <c r="CJ35" s="656">
        <v>22594166</v>
      </c>
      <c r="CK35" s="656">
        <v>4593333</v>
      </c>
      <c r="CL35" s="673">
        <v>4593333</v>
      </c>
      <c r="CM35" s="673">
        <v>18000833</v>
      </c>
      <c r="CN35" s="673">
        <v>14368783</v>
      </c>
      <c r="CO35" s="251">
        <v>0</v>
      </c>
      <c r="CP35" s="673">
        <v>3289000</v>
      </c>
      <c r="CQ35" s="251">
        <v>0</v>
      </c>
      <c r="CR35" s="673">
        <v>-800558</v>
      </c>
      <c r="CS35" s="251">
        <v>0</v>
      </c>
      <c r="CT35" s="676">
        <v>800558</v>
      </c>
      <c r="CU35" s="658">
        <v>0</v>
      </c>
      <c r="CV35" s="673">
        <v>0</v>
      </c>
      <c r="CW35" s="658">
        <v>0</v>
      </c>
      <c r="CX35" s="658">
        <v>0</v>
      </c>
      <c r="CY35" s="658">
        <v>0</v>
      </c>
      <c r="CZ35" s="673">
        <v>0</v>
      </c>
      <c r="DA35" s="658">
        <v>0</v>
      </c>
      <c r="DB35" s="676">
        <v>0</v>
      </c>
      <c r="DC35" s="251">
        <v>0</v>
      </c>
      <c r="DD35" s="673"/>
      <c r="DE35" s="251">
        <v>0</v>
      </c>
      <c r="DF35" s="673"/>
      <c r="DG35" s="251">
        <v>0</v>
      </c>
      <c r="DH35" s="673"/>
      <c r="DI35" s="653">
        <f>DE35+DC35+DA35+CY35+CW35+CU35+CS35+CQ35+CO35+CM35+CK35+DG35</f>
        <v>22594166</v>
      </c>
      <c r="DJ35" s="653">
        <f t="shared" si="63"/>
        <v>22594166</v>
      </c>
      <c r="DK35" s="653">
        <f t="shared" si="63"/>
        <v>22251116</v>
      </c>
      <c r="DL35" s="653">
        <f t="shared" si="64"/>
        <v>22594166</v>
      </c>
      <c r="DM35" s="653">
        <f t="shared" si="64"/>
        <v>22251116</v>
      </c>
      <c r="DN35" s="611"/>
      <c r="DO35" s="673"/>
      <c r="DP35" s="673"/>
      <c r="DQ35" s="673"/>
      <c r="DR35" s="673"/>
      <c r="DS35" s="673"/>
      <c r="DT35" s="673"/>
      <c r="DU35" s="673"/>
      <c r="DV35" s="673"/>
      <c r="DW35" s="673"/>
      <c r="DX35" s="673"/>
      <c r="DY35" s="673"/>
      <c r="DZ35" s="673"/>
      <c r="EA35" s="673"/>
      <c r="EB35" s="673"/>
      <c r="EC35" s="673"/>
      <c r="ED35" s="673"/>
      <c r="EE35" s="673"/>
      <c r="EF35" s="673"/>
      <c r="EG35" s="673"/>
      <c r="EH35" s="673"/>
      <c r="EI35" s="673"/>
      <c r="EJ35" s="673"/>
      <c r="EK35" s="673"/>
      <c r="EL35" s="673"/>
      <c r="EM35" s="611"/>
      <c r="EN35" s="652"/>
      <c r="EO35" s="674"/>
      <c r="EP35" s="652"/>
      <c r="EQ35" s="653"/>
      <c r="ER35" s="252">
        <f t="shared" si="66"/>
        <v>0</v>
      </c>
      <c r="ES35" s="217">
        <f t="shared" si="18"/>
        <v>0.98481687706463694</v>
      </c>
      <c r="ET35" s="217">
        <f t="shared" si="17"/>
        <v>0.98481687706463694</v>
      </c>
      <c r="EU35" s="217">
        <f t="shared" si="15"/>
        <v>0.99765097935604241</v>
      </c>
      <c r="EV35" s="217">
        <f t="shared" si="16"/>
        <v>0.99765097935604241</v>
      </c>
      <c r="EW35" s="959"/>
      <c r="EX35" s="958"/>
      <c r="EY35" s="958"/>
      <c r="EZ35" s="958"/>
      <c r="FA35" s="958"/>
      <c r="FB35" s="957"/>
    </row>
    <row r="36" spans="1:158" s="3" customFormat="1" ht="39.950000000000003" customHeight="1" thickBot="1" x14ac:dyDescent="0.3">
      <c r="A36" s="993"/>
      <c r="B36" s="998"/>
      <c r="C36" s="996"/>
      <c r="D36" s="987"/>
      <c r="E36" s="990"/>
      <c r="F36" s="195" t="s">
        <v>43</v>
      </c>
      <c r="G36" s="677">
        <f>AA36+BE36+CH36+CJ36+DN36</f>
        <v>96</v>
      </c>
      <c r="H36" s="678">
        <f>H31+H34</f>
        <v>12</v>
      </c>
      <c r="I36" s="722"/>
      <c r="J36" s="722"/>
      <c r="K36" s="678">
        <f t="shared" ref="K36:V36" si="67">K31+K34</f>
        <v>1</v>
      </c>
      <c r="L36" s="678">
        <f t="shared" si="67"/>
        <v>1</v>
      </c>
      <c r="M36" s="678">
        <f t="shared" si="67"/>
        <v>1.4</v>
      </c>
      <c r="N36" s="678">
        <f t="shared" si="67"/>
        <v>1.4</v>
      </c>
      <c r="O36" s="678">
        <f t="shared" si="67"/>
        <v>2</v>
      </c>
      <c r="P36" s="678">
        <f t="shared" si="67"/>
        <v>2</v>
      </c>
      <c r="Q36" s="678">
        <f t="shared" si="67"/>
        <v>2.2000000000000002</v>
      </c>
      <c r="R36" s="678">
        <f t="shared" si="67"/>
        <v>2.2000000000000002</v>
      </c>
      <c r="S36" s="678">
        <f t="shared" si="67"/>
        <v>3.2</v>
      </c>
      <c r="T36" s="678">
        <f t="shared" si="67"/>
        <v>3.2</v>
      </c>
      <c r="U36" s="678">
        <f t="shared" si="67"/>
        <v>1.2</v>
      </c>
      <c r="V36" s="678">
        <f t="shared" si="67"/>
        <v>1.2</v>
      </c>
      <c r="W36" s="681">
        <f t="shared" si="0"/>
        <v>11.000000000000002</v>
      </c>
      <c r="X36" s="677">
        <f t="shared" si="1"/>
        <v>11.000000000000002</v>
      </c>
      <c r="Y36" s="681">
        <f t="shared" si="2"/>
        <v>11.000000000000002</v>
      </c>
      <c r="Z36" s="677">
        <f t="shared" si="12"/>
        <v>11.000000000000002</v>
      </c>
      <c r="AA36" s="681">
        <f t="shared" si="59"/>
        <v>11.000000000000002</v>
      </c>
      <c r="AB36" s="679">
        <f t="shared" ref="AB36:AZ36" si="68">AB31+AB34</f>
        <v>25</v>
      </c>
      <c r="AC36" s="681">
        <f t="shared" si="68"/>
        <v>1</v>
      </c>
      <c r="AD36" s="681">
        <f t="shared" si="68"/>
        <v>1</v>
      </c>
      <c r="AE36" s="681">
        <f t="shared" si="68"/>
        <v>0.57999999999999996</v>
      </c>
      <c r="AF36" s="681">
        <f t="shared" si="68"/>
        <v>0.57999999999999996</v>
      </c>
      <c r="AG36" s="681">
        <f t="shared" si="68"/>
        <v>1.78</v>
      </c>
      <c r="AH36" s="681">
        <f t="shared" si="68"/>
        <v>1.78</v>
      </c>
      <c r="AI36" s="681">
        <f t="shared" si="68"/>
        <v>2.58</v>
      </c>
      <c r="AJ36" s="681">
        <f t="shared" si="68"/>
        <v>2.58</v>
      </c>
      <c r="AK36" s="681">
        <f t="shared" si="68"/>
        <v>1.7</v>
      </c>
      <c r="AL36" s="681">
        <f t="shared" si="68"/>
        <v>1.7</v>
      </c>
      <c r="AM36" s="681">
        <f t="shared" si="68"/>
        <v>3.5</v>
      </c>
      <c r="AN36" s="681">
        <f t="shared" si="68"/>
        <v>0.7</v>
      </c>
      <c r="AO36" s="681">
        <f t="shared" si="68"/>
        <v>0.78</v>
      </c>
      <c r="AP36" s="681">
        <f t="shared" si="68"/>
        <v>0.78</v>
      </c>
      <c r="AQ36" s="681">
        <f t="shared" si="68"/>
        <v>2.5</v>
      </c>
      <c r="AR36" s="681">
        <f t="shared" si="68"/>
        <v>0.5</v>
      </c>
      <c r="AS36" s="681">
        <f t="shared" si="68"/>
        <v>1.7</v>
      </c>
      <c r="AT36" s="681">
        <f t="shared" si="68"/>
        <v>1.25</v>
      </c>
      <c r="AU36" s="681">
        <f t="shared" si="68"/>
        <v>3.09</v>
      </c>
      <c r="AV36" s="681">
        <f t="shared" si="68"/>
        <v>1.25</v>
      </c>
      <c r="AW36" s="681">
        <f t="shared" si="68"/>
        <v>3.2</v>
      </c>
      <c r="AX36" s="681">
        <f t="shared" si="68"/>
        <v>5.75</v>
      </c>
      <c r="AY36" s="681">
        <f t="shared" si="68"/>
        <v>0.59</v>
      </c>
      <c r="AZ36" s="681">
        <f t="shared" si="68"/>
        <v>4.25</v>
      </c>
      <c r="BA36" s="682">
        <f t="shared" si="60"/>
        <v>23</v>
      </c>
      <c r="BB36" s="681">
        <f t="shared" si="13"/>
        <v>23</v>
      </c>
      <c r="BC36" s="681">
        <f t="shared" si="4"/>
        <v>22.119999999999997</v>
      </c>
      <c r="BD36" s="682">
        <f t="shared" si="61"/>
        <v>23</v>
      </c>
      <c r="BE36" s="682">
        <f t="shared" si="6"/>
        <v>22.119999999999997</v>
      </c>
      <c r="BF36" s="681">
        <f>BF31+BF34</f>
        <v>24.880000000000003</v>
      </c>
      <c r="BG36" s="684">
        <f>BG31+BG34</f>
        <v>0.63</v>
      </c>
      <c r="BH36" s="684">
        <f t="shared" ref="BH36:CD36" si="69">BH31+BH34</f>
        <v>0.63</v>
      </c>
      <c r="BI36" s="684">
        <f t="shared" si="69"/>
        <v>2.19</v>
      </c>
      <c r="BJ36" s="684">
        <f t="shared" si="69"/>
        <v>2.19</v>
      </c>
      <c r="BK36" s="684">
        <f t="shared" si="69"/>
        <v>1.56</v>
      </c>
      <c r="BL36" s="684">
        <f t="shared" si="69"/>
        <v>1.56</v>
      </c>
      <c r="BM36" s="684">
        <f t="shared" si="69"/>
        <v>1.96</v>
      </c>
      <c r="BN36" s="684">
        <f t="shared" si="69"/>
        <v>1.96</v>
      </c>
      <c r="BO36" s="684">
        <f t="shared" si="69"/>
        <v>1.44</v>
      </c>
      <c r="BP36" s="684">
        <f t="shared" si="69"/>
        <v>1.44</v>
      </c>
      <c r="BQ36" s="684">
        <f t="shared" si="69"/>
        <v>2.6799999999999997</v>
      </c>
      <c r="BR36" s="684">
        <f t="shared" si="69"/>
        <v>2.68</v>
      </c>
      <c r="BS36" s="684">
        <f t="shared" si="69"/>
        <v>1.7600000000000007</v>
      </c>
      <c r="BT36" s="684">
        <f t="shared" si="69"/>
        <v>1.76</v>
      </c>
      <c r="BU36" s="684">
        <f t="shared" si="69"/>
        <v>2.0099999999999998</v>
      </c>
      <c r="BV36" s="684">
        <f t="shared" si="69"/>
        <v>2.0099999999999998</v>
      </c>
      <c r="BW36" s="684">
        <f t="shared" si="69"/>
        <v>3.7600000000000007</v>
      </c>
      <c r="BX36" s="684">
        <f t="shared" si="69"/>
        <v>3.76</v>
      </c>
      <c r="BY36" s="684">
        <f t="shared" si="69"/>
        <v>2.68</v>
      </c>
      <c r="BZ36" s="684">
        <f t="shared" si="69"/>
        <v>2.68</v>
      </c>
      <c r="CA36" s="684">
        <f t="shared" si="69"/>
        <v>2.1900000000000004</v>
      </c>
      <c r="CB36" s="684">
        <f t="shared" si="69"/>
        <v>2.19</v>
      </c>
      <c r="CC36" s="684">
        <f t="shared" si="69"/>
        <v>2.02</v>
      </c>
      <c r="CD36" s="684">
        <f t="shared" si="69"/>
        <v>2.02</v>
      </c>
      <c r="CE36" s="685">
        <f t="shared" si="62"/>
        <v>24.88</v>
      </c>
      <c r="CF36" s="685">
        <f t="shared" si="8"/>
        <v>24.88</v>
      </c>
      <c r="CG36" s="685">
        <f t="shared" si="9"/>
        <v>24.88</v>
      </c>
      <c r="CH36" s="685">
        <f>BG36+BI36+BK36+BM36+BO36+BQ36+BS36+BU36+BW36+BY36+CA36+CC36</f>
        <v>24.88</v>
      </c>
      <c r="CI36" s="685">
        <f t="shared" si="65"/>
        <v>24.88</v>
      </c>
      <c r="CJ36" s="683">
        <f>CJ31+CJ34</f>
        <v>25</v>
      </c>
      <c r="CK36" s="681">
        <f>CK31+CK34</f>
        <v>1.08</v>
      </c>
      <c r="CL36" s="681">
        <f>CL31+CL34</f>
        <v>1.08</v>
      </c>
      <c r="CM36" s="681">
        <f>CM31+CM34</f>
        <v>1.35</v>
      </c>
      <c r="CN36" s="681">
        <f t="shared" ref="CN36:DC37" si="70">CN31+CN34</f>
        <v>1.35</v>
      </c>
      <c r="CO36" s="681">
        <f t="shared" ref="CO36:CW36" si="71">CO31+CO34</f>
        <v>1.63</v>
      </c>
      <c r="CP36" s="681">
        <f t="shared" si="71"/>
        <v>1.63</v>
      </c>
      <c r="CQ36" s="683">
        <f t="shared" si="71"/>
        <v>2.95</v>
      </c>
      <c r="CR36" s="683">
        <f t="shared" si="71"/>
        <v>2.95</v>
      </c>
      <c r="CS36" s="681">
        <f t="shared" si="71"/>
        <v>1.86</v>
      </c>
      <c r="CT36" s="681">
        <f t="shared" si="71"/>
        <v>1.86</v>
      </c>
      <c r="CU36" s="709">
        <f t="shared" si="71"/>
        <v>1.37</v>
      </c>
      <c r="CV36" s="686">
        <f t="shared" si="71"/>
        <v>1.37</v>
      </c>
      <c r="CW36" s="709">
        <f t="shared" si="71"/>
        <v>1.86</v>
      </c>
      <c r="CX36" s="710">
        <f>+CX31+CX34</f>
        <v>1.86</v>
      </c>
      <c r="CY36" s="709">
        <f>CY31+CY34</f>
        <v>2.74</v>
      </c>
      <c r="CZ36" s="710">
        <f>CZ31+CZ34</f>
        <v>2.74</v>
      </c>
      <c r="DA36" s="709">
        <f>DA31+DA34</f>
        <v>2.54</v>
      </c>
      <c r="DB36" s="687">
        <f>DB31+DB34</f>
        <v>4.4400000000000004</v>
      </c>
      <c r="DC36" s="683">
        <f>DC31+DC34</f>
        <v>3.26</v>
      </c>
      <c r="DD36" s="679"/>
      <c r="DE36" s="683">
        <f>DE31+DE34</f>
        <v>1.63</v>
      </c>
      <c r="DF36" s="679"/>
      <c r="DG36" s="683">
        <f>DG31+DG34</f>
        <v>2.73</v>
      </c>
      <c r="DH36" s="679"/>
      <c r="DI36" s="684">
        <f>DG36+DE36+DC36+DA36+CW36+CU36+CS36+CQ36+CO36+CM36+CK36+CY36</f>
        <v>25</v>
      </c>
      <c r="DJ36" s="684">
        <f>DJ31+DJ34</f>
        <v>17.380000000000003</v>
      </c>
      <c r="DK36" s="684">
        <f>DK31+DK34</f>
        <v>19.28</v>
      </c>
      <c r="DL36" s="677">
        <f t="shared" si="64"/>
        <v>25</v>
      </c>
      <c r="DM36" s="684">
        <f t="shared" si="64"/>
        <v>19.28</v>
      </c>
      <c r="DN36" s="683">
        <f>DN31+DN34</f>
        <v>13</v>
      </c>
      <c r="DO36" s="679"/>
      <c r="DP36" s="679"/>
      <c r="DQ36" s="679"/>
      <c r="DR36" s="679"/>
      <c r="DS36" s="679"/>
      <c r="DT36" s="679"/>
      <c r="DU36" s="679"/>
      <c r="DV36" s="679"/>
      <c r="DW36" s="679"/>
      <c r="DX36" s="679"/>
      <c r="DY36" s="679"/>
      <c r="DZ36" s="679"/>
      <c r="EA36" s="679"/>
      <c r="EB36" s="679"/>
      <c r="EC36" s="679"/>
      <c r="ED36" s="679"/>
      <c r="EE36" s="679"/>
      <c r="EF36" s="679"/>
      <c r="EG36" s="679"/>
      <c r="EH36" s="679"/>
      <c r="EI36" s="679"/>
      <c r="EJ36" s="679"/>
      <c r="EK36" s="679"/>
      <c r="EL36" s="679"/>
      <c r="EM36" s="681"/>
      <c r="EN36" s="677"/>
      <c r="EO36" s="683"/>
      <c r="EP36" s="679"/>
      <c r="EQ36" s="681"/>
      <c r="ER36" s="252">
        <f>IFERROR(DB36/DA36,0)</f>
        <v>1.7480314960629924</v>
      </c>
      <c r="ES36" s="219">
        <f t="shared" si="18"/>
        <v>1.1093210586881472</v>
      </c>
      <c r="ET36" s="219">
        <f>DM36/DL36</f>
        <v>0.7712</v>
      </c>
      <c r="EU36" s="219">
        <f t="shared" si="15"/>
        <v>1.0133752950432731</v>
      </c>
      <c r="EV36" s="219">
        <f t="shared" si="16"/>
        <v>0.80500000000000005</v>
      </c>
      <c r="EW36" s="959"/>
      <c r="EX36" s="958"/>
      <c r="EY36" s="958"/>
      <c r="EZ36" s="958"/>
      <c r="FA36" s="958"/>
      <c r="FB36" s="957"/>
    </row>
    <row r="37" spans="1:158" s="71" customFormat="1" ht="39.950000000000003" customHeight="1" thickBot="1" x14ac:dyDescent="0.3">
      <c r="A37" s="994"/>
      <c r="B37" s="999"/>
      <c r="C37" s="997"/>
      <c r="D37" s="988"/>
      <c r="E37" s="1009"/>
      <c r="F37" s="196" t="s">
        <v>45</v>
      </c>
      <c r="G37" s="688">
        <f>G32+G35</f>
        <v>2252946484</v>
      </c>
      <c r="H37" s="689">
        <f t="shared" ref="H37:BS37" si="72">H32+H35</f>
        <v>275768000</v>
      </c>
      <c r="I37" s="689">
        <f t="shared" si="72"/>
        <v>0</v>
      </c>
      <c r="J37" s="689">
        <f t="shared" si="72"/>
        <v>0</v>
      </c>
      <c r="K37" s="689">
        <f t="shared" si="72"/>
        <v>105470000</v>
      </c>
      <c r="L37" s="689">
        <f t="shared" si="72"/>
        <v>105470000</v>
      </c>
      <c r="M37" s="689">
        <f t="shared" si="72"/>
        <v>68004000</v>
      </c>
      <c r="N37" s="689">
        <f t="shared" si="72"/>
        <v>68004000</v>
      </c>
      <c r="O37" s="689">
        <f t="shared" si="72"/>
        <v>0</v>
      </c>
      <c r="P37" s="689">
        <f t="shared" si="72"/>
        <v>0</v>
      </c>
      <c r="Q37" s="689">
        <f t="shared" si="72"/>
        <v>0</v>
      </c>
      <c r="R37" s="689">
        <f t="shared" si="72"/>
        <v>0</v>
      </c>
      <c r="S37" s="689">
        <f t="shared" si="72"/>
        <v>0</v>
      </c>
      <c r="T37" s="689">
        <f t="shared" si="72"/>
        <v>0</v>
      </c>
      <c r="U37" s="689">
        <f t="shared" si="72"/>
        <v>82521000</v>
      </c>
      <c r="V37" s="689">
        <f t="shared" si="72"/>
        <v>82521000</v>
      </c>
      <c r="W37" s="689">
        <f t="shared" si="72"/>
        <v>255995000</v>
      </c>
      <c r="X37" s="689">
        <f t="shared" si="72"/>
        <v>255995000</v>
      </c>
      <c r="Y37" s="689">
        <f t="shared" si="72"/>
        <v>255995000</v>
      </c>
      <c r="Z37" s="689">
        <f t="shared" si="72"/>
        <v>255995000</v>
      </c>
      <c r="AA37" s="689">
        <f t="shared" si="72"/>
        <v>255995000</v>
      </c>
      <c r="AB37" s="689">
        <f t="shared" si="72"/>
        <v>464466491</v>
      </c>
      <c r="AC37" s="689">
        <f t="shared" si="72"/>
        <v>13928886</v>
      </c>
      <c r="AD37" s="689">
        <f t="shared" si="72"/>
        <v>13928886</v>
      </c>
      <c r="AE37" s="689">
        <f t="shared" si="72"/>
        <v>28117717</v>
      </c>
      <c r="AF37" s="689">
        <f t="shared" si="72"/>
        <v>28117717</v>
      </c>
      <c r="AG37" s="689">
        <f t="shared" si="72"/>
        <v>90112767</v>
      </c>
      <c r="AH37" s="689">
        <f t="shared" si="72"/>
        <v>90112767</v>
      </c>
      <c r="AI37" s="689">
        <f t="shared" si="72"/>
        <v>193488334</v>
      </c>
      <c r="AJ37" s="689">
        <f t="shared" si="72"/>
        <v>116084334</v>
      </c>
      <c r="AK37" s="689">
        <f t="shared" si="72"/>
        <v>42662700</v>
      </c>
      <c r="AL37" s="689">
        <f t="shared" si="72"/>
        <v>7454700</v>
      </c>
      <c r="AM37" s="689">
        <f t="shared" si="72"/>
        <v>0</v>
      </c>
      <c r="AN37" s="689">
        <f t="shared" si="72"/>
        <v>24890000</v>
      </c>
      <c r="AO37" s="689">
        <f t="shared" si="72"/>
        <v>0</v>
      </c>
      <c r="AP37" s="689">
        <f t="shared" si="72"/>
        <v>0</v>
      </c>
      <c r="AQ37" s="689">
        <f t="shared" si="72"/>
        <v>0</v>
      </c>
      <c r="AR37" s="689">
        <f t="shared" si="72"/>
        <v>15000000</v>
      </c>
      <c r="AS37" s="689">
        <f t="shared" si="72"/>
        <v>47108500</v>
      </c>
      <c r="AT37" s="689">
        <f t="shared" si="72"/>
        <v>0</v>
      </c>
      <c r="AU37" s="689">
        <f t="shared" si="72"/>
        <v>0</v>
      </c>
      <c r="AV37" s="689">
        <f t="shared" si="72"/>
        <v>31500233</v>
      </c>
      <c r="AW37" s="689">
        <f t="shared" si="72"/>
        <v>28936000</v>
      </c>
      <c r="AX37" s="689">
        <f t="shared" si="72"/>
        <v>22733000</v>
      </c>
      <c r="AY37" s="689">
        <f t="shared" si="72"/>
        <v>-71727267</v>
      </c>
      <c r="AZ37" s="689">
        <f t="shared" si="72"/>
        <v>7441000</v>
      </c>
      <c r="BA37" s="689">
        <f t="shared" si="72"/>
        <v>372627637</v>
      </c>
      <c r="BB37" s="689">
        <f t="shared" si="72"/>
        <v>372627637</v>
      </c>
      <c r="BC37" s="689">
        <f t="shared" si="72"/>
        <v>357262637</v>
      </c>
      <c r="BD37" s="689">
        <f t="shared" si="72"/>
        <v>372627637</v>
      </c>
      <c r="BE37" s="689">
        <f t="shared" si="72"/>
        <v>357262637</v>
      </c>
      <c r="BF37" s="689">
        <f t="shared" si="72"/>
        <v>597899755</v>
      </c>
      <c r="BG37" s="689">
        <f t="shared" si="72"/>
        <v>415046400</v>
      </c>
      <c r="BH37" s="689">
        <f t="shared" si="72"/>
        <v>394001267</v>
      </c>
      <c r="BI37" s="689">
        <f t="shared" si="72"/>
        <v>6372166</v>
      </c>
      <c r="BJ37" s="689">
        <f t="shared" si="72"/>
        <v>19783299</v>
      </c>
      <c r="BK37" s="689">
        <f t="shared" si="72"/>
        <v>51078789</v>
      </c>
      <c r="BL37" s="689">
        <f t="shared" si="72"/>
        <v>7634000</v>
      </c>
      <c r="BM37" s="689">
        <f t="shared" si="72"/>
        <v>0</v>
      </c>
      <c r="BN37" s="689">
        <f t="shared" si="72"/>
        <v>1076449</v>
      </c>
      <c r="BO37" s="689">
        <f t="shared" si="72"/>
        <v>0</v>
      </c>
      <c r="BP37" s="689">
        <f t="shared" si="72"/>
        <v>0</v>
      </c>
      <c r="BQ37" s="689">
        <f t="shared" si="72"/>
        <v>125404740</v>
      </c>
      <c r="BR37" s="689">
        <f t="shared" si="72"/>
        <v>50000000</v>
      </c>
      <c r="BS37" s="689">
        <f t="shared" si="72"/>
        <v>0</v>
      </c>
      <c r="BT37" s="689">
        <f t="shared" ref="BT37:CM37" si="73">BT32+BT35</f>
        <v>-11000000</v>
      </c>
      <c r="BU37" s="689">
        <f t="shared" si="73"/>
        <v>0</v>
      </c>
      <c r="BV37" s="689">
        <f t="shared" si="73"/>
        <v>-23023000</v>
      </c>
      <c r="BW37" s="689">
        <f t="shared" si="73"/>
        <v>-2340</v>
      </c>
      <c r="BX37" s="689">
        <f t="shared" si="73"/>
        <v>88484666</v>
      </c>
      <c r="BY37" s="689">
        <f t="shared" si="73"/>
        <v>0</v>
      </c>
      <c r="BZ37" s="689">
        <f t="shared" si="73"/>
        <v>24541000</v>
      </c>
      <c r="CA37" s="689">
        <f t="shared" si="73"/>
        <v>0</v>
      </c>
      <c r="CB37" s="689">
        <f t="shared" si="73"/>
        <v>2702000</v>
      </c>
      <c r="CC37" s="689">
        <f t="shared" si="73"/>
        <v>-43700074</v>
      </c>
      <c r="CD37" s="689">
        <f t="shared" si="73"/>
        <v>0</v>
      </c>
      <c r="CE37" s="689">
        <f t="shared" si="73"/>
        <v>554199681</v>
      </c>
      <c r="CF37" s="689">
        <f t="shared" si="73"/>
        <v>554199681</v>
      </c>
      <c r="CG37" s="689">
        <f t="shared" si="73"/>
        <v>554199681</v>
      </c>
      <c r="CH37" s="689">
        <f t="shared" si="73"/>
        <v>554199681</v>
      </c>
      <c r="CI37" s="689">
        <f t="shared" si="73"/>
        <v>554199681</v>
      </c>
      <c r="CJ37" s="689">
        <f t="shared" si="73"/>
        <v>606501166</v>
      </c>
      <c r="CK37" s="689">
        <f t="shared" si="73"/>
        <v>249024333</v>
      </c>
      <c r="CL37" s="689">
        <f t="shared" si="73"/>
        <v>249024333</v>
      </c>
      <c r="CM37" s="689">
        <f t="shared" si="73"/>
        <v>254270833</v>
      </c>
      <c r="CN37" s="689">
        <f t="shared" si="70"/>
        <v>160678783</v>
      </c>
      <c r="CO37" s="689">
        <f t="shared" si="70"/>
        <v>0</v>
      </c>
      <c r="CP37" s="689">
        <f t="shared" si="70"/>
        <v>27838000</v>
      </c>
      <c r="CQ37" s="689">
        <f t="shared" si="70"/>
        <v>0</v>
      </c>
      <c r="CR37" s="689">
        <f t="shared" si="70"/>
        <v>-800558</v>
      </c>
      <c r="CS37" s="689">
        <f t="shared" si="70"/>
        <v>50000000</v>
      </c>
      <c r="CT37" s="689">
        <f t="shared" si="70"/>
        <v>800558</v>
      </c>
      <c r="CU37" s="690">
        <f t="shared" si="70"/>
        <v>0</v>
      </c>
      <c r="CV37" s="690">
        <f t="shared" si="70"/>
        <v>0</v>
      </c>
      <c r="CW37" s="690">
        <f t="shared" si="70"/>
        <v>0</v>
      </c>
      <c r="CX37" s="689">
        <f t="shared" si="70"/>
        <v>0</v>
      </c>
      <c r="CY37" s="690">
        <f t="shared" si="70"/>
        <v>0</v>
      </c>
      <c r="CZ37" s="690">
        <f t="shared" si="70"/>
        <v>0</v>
      </c>
      <c r="DA37" s="690">
        <f t="shared" si="70"/>
        <v>0</v>
      </c>
      <c r="DB37" s="689">
        <f t="shared" si="70"/>
        <v>50000000</v>
      </c>
      <c r="DC37" s="689">
        <f t="shared" si="70"/>
        <v>0</v>
      </c>
      <c r="DD37" s="689">
        <f t="shared" ref="DD37:DN37" si="74">DD32+DD35</f>
        <v>0</v>
      </c>
      <c r="DE37" s="689">
        <f t="shared" si="74"/>
        <v>53206000</v>
      </c>
      <c r="DF37" s="689">
        <f t="shared" si="74"/>
        <v>0</v>
      </c>
      <c r="DG37" s="689">
        <f t="shared" si="74"/>
        <v>0</v>
      </c>
      <c r="DH37" s="689">
        <f t="shared" si="74"/>
        <v>0</v>
      </c>
      <c r="DI37" s="689">
        <f t="shared" si="74"/>
        <v>606501166</v>
      </c>
      <c r="DJ37" s="689">
        <f t="shared" si="74"/>
        <v>553295166</v>
      </c>
      <c r="DK37" s="689">
        <f t="shared" si="74"/>
        <v>487541116</v>
      </c>
      <c r="DL37" s="689">
        <f t="shared" si="74"/>
        <v>606501166</v>
      </c>
      <c r="DM37" s="689">
        <f>DM32+DM35</f>
        <v>487541116</v>
      </c>
      <c r="DN37" s="689">
        <f t="shared" si="74"/>
        <v>478988000</v>
      </c>
      <c r="DO37" s="691"/>
      <c r="DP37" s="691"/>
      <c r="DQ37" s="691"/>
      <c r="DR37" s="691"/>
      <c r="DS37" s="691"/>
      <c r="DT37" s="691"/>
      <c r="DU37" s="691"/>
      <c r="DV37" s="691"/>
      <c r="DW37" s="691"/>
      <c r="DX37" s="691"/>
      <c r="DY37" s="691"/>
      <c r="DZ37" s="691"/>
      <c r="EA37" s="691"/>
      <c r="EB37" s="691"/>
      <c r="EC37" s="691"/>
      <c r="ED37" s="691"/>
      <c r="EE37" s="691"/>
      <c r="EF37" s="691"/>
      <c r="EG37" s="691"/>
      <c r="EH37" s="691"/>
      <c r="EI37" s="691"/>
      <c r="EJ37" s="691"/>
      <c r="EK37" s="691"/>
      <c r="EL37" s="691"/>
      <c r="EM37" s="692"/>
      <c r="EN37" s="693"/>
      <c r="EO37" s="693"/>
      <c r="EP37" s="693"/>
      <c r="EQ37" s="693"/>
      <c r="ER37" s="747">
        <f>IFERROR(DB37/DA37,0)</f>
        <v>0</v>
      </c>
      <c r="ES37" s="747">
        <f>DK37/DJ37</f>
        <v>0.8811591822220981</v>
      </c>
      <c r="ET37" s="747">
        <f>DM37/DL37</f>
        <v>0.80385849744598847</v>
      </c>
      <c r="EU37" s="748">
        <f>(AA37+BE37+CI37+DK37)/(Z37+BD37+CH37+DJ37)</f>
        <v>0.95327559871518464</v>
      </c>
      <c r="EV37" s="749">
        <f>(AA37+BE37+CI37+DM37)/G37</f>
        <v>0.73459287459932399</v>
      </c>
      <c r="EW37" s="1008"/>
      <c r="EX37" s="969"/>
      <c r="EY37" s="969"/>
      <c r="EZ37" s="969"/>
      <c r="FA37" s="969"/>
      <c r="FB37" s="957"/>
    </row>
    <row r="38" spans="1:158" s="72" customFormat="1" ht="39.950000000000003" customHeight="1" x14ac:dyDescent="0.25">
      <c r="A38" s="1004" t="s">
        <v>5</v>
      </c>
      <c r="B38" s="1005"/>
      <c r="C38" s="1005"/>
      <c r="D38" s="1005"/>
      <c r="E38" s="1005"/>
      <c r="F38" s="198" t="s">
        <v>44</v>
      </c>
      <c r="G38" s="733">
        <f>G11+G18+G25+G32</f>
        <v>13093242701</v>
      </c>
      <c r="H38" s="734">
        <f t="shared" ref="H38:BS38" si="75">H11+H18+H25+H32</f>
        <v>1670000000</v>
      </c>
      <c r="I38" s="734">
        <f t="shared" si="75"/>
        <v>0</v>
      </c>
      <c r="J38" s="734">
        <f t="shared" si="75"/>
        <v>0</v>
      </c>
      <c r="K38" s="734">
        <f t="shared" si="75"/>
        <v>212240000</v>
      </c>
      <c r="L38" s="734">
        <f t="shared" si="75"/>
        <v>212240000</v>
      </c>
      <c r="M38" s="734">
        <f t="shared" si="75"/>
        <v>819877949</v>
      </c>
      <c r="N38" s="734">
        <f t="shared" si="75"/>
        <v>819877949</v>
      </c>
      <c r="O38" s="734">
        <f t="shared" si="75"/>
        <v>39171000</v>
      </c>
      <c r="P38" s="734">
        <f t="shared" si="75"/>
        <v>39171000</v>
      </c>
      <c r="Q38" s="734">
        <f t="shared" si="75"/>
        <v>0</v>
      </c>
      <c r="R38" s="734">
        <f t="shared" si="75"/>
        <v>0</v>
      </c>
      <c r="S38" s="734">
        <f t="shared" si="75"/>
        <v>34367401</v>
      </c>
      <c r="T38" s="734">
        <f t="shared" si="75"/>
        <v>34367401</v>
      </c>
      <c r="U38" s="734">
        <f t="shared" si="75"/>
        <v>489908083</v>
      </c>
      <c r="V38" s="734">
        <f t="shared" si="75"/>
        <v>489908083</v>
      </c>
      <c r="W38" s="734">
        <f t="shared" si="75"/>
        <v>1595564433</v>
      </c>
      <c r="X38" s="734">
        <f t="shared" si="75"/>
        <v>1595564433</v>
      </c>
      <c r="Y38" s="734">
        <f t="shared" si="75"/>
        <v>1595564433</v>
      </c>
      <c r="Z38" s="734">
        <f t="shared" si="75"/>
        <v>1595564433</v>
      </c>
      <c r="AA38" s="734">
        <f t="shared" si="75"/>
        <v>1595564433</v>
      </c>
      <c r="AB38" s="734">
        <f t="shared" si="75"/>
        <v>2481000000</v>
      </c>
      <c r="AC38" s="734">
        <f t="shared" si="75"/>
        <v>0</v>
      </c>
      <c r="AD38" s="734">
        <f t="shared" si="75"/>
        <v>0</v>
      </c>
      <c r="AE38" s="734">
        <f t="shared" si="75"/>
        <v>344492000</v>
      </c>
      <c r="AF38" s="734">
        <f t="shared" si="75"/>
        <v>342173447</v>
      </c>
      <c r="AG38" s="734">
        <f t="shared" si="75"/>
        <v>1052117000</v>
      </c>
      <c r="AH38" s="734">
        <f t="shared" si="75"/>
        <v>1021148000</v>
      </c>
      <c r="AI38" s="734">
        <f t="shared" si="75"/>
        <v>395775000</v>
      </c>
      <c r="AJ38" s="734">
        <f t="shared" si="75"/>
        <v>186288831</v>
      </c>
      <c r="AK38" s="734">
        <f t="shared" si="75"/>
        <v>61208000</v>
      </c>
      <c r="AL38" s="734">
        <f t="shared" si="75"/>
        <v>12080082</v>
      </c>
      <c r="AM38" s="734">
        <f t="shared" si="75"/>
        <v>0</v>
      </c>
      <c r="AN38" s="734">
        <f t="shared" si="75"/>
        <v>37113969</v>
      </c>
      <c r="AO38" s="734">
        <f t="shared" si="75"/>
        <v>0</v>
      </c>
      <c r="AP38" s="734">
        <f t="shared" si="75"/>
        <v>0</v>
      </c>
      <c r="AQ38" s="734">
        <f t="shared" si="75"/>
        <v>60000000</v>
      </c>
      <c r="AR38" s="734">
        <f t="shared" si="75"/>
        <v>18836000</v>
      </c>
      <c r="AS38" s="734">
        <f t="shared" si="75"/>
        <v>381711242</v>
      </c>
      <c r="AT38" s="734">
        <f t="shared" si="75"/>
        <v>139490324</v>
      </c>
      <c r="AU38" s="734">
        <f t="shared" si="75"/>
        <v>0</v>
      </c>
      <c r="AV38" s="734">
        <f t="shared" si="75"/>
        <v>132088211</v>
      </c>
      <c r="AW38" s="734">
        <f t="shared" si="75"/>
        <v>185696758</v>
      </c>
      <c r="AX38" s="734">
        <f t="shared" si="75"/>
        <v>220018133</v>
      </c>
      <c r="AY38" s="734">
        <f t="shared" si="75"/>
        <v>-223465543</v>
      </c>
      <c r="AZ38" s="734">
        <f t="shared" si="75"/>
        <v>86310346</v>
      </c>
      <c r="BA38" s="734">
        <f t="shared" si="75"/>
        <v>2257534457</v>
      </c>
      <c r="BB38" s="734">
        <f t="shared" si="75"/>
        <v>2257534457</v>
      </c>
      <c r="BC38" s="734">
        <f t="shared" si="75"/>
        <v>2195547343</v>
      </c>
      <c r="BD38" s="734">
        <f t="shared" si="75"/>
        <v>2257534457</v>
      </c>
      <c r="BE38" s="734">
        <f t="shared" si="75"/>
        <v>2195547343</v>
      </c>
      <c r="BF38" s="734">
        <f t="shared" si="75"/>
        <v>3396551000</v>
      </c>
      <c r="BG38" s="734">
        <f t="shared" si="75"/>
        <v>2327369000</v>
      </c>
      <c r="BH38" s="734">
        <f t="shared" si="75"/>
        <v>2262659425</v>
      </c>
      <c r="BI38" s="734">
        <f t="shared" si="75"/>
        <v>0</v>
      </c>
      <c r="BJ38" s="734">
        <f t="shared" si="75"/>
        <v>0</v>
      </c>
      <c r="BK38" s="734">
        <f t="shared" si="75"/>
        <v>50000000</v>
      </c>
      <c r="BL38" s="734">
        <f t="shared" si="75"/>
        <v>0</v>
      </c>
      <c r="BM38" s="734">
        <f t="shared" si="75"/>
        <v>0</v>
      </c>
      <c r="BN38" s="734">
        <f t="shared" si="75"/>
        <v>0</v>
      </c>
      <c r="BO38" s="734">
        <f t="shared" si="75"/>
        <v>0</v>
      </c>
      <c r="BP38" s="734">
        <f t="shared" si="75"/>
        <v>0</v>
      </c>
      <c r="BQ38" s="734">
        <f t="shared" si="75"/>
        <v>803316733</v>
      </c>
      <c r="BR38" s="734">
        <f t="shared" si="75"/>
        <v>100000000</v>
      </c>
      <c r="BS38" s="734">
        <f t="shared" si="75"/>
        <v>18862000</v>
      </c>
      <c r="BT38" s="734">
        <f t="shared" ref="BT38:DI38" si="76">BT11+BT18+BT25+BT32</f>
        <v>21651933</v>
      </c>
      <c r="BU38" s="734">
        <f t="shared" si="76"/>
        <v>0</v>
      </c>
      <c r="BV38" s="734">
        <f t="shared" si="76"/>
        <v>-6506300</v>
      </c>
      <c r="BW38" s="734">
        <f t="shared" si="76"/>
        <v>25055267</v>
      </c>
      <c r="BX38" s="734">
        <f t="shared" si="76"/>
        <v>697322834</v>
      </c>
      <c r="BY38" s="734">
        <f t="shared" si="76"/>
        <v>34057667</v>
      </c>
      <c r="BZ38" s="734">
        <f t="shared" si="76"/>
        <v>41126100</v>
      </c>
      <c r="CA38" s="734">
        <f t="shared" si="76"/>
        <v>137890333</v>
      </c>
      <c r="CB38" s="734">
        <f t="shared" si="76"/>
        <v>20975233</v>
      </c>
      <c r="CC38" s="734">
        <f t="shared" si="76"/>
        <v>-106743048</v>
      </c>
      <c r="CD38" s="734">
        <f t="shared" si="76"/>
        <v>114185700</v>
      </c>
      <c r="CE38" s="734">
        <f t="shared" si="76"/>
        <v>3289807952</v>
      </c>
      <c r="CF38" s="734">
        <f t="shared" si="76"/>
        <v>3289807952</v>
      </c>
      <c r="CG38" s="734">
        <f t="shared" si="76"/>
        <v>3251414925</v>
      </c>
      <c r="CH38" s="734">
        <f t="shared" si="76"/>
        <v>3289807952</v>
      </c>
      <c r="CI38" s="734">
        <f t="shared" si="76"/>
        <v>3251414925</v>
      </c>
      <c r="CJ38" s="734">
        <f t="shared" si="76"/>
        <v>3392716000</v>
      </c>
      <c r="CK38" s="734">
        <f t="shared" si="76"/>
        <v>1517374400</v>
      </c>
      <c r="CL38" s="734">
        <f t="shared" si="76"/>
        <v>1517374400</v>
      </c>
      <c r="CM38" s="734">
        <f t="shared" si="76"/>
        <v>1491381000</v>
      </c>
      <c r="CN38" s="734">
        <f t="shared" si="76"/>
        <v>833470000</v>
      </c>
      <c r="CO38" s="734">
        <f t="shared" si="76"/>
        <v>0</v>
      </c>
      <c r="CP38" s="734">
        <f t="shared" si="76"/>
        <v>124509000</v>
      </c>
      <c r="CQ38" s="734">
        <f t="shared" si="76"/>
        <v>25644000</v>
      </c>
      <c r="CR38" s="734">
        <f t="shared" si="76"/>
        <v>53130000</v>
      </c>
      <c r="CS38" s="734">
        <f t="shared" si="76"/>
        <v>50000000</v>
      </c>
      <c r="CT38" s="734">
        <f t="shared" si="76"/>
        <v>116489499</v>
      </c>
      <c r="CU38" s="735">
        <f t="shared" si="76"/>
        <v>245128000</v>
      </c>
      <c r="CV38" s="735">
        <f t="shared" si="76"/>
        <v>74105000</v>
      </c>
      <c r="CW38" s="735">
        <f t="shared" si="76"/>
        <v>0</v>
      </c>
      <c r="CX38" s="734">
        <f t="shared" si="76"/>
        <v>15050000</v>
      </c>
      <c r="CY38" s="735">
        <f t="shared" si="76"/>
        <v>0</v>
      </c>
      <c r="CZ38" s="735">
        <f t="shared" si="76"/>
        <v>27338004</v>
      </c>
      <c r="DA38" s="735">
        <f t="shared" si="76"/>
        <v>0</v>
      </c>
      <c r="DB38" s="734">
        <f t="shared" si="76"/>
        <v>117636000</v>
      </c>
      <c r="DC38" s="734">
        <f t="shared" si="76"/>
        <v>0</v>
      </c>
      <c r="DD38" s="734">
        <f t="shared" si="76"/>
        <v>0</v>
      </c>
      <c r="DE38" s="734">
        <f t="shared" si="76"/>
        <v>63188600</v>
      </c>
      <c r="DF38" s="734">
        <f t="shared" si="76"/>
        <v>0</v>
      </c>
      <c r="DG38" s="734">
        <f t="shared" si="76"/>
        <v>0</v>
      </c>
      <c r="DH38" s="734">
        <f t="shared" si="76"/>
        <v>0</v>
      </c>
      <c r="DI38" s="734">
        <f t="shared" si="76"/>
        <v>3392716000</v>
      </c>
      <c r="DJ38" s="734">
        <f>DJ11+DJ18+DJ25+DJ32</f>
        <v>3329527400</v>
      </c>
      <c r="DK38" s="734">
        <f>DK11+DK18+DK25+DK32</f>
        <v>2879101903</v>
      </c>
      <c r="DL38" s="734">
        <f>DL11+DL18+DL25+DL32</f>
        <v>3392716000</v>
      </c>
      <c r="DM38" s="734">
        <f>DM11+DM18+DM25+DM32</f>
        <v>2879101903</v>
      </c>
      <c r="DN38" s="736">
        <f>DN11+DN18+DN25+DN32</f>
        <v>2658000000</v>
      </c>
      <c r="DO38" s="255">
        <f t="shared" ref="DO38:EF38" si="77">DO11+DO18+DO32+DO25</f>
        <v>0</v>
      </c>
      <c r="DP38" s="254">
        <f t="shared" si="77"/>
        <v>0</v>
      </c>
      <c r="DQ38" s="254">
        <f t="shared" si="77"/>
        <v>0</v>
      </c>
      <c r="DR38" s="254">
        <f t="shared" si="77"/>
        <v>0</v>
      </c>
      <c r="DS38" s="254">
        <f t="shared" si="77"/>
        <v>0</v>
      </c>
      <c r="DT38" s="254">
        <f t="shared" si="77"/>
        <v>0</v>
      </c>
      <c r="DU38" s="254">
        <f t="shared" si="77"/>
        <v>0</v>
      </c>
      <c r="DV38" s="254">
        <f t="shared" si="77"/>
        <v>0</v>
      </c>
      <c r="DW38" s="254">
        <f t="shared" si="77"/>
        <v>0</v>
      </c>
      <c r="DX38" s="254">
        <f t="shared" si="77"/>
        <v>0</v>
      </c>
      <c r="DY38" s="254">
        <f t="shared" si="77"/>
        <v>0</v>
      </c>
      <c r="DZ38" s="254">
        <f t="shared" si="77"/>
        <v>0</v>
      </c>
      <c r="EA38" s="254">
        <f t="shared" si="77"/>
        <v>0</v>
      </c>
      <c r="EB38" s="254">
        <f t="shared" si="77"/>
        <v>0</v>
      </c>
      <c r="EC38" s="254">
        <f t="shared" si="77"/>
        <v>0</v>
      </c>
      <c r="ED38" s="254">
        <f t="shared" si="77"/>
        <v>0</v>
      </c>
      <c r="EE38" s="254">
        <f t="shared" si="77"/>
        <v>0</v>
      </c>
      <c r="EF38" s="254">
        <f t="shared" si="77"/>
        <v>0</v>
      </c>
      <c r="EG38" s="254">
        <f t="shared" ref="EG38:EL38" si="78">EG11+EG18+EG32+EG25</f>
        <v>0</v>
      </c>
      <c r="EH38" s="254">
        <f t="shared" si="78"/>
        <v>0</v>
      </c>
      <c r="EI38" s="254">
        <f t="shared" si="78"/>
        <v>0</v>
      </c>
      <c r="EJ38" s="254">
        <f t="shared" si="78"/>
        <v>0</v>
      </c>
      <c r="EK38" s="254">
        <f t="shared" si="78"/>
        <v>0</v>
      </c>
      <c r="EL38" s="254">
        <f t="shared" si="78"/>
        <v>0</v>
      </c>
      <c r="EM38" s="254"/>
      <c r="EN38" s="254"/>
      <c r="EO38" s="254"/>
      <c r="EP38" s="254"/>
      <c r="EQ38" s="744"/>
      <c r="ER38" s="1014"/>
      <c r="ES38" s="1015"/>
      <c r="ET38" s="1015"/>
      <c r="EU38" s="1015"/>
      <c r="EV38" s="1015"/>
      <c r="EW38" s="1015"/>
      <c r="EX38" s="1015"/>
      <c r="EY38" s="1015"/>
      <c r="EZ38" s="1015"/>
      <c r="FA38" s="1016"/>
    </row>
    <row r="39" spans="1:158" s="72" customFormat="1" ht="39.950000000000003" customHeight="1" x14ac:dyDescent="0.25">
      <c r="A39" s="1004"/>
      <c r="B39" s="1005"/>
      <c r="C39" s="1005"/>
      <c r="D39" s="1005"/>
      <c r="E39" s="1005"/>
      <c r="F39" s="195" t="s">
        <v>46</v>
      </c>
      <c r="G39" s="737">
        <f>G14+G21+G28+G35</f>
        <v>1265850330</v>
      </c>
      <c r="H39" s="738">
        <f t="shared" ref="H39:BS39" si="79">H14+H21+H28+H35</f>
        <v>0</v>
      </c>
      <c r="I39" s="738">
        <f t="shared" si="79"/>
        <v>0</v>
      </c>
      <c r="J39" s="738">
        <f t="shared" si="79"/>
        <v>0</v>
      </c>
      <c r="K39" s="738">
        <f t="shared" si="79"/>
        <v>0</v>
      </c>
      <c r="L39" s="738">
        <f t="shared" si="79"/>
        <v>0</v>
      </c>
      <c r="M39" s="738">
        <f t="shared" si="79"/>
        <v>0</v>
      </c>
      <c r="N39" s="738">
        <f t="shared" si="79"/>
        <v>0</v>
      </c>
      <c r="O39" s="738">
        <f t="shared" si="79"/>
        <v>0</v>
      </c>
      <c r="P39" s="738">
        <f t="shared" si="79"/>
        <v>0</v>
      </c>
      <c r="Q39" s="738">
        <f t="shared" si="79"/>
        <v>0</v>
      </c>
      <c r="R39" s="738">
        <f t="shared" si="79"/>
        <v>0</v>
      </c>
      <c r="S39" s="738">
        <f t="shared" si="79"/>
        <v>0</v>
      </c>
      <c r="T39" s="738">
        <f t="shared" si="79"/>
        <v>0</v>
      </c>
      <c r="U39" s="738">
        <f t="shared" si="79"/>
        <v>0</v>
      </c>
      <c r="V39" s="738">
        <f t="shared" si="79"/>
        <v>0</v>
      </c>
      <c r="W39" s="738">
        <f t="shared" si="79"/>
        <v>0</v>
      </c>
      <c r="X39" s="738">
        <f t="shared" si="79"/>
        <v>0</v>
      </c>
      <c r="Y39" s="738">
        <f t="shared" si="79"/>
        <v>0</v>
      </c>
      <c r="Z39" s="738">
        <f t="shared" si="79"/>
        <v>0</v>
      </c>
      <c r="AA39" s="738">
        <f t="shared" si="79"/>
        <v>0</v>
      </c>
      <c r="AB39" s="738">
        <f t="shared" si="79"/>
        <v>628482424</v>
      </c>
      <c r="AC39" s="738">
        <f t="shared" si="79"/>
        <v>48552820</v>
      </c>
      <c r="AD39" s="738">
        <f t="shared" si="79"/>
        <v>48552820</v>
      </c>
      <c r="AE39" s="738">
        <f t="shared" si="79"/>
        <v>215485427</v>
      </c>
      <c r="AF39" s="738">
        <f t="shared" si="79"/>
        <v>215485427</v>
      </c>
      <c r="AG39" s="738">
        <f t="shared" si="79"/>
        <v>150631624</v>
      </c>
      <c r="AH39" s="738">
        <f t="shared" si="79"/>
        <v>150631624</v>
      </c>
      <c r="AI39" s="738">
        <f t="shared" si="79"/>
        <v>62840483</v>
      </c>
      <c r="AJ39" s="738">
        <f t="shared" si="79"/>
        <v>62840483</v>
      </c>
      <c r="AK39" s="738">
        <f t="shared" si="79"/>
        <v>16792913</v>
      </c>
      <c r="AL39" s="738">
        <f t="shared" si="79"/>
        <v>16792913</v>
      </c>
      <c r="AM39" s="738">
        <f t="shared" si="79"/>
        <v>33030520</v>
      </c>
      <c r="AN39" s="738">
        <f t="shared" si="79"/>
        <v>23659093</v>
      </c>
      <c r="AO39" s="738">
        <f t="shared" si="79"/>
        <v>21749600</v>
      </c>
      <c r="AP39" s="738">
        <f t="shared" si="79"/>
        <v>20000000</v>
      </c>
      <c r="AQ39" s="738">
        <f t="shared" si="79"/>
        <v>37500000</v>
      </c>
      <c r="AR39" s="738">
        <f t="shared" si="79"/>
        <v>23348514</v>
      </c>
      <c r="AS39" s="738">
        <f t="shared" si="79"/>
        <v>37533750</v>
      </c>
      <c r="AT39" s="738">
        <f t="shared" si="79"/>
        <v>33627385</v>
      </c>
      <c r="AU39" s="738">
        <f t="shared" si="79"/>
        <v>0</v>
      </c>
      <c r="AV39" s="738">
        <f t="shared" si="79"/>
        <v>18813840</v>
      </c>
      <c r="AW39" s="738">
        <f t="shared" si="79"/>
        <v>0</v>
      </c>
      <c r="AX39" s="738">
        <f t="shared" si="79"/>
        <v>0</v>
      </c>
      <c r="AY39" s="738">
        <f t="shared" si="79"/>
        <v>-10365038</v>
      </c>
      <c r="AZ39" s="738">
        <f t="shared" si="79"/>
        <v>0</v>
      </c>
      <c r="BA39" s="738">
        <f t="shared" si="79"/>
        <v>613752099</v>
      </c>
      <c r="BB39" s="738">
        <f t="shared" si="79"/>
        <v>613752099</v>
      </c>
      <c r="BC39" s="738">
        <f t="shared" si="79"/>
        <v>613752099</v>
      </c>
      <c r="BD39" s="738">
        <f t="shared" si="79"/>
        <v>613752099</v>
      </c>
      <c r="BE39" s="738">
        <f t="shared" si="79"/>
        <v>613752099</v>
      </c>
      <c r="BF39" s="738">
        <f t="shared" si="79"/>
        <v>361103713</v>
      </c>
      <c r="BG39" s="738">
        <f t="shared" si="79"/>
        <v>206419880</v>
      </c>
      <c r="BH39" s="738">
        <f t="shared" si="79"/>
        <v>114430967</v>
      </c>
      <c r="BI39" s="738">
        <f t="shared" si="79"/>
        <v>92439943</v>
      </c>
      <c r="BJ39" s="738">
        <f t="shared" si="79"/>
        <v>126082274</v>
      </c>
      <c r="BK39" s="738">
        <f t="shared" si="79"/>
        <v>42723983</v>
      </c>
      <c r="BL39" s="738">
        <f t="shared" si="79"/>
        <v>28718378</v>
      </c>
      <c r="BM39" s="738">
        <f t="shared" si="79"/>
        <v>3928451</v>
      </c>
      <c r="BN39" s="738">
        <f t="shared" si="79"/>
        <v>21022745</v>
      </c>
      <c r="BO39" s="738">
        <f t="shared" si="79"/>
        <v>1559850</v>
      </c>
      <c r="BP39" s="738">
        <f t="shared" si="79"/>
        <v>30947805</v>
      </c>
      <c r="BQ39" s="738">
        <f t="shared" si="79"/>
        <v>1559850</v>
      </c>
      <c r="BR39" s="738">
        <f t="shared" si="79"/>
        <v>7441540</v>
      </c>
      <c r="BS39" s="738">
        <f t="shared" si="79"/>
        <v>1559850</v>
      </c>
      <c r="BT39" s="738">
        <f t="shared" ref="BT39:DL39" si="80">BT14+BT21+BT28+BT35</f>
        <v>0</v>
      </c>
      <c r="BU39" s="738">
        <f t="shared" si="80"/>
        <v>1559850</v>
      </c>
      <c r="BV39" s="738">
        <f t="shared" si="80"/>
        <v>12040142</v>
      </c>
      <c r="BW39" s="738">
        <f t="shared" si="80"/>
        <v>1552801</v>
      </c>
      <c r="BX39" s="738">
        <f t="shared" si="80"/>
        <v>0</v>
      </c>
      <c r="BY39" s="738">
        <f t="shared" si="80"/>
        <v>1559850</v>
      </c>
      <c r="BZ39" s="738">
        <f t="shared" si="80"/>
        <v>5104965</v>
      </c>
      <c r="CA39" s="738">
        <f t="shared" si="80"/>
        <v>1559850</v>
      </c>
      <c r="CB39" s="738">
        <f t="shared" si="80"/>
        <v>3403310</v>
      </c>
      <c r="CC39" s="738">
        <f t="shared" si="80"/>
        <v>4679553</v>
      </c>
      <c r="CD39" s="738">
        <f t="shared" si="80"/>
        <v>3403310</v>
      </c>
      <c r="CE39" s="738">
        <f t="shared" si="80"/>
        <v>361103711</v>
      </c>
      <c r="CF39" s="738">
        <f t="shared" si="80"/>
        <v>361103711</v>
      </c>
      <c r="CG39" s="738">
        <f t="shared" si="80"/>
        <v>352595436</v>
      </c>
      <c r="CH39" s="738">
        <f t="shared" si="80"/>
        <v>361103711</v>
      </c>
      <c r="CI39" s="738">
        <f t="shared" si="80"/>
        <v>352595436</v>
      </c>
      <c r="CJ39" s="738">
        <f t="shared" si="80"/>
        <v>299502795</v>
      </c>
      <c r="CK39" s="738">
        <f t="shared" si="80"/>
        <v>71985733</v>
      </c>
      <c r="CL39" s="738">
        <f t="shared" si="80"/>
        <v>71985733</v>
      </c>
      <c r="CM39" s="738">
        <f t="shared" si="80"/>
        <v>99540265</v>
      </c>
      <c r="CN39" s="738">
        <f t="shared" si="80"/>
        <v>108713817</v>
      </c>
      <c r="CO39" s="738">
        <f t="shared" si="80"/>
        <v>93367797</v>
      </c>
      <c r="CP39" s="738">
        <f t="shared" si="80"/>
        <v>47887934</v>
      </c>
      <c r="CQ39" s="738">
        <f t="shared" si="80"/>
        <v>28589000</v>
      </c>
      <c r="CR39" s="738">
        <f t="shared" si="80"/>
        <v>31090334</v>
      </c>
      <c r="CS39" s="738">
        <f t="shared" si="80"/>
        <v>6020000</v>
      </c>
      <c r="CT39" s="738">
        <f t="shared" si="80"/>
        <v>30221546</v>
      </c>
      <c r="CU39" s="739">
        <f t="shared" si="80"/>
        <v>0</v>
      </c>
      <c r="CV39" s="739">
        <f t="shared" si="80"/>
        <v>0</v>
      </c>
      <c r="CW39" s="739">
        <f t="shared" si="80"/>
        <v>0</v>
      </c>
      <c r="CX39" s="738">
        <f t="shared" si="80"/>
        <v>0</v>
      </c>
      <c r="CY39" s="739">
        <f t="shared" si="80"/>
        <v>0</v>
      </c>
      <c r="CZ39" s="739">
        <f t="shared" si="80"/>
        <v>2920600</v>
      </c>
      <c r="DA39" s="739">
        <f t="shared" si="80"/>
        <v>0</v>
      </c>
      <c r="DB39" s="738">
        <f t="shared" si="80"/>
        <v>4391100</v>
      </c>
      <c r="DC39" s="738">
        <f t="shared" si="80"/>
        <v>0</v>
      </c>
      <c r="DD39" s="738">
        <f t="shared" si="80"/>
        <v>0</v>
      </c>
      <c r="DE39" s="738">
        <f t="shared" si="80"/>
        <v>0</v>
      </c>
      <c r="DF39" s="738">
        <f t="shared" si="80"/>
        <v>0</v>
      </c>
      <c r="DG39" s="738">
        <f t="shared" si="80"/>
        <v>0</v>
      </c>
      <c r="DH39" s="738">
        <f t="shared" si="80"/>
        <v>0</v>
      </c>
      <c r="DI39" s="738">
        <f t="shared" si="80"/>
        <v>299502795</v>
      </c>
      <c r="DJ39" s="738">
        <f t="shared" si="80"/>
        <v>299502795</v>
      </c>
      <c r="DK39" s="738">
        <f>DK14+DK21+DK28+DK35</f>
        <v>297211064</v>
      </c>
      <c r="DL39" s="738">
        <f t="shared" si="80"/>
        <v>299502795</v>
      </c>
      <c r="DM39" s="738">
        <f>DM14+DM21+DM28+DM35</f>
        <v>297211064</v>
      </c>
      <c r="DN39" s="740">
        <f>DN14+DN21+DN28+DN35</f>
        <v>0</v>
      </c>
      <c r="DO39" s="256">
        <f t="shared" ref="DO39:EF39" si="81">DO14+DO21+DO28+DO35</f>
        <v>0</v>
      </c>
      <c r="DP39" s="251">
        <f t="shared" si="81"/>
        <v>0</v>
      </c>
      <c r="DQ39" s="251">
        <f t="shared" si="81"/>
        <v>0</v>
      </c>
      <c r="DR39" s="251">
        <f t="shared" si="81"/>
        <v>0</v>
      </c>
      <c r="DS39" s="251">
        <f t="shared" si="81"/>
        <v>0</v>
      </c>
      <c r="DT39" s="251">
        <f t="shared" si="81"/>
        <v>0</v>
      </c>
      <c r="DU39" s="251">
        <f t="shared" si="81"/>
        <v>0</v>
      </c>
      <c r="DV39" s="251">
        <f t="shared" si="81"/>
        <v>0</v>
      </c>
      <c r="DW39" s="251">
        <f t="shared" si="81"/>
        <v>0</v>
      </c>
      <c r="DX39" s="251">
        <f t="shared" si="81"/>
        <v>0</v>
      </c>
      <c r="DY39" s="251">
        <f t="shared" si="81"/>
        <v>0</v>
      </c>
      <c r="DZ39" s="251">
        <f t="shared" si="81"/>
        <v>0</v>
      </c>
      <c r="EA39" s="251">
        <f t="shared" si="81"/>
        <v>0</v>
      </c>
      <c r="EB39" s="251">
        <f t="shared" si="81"/>
        <v>0</v>
      </c>
      <c r="EC39" s="251">
        <f t="shared" si="81"/>
        <v>0</v>
      </c>
      <c r="ED39" s="251">
        <f t="shared" si="81"/>
        <v>0</v>
      </c>
      <c r="EE39" s="251">
        <f t="shared" si="81"/>
        <v>0</v>
      </c>
      <c r="EF39" s="251">
        <f t="shared" si="81"/>
        <v>0</v>
      </c>
      <c r="EG39" s="251">
        <f t="shared" ref="EG39:EL39" si="82">EG14+EG21+EG28+EG35</f>
        <v>0</v>
      </c>
      <c r="EH39" s="251">
        <f t="shared" si="82"/>
        <v>0</v>
      </c>
      <c r="EI39" s="251">
        <f t="shared" si="82"/>
        <v>0</v>
      </c>
      <c r="EJ39" s="251">
        <f t="shared" si="82"/>
        <v>0</v>
      </c>
      <c r="EK39" s="251">
        <f t="shared" si="82"/>
        <v>0</v>
      </c>
      <c r="EL39" s="251">
        <f t="shared" si="82"/>
        <v>0</v>
      </c>
      <c r="EM39" s="251"/>
      <c r="EN39" s="251"/>
      <c r="EO39" s="251"/>
      <c r="EP39" s="251"/>
      <c r="EQ39" s="745"/>
      <c r="ER39" s="1017"/>
      <c r="ES39" s="1018"/>
      <c r="ET39" s="1018"/>
      <c r="EU39" s="1018"/>
      <c r="EV39" s="1018"/>
      <c r="EW39" s="1018"/>
      <c r="EX39" s="1018"/>
      <c r="EY39" s="1018"/>
      <c r="EZ39" s="1018"/>
      <c r="FA39" s="1019"/>
    </row>
    <row r="40" spans="1:158" s="72" customFormat="1" ht="39.950000000000003" customHeight="1" thickBot="1" x14ac:dyDescent="0.3">
      <c r="A40" s="1006"/>
      <c r="B40" s="1007"/>
      <c r="C40" s="1007"/>
      <c r="D40" s="1007"/>
      <c r="E40" s="1007"/>
      <c r="F40" s="199" t="s">
        <v>47</v>
      </c>
      <c r="G40" s="741">
        <f>G38+G39</f>
        <v>14359093031</v>
      </c>
      <c r="H40" s="742">
        <f t="shared" ref="H40:BS40" si="83">H38+H39</f>
        <v>1670000000</v>
      </c>
      <c r="I40" s="742">
        <f t="shared" si="83"/>
        <v>0</v>
      </c>
      <c r="J40" s="742">
        <f t="shared" si="83"/>
        <v>0</v>
      </c>
      <c r="K40" s="742">
        <f t="shared" si="83"/>
        <v>212240000</v>
      </c>
      <c r="L40" s="742">
        <f t="shared" si="83"/>
        <v>212240000</v>
      </c>
      <c r="M40" s="742">
        <f t="shared" si="83"/>
        <v>819877949</v>
      </c>
      <c r="N40" s="742">
        <f t="shared" si="83"/>
        <v>819877949</v>
      </c>
      <c r="O40" s="742">
        <f t="shared" si="83"/>
        <v>39171000</v>
      </c>
      <c r="P40" s="742">
        <f t="shared" si="83"/>
        <v>39171000</v>
      </c>
      <c r="Q40" s="742">
        <f t="shared" si="83"/>
        <v>0</v>
      </c>
      <c r="R40" s="742">
        <f t="shared" si="83"/>
        <v>0</v>
      </c>
      <c r="S40" s="742">
        <f t="shared" si="83"/>
        <v>34367401</v>
      </c>
      <c r="T40" s="742">
        <f t="shared" si="83"/>
        <v>34367401</v>
      </c>
      <c r="U40" s="742">
        <f t="shared" si="83"/>
        <v>489908083</v>
      </c>
      <c r="V40" s="742">
        <f t="shared" si="83"/>
        <v>489908083</v>
      </c>
      <c r="W40" s="742">
        <f t="shared" si="83"/>
        <v>1595564433</v>
      </c>
      <c r="X40" s="742">
        <f t="shared" si="83"/>
        <v>1595564433</v>
      </c>
      <c r="Y40" s="742">
        <f t="shared" si="83"/>
        <v>1595564433</v>
      </c>
      <c r="Z40" s="742">
        <f t="shared" si="83"/>
        <v>1595564433</v>
      </c>
      <c r="AA40" s="742">
        <f t="shared" si="83"/>
        <v>1595564433</v>
      </c>
      <c r="AB40" s="742">
        <f t="shared" si="83"/>
        <v>3109482424</v>
      </c>
      <c r="AC40" s="742">
        <f t="shared" si="83"/>
        <v>48552820</v>
      </c>
      <c r="AD40" s="742">
        <f t="shared" si="83"/>
        <v>48552820</v>
      </c>
      <c r="AE40" s="742">
        <f t="shared" si="83"/>
        <v>559977427</v>
      </c>
      <c r="AF40" s="742">
        <f t="shared" si="83"/>
        <v>557658874</v>
      </c>
      <c r="AG40" s="742">
        <f t="shared" si="83"/>
        <v>1202748624</v>
      </c>
      <c r="AH40" s="742">
        <f t="shared" si="83"/>
        <v>1171779624</v>
      </c>
      <c r="AI40" s="742">
        <f t="shared" si="83"/>
        <v>458615483</v>
      </c>
      <c r="AJ40" s="742">
        <f t="shared" si="83"/>
        <v>249129314</v>
      </c>
      <c r="AK40" s="742">
        <f t="shared" si="83"/>
        <v>78000913</v>
      </c>
      <c r="AL40" s="742">
        <f t="shared" si="83"/>
        <v>28872995</v>
      </c>
      <c r="AM40" s="742">
        <f t="shared" si="83"/>
        <v>33030520</v>
      </c>
      <c r="AN40" s="742">
        <f t="shared" si="83"/>
        <v>60773062</v>
      </c>
      <c r="AO40" s="742">
        <f t="shared" si="83"/>
        <v>21749600</v>
      </c>
      <c r="AP40" s="742">
        <f t="shared" si="83"/>
        <v>20000000</v>
      </c>
      <c r="AQ40" s="742">
        <f t="shared" si="83"/>
        <v>97500000</v>
      </c>
      <c r="AR40" s="742">
        <f t="shared" si="83"/>
        <v>42184514</v>
      </c>
      <c r="AS40" s="742">
        <f t="shared" si="83"/>
        <v>419244992</v>
      </c>
      <c r="AT40" s="742">
        <f t="shared" si="83"/>
        <v>173117709</v>
      </c>
      <c r="AU40" s="742">
        <f t="shared" si="83"/>
        <v>0</v>
      </c>
      <c r="AV40" s="742">
        <f t="shared" si="83"/>
        <v>150902051</v>
      </c>
      <c r="AW40" s="742">
        <f t="shared" si="83"/>
        <v>185696758</v>
      </c>
      <c r="AX40" s="742">
        <f t="shared" si="83"/>
        <v>220018133</v>
      </c>
      <c r="AY40" s="742">
        <f t="shared" si="83"/>
        <v>-233830581</v>
      </c>
      <c r="AZ40" s="742">
        <f t="shared" si="83"/>
        <v>86310346</v>
      </c>
      <c r="BA40" s="742">
        <f t="shared" si="83"/>
        <v>2871286556</v>
      </c>
      <c r="BB40" s="742">
        <f t="shared" si="83"/>
        <v>2871286556</v>
      </c>
      <c r="BC40" s="742">
        <f t="shared" si="83"/>
        <v>2809299442</v>
      </c>
      <c r="BD40" s="742">
        <f t="shared" si="83"/>
        <v>2871286556</v>
      </c>
      <c r="BE40" s="742">
        <f t="shared" si="83"/>
        <v>2809299442</v>
      </c>
      <c r="BF40" s="742">
        <f t="shared" si="83"/>
        <v>3757654713</v>
      </c>
      <c r="BG40" s="742">
        <f t="shared" si="83"/>
        <v>2533788880</v>
      </c>
      <c r="BH40" s="742">
        <f t="shared" si="83"/>
        <v>2377090392</v>
      </c>
      <c r="BI40" s="742">
        <f t="shared" si="83"/>
        <v>92439943</v>
      </c>
      <c r="BJ40" s="742">
        <f t="shared" si="83"/>
        <v>126082274</v>
      </c>
      <c r="BK40" s="742">
        <f t="shared" si="83"/>
        <v>92723983</v>
      </c>
      <c r="BL40" s="742">
        <f t="shared" si="83"/>
        <v>28718378</v>
      </c>
      <c r="BM40" s="742">
        <f t="shared" si="83"/>
        <v>3928451</v>
      </c>
      <c r="BN40" s="742">
        <f t="shared" si="83"/>
        <v>21022745</v>
      </c>
      <c r="BO40" s="742">
        <f t="shared" si="83"/>
        <v>1559850</v>
      </c>
      <c r="BP40" s="742">
        <f t="shared" si="83"/>
        <v>30947805</v>
      </c>
      <c r="BQ40" s="742">
        <f t="shared" si="83"/>
        <v>804876583</v>
      </c>
      <c r="BR40" s="742">
        <f t="shared" si="83"/>
        <v>107441540</v>
      </c>
      <c r="BS40" s="742">
        <f t="shared" si="83"/>
        <v>20421850</v>
      </c>
      <c r="BT40" s="742">
        <f t="shared" ref="BT40:DL40" si="84">BT38+BT39</f>
        <v>21651933</v>
      </c>
      <c r="BU40" s="742">
        <f t="shared" si="84"/>
        <v>1559850</v>
      </c>
      <c r="BV40" s="742">
        <f t="shared" si="84"/>
        <v>5533842</v>
      </c>
      <c r="BW40" s="742">
        <f t="shared" si="84"/>
        <v>26608068</v>
      </c>
      <c r="BX40" s="742">
        <f t="shared" si="84"/>
        <v>697322834</v>
      </c>
      <c r="BY40" s="742">
        <f t="shared" si="84"/>
        <v>35617517</v>
      </c>
      <c r="BZ40" s="742">
        <f t="shared" si="84"/>
        <v>46231065</v>
      </c>
      <c r="CA40" s="742">
        <f t="shared" si="84"/>
        <v>139450183</v>
      </c>
      <c r="CB40" s="742">
        <f t="shared" si="84"/>
        <v>24378543</v>
      </c>
      <c r="CC40" s="742">
        <f t="shared" si="84"/>
        <v>-102063495</v>
      </c>
      <c r="CD40" s="742">
        <f t="shared" si="84"/>
        <v>117589010</v>
      </c>
      <c r="CE40" s="742">
        <f t="shared" si="84"/>
        <v>3650911663</v>
      </c>
      <c r="CF40" s="742">
        <f t="shared" si="84"/>
        <v>3650911663</v>
      </c>
      <c r="CG40" s="742">
        <f t="shared" si="84"/>
        <v>3604010361</v>
      </c>
      <c r="CH40" s="742">
        <f t="shared" si="84"/>
        <v>3650911663</v>
      </c>
      <c r="CI40" s="742">
        <f t="shared" si="84"/>
        <v>3604010361</v>
      </c>
      <c r="CJ40" s="742">
        <f t="shared" si="84"/>
        <v>3692218795</v>
      </c>
      <c r="CK40" s="742">
        <f t="shared" si="84"/>
        <v>1589360133</v>
      </c>
      <c r="CL40" s="742">
        <f t="shared" si="84"/>
        <v>1589360133</v>
      </c>
      <c r="CM40" s="742">
        <f t="shared" si="84"/>
        <v>1590921265</v>
      </c>
      <c r="CN40" s="742">
        <f t="shared" si="84"/>
        <v>942183817</v>
      </c>
      <c r="CO40" s="742">
        <f t="shared" si="84"/>
        <v>93367797</v>
      </c>
      <c r="CP40" s="742">
        <f t="shared" si="84"/>
        <v>172396934</v>
      </c>
      <c r="CQ40" s="742">
        <f t="shared" si="84"/>
        <v>54233000</v>
      </c>
      <c r="CR40" s="742">
        <f t="shared" si="84"/>
        <v>84220334</v>
      </c>
      <c r="CS40" s="742">
        <f t="shared" si="84"/>
        <v>56020000</v>
      </c>
      <c r="CT40" s="742">
        <f t="shared" si="84"/>
        <v>146711045</v>
      </c>
      <c r="CU40" s="742">
        <f t="shared" si="84"/>
        <v>245128000</v>
      </c>
      <c r="CV40" s="742">
        <f t="shared" si="84"/>
        <v>74105000</v>
      </c>
      <c r="CW40" s="742">
        <f t="shared" si="84"/>
        <v>0</v>
      </c>
      <c r="CX40" s="742">
        <f t="shared" si="84"/>
        <v>15050000</v>
      </c>
      <c r="CY40" s="742">
        <f t="shared" si="84"/>
        <v>0</v>
      </c>
      <c r="CZ40" s="742">
        <f t="shared" si="84"/>
        <v>30258604</v>
      </c>
      <c r="DA40" s="742">
        <f t="shared" si="84"/>
        <v>0</v>
      </c>
      <c r="DB40" s="742">
        <f t="shared" si="84"/>
        <v>122027100</v>
      </c>
      <c r="DC40" s="742">
        <f t="shared" si="84"/>
        <v>0</v>
      </c>
      <c r="DD40" s="742">
        <f t="shared" si="84"/>
        <v>0</v>
      </c>
      <c r="DE40" s="742">
        <f t="shared" si="84"/>
        <v>63188600</v>
      </c>
      <c r="DF40" s="742">
        <f t="shared" si="84"/>
        <v>0</v>
      </c>
      <c r="DG40" s="742">
        <f t="shared" si="84"/>
        <v>0</v>
      </c>
      <c r="DH40" s="742">
        <f t="shared" si="84"/>
        <v>0</v>
      </c>
      <c r="DI40" s="742">
        <f t="shared" si="84"/>
        <v>3692218795</v>
      </c>
      <c r="DJ40" s="742">
        <f t="shared" si="84"/>
        <v>3629030195</v>
      </c>
      <c r="DK40" s="742">
        <f t="shared" si="84"/>
        <v>3176312967</v>
      </c>
      <c r="DL40" s="742">
        <f t="shared" si="84"/>
        <v>3692218795</v>
      </c>
      <c r="DM40" s="742">
        <f>DM38+DM39</f>
        <v>3176312967</v>
      </c>
      <c r="DN40" s="743">
        <f>DN38+DN39</f>
        <v>2658000000</v>
      </c>
      <c r="DO40" s="640">
        <f t="shared" ref="DO40:EF40" si="85">DO38+DO39</f>
        <v>0</v>
      </c>
      <c r="DP40" s="641">
        <f t="shared" si="85"/>
        <v>0</v>
      </c>
      <c r="DQ40" s="641">
        <f t="shared" si="85"/>
        <v>0</v>
      </c>
      <c r="DR40" s="641">
        <f t="shared" si="85"/>
        <v>0</v>
      </c>
      <c r="DS40" s="641">
        <f t="shared" si="85"/>
        <v>0</v>
      </c>
      <c r="DT40" s="641">
        <f t="shared" si="85"/>
        <v>0</v>
      </c>
      <c r="DU40" s="641">
        <f t="shared" si="85"/>
        <v>0</v>
      </c>
      <c r="DV40" s="641">
        <f t="shared" si="85"/>
        <v>0</v>
      </c>
      <c r="DW40" s="641">
        <f t="shared" si="85"/>
        <v>0</v>
      </c>
      <c r="DX40" s="641">
        <f t="shared" si="85"/>
        <v>0</v>
      </c>
      <c r="DY40" s="641">
        <f t="shared" si="85"/>
        <v>0</v>
      </c>
      <c r="DZ40" s="641">
        <f t="shared" si="85"/>
        <v>0</v>
      </c>
      <c r="EA40" s="641">
        <f t="shared" si="85"/>
        <v>0</v>
      </c>
      <c r="EB40" s="641">
        <f t="shared" si="85"/>
        <v>0</v>
      </c>
      <c r="EC40" s="641">
        <f t="shared" si="85"/>
        <v>0</v>
      </c>
      <c r="ED40" s="641">
        <f t="shared" si="85"/>
        <v>0</v>
      </c>
      <c r="EE40" s="641">
        <f t="shared" si="85"/>
        <v>0</v>
      </c>
      <c r="EF40" s="641">
        <f t="shared" si="85"/>
        <v>0</v>
      </c>
      <c r="EG40" s="641">
        <f t="shared" ref="EG40:EL40" si="86">EG38+EG39</f>
        <v>0</v>
      </c>
      <c r="EH40" s="641">
        <f t="shared" si="86"/>
        <v>0</v>
      </c>
      <c r="EI40" s="641">
        <f t="shared" si="86"/>
        <v>0</v>
      </c>
      <c r="EJ40" s="641">
        <f t="shared" si="86"/>
        <v>0</v>
      </c>
      <c r="EK40" s="641">
        <f t="shared" si="86"/>
        <v>0</v>
      </c>
      <c r="EL40" s="641">
        <f t="shared" si="86"/>
        <v>0</v>
      </c>
      <c r="EM40" s="641"/>
      <c r="EN40" s="641"/>
      <c r="EO40" s="641"/>
      <c r="EP40" s="641"/>
      <c r="EQ40" s="746"/>
      <c r="ER40" s="1020"/>
      <c r="ES40" s="1021"/>
      <c r="ET40" s="1021"/>
      <c r="EU40" s="1021"/>
      <c r="EV40" s="1021"/>
      <c r="EW40" s="1021"/>
      <c r="EX40" s="1021"/>
      <c r="EY40" s="1021"/>
      <c r="EZ40" s="1021"/>
      <c r="FA40" s="1022"/>
    </row>
    <row r="41" spans="1:158" ht="20.25" customHeight="1" thickBot="1" x14ac:dyDescent="0.3">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8"/>
      <c r="CA41" s="58"/>
      <c r="CB41" s="58"/>
      <c r="CC41" s="58"/>
      <c r="CD41" s="58"/>
      <c r="CE41" s="58"/>
      <c r="CF41" s="174"/>
      <c r="CG41" s="174"/>
      <c r="CH41" s="174"/>
      <c r="CI41" s="174"/>
      <c r="CJ41" s="58"/>
      <c r="CK41" s="58"/>
      <c r="CL41" s="58"/>
      <c r="CM41" s="58"/>
      <c r="CN41" s="58"/>
      <c r="CO41" s="58"/>
      <c r="CP41" s="58"/>
      <c r="CQ41" s="58"/>
      <c r="CR41" s="58"/>
      <c r="CS41" s="58"/>
      <c r="CT41" s="58"/>
      <c r="CU41" s="58"/>
      <c r="CV41" s="58"/>
      <c r="CW41" s="58"/>
      <c r="CX41" s="58"/>
      <c r="CY41" s="58"/>
      <c r="CZ41" s="58"/>
      <c r="DA41" s="58"/>
      <c r="DB41" s="58"/>
      <c r="DC41" s="58"/>
      <c r="DD41" s="58"/>
      <c r="DE41" s="58"/>
      <c r="DF41" s="58"/>
      <c r="DG41" s="58"/>
      <c r="DH41" s="58"/>
      <c r="DI41" s="58"/>
      <c r="DJ41" s="58"/>
      <c r="DK41" s="58"/>
      <c r="DL41" s="58"/>
      <c r="DM41" s="58"/>
      <c r="DN41" s="58"/>
      <c r="DO41" s="58"/>
      <c r="DP41" s="58"/>
      <c r="DQ41" s="58"/>
      <c r="DR41" s="58"/>
      <c r="DS41" s="58"/>
      <c r="DT41" s="58"/>
      <c r="DU41" s="58"/>
      <c r="DV41" s="58"/>
      <c r="DW41" s="58"/>
      <c r="DX41" s="58"/>
      <c r="DY41" s="58"/>
      <c r="DZ41" s="58"/>
      <c r="EA41" s="58"/>
      <c r="EB41" s="58"/>
      <c r="EC41" s="58"/>
      <c r="ED41" s="58"/>
      <c r="EE41" s="58"/>
      <c r="EF41" s="58"/>
    </row>
    <row r="42" spans="1:158" ht="20.25" customHeight="1" x14ac:dyDescent="0.3">
      <c r="F42" s="19" t="s">
        <v>35</v>
      </c>
      <c r="G42"/>
      <c r="H42"/>
      <c r="I42"/>
      <c r="J42"/>
      <c r="K42"/>
      <c r="L42"/>
      <c r="M42"/>
      <c r="N42"/>
      <c r="O42"/>
      <c r="P42"/>
      <c r="Q42"/>
      <c r="R42"/>
      <c r="S42"/>
      <c r="T42"/>
      <c r="U42" s="164"/>
      <c r="V42" s="164"/>
      <c r="W42" s="165">
        <f>W12+W19+W26+W33</f>
        <v>967082009</v>
      </c>
      <c r="X42" s="164"/>
      <c r="Y42" s="164"/>
      <c r="Z42" s="164"/>
      <c r="AA42" s="165">
        <f>+AA11+AA18+AA25+AA32</f>
        <v>1595564433</v>
      </c>
      <c r="AB42" s="166"/>
      <c r="AC42" s="167"/>
      <c r="AD42" s="164"/>
      <c r="AE42" s="164"/>
      <c r="AF42" s="164"/>
      <c r="AG42" s="164"/>
      <c r="AH42" s="164"/>
      <c r="AI42" s="164"/>
      <c r="AJ42" s="164"/>
      <c r="AK42" s="164"/>
      <c r="AL42" s="164"/>
      <c r="AM42" s="164"/>
      <c r="AN42" s="168">
        <f>AN11+AN18+AN32+AN25</f>
        <v>37113969</v>
      </c>
      <c r="AO42" s="164"/>
      <c r="AP42" s="164"/>
      <c r="AQ42" s="164"/>
      <c r="AR42" s="164"/>
      <c r="AS42" s="164"/>
      <c r="AT42" s="164"/>
      <c r="AU42" s="164"/>
      <c r="AV42" s="164"/>
      <c r="AW42" s="164"/>
      <c r="AX42" s="164"/>
      <c r="AY42" s="164"/>
      <c r="AZ42" s="164"/>
      <c r="BA42" s="164"/>
      <c r="BB42" s="164"/>
      <c r="BC42" s="168"/>
      <c r="BD42" s="165"/>
      <c r="BE42" s="165">
        <f>+BE11+BE18+BE25+BE32</f>
        <v>2195547343</v>
      </c>
      <c r="BF42" s="165">
        <f>+BF11+BF18+BF25+BF32</f>
        <v>3396551000</v>
      </c>
      <c r="BG42" s="169"/>
      <c r="BH42" s="169"/>
      <c r="BI42" s="169"/>
      <c r="BJ42" s="169"/>
      <c r="BK42" s="169"/>
      <c r="BL42" s="169"/>
      <c r="BM42" s="169"/>
      <c r="BN42" s="169"/>
      <c r="BO42" s="169"/>
      <c r="BP42" s="169"/>
      <c r="BQ42" s="169"/>
      <c r="BR42" s="169"/>
      <c r="BS42" s="169"/>
      <c r="BT42" s="169"/>
      <c r="BW42" s="177"/>
      <c r="BX42" s="177"/>
      <c r="BY42" s="177"/>
      <c r="BZ42" s="177"/>
      <c r="CA42" s="177"/>
      <c r="CB42" s="177"/>
      <c r="CC42" s="177"/>
      <c r="CD42" s="177"/>
      <c r="CE42" s="177"/>
      <c r="CF42" s="210"/>
      <c r="CG42" s="210"/>
      <c r="CH42" s="215"/>
      <c r="CI42" s="211"/>
      <c r="CJ42" s="212"/>
      <c r="CT42" s="65"/>
      <c r="DL42" s="65"/>
      <c r="DM42" s="65"/>
      <c r="DN42" s="212"/>
      <c r="ER42" s="178"/>
      <c r="ES42" s="178"/>
      <c r="ET42" s="177"/>
      <c r="EU42" s="177"/>
      <c r="EV42" s="177"/>
      <c r="EW42" s="177"/>
      <c r="EX42" s="177"/>
      <c r="EY42" s="177"/>
      <c r="EZ42" s="177"/>
    </row>
    <row r="43" spans="1:158" ht="20.25" customHeight="1" x14ac:dyDescent="0.25">
      <c r="F43" s="31" t="s">
        <v>36</v>
      </c>
      <c r="G43" s="951" t="s">
        <v>37</v>
      </c>
      <c r="H43" s="952"/>
      <c r="I43" s="952"/>
      <c r="J43" s="952"/>
      <c r="K43" s="952"/>
      <c r="L43" s="952"/>
      <c r="M43" s="953"/>
      <c r="N43" s="954" t="s">
        <v>38</v>
      </c>
      <c r="O43" s="955"/>
      <c r="P43" s="955"/>
      <c r="Q43" s="955"/>
      <c r="R43" s="955"/>
      <c r="S43" s="955"/>
      <c r="T43" s="956"/>
      <c r="U43" s="169"/>
      <c r="V43" s="169"/>
      <c r="W43" s="169"/>
      <c r="X43" s="169"/>
      <c r="Y43" s="169"/>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71"/>
      <c r="BG43" s="169"/>
      <c r="BH43" s="169"/>
      <c r="BI43" s="169"/>
      <c r="BJ43" s="207"/>
      <c r="BK43" s="172"/>
      <c r="BL43" s="208"/>
      <c r="BM43" s="169"/>
      <c r="BN43" s="169"/>
      <c r="BO43" s="169"/>
      <c r="BP43" s="169"/>
      <c r="BQ43" s="169"/>
      <c r="BR43" s="169"/>
      <c r="BS43" s="169"/>
      <c r="BT43" s="169"/>
      <c r="BY43" s="214"/>
      <c r="CH43" s="216"/>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L43" s="278"/>
      <c r="DM43" s="65"/>
      <c r="ER43" s="213"/>
      <c r="ES43" s="178"/>
      <c r="ET43" s="177"/>
      <c r="EU43" s="177"/>
      <c r="EV43" s="177"/>
      <c r="EW43" s="177"/>
      <c r="EX43" s="177"/>
      <c r="EY43" s="177"/>
      <c r="EZ43" s="177"/>
    </row>
    <row r="44" spans="1:158" ht="20.25" customHeight="1" x14ac:dyDescent="0.25">
      <c r="F44" s="20">
        <v>13</v>
      </c>
      <c r="G44" s="924" t="s">
        <v>91</v>
      </c>
      <c r="H44" s="924"/>
      <c r="I44" s="924"/>
      <c r="J44" s="924"/>
      <c r="K44" s="924"/>
      <c r="L44" s="924"/>
      <c r="M44" s="924"/>
      <c r="N44" s="924" t="s">
        <v>82</v>
      </c>
      <c r="O44" s="924"/>
      <c r="P44" s="924"/>
      <c r="Q44" s="924"/>
      <c r="R44" s="924"/>
      <c r="S44" s="924"/>
      <c r="T44" s="924"/>
      <c r="U44" s="169"/>
      <c r="V44" s="169"/>
      <c r="W44" s="169"/>
      <c r="X44" s="169"/>
      <c r="Y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c r="BH44" s="169"/>
      <c r="BI44" s="172"/>
      <c r="BJ44" s="172"/>
      <c r="BK44" s="172"/>
      <c r="BL44" s="208"/>
      <c r="BM44" s="209"/>
      <c r="BN44" s="169"/>
      <c r="BO44" s="169"/>
      <c r="BP44" s="169"/>
      <c r="BQ44" s="169"/>
      <c r="BR44" s="169"/>
      <c r="BS44" s="169"/>
      <c r="BT44" s="169"/>
      <c r="CE44" s="175"/>
      <c r="CF44" s="181"/>
      <c r="CG44" s="180"/>
      <c r="CH44" s="216"/>
      <c r="CJ44" s="80"/>
      <c r="CK44" s="80"/>
      <c r="CL44" s="80"/>
      <c r="CM44" s="80"/>
      <c r="CN44" s="80"/>
      <c r="CO44" s="80"/>
      <c r="CP44" s="80"/>
      <c r="CQ44" s="80"/>
      <c r="CR44" s="80"/>
      <c r="CS44" s="80"/>
      <c r="CT44" s="80"/>
      <c r="CU44" s="80"/>
      <c r="CV44" s="80"/>
      <c r="CW44" s="80"/>
      <c r="CX44" s="80"/>
      <c r="CY44" s="80"/>
      <c r="CZ44" s="80"/>
      <c r="DA44" s="80"/>
      <c r="DB44" s="80"/>
      <c r="DC44" s="80"/>
      <c r="DD44" s="80"/>
      <c r="DE44" s="80"/>
      <c r="DF44" s="80"/>
      <c r="DG44" s="80"/>
      <c r="DH44" s="80"/>
      <c r="DL44" s="65"/>
      <c r="DM44" s="65"/>
      <c r="DN44" s="80"/>
      <c r="DO44" s="80"/>
      <c r="DP44" s="80"/>
      <c r="DQ44" s="80"/>
      <c r="DR44" s="80"/>
      <c r="DS44" s="80"/>
      <c r="DT44" s="80"/>
      <c r="DU44" s="80"/>
      <c r="DV44" s="80"/>
      <c r="DW44" s="80"/>
      <c r="DX44" s="80"/>
      <c r="DY44" s="80"/>
      <c r="DZ44" s="80"/>
      <c r="EA44" s="80"/>
      <c r="EB44" s="80"/>
      <c r="EC44" s="80"/>
      <c r="ED44" s="80"/>
      <c r="EE44" s="80"/>
      <c r="EF44" s="80"/>
      <c r="ER44" s="178"/>
      <c r="ES44" s="178"/>
      <c r="ET44" s="177"/>
      <c r="EU44" s="177"/>
      <c r="EV44" s="177"/>
      <c r="EW44" s="177"/>
      <c r="EX44" s="177"/>
      <c r="EY44" s="177"/>
      <c r="EZ44" s="177"/>
    </row>
    <row r="45" spans="1:158" ht="20.25" customHeight="1" x14ac:dyDescent="0.25">
      <c r="F45" s="20">
        <v>14</v>
      </c>
      <c r="G45" s="924" t="s">
        <v>273</v>
      </c>
      <c r="H45" s="924"/>
      <c r="I45" s="924"/>
      <c r="J45" s="924"/>
      <c r="K45" s="924"/>
      <c r="L45" s="924"/>
      <c r="M45" s="924"/>
      <c r="N45" s="925" t="s">
        <v>330</v>
      </c>
      <c r="O45" s="925"/>
      <c r="P45" s="925"/>
      <c r="Q45" s="925"/>
      <c r="R45" s="925"/>
      <c r="S45" s="925"/>
      <c r="T45" s="925"/>
      <c r="BF45" s="206"/>
      <c r="BI45" s="80"/>
      <c r="BJ45" s="80"/>
      <c r="BK45" s="80"/>
      <c r="BL45" s="179"/>
      <c r="BM45" s="180"/>
      <c r="CE45" s="175"/>
      <c r="CF45" s="181"/>
      <c r="CG45" s="1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M45" s="65"/>
      <c r="ER45" s="178"/>
      <c r="ES45" s="178"/>
      <c r="ET45" s="177"/>
      <c r="EU45" s="177"/>
      <c r="EV45" s="177"/>
      <c r="EW45" s="177"/>
      <c r="EX45" s="177"/>
      <c r="EY45" s="177"/>
      <c r="EZ45" s="177"/>
    </row>
    <row r="46" spans="1:158" ht="20.25" customHeight="1" x14ac:dyDescent="0.25">
      <c r="G46" s="65"/>
      <c r="Q46" s="65"/>
      <c r="BI46" s="185"/>
      <c r="BJ46" s="80"/>
      <c r="BK46" s="80"/>
      <c r="BL46" s="160"/>
      <c r="BM46" s="180"/>
      <c r="CE46" s="182"/>
      <c r="CF46" s="181"/>
      <c r="CG46" s="183"/>
      <c r="DL46" s="278"/>
      <c r="ER46" s="178"/>
      <c r="ES46" s="178"/>
      <c r="ET46" s="177"/>
      <c r="EU46" s="177"/>
      <c r="EV46" s="177"/>
      <c r="EW46" s="177"/>
      <c r="EX46" s="177"/>
      <c r="EY46" s="177"/>
      <c r="EZ46" s="177"/>
    </row>
    <row r="47" spans="1:158" ht="20.25" customHeight="1" x14ac:dyDescent="0.25">
      <c r="BF47" s="78"/>
      <c r="BI47" s="185"/>
      <c r="BJ47" s="80"/>
      <c r="BK47" s="80"/>
      <c r="BL47" s="160"/>
      <c r="BM47" s="180"/>
      <c r="CE47" s="182"/>
      <c r="CF47" s="181"/>
      <c r="CG47" s="183"/>
      <c r="CJ47" s="79"/>
      <c r="CK47" s="79"/>
      <c r="CL47" s="79"/>
      <c r="CM47" s="79"/>
      <c r="CN47" s="79"/>
      <c r="CO47" s="79"/>
      <c r="CP47" s="79"/>
      <c r="CQ47" s="79"/>
      <c r="CR47" s="79"/>
      <c r="CS47" s="79"/>
      <c r="CT47" s="79"/>
      <c r="CU47" s="79"/>
      <c r="CV47" s="79"/>
      <c r="CW47" s="79"/>
      <c r="CX47" s="79"/>
      <c r="CY47" s="79"/>
      <c r="CZ47" s="79"/>
      <c r="DA47" s="79"/>
      <c r="DB47" s="79"/>
      <c r="DC47" s="79"/>
      <c r="DD47" s="79"/>
      <c r="DE47" s="79"/>
      <c r="DF47" s="79"/>
      <c r="DG47" s="79"/>
      <c r="DH47" s="79"/>
      <c r="ER47" s="178"/>
      <c r="ES47" s="178"/>
      <c r="ET47" s="177"/>
      <c r="EU47" s="177"/>
      <c r="EV47" s="177"/>
      <c r="EW47" s="177"/>
      <c r="EX47" s="177"/>
      <c r="EY47" s="177"/>
      <c r="EZ47" s="177"/>
    </row>
    <row r="48" spans="1:158" ht="20.25" customHeight="1" x14ac:dyDescent="0.25">
      <c r="U48" s="169"/>
      <c r="V48" s="169"/>
      <c r="W48" s="169"/>
      <c r="X48" s="169"/>
      <c r="Y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E48" s="169"/>
      <c r="BF48" s="169"/>
      <c r="BG48" s="169"/>
      <c r="BH48" s="169"/>
      <c r="BI48" s="173"/>
      <c r="BJ48" s="176"/>
      <c r="BK48" s="176"/>
      <c r="BL48" s="160"/>
      <c r="BM48" s="180"/>
      <c r="CE48" s="182"/>
      <c r="CF48" s="181"/>
      <c r="CG48" s="183"/>
      <c r="ER48" s="178"/>
      <c r="ES48" s="178"/>
      <c r="ET48" s="177"/>
      <c r="EU48" s="177"/>
      <c r="EV48" s="177"/>
      <c r="EW48" s="177"/>
      <c r="EX48" s="177"/>
      <c r="EY48" s="177"/>
      <c r="EZ48" s="177"/>
    </row>
    <row r="49" spans="21:156" ht="20.25" customHeight="1" x14ac:dyDescent="0.25">
      <c r="U49" s="169"/>
      <c r="V49" s="169"/>
      <c r="W49" s="169"/>
      <c r="X49" s="169"/>
      <c r="Y49" s="169"/>
      <c r="Z49" s="169"/>
      <c r="AA49" s="169"/>
      <c r="AB49" s="169"/>
      <c r="AC49" s="169"/>
      <c r="AD49" s="169"/>
      <c r="AE49" s="169"/>
      <c r="AF49" s="169"/>
      <c r="AG49" s="169"/>
      <c r="AH49" s="169"/>
      <c r="AI49" s="169"/>
      <c r="AJ49" s="169"/>
      <c r="AK49" s="169"/>
      <c r="AL49" s="169"/>
      <c r="AM49" s="169"/>
      <c r="AN49" s="169"/>
      <c r="AO49" s="169"/>
      <c r="AP49" s="169"/>
      <c r="AQ49" s="169"/>
      <c r="AR49" s="169"/>
      <c r="AS49" s="169"/>
      <c r="AT49" s="169"/>
      <c r="AU49" s="169"/>
      <c r="AV49" s="169"/>
      <c r="AW49" s="169"/>
      <c r="AX49" s="169"/>
      <c r="AY49" s="169"/>
      <c r="AZ49" s="169"/>
      <c r="BA49" s="169"/>
      <c r="BB49" s="169"/>
      <c r="BC49" s="169"/>
      <c r="BD49" s="169"/>
      <c r="BE49" s="169"/>
      <c r="BF49" s="170"/>
      <c r="BG49" s="169"/>
      <c r="BH49" s="169"/>
      <c r="BI49" s="169"/>
      <c r="BL49" s="176"/>
      <c r="CG49" s="183"/>
      <c r="CJ49" s="78"/>
      <c r="CK49" s="78"/>
      <c r="CL49" s="78"/>
      <c r="CM49" s="78"/>
      <c r="CN49" s="78"/>
      <c r="CO49" s="78"/>
      <c r="CP49" s="78"/>
      <c r="CQ49" s="78"/>
      <c r="CR49" s="78"/>
      <c r="CS49" s="78"/>
      <c r="CT49" s="78"/>
      <c r="CU49" s="78"/>
      <c r="CV49" s="78"/>
      <c r="CW49" s="78"/>
      <c r="CX49" s="78"/>
      <c r="CY49" s="78"/>
      <c r="CZ49" s="78"/>
      <c r="DA49" s="78"/>
      <c r="DB49" s="78"/>
      <c r="DC49" s="78"/>
      <c r="DD49" s="78"/>
      <c r="DE49" s="78"/>
      <c r="DF49" s="78"/>
      <c r="DG49" s="78"/>
      <c r="DH49" s="78"/>
      <c r="ER49" s="178"/>
      <c r="ES49" s="178"/>
      <c r="ET49" s="177"/>
      <c r="EU49" s="177"/>
      <c r="EV49" s="177"/>
      <c r="EW49" s="177"/>
      <c r="EX49" s="177"/>
      <c r="EY49" s="177"/>
      <c r="EZ49" s="177"/>
    </row>
    <row r="50" spans="21:156" ht="20.25" customHeight="1" x14ac:dyDescent="0.25">
      <c r="U50" s="169"/>
      <c r="V50" s="169"/>
      <c r="W50" s="169"/>
      <c r="X50" s="169"/>
      <c r="Y50" s="169"/>
      <c r="Z50" s="169"/>
      <c r="AA50" s="169"/>
      <c r="AB50" s="169"/>
      <c r="AC50" s="169"/>
      <c r="AD50" s="169"/>
      <c r="AE50" s="169"/>
      <c r="AF50" s="169"/>
      <c r="AG50" s="169"/>
      <c r="AH50" s="169"/>
      <c r="AI50" s="169"/>
      <c r="AJ50" s="169"/>
      <c r="AK50" s="169"/>
      <c r="AL50" s="169"/>
      <c r="AM50" s="169"/>
      <c r="AN50" s="169"/>
      <c r="AO50" s="169"/>
      <c r="AP50" s="169"/>
      <c r="AQ50" s="169"/>
      <c r="AR50" s="169"/>
      <c r="AS50" s="169"/>
      <c r="AT50" s="169"/>
      <c r="AU50" s="169"/>
      <c r="AV50" s="169"/>
      <c r="AW50" s="169"/>
      <c r="AX50" s="169"/>
      <c r="AY50" s="169"/>
      <c r="AZ50" s="169"/>
      <c r="BA50" s="169"/>
      <c r="BB50" s="169"/>
      <c r="BC50" s="169"/>
      <c r="BD50" s="169"/>
      <c r="BE50" s="169"/>
      <c r="BF50" s="169"/>
      <c r="BG50" s="169"/>
      <c r="BH50" s="169"/>
      <c r="BI50" s="169"/>
      <c r="ER50" s="178"/>
      <c r="ES50" s="178"/>
      <c r="ET50" s="177"/>
      <c r="EU50" s="177"/>
      <c r="EV50" s="177"/>
      <c r="EW50" s="177"/>
      <c r="EX50" s="177"/>
      <c r="EY50" s="177"/>
      <c r="EZ50" s="177"/>
    </row>
    <row r="51" spans="21:156" ht="20.25" customHeight="1" x14ac:dyDescent="0.25">
      <c r="CG51" s="183"/>
      <c r="CH51" s="183"/>
      <c r="ER51" s="178"/>
      <c r="ES51" s="178"/>
      <c r="ET51" s="177"/>
      <c r="EU51" s="177"/>
      <c r="EV51" s="177"/>
      <c r="EW51" s="177"/>
      <c r="EX51" s="177"/>
      <c r="EY51" s="177"/>
      <c r="EZ51" s="177"/>
    </row>
    <row r="52" spans="21:156" ht="20.25" customHeight="1" x14ac:dyDescent="0.25">
      <c r="CE52" s="184"/>
      <c r="CG52" s="183"/>
      <c r="CH52" s="185"/>
      <c r="ER52" s="178"/>
      <c r="ES52" s="178"/>
      <c r="ET52" s="177"/>
      <c r="EU52" s="177"/>
    </row>
    <row r="53" spans="21:156" ht="20.25" customHeight="1" x14ac:dyDescent="0.25">
      <c r="CE53" s="184"/>
      <c r="CG53" s="183"/>
      <c r="CH53" s="185"/>
    </row>
    <row r="54" spans="21:156" ht="20.25" customHeight="1" x14ac:dyDescent="0.25">
      <c r="CE54" s="184"/>
      <c r="CG54" s="183"/>
      <c r="CH54" s="185"/>
    </row>
    <row r="55" spans="21:156" ht="20.25" customHeight="1" x14ac:dyDescent="0.25">
      <c r="CE55" s="184"/>
      <c r="CG55" s="183"/>
      <c r="CH55" s="185"/>
    </row>
    <row r="56" spans="21:156" ht="20.25" customHeight="1" x14ac:dyDescent="0.25">
      <c r="CE56" s="184"/>
      <c r="CG56" s="183"/>
      <c r="CH56" s="185"/>
    </row>
    <row r="57" spans="21:156" ht="20.25" customHeight="1" x14ac:dyDescent="0.25">
      <c r="CE57" s="184"/>
      <c r="CG57" s="186"/>
      <c r="CH57" s="186">
        <f>SUM(CH52:CH56)</f>
        <v>0</v>
      </c>
    </row>
    <row r="58" spans="21:156" ht="20.25" customHeight="1" x14ac:dyDescent="0.25">
      <c r="CG58" s="183"/>
      <c r="CH58" s="5">
        <f>+$CH$51*CE57</f>
        <v>0</v>
      </c>
    </row>
  </sheetData>
  <sheetProtection formatCells="0" formatColumns="0" formatRows="0" insertHyperlinks="0" sort="0" autoFilter="0" pivotTables="0"/>
  <mergeCells count="75">
    <mergeCell ref="A38:E40"/>
    <mergeCell ref="B17:B23"/>
    <mergeCell ref="C17:C23"/>
    <mergeCell ref="EZ31:EZ37"/>
    <mergeCell ref="EY31:EY37"/>
    <mergeCell ref="EW31:EW37"/>
    <mergeCell ref="EX31:EX37"/>
    <mergeCell ref="D31:D37"/>
    <mergeCell ref="E31:E37"/>
    <mergeCell ref="B24:B30"/>
    <mergeCell ref="C24:C30"/>
    <mergeCell ref="D24:D30"/>
    <mergeCell ref="E24:E30"/>
    <mergeCell ref="EW17:EW23"/>
    <mergeCell ref="E17:E23"/>
    <mergeCell ref="ER38:FA40"/>
    <mergeCell ref="D10:D16"/>
    <mergeCell ref="E10:E16"/>
    <mergeCell ref="A10:A37"/>
    <mergeCell ref="C31:C37"/>
    <mergeCell ref="B31:B37"/>
    <mergeCell ref="B10:B16"/>
    <mergeCell ref="C10:C16"/>
    <mergeCell ref="D17:D23"/>
    <mergeCell ref="A1:E3"/>
    <mergeCell ref="A4:E4"/>
    <mergeCell ref="A5:E5"/>
    <mergeCell ref="F1:FA1"/>
    <mergeCell ref="F2:FA2"/>
    <mergeCell ref="F3:EQ3"/>
    <mergeCell ref="ER3:FA3"/>
    <mergeCell ref="F4:FA4"/>
    <mergeCell ref="F5:FA5"/>
    <mergeCell ref="FB31:FB37"/>
    <mergeCell ref="FB17:FB23"/>
    <mergeCell ref="EW24:EW30"/>
    <mergeCell ref="EX24:EX30"/>
    <mergeCell ref="EY24:EY30"/>
    <mergeCell ref="EZ24:EZ30"/>
    <mergeCell ref="FA24:FA30"/>
    <mergeCell ref="FB24:FB30"/>
    <mergeCell ref="EZ17:EZ23"/>
    <mergeCell ref="FA17:FA23"/>
    <mergeCell ref="EY17:EY23"/>
    <mergeCell ref="EX17:EX23"/>
    <mergeCell ref="FA31:FA37"/>
    <mergeCell ref="FB10:FB16"/>
    <mergeCell ref="EZ10:EZ16"/>
    <mergeCell ref="EY10:EY16"/>
    <mergeCell ref="EX10:EX16"/>
    <mergeCell ref="EW10:EW16"/>
    <mergeCell ref="FA10:FA16"/>
    <mergeCell ref="G43:M43"/>
    <mergeCell ref="N43:T43"/>
    <mergeCell ref="G44:M44"/>
    <mergeCell ref="N44:T44"/>
    <mergeCell ref="G45:M45"/>
    <mergeCell ref="N45:T45"/>
    <mergeCell ref="A7:G8"/>
    <mergeCell ref="H7:EQ7"/>
    <mergeCell ref="ER7:ER9"/>
    <mergeCell ref="ES7:ES9"/>
    <mergeCell ref="ET7:ET9"/>
    <mergeCell ref="EZ7:EZ9"/>
    <mergeCell ref="FA7:FA9"/>
    <mergeCell ref="H8:AA8"/>
    <mergeCell ref="AB8:BE8"/>
    <mergeCell ref="BF8:CI8"/>
    <mergeCell ref="CJ8:DM8"/>
    <mergeCell ref="DN8:EQ8"/>
    <mergeCell ref="EU7:EU9"/>
    <mergeCell ref="EV7:EV9"/>
    <mergeCell ref="EW7:EW9"/>
    <mergeCell ref="EX7:EX9"/>
    <mergeCell ref="EY7:EY9"/>
  </mergeCells>
  <dataValidations count="2">
    <dataValidation type="textLength" allowBlank="1" showInputMessage="1" showErrorMessage="1" sqref="EW10:EW37" xr:uid="{00000000-0002-0000-0200-000000000000}">
      <formula1>1</formula1>
      <formula2>3000</formula2>
    </dataValidation>
    <dataValidation type="textLength" allowBlank="1" showInputMessage="1" showErrorMessage="1" sqref="EX10:EY37" xr:uid="{00000000-0002-0000-0200-000001000000}">
      <formula1>1</formula1>
      <formula2>500</formula2>
    </dataValidation>
  </dataValidation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112"/>
  <sheetViews>
    <sheetView zoomScale="60" zoomScaleNormal="60" zoomScalePageLayoutView="75" workbookViewId="0">
      <selection activeCell="F12" sqref="F12"/>
    </sheetView>
  </sheetViews>
  <sheetFormatPr baseColWidth="10" defaultColWidth="10.85546875" defaultRowHeight="12.75" x14ac:dyDescent="0.25"/>
  <cols>
    <col min="1" max="1" width="16.7109375" style="6" customWidth="1"/>
    <col min="2" max="2" width="16.42578125" style="6" customWidth="1"/>
    <col min="3" max="3" width="32.42578125" style="15" customWidth="1"/>
    <col min="4" max="4" width="7.140625" style="6" customWidth="1"/>
    <col min="5" max="5" width="8.42578125" style="6" customWidth="1"/>
    <col min="6" max="6" width="9.28515625" style="6" customWidth="1"/>
    <col min="7" max="13" width="8.140625" style="6" customWidth="1"/>
    <col min="14" max="14" width="8.140625" style="7" customWidth="1"/>
    <col min="15" max="15" width="11.42578125" style="7" customWidth="1"/>
    <col min="16" max="18" width="8.140625" style="7" customWidth="1"/>
    <col min="19" max="19" width="10" style="7" customWidth="1"/>
    <col min="20" max="20" width="16.42578125" style="7" customWidth="1"/>
    <col min="21" max="21" width="12.85546875" style="7" customWidth="1"/>
    <col min="22" max="22" width="68.42578125" style="68" customWidth="1"/>
    <col min="23" max="24" width="10.85546875" style="8"/>
    <col min="25" max="16384" width="10.85546875" style="6"/>
  </cols>
  <sheetData>
    <row r="1" spans="1:26" ht="43.5" customHeight="1" x14ac:dyDescent="0.25">
      <c r="A1" s="863"/>
      <c r="B1" s="864"/>
      <c r="C1" s="864"/>
      <c r="D1" s="1035" t="s">
        <v>39</v>
      </c>
      <c r="E1" s="1036"/>
      <c r="F1" s="1036"/>
      <c r="G1" s="1036"/>
      <c r="H1" s="1036"/>
      <c r="I1" s="1036"/>
      <c r="J1" s="1036"/>
      <c r="K1" s="1036"/>
      <c r="L1" s="1036"/>
      <c r="M1" s="1036"/>
      <c r="N1" s="1036"/>
      <c r="O1" s="1036"/>
      <c r="P1" s="1036"/>
      <c r="Q1" s="1036"/>
      <c r="R1" s="1036"/>
      <c r="S1" s="1036"/>
      <c r="T1" s="1036"/>
      <c r="U1" s="1036"/>
      <c r="V1" s="1037"/>
      <c r="W1" s="6"/>
      <c r="X1" s="6"/>
    </row>
    <row r="2" spans="1:26" ht="36" customHeight="1" x14ac:dyDescent="0.25">
      <c r="A2" s="865"/>
      <c r="B2" s="866"/>
      <c r="C2" s="866"/>
      <c r="D2" s="1038" t="s">
        <v>270</v>
      </c>
      <c r="E2" s="1039"/>
      <c r="F2" s="1039"/>
      <c r="G2" s="1039"/>
      <c r="H2" s="1039"/>
      <c r="I2" s="1039"/>
      <c r="J2" s="1039"/>
      <c r="K2" s="1039"/>
      <c r="L2" s="1039"/>
      <c r="M2" s="1039"/>
      <c r="N2" s="1039"/>
      <c r="O2" s="1039"/>
      <c r="P2" s="1039"/>
      <c r="Q2" s="1039"/>
      <c r="R2" s="1039"/>
      <c r="S2" s="1039"/>
      <c r="T2" s="1039"/>
      <c r="U2" s="1039"/>
      <c r="V2" s="1040"/>
      <c r="W2" s="6"/>
      <c r="X2" s="6"/>
    </row>
    <row r="3" spans="1:26" ht="43.5" customHeight="1" thickBot="1" x14ac:dyDescent="0.3">
      <c r="A3" s="972"/>
      <c r="B3" s="973"/>
      <c r="C3" s="973"/>
      <c r="D3" s="1057" t="s">
        <v>40</v>
      </c>
      <c r="E3" s="1058"/>
      <c r="F3" s="1058"/>
      <c r="G3" s="1058"/>
      <c r="H3" s="1058"/>
      <c r="I3" s="1058"/>
      <c r="J3" s="1058"/>
      <c r="K3" s="1058"/>
      <c r="L3" s="1058"/>
      <c r="M3" s="1058"/>
      <c r="N3" s="1058"/>
      <c r="O3" s="1058"/>
      <c r="P3" s="1058"/>
      <c r="Q3" s="1058"/>
      <c r="R3" s="1058"/>
      <c r="S3" s="1058"/>
      <c r="T3" s="1058"/>
      <c r="U3" s="1059"/>
      <c r="V3" s="66" t="s">
        <v>248</v>
      </c>
      <c r="W3" s="6"/>
      <c r="X3" s="6"/>
    </row>
    <row r="4" spans="1:26" ht="43.5" customHeight="1" thickBot="1" x14ac:dyDescent="0.3">
      <c r="A4" s="881" t="s">
        <v>0</v>
      </c>
      <c r="B4" s="882"/>
      <c r="C4" s="1052"/>
      <c r="D4" s="1049" t="s">
        <v>278</v>
      </c>
      <c r="E4" s="1050"/>
      <c r="F4" s="1050"/>
      <c r="G4" s="1050"/>
      <c r="H4" s="1050"/>
      <c r="I4" s="1050"/>
      <c r="J4" s="1050"/>
      <c r="K4" s="1050"/>
      <c r="L4" s="1050"/>
      <c r="M4" s="1050"/>
      <c r="N4" s="1050"/>
      <c r="O4" s="1050"/>
      <c r="P4" s="1050"/>
      <c r="Q4" s="1050"/>
      <c r="R4" s="1050"/>
      <c r="S4" s="1050"/>
      <c r="T4" s="1050"/>
      <c r="U4" s="1050"/>
      <c r="V4" s="1051"/>
      <c r="W4" s="6"/>
      <c r="X4" s="6"/>
    </row>
    <row r="5" spans="1:26" ht="43.5" customHeight="1" thickBot="1" x14ac:dyDescent="0.3">
      <c r="A5" s="1046" t="s">
        <v>2</v>
      </c>
      <c r="B5" s="1047"/>
      <c r="C5" s="1048"/>
      <c r="D5" s="984" t="s">
        <v>279</v>
      </c>
      <c r="E5" s="985"/>
      <c r="F5" s="985"/>
      <c r="G5" s="985"/>
      <c r="H5" s="985"/>
      <c r="I5" s="985"/>
      <c r="J5" s="985"/>
      <c r="K5" s="985"/>
      <c r="L5" s="985"/>
      <c r="M5" s="985"/>
      <c r="N5" s="985"/>
      <c r="O5" s="985"/>
      <c r="P5" s="985"/>
      <c r="Q5" s="985"/>
      <c r="R5" s="985"/>
      <c r="S5" s="985"/>
      <c r="T5" s="985"/>
      <c r="U5" s="985"/>
      <c r="V5" s="986"/>
      <c r="W5" s="6"/>
      <c r="X5" s="6"/>
    </row>
    <row r="6" spans="1:26" ht="18.75" customHeight="1" thickBot="1" x14ac:dyDescent="0.3">
      <c r="A6" s="1060"/>
      <c r="B6" s="1061"/>
      <c r="C6" s="1061"/>
      <c r="D6" s="1061"/>
      <c r="E6" s="1061"/>
      <c r="F6" s="1061"/>
      <c r="G6" s="1061"/>
      <c r="H6" s="1061"/>
      <c r="I6" s="1061"/>
      <c r="J6" s="1061"/>
      <c r="K6" s="1061"/>
      <c r="L6" s="1061"/>
      <c r="M6" s="1061"/>
      <c r="N6" s="1061"/>
      <c r="O6" s="1061"/>
      <c r="P6" s="1061"/>
      <c r="Q6" s="1061"/>
      <c r="R6" s="1061"/>
      <c r="S6" s="1061"/>
      <c r="T6" s="1061"/>
      <c r="U6" s="1061"/>
      <c r="V6" s="1062"/>
      <c r="W6" s="6"/>
      <c r="X6" s="6"/>
    </row>
    <row r="7" spans="1:26" s="8" customFormat="1" ht="42.75" customHeight="1" x14ac:dyDescent="0.25">
      <c r="A7" s="1053" t="s">
        <v>23</v>
      </c>
      <c r="B7" s="1055" t="s">
        <v>24</v>
      </c>
      <c r="C7" s="1041" t="s">
        <v>69</v>
      </c>
      <c r="D7" s="1043" t="s">
        <v>25</v>
      </c>
      <c r="E7" s="1044"/>
      <c r="F7" s="1045" t="s">
        <v>439</v>
      </c>
      <c r="G7" s="1045"/>
      <c r="H7" s="1045"/>
      <c r="I7" s="1045"/>
      <c r="J7" s="1045"/>
      <c r="K7" s="1045"/>
      <c r="L7" s="1045"/>
      <c r="M7" s="1045"/>
      <c r="N7" s="1045"/>
      <c r="O7" s="1045"/>
      <c r="P7" s="1045"/>
      <c r="Q7" s="1045"/>
      <c r="R7" s="1045"/>
      <c r="S7" s="1045"/>
      <c r="T7" s="1055" t="s">
        <v>29</v>
      </c>
      <c r="U7" s="1055"/>
      <c r="V7" s="1063" t="s">
        <v>584</v>
      </c>
    </row>
    <row r="8" spans="1:26" s="8" customFormat="1" ht="59.25" customHeight="1" thickBot="1" x14ac:dyDescent="0.3">
      <c r="A8" s="1054"/>
      <c r="B8" s="1056"/>
      <c r="C8" s="1042"/>
      <c r="D8" s="221" t="s">
        <v>26</v>
      </c>
      <c r="E8" s="221" t="s">
        <v>27</v>
      </c>
      <c r="F8" s="221" t="s">
        <v>28</v>
      </c>
      <c r="G8" s="191" t="s">
        <v>6</v>
      </c>
      <c r="H8" s="191" t="s">
        <v>7</v>
      </c>
      <c r="I8" s="191" t="s">
        <v>8</v>
      </c>
      <c r="J8" s="191" t="s">
        <v>9</v>
      </c>
      <c r="K8" s="258" t="s">
        <v>10</v>
      </c>
      <c r="L8" s="191" t="s">
        <v>11</v>
      </c>
      <c r="M8" s="191" t="s">
        <v>12</v>
      </c>
      <c r="N8" s="191" t="s">
        <v>13</v>
      </c>
      <c r="O8" s="191" t="s">
        <v>14</v>
      </c>
      <c r="P8" s="191" t="s">
        <v>15</v>
      </c>
      <c r="Q8" s="191" t="s">
        <v>16</v>
      </c>
      <c r="R8" s="191" t="s">
        <v>17</v>
      </c>
      <c r="S8" s="34" t="s">
        <v>18</v>
      </c>
      <c r="T8" s="399" t="s">
        <v>30</v>
      </c>
      <c r="U8" s="399" t="s">
        <v>31</v>
      </c>
      <c r="V8" s="1064"/>
      <c r="X8" s="200"/>
    </row>
    <row r="9" spans="1:26" s="8" customFormat="1" ht="51.75" customHeight="1" x14ac:dyDescent="0.25">
      <c r="A9" s="1024" t="s">
        <v>328</v>
      </c>
      <c r="B9" s="1028" t="s">
        <v>274</v>
      </c>
      <c r="C9" s="1028" t="s">
        <v>389</v>
      </c>
      <c r="D9" s="1083" t="s">
        <v>275</v>
      </c>
      <c r="E9" s="1090" t="s">
        <v>275</v>
      </c>
      <c r="F9" s="238" t="s">
        <v>19</v>
      </c>
      <c r="G9" s="619">
        <v>7.6899999999999996E-2</v>
      </c>
      <c r="H9" s="619">
        <v>0.15379999999999999</v>
      </c>
      <c r="I9" s="619">
        <v>5.1299999999999998E-2</v>
      </c>
      <c r="J9" s="619">
        <v>5.1299999999999998E-2</v>
      </c>
      <c r="K9" s="619">
        <v>7.6899999999999996E-2</v>
      </c>
      <c r="L9" s="619">
        <v>7.6899999999999996E-2</v>
      </c>
      <c r="M9" s="619">
        <v>0.1026</v>
      </c>
      <c r="N9" s="619">
        <v>0.1026</v>
      </c>
      <c r="O9" s="620">
        <v>7.6899999999999996E-2</v>
      </c>
      <c r="P9" s="620">
        <v>0.1026</v>
      </c>
      <c r="Q9" s="620">
        <v>0.12820000000000001</v>
      </c>
      <c r="R9" s="621">
        <v>0</v>
      </c>
      <c r="S9" s="241">
        <f t="shared" ref="S9:S18" si="0">SUM(G9:R9)</f>
        <v>1</v>
      </c>
      <c r="T9" s="1087">
        <f>SUM(U9:U18)</f>
        <v>0.25000000000000006</v>
      </c>
      <c r="U9" s="1076">
        <f>60%*0.25</f>
        <v>0.15</v>
      </c>
      <c r="V9" s="1065" t="s">
        <v>545</v>
      </c>
    </row>
    <row r="10" spans="1:26" s="8" customFormat="1" ht="50.1" customHeight="1" thickBot="1" x14ac:dyDescent="0.3">
      <c r="A10" s="1024"/>
      <c r="B10" s="1028"/>
      <c r="C10" s="1028"/>
      <c r="D10" s="1025"/>
      <c r="E10" s="1084"/>
      <c r="F10" s="239" t="s">
        <v>20</v>
      </c>
      <c r="G10" s="621">
        <v>7.6899999999999996E-2</v>
      </c>
      <c r="H10" s="621">
        <v>0.15379999999999999</v>
      </c>
      <c r="I10" s="621">
        <v>5.1299999999999998E-2</v>
      </c>
      <c r="J10" s="621">
        <v>5.1299999999999998E-2</v>
      </c>
      <c r="K10" s="619">
        <v>7.6899999999999996E-2</v>
      </c>
      <c r="L10" s="621">
        <v>0.102564102564103</v>
      </c>
      <c r="M10" s="619">
        <v>7.6899999999999996E-2</v>
      </c>
      <c r="N10" s="619">
        <v>0.1026</v>
      </c>
      <c r="O10" s="622">
        <v>7.6899999999999996E-2</v>
      </c>
      <c r="P10" s="522"/>
      <c r="Q10" s="522"/>
      <c r="R10" s="522"/>
      <c r="S10" s="378">
        <f t="shared" si="0"/>
        <v>0.76916410256410295</v>
      </c>
      <c r="T10" s="1087"/>
      <c r="U10" s="1076"/>
      <c r="V10" s="1065"/>
    </row>
    <row r="11" spans="1:26" s="8" customFormat="1" ht="50.1" customHeight="1" x14ac:dyDescent="0.25">
      <c r="A11" s="1024"/>
      <c r="B11" s="1028"/>
      <c r="C11" s="1028" t="s">
        <v>434</v>
      </c>
      <c r="D11" s="1025" t="s">
        <v>275</v>
      </c>
      <c r="E11" s="1084" t="s">
        <v>275</v>
      </c>
      <c r="F11" s="238" t="s">
        <v>19</v>
      </c>
      <c r="G11" s="621">
        <v>0.33329999999999999</v>
      </c>
      <c r="H11" s="621">
        <v>0</v>
      </c>
      <c r="I11" s="621">
        <v>0</v>
      </c>
      <c r="J11" s="621">
        <v>0</v>
      </c>
      <c r="K11" s="621">
        <v>0.33329999999999999</v>
      </c>
      <c r="L11" s="621">
        <v>0</v>
      </c>
      <c r="M11" s="621">
        <v>0</v>
      </c>
      <c r="N11" s="621">
        <v>0</v>
      </c>
      <c r="O11" s="621">
        <v>0.33339999999999997</v>
      </c>
      <c r="P11" s="621">
        <v>0</v>
      </c>
      <c r="Q11" s="621">
        <v>0</v>
      </c>
      <c r="R11" s="621">
        <v>0</v>
      </c>
      <c r="S11" s="241">
        <f t="shared" si="0"/>
        <v>1</v>
      </c>
      <c r="T11" s="1087"/>
      <c r="U11" s="1076">
        <f>20%*0.25</f>
        <v>0.05</v>
      </c>
      <c r="V11" s="1065" t="s">
        <v>546</v>
      </c>
      <c r="Z11" s="202"/>
    </row>
    <row r="12" spans="1:26" s="8" customFormat="1" ht="50.1" customHeight="1" thickBot="1" x14ac:dyDescent="0.3">
      <c r="A12" s="1024"/>
      <c r="B12" s="1028"/>
      <c r="C12" s="1028"/>
      <c r="D12" s="1025"/>
      <c r="E12" s="1084"/>
      <c r="F12" s="239" t="s">
        <v>20</v>
      </c>
      <c r="G12" s="621">
        <v>0.33329999999999999</v>
      </c>
      <c r="H12" s="621">
        <v>0</v>
      </c>
      <c r="I12" s="621">
        <v>0</v>
      </c>
      <c r="J12" s="621">
        <v>0</v>
      </c>
      <c r="K12" s="621">
        <v>0.33329999999999999</v>
      </c>
      <c r="L12" s="621">
        <v>0</v>
      </c>
      <c r="M12" s="621">
        <v>0</v>
      </c>
      <c r="N12" s="621">
        <v>0</v>
      </c>
      <c r="O12" s="623">
        <v>0.33339999999999997</v>
      </c>
      <c r="P12" s="624"/>
      <c r="Q12" s="624"/>
      <c r="R12" s="624"/>
      <c r="S12" s="378">
        <f t="shared" si="0"/>
        <v>1</v>
      </c>
      <c r="T12" s="1087"/>
      <c r="U12" s="1076"/>
      <c r="V12" s="1065"/>
      <c r="Z12" s="11"/>
    </row>
    <row r="13" spans="1:26" s="8" customFormat="1" ht="50.1" customHeight="1" x14ac:dyDescent="0.25">
      <c r="A13" s="1024"/>
      <c r="B13" s="1028"/>
      <c r="C13" s="1028" t="s">
        <v>438</v>
      </c>
      <c r="D13" s="1025" t="s">
        <v>275</v>
      </c>
      <c r="E13" s="1084"/>
      <c r="F13" s="238" t="s">
        <v>19</v>
      </c>
      <c r="G13" s="625">
        <v>0</v>
      </c>
      <c r="H13" s="625">
        <v>0</v>
      </c>
      <c r="I13" s="625">
        <v>0</v>
      </c>
      <c r="J13" s="621">
        <v>0.22220000000000001</v>
      </c>
      <c r="K13" s="625">
        <v>0</v>
      </c>
      <c r="L13" s="621">
        <v>0.1111</v>
      </c>
      <c r="M13" s="621">
        <v>0.22220000000000001</v>
      </c>
      <c r="N13" s="621">
        <v>0.22220000000000001</v>
      </c>
      <c r="O13" s="621">
        <v>0.2223</v>
      </c>
      <c r="P13" s="625">
        <v>0</v>
      </c>
      <c r="Q13" s="625">
        <v>0</v>
      </c>
      <c r="R13" s="625">
        <v>0</v>
      </c>
      <c r="S13" s="241">
        <f t="shared" si="0"/>
        <v>1</v>
      </c>
      <c r="T13" s="1087"/>
      <c r="U13" s="1076">
        <f>5%*0.25</f>
        <v>1.2500000000000001E-2</v>
      </c>
      <c r="V13" s="1065" t="s">
        <v>547</v>
      </c>
      <c r="Z13" s="11"/>
    </row>
    <row r="14" spans="1:26" s="8" customFormat="1" ht="50.1" customHeight="1" thickBot="1" x14ac:dyDescent="0.3">
      <c r="A14" s="1024"/>
      <c r="B14" s="1028"/>
      <c r="C14" s="1028"/>
      <c r="D14" s="1025"/>
      <c r="E14" s="1084"/>
      <c r="F14" s="239" t="s">
        <v>20</v>
      </c>
      <c r="G14" s="621">
        <v>0</v>
      </c>
      <c r="H14" s="621">
        <v>0</v>
      </c>
      <c r="I14" s="621">
        <v>0.1111</v>
      </c>
      <c r="J14" s="621">
        <v>0</v>
      </c>
      <c r="K14" s="621">
        <v>0.1111</v>
      </c>
      <c r="L14" s="621">
        <v>0.1111</v>
      </c>
      <c r="M14" s="621">
        <v>0.22220000000000001</v>
      </c>
      <c r="N14" s="626">
        <v>0.22220000000000001</v>
      </c>
      <c r="O14" s="623">
        <v>0.2223</v>
      </c>
      <c r="P14" s="624"/>
      <c r="Q14" s="624"/>
      <c r="R14" s="624"/>
      <c r="S14" s="378">
        <f t="shared" si="0"/>
        <v>1</v>
      </c>
      <c r="T14" s="1087"/>
      <c r="U14" s="1076"/>
      <c r="V14" s="1065"/>
      <c r="Z14" s="11"/>
    </row>
    <row r="15" spans="1:26" s="8" customFormat="1" ht="70.900000000000006" customHeight="1" x14ac:dyDescent="0.25">
      <c r="A15" s="1024"/>
      <c r="B15" s="1028"/>
      <c r="C15" s="1028" t="s">
        <v>276</v>
      </c>
      <c r="D15" s="1025" t="s">
        <v>275</v>
      </c>
      <c r="E15" s="1084" t="s">
        <v>275</v>
      </c>
      <c r="F15" s="238" t="s">
        <v>19</v>
      </c>
      <c r="G15" s="621">
        <v>0.16669999999999999</v>
      </c>
      <c r="H15" s="621">
        <v>0</v>
      </c>
      <c r="I15" s="621">
        <v>0.16669999999999999</v>
      </c>
      <c r="J15" s="621">
        <v>0</v>
      </c>
      <c r="K15" s="621">
        <v>0.16669999999999999</v>
      </c>
      <c r="L15" s="621">
        <v>0</v>
      </c>
      <c r="M15" s="621">
        <v>0.16669999999999999</v>
      </c>
      <c r="N15" s="621">
        <v>0</v>
      </c>
      <c r="O15" s="621">
        <v>0.16669999999999999</v>
      </c>
      <c r="P15" s="621">
        <v>0</v>
      </c>
      <c r="Q15" s="621">
        <v>0.16650000000000001</v>
      </c>
      <c r="R15" s="621">
        <v>0</v>
      </c>
      <c r="S15" s="241">
        <f t="shared" si="0"/>
        <v>0.99999999999999989</v>
      </c>
      <c r="T15" s="1087"/>
      <c r="U15" s="1076">
        <f>5%*0.25</f>
        <v>1.2500000000000001E-2</v>
      </c>
      <c r="V15" s="1065" t="s">
        <v>548</v>
      </c>
      <c r="Z15" s="11"/>
    </row>
    <row r="16" spans="1:26" s="8" customFormat="1" ht="70.900000000000006" customHeight="1" thickBot="1" x14ac:dyDescent="0.3">
      <c r="A16" s="1024"/>
      <c r="B16" s="1028"/>
      <c r="C16" s="1028"/>
      <c r="D16" s="1025"/>
      <c r="E16" s="1084"/>
      <c r="F16" s="239" t="s">
        <v>20</v>
      </c>
      <c r="G16" s="621">
        <v>0.16669999999999999</v>
      </c>
      <c r="H16" s="621">
        <v>0</v>
      </c>
      <c r="I16" s="621">
        <v>0.16669999999999999</v>
      </c>
      <c r="J16" s="621">
        <v>0</v>
      </c>
      <c r="K16" s="621">
        <f>+K15</f>
        <v>0.16669999999999999</v>
      </c>
      <c r="L16" s="621">
        <v>0</v>
      </c>
      <c r="M16" s="621">
        <v>0.16669999999999999</v>
      </c>
      <c r="N16" s="621">
        <v>0</v>
      </c>
      <c r="O16" s="623">
        <v>0.16669999999999999</v>
      </c>
      <c r="P16" s="624"/>
      <c r="Q16" s="624"/>
      <c r="R16" s="624"/>
      <c r="S16" s="378">
        <f t="shared" si="0"/>
        <v>0.83349999999999991</v>
      </c>
      <c r="T16" s="1087"/>
      <c r="U16" s="1076"/>
      <c r="V16" s="1065"/>
    </row>
    <row r="17" spans="1:23" s="8" customFormat="1" ht="53.25" customHeight="1" x14ac:dyDescent="0.25">
      <c r="A17" s="1024"/>
      <c r="B17" s="1028"/>
      <c r="C17" s="1026" t="s">
        <v>277</v>
      </c>
      <c r="D17" s="1025" t="s">
        <v>275</v>
      </c>
      <c r="E17" s="1085" t="s">
        <v>275</v>
      </c>
      <c r="F17" s="238" t="s">
        <v>19</v>
      </c>
      <c r="G17" s="621">
        <v>8.3299999999999999E-2</v>
      </c>
      <c r="H17" s="621">
        <v>8.3299999999999999E-2</v>
      </c>
      <c r="I17" s="621">
        <v>8.3299999999999999E-2</v>
      </c>
      <c r="J17" s="621">
        <v>8.3299999999999999E-2</v>
      </c>
      <c r="K17" s="621">
        <v>8.3299999999999999E-2</v>
      </c>
      <c r="L17" s="621">
        <v>8.3299999999999999E-2</v>
      </c>
      <c r="M17" s="621">
        <v>8.3299999999999999E-2</v>
      </c>
      <c r="N17" s="621">
        <v>8.3299999999999999E-2</v>
      </c>
      <c r="O17" s="621">
        <v>8.3299999999999999E-2</v>
      </c>
      <c r="P17" s="621">
        <v>8.3299999999999999E-2</v>
      </c>
      <c r="Q17" s="621">
        <v>8.3299999999999999E-2</v>
      </c>
      <c r="R17" s="621">
        <v>8.3699999999999997E-2</v>
      </c>
      <c r="S17" s="241">
        <f t="shared" si="0"/>
        <v>1</v>
      </c>
      <c r="T17" s="1087"/>
      <c r="U17" s="1076">
        <f>10%*0.25</f>
        <v>2.5000000000000001E-2</v>
      </c>
      <c r="V17" s="1065" t="s">
        <v>549</v>
      </c>
    </row>
    <row r="18" spans="1:23" s="8" customFormat="1" ht="51.75" customHeight="1" thickBot="1" x14ac:dyDescent="0.3">
      <c r="A18" s="1024"/>
      <c r="B18" s="1028"/>
      <c r="C18" s="1026"/>
      <c r="D18" s="1025"/>
      <c r="E18" s="1086"/>
      <c r="F18" s="239" t="s">
        <v>20</v>
      </c>
      <c r="G18" s="621">
        <v>8.3299999999999999E-2</v>
      </c>
      <c r="H18" s="621">
        <v>8.3000000000000004E-2</v>
      </c>
      <c r="I18" s="621">
        <v>8.3299999999999999E-2</v>
      </c>
      <c r="J18" s="621">
        <v>8.3299999999999999E-2</v>
      </c>
      <c r="K18" s="621">
        <v>8.3299999999999999E-2</v>
      </c>
      <c r="L18" s="621">
        <v>8.3299999999999999E-2</v>
      </c>
      <c r="M18" s="621">
        <v>8.3299999999999999E-2</v>
      </c>
      <c r="N18" s="621">
        <v>8.3299999999999999E-2</v>
      </c>
      <c r="O18" s="623">
        <v>8.3299999999999999E-2</v>
      </c>
      <c r="P18" s="621"/>
      <c r="Q18" s="621"/>
      <c r="R18" s="621"/>
      <c r="S18" s="378">
        <f t="shared" si="0"/>
        <v>0.74940000000000007</v>
      </c>
      <c r="T18" s="1087"/>
      <c r="U18" s="1076"/>
      <c r="V18" s="1065"/>
      <c r="W18" s="95"/>
    </row>
    <row r="19" spans="1:23" s="8" customFormat="1" ht="50.1" customHeight="1" x14ac:dyDescent="0.25">
      <c r="A19" s="1024"/>
      <c r="B19" s="1024" t="s">
        <v>293</v>
      </c>
      <c r="C19" s="1026" t="s">
        <v>442</v>
      </c>
      <c r="D19" s="1025" t="s">
        <v>275</v>
      </c>
      <c r="E19" s="1029" t="s">
        <v>275</v>
      </c>
      <c r="F19" s="238" t="s">
        <v>19</v>
      </c>
      <c r="G19" s="627">
        <v>8.3000000000000004E-2</v>
      </c>
      <c r="H19" s="621">
        <v>8.3000000000000004E-2</v>
      </c>
      <c r="I19" s="621">
        <v>8.3000000000000004E-2</v>
      </c>
      <c r="J19" s="621">
        <v>8.3000000000000004E-2</v>
      </c>
      <c r="K19" s="621">
        <v>8.4000000000000005E-2</v>
      </c>
      <c r="L19" s="621">
        <v>8.4000000000000005E-2</v>
      </c>
      <c r="M19" s="621">
        <v>8.4000000000000005E-2</v>
      </c>
      <c r="N19" s="621">
        <v>8.4000000000000005E-2</v>
      </c>
      <c r="O19" s="621">
        <v>8.3000000000000004E-2</v>
      </c>
      <c r="P19" s="621">
        <v>8.3000000000000004E-2</v>
      </c>
      <c r="Q19" s="621">
        <v>8.3000000000000004E-2</v>
      </c>
      <c r="R19" s="621">
        <v>8.3000000000000004E-2</v>
      </c>
      <c r="S19" s="241">
        <f>SUM(G19:R19)</f>
        <v>0.99999999999999978</v>
      </c>
      <c r="T19" s="1088">
        <f>SUM(U19:U30)</f>
        <v>0.25</v>
      </c>
      <c r="U19" s="1034">
        <f>16%*0.25</f>
        <v>0.04</v>
      </c>
      <c r="V19" s="1065" t="s">
        <v>551</v>
      </c>
    </row>
    <row r="20" spans="1:23" s="8" customFormat="1" ht="53.25" customHeight="1" thickBot="1" x14ac:dyDescent="0.3">
      <c r="A20" s="1024"/>
      <c r="B20" s="1024"/>
      <c r="C20" s="1026"/>
      <c r="D20" s="1025"/>
      <c r="E20" s="1029"/>
      <c r="F20" s="239" t="s">
        <v>20</v>
      </c>
      <c r="G20" s="626">
        <v>8.3000000000000004E-2</v>
      </c>
      <c r="H20" s="626">
        <v>8.3000000000000004E-2</v>
      </c>
      <c r="I20" s="626">
        <v>8.3000000000000004E-2</v>
      </c>
      <c r="J20" s="626">
        <v>8.3000000000000004E-2</v>
      </c>
      <c r="K20" s="621">
        <v>8.4000000000000005E-2</v>
      </c>
      <c r="L20" s="621">
        <v>8.4000000000000005E-2</v>
      </c>
      <c r="M20" s="621">
        <v>8.4000000000000005E-2</v>
      </c>
      <c r="N20" s="626">
        <v>8.4000000000000005E-2</v>
      </c>
      <c r="O20" s="623">
        <v>8.3000000000000004E-2</v>
      </c>
      <c r="P20" s="621"/>
      <c r="Q20" s="621"/>
      <c r="R20" s="621"/>
      <c r="S20" s="240">
        <f t="shared" ref="S20:S50" si="1">SUM(G20:R20)</f>
        <v>0.75099999999999989</v>
      </c>
      <c r="T20" s="1088"/>
      <c r="U20" s="1034"/>
      <c r="V20" s="1065"/>
    </row>
    <row r="21" spans="1:23" s="8" customFormat="1" ht="50.1" customHeight="1" x14ac:dyDescent="0.25">
      <c r="A21" s="1024"/>
      <c r="B21" s="1024"/>
      <c r="C21" s="1026" t="s">
        <v>443</v>
      </c>
      <c r="D21" s="1025" t="s">
        <v>275</v>
      </c>
      <c r="E21" s="1029" t="s">
        <v>275</v>
      </c>
      <c r="F21" s="238" t="s">
        <v>19</v>
      </c>
      <c r="G21" s="621">
        <v>8.3000000000000004E-2</v>
      </c>
      <c r="H21" s="621">
        <v>8.3000000000000004E-2</v>
      </c>
      <c r="I21" s="621">
        <v>8.3000000000000004E-2</v>
      </c>
      <c r="J21" s="621">
        <v>8.3000000000000004E-2</v>
      </c>
      <c r="K21" s="621">
        <v>8.4000000000000005E-2</v>
      </c>
      <c r="L21" s="621">
        <v>8.4000000000000005E-2</v>
      </c>
      <c r="M21" s="621">
        <v>8.4000000000000005E-2</v>
      </c>
      <c r="N21" s="621">
        <v>8.4000000000000005E-2</v>
      </c>
      <c r="O21" s="621">
        <v>8.3000000000000004E-2</v>
      </c>
      <c r="P21" s="621">
        <v>8.3000000000000004E-2</v>
      </c>
      <c r="Q21" s="621">
        <v>8.3000000000000004E-2</v>
      </c>
      <c r="R21" s="621">
        <v>8.3000000000000004E-2</v>
      </c>
      <c r="S21" s="241">
        <f t="shared" si="1"/>
        <v>0.99999999999999978</v>
      </c>
      <c r="T21" s="1088"/>
      <c r="U21" s="1034">
        <f>17%*0.25</f>
        <v>4.2500000000000003E-2</v>
      </c>
      <c r="V21" s="1065" t="s">
        <v>552</v>
      </c>
    </row>
    <row r="22" spans="1:23" s="8" customFormat="1" ht="50.1" customHeight="1" thickBot="1" x14ac:dyDescent="0.3">
      <c r="A22" s="1024"/>
      <c r="B22" s="1024"/>
      <c r="C22" s="1026"/>
      <c r="D22" s="1025"/>
      <c r="E22" s="1029"/>
      <c r="F22" s="239" t="s">
        <v>20</v>
      </c>
      <c r="G22" s="626">
        <v>8.3000000000000004E-2</v>
      </c>
      <c r="H22" s="626">
        <v>8.3000000000000004E-2</v>
      </c>
      <c r="I22" s="626">
        <v>8.3000000000000004E-2</v>
      </c>
      <c r="J22" s="626">
        <v>8.3000000000000004E-2</v>
      </c>
      <c r="K22" s="621">
        <v>8.4000000000000005E-2</v>
      </c>
      <c r="L22" s="621">
        <v>8.4000000000000005E-2</v>
      </c>
      <c r="M22" s="621">
        <v>8.4000000000000005E-2</v>
      </c>
      <c r="N22" s="626">
        <v>8.4000000000000005E-2</v>
      </c>
      <c r="O22" s="623">
        <v>8.3000000000000004E-2</v>
      </c>
      <c r="P22" s="621"/>
      <c r="Q22" s="621"/>
      <c r="R22" s="621"/>
      <c r="S22" s="240">
        <f t="shared" si="1"/>
        <v>0.75099999999999989</v>
      </c>
      <c r="T22" s="1088"/>
      <c r="U22" s="1034"/>
      <c r="V22" s="1065"/>
    </row>
    <row r="23" spans="1:23" s="8" customFormat="1" ht="54.75" customHeight="1" x14ac:dyDescent="0.25">
      <c r="A23" s="1024"/>
      <c r="B23" s="1024"/>
      <c r="C23" s="1026" t="s">
        <v>294</v>
      </c>
      <c r="D23" s="1025" t="s">
        <v>275</v>
      </c>
      <c r="E23" s="1029" t="s">
        <v>275</v>
      </c>
      <c r="F23" s="238" t="s">
        <v>19</v>
      </c>
      <c r="G23" s="621">
        <v>8.3000000000000004E-2</v>
      </c>
      <c r="H23" s="621">
        <v>8.3000000000000004E-2</v>
      </c>
      <c r="I23" s="621">
        <v>8.3000000000000004E-2</v>
      </c>
      <c r="J23" s="621">
        <v>8.3000000000000004E-2</v>
      </c>
      <c r="K23" s="621">
        <v>8.4000000000000005E-2</v>
      </c>
      <c r="L23" s="621">
        <v>8.4000000000000005E-2</v>
      </c>
      <c r="M23" s="621">
        <v>8.4000000000000005E-2</v>
      </c>
      <c r="N23" s="621">
        <v>8.4000000000000005E-2</v>
      </c>
      <c r="O23" s="621">
        <v>8.3000000000000004E-2</v>
      </c>
      <c r="P23" s="621">
        <v>8.3000000000000004E-2</v>
      </c>
      <c r="Q23" s="621">
        <v>8.3000000000000004E-2</v>
      </c>
      <c r="R23" s="621">
        <v>8.3000000000000004E-2</v>
      </c>
      <c r="S23" s="241">
        <f t="shared" si="1"/>
        <v>0.99999999999999978</v>
      </c>
      <c r="T23" s="1088"/>
      <c r="U23" s="1034">
        <f>17%*0.25</f>
        <v>4.2500000000000003E-2</v>
      </c>
      <c r="V23" s="1065" t="s">
        <v>553</v>
      </c>
    </row>
    <row r="24" spans="1:23" s="8" customFormat="1" ht="54.75" customHeight="1" thickBot="1" x14ac:dyDescent="0.3">
      <c r="A24" s="1024"/>
      <c r="B24" s="1024"/>
      <c r="C24" s="1026"/>
      <c r="D24" s="1025"/>
      <c r="E24" s="1029"/>
      <c r="F24" s="239" t="s">
        <v>20</v>
      </c>
      <c r="G24" s="626">
        <v>8.3000000000000004E-2</v>
      </c>
      <c r="H24" s="626">
        <v>8.3000000000000004E-2</v>
      </c>
      <c r="I24" s="626">
        <v>8.3000000000000004E-2</v>
      </c>
      <c r="J24" s="626">
        <v>8.3000000000000004E-2</v>
      </c>
      <c r="K24" s="621">
        <v>8.4000000000000005E-2</v>
      </c>
      <c r="L24" s="621">
        <v>8.4000000000000005E-2</v>
      </c>
      <c r="M24" s="621">
        <v>8.4000000000000005E-2</v>
      </c>
      <c r="N24" s="626">
        <v>8.4000000000000005E-2</v>
      </c>
      <c r="O24" s="623">
        <v>8.3000000000000004E-2</v>
      </c>
      <c r="P24" s="621"/>
      <c r="Q24" s="621"/>
      <c r="R24" s="621"/>
      <c r="S24" s="240">
        <f t="shared" si="1"/>
        <v>0.75099999999999989</v>
      </c>
      <c r="T24" s="1088"/>
      <c r="U24" s="1034"/>
      <c r="V24" s="1065"/>
    </row>
    <row r="25" spans="1:23" s="8" customFormat="1" ht="50.1" customHeight="1" x14ac:dyDescent="0.25">
      <c r="A25" s="1024"/>
      <c r="B25" s="1024"/>
      <c r="C25" s="1026" t="s">
        <v>295</v>
      </c>
      <c r="D25" s="1025" t="s">
        <v>275</v>
      </c>
      <c r="E25" s="1029" t="s">
        <v>275</v>
      </c>
      <c r="F25" s="238" t="s">
        <v>19</v>
      </c>
      <c r="G25" s="621">
        <v>8.3000000000000004E-2</v>
      </c>
      <c r="H25" s="621">
        <v>8.3000000000000004E-2</v>
      </c>
      <c r="I25" s="621">
        <v>8.3000000000000004E-2</v>
      </c>
      <c r="J25" s="621">
        <v>8.3000000000000004E-2</v>
      </c>
      <c r="K25" s="621">
        <v>8.4000000000000005E-2</v>
      </c>
      <c r="L25" s="621">
        <v>8.4000000000000005E-2</v>
      </c>
      <c r="M25" s="621">
        <v>8.4000000000000005E-2</v>
      </c>
      <c r="N25" s="621">
        <v>8.4000000000000005E-2</v>
      </c>
      <c r="O25" s="621">
        <v>8.3000000000000004E-2</v>
      </c>
      <c r="P25" s="621">
        <v>8.3000000000000004E-2</v>
      </c>
      <c r="Q25" s="621">
        <v>8.3000000000000004E-2</v>
      </c>
      <c r="R25" s="621">
        <v>8.3000000000000004E-2</v>
      </c>
      <c r="S25" s="241">
        <f t="shared" si="1"/>
        <v>0.99999999999999978</v>
      </c>
      <c r="T25" s="1088"/>
      <c r="U25" s="1034">
        <f>16%*0.25</f>
        <v>0.04</v>
      </c>
      <c r="V25" s="1065" t="s">
        <v>554</v>
      </c>
    </row>
    <row r="26" spans="1:23" s="8" customFormat="1" ht="50.1" customHeight="1" thickBot="1" x14ac:dyDescent="0.3">
      <c r="A26" s="1024"/>
      <c r="B26" s="1024"/>
      <c r="C26" s="1026"/>
      <c r="D26" s="1025"/>
      <c r="E26" s="1029"/>
      <c r="F26" s="239" t="s">
        <v>20</v>
      </c>
      <c r="G26" s="626">
        <v>8.3000000000000004E-2</v>
      </c>
      <c r="H26" s="626">
        <v>8.3000000000000004E-2</v>
      </c>
      <c r="I26" s="626">
        <v>8.3000000000000004E-2</v>
      </c>
      <c r="J26" s="626">
        <v>8.3000000000000004E-2</v>
      </c>
      <c r="K26" s="621">
        <v>8.4000000000000005E-2</v>
      </c>
      <c r="L26" s="621">
        <v>8.4000000000000005E-2</v>
      </c>
      <c r="M26" s="621">
        <v>8.4000000000000005E-2</v>
      </c>
      <c r="N26" s="626">
        <v>8.4000000000000005E-2</v>
      </c>
      <c r="O26" s="623">
        <v>8.3000000000000004E-2</v>
      </c>
      <c r="P26" s="621"/>
      <c r="Q26" s="621"/>
      <c r="R26" s="621"/>
      <c r="S26" s="240">
        <f t="shared" si="1"/>
        <v>0.75099999999999989</v>
      </c>
      <c r="T26" s="1088"/>
      <c r="U26" s="1034"/>
      <c r="V26" s="1065"/>
    </row>
    <row r="27" spans="1:23" s="8" customFormat="1" ht="50.1" customHeight="1" x14ac:dyDescent="0.25">
      <c r="A27" s="1024"/>
      <c r="B27" s="1024"/>
      <c r="C27" s="1026" t="s">
        <v>296</v>
      </c>
      <c r="D27" s="1025" t="s">
        <v>275</v>
      </c>
      <c r="E27" s="1029" t="s">
        <v>275</v>
      </c>
      <c r="F27" s="238" t="s">
        <v>19</v>
      </c>
      <c r="G27" s="621">
        <v>8.3000000000000004E-2</v>
      </c>
      <c r="H27" s="621">
        <v>8.3000000000000004E-2</v>
      </c>
      <c r="I27" s="621">
        <v>8.3000000000000004E-2</v>
      </c>
      <c r="J27" s="621">
        <v>8.3000000000000004E-2</v>
      </c>
      <c r="K27" s="621">
        <v>8.4000000000000005E-2</v>
      </c>
      <c r="L27" s="621">
        <v>8.4000000000000005E-2</v>
      </c>
      <c r="M27" s="621">
        <v>8.4000000000000005E-2</v>
      </c>
      <c r="N27" s="621">
        <v>8.4000000000000005E-2</v>
      </c>
      <c r="O27" s="621">
        <v>8.3000000000000004E-2</v>
      </c>
      <c r="P27" s="621">
        <v>8.3000000000000004E-2</v>
      </c>
      <c r="Q27" s="621">
        <v>8.3000000000000004E-2</v>
      </c>
      <c r="R27" s="621">
        <v>8.3000000000000004E-2</v>
      </c>
      <c r="S27" s="241">
        <f t="shared" si="1"/>
        <v>0.99999999999999978</v>
      </c>
      <c r="T27" s="1088"/>
      <c r="U27" s="1034">
        <f>17%*0.25</f>
        <v>4.2500000000000003E-2</v>
      </c>
      <c r="V27" s="1065" t="s">
        <v>555</v>
      </c>
    </row>
    <row r="28" spans="1:23" s="8" customFormat="1" ht="50.1" customHeight="1" thickBot="1" x14ac:dyDescent="0.3">
      <c r="A28" s="1024"/>
      <c r="B28" s="1024"/>
      <c r="C28" s="1026"/>
      <c r="D28" s="1025"/>
      <c r="E28" s="1029"/>
      <c r="F28" s="239" t="s">
        <v>20</v>
      </c>
      <c r="G28" s="626">
        <v>8.3000000000000004E-2</v>
      </c>
      <c r="H28" s="626">
        <v>8.3000000000000004E-2</v>
      </c>
      <c r="I28" s="626">
        <v>8.3000000000000004E-2</v>
      </c>
      <c r="J28" s="626">
        <v>8.3000000000000004E-2</v>
      </c>
      <c r="K28" s="621">
        <v>8.4000000000000005E-2</v>
      </c>
      <c r="L28" s="621">
        <v>8.4000000000000005E-2</v>
      </c>
      <c r="M28" s="621">
        <v>8.4000000000000005E-2</v>
      </c>
      <c r="N28" s="626">
        <v>8.4000000000000005E-2</v>
      </c>
      <c r="O28" s="623">
        <v>8.3000000000000004E-2</v>
      </c>
      <c r="P28" s="621"/>
      <c r="Q28" s="621"/>
      <c r="R28" s="621"/>
      <c r="S28" s="240">
        <f t="shared" si="1"/>
        <v>0.75099999999999989</v>
      </c>
      <c r="T28" s="1088"/>
      <c r="U28" s="1034"/>
      <c r="V28" s="1065"/>
    </row>
    <row r="29" spans="1:23" s="8" customFormat="1" ht="50.1" customHeight="1" x14ac:dyDescent="0.25">
      <c r="A29" s="1024"/>
      <c r="B29" s="1024"/>
      <c r="C29" s="1026" t="s">
        <v>297</v>
      </c>
      <c r="D29" s="1025" t="s">
        <v>275</v>
      </c>
      <c r="E29" s="1029" t="s">
        <v>275</v>
      </c>
      <c r="F29" s="238" t="s">
        <v>19</v>
      </c>
      <c r="G29" s="621">
        <v>8.3000000000000004E-2</v>
      </c>
      <c r="H29" s="621">
        <v>8.3000000000000004E-2</v>
      </c>
      <c r="I29" s="621">
        <v>8.3000000000000004E-2</v>
      </c>
      <c r="J29" s="621">
        <v>8.3000000000000004E-2</v>
      </c>
      <c r="K29" s="621">
        <v>8.4000000000000005E-2</v>
      </c>
      <c r="L29" s="621">
        <v>8.4000000000000005E-2</v>
      </c>
      <c r="M29" s="621">
        <v>8.4000000000000005E-2</v>
      </c>
      <c r="N29" s="621">
        <v>8.4000000000000005E-2</v>
      </c>
      <c r="O29" s="621">
        <v>8.3000000000000004E-2</v>
      </c>
      <c r="P29" s="621">
        <v>8.3000000000000004E-2</v>
      </c>
      <c r="Q29" s="621">
        <v>8.3000000000000004E-2</v>
      </c>
      <c r="R29" s="621">
        <v>8.3000000000000004E-2</v>
      </c>
      <c r="S29" s="241">
        <f t="shared" si="1"/>
        <v>0.99999999999999978</v>
      </c>
      <c r="T29" s="1088"/>
      <c r="U29" s="1034">
        <f>17%*0.25</f>
        <v>4.2500000000000003E-2</v>
      </c>
      <c r="V29" s="1065" t="s">
        <v>556</v>
      </c>
    </row>
    <row r="30" spans="1:23" s="8" customFormat="1" ht="50.1" customHeight="1" thickBot="1" x14ac:dyDescent="0.3">
      <c r="A30" s="1024"/>
      <c r="B30" s="1079"/>
      <c r="C30" s="1032"/>
      <c r="D30" s="1030"/>
      <c r="E30" s="1031"/>
      <c r="F30" s="470" t="s">
        <v>20</v>
      </c>
      <c r="G30" s="628">
        <v>8.3000000000000004E-2</v>
      </c>
      <c r="H30" s="628">
        <v>8.3000000000000004E-2</v>
      </c>
      <c r="I30" s="628">
        <v>8.3000000000000004E-2</v>
      </c>
      <c r="J30" s="628">
        <v>8.3000000000000004E-2</v>
      </c>
      <c r="K30" s="629">
        <v>8.4000000000000005E-2</v>
      </c>
      <c r="L30" s="629">
        <v>8.4000000000000005E-2</v>
      </c>
      <c r="M30" s="629">
        <v>8.4000000000000005E-2</v>
      </c>
      <c r="N30" s="628">
        <v>8.4000000000000005E-2</v>
      </c>
      <c r="O30" s="630">
        <v>8.3000000000000004E-2</v>
      </c>
      <c r="P30" s="629"/>
      <c r="Q30" s="629"/>
      <c r="R30" s="629"/>
      <c r="S30" s="471">
        <f t="shared" si="1"/>
        <v>0.75099999999999989</v>
      </c>
      <c r="T30" s="1089"/>
      <c r="U30" s="1073"/>
      <c r="V30" s="1091"/>
    </row>
    <row r="31" spans="1:23" s="8" customFormat="1" ht="50.1" customHeight="1" x14ac:dyDescent="0.25">
      <c r="A31" s="1066"/>
      <c r="B31" s="1080" t="s">
        <v>319</v>
      </c>
      <c r="C31" s="1068" t="s">
        <v>320</v>
      </c>
      <c r="D31" s="1083" t="s">
        <v>275</v>
      </c>
      <c r="E31" s="1070" t="s">
        <v>275</v>
      </c>
      <c r="F31" s="474" t="s">
        <v>19</v>
      </c>
      <c r="G31" s="631">
        <v>8.3000000000000004E-2</v>
      </c>
      <c r="H31" s="631">
        <v>8.3000000000000004E-2</v>
      </c>
      <c r="I31" s="631">
        <v>8.3000000000000004E-2</v>
      </c>
      <c r="J31" s="631">
        <v>8.3000000000000004E-2</v>
      </c>
      <c r="K31" s="631">
        <v>8.4000000000000005E-2</v>
      </c>
      <c r="L31" s="631">
        <v>8.4000000000000005E-2</v>
      </c>
      <c r="M31" s="631">
        <v>8.4000000000000005E-2</v>
      </c>
      <c r="N31" s="631">
        <v>8.4000000000000005E-2</v>
      </c>
      <c r="O31" s="631">
        <v>8.3000000000000004E-2</v>
      </c>
      <c r="P31" s="631">
        <v>8.3000000000000004E-2</v>
      </c>
      <c r="Q31" s="631">
        <v>8.3000000000000004E-2</v>
      </c>
      <c r="R31" s="631">
        <v>8.3000000000000004E-2</v>
      </c>
      <c r="S31" s="241">
        <v>0.99999999999999978</v>
      </c>
      <c r="T31" s="1101">
        <v>0.25</v>
      </c>
      <c r="U31" s="1092">
        <v>3.5999999999999997E-2</v>
      </c>
      <c r="V31" s="1093" t="s">
        <v>568</v>
      </c>
    </row>
    <row r="32" spans="1:23" s="8" customFormat="1" ht="50.1" customHeight="1" thickBot="1" x14ac:dyDescent="0.3">
      <c r="A32" s="1066"/>
      <c r="B32" s="1081"/>
      <c r="C32" s="1026"/>
      <c r="D32" s="1025"/>
      <c r="E32" s="1029"/>
      <c r="F32" s="239" t="s">
        <v>20</v>
      </c>
      <c r="G32" s="626">
        <v>8.3000000000000004E-2</v>
      </c>
      <c r="H32" s="632">
        <v>8.3000000000000004E-2</v>
      </c>
      <c r="I32" s="632">
        <v>8.3000000000000004E-2</v>
      </c>
      <c r="J32" s="632">
        <v>8.3000000000000004E-2</v>
      </c>
      <c r="K32" s="621">
        <v>8.4000000000000005E-2</v>
      </c>
      <c r="L32" s="621">
        <v>8.4000000000000005E-2</v>
      </c>
      <c r="M32" s="621">
        <v>8.4000000000000005E-2</v>
      </c>
      <c r="N32" s="621">
        <v>8.4000000000000005E-2</v>
      </c>
      <c r="O32" s="623">
        <v>8.3000000000000004E-2</v>
      </c>
      <c r="P32" s="621"/>
      <c r="Q32" s="621"/>
      <c r="R32" s="621"/>
      <c r="S32" s="240">
        <f t="shared" si="1"/>
        <v>0.75099999999999989</v>
      </c>
      <c r="T32" s="1088"/>
      <c r="U32" s="1034"/>
      <c r="V32" s="1094"/>
    </row>
    <row r="33" spans="1:23" s="8" customFormat="1" ht="66" customHeight="1" x14ac:dyDescent="0.25">
      <c r="A33" s="1066"/>
      <c r="B33" s="1081"/>
      <c r="C33" s="1026" t="s">
        <v>444</v>
      </c>
      <c r="D33" s="1025" t="s">
        <v>275</v>
      </c>
      <c r="E33" s="1029"/>
      <c r="F33" s="238" t="s">
        <v>19</v>
      </c>
      <c r="G33" s="621">
        <v>0</v>
      </c>
      <c r="H33" s="621">
        <v>3.85E-2</v>
      </c>
      <c r="I33" s="621">
        <v>0</v>
      </c>
      <c r="J33" s="621">
        <v>0</v>
      </c>
      <c r="K33" s="621">
        <v>7.6200000000000004E-2</v>
      </c>
      <c r="L33" s="621">
        <v>0.1792</v>
      </c>
      <c r="M33" s="621">
        <v>2.6200000000000001E-2</v>
      </c>
      <c r="N33" s="621">
        <v>0</v>
      </c>
      <c r="O33" s="621">
        <v>0.5907</v>
      </c>
      <c r="P33" s="621">
        <v>0</v>
      </c>
      <c r="Q33" s="621">
        <v>0</v>
      </c>
      <c r="R33" s="621">
        <v>8.9200000000000002E-2</v>
      </c>
      <c r="S33" s="241">
        <f>SUM(G33:R33)</f>
        <v>1</v>
      </c>
      <c r="T33" s="1088"/>
      <c r="U33" s="1034">
        <v>7.9500000000000001E-2</v>
      </c>
      <c r="V33" s="1074" t="s">
        <v>562</v>
      </c>
      <c r="W33" s="6"/>
    </row>
    <row r="34" spans="1:23" s="8" customFormat="1" ht="50.1" customHeight="1" thickBot="1" x14ac:dyDescent="0.3">
      <c r="A34" s="1066"/>
      <c r="B34" s="1081"/>
      <c r="C34" s="1026"/>
      <c r="D34" s="1025"/>
      <c r="E34" s="1029"/>
      <c r="F34" s="239" t="s">
        <v>20</v>
      </c>
      <c r="G34" s="621">
        <v>0</v>
      </c>
      <c r="H34" s="621">
        <v>3.85E-2</v>
      </c>
      <c r="I34" s="632">
        <v>0</v>
      </c>
      <c r="J34" s="632">
        <v>0</v>
      </c>
      <c r="K34" s="626">
        <v>7.6200000000000004E-2</v>
      </c>
      <c r="L34" s="626">
        <v>2.538E-2</v>
      </c>
      <c r="M34" s="626">
        <v>0.14149999999999999</v>
      </c>
      <c r="N34" s="626">
        <v>3.85E-2</v>
      </c>
      <c r="O34" s="623">
        <v>0.12920000000000001</v>
      </c>
      <c r="P34" s="621"/>
      <c r="Q34" s="621"/>
      <c r="R34" s="626"/>
      <c r="S34" s="240">
        <f t="shared" ref="S34:S44" si="2">SUM(G34:R34)</f>
        <v>0.4492799999999999</v>
      </c>
      <c r="T34" s="1088"/>
      <c r="U34" s="1034"/>
      <c r="V34" s="1075"/>
      <c r="W34" s="6"/>
    </row>
    <row r="35" spans="1:23" s="8" customFormat="1" ht="50.1" customHeight="1" x14ac:dyDescent="0.25">
      <c r="A35" s="1066"/>
      <c r="B35" s="1081"/>
      <c r="C35" s="1026" t="s">
        <v>390</v>
      </c>
      <c r="D35" s="1025" t="s">
        <v>275</v>
      </c>
      <c r="E35" s="1029"/>
      <c r="F35" s="238" t="s">
        <v>19</v>
      </c>
      <c r="G35" s="621">
        <v>0</v>
      </c>
      <c r="H35" s="621">
        <v>0</v>
      </c>
      <c r="I35" s="621">
        <v>0.1467</v>
      </c>
      <c r="J35" s="621">
        <v>0.14330000000000001</v>
      </c>
      <c r="K35" s="621">
        <v>0.14330000000000001</v>
      </c>
      <c r="L35" s="621">
        <v>0.1467</v>
      </c>
      <c r="M35" s="621">
        <v>0.14330000000000001</v>
      </c>
      <c r="N35" s="621">
        <v>0.14330000000000001</v>
      </c>
      <c r="O35" s="621">
        <v>3.3300000000000003E-2</v>
      </c>
      <c r="P35" s="621">
        <v>3.3300000000000003E-2</v>
      </c>
      <c r="Q35" s="621">
        <v>3.3399999999999999E-2</v>
      </c>
      <c r="R35" s="621">
        <v>3.3399999999999999E-2</v>
      </c>
      <c r="S35" s="241">
        <f>SUM(G35:R35)</f>
        <v>1</v>
      </c>
      <c r="T35" s="1088"/>
      <c r="U35" s="1034">
        <v>1.83E-2</v>
      </c>
      <c r="V35" s="1074" t="s">
        <v>563</v>
      </c>
      <c r="W35" s="6"/>
    </row>
    <row r="36" spans="1:23" s="8" customFormat="1" ht="50.1" customHeight="1" thickBot="1" x14ac:dyDescent="0.3">
      <c r="A36" s="1066"/>
      <c r="B36" s="1081"/>
      <c r="C36" s="1026"/>
      <c r="D36" s="1025"/>
      <c r="E36" s="1029"/>
      <c r="F36" s="239" t="s">
        <v>20</v>
      </c>
      <c r="G36" s="621">
        <v>0</v>
      </c>
      <c r="H36" s="621">
        <v>0</v>
      </c>
      <c r="I36" s="632">
        <v>0.1467</v>
      </c>
      <c r="J36" s="621">
        <v>0</v>
      </c>
      <c r="K36" s="626">
        <v>0.28660000000000002</v>
      </c>
      <c r="L36" s="621">
        <v>0.1467</v>
      </c>
      <c r="M36" s="626">
        <v>0.14330000000000001</v>
      </c>
      <c r="N36" s="626">
        <v>0.14330000000000001</v>
      </c>
      <c r="O36" s="623">
        <v>3.3300000000000003E-2</v>
      </c>
      <c r="P36" s="621"/>
      <c r="Q36" s="621"/>
      <c r="R36" s="621"/>
      <c r="S36" s="240">
        <f t="shared" si="2"/>
        <v>0.89990000000000003</v>
      </c>
      <c r="T36" s="1088"/>
      <c r="U36" s="1034"/>
      <c r="V36" s="1075"/>
    </row>
    <row r="37" spans="1:23" s="8" customFormat="1" ht="50.1" customHeight="1" x14ac:dyDescent="0.25">
      <c r="A37" s="1066"/>
      <c r="B37" s="1081"/>
      <c r="C37" s="1026" t="s">
        <v>391</v>
      </c>
      <c r="D37" s="1025" t="s">
        <v>275</v>
      </c>
      <c r="E37" s="1029"/>
      <c r="F37" s="238" t="s">
        <v>19</v>
      </c>
      <c r="G37" s="621">
        <v>0</v>
      </c>
      <c r="H37" s="621">
        <v>0</v>
      </c>
      <c r="I37" s="621">
        <v>0</v>
      </c>
      <c r="J37" s="621">
        <v>0</v>
      </c>
      <c r="K37" s="621">
        <v>0.125</v>
      </c>
      <c r="L37" s="621">
        <v>0.125</v>
      </c>
      <c r="M37" s="621">
        <v>0.25</v>
      </c>
      <c r="N37" s="621">
        <v>0</v>
      </c>
      <c r="O37" s="621">
        <v>0.25</v>
      </c>
      <c r="P37" s="621">
        <v>0</v>
      </c>
      <c r="Q37" s="621">
        <v>0.25</v>
      </c>
      <c r="R37" s="621">
        <v>0</v>
      </c>
      <c r="S37" s="241">
        <f>SUM(G37:R37)</f>
        <v>1</v>
      </c>
      <c r="T37" s="1088"/>
      <c r="U37" s="1034">
        <v>3.0599999999999999E-2</v>
      </c>
      <c r="V37" s="1074" t="s">
        <v>564</v>
      </c>
    </row>
    <row r="38" spans="1:23" s="8" customFormat="1" ht="50.1" customHeight="1" thickBot="1" x14ac:dyDescent="0.3">
      <c r="A38" s="1066"/>
      <c r="B38" s="1081"/>
      <c r="C38" s="1026"/>
      <c r="D38" s="1025"/>
      <c r="E38" s="1029"/>
      <c r="F38" s="239" t="s">
        <v>20</v>
      </c>
      <c r="G38" s="621">
        <v>0</v>
      </c>
      <c r="H38" s="621">
        <v>0</v>
      </c>
      <c r="I38" s="632">
        <v>0</v>
      </c>
      <c r="J38" s="632">
        <v>0</v>
      </c>
      <c r="K38" s="626">
        <v>0.125</v>
      </c>
      <c r="L38" s="621">
        <v>0.125</v>
      </c>
      <c r="M38" s="626">
        <v>0.25</v>
      </c>
      <c r="N38" s="624">
        <v>0</v>
      </c>
      <c r="O38" s="623">
        <v>0.25</v>
      </c>
      <c r="P38" s="621"/>
      <c r="Q38" s="621"/>
      <c r="R38" s="621"/>
      <c r="S38" s="240">
        <f t="shared" si="2"/>
        <v>0.75</v>
      </c>
      <c r="T38" s="1088"/>
      <c r="U38" s="1034"/>
      <c r="V38" s="1075"/>
    </row>
    <row r="39" spans="1:23" ht="50.1" customHeight="1" x14ac:dyDescent="0.25">
      <c r="A39" s="1066"/>
      <c r="B39" s="1081"/>
      <c r="C39" s="1026" t="s">
        <v>392</v>
      </c>
      <c r="D39" s="1025" t="s">
        <v>275</v>
      </c>
      <c r="E39" s="1029"/>
      <c r="F39" s="238" t="s">
        <v>19</v>
      </c>
      <c r="G39" s="621">
        <v>0</v>
      </c>
      <c r="H39" s="621">
        <v>0.1</v>
      </c>
      <c r="I39" s="621">
        <v>0</v>
      </c>
      <c r="J39" s="621">
        <v>0</v>
      </c>
      <c r="K39" s="621">
        <v>0</v>
      </c>
      <c r="L39" s="621">
        <v>0</v>
      </c>
      <c r="M39" s="621">
        <v>0.1</v>
      </c>
      <c r="N39" s="621">
        <v>0.1</v>
      </c>
      <c r="O39" s="621">
        <v>0.4</v>
      </c>
      <c r="P39" s="621">
        <v>0.1</v>
      </c>
      <c r="Q39" s="621">
        <v>0.1</v>
      </c>
      <c r="R39" s="621">
        <v>0.1</v>
      </c>
      <c r="S39" s="241">
        <f>SUM(G39:R39)</f>
        <v>1</v>
      </c>
      <c r="T39" s="1088"/>
      <c r="U39" s="1034">
        <v>2.4500000000000001E-2</v>
      </c>
      <c r="V39" s="1074" t="s">
        <v>565</v>
      </c>
    </row>
    <row r="40" spans="1:23" ht="50.1" customHeight="1" thickBot="1" x14ac:dyDescent="0.3">
      <c r="A40" s="1066"/>
      <c r="B40" s="1081"/>
      <c r="C40" s="1026"/>
      <c r="D40" s="1025"/>
      <c r="E40" s="1029"/>
      <c r="F40" s="239" t="s">
        <v>20</v>
      </c>
      <c r="G40" s="621">
        <v>0</v>
      </c>
      <c r="H40" s="632">
        <v>0.1</v>
      </c>
      <c r="I40" s="632">
        <v>0</v>
      </c>
      <c r="J40" s="632">
        <v>0</v>
      </c>
      <c r="K40" s="621">
        <v>0</v>
      </c>
      <c r="L40" s="621">
        <v>0</v>
      </c>
      <c r="M40" s="626">
        <v>0.1</v>
      </c>
      <c r="N40" s="624">
        <v>0.1</v>
      </c>
      <c r="O40" s="623">
        <v>0.4</v>
      </c>
      <c r="P40" s="621"/>
      <c r="Q40" s="621"/>
      <c r="R40" s="621"/>
      <c r="S40" s="240">
        <f t="shared" si="2"/>
        <v>0.70000000000000007</v>
      </c>
      <c r="T40" s="1088"/>
      <c r="U40" s="1034"/>
      <c r="V40" s="1075"/>
      <c r="W40" s="6"/>
    </row>
    <row r="41" spans="1:23" ht="50.1" customHeight="1" x14ac:dyDescent="0.25">
      <c r="A41" s="1066"/>
      <c r="B41" s="1081"/>
      <c r="C41" s="1026" t="s">
        <v>447</v>
      </c>
      <c r="D41" s="1025" t="s">
        <v>275</v>
      </c>
      <c r="E41" s="1029"/>
      <c r="F41" s="238" t="s">
        <v>19</v>
      </c>
      <c r="G41" s="621">
        <v>0</v>
      </c>
      <c r="H41" s="621">
        <v>0</v>
      </c>
      <c r="I41" s="621">
        <v>8.2500000000000004E-2</v>
      </c>
      <c r="J41" s="621">
        <v>0</v>
      </c>
      <c r="K41" s="621">
        <v>0.16500000000000001</v>
      </c>
      <c r="L41" s="621">
        <v>0</v>
      </c>
      <c r="M41" s="621">
        <v>8.5000000000000006E-2</v>
      </c>
      <c r="N41" s="621">
        <v>0</v>
      </c>
      <c r="O41" s="621">
        <v>0.42</v>
      </c>
      <c r="P41" s="621">
        <v>0</v>
      </c>
      <c r="Q41" s="621">
        <v>8.2500000000000004E-2</v>
      </c>
      <c r="R41" s="621">
        <v>0.16500000000000001</v>
      </c>
      <c r="S41" s="241">
        <f>SUM(G41:R41)</f>
        <v>1</v>
      </c>
      <c r="T41" s="1088"/>
      <c r="U41" s="1034">
        <v>2.4500000000000001E-2</v>
      </c>
      <c r="V41" s="1074" t="s">
        <v>566</v>
      </c>
    </row>
    <row r="42" spans="1:23" ht="53.25" customHeight="1" thickBot="1" x14ac:dyDescent="0.3">
      <c r="A42" s="1066"/>
      <c r="B42" s="1081"/>
      <c r="C42" s="1026"/>
      <c r="D42" s="1025"/>
      <c r="E42" s="1029"/>
      <c r="F42" s="239" t="s">
        <v>20</v>
      </c>
      <c r="G42" s="632">
        <v>0</v>
      </c>
      <c r="H42" s="632">
        <v>0</v>
      </c>
      <c r="I42" s="632">
        <v>8.2500000000000004E-2</v>
      </c>
      <c r="J42" s="632">
        <v>0</v>
      </c>
      <c r="K42" s="626">
        <v>0.16500000000000001</v>
      </c>
      <c r="L42" s="621">
        <v>0</v>
      </c>
      <c r="M42" s="621">
        <v>8.5000000000000006E-2</v>
      </c>
      <c r="N42" s="624">
        <v>0</v>
      </c>
      <c r="O42" s="623">
        <v>0.42</v>
      </c>
      <c r="P42" s="621"/>
      <c r="Q42" s="621"/>
      <c r="R42" s="621"/>
      <c r="S42" s="378">
        <f t="shared" si="2"/>
        <v>0.75249999999999995</v>
      </c>
      <c r="T42" s="1088"/>
      <c r="U42" s="1034"/>
      <c r="V42" s="1075"/>
      <c r="W42" s="6"/>
    </row>
    <row r="43" spans="1:23" ht="50.1" customHeight="1" x14ac:dyDescent="0.25">
      <c r="A43" s="1066"/>
      <c r="B43" s="1081"/>
      <c r="C43" s="1026" t="s">
        <v>393</v>
      </c>
      <c r="D43" s="1025" t="s">
        <v>275</v>
      </c>
      <c r="E43" s="1029" t="s">
        <v>275</v>
      </c>
      <c r="F43" s="238" t="s">
        <v>19</v>
      </c>
      <c r="G43" s="621">
        <v>2.4799999999999999E-2</v>
      </c>
      <c r="H43" s="621">
        <v>0.16400000000000001</v>
      </c>
      <c r="I43" s="621">
        <v>0.12509999999999999</v>
      </c>
      <c r="J43" s="621">
        <v>5.0299999999999997E-2</v>
      </c>
      <c r="K43" s="621">
        <v>0.2349</v>
      </c>
      <c r="L43" s="621">
        <v>4.7899999999999998E-2</v>
      </c>
      <c r="M43" s="621">
        <v>4.7899999999999998E-2</v>
      </c>
      <c r="N43" s="621">
        <v>8.5300000000000001E-2</v>
      </c>
      <c r="O43" s="621">
        <v>4.7899999999999998E-2</v>
      </c>
      <c r="P43" s="621">
        <v>4.7899999999999998E-2</v>
      </c>
      <c r="Q43" s="621">
        <v>8.0799999999999997E-2</v>
      </c>
      <c r="R43" s="621">
        <v>4.3200000000000002E-2</v>
      </c>
      <c r="S43" s="241">
        <f>SUM(G43:R43)</f>
        <v>1</v>
      </c>
      <c r="T43" s="1088"/>
      <c r="U43" s="1034">
        <v>3.6600000000000001E-2</v>
      </c>
      <c r="V43" s="1097" t="s">
        <v>567</v>
      </c>
    </row>
    <row r="44" spans="1:23" ht="60.75" customHeight="1" thickBot="1" x14ac:dyDescent="0.3">
      <c r="A44" s="1066"/>
      <c r="B44" s="1082"/>
      <c r="C44" s="1033"/>
      <c r="D44" s="1027"/>
      <c r="E44" s="1069"/>
      <c r="F44" s="475" t="s">
        <v>20</v>
      </c>
      <c r="G44" s="633">
        <v>2.4799999999999999E-2</v>
      </c>
      <c r="H44" s="634">
        <v>0.16400000000000001</v>
      </c>
      <c r="I44" s="634">
        <v>0.12509999999999999</v>
      </c>
      <c r="J44" s="635">
        <v>5.0299999999999997E-2</v>
      </c>
      <c r="K44" s="633">
        <v>0.2349</v>
      </c>
      <c r="L44" s="635">
        <v>4.7899999999999998E-2</v>
      </c>
      <c r="M44" s="635">
        <v>4.7899999999999998E-2</v>
      </c>
      <c r="N44" s="633">
        <v>8.5300000000000001E-2</v>
      </c>
      <c r="O44" s="636">
        <v>4.7899999999999998E-2</v>
      </c>
      <c r="P44" s="635"/>
      <c r="Q44" s="635"/>
      <c r="R44" s="637"/>
      <c r="S44" s="476">
        <f t="shared" si="2"/>
        <v>0.82810000000000006</v>
      </c>
      <c r="T44" s="1102"/>
      <c r="U44" s="1100"/>
      <c r="V44" s="1098"/>
      <c r="W44" s="6"/>
    </row>
    <row r="45" spans="1:23" ht="67.5" customHeight="1" x14ac:dyDescent="0.25">
      <c r="A45" s="1024"/>
      <c r="B45" s="1023" t="s">
        <v>327</v>
      </c>
      <c r="C45" s="1067" t="s">
        <v>435</v>
      </c>
      <c r="D45" s="1095" t="s">
        <v>275</v>
      </c>
      <c r="E45" s="1072" t="s">
        <v>275</v>
      </c>
      <c r="F45" s="472" t="s">
        <v>19</v>
      </c>
      <c r="G45" s="627">
        <v>8.3000000000000004E-2</v>
      </c>
      <c r="H45" s="627">
        <v>8.3000000000000004E-2</v>
      </c>
      <c r="I45" s="627">
        <v>8.3000000000000004E-2</v>
      </c>
      <c r="J45" s="627">
        <v>8.3000000000000004E-2</v>
      </c>
      <c r="K45" s="627">
        <v>8.4000000000000005E-2</v>
      </c>
      <c r="L45" s="627">
        <v>8.4000000000000005E-2</v>
      </c>
      <c r="M45" s="627">
        <v>8.4000000000000005E-2</v>
      </c>
      <c r="N45" s="627">
        <v>8.4000000000000005E-2</v>
      </c>
      <c r="O45" s="627">
        <v>8.3000000000000004E-2</v>
      </c>
      <c r="P45" s="627">
        <v>8.3000000000000004E-2</v>
      </c>
      <c r="Q45" s="627">
        <v>8.3000000000000004E-2</v>
      </c>
      <c r="R45" s="627">
        <v>8.3000000000000004E-2</v>
      </c>
      <c r="S45" s="473">
        <f t="shared" ref="S45:S51" si="3">SUM(G45:R45)</f>
        <v>0.99999999999999978</v>
      </c>
      <c r="T45" s="1099">
        <f>SUM(U45:U52)</f>
        <v>0.25</v>
      </c>
      <c r="U45" s="1096">
        <v>7.2900000000000006E-2</v>
      </c>
      <c r="V45" s="1071" t="s">
        <v>572</v>
      </c>
    </row>
    <row r="46" spans="1:23" ht="56.45" customHeight="1" thickBot="1" x14ac:dyDescent="0.3">
      <c r="A46" s="1024"/>
      <c r="B46" s="1024"/>
      <c r="C46" s="1026"/>
      <c r="D46" s="1025"/>
      <c r="E46" s="1029"/>
      <c r="F46" s="239" t="s">
        <v>20</v>
      </c>
      <c r="G46" s="632">
        <v>8.3000000000000004E-2</v>
      </c>
      <c r="H46" s="632">
        <v>8.3000000000000004E-2</v>
      </c>
      <c r="I46" s="632">
        <v>8.3000000000000004E-2</v>
      </c>
      <c r="J46" s="632">
        <v>8.3000000000000004E-2</v>
      </c>
      <c r="K46" s="621">
        <v>8.4000000000000005E-2</v>
      </c>
      <c r="L46" s="621">
        <v>8.4000000000000005E-2</v>
      </c>
      <c r="M46" s="621">
        <v>8.4000000000000005E-2</v>
      </c>
      <c r="N46" s="621">
        <v>8.4000000000000005E-2</v>
      </c>
      <c r="O46" s="623">
        <v>8.3000000000000004E-2</v>
      </c>
      <c r="P46" s="621"/>
      <c r="Q46" s="621"/>
      <c r="R46" s="621"/>
      <c r="S46" s="240">
        <f t="shared" si="1"/>
        <v>0.75099999999999989</v>
      </c>
      <c r="T46" s="1088"/>
      <c r="U46" s="1034"/>
      <c r="V46" s="1065"/>
      <c r="W46" s="6"/>
    </row>
    <row r="47" spans="1:23" ht="96.75" customHeight="1" x14ac:dyDescent="0.25">
      <c r="A47" s="1024"/>
      <c r="B47" s="1024"/>
      <c r="C47" s="1026" t="s">
        <v>445</v>
      </c>
      <c r="D47" s="1025" t="s">
        <v>275</v>
      </c>
      <c r="E47" s="1029" t="s">
        <v>433</v>
      </c>
      <c r="F47" s="238" t="s">
        <v>19</v>
      </c>
      <c r="G47" s="621">
        <v>0</v>
      </c>
      <c r="H47" s="621">
        <v>2.5000000000000001E-2</v>
      </c>
      <c r="I47" s="621">
        <v>0.05</v>
      </c>
      <c r="J47" s="621">
        <v>0.17</v>
      </c>
      <c r="K47" s="621">
        <v>7.0000000000000007E-2</v>
      </c>
      <c r="L47" s="621">
        <v>2.5000000000000001E-2</v>
      </c>
      <c r="M47" s="621">
        <v>7.0000000000000007E-2</v>
      </c>
      <c r="N47" s="621">
        <v>0.15</v>
      </c>
      <c r="O47" s="621">
        <v>0.13250000000000001</v>
      </c>
      <c r="P47" s="621">
        <v>0.1075</v>
      </c>
      <c r="Q47" s="621">
        <v>0.05</v>
      </c>
      <c r="R47" s="621">
        <v>0.15</v>
      </c>
      <c r="S47" s="241">
        <f t="shared" si="3"/>
        <v>1.0000000000000002</v>
      </c>
      <c r="T47" s="1088"/>
      <c r="U47" s="1034">
        <v>4.1700000000000001E-2</v>
      </c>
      <c r="V47" s="1065" t="s">
        <v>573</v>
      </c>
    </row>
    <row r="48" spans="1:23" ht="96.75" customHeight="1" thickBot="1" x14ac:dyDescent="0.3">
      <c r="A48" s="1024"/>
      <c r="B48" s="1024"/>
      <c r="C48" s="1026"/>
      <c r="D48" s="1025"/>
      <c r="E48" s="1029"/>
      <c r="F48" s="239" t="s">
        <v>20</v>
      </c>
      <c r="G48" s="632">
        <v>0</v>
      </c>
      <c r="H48" s="632">
        <v>2.5000000000000001E-2</v>
      </c>
      <c r="I48" s="632">
        <v>0.05</v>
      </c>
      <c r="J48" s="632">
        <v>0.17</v>
      </c>
      <c r="K48" s="621">
        <v>7.0000000000000007E-2</v>
      </c>
      <c r="L48" s="621">
        <v>2.5000000000000001E-2</v>
      </c>
      <c r="M48" s="621">
        <v>7.0000000000000007E-2</v>
      </c>
      <c r="N48" s="621">
        <v>0.15</v>
      </c>
      <c r="O48" s="623">
        <v>0.15</v>
      </c>
      <c r="P48" s="621"/>
      <c r="Q48" s="621"/>
      <c r="R48" s="624"/>
      <c r="S48" s="240">
        <f t="shared" si="1"/>
        <v>0.71000000000000008</v>
      </c>
      <c r="T48" s="1088"/>
      <c r="U48" s="1034"/>
      <c r="V48" s="1065"/>
      <c r="W48" s="6"/>
    </row>
    <row r="49" spans="1:31" ht="58.15" customHeight="1" x14ac:dyDescent="0.25">
      <c r="A49" s="1024"/>
      <c r="B49" s="1024"/>
      <c r="C49" s="1026" t="s">
        <v>431</v>
      </c>
      <c r="D49" s="1025" t="s">
        <v>275</v>
      </c>
      <c r="E49" s="1029"/>
      <c r="F49" s="238" t="s">
        <v>19</v>
      </c>
      <c r="G49" s="621">
        <v>0</v>
      </c>
      <c r="H49" s="621">
        <v>0</v>
      </c>
      <c r="I49" s="621">
        <v>0</v>
      </c>
      <c r="J49" s="621">
        <v>0</v>
      </c>
      <c r="K49" s="621">
        <v>0</v>
      </c>
      <c r="L49" s="621">
        <v>0</v>
      </c>
      <c r="M49" s="621">
        <v>0</v>
      </c>
      <c r="N49" s="621">
        <v>0</v>
      </c>
      <c r="O49" s="621">
        <v>0</v>
      </c>
      <c r="P49" s="638">
        <v>1</v>
      </c>
      <c r="Q49" s="621">
        <v>0</v>
      </c>
      <c r="R49" s="621">
        <v>0</v>
      </c>
      <c r="S49" s="241">
        <f t="shared" si="3"/>
        <v>1</v>
      </c>
      <c r="T49" s="1088"/>
      <c r="U49" s="1034">
        <v>1.04E-2</v>
      </c>
      <c r="V49" s="1065" t="s">
        <v>571</v>
      </c>
    </row>
    <row r="50" spans="1:31" ht="58.15" customHeight="1" thickBot="1" x14ac:dyDescent="0.3">
      <c r="A50" s="1024"/>
      <c r="B50" s="1024"/>
      <c r="C50" s="1026"/>
      <c r="D50" s="1025"/>
      <c r="E50" s="1029"/>
      <c r="F50" s="239" t="s">
        <v>20</v>
      </c>
      <c r="G50" s="632">
        <v>0</v>
      </c>
      <c r="H50" s="639">
        <v>0</v>
      </c>
      <c r="I50" s="632">
        <v>0</v>
      </c>
      <c r="J50" s="632">
        <v>0</v>
      </c>
      <c r="K50" s="621">
        <v>0</v>
      </c>
      <c r="L50" s="621">
        <v>0</v>
      </c>
      <c r="M50" s="621">
        <v>0</v>
      </c>
      <c r="N50" s="621">
        <v>0</v>
      </c>
      <c r="O50" s="623">
        <v>1</v>
      </c>
      <c r="P50" s="638"/>
      <c r="Q50" s="621"/>
      <c r="R50" s="624"/>
      <c r="S50" s="240">
        <f t="shared" si="1"/>
        <v>1</v>
      </c>
      <c r="T50" s="1088"/>
      <c r="U50" s="1034"/>
      <c r="V50" s="1065"/>
      <c r="W50" s="6"/>
    </row>
    <row r="51" spans="1:31" ht="72" customHeight="1" x14ac:dyDescent="0.25">
      <c r="A51" s="1024"/>
      <c r="B51" s="1024"/>
      <c r="C51" s="1026" t="s">
        <v>432</v>
      </c>
      <c r="D51" s="1025" t="s">
        <v>275</v>
      </c>
      <c r="E51" s="1029" t="s">
        <v>275</v>
      </c>
      <c r="F51" s="238" t="s">
        <v>19</v>
      </c>
      <c r="G51" s="621">
        <v>8.3000000000000004E-2</v>
      </c>
      <c r="H51" s="621">
        <v>8.3000000000000004E-2</v>
      </c>
      <c r="I51" s="621">
        <v>8.3000000000000004E-2</v>
      </c>
      <c r="J51" s="621">
        <v>8.3000000000000004E-2</v>
      </c>
      <c r="K51" s="621">
        <v>8.4000000000000005E-2</v>
      </c>
      <c r="L51" s="621">
        <v>8.4000000000000005E-2</v>
      </c>
      <c r="M51" s="621">
        <v>8.4000000000000005E-2</v>
      </c>
      <c r="N51" s="621">
        <v>8.4000000000000005E-2</v>
      </c>
      <c r="O51" s="621">
        <v>8.3000000000000004E-2</v>
      </c>
      <c r="P51" s="621">
        <v>8.3000000000000004E-2</v>
      </c>
      <c r="Q51" s="621">
        <v>8.3000000000000004E-2</v>
      </c>
      <c r="R51" s="621">
        <v>8.3000000000000004E-2</v>
      </c>
      <c r="S51" s="241">
        <f t="shared" si="3"/>
        <v>0.99999999999999978</v>
      </c>
      <c r="T51" s="1088"/>
      <c r="U51" s="1034">
        <v>0.125</v>
      </c>
      <c r="V51" s="1065" t="s">
        <v>574</v>
      </c>
    </row>
    <row r="52" spans="1:31" ht="78" customHeight="1" x14ac:dyDescent="0.25">
      <c r="A52" s="1024"/>
      <c r="B52" s="1024"/>
      <c r="C52" s="1026"/>
      <c r="D52" s="1025"/>
      <c r="E52" s="1029"/>
      <c r="F52" s="239" t="s">
        <v>20</v>
      </c>
      <c r="G52" s="632">
        <v>8.3000000000000004E-2</v>
      </c>
      <c r="H52" s="632">
        <v>8.3000000000000004E-2</v>
      </c>
      <c r="I52" s="632">
        <v>8.3000000000000004E-2</v>
      </c>
      <c r="J52" s="632">
        <v>8.3000000000000004E-2</v>
      </c>
      <c r="K52" s="621">
        <v>8.4000000000000005E-2</v>
      </c>
      <c r="L52" s="621">
        <v>8.4000000000000005E-2</v>
      </c>
      <c r="M52" s="621">
        <v>8.4000000000000005E-2</v>
      </c>
      <c r="N52" s="621">
        <v>8.4000000000000005E-2</v>
      </c>
      <c r="O52" s="623">
        <v>8.3000000000000004E-2</v>
      </c>
      <c r="P52" s="621"/>
      <c r="Q52" s="621"/>
      <c r="R52" s="621"/>
      <c r="S52" s="240">
        <f>SUM(G52:R52)</f>
        <v>0.75099999999999989</v>
      </c>
      <c r="T52" s="1088"/>
      <c r="U52" s="1034"/>
      <c r="V52" s="1065"/>
      <c r="W52" s="6"/>
    </row>
    <row r="53" spans="1:31" s="10" customFormat="1" ht="30" customHeight="1" thickBot="1" x14ac:dyDescent="0.3">
      <c r="A53" s="1077" t="s">
        <v>247</v>
      </c>
      <c r="B53" s="1078"/>
      <c r="C53" s="1078"/>
      <c r="D53" s="1078"/>
      <c r="E53" s="1078"/>
      <c r="F53" s="1078"/>
      <c r="G53" s="1078"/>
      <c r="H53" s="1078"/>
      <c r="I53" s="1078"/>
      <c r="J53" s="1078"/>
      <c r="K53" s="1078"/>
      <c r="L53" s="1078"/>
      <c r="M53" s="1078"/>
      <c r="N53" s="1078"/>
      <c r="O53" s="1078"/>
      <c r="P53" s="1078"/>
      <c r="Q53" s="1078"/>
      <c r="R53" s="1078"/>
      <c r="S53" s="1078"/>
      <c r="T53" s="76">
        <f>SUM(T9:T52)</f>
        <v>1</v>
      </c>
      <c r="U53" s="259">
        <f>SUM(U9:U52)</f>
        <v>0.99999999999999967</v>
      </c>
      <c r="V53" s="67"/>
      <c r="W53" s="9"/>
      <c r="X53" s="9"/>
    </row>
    <row r="54" spans="1:31" ht="14.25" x14ac:dyDescent="0.25">
      <c r="A54" s="8"/>
      <c r="B54" s="8"/>
      <c r="C54" s="14"/>
      <c r="D54" s="8"/>
      <c r="E54" s="8"/>
      <c r="F54" s="8"/>
      <c r="G54" s="8"/>
      <c r="H54" s="8"/>
      <c r="I54" s="8"/>
      <c r="J54" s="8"/>
      <c r="K54" s="8"/>
      <c r="L54" s="8"/>
      <c r="M54" s="8"/>
      <c r="N54" s="11"/>
      <c r="O54" s="11"/>
      <c r="P54" s="11"/>
      <c r="Q54" s="11"/>
      <c r="R54" s="11"/>
      <c r="S54" s="11"/>
      <c r="T54" s="11"/>
      <c r="U54" s="27"/>
    </row>
    <row r="55" spans="1:31" x14ac:dyDescent="0.25">
      <c r="A55" s="8"/>
      <c r="B55" s="8"/>
      <c r="C55" s="14"/>
      <c r="D55" s="8"/>
      <c r="E55" s="8"/>
      <c r="F55" s="8"/>
      <c r="G55" s="8"/>
      <c r="H55" s="8"/>
      <c r="I55" s="8"/>
      <c r="J55" s="8"/>
      <c r="K55" s="8"/>
      <c r="L55" s="8"/>
      <c r="M55" s="8"/>
      <c r="N55" s="11"/>
      <c r="O55" s="11"/>
      <c r="P55" s="11"/>
      <c r="Q55" s="11"/>
      <c r="R55" s="11"/>
      <c r="S55" s="11"/>
      <c r="T55" s="11"/>
      <c r="U55" s="11"/>
    </row>
    <row r="56" spans="1:31" x14ac:dyDescent="0.25">
      <c r="A56" s="8"/>
      <c r="B56" s="8"/>
      <c r="C56" s="14"/>
      <c r="D56" s="8"/>
      <c r="E56" s="8"/>
      <c r="F56" s="8"/>
      <c r="G56" s="8"/>
      <c r="H56" s="8"/>
      <c r="I56" s="8"/>
      <c r="J56" s="8"/>
      <c r="K56" s="8"/>
      <c r="L56" s="8"/>
      <c r="M56" s="8"/>
      <c r="N56" s="11"/>
      <c r="O56" s="11"/>
      <c r="P56" s="11"/>
      <c r="Q56" s="11"/>
      <c r="R56" s="11"/>
      <c r="S56" s="11"/>
      <c r="T56" s="11"/>
      <c r="U56" s="11"/>
    </row>
    <row r="57" spans="1:31" ht="26.25" customHeight="1" x14ac:dyDescent="0.25">
      <c r="B57" s="31" t="s">
        <v>36</v>
      </c>
      <c r="C57" s="951" t="s">
        <v>37</v>
      </c>
      <c r="D57" s="952"/>
      <c r="E57" s="952"/>
      <c r="F57" s="952"/>
      <c r="G57" s="952"/>
      <c r="H57" s="952"/>
      <c r="I57" s="953"/>
      <c r="J57" s="954" t="s">
        <v>38</v>
      </c>
      <c r="K57" s="955"/>
      <c r="L57" s="955"/>
      <c r="M57" s="955"/>
      <c r="N57" s="955"/>
      <c r="O57" s="955"/>
      <c r="P57" s="956"/>
      <c r="Q57" s="11"/>
      <c r="R57" s="11"/>
      <c r="S57" s="11"/>
      <c r="T57" s="11"/>
      <c r="U57" s="11"/>
      <c r="Y57" s="8"/>
      <c r="Z57" s="8"/>
      <c r="AA57" s="8"/>
      <c r="AB57" s="8"/>
      <c r="AC57" s="8"/>
      <c r="AD57" s="8"/>
      <c r="AE57" s="8"/>
    </row>
    <row r="58" spans="1:31" ht="38.25" customHeight="1" x14ac:dyDescent="0.25">
      <c r="A58" s="8"/>
      <c r="B58" s="20">
        <v>13</v>
      </c>
      <c r="C58" s="924" t="s">
        <v>91</v>
      </c>
      <c r="D58" s="924"/>
      <c r="E58" s="924"/>
      <c r="F58" s="924"/>
      <c r="G58" s="924"/>
      <c r="H58" s="924"/>
      <c r="I58" s="924"/>
      <c r="J58" s="924" t="s">
        <v>82</v>
      </c>
      <c r="K58" s="924"/>
      <c r="L58" s="924"/>
      <c r="M58" s="924"/>
      <c r="N58" s="924"/>
      <c r="O58" s="924"/>
      <c r="P58" s="924"/>
      <c r="Q58" s="11"/>
      <c r="R58" s="11"/>
      <c r="S58" s="11"/>
      <c r="T58" s="11"/>
      <c r="U58" s="11"/>
      <c r="Y58" s="8"/>
      <c r="Z58" s="8"/>
      <c r="AA58" s="8"/>
      <c r="AB58" s="8"/>
      <c r="AC58" s="8"/>
      <c r="AD58" s="8"/>
      <c r="AE58" s="8"/>
    </row>
    <row r="59" spans="1:31" ht="26.25" customHeight="1" x14ac:dyDescent="0.25">
      <c r="A59" s="8"/>
      <c r="B59" s="20">
        <v>14</v>
      </c>
      <c r="C59" s="924" t="s">
        <v>273</v>
      </c>
      <c r="D59" s="924"/>
      <c r="E59" s="924"/>
      <c r="F59" s="924"/>
      <c r="G59" s="924"/>
      <c r="H59" s="924"/>
      <c r="I59" s="924"/>
      <c r="J59" s="925" t="s">
        <v>330</v>
      </c>
      <c r="K59" s="925"/>
      <c r="L59" s="925"/>
      <c r="M59" s="925"/>
      <c r="N59" s="925"/>
      <c r="O59" s="925"/>
      <c r="P59" s="925"/>
      <c r="Q59" s="11"/>
      <c r="R59" s="11"/>
      <c r="S59" s="11"/>
      <c r="T59" s="11"/>
      <c r="U59" s="11"/>
      <c r="Y59" s="8"/>
      <c r="Z59" s="8"/>
      <c r="AA59" s="8"/>
      <c r="AB59" s="8"/>
      <c r="AC59" s="8"/>
      <c r="AD59" s="8"/>
      <c r="AE59" s="8"/>
    </row>
    <row r="60" spans="1:31" x14ac:dyDescent="0.25">
      <c r="A60" s="8"/>
      <c r="B60" s="8"/>
      <c r="C60" s="14"/>
      <c r="D60" s="8"/>
      <c r="E60" s="8"/>
      <c r="F60" s="8"/>
      <c r="G60" s="8"/>
      <c r="H60" s="8"/>
      <c r="I60" s="8"/>
      <c r="J60" s="8"/>
      <c r="K60" s="8"/>
      <c r="L60" s="8"/>
      <c r="M60" s="8"/>
      <c r="N60" s="11"/>
      <c r="O60" s="11"/>
      <c r="P60" s="11"/>
      <c r="Q60" s="11"/>
      <c r="R60" s="11"/>
      <c r="S60" s="11"/>
      <c r="T60" s="11"/>
      <c r="U60" s="11"/>
    </row>
    <row r="61" spans="1:31" x14ac:dyDescent="0.25">
      <c r="A61" s="8"/>
      <c r="B61" s="8"/>
      <c r="C61" s="14"/>
      <c r="D61" s="8"/>
      <c r="E61" s="8"/>
      <c r="F61" s="8"/>
      <c r="G61" s="8"/>
      <c r="H61" s="8"/>
      <c r="I61" s="8"/>
      <c r="J61" s="8"/>
      <c r="K61" s="8"/>
      <c r="L61" s="8"/>
      <c r="M61" s="8"/>
      <c r="N61" s="11"/>
      <c r="O61" s="11"/>
      <c r="P61" s="11"/>
      <c r="Q61" s="11"/>
      <c r="R61" s="11"/>
      <c r="S61" s="11"/>
      <c r="T61" s="11"/>
      <c r="U61" s="11"/>
    </row>
    <row r="62" spans="1:31" x14ac:dyDescent="0.25">
      <c r="A62" s="8"/>
      <c r="B62" s="8"/>
      <c r="C62" s="14"/>
      <c r="D62" s="8"/>
      <c r="E62" s="8"/>
      <c r="F62" s="8"/>
      <c r="G62" s="8"/>
      <c r="H62" s="8"/>
      <c r="I62" s="8"/>
      <c r="J62" s="8"/>
      <c r="K62" s="8"/>
      <c r="L62" s="8"/>
      <c r="M62" s="8"/>
      <c r="N62" s="11"/>
      <c r="O62" s="11"/>
      <c r="P62" s="11"/>
      <c r="Q62" s="11"/>
      <c r="R62" s="11"/>
      <c r="S62" s="11"/>
      <c r="T62" s="11"/>
      <c r="U62" s="11"/>
    </row>
    <row r="63" spans="1:31" x14ac:dyDescent="0.25">
      <c r="A63" s="8"/>
      <c r="B63" s="8"/>
      <c r="C63" s="14"/>
      <c r="D63" s="8"/>
      <c r="E63" s="8"/>
      <c r="F63" s="8"/>
      <c r="G63" s="8"/>
      <c r="H63" s="8"/>
      <c r="I63" s="8"/>
      <c r="J63" s="8"/>
      <c r="K63" s="8"/>
      <c r="L63" s="8"/>
      <c r="M63" s="8"/>
      <c r="N63" s="11"/>
      <c r="O63" s="11"/>
      <c r="P63" s="11"/>
      <c r="Q63" s="11"/>
      <c r="R63" s="11"/>
      <c r="S63" s="11"/>
      <c r="T63" s="11"/>
      <c r="U63" s="11"/>
    </row>
    <row r="64" spans="1:31" x14ac:dyDescent="0.25">
      <c r="A64" s="8"/>
      <c r="B64" s="8"/>
      <c r="C64" s="14"/>
      <c r="D64" s="8"/>
      <c r="E64" s="8"/>
      <c r="F64" s="8"/>
      <c r="G64" s="8"/>
      <c r="H64" s="8"/>
      <c r="I64" s="8"/>
      <c r="J64" s="8"/>
      <c r="K64" s="8"/>
      <c r="L64" s="8"/>
      <c r="M64" s="8"/>
      <c r="N64" s="11"/>
      <c r="O64" s="11"/>
      <c r="P64" s="11"/>
      <c r="Q64" s="11"/>
      <c r="R64" s="11"/>
      <c r="S64" s="11"/>
      <c r="T64" s="11"/>
      <c r="U64" s="11"/>
    </row>
    <row r="65" spans="1:21" x14ac:dyDescent="0.25">
      <c r="A65" s="8"/>
      <c r="B65" s="8"/>
      <c r="C65" s="14"/>
      <c r="D65" s="8"/>
      <c r="E65" s="8"/>
      <c r="F65" s="8"/>
      <c r="G65" s="8"/>
      <c r="H65" s="8"/>
      <c r="I65" s="8"/>
      <c r="J65" s="8"/>
      <c r="K65" s="8"/>
      <c r="L65" s="8"/>
      <c r="M65" s="8"/>
      <c r="N65" s="11"/>
      <c r="O65" s="11"/>
      <c r="P65" s="11"/>
      <c r="Q65" s="11"/>
      <c r="R65" s="11"/>
      <c r="S65" s="11"/>
      <c r="T65" s="11"/>
      <c r="U65" s="11"/>
    </row>
    <row r="66" spans="1:21" x14ac:dyDescent="0.25">
      <c r="A66" s="8"/>
      <c r="B66" s="8"/>
      <c r="C66" s="14"/>
      <c r="D66" s="8"/>
      <c r="E66" s="8"/>
      <c r="F66" s="8"/>
      <c r="G66" s="8"/>
      <c r="H66" s="8"/>
      <c r="I66" s="8"/>
      <c r="J66" s="8"/>
      <c r="K66" s="8"/>
      <c r="L66" s="8"/>
      <c r="M66" s="8"/>
      <c r="N66" s="11"/>
      <c r="O66" s="11"/>
      <c r="P66" s="11"/>
      <c r="Q66" s="11"/>
      <c r="R66" s="11"/>
      <c r="S66" s="11"/>
      <c r="T66" s="11"/>
      <c r="U66" s="11"/>
    </row>
    <row r="67" spans="1:21" x14ac:dyDescent="0.25">
      <c r="A67" s="8"/>
      <c r="B67" s="8"/>
      <c r="C67" s="14"/>
      <c r="D67" s="8"/>
      <c r="E67" s="8"/>
      <c r="F67" s="8"/>
      <c r="G67" s="8"/>
      <c r="H67" s="8"/>
      <c r="I67" s="8"/>
      <c r="J67" s="8"/>
      <c r="K67" s="8"/>
      <c r="L67" s="8"/>
      <c r="M67" s="8"/>
      <c r="N67" s="11"/>
      <c r="O67" s="11"/>
      <c r="P67" s="11"/>
      <c r="Q67" s="11"/>
      <c r="R67" s="11"/>
      <c r="S67" s="11"/>
      <c r="T67" s="11"/>
      <c r="U67" s="11"/>
    </row>
    <row r="68" spans="1:21" x14ac:dyDescent="0.25">
      <c r="A68" s="8"/>
      <c r="B68" s="8"/>
      <c r="C68" s="14"/>
      <c r="D68" s="8"/>
      <c r="E68" s="8"/>
      <c r="F68" s="8"/>
      <c r="G68" s="8"/>
      <c r="H68" s="8"/>
      <c r="I68" s="8"/>
      <c r="J68" s="8"/>
      <c r="K68" s="8"/>
      <c r="L68" s="8"/>
      <c r="M68" s="8"/>
      <c r="N68" s="11"/>
      <c r="O68" s="11"/>
      <c r="P68" s="11"/>
      <c r="Q68" s="11"/>
      <c r="R68" s="11"/>
      <c r="S68" s="11"/>
      <c r="T68" s="11"/>
      <c r="U68" s="11"/>
    </row>
    <row r="69" spans="1:21" x14ac:dyDescent="0.25">
      <c r="A69" s="8"/>
      <c r="B69" s="8"/>
      <c r="C69" s="14"/>
      <c r="D69" s="8"/>
      <c r="E69" s="8"/>
      <c r="F69" s="8"/>
      <c r="G69" s="8"/>
      <c r="H69" s="8"/>
      <c r="I69" s="8"/>
      <c r="J69" s="8"/>
      <c r="K69" s="8"/>
      <c r="L69" s="8"/>
      <c r="M69" s="8"/>
      <c r="N69" s="11"/>
      <c r="O69" s="11"/>
      <c r="P69" s="11"/>
      <c r="Q69" s="11"/>
      <c r="R69" s="11"/>
      <c r="S69" s="11"/>
      <c r="T69" s="11"/>
      <c r="U69" s="11"/>
    </row>
    <row r="70" spans="1:21" x14ac:dyDescent="0.25">
      <c r="A70" s="8"/>
      <c r="B70" s="8"/>
      <c r="C70" s="14"/>
      <c r="D70" s="8"/>
      <c r="E70" s="8"/>
      <c r="F70" s="8"/>
      <c r="G70" s="8"/>
      <c r="H70" s="8"/>
      <c r="I70" s="8"/>
      <c r="J70" s="8"/>
      <c r="K70" s="8"/>
      <c r="L70" s="8"/>
      <c r="M70" s="8"/>
      <c r="N70" s="11"/>
      <c r="O70" s="11"/>
      <c r="P70" s="11"/>
      <c r="Q70" s="11"/>
      <c r="R70" s="11"/>
      <c r="S70" s="11"/>
      <c r="T70" s="11"/>
      <c r="U70" s="11"/>
    </row>
    <row r="71" spans="1:21" x14ac:dyDescent="0.25">
      <c r="A71" s="8"/>
      <c r="B71" s="8"/>
      <c r="C71" s="14"/>
      <c r="D71" s="8"/>
      <c r="E71" s="8"/>
      <c r="F71" s="8"/>
      <c r="G71" s="8"/>
      <c r="H71" s="8"/>
      <c r="I71" s="8"/>
      <c r="J71" s="8"/>
      <c r="K71" s="8"/>
      <c r="L71" s="8"/>
      <c r="M71" s="8"/>
      <c r="N71" s="11"/>
      <c r="O71" s="11"/>
      <c r="P71" s="11"/>
      <c r="Q71" s="11"/>
      <c r="R71" s="11"/>
      <c r="S71" s="11"/>
      <c r="T71" s="11"/>
      <c r="U71" s="11"/>
    </row>
    <row r="72" spans="1:21" x14ac:dyDescent="0.25">
      <c r="A72" s="8"/>
      <c r="B72" s="8"/>
      <c r="C72" s="14"/>
      <c r="D72" s="8"/>
      <c r="E72" s="8"/>
      <c r="F72" s="8"/>
      <c r="G72" s="8"/>
      <c r="H72" s="8"/>
      <c r="I72" s="8"/>
      <c r="J72" s="8"/>
      <c r="K72" s="8"/>
      <c r="L72" s="8"/>
      <c r="M72" s="8"/>
      <c r="N72" s="11"/>
      <c r="O72" s="11"/>
      <c r="P72" s="11"/>
      <c r="Q72" s="11"/>
      <c r="R72" s="11"/>
      <c r="S72" s="11"/>
      <c r="T72" s="11"/>
      <c r="U72" s="11"/>
    </row>
    <row r="73" spans="1:21" x14ac:dyDescent="0.25">
      <c r="A73" s="8"/>
      <c r="B73" s="8"/>
      <c r="C73" s="14"/>
      <c r="D73" s="8"/>
      <c r="E73" s="8"/>
      <c r="F73" s="8"/>
      <c r="G73" s="8"/>
      <c r="H73" s="8"/>
      <c r="I73" s="8"/>
      <c r="J73" s="8"/>
      <c r="K73" s="8"/>
      <c r="L73" s="8"/>
      <c r="M73" s="8"/>
      <c r="N73" s="11"/>
      <c r="O73" s="11"/>
      <c r="P73" s="11"/>
      <c r="Q73" s="11"/>
      <c r="R73" s="11"/>
      <c r="S73" s="11"/>
      <c r="T73" s="11"/>
      <c r="U73" s="11"/>
    </row>
    <row r="74" spans="1:21" x14ac:dyDescent="0.25">
      <c r="A74" s="8"/>
      <c r="B74" s="8"/>
      <c r="C74" s="14"/>
      <c r="D74" s="8"/>
      <c r="E74" s="8"/>
      <c r="F74" s="8"/>
      <c r="G74" s="8"/>
      <c r="H74" s="8"/>
      <c r="I74" s="8"/>
      <c r="J74" s="8"/>
      <c r="K74" s="8"/>
      <c r="L74" s="8"/>
      <c r="M74" s="8"/>
      <c r="N74" s="11"/>
      <c r="O74" s="11"/>
      <c r="P74" s="11"/>
      <c r="Q74" s="11"/>
      <c r="R74" s="11"/>
      <c r="S74" s="11"/>
      <c r="T74" s="11"/>
      <c r="U74" s="11"/>
    </row>
    <row r="75" spans="1:21" x14ac:dyDescent="0.25">
      <c r="A75" s="8"/>
      <c r="B75" s="8"/>
      <c r="C75" s="14"/>
      <c r="D75" s="8"/>
      <c r="E75" s="8"/>
      <c r="F75" s="8"/>
      <c r="G75" s="8"/>
      <c r="H75" s="8"/>
      <c r="I75" s="8"/>
      <c r="J75" s="8"/>
      <c r="K75" s="8"/>
      <c r="L75" s="8"/>
      <c r="M75" s="8"/>
      <c r="N75" s="11"/>
      <c r="O75" s="11"/>
      <c r="P75" s="11"/>
      <c r="Q75" s="11"/>
      <c r="R75" s="11"/>
      <c r="S75" s="11"/>
      <c r="T75" s="11"/>
      <c r="U75" s="11"/>
    </row>
    <row r="76" spans="1:21" x14ac:dyDescent="0.25">
      <c r="A76" s="8"/>
      <c r="B76" s="8"/>
      <c r="C76" s="14"/>
      <c r="D76" s="8"/>
      <c r="E76" s="8"/>
      <c r="F76" s="8"/>
      <c r="G76" s="8"/>
      <c r="H76" s="8"/>
      <c r="I76" s="8"/>
      <c r="J76" s="8"/>
      <c r="K76" s="8"/>
      <c r="L76" s="8"/>
      <c r="M76" s="8"/>
      <c r="N76" s="11"/>
      <c r="O76" s="11"/>
      <c r="P76" s="11"/>
      <c r="Q76" s="11"/>
      <c r="R76" s="11"/>
      <c r="S76" s="11"/>
      <c r="T76" s="11"/>
      <c r="U76" s="11"/>
    </row>
    <row r="77" spans="1:21" x14ac:dyDescent="0.25">
      <c r="A77" s="8"/>
      <c r="B77" s="8"/>
      <c r="C77" s="14"/>
      <c r="D77" s="8"/>
      <c r="E77" s="8"/>
      <c r="F77" s="8"/>
      <c r="G77" s="8"/>
      <c r="H77" s="8"/>
      <c r="I77" s="8"/>
      <c r="J77" s="8"/>
      <c r="K77" s="8"/>
      <c r="L77" s="8"/>
      <c r="M77" s="8"/>
      <c r="N77" s="11"/>
      <c r="O77" s="11"/>
      <c r="P77" s="11"/>
      <c r="Q77" s="11"/>
      <c r="R77" s="11"/>
      <c r="S77" s="11"/>
      <c r="T77" s="11"/>
      <c r="U77" s="11"/>
    </row>
    <row r="78" spans="1:21" x14ac:dyDescent="0.25">
      <c r="A78" s="8"/>
      <c r="B78" s="8"/>
      <c r="C78" s="14"/>
      <c r="D78" s="8"/>
      <c r="E78" s="8"/>
      <c r="F78" s="8"/>
      <c r="G78" s="8"/>
      <c r="H78" s="8"/>
      <c r="I78" s="8"/>
      <c r="J78" s="8"/>
      <c r="K78" s="8"/>
      <c r="L78" s="8"/>
      <c r="M78" s="8"/>
      <c r="N78" s="11"/>
      <c r="O78" s="11"/>
      <c r="P78" s="11"/>
      <c r="Q78" s="11"/>
      <c r="R78" s="11"/>
      <c r="S78" s="11"/>
      <c r="T78" s="11"/>
      <c r="U78" s="11"/>
    </row>
    <row r="79" spans="1:21" x14ac:dyDescent="0.25">
      <c r="A79" s="8"/>
      <c r="B79" s="8"/>
      <c r="C79" s="14"/>
      <c r="D79" s="8"/>
      <c r="E79" s="8"/>
      <c r="F79" s="8"/>
      <c r="G79" s="8"/>
      <c r="H79" s="8"/>
      <c r="I79" s="8"/>
      <c r="J79" s="8"/>
      <c r="K79" s="8"/>
      <c r="L79" s="8"/>
      <c r="M79" s="8"/>
      <c r="N79" s="11"/>
      <c r="O79" s="11"/>
      <c r="P79" s="11"/>
      <c r="Q79" s="11"/>
      <c r="R79" s="11"/>
      <c r="S79" s="11"/>
      <c r="T79" s="11"/>
      <c r="U79" s="11"/>
    </row>
    <row r="80" spans="1:21" x14ac:dyDescent="0.25">
      <c r="A80" s="8"/>
      <c r="B80" s="8"/>
      <c r="C80" s="14"/>
      <c r="D80" s="8"/>
      <c r="E80" s="8"/>
      <c r="F80" s="8"/>
      <c r="G80" s="8"/>
      <c r="H80" s="8"/>
      <c r="I80" s="8"/>
      <c r="J80" s="8"/>
      <c r="K80" s="8"/>
      <c r="L80" s="8"/>
      <c r="M80" s="8"/>
      <c r="N80" s="11"/>
      <c r="O80" s="11"/>
      <c r="P80" s="11"/>
      <c r="Q80" s="11"/>
      <c r="R80" s="11"/>
      <c r="S80" s="11"/>
      <c r="T80" s="11"/>
      <c r="U80" s="11"/>
    </row>
    <row r="81" spans="1:21" x14ac:dyDescent="0.25">
      <c r="A81" s="8"/>
      <c r="B81" s="8"/>
      <c r="C81" s="14"/>
      <c r="D81" s="8"/>
      <c r="E81" s="8"/>
      <c r="F81" s="8"/>
      <c r="G81" s="8"/>
      <c r="H81" s="8"/>
      <c r="I81" s="8"/>
      <c r="J81" s="8"/>
      <c r="K81" s="8"/>
      <c r="L81" s="8"/>
      <c r="M81" s="8"/>
      <c r="N81" s="11"/>
      <c r="O81" s="11"/>
      <c r="P81" s="11"/>
      <c r="Q81" s="11"/>
      <c r="R81" s="11"/>
      <c r="S81" s="11"/>
      <c r="T81" s="11"/>
      <c r="U81" s="11"/>
    </row>
    <row r="82" spans="1:21" x14ac:dyDescent="0.25">
      <c r="A82" s="8"/>
      <c r="B82" s="8"/>
      <c r="C82" s="14"/>
      <c r="D82" s="8"/>
      <c r="E82" s="8"/>
      <c r="F82" s="8"/>
      <c r="G82" s="8"/>
      <c r="H82" s="8"/>
      <c r="I82" s="8"/>
      <c r="J82" s="8"/>
      <c r="K82" s="8"/>
      <c r="L82" s="8"/>
      <c r="M82" s="8"/>
      <c r="N82" s="11"/>
      <c r="O82" s="11"/>
      <c r="P82" s="11"/>
      <c r="Q82" s="11"/>
      <c r="R82" s="11"/>
      <c r="S82" s="11"/>
      <c r="T82" s="11"/>
      <c r="U82" s="11"/>
    </row>
    <row r="83" spans="1:21" x14ac:dyDescent="0.25">
      <c r="A83" s="8"/>
      <c r="B83" s="8"/>
      <c r="C83" s="14"/>
      <c r="D83" s="8"/>
      <c r="E83" s="8"/>
      <c r="F83" s="8"/>
      <c r="G83" s="8"/>
      <c r="H83" s="8"/>
      <c r="I83" s="8"/>
      <c r="J83" s="8"/>
      <c r="K83" s="8"/>
      <c r="L83" s="8"/>
      <c r="M83" s="8"/>
      <c r="N83" s="11"/>
      <c r="O83" s="11"/>
      <c r="P83" s="11"/>
      <c r="Q83" s="11"/>
      <c r="R83" s="11"/>
      <c r="S83" s="11"/>
      <c r="T83" s="11"/>
      <c r="U83" s="11"/>
    </row>
    <row r="84" spans="1:21" x14ac:dyDescent="0.25">
      <c r="A84" s="8"/>
      <c r="B84" s="8"/>
      <c r="C84" s="14"/>
      <c r="D84" s="8"/>
      <c r="E84" s="8"/>
      <c r="F84" s="8"/>
      <c r="G84" s="8"/>
      <c r="H84" s="8"/>
      <c r="I84" s="8"/>
      <c r="J84" s="8"/>
      <c r="K84" s="8"/>
      <c r="L84" s="8"/>
      <c r="M84" s="8"/>
      <c r="N84" s="11"/>
      <c r="O84" s="11"/>
      <c r="P84" s="11"/>
      <c r="Q84" s="11"/>
      <c r="R84" s="11"/>
      <c r="S84" s="11"/>
      <c r="T84" s="11"/>
      <c r="U84" s="11"/>
    </row>
    <row r="85" spans="1:21" x14ac:dyDescent="0.25">
      <c r="A85" s="8"/>
      <c r="B85" s="8"/>
      <c r="C85" s="14"/>
      <c r="D85" s="8"/>
      <c r="E85" s="8"/>
      <c r="F85" s="8"/>
      <c r="G85" s="8"/>
      <c r="H85" s="8"/>
      <c r="I85" s="8"/>
      <c r="J85" s="8"/>
      <c r="K85" s="8"/>
      <c r="L85" s="8"/>
      <c r="M85" s="8"/>
      <c r="N85" s="11"/>
      <c r="O85" s="11"/>
      <c r="P85" s="11"/>
      <c r="Q85" s="11"/>
      <c r="R85" s="11"/>
      <c r="S85" s="11"/>
      <c r="T85" s="11"/>
      <c r="U85" s="11"/>
    </row>
    <row r="86" spans="1:21" x14ac:dyDescent="0.25">
      <c r="A86" s="8"/>
      <c r="B86" s="8"/>
      <c r="C86" s="14"/>
      <c r="D86" s="8"/>
      <c r="E86" s="8"/>
      <c r="F86" s="8"/>
      <c r="G86" s="8"/>
      <c r="H86" s="8"/>
      <c r="I86" s="8"/>
      <c r="J86" s="8"/>
      <c r="K86" s="8"/>
      <c r="L86" s="8"/>
      <c r="M86" s="8"/>
      <c r="N86" s="11"/>
      <c r="O86" s="11"/>
      <c r="P86" s="11"/>
      <c r="Q86" s="11"/>
      <c r="R86" s="11"/>
      <c r="S86" s="11"/>
      <c r="T86" s="11"/>
      <c r="U86" s="11"/>
    </row>
    <row r="87" spans="1:21" x14ac:dyDescent="0.25">
      <c r="A87" s="8"/>
      <c r="B87" s="8"/>
      <c r="C87" s="14"/>
      <c r="D87" s="8"/>
      <c r="E87" s="8"/>
      <c r="F87" s="8"/>
      <c r="G87" s="8"/>
      <c r="H87" s="8"/>
      <c r="I87" s="8"/>
      <c r="J87" s="8"/>
      <c r="K87" s="8"/>
      <c r="L87" s="8"/>
      <c r="M87" s="8"/>
      <c r="N87" s="11"/>
      <c r="O87" s="11"/>
      <c r="P87" s="11"/>
      <c r="Q87" s="11"/>
      <c r="R87" s="11"/>
      <c r="S87" s="11"/>
      <c r="T87" s="11"/>
      <c r="U87" s="11"/>
    </row>
    <row r="88" spans="1:21" x14ac:dyDescent="0.25">
      <c r="A88" s="8"/>
      <c r="B88" s="8"/>
      <c r="C88" s="14"/>
      <c r="D88" s="8"/>
      <c r="E88" s="8"/>
      <c r="F88" s="8"/>
      <c r="G88" s="8"/>
      <c r="H88" s="8"/>
      <c r="I88" s="8"/>
      <c r="J88" s="8"/>
      <c r="K88" s="8"/>
      <c r="L88" s="8"/>
      <c r="M88" s="8"/>
      <c r="N88" s="11"/>
      <c r="O88" s="11"/>
      <c r="P88" s="11"/>
      <c r="Q88" s="11"/>
      <c r="R88" s="11"/>
      <c r="S88" s="11"/>
      <c r="T88" s="11"/>
      <c r="U88" s="11"/>
    </row>
    <row r="89" spans="1:21" x14ac:dyDescent="0.25">
      <c r="A89" s="8"/>
      <c r="B89" s="8"/>
      <c r="C89" s="14"/>
      <c r="D89" s="8"/>
      <c r="E89" s="8"/>
      <c r="F89" s="8"/>
      <c r="G89" s="8"/>
      <c r="H89" s="8"/>
      <c r="I89" s="8"/>
      <c r="J89" s="8"/>
      <c r="K89" s="8"/>
      <c r="L89" s="8"/>
      <c r="M89" s="8"/>
      <c r="N89" s="11"/>
      <c r="O89" s="11"/>
      <c r="P89" s="11"/>
      <c r="Q89" s="11"/>
      <c r="R89" s="11"/>
      <c r="S89" s="11"/>
      <c r="T89" s="11"/>
      <c r="U89" s="11"/>
    </row>
    <row r="90" spans="1:21" x14ac:dyDescent="0.25">
      <c r="A90" s="8"/>
      <c r="B90" s="8"/>
      <c r="C90" s="14"/>
      <c r="D90" s="8"/>
      <c r="E90" s="8"/>
      <c r="F90" s="8"/>
      <c r="G90" s="8"/>
      <c r="H90" s="8"/>
      <c r="I90" s="8"/>
      <c r="J90" s="8"/>
      <c r="K90" s="8"/>
      <c r="L90" s="8"/>
      <c r="M90" s="8"/>
      <c r="N90" s="11"/>
      <c r="O90" s="11"/>
      <c r="P90" s="11"/>
      <c r="Q90" s="11"/>
      <c r="R90" s="11"/>
      <c r="S90" s="11"/>
      <c r="T90" s="11"/>
      <c r="U90" s="11"/>
    </row>
    <row r="91" spans="1:21" x14ac:dyDescent="0.25">
      <c r="A91" s="8"/>
      <c r="B91" s="8"/>
      <c r="C91" s="14"/>
      <c r="D91" s="8"/>
      <c r="E91" s="8"/>
      <c r="F91" s="8"/>
      <c r="G91" s="8"/>
      <c r="H91" s="8"/>
      <c r="I91" s="8"/>
      <c r="J91" s="8"/>
      <c r="K91" s="8"/>
      <c r="L91" s="8"/>
      <c r="M91" s="8"/>
      <c r="N91" s="11"/>
      <c r="O91" s="11"/>
      <c r="P91" s="11"/>
      <c r="Q91" s="11"/>
      <c r="R91" s="11"/>
      <c r="S91" s="11"/>
      <c r="T91" s="11"/>
      <c r="U91" s="11"/>
    </row>
    <row r="92" spans="1:21" x14ac:dyDescent="0.25">
      <c r="A92" s="8"/>
      <c r="B92" s="8"/>
      <c r="C92" s="14"/>
      <c r="D92" s="8"/>
      <c r="E92" s="8"/>
      <c r="F92" s="8"/>
      <c r="G92" s="8"/>
      <c r="H92" s="8"/>
      <c r="I92" s="8"/>
      <c r="J92" s="8"/>
      <c r="K92" s="8"/>
      <c r="L92" s="8"/>
      <c r="M92" s="8"/>
      <c r="N92" s="11"/>
      <c r="O92" s="11"/>
      <c r="P92" s="11"/>
      <c r="Q92" s="11"/>
      <c r="R92" s="11"/>
      <c r="S92" s="11"/>
      <c r="T92" s="11"/>
      <c r="U92" s="11"/>
    </row>
    <row r="93" spans="1:21" x14ac:dyDescent="0.25">
      <c r="A93" s="8"/>
      <c r="B93" s="8"/>
      <c r="C93" s="14"/>
      <c r="D93" s="8"/>
      <c r="E93" s="8"/>
      <c r="F93" s="8"/>
      <c r="G93" s="8"/>
      <c r="H93" s="8"/>
      <c r="I93" s="8"/>
      <c r="J93" s="8"/>
      <c r="K93" s="8"/>
      <c r="L93" s="8"/>
      <c r="M93" s="8"/>
      <c r="N93" s="11"/>
      <c r="O93" s="11"/>
      <c r="P93" s="11"/>
      <c r="Q93" s="11"/>
      <c r="R93" s="11"/>
      <c r="S93" s="11"/>
      <c r="T93" s="11"/>
      <c r="U93" s="11"/>
    </row>
    <row r="94" spans="1:21" x14ac:dyDescent="0.25">
      <c r="A94" s="8"/>
      <c r="B94" s="8"/>
      <c r="C94" s="14"/>
      <c r="D94" s="8"/>
      <c r="E94" s="8"/>
      <c r="F94" s="8"/>
      <c r="G94" s="8"/>
      <c r="H94" s="8"/>
      <c r="I94" s="8"/>
      <c r="J94" s="8"/>
      <c r="K94" s="8"/>
      <c r="L94" s="8"/>
      <c r="M94" s="8"/>
      <c r="N94" s="11"/>
      <c r="O94" s="11"/>
      <c r="P94" s="11"/>
      <c r="Q94" s="11"/>
      <c r="R94" s="11"/>
      <c r="S94" s="11"/>
      <c r="T94" s="11"/>
      <c r="U94" s="11"/>
    </row>
    <row r="95" spans="1:21" x14ac:dyDescent="0.25">
      <c r="A95" s="8"/>
      <c r="B95" s="8"/>
      <c r="C95" s="14"/>
      <c r="D95" s="8"/>
      <c r="E95" s="8"/>
      <c r="F95" s="8"/>
      <c r="G95" s="8"/>
      <c r="H95" s="8"/>
      <c r="I95" s="8"/>
      <c r="J95" s="8"/>
      <c r="K95" s="8"/>
      <c r="L95" s="8"/>
      <c r="M95" s="8"/>
      <c r="N95" s="11"/>
      <c r="O95" s="11"/>
      <c r="P95" s="11"/>
      <c r="Q95" s="11"/>
      <c r="R95" s="11"/>
      <c r="S95" s="11"/>
      <c r="T95" s="11"/>
      <c r="U95" s="11"/>
    </row>
    <row r="96" spans="1:21" x14ac:dyDescent="0.25">
      <c r="A96" s="8"/>
      <c r="B96" s="8"/>
      <c r="C96" s="14"/>
      <c r="D96" s="8"/>
      <c r="E96" s="8"/>
      <c r="F96" s="8"/>
      <c r="G96" s="8"/>
      <c r="H96" s="8"/>
      <c r="I96" s="8"/>
      <c r="J96" s="8"/>
      <c r="K96" s="8"/>
      <c r="L96" s="8"/>
      <c r="M96" s="8"/>
      <c r="N96" s="11"/>
      <c r="O96" s="11"/>
      <c r="P96" s="11"/>
      <c r="Q96" s="11"/>
      <c r="R96" s="11"/>
      <c r="S96" s="11"/>
      <c r="T96" s="11"/>
      <c r="U96" s="11"/>
    </row>
    <row r="97" spans="1:21" x14ac:dyDescent="0.25">
      <c r="A97" s="8"/>
      <c r="B97" s="8"/>
      <c r="C97" s="14"/>
      <c r="D97" s="8"/>
      <c r="E97" s="8"/>
      <c r="F97" s="8"/>
      <c r="G97" s="8"/>
      <c r="H97" s="8"/>
      <c r="I97" s="8"/>
      <c r="J97" s="8"/>
      <c r="K97" s="8"/>
      <c r="L97" s="8"/>
      <c r="M97" s="8"/>
      <c r="N97" s="11"/>
      <c r="O97" s="11"/>
      <c r="P97" s="11"/>
      <c r="Q97" s="11"/>
      <c r="R97" s="11"/>
      <c r="S97" s="11"/>
      <c r="T97" s="11"/>
      <c r="U97" s="11"/>
    </row>
    <row r="98" spans="1:21" x14ac:dyDescent="0.25">
      <c r="A98" s="8"/>
      <c r="B98" s="8"/>
      <c r="C98" s="14"/>
      <c r="D98" s="8"/>
      <c r="E98" s="8"/>
      <c r="F98" s="8"/>
      <c r="G98" s="8"/>
      <c r="H98" s="8"/>
      <c r="I98" s="8"/>
      <c r="J98" s="8"/>
      <c r="K98" s="8"/>
      <c r="L98" s="8"/>
      <c r="M98" s="8"/>
      <c r="N98" s="11"/>
      <c r="O98" s="11"/>
      <c r="P98" s="11"/>
      <c r="Q98" s="11"/>
      <c r="R98" s="11"/>
      <c r="S98" s="11"/>
      <c r="T98" s="11"/>
      <c r="U98" s="11"/>
    </row>
    <row r="99" spans="1:21" x14ac:dyDescent="0.25">
      <c r="A99" s="8"/>
      <c r="B99" s="8"/>
      <c r="C99" s="14"/>
      <c r="D99" s="8"/>
      <c r="E99" s="8"/>
      <c r="F99" s="8"/>
      <c r="G99" s="8"/>
      <c r="H99" s="8"/>
      <c r="I99" s="8"/>
      <c r="J99" s="8"/>
      <c r="K99" s="8"/>
      <c r="L99" s="8"/>
      <c r="M99" s="8"/>
      <c r="N99" s="11"/>
      <c r="O99" s="11"/>
      <c r="P99" s="11"/>
      <c r="Q99" s="11"/>
      <c r="R99" s="11"/>
      <c r="S99" s="11"/>
      <c r="T99" s="11"/>
      <c r="U99" s="11"/>
    </row>
    <row r="100" spans="1:21" x14ac:dyDescent="0.25">
      <c r="A100" s="8"/>
      <c r="B100" s="8"/>
      <c r="C100" s="14"/>
      <c r="D100" s="8"/>
      <c r="E100" s="8"/>
      <c r="F100" s="8"/>
      <c r="G100" s="8"/>
      <c r="H100" s="8"/>
      <c r="I100" s="8"/>
      <c r="J100" s="8"/>
      <c r="K100" s="8"/>
      <c r="L100" s="8"/>
      <c r="M100" s="8"/>
      <c r="N100" s="11"/>
      <c r="O100" s="11"/>
      <c r="P100" s="11"/>
      <c r="Q100" s="11"/>
      <c r="R100" s="11"/>
      <c r="S100" s="11"/>
      <c r="T100" s="11"/>
      <c r="U100" s="11"/>
    </row>
    <row r="101" spans="1:21" x14ac:dyDescent="0.25">
      <c r="A101" s="8"/>
      <c r="B101" s="8"/>
      <c r="C101" s="14"/>
      <c r="D101" s="8"/>
      <c r="E101" s="8"/>
      <c r="F101" s="8"/>
      <c r="G101" s="8"/>
      <c r="H101" s="8"/>
      <c r="I101" s="8"/>
      <c r="J101" s="8"/>
      <c r="K101" s="8"/>
      <c r="L101" s="8"/>
      <c r="M101" s="8"/>
      <c r="N101" s="11"/>
      <c r="O101" s="11"/>
      <c r="P101" s="11"/>
      <c r="Q101" s="11"/>
      <c r="R101" s="11"/>
      <c r="S101" s="11"/>
      <c r="T101" s="11"/>
      <c r="U101" s="11"/>
    </row>
    <row r="102" spans="1:21" x14ac:dyDescent="0.25">
      <c r="A102" s="8"/>
      <c r="B102" s="8"/>
      <c r="C102" s="14"/>
      <c r="D102" s="8"/>
      <c r="E102" s="8"/>
      <c r="F102" s="8"/>
      <c r="G102" s="8"/>
      <c r="H102" s="8"/>
      <c r="I102" s="8"/>
      <c r="J102" s="8"/>
      <c r="K102" s="8"/>
      <c r="L102" s="8"/>
      <c r="M102" s="8"/>
      <c r="N102" s="11"/>
      <c r="O102" s="11"/>
      <c r="P102" s="11"/>
      <c r="Q102" s="11"/>
      <c r="R102" s="11"/>
      <c r="S102" s="11"/>
      <c r="T102" s="11"/>
      <c r="U102" s="11"/>
    </row>
    <row r="103" spans="1:21" x14ac:dyDescent="0.25">
      <c r="A103" s="8"/>
      <c r="B103" s="8"/>
      <c r="C103" s="14"/>
      <c r="D103" s="8"/>
      <c r="E103" s="8"/>
      <c r="F103" s="8"/>
      <c r="G103" s="8"/>
      <c r="H103" s="8"/>
      <c r="I103" s="8"/>
      <c r="J103" s="8"/>
      <c r="K103" s="8"/>
      <c r="L103" s="8"/>
      <c r="M103" s="8"/>
      <c r="N103" s="11"/>
      <c r="O103" s="11"/>
      <c r="P103" s="11"/>
      <c r="Q103" s="11"/>
      <c r="R103" s="11"/>
      <c r="S103" s="11"/>
      <c r="T103" s="11"/>
      <c r="U103" s="11"/>
    </row>
    <row r="104" spans="1:21" x14ac:dyDescent="0.25">
      <c r="A104" s="8"/>
      <c r="B104" s="8"/>
      <c r="C104" s="14"/>
      <c r="D104" s="8"/>
      <c r="E104" s="8"/>
      <c r="F104" s="8"/>
      <c r="G104" s="8"/>
      <c r="H104" s="8"/>
      <c r="I104" s="8"/>
      <c r="J104" s="8"/>
      <c r="K104" s="8"/>
      <c r="L104" s="8"/>
      <c r="M104" s="8"/>
      <c r="N104" s="11"/>
      <c r="O104" s="11"/>
      <c r="P104" s="11"/>
      <c r="Q104" s="11"/>
      <c r="R104" s="11"/>
      <c r="S104" s="11"/>
      <c r="T104" s="11"/>
      <c r="U104" s="11"/>
    </row>
    <row r="105" spans="1:21" x14ac:dyDescent="0.25">
      <c r="A105" s="8"/>
      <c r="B105" s="8"/>
      <c r="C105" s="14"/>
      <c r="D105" s="8"/>
      <c r="E105" s="8"/>
      <c r="F105" s="8"/>
      <c r="G105" s="8"/>
      <c r="H105" s="8"/>
      <c r="I105" s="8"/>
      <c r="J105" s="8"/>
      <c r="K105" s="8"/>
      <c r="L105" s="8"/>
      <c r="M105" s="8"/>
      <c r="N105" s="11"/>
      <c r="O105" s="11"/>
      <c r="P105" s="11"/>
      <c r="Q105" s="11"/>
      <c r="R105" s="11"/>
      <c r="S105" s="11"/>
      <c r="T105" s="11"/>
      <c r="U105" s="11"/>
    </row>
    <row r="106" spans="1:21" x14ac:dyDescent="0.25">
      <c r="A106" s="8"/>
      <c r="B106" s="8"/>
      <c r="C106" s="14"/>
      <c r="D106" s="8"/>
      <c r="E106" s="8"/>
      <c r="F106" s="8"/>
      <c r="G106" s="8"/>
      <c r="H106" s="8"/>
      <c r="I106" s="8"/>
      <c r="J106" s="8"/>
      <c r="K106" s="8"/>
      <c r="L106" s="8"/>
      <c r="M106" s="8"/>
      <c r="N106" s="11"/>
      <c r="O106" s="11"/>
      <c r="P106" s="11"/>
      <c r="Q106" s="11"/>
      <c r="R106" s="11"/>
      <c r="S106" s="11"/>
      <c r="T106" s="11"/>
      <c r="U106" s="11"/>
    </row>
    <row r="107" spans="1:21" x14ac:dyDescent="0.25">
      <c r="A107" s="8"/>
      <c r="B107" s="8"/>
      <c r="C107" s="14"/>
      <c r="D107" s="8"/>
      <c r="E107" s="8"/>
      <c r="F107" s="8"/>
      <c r="G107" s="8"/>
      <c r="H107" s="8"/>
      <c r="I107" s="8"/>
      <c r="J107" s="8"/>
      <c r="K107" s="8"/>
      <c r="L107" s="8"/>
      <c r="M107" s="8"/>
      <c r="N107" s="11"/>
      <c r="O107" s="11"/>
      <c r="P107" s="11"/>
      <c r="Q107" s="11"/>
      <c r="R107" s="11"/>
      <c r="S107" s="11"/>
      <c r="T107" s="11"/>
      <c r="U107" s="11"/>
    </row>
    <row r="108" spans="1:21" x14ac:dyDescent="0.25">
      <c r="A108" s="8"/>
      <c r="B108" s="8"/>
      <c r="C108" s="14"/>
      <c r="D108" s="8"/>
      <c r="E108" s="8"/>
      <c r="F108" s="8"/>
      <c r="G108" s="8"/>
      <c r="H108" s="8"/>
      <c r="I108" s="8"/>
      <c r="J108" s="8"/>
      <c r="K108" s="8"/>
      <c r="L108" s="8"/>
      <c r="M108" s="8"/>
      <c r="N108" s="11"/>
      <c r="O108" s="11"/>
      <c r="P108" s="11"/>
      <c r="Q108" s="11"/>
      <c r="R108" s="11"/>
      <c r="S108" s="11"/>
      <c r="T108" s="11"/>
      <c r="U108" s="11"/>
    </row>
    <row r="109" spans="1:21" x14ac:dyDescent="0.25">
      <c r="C109" s="14"/>
      <c r="D109" s="8"/>
      <c r="E109" s="8"/>
      <c r="F109" s="8"/>
      <c r="G109" s="8"/>
      <c r="H109" s="8"/>
      <c r="I109" s="8"/>
      <c r="J109" s="8"/>
      <c r="K109" s="8"/>
      <c r="L109" s="8"/>
      <c r="M109" s="8"/>
      <c r="N109" s="11"/>
    </row>
    <row r="110" spans="1:21" x14ac:dyDescent="0.25">
      <c r="C110" s="14"/>
      <c r="D110" s="8"/>
      <c r="E110" s="8"/>
      <c r="F110" s="8"/>
      <c r="G110" s="8"/>
      <c r="H110" s="8"/>
      <c r="I110" s="8"/>
      <c r="J110" s="8"/>
      <c r="K110" s="8"/>
      <c r="L110" s="8"/>
      <c r="M110" s="8"/>
      <c r="N110" s="11"/>
    </row>
    <row r="111" spans="1:21" x14ac:dyDescent="0.25">
      <c r="C111" s="14"/>
      <c r="D111" s="8"/>
      <c r="E111" s="8"/>
      <c r="F111" s="8"/>
      <c r="G111" s="8"/>
      <c r="H111" s="8"/>
      <c r="I111" s="8"/>
      <c r="J111" s="8"/>
      <c r="K111" s="8"/>
      <c r="L111" s="8"/>
      <c r="M111" s="8"/>
      <c r="N111" s="11"/>
    </row>
    <row r="112" spans="1:21" x14ac:dyDescent="0.25">
      <c r="C112" s="14"/>
      <c r="D112" s="8"/>
      <c r="E112" s="8"/>
      <c r="F112" s="8"/>
      <c r="G112" s="8"/>
      <c r="H112" s="8"/>
      <c r="I112" s="8"/>
      <c r="J112" s="8"/>
      <c r="K112" s="8"/>
      <c r="L112" s="8"/>
      <c r="M112" s="8"/>
      <c r="N112" s="11"/>
    </row>
  </sheetData>
  <sheetProtection formatCells="0" formatColumns="0" formatRows="0" insertHyperlinks="0" sort="0" autoFilter="0" pivotTables="0"/>
  <mergeCells count="142">
    <mergeCell ref="V51:V52"/>
    <mergeCell ref="V33:V34"/>
    <mergeCell ref="V31:V32"/>
    <mergeCell ref="C57:I57"/>
    <mergeCell ref="J57:P57"/>
    <mergeCell ref="D45:D46"/>
    <mergeCell ref="U45:U46"/>
    <mergeCell ref="U47:U48"/>
    <mergeCell ref="V41:V42"/>
    <mergeCell ref="V43:V44"/>
    <mergeCell ref="T45:T52"/>
    <mergeCell ref="U51:U52"/>
    <mergeCell ref="D51:D52"/>
    <mergeCell ref="V35:V36"/>
    <mergeCell ref="V37:V38"/>
    <mergeCell ref="V49:V50"/>
    <mergeCell ref="D37:D38"/>
    <mergeCell ref="E37:E38"/>
    <mergeCell ref="U37:U38"/>
    <mergeCell ref="E49:E50"/>
    <mergeCell ref="C33:C34"/>
    <mergeCell ref="U39:U40"/>
    <mergeCell ref="U43:U44"/>
    <mergeCell ref="T31:T44"/>
    <mergeCell ref="V29:V30"/>
    <mergeCell ref="V27:V28"/>
    <mergeCell ref="V19:V20"/>
    <mergeCell ref="V21:V22"/>
    <mergeCell ref="V25:V26"/>
    <mergeCell ref="V15:V16"/>
    <mergeCell ref="U11:U12"/>
    <mergeCell ref="U13:U14"/>
    <mergeCell ref="U33:U34"/>
    <mergeCell ref="V11:V12"/>
    <mergeCell ref="V23:V24"/>
    <mergeCell ref="V13:V14"/>
    <mergeCell ref="U31:U32"/>
    <mergeCell ref="U9:U10"/>
    <mergeCell ref="C13:C14"/>
    <mergeCell ref="D13:D14"/>
    <mergeCell ref="D15:D16"/>
    <mergeCell ref="D25:D26"/>
    <mergeCell ref="E25:E26"/>
    <mergeCell ref="D17:D18"/>
    <mergeCell ref="E11:E12"/>
    <mergeCell ref="E13:E14"/>
    <mergeCell ref="E15:E16"/>
    <mergeCell ref="E17:E18"/>
    <mergeCell ref="E19:E20"/>
    <mergeCell ref="T9:T18"/>
    <mergeCell ref="T19:T30"/>
    <mergeCell ref="D27:D28"/>
    <mergeCell ref="E27:E28"/>
    <mergeCell ref="D9:D10"/>
    <mergeCell ref="E9:E10"/>
    <mergeCell ref="D11:D12"/>
    <mergeCell ref="C15:C16"/>
    <mergeCell ref="C19:C20"/>
    <mergeCell ref="D19:D20"/>
    <mergeCell ref="C11:C12"/>
    <mergeCell ref="U15:U16"/>
    <mergeCell ref="C58:I58"/>
    <mergeCell ref="J58:P58"/>
    <mergeCell ref="C59:I59"/>
    <mergeCell ref="J59:P59"/>
    <mergeCell ref="E51:E52"/>
    <mergeCell ref="V17:V18"/>
    <mergeCell ref="V45:V46"/>
    <mergeCell ref="V47:V48"/>
    <mergeCell ref="E45:E46"/>
    <mergeCell ref="E47:E48"/>
    <mergeCell ref="U21:U22"/>
    <mergeCell ref="U23:U24"/>
    <mergeCell ref="U29:U30"/>
    <mergeCell ref="V39:V40"/>
    <mergeCell ref="U25:U26"/>
    <mergeCell ref="U27:U28"/>
    <mergeCell ref="U17:U18"/>
    <mergeCell ref="A53:S53"/>
    <mergeCell ref="B19:B30"/>
    <mergeCell ref="B31:B44"/>
    <mergeCell ref="U49:U50"/>
    <mergeCell ref="U35:U36"/>
    <mergeCell ref="D31:D32"/>
    <mergeCell ref="U19:U20"/>
    <mergeCell ref="C39:C40"/>
    <mergeCell ref="D35:D36"/>
    <mergeCell ref="E35:E36"/>
    <mergeCell ref="E39:E40"/>
    <mergeCell ref="C31:C32"/>
    <mergeCell ref="E43:E44"/>
    <mergeCell ref="E31:E32"/>
    <mergeCell ref="E41:E42"/>
    <mergeCell ref="D23:D24"/>
    <mergeCell ref="U41:U42"/>
    <mergeCell ref="D39:D40"/>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V9:V10"/>
    <mergeCell ref="A9:A52"/>
    <mergeCell ref="C51:C52"/>
    <mergeCell ref="C45:C46"/>
    <mergeCell ref="C47:C48"/>
    <mergeCell ref="E21:E22"/>
    <mergeCell ref="B45:B52"/>
    <mergeCell ref="D47:D48"/>
    <mergeCell ref="C35:C36"/>
    <mergeCell ref="D43:D44"/>
    <mergeCell ref="D41:D42"/>
    <mergeCell ref="C49:C50"/>
    <mergeCell ref="D49:D50"/>
    <mergeCell ref="C9:C10"/>
    <mergeCell ref="E23:E24"/>
    <mergeCell ref="D29:D30"/>
    <mergeCell ref="E29:E30"/>
    <mergeCell ref="C21:C22"/>
    <mergeCell ref="C23:C24"/>
    <mergeCell ref="C29:C30"/>
    <mergeCell ref="B9:B18"/>
    <mergeCell ref="C27:C28"/>
    <mergeCell ref="C25:C26"/>
    <mergeCell ref="D21:D22"/>
    <mergeCell ref="C17:C18"/>
    <mergeCell ref="D33:D34"/>
    <mergeCell ref="E33:E34"/>
    <mergeCell ref="C37:C38"/>
    <mergeCell ref="C43:C44"/>
    <mergeCell ref="C41:C42"/>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R81"/>
  <sheetViews>
    <sheetView topLeftCell="A16" zoomScale="80" zoomScaleNormal="80" workbookViewId="0">
      <selection activeCell="F5" sqref="F5:G5"/>
    </sheetView>
  </sheetViews>
  <sheetFormatPr baseColWidth="10" defaultRowHeight="15" x14ac:dyDescent="0.25"/>
  <cols>
    <col min="2" max="2" width="15.42578125" customWidth="1"/>
    <col min="3" max="4" width="14.7109375" customWidth="1"/>
    <col min="5" max="5" width="33" customWidth="1"/>
    <col min="6" max="6" width="18.5703125" bestFit="1" customWidth="1"/>
    <col min="11" max="11" width="16.7109375" bestFit="1" customWidth="1"/>
    <col min="12" max="12" width="15.28515625" bestFit="1" customWidth="1"/>
    <col min="18" max="18" width="15.28515625" customWidth="1"/>
  </cols>
  <sheetData>
    <row r="3" spans="2:18" ht="15.75" thickBot="1" x14ac:dyDescent="0.3"/>
    <row r="4" spans="2:18" ht="15.75" thickBot="1" x14ac:dyDescent="0.3">
      <c r="B4" s="132" t="s">
        <v>396</v>
      </c>
      <c r="C4" s="133" t="s">
        <v>397</v>
      </c>
      <c r="D4" s="142"/>
      <c r="E4" s="140" t="s">
        <v>398</v>
      </c>
      <c r="F4" s="141" t="s">
        <v>415</v>
      </c>
      <c r="G4" s="141" t="s">
        <v>416</v>
      </c>
      <c r="H4" s="141" t="s">
        <v>417</v>
      </c>
      <c r="I4" s="141" t="s">
        <v>418</v>
      </c>
      <c r="J4" s="141" t="s">
        <v>419</v>
      </c>
      <c r="K4" s="141" t="s">
        <v>420</v>
      </c>
      <c r="L4" s="141" t="s">
        <v>421</v>
      </c>
      <c r="M4" s="141" t="s">
        <v>422</v>
      </c>
      <c r="N4" s="141" t="s">
        <v>423</v>
      </c>
      <c r="O4" s="141" t="s">
        <v>424</v>
      </c>
      <c r="P4" s="141" t="s">
        <v>425</v>
      </c>
      <c r="Q4" s="141" t="s">
        <v>426</v>
      </c>
    </row>
    <row r="5" spans="2:18" ht="25.9" customHeight="1" thickBot="1" x14ac:dyDescent="0.3">
      <c r="B5" s="1103" t="s">
        <v>399</v>
      </c>
      <c r="C5" s="137">
        <v>1</v>
      </c>
      <c r="D5" s="1109">
        <f>+C10/$B$30</f>
        <v>0.29166666666666669</v>
      </c>
      <c r="E5" s="137" t="s">
        <v>400</v>
      </c>
      <c r="F5" s="40">
        <v>0.09</v>
      </c>
      <c r="G5" s="40">
        <v>0.08</v>
      </c>
      <c r="H5" s="40">
        <v>0.08</v>
      </c>
      <c r="I5" s="40">
        <v>0.09</v>
      </c>
      <c r="J5" s="40">
        <v>0.08</v>
      </c>
      <c r="K5" s="40">
        <v>0.08</v>
      </c>
      <c r="L5" s="40">
        <v>0.09</v>
      </c>
      <c r="M5" s="40">
        <v>0.08</v>
      </c>
      <c r="N5" s="40">
        <v>0.09</v>
      </c>
      <c r="O5" s="40">
        <v>0.08</v>
      </c>
      <c r="P5" s="40">
        <v>0.08</v>
      </c>
      <c r="Q5" s="40">
        <v>0.08</v>
      </c>
      <c r="R5" s="139">
        <f>SUM(F5:Q5)</f>
        <v>0.99999999999999978</v>
      </c>
    </row>
    <row r="6" spans="2:18" ht="39.6" customHeight="1" thickBot="1" x14ac:dyDescent="0.3">
      <c r="B6" s="1104"/>
      <c r="C6" s="137">
        <v>3</v>
      </c>
      <c r="D6" s="1109"/>
      <c r="E6" s="137" t="s">
        <v>401</v>
      </c>
      <c r="F6" s="40"/>
      <c r="G6" s="40"/>
      <c r="H6" s="40"/>
      <c r="I6" s="40"/>
      <c r="J6" s="40"/>
      <c r="K6" s="40"/>
      <c r="L6" s="40">
        <v>1</v>
      </c>
      <c r="M6" s="40"/>
      <c r="N6" s="40">
        <v>1</v>
      </c>
      <c r="O6" s="40"/>
      <c r="P6" s="40">
        <v>1</v>
      </c>
      <c r="Q6" s="40"/>
      <c r="R6" s="139">
        <f t="shared" ref="R6:R27" si="0">SUM(F6:Q6)</f>
        <v>3</v>
      </c>
    </row>
    <row r="7" spans="2:18" ht="25.9" customHeight="1" thickBot="1" x14ac:dyDescent="0.3">
      <c r="B7" s="1104"/>
      <c r="C7" s="137">
        <v>1</v>
      </c>
      <c r="D7" s="1109"/>
      <c r="E7" s="137" t="s">
        <v>402</v>
      </c>
      <c r="F7" s="40"/>
      <c r="G7" s="40"/>
      <c r="H7" s="40"/>
      <c r="I7" s="40"/>
      <c r="J7" s="40">
        <v>0.5</v>
      </c>
      <c r="K7" s="40"/>
      <c r="L7" s="40"/>
      <c r="M7" s="40"/>
      <c r="N7" s="40"/>
      <c r="O7" s="40"/>
      <c r="P7" s="40">
        <v>0.5</v>
      </c>
      <c r="Q7" s="40"/>
      <c r="R7" s="139">
        <f t="shared" si="0"/>
        <v>1</v>
      </c>
    </row>
    <row r="8" spans="2:18" ht="25.9" customHeight="1" thickBot="1" x14ac:dyDescent="0.3">
      <c r="B8" s="1104"/>
      <c r="C8" s="137">
        <v>1</v>
      </c>
      <c r="D8" s="1109"/>
      <c r="E8" s="137" t="s">
        <v>403</v>
      </c>
      <c r="F8" s="40"/>
      <c r="G8" s="40"/>
      <c r="H8" s="40"/>
      <c r="I8" s="40"/>
      <c r="J8" s="40">
        <v>0.13</v>
      </c>
      <c r="K8" s="40">
        <v>0.12</v>
      </c>
      <c r="L8" s="40">
        <v>0.13</v>
      </c>
      <c r="M8" s="40">
        <v>0.12</v>
      </c>
      <c r="N8" s="40">
        <v>0.13</v>
      </c>
      <c r="O8" s="40">
        <v>0.12</v>
      </c>
      <c r="P8" s="40">
        <v>0.13</v>
      </c>
      <c r="Q8" s="40">
        <v>0.12</v>
      </c>
      <c r="R8" s="139">
        <f t="shared" si="0"/>
        <v>1</v>
      </c>
    </row>
    <row r="9" spans="2:18" ht="25.9" customHeight="1" thickBot="1" x14ac:dyDescent="0.3">
      <c r="B9" s="1105"/>
      <c r="C9" s="137">
        <v>1</v>
      </c>
      <c r="D9" s="1109"/>
      <c r="E9" s="137" t="s">
        <v>404</v>
      </c>
      <c r="F9" s="40">
        <v>0.09</v>
      </c>
      <c r="G9" s="40">
        <v>0.08</v>
      </c>
      <c r="H9" s="40">
        <v>0.08</v>
      </c>
      <c r="I9" s="40">
        <v>0.09</v>
      </c>
      <c r="J9" s="40">
        <v>0.08</v>
      </c>
      <c r="K9" s="40">
        <v>0.08</v>
      </c>
      <c r="L9" s="40">
        <v>0.09</v>
      </c>
      <c r="M9" s="40">
        <v>0.08</v>
      </c>
      <c r="N9" s="40">
        <v>0.09</v>
      </c>
      <c r="O9" s="40">
        <v>0.08</v>
      </c>
      <c r="P9" s="40">
        <v>0.08</v>
      </c>
      <c r="Q9" s="40">
        <v>0.08</v>
      </c>
      <c r="R9" s="139">
        <f t="shared" si="0"/>
        <v>0.99999999999999978</v>
      </c>
    </row>
    <row r="10" spans="2:18" ht="25.9" customHeight="1" thickBot="1" x14ac:dyDescent="0.3">
      <c r="B10" s="134"/>
      <c r="C10" s="135">
        <f>+C5+C6+C7+C8+C9</f>
        <v>7</v>
      </c>
      <c r="D10" s="143"/>
      <c r="E10" s="137"/>
      <c r="F10" s="147">
        <v>0.09</v>
      </c>
      <c r="G10" s="147">
        <v>0.08</v>
      </c>
      <c r="H10" s="147">
        <v>0.08</v>
      </c>
      <c r="I10" s="147">
        <v>0.09</v>
      </c>
      <c r="J10" s="147">
        <v>0.08</v>
      </c>
      <c r="K10" s="147">
        <v>0.08</v>
      </c>
      <c r="L10" s="147">
        <v>0.09</v>
      </c>
      <c r="M10" s="147">
        <v>0.08</v>
      </c>
      <c r="N10" s="147">
        <v>0.09</v>
      </c>
      <c r="O10" s="147">
        <v>0.08</v>
      </c>
      <c r="P10" s="147">
        <v>0.08</v>
      </c>
      <c r="Q10" s="147">
        <v>0.08</v>
      </c>
      <c r="R10" s="151">
        <f>SUM(F10:Q10)</f>
        <v>0.99999999999999978</v>
      </c>
    </row>
    <row r="11" spans="2:18" ht="25.9" customHeight="1" thickBot="1" x14ac:dyDescent="0.3">
      <c r="B11" s="134"/>
      <c r="C11" s="137"/>
      <c r="D11" s="143"/>
      <c r="E11" s="137"/>
      <c r="F11" s="147"/>
      <c r="G11" s="147"/>
      <c r="H11" s="147"/>
      <c r="I11" s="147"/>
      <c r="J11" s="147"/>
      <c r="K11" s="147"/>
      <c r="L11" s="147"/>
      <c r="M11" s="147"/>
      <c r="N11" s="147"/>
      <c r="O11" s="147"/>
      <c r="P11" s="147"/>
      <c r="Q11" s="147"/>
      <c r="R11" s="139">
        <f>SUM(F11:Q11)</f>
        <v>0</v>
      </c>
    </row>
    <row r="12" spans="2:18" ht="25.9" customHeight="1" thickBot="1" x14ac:dyDescent="0.3">
      <c r="B12" s="1106" t="s">
        <v>405</v>
      </c>
      <c r="C12" s="137">
        <v>1</v>
      </c>
      <c r="D12" s="1110">
        <f>+C17/$B$30</f>
        <v>0.16666666666666666</v>
      </c>
      <c r="E12" s="137" t="s">
        <v>406</v>
      </c>
      <c r="F12" s="40">
        <v>0.09</v>
      </c>
      <c r="G12" s="40">
        <v>0.08</v>
      </c>
      <c r="H12" s="40">
        <v>0.08</v>
      </c>
      <c r="I12" s="40">
        <v>0.09</v>
      </c>
      <c r="J12" s="40">
        <v>0.08</v>
      </c>
      <c r="K12" s="40">
        <v>0.08</v>
      </c>
      <c r="L12" s="40">
        <v>0.09</v>
      </c>
      <c r="M12" s="40">
        <v>0.08</v>
      </c>
      <c r="N12" s="40">
        <v>0.09</v>
      </c>
      <c r="O12" s="40">
        <v>0.08</v>
      </c>
      <c r="P12" s="40">
        <v>0.08</v>
      </c>
      <c r="Q12" s="40">
        <v>0.08</v>
      </c>
      <c r="R12" s="139">
        <f t="shared" si="0"/>
        <v>0.99999999999999978</v>
      </c>
    </row>
    <row r="13" spans="2:18" ht="25.9" customHeight="1" thickBot="1" x14ac:dyDescent="0.3">
      <c r="B13" s="1107"/>
      <c r="C13" s="137">
        <v>1</v>
      </c>
      <c r="D13" s="1110"/>
      <c r="E13" s="137" t="s">
        <v>407</v>
      </c>
      <c r="F13" s="40">
        <v>0.09</v>
      </c>
      <c r="G13" s="40">
        <v>0.08</v>
      </c>
      <c r="H13" s="40">
        <v>0.08</v>
      </c>
      <c r="I13" s="40">
        <v>0.09</v>
      </c>
      <c r="J13" s="40">
        <v>0.08</v>
      </c>
      <c r="K13" s="40">
        <v>0.08</v>
      </c>
      <c r="L13" s="40">
        <v>0.09</v>
      </c>
      <c r="M13" s="40">
        <v>0.08</v>
      </c>
      <c r="N13" s="40">
        <v>0.09</v>
      </c>
      <c r="O13" s="40">
        <v>0.08</v>
      </c>
      <c r="P13" s="40">
        <v>0.08</v>
      </c>
      <c r="Q13" s="40">
        <v>0.08</v>
      </c>
      <c r="R13" s="139">
        <f t="shared" si="0"/>
        <v>0.99999999999999978</v>
      </c>
    </row>
    <row r="14" spans="2:18" ht="25.9" customHeight="1" thickBot="1" x14ac:dyDescent="0.3">
      <c r="B14" s="1107"/>
      <c r="C14" s="137">
        <v>1</v>
      </c>
      <c r="D14" s="1110"/>
      <c r="E14" s="137" t="s">
        <v>408</v>
      </c>
      <c r="F14" s="40">
        <v>0.09</v>
      </c>
      <c r="G14" s="40">
        <v>0.08</v>
      </c>
      <c r="H14" s="40">
        <v>0.08</v>
      </c>
      <c r="I14" s="40">
        <v>0.09</v>
      </c>
      <c r="J14" s="40">
        <v>0.08</v>
      </c>
      <c r="K14" s="40">
        <v>0.08</v>
      </c>
      <c r="L14" s="40">
        <v>0.09</v>
      </c>
      <c r="M14" s="40">
        <v>0.08</v>
      </c>
      <c r="N14" s="40">
        <v>0.09</v>
      </c>
      <c r="O14" s="40">
        <v>0.08</v>
      </c>
      <c r="P14" s="40">
        <v>0.08</v>
      </c>
      <c r="Q14" s="40">
        <v>0.08</v>
      </c>
      <c r="R14" s="139">
        <f t="shared" si="0"/>
        <v>0.99999999999999978</v>
      </c>
    </row>
    <row r="15" spans="2:18" ht="25.9" customHeight="1" thickBot="1" x14ac:dyDescent="0.3">
      <c r="B15" s="1108"/>
      <c r="C15" s="137">
        <v>1</v>
      </c>
      <c r="D15" s="1110"/>
      <c r="E15" s="137" t="s">
        <v>409</v>
      </c>
      <c r="F15" s="40">
        <v>0.09</v>
      </c>
      <c r="G15" s="40">
        <v>0.08</v>
      </c>
      <c r="H15" s="40">
        <v>0.08</v>
      </c>
      <c r="I15" s="40">
        <v>0.09</v>
      </c>
      <c r="J15" s="40">
        <v>0.08</v>
      </c>
      <c r="K15" s="40">
        <v>0.08</v>
      </c>
      <c r="L15" s="40">
        <v>0.09</v>
      </c>
      <c r="M15" s="40">
        <v>0.08</v>
      </c>
      <c r="N15" s="40">
        <v>0.09</v>
      </c>
      <c r="O15" s="40">
        <v>0.08</v>
      </c>
      <c r="P15" s="40">
        <v>0.08</v>
      </c>
      <c r="Q15" s="40">
        <v>0.08</v>
      </c>
      <c r="R15" s="139">
        <f t="shared" si="0"/>
        <v>0.99999999999999978</v>
      </c>
    </row>
    <row r="16" spans="2:18" ht="25.9" customHeight="1" thickBot="1" x14ac:dyDescent="0.3">
      <c r="B16" s="136"/>
      <c r="C16" s="137"/>
      <c r="D16" s="148"/>
      <c r="E16" s="137">
        <v>4</v>
      </c>
      <c r="F16" s="40">
        <f>SUM(F12:F15)</f>
        <v>0.36</v>
      </c>
      <c r="G16" s="40">
        <f t="shared" ref="G16:Q16" si="1">SUM(G12:G15)</f>
        <v>0.32</v>
      </c>
      <c r="H16" s="40">
        <f t="shared" si="1"/>
        <v>0.32</v>
      </c>
      <c r="I16" s="40">
        <f t="shared" si="1"/>
        <v>0.36</v>
      </c>
      <c r="J16" s="40">
        <f t="shared" si="1"/>
        <v>0.32</v>
      </c>
      <c r="K16" s="40">
        <f t="shared" si="1"/>
        <v>0.32</v>
      </c>
      <c r="L16" s="40">
        <f t="shared" si="1"/>
        <v>0.36</v>
      </c>
      <c r="M16" s="40">
        <f t="shared" si="1"/>
        <v>0.32</v>
      </c>
      <c r="N16" s="40">
        <f t="shared" si="1"/>
        <v>0.36</v>
      </c>
      <c r="O16" s="40">
        <f t="shared" si="1"/>
        <v>0.32</v>
      </c>
      <c r="P16" s="40">
        <f t="shared" si="1"/>
        <v>0.32</v>
      </c>
      <c r="Q16" s="40">
        <f t="shared" si="1"/>
        <v>0.32</v>
      </c>
      <c r="R16" s="139"/>
    </row>
    <row r="17" spans="2:18" ht="25.9" customHeight="1" thickBot="1" x14ac:dyDescent="0.3">
      <c r="B17" s="136"/>
      <c r="C17" s="135">
        <f>SUM(C12:C15)</f>
        <v>4</v>
      </c>
      <c r="D17" s="137"/>
      <c r="E17" s="137"/>
      <c r="F17" s="147">
        <f>+F16/$E$16</f>
        <v>0.09</v>
      </c>
      <c r="G17" s="147">
        <f t="shared" ref="G17:Q17" si="2">+G16/$E$16</f>
        <v>0.08</v>
      </c>
      <c r="H17" s="147">
        <f t="shared" si="2"/>
        <v>0.08</v>
      </c>
      <c r="I17" s="147">
        <f t="shared" si="2"/>
        <v>0.09</v>
      </c>
      <c r="J17" s="147">
        <f t="shared" si="2"/>
        <v>0.08</v>
      </c>
      <c r="K17" s="147">
        <f t="shared" si="2"/>
        <v>0.08</v>
      </c>
      <c r="L17" s="147">
        <f t="shared" si="2"/>
        <v>0.09</v>
      </c>
      <c r="M17" s="147">
        <f t="shared" si="2"/>
        <v>0.08</v>
      </c>
      <c r="N17" s="147">
        <f t="shared" si="2"/>
        <v>0.09</v>
      </c>
      <c r="O17" s="147">
        <f t="shared" si="2"/>
        <v>0.08</v>
      </c>
      <c r="P17" s="147">
        <f t="shared" si="2"/>
        <v>0.08</v>
      </c>
      <c r="Q17" s="147">
        <f t="shared" si="2"/>
        <v>0.08</v>
      </c>
      <c r="R17" s="139">
        <f t="shared" si="0"/>
        <v>0.99999999999999978</v>
      </c>
    </row>
    <row r="18" spans="2:18" ht="25.9" customHeight="1" thickBot="1" x14ac:dyDescent="0.3">
      <c r="B18" s="136" t="s">
        <v>410</v>
      </c>
      <c r="C18" s="135">
        <v>1</v>
      </c>
      <c r="D18" s="145">
        <f>+C18/$B$30</f>
        <v>4.1666666666666664E-2</v>
      </c>
      <c r="E18" s="137" t="s">
        <v>411</v>
      </c>
      <c r="F18" s="40"/>
      <c r="G18" s="40"/>
      <c r="H18" s="40"/>
      <c r="I18" s="40"/>
      <c r="J18" s="40"/>
      <c r="K18" s="40"/>
      <c r="L18" s="40"/>
      <c r="M18" s="40"/>
      <c r="N18" s="40"/>
      <c r="O18" s="40">
        <v>1</v>
      </c>
      <c r="P18" s="40"/>
      <c r="Q18" s="40"/>
      <c r="R18" s="139">
        <f t="shared" si="0"/>
        <v>1</v>
      </c>
    </row>
    <row r="19" spans="2:18" ht="25.9" customHeight="1" thickBot="1" x14ac:dyDescent="0.3">
      <c r="B19" s="134"/>
      <c r="C19" s="135">
        <f>+C18</f>
        <v>1</v>
      </c>
      <c r="D19" s="143"/>
      <c r="E19" s="137"/>
      <c r="F19" s="40"/>
      <c r="G19" s="40"/>
      <c r="H19" s="40"/>
      <c r="I19" s="40"/>
      <c r="J19" s="40"/>
      <c r="K19" s="40"/>
      <c r="L19" s="40"/>
      <c r="M19" s="40"/>
      <c r="N19" s="40"/>
      <c r="O19" s="40"/>
      <c r="P19" s="40"/>
      <c r="Q19" s="40"/>
      <c r="R19" s="139">
        <f t="shared" si="0"/>
        <v>0</v>
      </c>
    </row>
    <row r="20" spans="2:18" ht="49.9" customHeight="1" thickBot="1" x14ac:dyDescent="0.3">
      <c r="B20" s="1103" t="s">
        <v>412</v>
      </c>
      <c r="C20" s="137">
        <v>1</v>
      </c>
      <c r="D20" s="1110">
        <f>+C27/$B$30</f>
        <v>0.5</v>
      </c>
      <c r="E20" s="137" t="s">
        <v>429</v>
      </c>
      <c r="F20" s="40"/>
      <c r="G20" s="40"/>
      <c r="H20" s="40"/>
      <c r="I20" s="40">
        <v>0.33</v>
      </c>
      <c r="J20" s="40"/>
      <c r="K20" s="40"/>
      <c r="L20" s="40"/>
      <c r="M20" s="40">
        <v>0.33</v>
      </c>
      <c r="N20" s="40"/>
      <c r="O20" s="40"/>
      <c r="P20" s="40"/>
      <c r="Q20" s="40">
        <v>0.34</v>
      </c>
      <c r="R20" s="139">
        <f t="shared" si="0"/>
        <v>1</v>
      </c>
    </row>
    <row r="21" spans="2:18" ht="46.9" customHeight="1" thickBot="1" x14ac:dyDescent="0.3">
      <c r="B21" s="1104"/>
      <c r="C21" s="137">
        <v>1</v>
      </c>
      <c r="D21" s="1110"/>
      <c r="E21" s="137" t="s">
        <v>413</v>
      </c>
      <c r="F21" s="40">
        <v>0.09</v>
      </c>
      <c r="G21" s="40">
        <v>0.08</v>
      </c>
      <c r="H21" s="40">
        <v>0.08</v>
      </c>
      <c r="I21" s="40">
        <v>0.09</v>
      </c>
      <c r="J21" s="40">
        <v>0.08</v>
      </c>
      <c r="K21" s="40">
        <v>0.08</v>
      </c>
      <c r="L21" s="40">
        <v>0.09</v>
      </c>
      <c r="M21" s="40">
        <v>0.08</v>
      </c>
      <c r="N21" s="40">
        <v>0.09</v>
      </c>
      <c r="O21" s="40">
        <v>0.08</v>
      </c>
      <c r="P21" s="40">
        <v>0.08</v>
      </c>
      <c r="Q21" s="40">
        <v>0.08</v>
      </c>
      <c r="R21" s="139">
        <f t="shared" si="0"/>
        <v>0.99999999999999978</v>
      </c>
    </row>
    <row r="22" spans="2:18" ht="44.45" customHeight="1" thickBot="1" x14ac:dyDescent="0.3">
      <c r="B22" s="1104"/>
      <c r="C22" s="137">
        <v>6</v>
      </c>
      <c r="D22" s="1110"/>
      <c r="E22" s="137" t="s">
        <v>427</v>
      </c>
      <c r="F22" s="40"/>
      <c r="G22" s="40">
        <v>1</v>
      </c>
      <c r="H22" s="40"/>
      <c r="I22" s="40">
        <v>1</v>
      </c>
      <c r="J22" s="40"/>
      <c r="K22" s="40">
        <v>1</v>
      </c>
      <c r="L22" s="40"/>
      <c r="M22" s="40">
        <v>1</v>
      </c>
      <c r="N22" s="40"/>
      <c r="O22" s="40">
        <v>1</v>
      </c>
      <c r="P22" s="40"/>
      <c r="Q22" s="40">
        <v>1</v>
      </c>
      <c r="R22" s="139">
        <f t="shared" si="0"/>
        <v>6</v>
      </c>
    </row>
    <row r="23" spans="2:18" ht="55.9" customHeight="1" thickBot="1" x14ac:dyDescent="0.3">
      <c r="B23" s="1104"/>
      <c r="C23" s="137">
        <v>3</v>
      </c>
      <c r="D23" s="1110"/>
      <c r="E23" s="137" t="s">
        <v>428</v>
      </c>
      <c r="F23" s="40"/>
      <c r="G23" s="40"/>
      <c r="H23" s="40">
        <v>1</v>
      </c>
      <c r="I23" s="40"/>
      <c r="J23" s="40"/>
      <c r="K23" s="40">
        <v>1</v>
      </c>
      <c r="L23" s="40"/>
      <c r="M23" s="40"/>
      <c r="N23" s="40">
        <v>1</v>
      </c>
      <c r="O23" s="40"/>
      <c r="P23" s="40"/>
      <c r="Q23" s="40"/>
      <c r="R23" s="139">
        <f t="shared" si="0"/>
        <v>3</v>
      </c>
    </row>
    <row r="24" spans="2:18" ht="44.45" customHeight="1" thickBot="1" x14ac:dyDescent="0.3">
      <c r="B24" s="1105"/>
      <c r="C24" s="137">
        <v>1</v>
      </c>
      <c r="D24" s="1110"/>
      <c r="E24" s="137" t="s">
        <v>414</v>
      </c>
      <c r="F24" s="40"/>
      <c r="G24" s="40"/>
      <c r="H24" s="40"/>
      <c r="I24" s="40"/>
      <c r="J24" s="40"/>
      <c r="K24" s="40"/>
      <c r="L24" s="40"/>
      <c r="M24" s="40"/>
      <c r="N24" s="40">
        <v>1</v>
      </c>
      <c r="O24" s="40"/>
      <c r="P24" s="40"/>
      <c r="Q24" s="40"/>
      <c r="R24" s="139">
        <f t="shared" si="0"/>
        <v>1</v>
      </c>
    </row>
    <row r="25" spans="2:18" ht="44.45" customHeight="1" thickBot="1" x14ac:dyDescent="0.3">
      <c r="B25" s="136"/>
      <c r="C25" s="137"/>
      <c r="D25" s="148"/>
      <c r="E25" s="137"/>
      <c r="F25" s="40">
        <f>SUM(F20:F24)</f>
        <v>0.09</v>
      </c>
      <c r="G25" s="40">
        <f t="shared" ref="G25:Q25" si="3">SUM(G20:G24)</f>
        <v>1.08</v>
      </c>
      <c r="H25" s="40">
        <f t="shared" si="3"/>
        <v>1.08</v>
      </c>
      <c r="I25" s="40">
        <f t="shared" si="3"/>
        <v>1.42</v>
      </c>
      <c r="J25" s="40">
        <f t="shared" si="3"/>
        <v>0.08</v>
      </c>
      <c r="K25" s="40">
        <f t="shared" si="3"/>
        <v>2.08</v>
      </c>
      <c r="L25" s="40">
        <f t="shared" si="3"/>
        <v>0.09</v>
      </c>
      <c r="M25" s="40">
        <f t="shared" si="3"/>
        <v>1.4100000000000001</v>
      </c>
      <c r="N25" s="40">
        <f t="shared" si="3"/>
        <v>2.09</v>
      </c>
      <c r="O25" s="40">
        <f t="shared" si="3"/>
        <v>1.08</v>
      </c>
      <c r="P25" s="40">
        <f t="shared" si="3"/>
        <v>0.08</v>
      </c>
      <c r="Q25" s="40">
        <f t="shared" si="3"/>
        <v>1.42</v>
      </c>
      <c r="R25" s="139"/>
    </row>
    <row r="26" spans="2:18" ht="44.45" customHeight="1" thickBot="1" x14ac:dyDescent="0.3">
      <c r="B26" s="136"/>
      <c r="C26" s="137"/>
      <c r="D26" s="148"/>
      <c r="E26" s="137">
        <v>12</v>
      </c>
      <c r="F26" s="147">
        <f>+F25/$E$26</f>
        <v>7.4999999999999997E-3</v>
      </c>
      <c r="G26" s="147">
        <f t="shared" ref="G26:Q26" si="4">+G25/$E$26</f>
        <v>9.0000000000000011E-2</v>
      </c>
      <c r="H26" s="147">
        <f t="shared" si="4"/>
        <v>9.0000000000000011E-2</v>
      </c>
      <c r="I26" s="147">
        <f t="shared" si="4"/>
        <v>0.11833333333333333</v>
      </c>
      <c r="J26" s="147">
        <f t="shared" si="4"/>
        <v>6.6666666666666671E-3</v>
      </c>
      <c r="K26" s="147">
        <f t="shared" si="4"/>
        <v>0.17333333333333334</v>
      </c>
      <c r="L26" s="147">
        <f t="shared" si="4"/>
        <v>7.4999999999999997E-3</v>
      </c>
      <c r="M26" s="147">
        <f t="shared" si="4"/>
        <v>0.11750000000000001</v>
      </c>
      <c r="N26" s="147">
        <f t="shared" si="4"/>
        <v>0.17416666666666666</v>
      </c>
      <c r="O26" s="147">
        <f t="shared" si="4"/>
        <v>9.0000000000000011E-2</v>
      </c>
      <c r="P26" s="147">
        <f t="shared" si="4"/>
        <v>6.6666666666666671E-3</v>
      </c>
      <c r="Q26" s="147">
        <f t="shared" si="4"/>
        <v>0.11833333333333333</v>
      </c>
      <c r="R26" s="139"/>
    </row>
    <row r="27" spans="2:18" ht="25.9" customHeight="1" thickBot="1" x14ac:dyDescent="0.3">
      <c r="B27" s="136"/>
      <c r="C27" s="135">
        <f>SUM(C20:C24)</f>
        <v>12</v>
      </c>
      <c r="D27" s="137"/>
      <c r="E27" s="138" t="s">
        <v>18</v>
      </c>
      <c r="F27" s="40">
        <f>SUM(F5:F24)</f>
        <v>1.17</v>
      </c>
      <c r="G27" s="40">
        <f t="shared" ref="G27:Q27" si="5">SUM(G5:G24)</f>
        <v>2.04</v>
      </c>
      <c r="H27" s="40">
        <f t="shared" si="5"/>
        <v>2.04</v>
      </c>
      <c r="I27" s="40">
        <f t="shared" si="5"/>
        <v>2.5</v>
      </c>
      <c r="J27" s="40">
        <f t="shared" si="5"/>
        <v>1.6700000000000002</v>
      </c>
      <c r="K27" s="40">
        <f t="shared" si="5"/>
        <v>3.16</v>
      </c>
      <c r="L27" s="40">
        <f t="shared" si="5"/>
        <v>2.3000000000000003</v>
      </c>
      <c r="M27" s="40">
        <f t="shared" si="5"/>
        <v>2.4900000000000002</v>
      </c>
      <c r="N27" s="40">
        <f t="shared" si="5"/>
        <v>4.3000000000000007</v>
      </c>
      <c r="O27" s="40">
        <f t="shared" si="5"/>
        <v>3.16</v>
      </c>
      <c r="P27" s="40">
        <f t="shared" si="5"/>
        <v>2.6700000000000004</v>
      </c>
      <c r="Q27" s="40">
        <f t="shared" si="5"/>
        <v>2.5</v>
      </c>
      <c r="R27" s="139">
        <f t="shared" si="0"/>
        <v>30.000000000000004</v>
      </c>
    </row>
    <row r="29" spans="2:18" x14ac:dyDescent="0.25">
      <c r="F29" s="149">
        <f>+F27/$B$30</f>
        <v>4.8749999999999995E-2</v>
      </c>
      <c r="G29" s="149">
        <f t="shared" ref="G29:Q29" si="6">+G27/$B$30</f>
        <v>8.5000000000000006E-2</v>
      </c>
      <c r="H29" s="149">
        <f t="shared" si="6"/>
        <v>8.5000000000000006E-2</v>
      </c>
      <c r="I29" s="149">
        <f t="shared" si="6"/>
        <v>0.10416666666666667</v>
      </c>
      <c r="J29" s="149">
        <f t="shared" si="6"/>
        <v>6.9583333333333344E-2</v>
      </c>
      <c r="K29" s="149">
        <f t="shared" si="6"/>
        <v>0.13166666666666668</v>
      </c>
      <c r="L29" s="149">
        <f t="shared" si="6"/>
        <v>9.583333333333334E-2</v>
      </c>
      <c r="M29" s="149">
        <f t="shared" si="6"/>
        <v>0.10375000000000001</v>
      </c>
      <c r="N29" s="149">
        <f t="shared" si="6"/>
        <v>0.1791666666666667</v>
      </c>
      <c r="O29" s="149">
        <f t="shared" si="6"/>
        <v>0.13166666666666668</v>
      </c>
      <c r="P29" s="149">
        <f t="shared" si="6"/>
        <v>0.11125000000000002</v>
      </c>
      <c r="Q29" s="149">
        <f t="shared" si="6"/>
        <v>0.10416666666666667</v>
      </c>
    </row>
    <row r="30" spans="2:18" x14ac:dyDescent="0.25">
      <c r="B30" s="13">
        <v>24</v>
      </c>
      <c r="C30" s="144">
        <f>+C10+C17+C19+C27</f>
        <v>24</v>
      </c>
      <c r="D30" s="146">
        <f>+D5+D12+D18+D20</f>
        <v>1</v>
      </c>
    </row>
    <row r="31" spans="2:18" x14ac:dyDescent="0.25">
      <c r="F31">
        <v>2.63</v>
      </c>
      <c r="G31" s="150">
        <v>6.5</v>
      </c>
      <c r="H31" s="150">
        <v>6.5</v>
      </c>
      <c r="I31">
        <v>8.17</v>
      </c>
      <c r="J31">
        <v>4.96</v>
      </c>
      <c r="K31">
        <v>11.17</v>
      </c>
      <c r="L31">
        <v>7.33</v>
      </c>
      <c r="M31">
        <v>8.3800000000000008</v>
      </c>
      <c r="N31">
        <v>15.67</v>
      </c>
      <c r="O31">
        <v>11.16</v>
      </c>
      <c r="P31">
        <v>9.1199999999999992</v>
      </c>
      <c r="Q31">
        <v>8.41</v>
      </c>
      <c r="R31" s="139">
        <f>SUM(F31:Q31)</f>
        <v>100</v>
      </c>
    </row>
    <row r="32" spans="2:18" x14ac:dyDescent="0.25">
      <c r="C32">
        <v>7</v>
      </c>
      <c r="D32" s="149">
        <f>+C32/$C$30</f>
        <v>0.29166666666666669</v>
      </c>
      <c r="E32">
        <v>25</v>
      </c>
    </row>
    <row r="33" spans="3:18" x14ac:dyDescent="0.25">
      <c r="C33">
        <v>4</v>
      </c>
      <c r="D33" s="149">
        <f>+C33/$C$30</f>
        <v>0.16666666666666666</v>
      </c>
      <c r="F33" s="150">
        <f>+F31/$E$32</f>
        <v>0.1052</v>
      </c>
      <c r="G33" s="150">
        <f t="shared" ref="G33:Q33" si="7">+G31/$E$32</f>
        <v>0.26</v>
      </c>
      <c r="H33" s="150">
        <f t="shared" si="7"/>
        <v>0.26</v>
      </c>
      <c r="I33" s="150">
        <f t="shared" si="7"/>
        <v>0.32679999999999998</v>
      </c>
      <c r="J33" s="150">
        <f t="shared" si="7"/>
        <v>0.19839999999999999</v>
      </c>
      <c r="K33" s="150">
        <f t="shared" si="7"/>
        <v>0.44679999999999997</v>
      </c>
      <c r="L33" s="150">
        <f t="shared" si="7"/>
        <v>0.29320000000000002</v>
      </c>
      <c r="M33" s="150">
        <f t="shared" si="7"/>
        <v>0.33520000000000005</v>
      </c>
      <c r="N33" s="150">
        <f t="shared" si="7"/>
        <v>0.62680000000000002</v>
      </c>
      <c r="O33" s="150">
        <f t="shared" si="7"/>
        <v>0.44640000000000002</v>
      </c>
      <c r="P33" s="150">
        <f t="shared" si="7"/>
        <v>0.36479999999999996</v>
      </c>
      <c r="Q33" s="150">
        <f t="shared" si="7"/>
        <v>0.33640000000000003</v>
      </c>
    </row>
    <row r="34" spans="3:18" x14ac:dyDescent="0.25">
      <c r="C34">
        <v>1</v>
      </c>
      <c r="D34" s="149">
        <f>+C34/$C$30</f>
        <v>4.1666666666666664E-2</v>
      </c>
    </row>
    <row r="35" spans="3:18" x14ac:dyDescent="0.25">
      <c r="C35">
        <v>12</v>
      </c>
      <c r="D35" s="149">
        <f>+C35/$C$30</f>
        <v>0.5</v>
      </c>
    </row>
    <row r="36" spans="3:18" x14ac:dyDescent="0.25">
      <c r="F36" s="150">
        <f>+$E$32*F29</f>
        <v>1.2187499999999998</v>
      </c>
      <c r="G36" s="150">
        <f t="shared" ref="G36:Q36" si="8">+$E$32*G29</f>
        <v>2.125</v>
      </c>
      <c r="H36" s="150">
        <f t="shared" si="8"/>
        <v>2.125</v>
      </c>
      <c r="I36" s="150">
        <f t="shared" si="8"/>
        <v>2.604166666666667</v>
      </c>
      <c r="J36" s="150">
        <f t="shared" si="8"/>
        <v>1.7395833333333337</v>
      </c>
      <c r="K36" s="150">
        <f t="shared" si="8"/>
        <v>3.291666666666667</v>
      </c>
      <c r="L36" s="150">
        <f t="shared" si="8"/>
        <v>2.3958333333333335</v>
      </c>
      <c r="M36" s="150">
        <f t="shared" si="8"/>
        <v>2.59375</v>
      </c>
      <c r="N36" s="150">
        <f t="shared" si="8"/>
        <v>4.4791666666666679</v>
      </c>
      <c r="O36" s="150">
        <f t="shared" si="8"/>
        <v>3.291666666666667</v>
      </c>
      <c r="P36" s="150">
        <f t="shared" si="8"/>
        <v>2.7812500000000004</v>
      </c>
      <c r="Q36" s="150">
        <f t="shared" si="8"/>
        <v>2.604166666666667</v>
      </c>
      <c r="R36" s="139">
        <f>SUM(F36:Q36)</f>
        <v>31.250000000000004</v>
      </c>
    </row>
    <row r="37" spans="3:18" x14ac:dyDescent="0.25">
      <c r="C37">
        <f>+C30*D32</f>
        <v>7</v>
      </c>
    </row>
    <row r="39" spans="3:18" x14ac:dyDescent="0.25">
      <c r="C39">
        <v>25</v>
      </c>
      <c r="D39" s="139">
        <f>+$C$39*D32</f>
        <v>7.291666666666667</v>
      </c>
    </row>
    <row r="40" spans="3:18" x14ac:dyDescent="0.25">
      <c r="D40" s="139">
        <f>+$C$39*D33</f>
        <v>4.1666666666666661</v>
      </c>
    </row>
    <row r="41" spans="3:18" x14ac:dyDescent="0.25">
      <c r="D41" s="139">
        <f>+$C$39*D34</f>
        <v>1.0416666666666665</v>
      </c>
    </row>
    <row r="42" spans="3:18" x14ac:dyDescent="0.25">
      <c r="D42" s="139">
        <f>+$C$39*D35</f>
        <v>12.5</v>
      </c>
    </row>
    <row r="43" spans="3:18" x14ac:dyDescent="0.25">
      <c r="F43" s="152">
        <f>+F45-F44</f>
        <v>2</v>
      </c>
      <c r="G43" s="152">
        <f t="shared" ref="G43:Q43" si="9">+G45-G44</f>
        <v>-2</v>
      </c>
      <c r="H43" s="152">
        <f t="shared" si="9"/>
        <v>2</v>
      </c>
      <c r="I43" s="152">
        <f t="shared" si="9"/>
        <v>-2</v>
      </c>
      <c r="J43" s="152">
        <f t="shared" si="9"/>
        <v>2</v>
      </c>
      <c r="K43" s="152">
        <f t="shared" si="9"/>
        <v>-2</v>
      </c>
      <c r="L43" s="152">
        <f t="shared" si="9"/>
        <v>2</v>
      </c>
      <c r="M43" s="152">
        <f t="shared" si="9"/>
        <v>-2</v>
      </c>
      <c r="N43" s="152">
        <f t="shared" si="9"/>
        <v>2</v>
      </c>
      <c r="O43" s="152">
        <f t="shared" si="9"/>
        <v>-2</v>
      </c>
      <c r="P43" s="152">
        <f t="shared" si="9"/>
        <v>2</v>
      </c>
      <c r="Q43" s="152">
        <f t="shared" si="9"/>
        <v>-2</v>
      </c>
    </row>
    <row r="44" spans="3:18" x14ac:dyDescent="0.25">
      <c r="F44">
        <v>10898</v>
      </c>
      <c r="G44">
        <v>12902</v>
      </c>
      <c r="H44">
        <v>12898</v>
      </c>
      <c r="I44">
        <v>12902</v>
      </c>
      <c r="J44">
        <v>13198</v>
      </c>
      <c r="K44">
        <v>13202</v>
      </c>
      <c r="L44">
        <v>13298</v>
      </c>
      <c r="M44">
        <v>13102</v>
      </c>
      <c r="N44">
        <v>13098</v>
      </c>
      <c r="O44">
        <v>13202</v>
      </c>
      <c r="P44">
        <v>13298</v>
      </c>
      <c r="Q44">
        <v>12902</v>
      </c>
    </row>
    <row r="45" spans="3:18" x14ac:dyDescent="0.25">
      <c r="F45" s="130">
        <v>10900</v>
      </c>
      <c r="G45" s="131">
        <v>12900</v>
      </c>
      <c r="H45" s="131">
        <v>12900</v>
      </c>
      <c r="I45" s="131">
        <v>12900</v>
      </c>
      <c r="J45" s="131">
        <v>13200</v>
      </c>
      <c r="K45" s="131">
        <v>13200</v>
      </c>
      <c r="L45" s="131">
        <v>13300</v>
      </c>
      <c r="M45" s="131">
        <v>13100</v>
      </c>
      <c r="N45" s="131">
        <v>13100</v>
      </c>
      <c r="O45" s="131">
        <v>13200</v>
      </c>
      <c r="P45" s="131">
        <v>13300</v>
      </c>
      <c r="Q45" s="131">
        <v>12900</v>
      </c>
      <c r="R45" s="152">
        <f>SUM(F45:Q45)</f>
        <v>154900</v>
      </c>
    </row>
    <row r="46" spans="3:18" x14ac:dyDescent="0.25">
      <c r="E46">
        <v>4</v>
      </c>
      <c r="F46" s="150">
        <f>+F45/$E$46</f>
        <v>2725</v>
      </c>
      <c r="G46" s="150">
        <f t="shared" ref="G46:Q46" si="10">+G45/$E$46</f>
        <v>3225</v>
      </c>
      <c r="H46" s="150">
        <f t="shared" si="10"/>
        <v>3225</v>
      </c>
      <c r="I46" s="150">
        <f t="shared" si="10"/>
        <v>3225</v>
      </c>
      <c r="J46" s="150">
        <f t="shared" si="10"/>
        <v>3300</v>
      </c>
      <c r="K46" s="150">
        <f t="shared" si="10"/>
        <v>3300</v>
      </c>
      <c r="L46" s="150">
        <f t="shared" si="10"/>
        <v>3325</v>
      </c>
      <c r="M46" s="150">
        <f t="shared" si="10"/>
        <v>3275</v>
      </c>
      <c r="N46" s="150">
        <f t="shared" si="10"/>
        <v>3275</v>
      </c>
      <c r="O46" s="150">
        <f t="shared" si="10"/>
        <v>3300</v>
      </c>
      <c r="P46" s="150">
        <f t="shared" si="10"/>
        <v>3325</v>
      </c>
      <c r="Q46" s="150">
        <f t="shared" si="10"/>
        <v>3225</v>
      </c>
    </row>
    <row r="47" spans="3:18" x14ac:dyDescent="0.25">
      <c r="F47" s="150">
        <v>2725</v>
      </c>
      <c r="G47" s="150">
        <v>3225</v>
      </c>
      <c r="H47" s="150">
        <v>3225</v>
      </c>
      <c r="I47" s="150">
        <v>3225</v>
      </c>
      <c r="J47" s="150">
        <v>3300</v>
      </c>
      <c r="K47" s="150">
        <v>3300</v>
      </c>
      <c r="L47" s="150">
        <v>3325</v>
      </c>
      <c r="M47" s="150">
        <v>3275</v>
      </c>
      <c r="N47" s="150">
        <v>3275</v>
      </c>
      <c r="O47" s="150">
        <v>3300</v>
      </c>
      <c r="P47" s="150">
        <v>3325</v>
      </c>
      <c r="Q47" s="150">
        <v>3225</v>
      </c>
    </row>
    <row r="48" spans="3:18" x14ac:dyDescent="0.25">
      <c r="F48">
        <v>50</v>
      </c>
      <c r="G48">
        <v>50</v>
      </c>
      <c r="H48">
        <v>50</v>
      </c>
      <c r="I48">
        <v>50</v>
      </c>
      <c r="J48">
        <v>50</v>
      </c>
      <c r="K48">
        <v>50</v>
      </c>
      <c r="L48">
        <v>50</v>
      </c>
      <c r="M48">
        <v>50</v>
      </c>
      <c r="N48">
        <v>50</v>
      </c>
      <c r="O48">
        <v>50</v>
      </c>
      <c r="P48">
        <v>50</v>
      </c>
      <c r="Q48">
        <v>50</v>
      </c>
    </row>
    <row r="49" spans="6:17" x14ac:dyDescent="0.25">
      <c r="F49" s="150">
        <f>+F47-F48</f>
        <v>2675</v>
      </c>
      <c r="G49" s="150">
        <f t="shared" ref="G49:Q49" si="11">+G47-G48</f>
        <v>3175</v>
      </c>
      <c r="H49" s="150">
        <f t="shared" si="11"/>
        <v>3175</v>
      </c>
      <c r="I49" s="150">
        <f t="shared" si="11"/>
        <v>3175</v>
      </c>
      <c r="J49" s="150">
        <f t="shared" si="11"/>
        <v>3250</v>
      </c>
      <c r="K49" s="150">
        <f t="shared" si="11"/>
        <v>3250</v>
      </c>
      <c r="L49" s="150">
        <f t="shared" si="11"/>
        <v>3275</v>
      </c>
      <c r="M49" s="150">
        <f t="shared" si="11"/>
        <v>3225</v>
      </c>
      <c r="N49" s="150">
        <f t="shared" si="11"/>
        <v>3225</v>
      </c>
      <c r="O49" s="150">
        <f t="shared" si="11"/>
        <v>3250</v>
      </c>
      <c r="P49" s="150">
        <f t="shared" si="11"/>
        <v>3275</v>
      </c>
      <c r="Q49" s="150">
        <f t="shared" si="11"/>
        <v>3175</v>
      </c>
    </row>
    <row r="50" spans="6:17" x14ac:dyDescent="0.25">
      <c r="F50">
        <v>2675</v>
      </c>
      <c r="G50">
        <v>3175</v>
      </c>
      <c r="H50">
        <v>3175</v>
      </c>
      <c r="I50">
        <v>3175</v>
      </c>
      <c r="J50">
        <v>3250</v>
      </c>
      <c r="K50">
        <v>3250</v>
      </c>
      <c r="L50">
        <v>3275</v>
      </c>
      <c r="M50">
        <v>3225</v>
      </c>
      <c r="N50">
        <v>3225</v>
      </c>
      <c r="O50">
        <v>3250</v>
      </c>
      <c r="P50">
        <v>3275</v>
      </c>
      <c r="Q50">
        <v>3175</v>
      </c>
    </row>
    <row r="52" spans="6:17" x14ac:dyDescent="0.25">
      <c r="F52" s="152">
        <f>+F45-F48</f>
        <v>10850</v>
      </c>
      <c r="G52" s="152">
        <f t="shared" ref="G52:Q52" si="12">+G45-G48</f>
        <v>12850</v>
      </c>
      <c r="H52" s="152">
        <f t="shared" si="12"/>
        <v>12850</v>
      </c>
      <c r="I52" s="152">
        <f t="shared" si="12"/>
        <v>12850</v>
      </c>
      <c r="J52" s="152">
        <f t="shared" si="12"/>
        <v>13150</v>
      </c>
      <c r="K52" s="152">
        <f t="shared" si="12"/>
        <v>13150</v>
      </c>
      <c r="L52" s="152">
        <f t="shared" si="12"/>
        <v>13250</v>
      </c>
      <c r="M52" s="152">
        <f t="shared" si="12"/>
        <v>13050</v>
      </c>
      <c r="N52" s="152">
        <f t="shared" si="12"/>
        <v>13050</v>
      </c>
      <c r="O52" s="152">
        <f t="shared" si="12"/>
        <v>13150</v>
      </c>
      <c r="P52" s="152">
        <f t="shared" si="12"/>
        <v>13250</v>
      </c>
      <c r="Q52" s="152">
        <f t="shared" si="12"/>
        <v>12850</v>
      </c>
    </row>
    <row r="53" spans="6:17" x14ac:dyDescent="0.25">
      <c r="F53">
        <v>10850</v>
      </c>
      <c r="G53">
        <v>12850</v>
      </c>
      <c r="H53">
        <v>12850</v>
      </c>
      <c r="I53">
        <v>12850</v>
      </c>
      <c r="J53">
        <v>13150</v>
      </c>
      <c r="K53">
        <v>13150</v>
      </c>
      <c r="L53">
        <v>13250</v>
      </c>
      <c r="M53">
        <v>13050</v>
      </c>
      <c r="N53">
        <v>13050</v>
      </c>
      <c r="O53">
        <v>13150</v>
      </c>
      <c r="P53">
        <v>13250</v>
      </c>
      <c r="Q53">
        <v>12850</v>
      </c>
    </row>
    <row r="54" spans="6:17" x14ac:dyDescent="0.25">
      <c r="F54">
        <f>+F53/$E$46</f>
        <v>2712.5</v>
      </c>
      <c r="G54">
        <f t="shared" ref="G54:Q54" si="13">+G53/$E$46</f>
        <v>3212.5</v>
      </c>
      <c r="H54">
        <f t="shared" si="13"/>
        <v>3212.5</v>
      </c>
      <c r="I54">
        <f t="shared" si="13"/>
        <v>3212.5</v>
      </c>
      <c r="J54">
        <f t="shared" si="13"/>
        <v>3287.5</v>
      </c>
      <c r="K54">
        <f t="shared" si="13"/>
        <v>3287.5</v>
      </c>
      <c r="L54">
        <f t="shared" si="13"/>
        <v>3312.5</v>
      </c>
      <c r="M54">
        <f t="shared" si="13"/>
        <v>3262.5</v>
      </c>
      <c r="N54">
        <f t="shared" si="13"/>
        <v>3262.5</v>
      </c>
      <c r="O54">
        <f t="shared" si="13"/>
        <v>3287.5</v>
      </c>
      <c r="P54">
        <f t="shared" si="13"/>
        <v>3312.5</v>
      </c>
      <c r="Q54">
        <f t="shared" si="13"/>
        <v>3212.5</v>
      </c>
    </row>
    <row r="55" spans="6:17" x14ac:dyDescent="0.25">
      <c r="F55">
        <v>2712</v>
      </c>
      <c r="G55">
        <v>3213</v>
      </c>
      <c r="H55">
        <v>3212</v>
      </c>
      <c r="I55">
        <v>3213</v>
      </c>
      <c r="J55">
        <v>3287</v>
      </c>
      <c r="K55">
        <v>3288</v>
      </c>
      <c r="L55">
        <v>3312</v>
      </c>
      <c r="M55">
        <v>3263</v>
      </c>
      <c r="N55">
        <v>3262</v>
      </c>
      <c r="O55">
        <v>3288</v>
      </c>
      <c r="P55">
        <v>3312</v>
      </c>
      <c r="Q55">
        <v>3213</v>
      </c>
    </row>
    <row r="56" spans="6:17" x14ac:dyDescent="0.25">
      <c r="F56">
        <v>50</v>
      </c>
      <c r="G56">
        <v>50</v>
      </c>
      <c r="H56">
        <v>50</v>
      </c>
      <c r="I56">
        <v>50</v>
      </c>
      <c r="J56">
        <v>50</v>
      </c>
      <c r="K56">
        <v>50</v>
      </c>
      <c r="L56">
        <v>50</v>
      </c>
      <c r="M56">
        <v>50</v>
      </c>
      <c r="N56">
        <v>50</v>
      </c>
      <c r="O56">
        <v>50</v>
      </c>
      <c r="P56">
        <v>50</v>
      </c>
      <c r="Q56">
        <v>50</v>
      </c>
    </row>
    <row r="60" spans="6:17" x14ac:dyDescent="0.25">
      <c r="F60" s="130">
        <v>10900</v>
      </c>
      <c r="G60" s="131">
        <v>12900</v>
      </c>
      <c r="H60" s="131">
        <v>12900</v>
      </c>
      <c r="I60" s="131">
        <v>12900</v>
      </c>
      <c r="J60" s="131">
        <v>13200</v>
      </c>
      <c r="K60" s="131">
        <v>13200</v>
      </c>
      <c r="L60" s="131">
        <v>13300</v>
      </c>
      <c r="M60" s="131">
        <v>13100</v>
      </c>
      <c r="N60" s="131">
        <v>13100</v>
      </c>
      <c r="O60" s="131">
        <v>13200</v>
      </c>
      <c r="P60" s="131">
        <v>13300</v>
      </c>
      <c r="Q60" s="131">
        <v>12900</v>
      </c>
    </row>
    <row r="61" spans="6:17" x14ac:dyDescent="0.25">
      <c r="F61">
        <v>10900</v>
      </c>
      <c r="G61">
        <v>12900</v>
      </c>
      <c r="H61">
        <v>12900</v>
      </c>
      <c r="I61">
        <v>12900</v>
      </c>
      <c r="J61">
        <v>13200</v>
      </c>
      <c r="K61">
        <v>13200</v>
      </c>
      <c r="L61">
        <v>13300</v>
      </c>
      <c r="M61">
        <v>13100</v>
      </c>
      <c r="N61">
        <v>13100</v>
      </c>
      <c r="O61">
        <v>13200</v>
      </c>
      <c r="P61">
        <v>13300</v>
      </c>
      <c r="Q61">
        <v>12900</v>
      </c>
    </row>
    <row r="62" spans="6:17" x14ac:dyDescent="0.25">
      <c r="F62" s="152">
        <f>+F60-F61</f>
        <v>0</v>
      </c>
      <c r="G62" s="152">
        <f t="shared" ref="G62:Q62" si="14">+G60-G61</f>
        <v>0</v>
      </c>
      <c r="H62" s="152">
        <f t="shared" si="14"/>
        <v>0</v>
      </c>
      <c r="I62" s="152">
        <f t="shared" si="14"/>
        <v>0</v>
      </c>
      <c r="J62" s="152">
        <f t="shared" si="14"/>
        <v>0</v>
      </c>
      <c r="K62" s="152">
        <f t="shared" si="14"/>
        <v>0</v>
      </c>
      <c r="L62" s="152">
        <f t="shared" si="14"/>
        <v>0</v>
      </c>
      <c r="M62" s="152">
        <f t="shared" si="14"/>
        <v>0</v>
      </c>
      <c r="N62" s="152">
        <f t="shared" si="14"/>
        <v>0</v>
      </c>
      <c r="O62" s="152">
        <f t="shared" si="14"/>
        <v>0</v>
      </c>
      <c r="P62" s="152">
        <f t="shared" si="14"/>
        <v>0</v>
      </c>
      <c r="Q62" s="152">
        <f t="shared" si="14"/>
        <v>0</v>
      </c>
    </row>
    <row r="64" spans="6:17" x14ac:dyDescent="0.25">
      <c r="F64" s="153">
        <v>1067921000</v>
      </c>
      <c r="G64" s="153"/>
      <c r="H64" s="154"/>
      <c r="I64" s="154"/>
      <c r="J64" s="153"/>
      <c r="K64" s="153">
        <v>407538000</v>
      </c>
      <c r="L64" s="153">
        <v>18862000</v>
      </c>
      <c r="M64" s="153"/>
      <c r="N64" s="153"/>
      <c r="O64" s="153"/>
      <c r="P64" s="153"/>
      <c r="Q64" s="153"/>
    </row>
    <row r="65" spans="5:18" x14ac:dyDescent="0.25">
      <c r="E65" s="155">
        <f>+F56/F52</f>
        <v>4.608294930875576E-3</v>
      </c>
      <c r="F65" s="158">
        <f>+F64*$E$65</f>
        <v>4921294.9308755761</v>
      </c>
      <c r="G65" s="156"/>
      <c r="H65" s="156"/>
      <c r="I65" s="156"/>
      <c r="J65" s="156"/>
      <c r="K65" s="156">
        <f>+K64*$E$65</f>
        <v>1878055.2995391705</v>
      </c>
      <c r="L65" s="156">
        <f>+L64*$E$65</f>
        <v>86921.658986175113</v>
      </c>
    </row>
    <row r="67" spans="5:18" x14ac:dyDescent="0.25">
      <c r="F67" s="157">
        <f>+F64-F65</f>
        <v>1062999705.0691245</v>
      </c>
      <c r="G67" s="157">
        <f t="shared" ref="G67:Q67" si="15">+G64-G65</f>
        <v>0</v>
      </c>
      <c r="H67" s="157">
        <f t="shared" si="15"/>
        <v>0</v>
      </c>
      <c r="I67" s="157">
        <f t="shared" si="15"/>
        <v>0</v>
      </c>
      <c r="J67" s="157">
        <f t="shared" si="15"/>
        <v>0</v>
      </c>
      <c r="K67" s="157">
        <f t="shared" si="15"/>
        <v>405659944.70046085</v>
      </c>
      <c r="L67" s="157">
        <f t="shared" si="15"/>
        <v>18775078.341013826</v>
      </c>
      <c r="M67" s="157">
        <f t="shared" si="15"/>
        <v>0</v>
      </c>
      <c r="N67" s="157">
        <f t="shared" si="15"/>
        <v>0</v>
      </c>
      <c r="O67" s="157">
        <f t="shared" si="15"/>
        <v>0</v>
      </c>
      <c r="P67" s="157">
        <f t="shared" si="15"/>
        <v>0</v>
      </c>
      <c r="Q67" s="157">
        <f t="shared" si="15"/>
        <v>0</v>
      </c>
    </row>
    <row r="68" spans="5:18" x14ac:dyDescent="0.25">
      <c r="E68">
        <v>4</v>
      </c>
      <c r="F68" s="158">
        <f>+F67/$E$68</f>
        <v>265749926.26728112</v>
      </c>
      <c r="G68" s="158">
        <f t="shared" ref="G68:Q68" si="16">+G67/$E$68</f>
        <v>0</v>
      </c>
      <c r="H68" s="158">
        <f t="shared" si="16"/>
        <v>0</v>
      </c>
      <c r="I68" s="158">
        <f t="shared" si="16"/>
        <v>0</v>
      </c>
      <c r="J68" s="158">
        <f t="shared" si="16"/>
        <v>0</v>
      </c>
      <c r="K68" s="158">
        <f t="shared" si="16"/>
        <v>101414986.17511521</v>
      </c>
      <c r="L68" s="158">
        <f t="shared" si="16"/>
        <v>4693769.5852534566</v>
      </c>
      <c r="M68" s="158">
        <f t="shared" si="16"/>
        <v>0</v>
      </c>
      <c r="N68" s="158">
        <f t="shared" si="16"/>
        <v>0</v>
      </c>
      <c r="O68" s="158">
        <f t="shared" si="16"/>
        <v>0</v>
      </c>
      <c r="P68" s="158">
        <f t="shared" si="16"/>
        <v>0</v>
      </c>
      <c r="Q68" s="158">
        <f t="shared" si="16"/>
        <v>0</v>
      </c>
    </row>
    <row r="70" spans="5:18" x14ac:dyDescent="0.25">
      <c r="F70" s="157">
        <v>4921295</v>
      </c>
      <c r="G70" s="157"/>
      <c r="H70" s="157"/>
      <c r="I70" s="157"/>
      <c r="J70" s="157"/>
      <c r="K70" s="157">
        <v>1878055</v>
      </c>
      <c r="L70" s="157">
        <v>86922</v>
      </c>
      <c r="M70" s="157"/>
      <c r="N70" s="157"/>
      <c r="O70" s="157"/>
      <c r="P70" s="157"/>
      <c r="Q70" s="157"/>
    </row>
    <row r="73" spans="5:18" x14ac:dyDescent="0.25">
      <c r="E73">
        <v>1494321000</v>
      </c>
      <c r="F73">
        <v>802171073</v>
      </c>
      <c r="G73">
        <v>0</v>
      </c>
      <c r="H73">
        <v>0</v>
      </c>
      <c r="I73">
        <v>0</v>
      </c>
      <c r="J73">
        <v>0</v>
      </c>
      <c r="K73">
        <v>306123013</v>
      </c>
      <c r="L73">
        <v>14168232</v>
      </c>
      <c r="M73">
        <v>0</v>
      </c>
      <c r="N73">
        <v>0</v>
      </c>
      <c r="O73">
        <v>0</v>
      </c>
      <c r="P73">
        <v>0</v>
      </c>
      <c r="Q73">
        <v>0</v>
      </c>
      <c r="R73" s="159">
        <f>SUM(F73:Q73)</f>
        <v>1122462318</v>
      </c>
    </row>
    <row r="75" spans="5:18" x14ac:dyDescent="0.25">
      <c r="F75" s="96">
        <v>1067920999</v>
      </c>
      <c r="G75" s="96">
        <v>0</v>
      </c>
      <c r="H75" s="96">
        <v>0</v>
      </c>
      <c r="I75" s="96">
        <v>0</v>
      </c>
      <c r="J75" s="96">
        <v>0</v>
      </c>
      <c r="K75" s="96">
        <v>407537999</v>
      </c>
      <c r="L75" s="96">
        <v>18862002</v>
      </c>
      <c r="M75" s="96">
        <v>0</v>
      </c>
      <c r="N75" s="96">
        <v>0</v>
      </c>
      <c r="O75" s="96">
        <v>0</v>
      </c>
      <c r="P75" s="96">
        <v>0</v>
      </c>
      <c r="Q75" s="96">
        <v>0</v>
      </c>
      <c r="R75" s="159">
        <f>+E73-R73</f>
        <v>371858682</v>
      </c>
    </row>
    <row r="79" spans="5:18" x14ac:dyDescent="0.25">
      <c r="F79">
        <v>198474362</v>
      </c>
      <c r="G79">
        <v>198474362</v>
      </c>
      <c r="H79">
        <f>+F79-G79</f>
        <v>0</v>
      </c>
    </row>
    <row r="81" spans="6:6" x14ac:dyDescent="0.25">
      <c r="F81">
        <f>+F79/4</f>
        <v>49618590.5</v>
      </c>
    </row>
  </sheetData>
  <mergeCells count="6">
    <mergeCell ref="B5:B9"/>
    <mergeCell ref="B12:B15"/>
    <mergeCell ref="B20:B24"/>
    <mergeCell ref="D5:D9"/>
    <mergeCell ref="D12:D15"/>
    <mergeCell ref="D20:D24"/>
  </mergeCells>
  <phoneticPr fontId="78" type="noConversion"/>
  <pageMargins left="0.7" right="0.7" top="0.75" bottom="0.75" header="0.3" footer="0.3"/>
  <pageSetup paperSize="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1617"/>
  <sheetViews>
    <sheetView zoomScale="57" zoomScaleNormal="57" workbookViewId="0">
      <selection activeCell="E2" sqref="E1:AY2"/>
    </sheetView>
  </sheetViews>
  <sheetFormatPr baseColWidth="10" defaultRowHeight="15" x14ac:dyDescent="0.25"/>
  <cols>
    <col min="2" max="3" width="17.28515625" customWidth="1"/>
    <col min="5" max="11" width="31.5703125" customWidth="1"/>
    <col min="12" max="12" width="29" customWidth="1"/>
    <col min="13" max="13" width="29.28515625" customWidth="1"/>
    <col min="14" max="14" width="30.42578125" customWidth="1"/>
    <col min="15" max="15" width="28.140625" customWidth="1"/>
    <col min="16" max="17" width="11.42578125" hidden="1" customWidth="1"/>
    <col min="18" max="18" width="31" hidden="1" customWidth="1"/>
    <col min="19" max="19" width="21.42578125" customWidth="1"/>
    <col min="20" max="23" width="27.85546875" hidden="1" customWidth="1"/>
    <col min="24" max="24" width="4.140625" hidden="1" customWidth="1"/>
    <col min="25" max="25" width="28.28515625" customWidth="1"/>
    <col min="26" max="26" width="35.85546875" hidden="1" customWidth="1"/>
    <col min="27" max="27" width="30.140625" customWidth="1"/>
    <col min="28" max="28" width="27.5703125" customWidth="1"/>
    <col min="29" max="31" width="11.42578125" hidden="1" customWidth="1"/>
    <col min="32" max="32" width="29.42578125" customWidth="1"/>
    <col min="33" max="33" width="19.85546875" customWidth="1"/>
    <col min="34" max="49" width="11.5703125" customWidth="1"/>
    <col min="50" max="50" width="23.5703125" customWidth="1"/>
    <col min="51" max="51" width="17.42578125" customWidth="1"/>
  </cols>
  <sheetData>
    <row r="1" spans="1:51" ht="28.5" x14ac:dyDescent="0.25">
      <c r="A1" s="863"/>
      <c r="B1" s="864"/>
      <c r="C1" s="864"/>
      <c r="D1" s="864"/>
      <c r="E1" s="867" t="s">
        <v>39</v>
      </c>
      <c r="F1" s="867"/>
      <c r="G1" s="867"/>
      <c r="H1" s="867"/>
      <c r="I1" s="867"/>
      <c r="J1" s="867"/>
      <c r="K1" s="867"/>
      <c r="L1" s="867"/>
      <c r="M1" s="867"/>
      <c r="N1" s="867"/>
      <c r="O1" s="867"/>
      <c r="P1" s="867"/>
      <c r="Q1" s="867"/>
      <c r="R1" s="867"/>
      <c r="S1" s="867"/>
      <c r="T1" s="867"/>
      <c r="U1" s="867"/>
      <c r="V1" s="867"/>
      <c r="W1" s="867"/>
      <c r="X1" s="867"/>
      <c r="Y1" s="867"/>
      <c r="Z1" s="867"/>
      <c r="AA1" s="867"/>
      <c r="AB1" s="867"/>
      <c r="AC1" s="867"/>
      <c r="AD1" s="867"/>
      <c r="AE1" s="867"/>
      <c r="AF1" s="867"/>
      <c r="AG1" s="867"/>
      <c r="AH1" s="867"/>
      <c r="AI1" s="867"/>
      <c r="AJ1" s="867"/>
      <c r="AK1" s="867"/>
      <c r="AL1" s="867"/>
      <c r="AM1" s="867"/>
      <c r="AN1" s="867"/>
      <c r="AO1" s="867"/>
      <c r="AP1" s="867"/>
      <c r="AQ1" s="867"/>
      <c r="AR1" s="867"/>
      <c r="AS1" s="867"/>
      <c r="AT1" s="867"/>
      <c r="AU1" s="867"/>
      <c r="AV1" s="867"/>
      <c r="AW1" s="867"/>
      <c r="AX1" s="867"/>
      <c r="AY1" s="867"/>
    </row>
    <row r="2" spans="1:51" ht="28.5" thickBot="1" x14ac:dyDescent="0.3">
      <c r="A2" s="865"/>
      <c r="B2" s="866"/>
      <c r="C2" s="866"/>
      <c r="D2" s="866"/>
      <c r="E2" s="868" t="s">
        <v>271</v>
      </c>
      <c r="F2" s="868"/>
      <c r="G2" s="868"/>
      <c r="H2" s="868"/>
      <c r="I2" s="868"/>
      <c r="J2" s="868"/>
      <c r="K2" s="868"/>
      <c r="L2" s="868"/>
      <c r="M2" s="868"/>
      <c r="N2" s="868"/>
      <c r="O2" s="868"/>
      <c r="P2" s="868"/>
      <c r="Q2" s="868"/>
      <c r="R2" s="868"/>
      <c r="S2" s="868"/>
      <c r="T2" s="868"/>
      <c r="U2" s="868"/>
      <c r="V2" s="868"/>
      <c r="W2" s="868"/>
      <c r="X2" s="868"/>
      <c r="Y2" s="868"/>
      <c r="Z2" s="868"/>
      <c r="AA2" s="868"/>
      <c r="AB2" s="868"/>
      <c r="AC2" s="868"/>
      <c r="AD2" s="868"/>
      <c r="AE2" s="868"/>
      <c r="AF2" s="868"/>
      <c r="AG2" s="868"/>
      <c r="AH2" s="868"/>
      <c r="AI2" s="868"/>
      <c r="AJ2" s="868"/>
      <c r="AK2" s="868"/>
      <c r="AL2" s="868"/>
      <c r="AM2" s="868"/>
      <c r="AN2" s="868"/>
      <c r="AO2" s="868"/>
      <c r="AP2" s="868"/>
      <c r="AQ2" s="868"/>
      <c r="AR2" s="868"/>
      <c r="AS2" s="868"/>
      <c r="AT2" s="868"/>
      <c r="AU2" s="868"/>
      <c r="AV2" s="868"/>
      <c r="AW2" s="868"/>
      <c r="AX2" s="868"/>
      <c r="AY2" s="868"/>
    </row>
    <row r="3" spans="1:51" ht="16.5" thickBot="1" x14ac:dyDescent="0.3">
      <c r="A3" s="865"/>
      <c r="B3" s="866"/>
      <c r="C3" s="866"/>
      <c r="D3" s="866"/>
      <c r="E3" s="869" t="s">
        <v>40</v>
      </c>
      <c r="F3" s="870"/>
      <c r="G3" s="870"/>
      <c r="H3" s="870"/>
      <c r="I3" s="870"/>
      <c r="J3" s="870"/>
      <c r="K3" s="870"/>
      <c r="L3" s="870"/>
      <c r="M3" s="870"/>
      <c r="N3" s="870"/>
      <c r="O3" s="870"/>
      <c r="P3" s="870"/>
      <c r="Q3" s="870"/>
      <c r="R3" s="870"/>
      <c r="S3" s="870"/>
      <c r="T3" s="870"/>
      <c r="U3" s="870"/>
      <c r="V3" s="870"/>
      <c r="W3" s="870"/>
      <c r="X3" s="870"/>
      <c r="Y3" s="870"/>
      <c r="Z3" s="870"/>
      <c r="AA3" s="870"/>
      <c r="AB3" s="870"/>
      <c r="AC3" s="870"/>
      <c r="AD3" s="871"/>
      <c r="AE3" s="872" t="s">
        <v>272</v>
      </c>
      <c r="AF3" s="873"/>
      <c r="AG3" s="873"/>
      <c r="AH3" s="873"/>
      <c r="AI3" s="873"/>
      <c r="AJ3" s="873"/>
      <c r="AK3" s="873"/>
      <c r="AL3" s="873"/>
      <c r="AM3" s="873"/>
      <c r="AN3" s="873"/>
      <c r="AO3" s="873"/>
      <c r="AP3" s="873"/>
      <c r="AQ3" s="873"/>
      <c r="AR3" s="873"/>
      <c r="AS3" s="873"/>
      <c r="AT3" s="873"/>
      <c r="AU3" s="873"/>
      <c r="AV3" s="873"/>
      <c r="AW3" s="873"/>
      <c r="AX3" s="873"/>
      <c r="AY3" s="874"/>
    </row>
    <row r="4" spans="1:51" ht="18.75" thickBot="1" x14ac:dyDescent="0.3">
      <c r="A4" s="875" t="s">
        <v>0</v>
      </c>
      <c r="B4" s="876"/>
      <c r="C4" s="876"/>
      <c r="D4" s="877"/>
      <c r="E4" s="878" t="s">
        <v>278</v>
      </c>
      <c r="F4" s="878"/>
      <c r="G4" s="879"/>
      <c r="H4" s="879"/>
      <c r="I4" s="879"/>
      <c r="J4" s="879"/>
      <c r="K4" s="879"/>
      <c r="L4" s="879"/>
      <c r="M4" s="879"/>
      <c r="N4" s="879"/>
      <c r="O4" s="879"/>
      <c r="P4" s="879"/>
      <c r="Q4" s="879"/>
      <c r="R4" s="879"/>
      <c r="S4" s="879"/>
      <c r="T4" s="879"/>
      <c r="U4" s="879"/>
      <c r="V4" s="879"/>
      <c r="W4" s="879"/>
      <c r="X4" s="879"/>
      <c r="Y4" s="879"/>
      <c r="Z4" s="879"/>
      <c r="AA4" s="879"/>
      <c r="AB4" s="879"/>
      <c r="AC4" s="879"/>
      <c r="AD4" s="879"/>
      <c r="AE4" s="879"/>
      <c r="AF4" s="879"/>
      <c r="AG4" s="879"/>
      <c r="AH4" s="879"/>
      <c r="AI4" s="879"/>
      <c r="AJ4" s="879"/>
      <c r="AK4" s="879"/>
      <c r="AL4" s="879"/>
      <c r="AM4" s="879"/>
      <c r="AN4" s="879"/>
      <c r="AO4" s="879"/>
      <c r="AP4" s="879"/>
      <c r="AQ4" s="879"/>
      <c r="AR4" s="879"/>
      <c r="AS4" s="879"/>
      <c r="AT4" s="879"/>
      <c r="AU4" s="879"/>
      <c r="AV4" s="879"/>
      <c r="AW4" s="879"/>
      <c r="AX4" s="879"/>
      <c r="AY4" s="880"/>
    </row>
    <row r="5" spans="1:51" ht="18.75" thickBot="1" x14ac:dyDescent="0.3">
      <c r="A5" s="840" t="s">
        <v>2</v>
      </c>
      <c r="B5" s="841"/>
      <c r="C5" s="841"/>
      <c r="D5" s="842"/>
      <c r="E5" s="843" t="s">
        <v>279</v>
      </c>
      <c r="F5" s="843"/>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c r="AF5" s="844"/>
      <c r="AG5" s="844"/>
      <c r="AH5" s="844"/>
      <c r="AI5" s="844"/>
      <c r="AJ5" s="844"/>
      <c r="AK5" s="844"/>
      <c r="AL5" s="844"/>
      <c r="AM5" s="844"/>
      <c r="AN5" s="844"/>
      <c r="AO5" s="844"/>
      <c r="AP5" s="844"/>
      <c r="AQ5" s="844"/>
      <c r="AR5" s="844"/>
      <c r="AS5" s="844"/>
      <c r="AT5" s="844"/>
      <c r="AU5" s="844"/>
      <c r="AV5" s="844"/>
      <c r="AW5" s="844"/>
      <c r="AX5" s="844"/>
      <c r="AY5" s="845"/>
    </row>
    <row r="6" spans="1:51" ht="18.75" thickBot="1" x14ac:dyDescent="0.3">
      <c r="A6" s="846" t="s">
        <v>21</v>
      </c>
      <c r="B6" s="847"/>
      <c r="C6" s="847"/>
      <c r="D6" s="848"/>
      <c r="E6" s="849" t="s">
        <v>589</v>
      </c>
      <c r="F6" s="849"/>
      <c r="G6" s="849"/>
      <c r="H6" s="849"/>
      <c r="I6" s="849"/>
      <c r="J6" s="849"/>
      <c r="K6" s="849"/>
      <c r="L6" s="849"/>
      <c r="M6" s="849"/>
      <c r="N6" s="849"/>
      <c r="O6" s="849"/>
      <c r="P6" s="849"/>
      <c r="Q6" s="849"/>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0"/>
      <c r="AY6" s="851"/>
    </row>
    <row r="7" spans="1:51" ht="18.75" thickBot="1" x14ac:dyDescent="0.3">
      <c r="A7" s="852"/>
      <c r="B7" s="853"/>
      <c r="C7" s="853"/>
      <c r="D7" s="853"/>
      <c r="E7" s="853"/>
      <c r="F7" s="853"/>
      <c r="G7" s="853"/>
      <c r="H7" s="853"/>
      <c r="I7" s="853"/>
      <c r="J7" s="853"/>
      <c r="K7" s="853"/>
      <c r="L7" s="853"/>
      <c r="M7" s="853"/>
      <c r="N7" s="853"/>
      <c r="O7" s="853"/>
      <c r="P7" s="853"/>
      <c r="Q7" s="853"/>
      <c r="R7" s="853"/>
      <c r="S7" s="853"/>
      <c r="T7" s="853"/>
      <c r="U7" s="853"/>
      <c r="V7" s="853"/>
      <c r="W7" s="853"/>
      <c r="X7" s="853"/>
      <c r="Y7" s="853"/>
      <c r="Z7" s="853"/>
      <c r="AA7" s="853"/>
      <c r="AB7" s="853"/>
      <c r="AC7" s="853"/>
      <c r="AD7" s="853"/>
      <c r="AE7" s="853"/>
      <c r="AF7" s="853"/>
      <c r="AG7" s="853"/>
      <c r="AH7" s="853"/>
      <c r="AI7" s="853"/>
      <c r="AJ7" s="853"/>
      <c r="AK7" s="853"/>
      <c r="AL7" s="853"/>
      <c r="AM7" s="853"/>
      <c r="AN7" s="853"/>
      <c r="AO7" s="853"/>
      <c r="AP7" s="853"/>
      <c r="AQ7" s="853"/>
      <c r="AR7" s="853"/>
      <c r="AS7" s="853"/>
      <c r="AT7" s="853"/>
      <c r="AU7" s="853"/>
      <c r="AV7" s="853"/>
      <c r="AW7" s="853"/>
      <c r="AX7" s="853"/>
      <c r="AY7" s="854"/>
    </row>
    <row r="8" spans="1:51" ht="38.25" customHeight="1" thickBot="1" x14ac:dyDescent="0.3">
      <c r="A8" s="855" t="s">
        <v>92</v>
      </c>
      <c r="B8" s="856"/>
      <c r="C8" s="856"/>
      <c r="D8" s="856"/>
      <c r="E8" s="856"/>
      <c r="F8" s="857"/>
      <c r="G8" s="858" t="s">
        <v>98</v>
      </c>
      <c r="H8" s="859"/>
      <c r="I8" s="859"/>
      <c r="J8" s="859"/>
      <c r="K8" s="859"/>
      <c r="L8" s="859"/>
      <c r="M8" s="859"/>
      <c r="N8" s="859"/>
      <c r="O8" s="859"/>
      <c r="P8" s="859"/>
      <c r="Q8" s="859"/>
      <c r="R8" s="859"/>
      <c r="S8" s="860"/>
      <c r="T8" s="858" t="s">
        <v>99</v>
      </c>
      <c r="U8" s="859"/>
      <c r="V8" s="859"/>
      <c r="W8" s="859"/>
      <c r="X8" s="859"/>
      <c r="Y8" s="859"/>
      <c r="Z8" s="859"/>
      <c r="AA8" s="859"/>
      <c r="AB8" s="859"/>
      <c r="AC8" s="859"/>
      <c r="AD8" s="859"/>
      <c r="AE8" s="859"/>
      <c r="AF8" s="860"/>
      <c r="AG8" s="861" t="s">
        <v>100</v>
      </c>
      <c r="AH8" s="862"/>
      <c r="AI8" s="862"/>
      <c r="AJ8" s="862"/>
      <c r="AK8" s="862"/>
      <c r="AL8" s="826" t="s">
        <v>106</v>
      </c>
      <c r="AM8" s="827"/>
      <c r="AN8" s="602"/>
      <c r="AO8" s="825" t="s">
        <v>68</v>
      </c>
      <c r="AP8" s="826"/>
      <c r="AQ8" s="826"/>
      <c r="AR8" s="826"/>
      <c r="AS8" s="826"/>
      <c r="AT8" s="826"/>
      <c r="AU8" s="826"/>
      <c r="AV8" s="826"/>
      <c r="AW8" s="826"/>
      <c r="AX8" s="827"/>
      <c r="AY8" s="828" t="s">
        <v>452</v>
      </c>
    </row>
    <row r="9" spans="1:51" ht="54.75" customHeight="1" thickBot="1" x14ac:dyDescent="0.3">
      <c r="A9" s="453" t="s">
        <v>93</v>
      </c>
      <c r="B9" s="454" t="s">
        <v>94</v>
      </c>
      <c r="C9" s="455" t="s">
        <v>95</v>
      </c>
      <c r="D9" s="456" t="s">
        <v>96</v>
      </c>
      <c r="E9" s="379" t="s">
        <v>440</v>
      </c>
      <c r="F9" s="379" t="s">
        <v>97</v>
      </c>
      <c r="G9" s="317" t="s">
        <v>6</v>
      </c>
      <c r="H9" s="317" t="s">
        <v>7</v>
      </c>
      <c r="I9" s="317" t="s">
        <v>8</v>
      </c>
      <c r="J9" s="317" t="s">
        <v>9</v>
      </c>
      <c r="K9" s="317" t="s">
        <v>10</v>
      </c>
      <c r="L9" s="317" t="s">
        <v>510</v>
      </c>
      <c r="M9" s="317" t="s">
        <v>12</v>
      </c>
      <c r="N9" s="317" t="s">
        <v>13</v>
      </c>
      <c r="O9" s="317" t="s">
        <v>14</v>
      </c>
      <c r="P9" s="317" t="s">
        <v>15</v>
      </c>
      <c r="Q9" s="317" t="s">
        <v>16</v>
      </c>
      <c r="R9" s="317" t="s">
        <v>17</v>
      </c>
      <c r="S9" s="380" t="s">
        <v>66</v>
      </c>
      <c r="T9" s="317" t="s">
        <v>6</v>
      </c>
      <c r="U9" s="317" t="s">
        <v>7</v>
      </c>
      <c r="V9" s="317" t="s">
        <v>8</v>
      </c>
      <c r="W9" s="317" t="s">
        <v>9</v>
      </c>
      <c r="X9" s="317" t="s">
        <v>10</v>
      </c>
      <c r="Y9" s="317" t="s">
        <v>11</v>
      </c>
      <c r="Z9" s="317" t="s">
        <v>12</v>
      </c>
      <c r="AA9" s="317" t="s">
        <v>13</v>
      </c>
      <c r="AB9" s="317" t="s">
        <v>14</v>
      </c>
      <c r="AC9" s="317" t="s">
        <v>15</v>
      </c>
      <c r="AD9" s="316" t="s">
        <v>16</v>
      </c>
      <c r="AE9" s="315" t="s">
        <v>17</v>
      </c>
      <c r="AF9" s="314" t="s">
        <v>67</v>
      </c>
      <c r="AG9" s="313" t="s">
        <v>101</v>
      </c>
      <c r="AH9" s="312" t="s">
        <v>102</v>
      </c>
      <c r="AI9" s="312" t="s">
        <v>103</v>
      </c>
      <c r="AJ9" s="312" t="s">
        <v>104</v>
      </c>
      <c r="AK9" s="312" t="s">
        <v>105</v>
      </c>
      <c r="AL9" s="312" t="s">
        <v>107</v>
      </c>
      <c r="AM9" s="312" t="s">
        <v>108</v>
      </c>
      <c r="AN9" s="311" t="s">
        <v>109</v>
      </c>
      <c r="AO9" s="311" t="s">
        <v>110</v>
      </c>
      <c r="AP9" s="311" t="s">
        <v>111</v>
      </c>
      <c r="AQ9" s="311" t="s">
        <v>112</v>
      </c>
      <c r="AR9" s="311" t="s">
        <v>113</v>
      </c>
      <c r="AS9" s="311" t="s">
        <v>114</v>
      </c>
      <c r="AT9" s="311" t="s">
        <v>115</v>
      </c>
      <c r="AU9" s="311" t="s">
        <v>116</v>
      </c>
      <c r="AV9" s="311" t="s">
        <v>117</v>
      </c>
      <c r="AW9" s="311" t="s">
        <v>118</v>
      </c>
      <c r="AX9" s="310" t="s">
        <v>119</v>
      </c>
      <c r="AY9" s="829"/>
    </row>
    <row r="10" spans="1:51" ht="18" x14ac:dyDescent="0.25">
      <c r="A10" s="830">
        <v>1</v>
      </c>
      <c r="B10" s="816" t="s">
        <v>274</v>
      </c>
      <c r="C10" s="818" t="s">
        <v>282</v>
      </c>
      <c r="D10" s="381" t="s">
        <v>41</v>
      </c>
      <c r="E10" s="548">
        <v>2</v>
      </c>
      <c r="F10" s="458">
        <v>2</v>
      </c>
      <c r="G10" s="458">
        <v>2</v>
      </c>
      <c r="H10" s="458">
        <v>2</v>
      </c>
      <c r="I10" s="458">
        <v>2</v>
      </c>
      <c r="J10" s="458">
        <v>2</v>
      </c>
      <c r="K10" s="458">
        <v>2</v>
      </c>
      <c r="L10" s="458">
        <v>2</v>
      </c>
      <c r="M10" s="510">
        <v>2</v>
      </c>
      <c r="N10" s="458">
        <v>2</v>
      </c>
      <c r="O10" s="510">
        <v>2</v>
      </c>
      <c r="P10" s="458"/>
      <c r="Q10" s="458"/>
      <c r="R10" s="458"/>
      <c r="S10" s="458"/>
      <c r="T10" s="458">
        <v>0.17</v>
      </c>
      <c r="U10" s="525">
        <v>0.37</v>
      </c>
      <c r="V10" s="525">
        <v>0.49</v>
      </c>
      <c r="W10" s="525">
        <v>0.66</v>
      </c>
      <c r="X10" s="525">
        <v>0.8600000000000001</v>
      </c>
      <c r="Y10" s="525">
        <v>1.03</v>
      </c>
      <c r="Z10" s="526">
        <v>1.26</v>
      </c>
      <c r="AA10" s="525">
        <v>1.46</v>
      </c>
      <c r="AB10" s="526">
        <v>1.69</v>
      </c>
      <c r="AC10" s="525"/>
      <c r="AD10" s="525"/>
      <c r="AE10" s="525"/>
      <c r="AF10" s="834"/>
      <c r="AG10" s="837" t="s">
        <v>283</v>
      </c>
      <c r="AH10" s="807" t="s">
        <v>284</v>
      </c>
      <c r="AI10" s="807" t="s">
        <v>285</v>
      </c>
      <c r="AJ10" s="807" t="s">
        <v>286</v>
      </c>
      <c r="AK10" s="807" t="s">
        <v>287</v>
      </c>
      <c r="AL10" s="806" t="s">
        <v>225</v>
      </c>
      <c r="AM10" s="806" t="s">
        <v>225</v>
      </c>
      <c r="AN10" s="823">
        <v>1698</v>
      </c>
      <c r="AO10" s="823" t="s">
        <v>288</v>
      </c>
      <c r="AP10" s="823" t="s">
        <v>288</v>
      </c>
      <c r="AQ10" s="820" t="s">
        <v>289</v>
      </c>
      <c r="AR10" s="807" t="s">
        <v>290</v>
      </c>
      <c r="AS10" s="807" t="s">
        <v>290</v>
      </c>
      <c r="AT10" s="807" t="s">
        <v>291</v>
      </c>
      <c r="AU10" s="807" t="s">
        <v>291</v>
      </c>
      <c r="AV10" s="807" t="s">
        <v>292</v>
      </c>
      <c r="AW10" s="807" t="s">
        <v>292</v>
      </c>
      <c r="AX10" s="809" t="s">
        <v>446</v>
      </c>
      <c r="AY10" s="810"/>
    </row>
    <row r="11" spans="1:51" ht="18" x14ac:dyDescent="0.25">
      <c r="A11" s="771"/>
      <c r="B11" s="772"/>
      <c r="C11" s="773"/>
      <c r="D11" s="383" t="s">
        <v>3</v>
      </c>
      <c r="E11" s="549">
        <v>466079000</v>
      </c>
      <c r="F11" s="384">
        <v>466079000</v>
      </c>
      <c r="G11" s="384">
        <v>466079000</v>
      </c>
      <c r="H11" s="384">
        <v>466079000</v>
      </c>
      <c r="I11" s="384">
        <v>466079000</v>
      </c>
      <c r="J11" s="384">
        <v>466079000</v>
      </c>
      <c r="K11" s="384">
        <v>466079000</v>
      </c>
      <c r="L11" s="384">
        <v>466079000</v>
      </c>
      <c r="M11" s="360">
        <v>466079000</v>
      </c>
      <c r="N11" s="384">
        <v>466079000</v>
      </c>
      <c r="O11" s="360">
        <v>466079000</v>
      </c>
      <c r="P11" s="384"/>
      <c r="Q11" s="384"/>
      <c r="R11" s="384"/>
      <c r="S11" s="384"/>
      <c r="T11" s="384">
        <v>430507000</v>
      </c>
      <c r="U11" s="385">
        <v>430507000</v>
      </c>
      <c r="V11" s="385">
        <v>430507000</v>
      </c>
      <c r="W11" s="385">
        <v>430507000</v>
      </c>
      <c r="X11" s="385">
        <v>430507000</v>
      </c>
      <c r="Y11" s="385">
        <v>456151000</v>
      </c>
      <c r="Z11" s="513">
        <v>456151000</v>
      </c>
      <c r="AA11" s="385">
        <v>456151000</v>
      </c>
      <c r="AB11" s="513">
        <v>456151000</v>
      </c>
      <c r="AC11" s="218"/>
      <c r="AD11" s="218"/>
      <c r="AE11" s="218"/>
      <c r="AF11" s="835"/>
      <c r="AG11" s="838"/>
      <c r="AH11" s="762"/>
      <c r="AI11" s="762"/>
      <c r="AJ11" s="762"/>
      <c r="AK11" s="762"/>
      <c r="AL11" s="767"/>
      <c r="AM11" s="767"/>
      <c r="AN11" s="765"/>
      <c r="AO11" s="765"/>
      <c r="AP11" s="765"/>
      <c r="AQ11" s="766"/>
      <c r="AR11" s="762"/>
      <c r="AS11" s="762"/>
      <c r="AT11" s="762"/>
      <c r="AU11" s="762"/>
      <c r="AV11" s="762"/>
      <c r="AW11" s="762"/>
      <c r="AX11" s="762"/>
      <c r="AY11" s="811"/>
    </row>
    <row r="12" spans="1:51" ht="27" x14ac:dyDescent="0.25">
      <c r="A12" s="771"/>
      <c r="B12" s="772"/>
      <c r="C12" s="773"/>
      <c r="D12" s="386" t="s">
        <v>42</v>
      </c>
      <c r="E12" s="550">
        <v>0</v>
      </c>
      <c r="F12" s="382">
        <v>0</v>
      </c>
      <c r="G12" s="382">
        <v>0</v>
      </c>
      <c r="H12" s="382">
        <v>0</v>
      </c>
      <c r="I12" s="382">
        <v>0</v>
      </c>
      <c r="J12" s="382">
        <v>0</v>
      </c>
      <c r="K12" s="382">
        <v>0</v>
      </c>
      <c r="L12" s="382">
        <v>0</v>
      </c>
      <c r="M12" s="359">
        <v>0</v>
      </c>
      <c r="N12" s="382">
        <v>0</v>
      </c>
      <c r="O12" s="359">
        <v>0</v>
      </c>
      <c r="P12" s="382"/>
      <c r="Q12" s="382"/>
      <c r="R12" s="382"/>
      <c r="S12" s="384"/>
      <c r="T12" s="382">
        <v>0</v>
      </c>
      <c r="U12" s="515">
        <v>0</v>
      </c>
      <c r="V12" s="515">
        <v>0</v>
      </c>
      <c r="W12" s="515">
        <v>0</v>
      </c>
      <c r="X12" s="515">
        <v>0</v>
      </c>
      <c r="Y12" s="515">
        <v>0</v>
      </c>
      <c r="Z12" s="517">
        <v>0</v>
      </c>
      <c r="AA12" s="515">
        <v>0</v>
      </c>
      <c r="AB12" s="517">
        <v>0</v>
      </c>
      <c r="AC12" s="515"/>
      <c r="AD12" s="515"/>
      <c r="AE12" s="515"/>
      <c r="AF12" s="835"/>
      <c r="AG12" s="838"/>
      <c r="AH12" s="762"/>
      <c r="AI12" s="762"/>
      <c r="AJ12" s="762"/>
      <c r="AK12" s="762"/>
      <c r="AL12" s="767"/>
      <c r="AM12" s="767"/>
      <c r="AN12" s="765"/>
      <c r="AO12" s="765"/>
      <c r="AP12" s="765"/>
      <c r="AQ12" s="766"/>
      <c r="AR12" s="762"/>
      <c r="AS12" s="762"/>
      <c r="AT12" s="762"/>
      <c r="AU12" s="762"/>
      <c r="AV12" s="762"/>
      <c r="AW12" s="762"/>
      <c r="AX12" s="762"/>
      <c r="AY12" s="811"/>
    </row>
    <row r="13" spans="1:51" ht="27" x14ac:dyDescent="0.25">
      <c r="A13" s="771"/>
      <c r="B13" s="772"/>
      <c r="C13" s="773"/>
      <c r="D13" s="383" t="s">
        <v>4</v>
      </c>
      <c r="E13" s="549">
        <v>37236901</v>
      </c>
      <c r="F13" s="384">
        <v>37236901</v>
      </c>
      <c r="G13" s="384">
        <v>37236901</v>
      </c>
      <c r="H13" s="384">
        <v>37236901</v>
      </c>
      <c r="I13" s="384">
        <v>37236901</v>
      </c>
      <c r="J13" s="384">
        <v>37236901</v>
      </c>
      <c r="K13" s="384">
        <v>37236901</v>
      </c>
      <c r="L13" s="384">
        <v>37236901</v>
      </c>
      <c r="M13" s="360">
        <v>37236901</v>
      </c>
      <c r="N13" s="384">
        <v>37236901</v>
      </c>
      <c r="O13" s="360">
        <v>37236901</v>
      </c>
      <c r="P13" s="384"/>
      <c r="Q13" s="384"/>
      <c r="R13" s="384"/>
      <c r="S13" s="382"/>
      <c r="T13" s="384">
        <v>32740234</v>
      </c>
      <c r="U13" s="385">
        <v>37236901</v>
      </c>
      <c r="V13" s="385">
        <v>37236901</v>
      </c>
      <c r="W13" s="385">
        <v>37236901</v>
      </c>
      <c r="X13" s="385">
        <v>37236901</v>
      </c>
      <c r="Y13" s="385">
        <v>37236901</v>
      </c>
      <c r="Z13" s="513">
        <v>37236901</v>
      </c>
      <c r="AA13" s="385">
        <v>37236901</v>
      </c>
      <c r="AB13" s="513">
        <v>37236901</v>
      </c>
      <c r="AC13" s="218"/>
      <c r="AD13" s="218"/>
      <c r="AE13" s="218"/>
      <c r="AF13" s="835"/>
      <c r="AG13" s="838"/>
      <c r="AH13" s="762"/>
      <c r="AI13" s="762"/>
      <c r="AJ13" s="762"/>
      <c r="AK13" s="762"/>
      <c r="AL13" s="767"/>
      <c r="AM13" s="767"/>
      <c r="AN13" s="765"/>
      <c r="AO13" s="765"/>
      <c r="AP13" s="765"/>
      <c r="AQ13" s="766"/>
      <c r="AR13" s="762"/>
      <c r="AS13" s="762"/>
      <c r="AT13" s="762"/>
      <c r="AU13" s="762"/>
      <c r="AV13" s="762"/>
      <c r="AW13" s="762"/>
      <c r="AX13" s="762"/>
      <c r="AY13" s="811"/>
    </row>
    <row r="14" spans="1:51" ht="27" x14ac:dyDescent="0.25">
      <c r="A14" s="771"/>
      <c r="B14" s="772"/>
      <c r="C14" s="773"/>
      <c r="D14" s="386" t="s">
        <v>43</v>
      </c>
      <c r="E14" s="551">
        <v>2</v>
      </c>
      <c r="F14" s="387">
        <v>2</v>
      </c>
      <c r="G14" s="387">
        <v>2</v>
      </c>
      <c r="H14" s="387">
        <v>2</v>
      </c>
      <c r="I14" s="387">
        <v>2</v>
      </c>
      <c r="J14" s="387">
        <v>2</v>
      </c>
      <c r="K14" s="387">
        <v>2</v>
      </c>
      <c r="L14" s="387">
        <v>2</v>
      </c>
      <c r="M14" s="439">
        <v>2</v>
      </c>
      <c r="N14" s="387">
        <f>N10+N12</f>
        <v>2</v>
      </c>
      <c r="O14" s="439">
        <f>O10+O12</f>
        <v>2</v>
      </c>
      <c r="P14" s="387"/>
      <c r="Q14" s="387"/>
      <c r="R14" s="387"/>
      <c r="S14" s="387"/>
      <c r="T14" s="387">
        <v>0.17</v>
      </c>
      <c r="U14" s="387">
        <v>0.37</v>
      </c>
      <c r="V14" s="387">
        <v>0.49</v>
      </c>
      <c r="W14" s="387">
        <v>0.66</v>
      </c>
      <c r="X14" s="387">
        <v>0.8600000000000001</v>
      </c>
      <c r="Y14" s="387">
        <v>1.03</v>
      </c>
      <c r="Z14" s="439">
        <v>1.26</v>
      </c>
      <c r="AA14" s="387">
        <f>AA10+AA12</f>
        <v>1.46</v>
      </c>
      <c r="AB14" s="439">
        <f>AB10+AB12</f>
        <v>1.69</v>
      </c>
      <c r="AC14" s="307"/>
      <c r="AD14" s="307"/>
      <c r="AE14" s="307"/>
      <c r="AF14" s="835"/>
      <c r="AG14" s="838"/>
      <c r="AH14" s="762"/>
      <c r="AI14" s="762"/>
      <c r="AJ14" s="762"/>
      <c r="AK14" s="762"/>
      <c r="AL14" s="767"/>
      <c r="AM14" s="767"/>
      <c r="AN14" s="765"/>
      <c r="AO14" s="765"/>
      <c r="AP14" s="765"/>
      <c r="AQ14" s="766"/>
      <c r="AR14" s="762"/>
      <c r="AS14" s="762"/>
      <c r="AT14" s="762"/>
      <c r="AU14" s="762"/>
      <c r="AV14" s="762"/>
      <c r="AW14" s="762"/>
      <c r="AX14" s="762"/>
      <c r="AY14" s="811"/>
    </row>
    <row r="15" spans="1:51" ht="27.75" thickBot="1" x14ac:dyDescent="0.3">
      <c r="A15" s="831"/>
      <c r="B15" s="832"/>
      <c r="C15" s="833"/>
      <c r="D15" s="462" t="s">
        <v>45</v>
      </c>
      <c r="E15" s="552">
        <v>503315901</v>
      </c>
      <c r="F15" s="463">
        <v>503315901</v>
      </c>
      <c r="G15" s="463">
        <v>503315901</v>
      </c>
      <c r="H15" s="463">
        <v>503315901</v>
      </c>
      <c r="I15" s="463">
        <v>503315901</v>
      </c>
      <c r="J15" s="463">
        <v>503315901</v>
      </c>
      <c r="K15" s="463">
        <v>503315901</v>
      </c>
      <c r="L15" s="463">
        <v>503315901</v>
      </c>
      <c r="M15" s="464">
        <v>503315901</v>
      </c>
      <c r="N15" s="463">
        <f>N11+N13</f>
        <v>503315901</v>
      </c>
      <c r="O15" s="464">
        <f>O11+O13</f>
        <v>503315901</v>
      </c>
      <c r="P15" s="463"/>
      <c r="Q15" s="463"/>
      <c r="R15" s="463"/>
      <c r="S15" s="463"/>
      <c r="T15" s="463">
        <v>463247234</v>
      </c>
      <c r="U15" s="463">
        <v>467743901</v>
      </c>
      <c r="V15" s="463">
        <v>467743901</v>
      </c>
      <c r="W15" s="463">
        <v>467743901</v>
      </c>
      <c r="X15" s="463">
        <v>467743901</v>
      </c>
      <c r="Y15" s="463">
        <v>493387901</v>
      </c>
      <c r="Z15" s="464">
        <v>493387901</v>
      </c>
      <c r="AA15" s="463">
        <f>AA11+AA13</f>
        <v>493387901</v>
      </c>
      <c r="AB15" s="464">
        <f>AB11+AB13</f>
        <v>493387901</v>
      </c>
      <c r="AC15" s="465"/>
      <c r="AD15" s="465"/>
      <c r="AE15" s="465"/>
      <c r="AF15" s="836"/>
      <c r="AG15" s="839"/>
      <c r="AH15" s="808"/>
      <c r="AI15" s="808"/>
      <c r="AJ15" s="808"/>
      <c r="AK15" s="808"/>
      <c r="AL15" s="822"/>
      <c r="AM15" s="822"/>
      <c r="AN15" s="824"/>
      <c r="AO15" s="824"/>
      <c r="AP15" s="824"/>
      <c r="AQ15" s="821"/>
      <c r="AR15" s="808"/>
      <c r="AS15" s="808"/>
      <c r="AT15" s="808"/>
      <c r="AU15" s="808"/>
      <c r="AV15" s="808"/>
      <c r="AW15" s="808"/>
      <c r="AX15" s="808"/>
      <c r="AY15" s="812"/>
    </row>
    <row r="16" spans="1:51" ht="19.149999999999999" customHeight="1" x14ac:dyDescent="0.25">
      <c r="A16" s="813">
        <v>2</v>
      </c>
      <c r="B16" s="816" t="s">
        <v>299</v>
      </c>
      <c r="C16" s="818" t="s">
        <v>300</v>
      </c>
      <c r="D16" s="381" t="s">
        <v>41</v>
      </c>
      <c r="E16" s="553">
        <v>30969</v>
      </c>
      <c r="F16" s="468">
        <v>30969</v>
      </c>
      <c r="G16" s="468">
        <v>30969</v>
      </c>
      <c r="H16" s="468">
        <v>30969</v>
      </c>
      <c r="I16" s="468">
        <v>30969</v>
      </c>
      <c r="J16" s="468">
        <v>30969</v>
      </c>
      <c r="K16" s="468">
        <v>30969</v>
      </c>
      <c r="L16" s="468">
        <v>30969</v>
      </c>
      <c r="M16" s="469">
        <v>30969</v>
      </c>
      <c r="N16" s="468">
        <v>30969</v>
      </c>
      <c r="O16" s="469">
        <v>30969</v>
      </c>
      <c r="P16" s="468"/>
      <c r="Q16" s="468"/>
      <c r="R16" s="468"/>
      <c r="S16" s="468"/>
      <c r="T16" s="527">
        <v>1598</v>
      </c>
      <c r="U16" s="528">
        <v>4554</v>
      </c>
      <c r="V16" s="528">
        <v>8530</v>
      </c>
      <c r="W16" s="528">
        <v>11219</v>
      </c>
      <c r="X16" s="528">
        <v>15142</v>
      </c>
      <c r="Y16" s="528">
        <v>19096</v>
      </c>
      <c r="Z16" s="529">
        <v>22905</v>
      </c>
      <c r="AA16" s="528">
        <v>26933</v>
      </c>
      <c r="AB16" s="529">
        <v>30759</v>
      </c>
      <c r="AC16" s="528"/>
      <c r="AD16" s="528"/>
      <c r="AE16" s="528"/>
      <c r="AF16" s="819"/>
      <c r="AG16" s="806" t="s">
        <v>301</v>
      </c>
      <c r="AH16" s="806" t="s">
        <v>225</v>
      </c>
      <c r="AI16" s="806" t="s">
        <v>225</v>
      </c>
      <c r="AJ16" s="806" t="s">
        <v>225</v>
      </c>
      <c r="AK16" s="806" t="s">
        <v>302</v>
      </c>
      <c r="AL16" s="806" t="s">
        <v>225</v>
      </c>
      <c r="AM16" s="806" t="s">
        <v>303</v>
      </c>
      <c r="AN16" s="806">
        <v>3162897</v>
      </c>
      <c r="AO16" s="796">
        <v>7453</v>
      </c>
      <c r="AP16" s="798">
        <v>9274</v>
      </c>
      <c r="AQ16" s="766" t="s">
        <v>289</v>
      </c>
      <c r="AR16" s="762" t="s">
        <v>290</v>
      </c>
      <c r="AS16" s="762" t="s">
        <v>290</v>
      </c>
      <c r="AT16" s="762" t="s">
        <v>291</v>
      </c>
      <c r="AU16" s="762" t="s">
        <v>291</v>
      </c>
      <c r="AV16" s="762" t="s">
        <v>292</v>
      </c>
      <c r="AW16" s="762" t="s">
        <v>292</v>
      </c>
      <c r="AX16" s="799" t="s">
        <v>557</v>
      </c>
      <c r="AY16" s="805"/>
    </row>
    <row r="17" spans="1:51" ht="18" x14ac:dyDescent="0.25">
      <c r="A17" s="814"/>
      <c r="B17" s="772"/>
      <c r="C17" s="773"/>
      <c r="D17" s="383" t="s">
        <v>3</v>
      </c>
      <c r="E17" s="549">
        <v>298505442</v>
      </c>
      <c r="F17" s="384">
        <v>298505442</v>
      </c>
      <c r="G17" s="384">
        <v>298505442</v>
      </c>
      <c r="H17" s="384">
        <v>298505442</v>
      </c>
      <c r="I17" s="384">
        <v>298505442</v>
      </c>
      <c r="J17" s="384">
        <v>298505442</v>
      </c>
      <c r="K17" s="384">
        <v>298505442</v>
      </c>
      <c r="L17" s="384">
        <v>298505442</v>
      </c>
      <c r="M17" s="360">
        <v>298505442</v>
      </c>
      <c r="N17" s="384">
        <v>298505442</v>
      </c>
      <c r="O17" s="360">
        <v>298505442</v>
      </c>
      <c r="P17" s="384"/>
      <c r="Q17" s="384"/>
      <c r="R17" s="384"/>
      <c r="S17" s="384"/>
      <c r="T17" s="530">
        <v>85699500</v>
      </c>
      <c r="U17" s="516">
        <v>190812296</v>
      </c>
      <c r="V17" s="516">
        <v>227810017</v>
      </c>
      <c r="W17" s="516">
        <v>227810017</v>
      </c>
      <c r="X17" s="516">
        <v>255689438</v>
      </c>
      <c r="Y17" s="516">
        <v>270457414</v>
      </c>
      <c r="Z17" s="531">
        <v>281200818</v>
      </c>
      <c r="AA17" s="516">
        <v>288414966</v>
      </c>
      <c r="AB17" s="531">
        <v>288414966</v>
      </c>
      <c r="AC17" s="516"/>
      <c r="AD17" s="516"/>
      <c r="AE17" s="516"/>
      <c r="AF17" s="782"/>
      <c r="AG17" s="767"/>
      <c r="AH17" s="767"/>
      <c r="AI17" s="767"/>
      <c r="AJ17" s="767"/>
      <c r="AK17" s="767"/>
      <c r="AL17" s="767"/>
      <c r="AM17" s="767"/>
      <c r="AN17" s="767"/>
      <c r="AO17" s="796"/>
      <c r="AP17" s="798"/>
      <c r="AQ17" s="766"/>
      <c r="AR17" s="762"/>
      <c r="AS17" s="762"/>
      <c r="AT17" s="762"/>
      <c r="AU17" s="762"/>
      <c r="AV17" s="762"/>
      <c r="AW17" s="762"/>
      <c r="AX17" s="791"/>
      <c r="AY17" s="764"/>
    </row>
    <row r="18" spans="1:51" ht="27" x14ac:dyDescent="0.25">
      <c r="A18" s="814"/>
      <c r="B18" s="772"/>
      <c r="C18" s="773"/>
      <c r="D18" s="386" t="s">
        <v>42</v>
      </c>
      <c r="E18" s="550">
        <v>0</v>
      </c>
      <c r="F18" s="382">
        <v>0</v>
      </c>
      <c r="G18" s="382">
        <v>0</v>
      </c>
      <c r="H18" s="382">
        <v>0</v>
      </c>
      <c r="I18" s="382">
        <v>0</v>
      </c>
      <c r="J18" s="382">
        <v>0</v>
      </c>
      <c r="K18" s="382">
        <v>0</v>
      </c>
      <c r="L18" s="382">
        <v>0</v>
      </c>
      <c r="M18" s="359">
        <v>0</v>
      </c>
      <c r="N18" s="382">
        <v>0</v>
      </c>
      <c r="O18" s="359">
        <v>0</v>
      </c>
      <c r="P18" s="382"/>
      <c r="Q18" s="382"/>
      <c r="R18" s="382"/>
      <c r="S18" s="382"/>
      <c r="T18" s="382">
        <v>0</v>
      </c>
      <c r="U18" s="382">
        <v>0</v>
      </c>
      <c r="V18" s="382">
        <v>0</v>
      </c>
      <c r="W18" s="382">
        <v>0</v>
      </c>
      <c r="X18" s="382">
        <v>0</v>
      </c>
      <c r="Y18" s="382">
        <v>0</v>
      </c>
      <c r="Z18" s="359">
        <v>0</v>
      </c>
      <c r="AA18" s="382">
        <v>0</v>
      </c>
      <c r="AB18" s="359">
        <v>0</v>
      </c>
      <c r="AC18" s="318"/>
      <c r="AD18" s="318"/>
      <c r="AE18" s="318"/>
      <c r="AF18" s="782"/>
      <c r="AG18" s="767"/>
      <c r="AH18" s="767"/>
      <c r="AI18" s="767"/>
      <c r="AJ18" s="767"/>
      <c r="AK18" s="767"/>
      <c r="AL18" s="767"/>
      <c r="AM18" s="767"/>
      <c r="AN18" s="767"/>
      <c r="AO18" s="796"/>
      <c r="AP18" s="798"/>
      <c r="AQ18" s="766"/>
      <c r="AR18" s="762"/>
      <c r="AS18" s="762"/>
      <c r="AT18" s="762"/>
      <c r="AU18" s="762"/>
      <c r="AV18" s="762"/>
      <c r="AW18" s="762"/>
      <c r="AX18" s="791"/>
      <c r="AY18" s="764"/>
    </row>
    <row r="19" spans="1:51" ht="27" x14ac:dyDescent="0.25">
      <c r="A19" s="814"/>
      <c r="B19" s="772"/>
      <c r="C19" s="773"/>
      <c r="D19" s="383" t="s">
        <v>4</v>
      </c>
      <c r="E19" s="549">
        <v>31668220</v>
      </c>
      <c r="F19" s="384">
        <v>31668220</v>
      </c>
      <c r="G19" s="384">
        <v>31668220</v>
      </c>
      <c r="H19" s="384">
        <v>31668220</v>
      </c>
      <c r="I19" s="384">
        <v>31668220</v>
      </c>
      <c r="J19" s="384">
        <v>31668220</v>
      </c>
      <c r="K19" s="384">
        <v>31668220</v>
      </c>
      <c r="L19" s="384">
        <v>31668220</v>
      </c>
      <c r="M19" s="360">
        <v>31668220</v>
      </c>
      <c r="N19" s="384">
        <v>31668220</v>
      </c>
      <c r="O19" s="360">
        <v>31668220</v>
      </c>
      <c r="P19" s="384"/>
      <c r="Q19" s="384"/>
      <c r="R19" s="384"/>
      <c r="S19" s="384"/>
      <c r="T19" s="532">
        <v>2203791</v>
      </c>
      <c r="U19" s="516">
        <v>16253429</v>
      </c>
      <c r="V19" s="516">
        <v>24382205</v>
      </c>
      <c r="W19" s="516">
        <v>29315090</v>
      </c>
      <c r="X19" s="516">
        <v>31668220</v>
      </c>
      <c r="Y19" s="516">
        <v>31668220</v>
      </c>
      <c r="Z19" s="531">
        <v>31668220</v>
      </c>
      <c r="AA19" s="516">
        <v>31668220</v>
      </c>
      <c r="AB19" s="531">
        <v>31668220</v>
      </c>
      <c r="AC19" s="516"/>
      <c r="AD19" s="516"/>
      <c r="AE19" s="516"/>
      <c r="AF19" s="782"/>
      <c r="AG19" s="767"/>
      <c r="AH19" s="767"/>
      <c r="AI19" s="767"/>
      <c r="AJ19" s="767"/>
      <c r="AK19" s="767"/>
      <c r="AL19" s="767"/>
      <c r="AM19" s="767"/>
      <c r="AN19" s="767"/>
      <c r="AO19" s="796"/>
      <c r="AP19" s="798"/>
      <c r="AQ19" s="766"/>
      <c r="AR19" s="762"/>
      <c r="AS19" s="762"/>
      <c r="AT19" s="762"/>
      <c r="AU19" s="762"/>
      <c r="AV19" s="762"/>
      <c r="AW19" s="762"/>
      <c r="AX19" s="791"/>
      <c r="AY19" s="764"/>
    </row>
    <row r="20" spans="1:51" ht="27" x14ac:dyDescent="0.25">
      <c r="A20" s="814"/>
      <c r="B20" s="772"/>
      <c r="C20" s="773"/>
      <c r="D20" s="386" t="s">
        <v>43</v>
      </c>
      <c r="E20" s="554">
        <v>30969</v>
      </c>
      <c r="F20" s="390">
        <v>30969</v>
      </c>
      <c r="G20" s="390">
        <v>30969</v>
      </c>
      <c r="H20" s="390">
        <v>30969</v>
      </c>
      <c r="I20" s="390">
        <v>30969</v>
      </c>
      <c r="J20" s="390">
        <v>30969</v>
      </c>
      <c r="K20" s="390">
        <v>30969</v>
      </c>
      <c r="L20" s="390">
        <v>30969</v>
      </c>
      <c r="M20" s="363">
        <v>30969</v>
      </c>
      <c r="N20" s="390">
        <v>30969</v>
      </c>
      <c r="O20" s="363">
        <v>30969</v>
      </c>
      <c r="P20" s="390"/>
      <c r="Q20" s="390"/>
      <c r="R20" s="390"/>
      <c r="S20" s="390"/>
      <c r="T20" s="390">
        <v>1598</v>
      </c>
      <c r="U20" s="390">
        <v>4554</v>
      </c>
      <c r="V20" s="390">
        <v>8530</v>
      </c>
      <c r="W20" s="390">
        <v>11219</v>
      </c>
      <c r="X20" s="390">
        <v>15142</v>
      </c>
      <c r="Y20" s="390">
        <v>19096</v>
      </c>
      <c r="Z20" s="363">
        <v>22905</v>
      </c>
      <c r="AA20" s="390">
        <f>AA16+AA18</f>
        <v>26933</v>
      </c>
      <c r="AB20" s="363">
        <f>AB16+AB18</f>
        <v>30759</v>
      </c>
      <c r="AC20" s="306"/>
      <c r="AD20" s="306"/>
      <c r="AE20" s="306"/>
      <c r="AF20" s="782"/>
      <c r="AG20" s="767"/>
      <c r="AH20" s="767"/>
      <c r="AI20" s="767"/>
      <c r="AJ20" s="767"/>
      <c r="AK20" s="767"/>
      <c r="AL20" s="767"/>
      <c r="AM20" s="767"/>
      <c r="AN20" s="767"/>
      <c r="AO20" s="796"/>
      <c r="AP20" s="798"/>
      <c r="AQ20" s="766"/>
      <c r="AR20" s="762"/>
      <c r="AS20" s="762"/>
      <c r="AT20" s="762"/>
      <c r="AU20" s="762"/>
      <c r="AV20" s="762"/>
      <c r="AW20" s="762"/>
      <c r="AX20" s="791"/>
      <c r="AY20" s="764"/>
    </row>
    <row r="21" spans="1:51" ht="27.75" thickBot="1" x14ac:dyDescent="0.3">
      <c r="A21" s="814"/>
      <c r="B21" s="772"/>
      <c r="C21" s="773"/>
      <c r="D21" s="383" t="s">
        <v>45</v>
      </c>
      <c r="E21" s="555">
        <v>330173662</v>
      </c>
      <c r="F21" s="388">
        <v>330173662</v>
      </c>
      <c r="G21" s="388">
        <v>330173662</v>
      </c>
      <c r="H21" s="388">
        <v>330173662</v>
      </c>
      <c r="I21" s="388">
        <v>330173662</v>
      </c>
      <c r="J21" s="388">
        <v>330173662</v>
      </c>
      <c r="K21" s="388">
        <v>330173662</v>
      </c>
      <c r="L21" s="388">
        <v>330173662</v>
      </c>
      <c r="M21" s="361">
        <v>330173662</v>
      </c>
      <c r="N21" s="388">
        <v>330173662</v>
      </c>
      <c r="O21" s="361">
        <v>330173662</v>
      </c>
      <c r="P21" s="388"/>
      <c r="Q21" s="388"/>
      <c r="R21" s="388"/>
      <c r="S21" s="388"/>
      <c r="T21" s="388">
        <v>87903291</v>
      </c>
      <c r="U21" s="388">
        <v>207065725</v>
      </c>
      <c r="V21" s="388">
        <v>252192222</v>
      </c>
      <c r="W21" s="388">
        <v>257125107</v>
      </c>
      <c r="X21" s="388">
        <v>287357658</v>
      </c>
      <c r="Y21" s="388">
        <v>302125634</v>
      </c>
      <c r="Z21" s="361">
        <v>312869038</v>
      </c>
      <c r="AA21" s="388">
        <f>AA17+AA19</f>
        <v>320083186</v>
      </c>
      <c r="AB21" s="361">
        <f>AB17+AB19</f>
        <v>320083186</v>
      </c>
      <c r="AC21" s="301"/>
      <c r="AD21" s="301"/>
      <c r="AE21" s="301"/>
      <c r="AF21" s="782"/>
      <c r="AG21" s="767"/>
      <c r="AH21" s="767"/>
      <c r="AI21" s="767"/>
      <c r="AJ21" s="767"/>
      <c r="AK21" s="767"/>
      <c r="AL21" s="767"/>
      <c r="AM21" s="767"/>
      <c r="AN21" s="767"/>
      <c r="AO21" s="796"/>
      <c r="AP21" s="798"/>
      <c r="AQ21" s="766"/>
      <c r="AR21" s="762"/>
      <c r="AS21" s="762"/>
      <c r="AT21" s="762"/>
      <c r="AU21" s="762"/>
      <c r="AV21" s="762"/>
      <c r="AW21" s="762"/>
      <c r="AX21" s="790"/>
      <c r="AY21" s="764"/>
    </row>
    <row r="22" spans="1:51" ht="18" x14ac:dyDescent="0.25">
      <c r="A22" s="814"/>
      <c r="B22" s="772"/>
      <c r="C22" s="773" t="s">
        <v>304</v>
      </c>
      <c r="D22" s="381" t="s">
        <v>41</v>
      </c>
      <c r="E22" s="556">
        <v>8410</v>
      </c>
      <c r="F22" s="389">
        <v>8410</v>
      </c>
      <c r="G22" s="389">
        <v>8410</v>
      </c>
      <c r="H22" s="389">
        <v>8410</v>
      </c>
      <c r="I22" s="389">
        <v>8410</v>
      </c>
      <c r="J22" s="389">
        <v>8410</v>
      </c>
      <c r="K22" s="389">
        <v>8410</v>
      </c>
      <c r="L22" s="389">
        <v>8410</v>
      </c>
      <c r="M22" s="362">
        <v>8410</v>
      </c>
      <c r="N22" s="389">
        <v>8410</v>
      </c>
      <c r="O22" s="362">
        <v>8410</v>
      </c>
      <c r="P22" s="389"/>
      <c r="Q22" s="389"/>
      <c r="R22" s="389"/>
      <c r="S22" s="389"/>
      <c r="T22" s="532">
        <v>193</v>
      </c>
      <c r="U22" s="514">
        <v>788</v>
      </c>
      <c r="V22" s="514">
        <v>1531</v>
      </c>
      <c r="W22" s="514">
        <v>2119</v>
      </c>
      <c r="X22" s="514">
        <v>2740</v>
      </c>
      <c r="Y22" s="514">
        <v>3364</v>
      </c>
      <c r="Z22" s="533">
        <v>4056</v>
      </c>
      <c r="AA22" s="514">
        <v>4874</v>
      </c>
      <c r="AB22" s="533">
        <v>5736</v>
      </c>
      <c r="AC22" s="514"/>
      <c r="AD22" s="514"/>
      <c r="AE22" s="514"/>
      <c r="AF22" s="782"/>
      <c r="AG22" s="767" t="s">
        <v>305</v>
      </c>
      <c r="AH22" s="767" t="s">
        <v>225</v>
      </c>
      <c r="AI22" s="767" t="s">
        <v>225</v>
      </c>
      <c r="AJ22" s="767" t="s">
        <v>225</v>
      </c>
      <c r="AK22" s="767" t="s">
        <v>306</v>
      </c>
      <c r="AL22" s="767" t="s">
        <v>225</v>
      </c>
      <c r="AM22" s="767" t="s">
        <v>303</v>
      </c>
      <c r="AN22" s="792">
        <v>695547</v>
      </c>
      <c r="AO22" s="801">
        <v>1542</v>
      </c>
      <c r="AP22" s="803">
        <v>1541</v>
      </c>
      <c r="AQ22" s="794" t="s">
        <v>289</v>
      </c>
      <c r="AR22" s="789" t="s">
        <v>290</v>
      </c>
      <c r="AS22" s="789" t="s">
        <v>290</v>
      </c>
      <c r="AT22" s="789" t="s">
        <v>291</v>
      </c>
      <c r="AU22" s="789" t="s">
        <v>291</v>
      </c>
      <c r="AV22" s="789" t="s">
        <v>292</v>
      </c>
      <c r="AW22" s="789" t="s">
        <v>292</v>
      </c>
      <c r="AX22" s="799" t="s">
        <v>558</v>
      </c>
      <c r="AY22" s="764"/>
    </row>
    <row r="23" spans="1:51" ht="18" x14ac:dyDescent="0.25">
      <c r="A23" s="814"/>
      <c r="B23" s="772"/>
      <c r="C23" s="773"/>
      <c r="D23" s="383" t="s">
        <v>3</v>
      </c>
      <c r="E23" s="549">
        <v>81062700</v>
      </c>
      <c r="F23" s="384">
        <v>81062700</v>
      </c>
      <c r="G23" s="384">
        <v>81062700</v>
      </c>
      <c r="H23" s="384">
        <v>81062700</v>
      </c>
      <c r="I23" s="384">
        <v>81062700</v>
      </c>
      <c r="J23" s="384">
        <v>81062700</v>
      </c>
      <c r="K23" s="384">
        <v>81062700</v>
      </c>
      <c r="L23" s="384">
        <v>81062700</v>
      </c>
      <c r="M23" s="360">
        <v>81062700</v>
      </c>
      <c r="N23" s="384">
        <v>81062700</v>
      </c>
      <c r="O23" s="360">
        <v>81062700</v>
      </c>
      <c r="P23" s="384"/>
      <c r="Q23" s="384"/>
      <c r="R23" s="384"/>
      <c r="S23" s="384"/>
      <c r="T23" s="530">
        <v>10350440</v>
      </c>
      <c r="U23" s="516">
        <v>33017147</v>
      </c>
      <c r="V23" s="516">
        <v>40888293</v>
      </c>
      <c r="W23" s="516">
        <v>40888293</v>
      </c>
      <c r="X23" s="516">
        <v>46267934</v>
      </c>
      <c r="Y23" s="516">
        <v>48126152</v>
      </c>
      <c r="Z23" s="531">
        <v>49794827</v>
      </c>
      <c r="AA23" s="516">
        <v>51259865</v>
      </c>
      <c r="AB23" s="531">
        <v>51259865</v>
      </c>
      <c r="AC23" s="516"/>
      <c r="AD23" s="516"/>
      <c r="AE23" s="516"/>
      <c r="AF23" s="782"/>
      <c r="AG23" s="767"/>
      <c r="AH23" s="767"/>
      <c r="AI23" s="767"/>
      <c r="AJ23" s="767"/>
      <c r="AK23" s="767"/>
      <c r="AL23" s="767"/>
      <c r="AM23" s="767"/>
      <c r="AN23" s="792"/>
      <c r="AO23" s="802"/>
      <c r="AP23" s="804"/>
      <c r="AQ23" s="794"/>
      <c r="AR23" s="789"/>
      <c r="AS23" s="789"/>
      <c r="AT23" s="789"/>
      <c r="AU23" s="789"/>
      <c r="AV23" s="789"/>
      <c r="AW23" s="789"/>
      <c r="AX23" s="791"/>
      <c r="AY23" s="764"/>
    </row>
    <row r="24" spans="1:51" ht="27" x14ac:dyDescent="0.25">
      <c r="A24" s="814"/>
      <c r="B24" s="772"/>
      <c r="C24" s="773"/>
      <c r="D24" s="386" t="s">
        <v>42</v>
      </c>
      <c r="E24" s="550">
        <v>0</v>
      </c>
      <c r="F24" s="382">
        <v>0</v>
      </c>
      <c r="G24" s="382">
        <v>0</v>
      </c>
      <c r="H24" s="382">
        <v>0</v>
      </c>
      <c r="I24" s="382">
        <v>0</v>
      </c>
      <c r="J24" s="382">
        <v>0</v>
      </c>
      <c r="K24" s="382">
        <v>0</v>
      </c>
      <c r="L24" s="382">
        <v>0</v>
      </c>
      <c r="M24" s="359">
        <v>0</v>
      </c>
      <c r="N24" s="382">
        <v>0</v>
      </c>
      <c r="O24" s="359">
        <v>0</v>
      </c>
      <c r="P24" s="382"/>
      <c r="Q24" s="382"/>
      <c r="R24" s="382"/>
      <c r="S24" s="382"/>
      <c r="T24" s="382">
        <v>0</v>
      </c>
      <c r="U24" s="521">
        <v>0</v>
      </c>
      <c r="V24" s="521">
        <v>0</v>
      </c>
      <c r="W24" s="521">
        <v>0</v>
      </c>
      <c r="X24" s="521">
        <v>0</v>
      </c>
      <c r="Y24" s="521">
        <v>0</v>
      </c>
      <c r="Z24" s="534">
        <v>0</v>
      </c>
      <c r="AA24" s="521">
        <v>0</v>
      </c>
      <c r="AB24" s="534">
        <v>0</v>
      </c>
      <c r="AC24" s="521"/>
      <c r="AD24" s="521"/>
      <c r="AE24" s="521"/>
      <c r="AF24" s="782"/>
      <c r="AG24" s="767"/>
      <c r="AH24" s="767"/>
      <c r="AI24" s="767"/>
      <c r="AJ24" s="767"/>
      <c r="AK24" s="767"/>
      <c r="AL24" s="767"/>
      <c r="AM24" s="767"/>
      <c r="AN24" s="792"/>
      <c r="AO24" s="802"/>
      <c r="AP24" s="804"/>
      <c r="AQ24" s="794"/>
      <c r="AR24" s="789"/>
      <c r="AS24" s="789"/>
      <c r="AT24" s="789"/>
      <c r="AU24" s="789"/>
      <c r="AV24" s="789"/>
      <c r="AW24" s="789"/>
      <c r="AX24" s="791"/>
      <c r="AY24" s="764"/>
    </row>
    <row r="25" spans="1:51" ht="27" x14ac:dyDescent="0.25">
      <c r="A25" s="814"/>
      <c r="B25" s="772"/>
      <c r="C25" s="773"/>
      <c r="D25" s="383" t="s">
        <v>4</v>
      </c>
      <c r="E25" s="549">
        <v>8599882</v>
      </c>
      <c r="F25" s="384">
        <v>8599882</v>
      </c>
      <c r="G25" s="384">
        <v>8599882</v>
      </c>
      <c r="H25" s="384">
        <v>8599882</v>
      </c>
      <c r="I25" s="384">
        <v>8599882</v>
      </c>
      <c r="J25" s="384">
        <v>8599882</v>
      </c>
      <c r="K25" s="384">
        <v>8599882</v>
      </c>
      <c r="L25" s="384">
        <v>8599882</v>
      </c>
      <c r="M25" s="360">
        <v>8599882</v>
      </c>
      <c r="N25" s="384">
        <v>8599882</v>
      </c>
      <c r="O25" s="360">
        <v>8599882</v>
      </c>
      <c r="P25" s="384"/>
      <c r="Q25" s="384"/>
      <c r="R25" s="384"/>
      <c r="S25" s="384"/>
      <c r="T25" s="532">
        <v>266165</v>
      </c>
      <c r="U25" s="516">
        <v>2812407</v>
      </c>
      <c r="V25" s="516">
        <v>4376220</v>
      </c>
      <c r="W25" s="516">
        <v>5536917</v>
      </c>
      <c r="X25" s="516">
        <v>6479396</v>
      </c>
      <c r="Y25" s="516">
        <v>6479396</v>
      </c>
      <c r="Z25" s="531">
        <v>6479396</v>
      </c>
      <c r="AA25" s="516">
        <v>6827971</v>
      </c>
      <c r="AB25" s="531">
        <v>7827971</v>
      </c>
      <c r="AC25" s="516"/>
      <c r="AD25" s="516"/>
      <c r="AE25" s="516"/>
      <c r="AF25" s="782"/>
      <c r="AG25" s="767"/>
      <c r="AH25" s="767"/>
      <c r="AI25" s="767"/>
      <c r="AJ25" s="767"/>
      <c r="AK25" s="767"/>
      <c r="AL25" s="767"/>
      <c r="AM25" s="767"/>
      <c r="AN25" s="792"/>
      <c r="AO25" s="802"/>
      <c r="AP25" s="804"/>
      <c r="AQ25" s="794"/>
      <c r="AR25" s="789"/>
      <c r="AS25" s="789"/>
      <c r="AT25" s="789"/>
      <c r="AU25" s="789"/>
      <c r="AV25" s="789"/>
      <c r="AW25" s="789"/>
      <c r="AX25" s="791"/>
      <c r="AY25" s="764"/>
    </row>
    <row r="26" spans="1:51" ht="27" x14ac:dyDescent="0.25">
      <c r="A26" s="814"/>
      <c r="B26" s="772"/>
      <c r="C26" s="773"/>
      <c r="D26" s="386" t="s">
        <v>43</v>
      </c>
      <c r="E26" s="554">
        <v>8410</v>
      </c>
      <c r="F26" s="390">
        <v>8410</v>
      </c>
      <c r="G26" s="390">
        <v>8410</v>
      </c>
      <c r="H26" s="390">
        <v>8410</v>
      </c>
      <c r="I26" s="390">
        <v>8410</v>
      </c>
      <c r="J26" s="390">
        <v>8410</v>
      </c>
      <c r="K26" s="390">
        <v>8410</v>
      </c>
      <c r="L26" s="390">
        <v>8410</v>
      </c>
      <c r="M26" s="363">
        <v>8410</v>
      </c>
      <c r="N26" s="390">
        <v>8410</v>
      </c>
      <c r="O26" s="363">
        <v>8410</v>
      </c>
      <c r="P26" s="390"/>
      <c r="Q26" s="390"/>
      <c r="R26" s="390"/>
      <c r="S26" s="390"/>
      <c r="T26" s="390">
        <v>193</v>
      </c>
      <c r="U26" s="390">
        <v>788</v>
      </c>
      <c r="V26" s="390">
        <v>1531</v>
      </c>
      <c r="W26" s="390">
        <v>2119</v>
      </c>
      <c r="X26" s="390">
        <v>2740</v>
      </c>
      <c r="Y26" s="390">
        <v>3364</v>
      </c>
      <c r="Z26" s="363">
        <v>4056</v>
      </c>
      <c r="AA26" s="390">
        <f>AA22+AA24</f>
        <v>4874</v>
      </c>
      <c r="AB26" s="363">
        <f>AB22+AB24</f>
        <v>5736</v>
      </c>
      <c r="AC26" s="306"/>
      <c r="AD26" s="306"/>
      <c r="AE26" s="306"/>
      <c r="AF26" s="782"/>
      <c r="AG26" s="767"/>
      <c r="AH26" s="767"/>
      <c r="AI26" s="767"/>
      <c r="AJ26" s="767"/>
      <c r="AK26" s="767"/>
      <c r="AL26" s="767"/>
      <c r="AM26" s="767"/>
      <c r="AN26" s="792"/>
      <c r="AO26" s="802"/>
      <c r="AP26" s="804"/>
      <c r="AQ26" s="794"/>
      <c r="AR26" s="789"/>
      <c r="AS26" s="789"/>
      <c r="AT26" s="789"/>
      <c r="AU26" s="789"/>
      <c r="AV26" s="789"/>
      <c r="AW26" s="789"/>
      <c r="AX26" s="791"/>
      <c r="AY26" s="764"/>
    </row>
    <row r="27" spans="1:51" ht="27.75" thickBot="1" x14ac:dyDescent="0.3">
      <c r="A27" s="814"/>
      <c r="B27" s="772"/>
      <c r="C27" s="773"/>
      <c r="D27" s="383" t="s">
        <v>45</v>
      </c>
      <c r="E27" s="555">
        <v>89662582</v>
      </c>
      <c r="F27" s="388">
        <v>89662582</v>
      </c>
      <c r="G27" s="388">
        <v>89662582</v>
      </c>
      <c r="H27" s="388">
        <v>89662582</v>
      </c>
      <c r="I27" s="388">
        <v>89662582</v>
      </c>
      <c r="J27" s="388">
        <v>89662582</v>
      </c>
      <c r="K27" s="388">
        <v>89662582</v>
      </c>
      <c r="L27" s="388">
        <v>89662582</v>
      </c>
      <c r="M27" s="361">
        <v>89662582</v>
      </c>
      <c r="N27" s="388">
        <v>89662582</v>
      </c>
      <c r="O27" s="361">
        <v>89662582</v>
      </c>
      <c r="P27" s="388"/>
      <c r="Q27" s="388"/>
      <c r="R27" s="388"/>
      <c r="S27" s="388"/>
      <c r="T27" s="388">
        <v>10616605</v>
      </c>
      <c r="U27" s="388">
        <v>35829554</v>
      </c>
      <c r="V27" s="388">
        <v>45264513</v>
      </c>
      <c r="W27" s="388">
        <v>46425210</v>
      </c>
      <c r="X27" s="388">
        <v>52747330</v>
      </c>
      <c r="Y27" s="388">
        <v>54605548</v>
      </c>
      <c r="Z27" s="361">
        <v>56274223</v>
      </c>
      <c r="AA27" s="388">
        <f>AA23+AA25</f>
        <v>58087836</v>
      </c>
      <c r="AB27" s="361">
        <f>AB23+AB25</f>
        <v>59087836</v>
      </c>
      <c r="AC27" s="301"/>
      <c r="AD27" s="301"/>
      <c r="AE27" s="301"/>
      <c r="AF27" s="782"/>
      <c r="AG27" s="767"/>
      <c r="AH27" s="767"/>
      <c r="AI27" s="767"/>
      <c r="AJ27" s="767"/>
      <c r="AK27" s="767"/>
      <c r="AL27" s="767"/>
      <c r="AM27" s="767"/>
      <c r="AN27" s="792"/>
      <c r="AO27" s="795"/>
      <c r="AP27" s="797"/>
      <c r="AQ27" s="794"/>
      <c r="AR27" s="789"/>
      <c r="AS27" s="768"/>
      <c r="AT27" s="789"/>
      <c r="AU27" s="768"/>
      <c r="AV27" s="789"/>
      <c r="AW27" s="768"/>
      <c r="AX27" s="790"/>
      <c r="AY27" s="764"/>
    </row>
    <row r="28" spans="1:51" ht="18" x14ac:dyDescent="0.25">
      <c r="A28" s="814"/>
      <c r="B28" s="772"/>
      <c r="C28" s="773" t="s">
        <v>307</v>
      </c>
      <c r="D28" s="381" t="s">
        <v>41</v>
      </c>
      <c r="E28" s="556">
        <v>9029</v>
      </c>
      <c r="F28" s="389">
        <v>9029</v>
      </c>
      <c r="G28" s="389">
        <v>9029</v>
      </c>
      <c r="H28" s="389">
        <v>9029</v>
      </c>
      <c r="I28" s="389">
        <v>9029</v>
      </c>
      <c r="J28" s="389">
        <v>9029</v>
      </c>
      <c r="K28" s="389">
        <v>9029</v>
      </c>
      <c r="L28" s="389">
        <v>9029</v>
      </c>
      <c r="M28" s="362">
        <v>9029</v>
      </c>
      <c r="N28" s="389">
        <v>9029</v>
      </c>
      <c r="O28" s="362">
        <v>9029</v>
      </c>
      <c r="P28" s="389"/>
      <c r="Q28" s="389"/>
      <c r="R28" s="389"/>
      <c r="S28" s="389"/>
      <c r="T28" s="532">
        <v>326</v>
      </c>
      <c r="U28" s="514">
        <v>965</v>
      </c>
      <c r="V28" s="514">
        <v>1701</v>
      </c>
      <c r="W28" s="514">
        <v>2309</v>
      </c>
      <c r="X28" s="514">
        <v>2984</v>
      </c>
      <c r="Y28" s="514">
        <v>3693</v>
      </c>
      <c r="Z28" s="533">
        <v>4367</v>
      </c>
      <c r="AA28" s="514">
        <v>5078</v>
      </c>
      <c r="AB28" s="533">
        <v>5799</v>
      </c>
      <c r="AC28" s="514"/>
      <c r="AD28" s="514"/>
      <c r="AE28" s="514"/>
      <c r="AF28" s="782"/>
      <c r="AG28" s="767" t="s">
        <v>308</v>
      </c>
      <c r="AH28" s="767" t="s">
        <v>225</v>
      </c>
      <c r="AI28" s="767" t="s">
        <v>225</v>
      </c>
      <c r="AJ28" s="767" t="s">
        <v>225</v>
      </c>
      <c r="AK28" s="767" t="s">
        <v>309</v>
      </c>
      <c r="AL28" s="767" t="s">
        <v>225</v>
      </c>
      <c r="AM28" s="767" t="s">
        <v>303</v>
      </c>
      <c r="AN28" s="767">
        <v>2414729</v>
      </c>
      <c r="AO28" s="796">
        <v>1445</v>
      </c>
      <c r="AP28" s="796">
        <v>1609</v>
      </c>
      <c r="AQ28" s="766" t="s">
        <v>289</v>
      </c>
      <c r="AR28" s="762" t="s">
        <v>290</v>
      </c>
      <c r="AS28" s="800" t="s">
        <v>290</v>
      </c>
      <c r="AT28" s="762" t="s">
        <v>291</v>
      </c>
      <c r="AU28" s="800" t="s">
        <v>291</v>
      </c>
      <c r="AV28" s="762" t="s">
        <v>292</v>
      </c>
      <c r="AW28" s="800" t="s">
        <v>292</v>
      </c>
      <c r="AX28" s="799" t="s">
        <v>559</v>
      </c>
      <c r="AY28" s="764"/>
    </row>
    <row r="29" spans="1:51" ht="18" x14ac:dyDescent="0.25">
      <c r="A29" s="814"/>
      <c r="B29" s="772"/>
      <c r="C29" s="773"/>
      <c r="D29" s="383" t="s">
        <v>3</v>
      </c>
      <c r="E29" s="549">
        <v>87029147</v>
      </c>
      <c r="F29" s="384">
        <v>87029147</v>
      </c>
      <c r="G29" s="384">
        <v>87029147</v>
      </c>
      <c r="H29" s="384">
        <v>87029147</v>
      </c>
      <c r="I29" s="384">
        <v>87029147</v>
      </c>
      <c r="J29" s="384">
        <v>87029147</v>
      </c>
      <c r="K29" s="384">
        <v>87029147</v>
      </c>
      <c r="L29" s="384">
        <v>87029147</v>
      </c>
      <c r="M29" s="360">
        <v>87029147</v>
      </c>
      <c r="N29" s="384">
        <v>87029147</v>
      </c>
      <c r="O29" s="360">
        <v>87029147</v>
      </c>
      <c r="P29" s="384"/>
      <c r="Q29" s="384"/>
      <c r="R29" s="384"/>
      <c r="S29" s="384"/>
      <c r="T29" s="530">
        <v>17483127</v>
      </c>
      <c r="U29" s="516">
        <v>40433436</v>
      </c>
      <c r="V29" s="516">
        <v>45428469</v>
      </c>
      <c r="W29" s="516">
        <v>45428469</v>
      </c>
      <c r="X29" s="516">
        <v>50388144</v>
      </c>
      <c r="Y29" s="516">
        <v>52832901</v>
      </c>
      <c r="Z29" s="531">
        <v>53612922</v>
      </c>
      <c r="AA29" s="516">
        <v>54886323</v>
      </c>
      <c r="AB29" s="531">
        <v>54886323</v>
      </c>
      <c r="AC29" s="516"/>
      <c r="AD29" s="516"/>
      <c r="AE29" s="516"/>
      <c r="AF29" s="782"/>
      <c r="AG29" s="767"/>
      <c r="AH29" s="767"/>
      <c r="AI29" s="767"/>
      <c r="AJ29" s="767"/>
      <c r="AK29" s="767"/>
      <c r="AL29" s="767"/>
      <c r="AM29" s="767"/>
      <c r="AN29" s="767"/>
      <c r="AO29" s="796"/>
      <c r="AP29" s="796"/>
      <c r="AQ29" s="766"/>
      <c r="AR29" s="762"/>
      <c r="AS29" s="789"/>
      <c r="AT29" s="762"/>
      <c r="AU29" s="789"/>
      <c r="AV29" s="762"/>
      <c r="AW29" s="789"/>
      <c r="AX29" s="791"/>
      <c r="AY29" s="764"/>
    </row>
    <row r="30" spans="1:51" ht="27" x14ac:dyDescent="0.25">
      <c r="A30" s="814"/>
      <c r="B30" s="772"/>
      <c r="C30" s="773"/>
      <c r="D30" s="386" t="s">
        <v>42</v>
      </c>
      <c r="E30" s="550">
        <v>0</v>
      </c>
      <c r="F30" s="382">
        <v>0</v>
      </c>
      <c r="G30" s="382">
        <v>0</v>
      </c>
      <c r="H30" s="382">
        <v>0</v>
      </c>
      <c r="I30" s="382">
        <v>0</v>
      </c>
      <c r="J30" s="382">
        <v>0</v>
      </c>
      <c r="K30" s="382">
        <v>0</v>
      </c>
      <c r="L30" s="382">
        <v>0</v>
      </c>
      <c r="M30" s="359">
        <v>0</v>
      </c>
      <c r="N30" s="382">
        <v>0</v>
      </c>
      <c r="O30" s="359">
        <v>0</v>
      </c>
      <c r="P30" s="382"/>
      <c r="Q30" s="382"/>
      <c r="R30" s="382"/>
      <c r="S30" s="382"/>
      <c r="T30" s="382">
        <v>0</v>
      </c>
      <c r="U30" s="521">
        <v>0</v>
      </c>
      <c r="V30" s="521">
        <v>0</v>
      </c>
      <c r="W30" s="521">
        <v>0</v>
      </c>
      <c r="X30" s="521">
        <v>0</v>
      </c>
      <c r="Y30" s="521">
        <v>0</v>
      </c>
      <c r="Z30" s="534">
        <v>0</v>
      </c>
      <c r="AA30" s="521">
        <v>0</v>
      </c>
      <c r="AB30" s="534">
        <v>0</v>
      </c>
      <c r="AC30" s="521"/>
      <c r="AD30" s="521"/>
      <c r="AE30" s="521"/>
      <c r="AF30" s="782"/>
      <c r="AG30" s="767"/>
      <c r="AH30" s="767"/>
      <c r="AI30" s="767"/>
      <c r="AJ30" s="767"/>
      <c r="AK30" s="767"/>
      <c r="AL30" s="767"/>
      <c r="AM30" s="767"/>
      <c r="AN30" s="767"/>
      <c r="AO30" s="796"/>
      <c r="AP30" s="796"/>
      <c r="AQ30" s="766"/>
      <c r="AR30" s="762"/>
      <c r="AS30" s="789"/>
      <c r="AT30" s="762"/>
      <c r="AU30" s="789"/>
      <c r="AV30" s="762"/>
      <c r="AW30" s="789"/>
      <c r="AX30" s="791"/>
      <c r="AY30" s="764"/>
    </row>
    <row r="31" spans="1:51" ht="27" x14ac:dyDescent="0.25">
      <c r="A31" s="814"/>
      <c r="B31" s="772"/>
      <c r="C31" s="773"/>
      <c r="D31" s="383" t="s">
        <v>4</v>
      </c>
      <c r="E31" s="549">
        <v>9232857</v>
      </c>
      <c r="F31" s="384">
        <v>9232857</v>
      </c>
      <c r="G31" s="384">
        <v>9232857</v>
      </c>
      <c r="H31" s="384">
        <v>9232857</v>
      </c>
      <c r="I31" s="384">
        <v>9232857</v>
      </c>
      <c r="J31" s="384">
        <v>9232857</v>
      </c>
      <c r="K31" s="384">
        <v>9232857</v>
      </c>
      <c r="L31" s="384">
        <v>9232857</v>
      </c>
      <c r="M31" s="360">
        <v>9232857</v>
      </c>
      <c r="N31" s="384">
        <v>9232857</v>
      </c>
      <c r="O31" s="360">
        <v>9232857</v>
      </c>
      <c r="P31" s="384"/>
      <c r="Q31" s="384"/>
      <c r="R31" s="384"/>
      <c r="S31" s="384"/>
      <c r="T31" s="532">
        <v>449584</v>
      </c>
      <c r="U31" s="516">
        <v>3444128</v>
      </c>
      <c r="V31" s="516">
        <v>4862149</v>
      </c>
      <c r="W31" s="516">
        <v>6033385</v>
      </c>
      <c r="X31" s="516">
        <v>7056393</v>
      </c>
      <c r="Y31" s="516">
        <v>7056393</v>
      </c>
      <c r="Z31" s="531">
        <v>7056393</v>
      </c>
      <c r="AA31" s="516">
        <v>7384531</v>
      </c>
      <c r="AB31" s="531">
        <v>8384531</v>
      </c>
      <c r="AC31" s="516"/>
      <c r="AD31" s="516"/>
      <c r="AE31" s="516"/>
      <c r="AF31" s="782"/>
      <c r="AG31" s="767"/>
      <c r="AH31" s="767"/>
      <c r="AI31" s="767"/>
      <c r="AJ31" s="767"/>
      <c r="AK31" s="767"/>
      <c r="AL31" s="767"/>
      <c r="AM31" s="767"/>
      <c r="AN31" s="767"/>
      <c r="AO31" s="796"/>
      <c r="AP31" s="796"/>
      <c r="AQ31" s="766"/>
      <c r="AR31" s="762"/>
      <c r="AS31" s="789"/>
      <c r="AT31" s="762"/>
      <c r="AU31" s="789"/>
      <c r="AV31" s="762"/>
      <c r="AW31" s="789"/>
      <c r="AX31" s="791"/>
      <c r="AY31" s="764"/>
    </row>
    <row r="32" spans="1:51" ht="27" x14ac:dyDescent="0.25">
      <c r="A32" s="814"/>
      <c r="B32" s="772"/>
      <c r="C32" s="773"/>
      <c r="D32" s="386" t="s">
        <v>43</v>
      </c>
      <c r="E32" s="554">
        <v>9029</v>
      </c>
      <c r="F32" s="390">
        <v>9029</v>
      </c>
      <c r="G32" s="390">
        <v>9029</v>
      </c>
      <c r="H32" s="390">
        <v>9029</v>
      </c>
      <c r="I32" s="390">
        <v>9029</v>
      </c>
      <c r="J32" s="390">
        <v>9029</v>
      </c>
      <c r="K32" s="390">
        <v>9029</v>
      </c>
      <c r="L32" s="390">
        <v>9029</v>
      </c>
      <c r="M32" s="363">
        <v>9029</v>
      </c>
      <c r="N32" s="390">
        <v>9029</v>
      </c>
      <c r="O32" s="363">
        <v>9029</v>
      </c>
      <c r="P32" s="390"/>
      <c r="Q32" s="390"/>
      <c r="R32" s="390"/>
      <c r="S32" s="390"/>
      <c r="T32" s="390">
        <v>326</v>
      </c>
      <c r="U32" s="390">
        <v>965</v>
      </c>
      <c r="V32" s="390">
        <v>1701</v>
      </c>
      <c r="W32" s="390">
        <v>2309</v>
      </c>
      <c r="X32" s="390">
        <v>2984</v>
      </c>
      <c r="Y32" s="390">
        <v>3693</v>
      </c>
      <c r="Z32" s="363">
        <v>4367</v>
      </c>
      <c r="AA32" s="390">
        <f>AA28+AA30</f>
        <v>5078</v>
      </c>
      <c r="AB32" s="363">
        <f>AB28+AB30</f>
        <v>5799</v>
      </c>
      <c r="AC32" s="306"/>
      <c r="AD32" s="306"/>
      <c r="AE32" s="306"/>
      <c r="AF32" s="782"/>
      <c r="AG32" s="767"/>
      <c r="AH32" s="767"/>
      <c r="AI32" s="767"/>
      <c r="AJ32" s="767"/>
      <c r="AK32" s="767"/>
      <c r="AL32" s="767"/>
      <c r="AM32" s="767"/>
      <c r="AN32" s="767"/>
      <c r="AO32" s="796"/>
      <c r="AP32" s="796"/>
      <c r="AQ32" s="766"/>
      <c r="AR32" s="762"/>
      <c r="AS32" s="789"/>
      <c r="AT32" s="762"/>
      <c r="AU32" s="789"/>
      <c r="AV32" s="762"/>
      <c r="AW32" s="789"/>
      <c r="AX32" s="791"/>
      <c r="AY32" s="764"/>
    </row>
    <row r="33" spans="1:51" ht="27.75" thickBot="1" x14ac:dyDescent="0.3">
      <c r="A33" s="814"/>
      <c r="B33" s="772"/>
      <c r="C33" s="773"/>
      <c r="D33" s="383" t="s">
        <v>45</v>
      </c>
      <c r="E33" s="555">
        <v>96262004</v>
      </c>
      <c r="F33" s="388">
        <v>96262004</v>
      </c>
      <c r="G33" s="388">
        <v>96262004</v>
      </c>
      <c r="H33" s="388">
        <v>96262004</v>
      </c>
      <c r="I33" s="388">
        <v>96262004</v>
      </c>
      <c r="J33" s="388">
        <v>96262004</v>
      </c>
      <c r="K33" s="388">
        <v>96262004</v>
      </c>
      <c r="L33" s="388">
        <v>96262004</v>
      </c>
      <c r="M33" s="361">
        <v>96262004</v>
      </c>
      <c r="N33" s="388">
        <v>96262004</v>
      </c>
      <c r="O33" s="361">
        <v>96262004</v>
      </c>
      <c r="P33" s="388"/>
      <c r="Q33" s="388"/>
      <c r="R33" s="388"/>
      <c r="S33" s="388"/>
      <c r="T33" s="388">
        <v>17932711</v>
      </c>
      <c r="U33" s="388">
        <v>43877564</v>
      </c>
      <c r="V33" s="388">
        <v>50290618</v>
      </c>
      <c r="W33" s="388">
        <v>51461854</v>
      </c>
      <c r="X33" s="388">
        <v>57444537</v>
      </c>
      <c r="Y33" s="388">
        <v>59889294</v>
      </c>
      <c r="Z33" s="361">
        <v>60669315</v>
      </c>
      <c r="AA33" s="388">
        <f>AA29+AA31</f>
        <v>62270854</v>
      </c>
      <c r="AB33" s="361">
        <f>AB29+AB31</f>
        <v>63270854</v>
      </c>
      <c r="AC33" s="301"/>
      <c r="AD33" s="301"/>
      <c r="AE33" s="301"/>
      <c r="AF33" s="782"/>
      <c r="AG33" s="767"/>
      <c r="AH33" s="767"/>
      <c r="AI33" s="767"/>
      <c r="AJ33" s="767"/>
      <c r="AK33" s="767"/>
      <c r="AL33" s="767"/>
      <c r="AM33" s="767"/>
      <c r="AN33" s="767"/>
      <c r="AO33" s="796"/>
      <c r="AP33" s="796"/>
      <c r="AQ33" s="766"/>
      <c r="AR33" s="762"/>
      <c r="AS33" s="768"/>
      <c r="AT33" s="762"/>
      <c r="AU33" s="768"/>
      <c r="AV33" s="762"/>
      <c r="AW33" s="768"/>
      <c r="AX33" s="790"/>
      <c r="AY33" s="764"/>
    </row>
    <row r="34" spans="1:51" ht="18" x14ac:dyDescent="0.25">
      <c r="A34" s="814"/>
      <c r="B34" s="772"/>
      <c r="C34" s="773" t="s">
        <v>310</v>
      </c>
      <c r="D34" s="381" t="s">
        <v>41</v>
      </c>
      <c r="E34" s="556">
        <v>6678</v>
      </c>
      <c r="F34" s="389">
        <v>6678</v>
      </c>
      <c r="G34" s="389">
        <v>6678</v>
      </c>
      <c r="H34" s="389">
        <v>6678</v>
      </c>
      <c r="I34" s="389">
        <v>6678</v>
      </c>
      <c r="J34" s="389">
        <v>6678</v>
      </c>
      <c r="K34" s="389">
        <v>6678</v>
      </c>
      <c r="L34" s="389">
        <v>6678</v>
      </c>
      <c r="M34" s="362">
        <v>6678</v>
      </c>
      <c r="N34" s="389">
        <v>6678</v>
      </c>
      <c r="O34" s="362">
        <v>6678</v>
      </c>
      <c r="P34" s="389"/>
      <c r="Q34" s="389"/>
      <c r="R34" s="389"/>
      <c r="S34" s="389"/>
      <c r="T34" s="532">
        <v>70</v>
      </c>
      <c r="U34" s="514">
        <v>280</v>
      </c>
      <c r="V34" s="514">
        <v>539</v>
      </c>
      <c r="W34" s="514">
        <v>735</v>
      </c>
      <c r="X34" s="514">
        <v>1044</v>
      </c>
      <c r="Y34" s="514">
        <v>1372</v>
      </c>
      <c r="Z34" s="533">
        <v>1733</v>
      </c>
      <c r="AA34" s="514">
        <v>2128</v>
      </c>
      <c r="AB34" s="533">
        <v>2507</v>
      </c>
      <c r="AC34" s="514"/>
      <c r="AD34" s="514"/>
      <c r="AE34" s="514"/>
      <c r="AF34" s="782"/>
      <c r="AG34" s="767" t="s">
        <v>311</v>
      </c>
      <c r="AH34" s="767" t="s">
        <v>225</v>
      </c>
      <c r="AI34" s="767" t="s">
        <v>225</v>
      </c>
      <c r="AJ34" s="767" t="s">
        <v>225</v>
      </c>
      <c r="AK34" s="767" t="s">
        <v>312</v>
      </c>
      <c r="AL34" s="767" t="s">
        <v>225</v>
      </c>
      <c r="AM34" s="767" t="s">
        <v>303</v>
      </c>
      <c r="AN34" s="792">
        <v>1376139</v>
      </c>
      <c r="AO34" s="795">
        <v>691</v>
      </c>
      <c r="AP34" s="797">
        <v>626</v>
      </c>
      <c r="AQ34" s="794" t="s">
        <v>289</v>
      </c>
      <c r="AR34" s="789" t="s">
        <v>290</v>
      </c>
      <c r="AS34" s="789" t="s">
        <v>290</v>
      </c>
      <c r="AT34" s="789" t="s">
        <v>291</v>
      </c>
      <c r="AU34" s="789" t="s">
        <v>291</v>
      </c>
      <c r="AV34" s="789" t="s">
        <v>292</v>
      </c>
      <c r="AW34" s="789" t="s">
        <v>292</v>
      </c>
      <c r="AX34" s="791" t="s">
        <v>560</v>
      </c>
      <c r="AY34" s="764"/>
    </row>
    <row r="35" spans="1:51" ht="18" x14ac:dyDescent="0.25">
      <c r="A35" s="814"/>
      <c r="B35" s="772"/>
      <c r="C35" s="773"/>
      <c r="D35" s="383" t="s">
        <v>3</v>
      </c>
      <c r="E35" s="549">
        <v>64368218</v>
      </c>
      <c r="F35" s="384">
        <v>64368218</v>
      </c>
      <c r="G35" s="384">
        <v>64368218</v>
      </c>
      <c r="H35" s="384">
        <v>64368218</v>
      </c>
      <c r="I35" s="384">
        <v>64368218</v>
      </c>
      <c r="J35" s="384">
        <v>64368218</v>
      </c>
      <c r="K35" s="384">
        <v>64368218</v>
      </c>
      <c r="L35" s="384">
        <v>64368218</v>
      </c>
      <c r="M35" s="360">
        <v>64368218</v>
      </c>
      <c r="N35" s="384">
        <v>64368218</v>
      </c>
      <c r="O35" s="360">
        <v>64368218</v>
      </c>
      <c r="P35" s="384"/>
      <c r="Q35" s="384"/>
      <c r="R35" s="384"/>
      <c r="S35" s="384"/>
      <c r="T35" s="530">
        <v>3754046</v>
      </c>
      <c r="U35" s="516">
        <v>11731981</v>
      </c>
      <c r="V35" s="516">
        <v>14395029</v>
      </c>
      <c r="W35" s="516">
        <v>14395029</v>
      </c>
      <c r="X35" s="516">
        <v>17629096</v>
      </c>
      <c r="Y35" s="516">
        <v>19628145</v>
      </c>
      <c r="Z35" s="531">
        <v>21275749</v>
      </c>
      <c r="AA35" s="516">
        <v>21983194</v>
      </c>
      <c r="AB35" s="531">
        <v>21983194</v>
      </c>
      <c r="AC35" s="516"/>
      <c r="AD35" s="516"/>
      <c r="AE35" s="516"/>
      <c r="AF35" s="782"/>
      <c r="AG35" s="767"/>
      <c r="AH35" s="767"/>
      <c r="AI35" s="767"/>
      <c r="AJ35" s="767"/>
      <c r="AK35" s="767"/>
      <c r="AL35" s="767"/>
      <c r="AM35" s="767"/>
      <c r="AN35" s="792"/>
      <c r="AO35" s="796"/>
      <c r="AP35" s="798"/>
      <c r="AQ35" s="794"/>
      <c r="AR35" s="789"/>
      <c r="AS35" s="789"/>
      <c r="AT35" s="789"/>
      <c r="AU35" s="789"/>
      <c r="AV35" s="789"/>
      <c r="AW35" s="789"/>
      <c r="AX35" s="791"/>
      <c r="AY35" s="764"/>
    </row>
    <row r="36" spans="1:51" ht="27" x14ac:dyDescent="0.25">
      <c r="A36" s="814"/>
      <c r="B36" s="772"/>
      <c r="C36" s="773"/>
      <c r="D36" s="386" t="s">
        <v>42</v>
      </c>
      <c r="E36" s="550">
        <v>0</v>
      </c>
      <c r="F36" s="382">
        <v>0</v>
      </c>
      <c r="G36" s="382">
        <v>0</v>
      </c>
      <c r="H36" s="382">
        <v>0</v>
      </c>
      <c r="I36" s="382">
        <v>0</v>
      </c>
      <c r="J36" s="382">
        <v>0</v>
      </c>
      <c r="K36" s="382">
        <v>0</v>
      </c>
      <c r="L36" s="382">
        <v>0</v>
      </c>
      <c r="M36" s="359">
        <v>0</v>
      </c>
      <c r="N36" s="382">
        <v>0</v>
      </c>
      <c r="O36" s="359">
        <v>0</v>
      </c>
      <c r="P36" s="382"/>
      <c r="Q36" s="382"/>
      <c r="R36" s="382"/>
      <c r="S36" s="382"/>
      <c r="T36" s="382">
        <v>0</v>
      </c>
      <c r="U36" s="521">
        <v>0</v>
      </c>
      <c r="V36" s="521">
        <v>0</v>
      </c>
      <c r="W36" s="521">
        <v>0</v>
      </c>
      <c r="X36" s="521">
        <v>0</v>
      </c>
      <c r="Y36" s="521">
        <v>0</v>
      </c>
      <c r="Z36" s="534">
        <v>0</v>
      </c>
      <c r="AA36" s="521">
        <v>0</v>
      </c>
      <c r="AB36" s="534">
        <v>0</v>
      </c>
      <c r="AC36" s="521"/>
      <c r="AD36" s="521"/>
      <c r="AE36" s="521"/>
      <c r="AF36" s="782"/>
      <c r="AG36" s="767"/>
      <c r="AH36" s="767"/>
      <c r="AI36" s="767"/>
      <c r="AJ36" s="767"/>
      <c r="AK36" s="767"/>
      <c r="AL36" s="767"/>
      <c r="AM36" s="767"/>
      <c r="AN36" s="792"/>
      <c r="AO36" s="796"/>
      <c r="AP36" s="798"/>
      <c r="AQ36" s="794"/>
      <c r="AR36" s="789"/>
      <c r="AS36" s="789"/>
      <c r="AT36" s="789"/>
      <c r="AU36" s="789"/>
      <c r="AV36" s="789"/>
      <c r="AW36" s="789"/>
      <c r="AX36" s="791"/>
      <c r="AY36" s="764"/>
    </row>
    <row r="37" spans="1:51" ht="27" x14ac:dyDescent="0.25">
      <c r="A37" s="814"/>
      <c r="B37" s="772"/>
      <c r="C37" s="773"/>
      <c r="D37" s="383" t="s">
        <v>4</v>
      </c>
      <c r="E37" s="549">
        <v>6828776</v>
      </c>
      <c r="F37" s="384">
        <v>6828776</v>
      </c>
      <c r="G37" s="384">
        <v>6828776</v>
      </c>
      <c r="H37" s="384">
        <v>6828776</v>
      </c>
      <c r="I37" s="384">
        <v>6828776</v>
      </c>
      <c r="J37" s="384">
        <v>6828776</v>
      </c>
      <c r="K37" s="384">
        <v>6828776</v>
      </c>
      <c r="L37" s="384">
        <v>6828776</v>
      </c>
      <c r="M37" s="360">
        <v>6828776</v>
      </c>
      <c r="N37" s="384">
        <v>6828776</v>
      </c>
      <c r="O37" s="360">
        <v>6828776</v>
      </c>
      <c r="P37" s="384"/>
      <c r="Q37" s="384"/>
      <c r="R37" s="384"/>
      <c r="S37" s="384"/>
      <c r="T37" s="532">
        <v>96537</v>
      </c>
      <c r="U37" s="516">
        <v>999333</v>
      </c>
      <c r="V37" s="516">
        <v>1540681</v>
      </c>
      <c r="W37" s="516">
        <v>1920545</v>
      </c>
      <c r="X37" s="516">
        <v>4538150</v>
      </c>
      <c r="Y37" s="516">
        <v>4538150</v>
      </c>
      <c r="Z37" s="531">
        <v>4538150</v>
      </c>
      <c r="AA37" s="516">
        <v>4805932</v>
      </c>
      <c r="AB37" s="531">
        <f>6805932+99001</f>
        <v>6904933</v>
      </c>
      <c r="AC37" s="516"/>
      <c r="AD37" s="516"/>
      <c r="AE37" s="516"/>
      <c r="AF37" s="782"/>
      <c r="AG37" s="767"/>
      <c r="AH37" s="767"/>
      <c r="AI37" s="767"/>
      <c r="AJ37" s="767"/>
      <c r="AK37" s="767"/>
      <c r="AL37" s="767"/>
      <c r="AM37" s="767"/>
      <c r="AN37" s="792"/>
      <c r="AO37" s="796"/>
      <c r="AP37" s="798"/>
      <c r="AQ37" s="794"/>
      <c r="AR37" s="789"/>
      <c r="AS37" s="789"/>
      <c r="AT37" s="789"/>
      <c r="AU37" s="789"/>
      <c r="AV37" s="789"/>
      <c r="AW37" s="789"/>
      <c r="AX37" s="791"/>
      <c r="AY37" s="764"/>
    </row>
    <row r="38" spans="1:51" ht="27" x14ac:dyDescent="0.25">
      <c r="A38" s="814"/>
      <c r="B38" s="772"/>
      <c r="C38" s="773"/>
      <c r="D38" s="386" t="s">
        <v>43</v>
      </c>
      <c r="E38" s="554">
        <v>6678</v>
      </c>
      <c r="F38" s="390">
        <v>6678</v>
      </c>
      <c r="G38" s="390">
        <v>6678</v>
      </c>
      <c r="H38" s="390">
        <v>6678</v>
      </c>
      <c r="I38" s="390">
        <v>6678</v>
      </c>
      <c r="J38" s="390">
        <v>6678</v>
      </c>
      <c r="K38" s="390">
        <v>6678</v>
      </c>
      <c r="L38" s="390">
        <v>6678</v>
      </c>
      <c r="M38" s="363">
        <v>6678</v>
      </c>
      <c r="N38" s="390">
        <v>6678</v>
      </c>
      <c r="O38" s="363">
        <v>6678</v>
      </c>
      <c r="P38" s="390"/>
      <c r="Q38" s="390"/>
      <c r="R38" s="390"/>
      <c r="S38" s="390"/>
      <c r="T38" s="390">
        <v>70</v>
      </c>
      <c r="U38" s="390">
        <v>280</v>
      </c>
      <c r="V38" s="390">
        <v>539</v>
      </c>
      <c r="W38" s="390">
        <v>735</v>
      </c>
      <c r="X38" s="390">
        <v>1044</v>
      </c>
      <c r="Y38" s="390">
        <v>1372</v>
      </c>
      <c r="Z38" s="363">
        <v>1733</v>
      </c>
      <c r="AA38" s="390">
        <f>AA34+AA36</f>
        <v>2128</v>
      </c>
      <c r="AB38" s="363">
        <f>AB34+AB36</f>
        <v>2507</v>
      </c>
      <c r="AC38" s="306"/>
      <c r="AD38" s="306"/>
      <c r="AE38" s="306"/>
      <c r="AF38" s="782"/>
      <c r="AG38" s="767"/>
      <c r="AH38" s="767"/>
      <c r="AI38" s="767"/>
      <c r="AJ38" s="767"/>
      <c r="AK38" s="767"/>
      <c r="AL38" s="767"/>
      <c r="AM38" s="767"/>
      <c r="AN38" s="792"/>
      <c r="AO38" s="796"/>
      <c r="AP38" s="798"/>
      <c r="AQ38" s="794"/>
      <c r="AR38" s="789"/>
      <c r="AS38" s="789"/>
      <c r="AT38" s="789"/>
      <c r="AU38" s="789"/>
      <c r="AV38" s="789"/>
      <c r="AW38" s="789"/>
      <c r="AX38" s="791"/>
      <c r="AY38" s="764"/>
    </row>
    <row r="39" spans="1:51" ht="27.75" thickBot="1" x14ac:dyDescent="0.3">
      <c r="A39" s="814"/>
      <c r="B39" s="772"/>
      <c r="C39" s="773"/>
      <c r="D39" s="383" t="s">
        <v>45</v>
      </c>
      <c r="E39" s="555">
        <v>71196994</v>
      </c>
      <c r="F39" s="388">
        <v>71196994</v>
      </c>
      <c r="G39" s="388">
        <v>71196994</v>
      </c>
      <c r="H39" s="388">
        <v>71196994</v>
      </c>
      <c r="I39" s="388">
        <v>71196994</v>
      </c>
      <c r="J39" s="388">
        <v>71196994</v>
      </c>
      <c r="K39" s="388">
        <v>71196994</v>
      </c>
      <c r="L39" s="388">
        <v>71196994</v>
      </c>
      <c r="M39" s="361">
        <v>71196994</v>
      </c>
      <c r="N39" s="388">
        <v>71196994</v>
      </c>
      <c r="O39" s="361">
        <v>71196994</v>
      </c>
      <c r="P39" s="388"/>
      <c r="Q39" s="388"/>
      <c r="R39" s="388"/>
      <c r="S39" s="388"/>
      <c r="T39" s="388">
        <v>3850583</v>
      </c>
      <c r="U39" s="388">
        <v>12731314</v>
      </c>
      <c r="V39" s="388">
        <v>15935710</v>
      </c>
      <c r="W39" s="388">
        <v>16315574</v>
      </c>
      <c r="X39" s="388">
        <v>22167246</v>
      </c>
      <c r="Y39" s="388">
        <v>24166295</v>
      </c>
      <c r="Z39" s="361">
        <v>25813899</v>
      </c>
      <c r="AA39" s="388">
        <f>AA35+AA37</f>
        <v>26789126</v>
      </c>
      <c r="AB39" s="361">
        <f>AB35+AB37</f>
        <v>28888127</v>
      </c>
      <c r="AC39" s="301"/>
      <c r="AD39" s="301"/>
      <c r="AE39" s="301"/>
      <c r="AF39" s="782"/>
      <c r="AG39" s="767"/>
      <c r="AH39" s="767"/>
      <c r="AI39" s="767"/>
      <c r="AJ39" s="767"/>
      <c r="AK39" s="767"/>
      <c r="AL39" s="767"/>
      <c r="AM39" s="767"/>
      <c r="AN39" s="777"/>
      <c r="AO39" s="796"/>
      <c r="AP39" s="798"/>
      <c r="AQ39" s="776"/>
      <c r="AR39" s="768"/>
      <c r="AS39" s="768"/>
      <c r="AT39" s="768"/>
      <c r="AU39" s="768"/>
      <c r="AV39" s="768"/>
      <c r="AW39" s="768"/>
      <c r="AX39" s="790"/>
      <c r="AY39" s="764"/>
    </row>
    <row r="40" spans="1:51" ht="18" x14ac:dyDescent="0.25">
      <c r="A40" s="814"/>
      <c r="B40" s="772"/>
      <c r="C40" s="773" t="s">
        <v>313</v>
      </c>
      <c r="D40" s="381" t="s">
        <v>41</v>
      </c>
      <c r="E40" s="556">
        <v>115271</v>
      </c>
      <c r="F40" s="389">
        <v>115271</v>
      </c>
      <c r="G40" s="389">
        <v>115271</v>
      </c>
      <c r="H40" s="389">
        <v>115271</v>
      </c>
      <c r="I40" s="389">
        <v>115271</v>
      </c>
      <c r="J40" s="389">
        <v>115271</v>
      </c>
      <c r="K40" s="389">
        <v>115271</v>
      </c>
      <c r="L40" s="389">
        <v>115271</v>
      </c>
      <c r="M40" s="362">
        <v>115271</v>
      </c>
      <c r="N40" s="389">
        <v>115271</v>
      </c>
      <c r="O40" s="362">
        <v>115271</v>
      </c>
      <c r="P40" s="389"/>
      <c r="Q40" s="389"/>
      <c r="R40" s="389"/>
      <c r="S40" s="389"/>
      <c r="T40" s="532">
        <v>8886</v>
      </c>
      <c r="U40" s="514">
        <v>18842</v>
      </c>
      <c r="V40" s="514">
        <v>29686</v>
      </c>
      <c r="W40" s="514">
        <v>38241</v>
      </c>
      <c r="X40" s="514">
        <v>48012</v>
      </c>
      <c r="Y40" s="514">
        <v>56479</v>
      </c>
      <c r="Z40" s="533">
        <v>66055</v>
      </c>
      <c r="AA40" s="514">
        <v>75367</v>
      </c>
      <c r="AB40" s="533">
        <f>315+84237</f>
        <v>84552</v>
      </c>
      <c r="AC40" s="514"/>
      <c r="AD40" s="514"/>
      <c r="AE40" s="514"/>
      <c r="AF40" s="782"/>
      <c r="AG40" s="782" t="s">
        <v>314</v>
      </c>
      <c r="AH40" s="767" t="s">
        <v>225</v>
      </c>
      <c r="AI40" s="767" t="s">
        <v>225</v>
      </c>
      <c r="AJ40" s="767" t="s">
        <v>225</v>
      </c>
      <c r="AK40" s="762" t="s">
        <v>287</v>
      </c>
      <c r="AL40" s="767" t="s">
        <v>225</v>
      </c>
      <c r="AM40" s="767" t="s">
        <v>225</v>
      </c>
      <c r="AN40" s="791">
        <v>7901653</v>
      </c>
      <c r="AO40" s="793" t="s">
        <v>448</v>
      </c>
      <c r="AP40" s="793" t="s">
        <v>448</v>
      </c>
      <c r="AQ40" s="794" t="s">
        <v>289</v>
      </c>
      <c r="AR40" s="789" t="s">
        <v>290</v>
      </c>
      <c r="AS40" s="789" t="s">
        <v>290</v>
      </c>
      <c r="AT40" s="789" t="s">
        <v>291</v>
      </c>
      <c r="AU40" s="789" t="s">
        <v>291</v>
      </c>
      <c r="AV40" s="789" t="s">
        <v>292</v>
      </c>
      <c r="AW40" s="789" t="s">
        <v>292</v>
      </c>
      <c r="AX40" s="790" t="s">
        <v>561</v>
      </c>
      <c r="AY40" s="764"/>
    </row>
    <row r="41" spans="1:51" ht="18" x14ac:dyDescent="0.25">
      <c r="A41" s="814"/>
      <c r="B41" s="772"/>
      <c r="C41" s="773"/>
      <c r="D41" s="383" t="s">
        <v>3</v>
      </c>
      <c r="E41" s="549">
        <v>1111079493</v>
      </c>
      <c r="F41" s="384">
        <v>1111079493</v>
      </c>
      <c r="G41" s="384">
        <v>1111079493</v>
      </c>
      <c r="H41" s="384">
        <v>1111079493</v>
      </c>
      <c r="I41" s="384">
        <v>1111079493</v>
      </c>
      <c r="J41" s="391">
        <v>1111079493</v>
      </c>
      <c r="K41" s="391">
        <v>1111079493</v>
      </c>
      <c r="L41" s="391">
        <v>1111079493</v>
      </c>
      <c r="M41" s="360">
        <v>1111079493</v>
      </c>
      <c r="N41" s="384">
        <v>1111079493</v>
      </c>
      <c r="O41" s="360">
        <v>1111079493</v>
      </c>
      <c r="P41" s="384"/>
      <c r="Q41" s="384"/>
      <c r="R41" s="384"/>
      <c r="S41" s="384"/>
      <c r="T41" s="530">
        <v>476549287</v>
      </c>
      <c r="U41" s="516">
        <v>789478540</v>
      </c>
      <c r="V41" s="516">
        <v>792821592</v>
      </c>
      <c r="W41" s="516">
        <v>792821592</v>
      </c>
      <c r="X41" s="516">
        <v>810735788</v>
      </c>
      <c r="Y41" s="516">
        <v>810735788</v>
      </c>
      <c r="Z41" s="531">
        <v>810946084</v>
      </c>
      <c r="AA41" s="516">
        <v>827624056</v>
      </c>
      <c r="AB41" s="531">
        <f>827624056+50000000</f>
        <v>877624056</v>
      </c>
      <c r="AC41" s="516"/>
      <c r="AD41" s="516"/>
      <c r="AE41" s="516"/>
      <c r="AF41" s="782"/>
      <c r="AG41" s="782"/>
      <c r="AH41" s="767"/>
      <c r="AI41" s="767"/>
      <c r="AJ41" s="767"/>
      <c r="AK41" s="762"/>
      <c r="AL41" s="767"/>
      <c r="AM41" s="767"/>
      <c r="AN41" s="792"/>
      <c r="AO41" s="793"/>
      <c r="AP41" s="793"/>
      <c r="AQ41" s="794"/>
      <c r="AR41" s="789"/>
      <c r="AS41" s="789"/>
      <c r="AT41" s="789"/>
      <c r="AU41" s="789"/>
      <c r="AV41" s="789"/>
      <c r="AW41" s="789"/>
      <c r="AX41" s="786"/>
      <c r="AY41" s="764"/>
    </row>
    <row r="42" spans="1:51" ht="27" x14ac:dyDescent="0.25">
      <c r="A42" s="814"/>
      <c r="B42" s="772"/>
      <c r="C42" s="773"/>
      <c r="D42" s="386" t="s">
        <v>42</v>
      </c>
      <c r="E42" s="550">
        <v>0</v>
      </c>
      <c r="F42" s="382">
        <v>0</v>
      </c>
      <c r="G42" s="382">
        <v>0</v>
      </c>
      <c r="H42" s="382">
        <v>0</v>
      </c>
      <c r="I42" s="382">
        <v>0</v>
      </c>
      <c r="J42" s="382">
        <v>0</v>
      </c>
      <c r="K42" s="382">
        <v>0</v>
      </c>
      <c r="L42" s="382">
        <v>0</v>
      </c>
      <c r="M42" s="359">
        <v>0</v>
      </c>
      <c r="N42" s="382">
        <v>0</v>
      </c>
      <c r="O42" s="359">
        <v>0</v>
      </c>
      <c r="P42" s="382"/>
      <c r="Q42" s="382"/>
      <c r="R42" s="382"/>
      <c r="S42" s="382"/>
      <c r="T42" s="382">
        <v>0</v>
      </c>
      <c r="U42" s="521">
        <v>0</v>
      </c>
      <c r="V42" s="521">
        <v>0</v>
      </c>
      <c r="W42" s="521">
        <v>0</v>
      </c>
      <c r="X42" s="521">
        <v>0</v>
      </c>
      <c r="Y42" s="521">
        <v>0</v>
      </c>
      <c r="Z42" s="534">
        <v>0</v>
      </c>
      <c r="AA42" s="521">
        <v>0</v>
      </c>
      <c r="AB42" s="534">
        <v>0</v>
      </c>
      <c r="AC42" s="521"/>
      <c r="AD42" s="521"/>
      <c r="AE42" s="521"/>
      <c r="AF42" s="782"/>
      <c r="AG42" s="782"/>
      <c r="AH42" s="767"/>
      <c r="AI42" s="767"/>
      <c r="AJ42" s="767"/>
      <c r="AK42" s="762"/>
      <c r="AL42" s="767"/>
      <c r="AM42" s="767"/>
      <c r="AN42" s="792"/>
      <c r="AO42" s="793"/>
      <c r="AP42" s="793"/>
      <c r="AQ42" s="794"/>
      <c r="AR42" s="789"/>
      <c r="AS42" s="789"/>
      <c r="AT42" s="789"/>
      <c r="AU42" s="789"/>
      <c r="AV42" s="789"/>
      <c r="AW42" s="789"/>
      <c r="AX42" s="786"/>
      <c r="AY42" s="764"/>
    </row>
    <row r="43" spans="1:51" ht="27" x14ac:dyDescent="0.25">
      <c r="A43" s="814"/>
      <c r="B43" s="772"/>
      <c r="C43" s="773"/>
      <c r="D43" s="383" t="s">
        <v>4</v>
      </c>
      <c r="E43" s="549">
        <v>117873597</v>
      </c>
      <c r="F43" s="384">
        <v>117873597</v>
      </c>
      <c r="G43" s="384">
        <v>117873597</v>
      </c>
      <c r="H43" s="384">
        <v>117873597</v>
      </c>
      <c r="I43" s="384">
        <v>117873597</v>
      </c>
      <c r="J43" s="391">
        <v>117873597</v>
      </c>
      <c r="K43" s="391">
        <v>117873597</v>
      </c>
      <c r="L43" s="391">
        <v>117873597</v>
      </c>
      <c r="M43" s="360">
        <v>117873597</v>
      </c>
      <c r="N43" s="384">
        <v>117873597</v>
      </c>
      <c r="O43" s="360">
        <v>117873597</v>
      </c>
      <c r="P43" s="384"/>
      <c r="Q43" s="384"/>
      <c r="R43" s="384"/>
      <c r="S43" s="384"/>
      <c r="T43" s="532">
        <v>12254623</v>
      </c>
      <c r="U43" s="516">
        <v>67247939</v>
      </c>
      <c r="V43" s="516">
        <v>84854648</v>
      </c>
      <c r="W43" s="516">
        <v>99923200</v>
      </c>
      <c r="X43" s="516">
        <v>115605393.076923</v>
      </c>
      <c r="Y43" s="516">
        <v>115605393.076923</v>
      </c>
      <c r="Z43" s="531">
        <v>115605393.076923</v>
      </c>
      <c r="AA43" s="516">
        <v>117581498</v>
      </c>
      <c r="AB43" s="360">
        <v>117873597</v>
      </c>
      <c r="AC43" s="516"/>
      <c r="AD43" s="516"/>
      <c r="AE43" s="516"/>
      <c r="AF43" s="782"/>
      <c r="AG43" s="782"/>
      <c r="AH43" s="767"/>
      <c r="AI43" s="767"/>
      <c r="AJ43" s="767"/>
      <c r="AK43" s="762"/>
      <c r="AL43" s="767"/>
      <c r="AM43" s="767"/>
      <c r="AN43" s="792"/>
      <c r="AO43" s="793"/>
      <c r="AP43" s="793"/>
      <c r="AQ43" s="794"/>
      <c r="AR43" s="789"/>
      <c r="AS43" s="789"/>
      <c r="AT43" s="789"/>
      <c r="AU43" s="789"/>
      <c r="AV43" s="789"/>
      <c r="AW43" s="789"/>
      <c r="AX43" s="786"/>
      <c r="AY43" s="764"/>
    </row>
    <row r="44" spans="1:51" ht="27" x14ac:dyDescent="0.25">
      <c r="A44" s="814"/>
      <c r="B44" s="772"/>
      <c r="C44" s="773"/>
      <c r="D44" s="386" t="s">
        <v>43</v>
      </c>
      <c r="E44" s="554">
        <v>115271</v>
      </c>
      <c r="F44" s="390">
        <v>115271</v>
      </c>
      <c r="G44" s="390">
        <v>115271</v>
      </c>
      <c r="H44" s="390">
        <v>115271</v>
      </c>
      <c r="I44" s="390">
        <v>115271</v>
      </c>
      <c r="J44" s="390">
        <v>115271</v>
      </c>
      <c r="K44" s="390">
        <v>115271</v>
      </c>
      <c r="L44" s="390">
        <v>115271</v>
      </c>
      <c r="M44" s="363">
        <v>115271</v>
      </c>
      <c r="N44" s="390">
        <v>115271</v>
      </c>
      <c r="O44" s="363">
        <v>115271</v>
      </c>
      <c r="P44" s="390"/>
      <c r="Q44" s="390"/>
      <c r="R44" s="390"/>
      <c r="S44" s="390"/>
      <c r="T44" s="390">
        <v>8886</v>
      </c>
      <c r="U44" s="390">
        <v>18842</v>
      </c>
      <c r="V44" s="390">
        <v>29686</v>
      </c>
      <c r="W44" s="390">
        <v>38241</v>
      </c>
      <c r="X44" s="390">
        <v>48012</v>
      </c>
      <c r="Y44" s="390">
        <v>56479</v>
      </c>
      <c r="Z44" s="363">
        <v>66055</v>
      </c>
      <c r="AA44" s="390">
        <f>AA40+AA42</f>
        <v>75367</v>
      </c>
      <c r="AB44" s="363">
        <f>AB40+AB42</f>
        <v>84552</v>
      </c>
      <c r="AC44" s="306"/>
      <c r="AD44" s="306"/>
      <c r="AE44" s="306"/>
      <c r="AF44" s="782"/>
      <c r="AG44" s="782"/>
      <c r="AH44" s="767"/>
      <c r="AI44" s="767"/>
      <c r="AJ44" s="767"/>
      <c r="AK44" s="762"/>
      <c r="AL44" s="767"/>
      <c r="AM44" s="767"/>
      <c r="AN44" s="792"/>
      <c r="AO44" s="793"/>
      <c r="AP44" s="793"/>
      <c r="AQ44" s="794"/>
      <c r="AR44" s="789"/>
      <c r="AS44" s="789"/>
      <c r="AT44" s="789"/>
      <c r="AU44" s="789"/>
      <c r="AV44" s="789"/>
      <c r="AW44" s="789"/>
      <c r="AX44" s="786"/>
      <c r="AY44" s="764"/>
    </row>
    <row r="45" spans="1:51" ht="27" x14ac:dyDescent="0.25">
      <c r="A45" s="814"/>
      <c r="B45" s="772"/>
      <c r="C45" s="773"/>
      <c r="D45" s="383" t="s">
        <v>45</v>
      </c>
      <c r="E45" s="555">
        <v>1228953090</v>
      </c>
      <c r="F45" s="388">
        <v>1228953090</v>
      </c>
      <c r="G45" s="388">
        <v>1228953090</v>
      </c>
      <c r="H45" s="388">
        <v>1228953090</v>
      </c>
      <c r="I45" s="388">
        <v>1228953090</v>
      </c>
      <c r="J45" s="388">
        <v>1228953090</v>
      </c>
      <c r="K45" s="388">
        <v>1228953090</v>
      </c>
      <c r="L45" s="388">
        <v>1228953090</v>
      </c>
      <c r="M45" s="361">
        <v>1228953090</v>
      </c>
      <c r="N45" s="388">
        <v>1228953090</v>
      </c>
      <c r="O45" s="361">
        <v>1228953090</v>
      </c>
      <c r="P45" s="388"/>
      <c r="Q45" s="388"/>
      <c r="R45" s="388"/>
      <c r="S45" s="388"/>
      <c r="T45" s="388">
        <v>488803910</v>
      </c>
      <c r="U45" s="388">
        <v>856726479</v>
      </c>
      <c r="V45" s="388">
        <v>877676240</v>
      </c>
      <c r="W45" s="388">
        <v>892744792</v>
      </c>
      <c r="X45" s="388">
        <v>926341181.07692301</v>
      </c>
      <c r="Y45" s="388">
        <v>926341181.07692301</v>
      </c>
      <c r="Z45" s="361">
        <v>926551477.07692301</v>
      </c>
      <c r="AA45" s="388">
        <f>AA41+AA43</f>
        <v>945205554</v>
      </c>
      <c r="AB45" s="361">
        <f>AB41+AB43</f>
        <v>995497653</v>
      </c>
      <c r="AC45" s="301"/>
      <c r="AD45" s="301"/>
      <c r="AE45" s="301"/>
      <c r="AF45" s="782"/>
      <c r="AG45" s="782"/>
      <c r="AH45" s="767"/>
      <c r="AI45" s="767"/>
      <c r="AJ45" s="767"/>
      <c r="AK45" s="762"/>
      <c r="AL45" s="767"/>
      <c r="AM45" s="767"/>
      <c r="AN45" s="777"/>
      <c r="AO45" s="775"/>
      <c r="AP45" s="775"/>
      <c r="AQ45" s="776"/>
      <c r="AR45" s="768"/>
      <c r="AS45" s="768"/>
      <c r="AT45" s="768"/>
      <c r="AU45" s="768"/>
      <c r="AV45" s="768"/>
      <c r="AW45" s="768"/>
      <c r="AX45" s="786"/>
      <c r="AY45" s="764"/>
    </row>
    <row r="46" spans="1:51" ht="18" x14ac:dyDescent="0.25">
      <c r="A46" s="814"/>
      <c r="B46" s="772"/>
      <c r="C46" s="783" t="s">
        <v>18</v>
      </c>
      <c r="D46" s="392" t="s">
        <v>315</v>
      </c>
      <c r="E46" s="557">
        <v>170357</v>
      </c>
      <c r="F46" s="393">
        <v>170357</v>
      </c>
      <c r="G46" s="393">
        <v>170357</v>
      </c>
      <c r="H46" s="393">
        <v>170357</v>
      </c>
      <c r="I46" s="393">
        <v>170357</v>
      </c>
      <c r="J46" s="393">
        <v>170357</v>
      </c>
      <c r="K46" s="393">
        <v>170357</v>
      </c>
      <c r="L46" s="393">
        <v>170357</v>
      </c>
      <c r="M46" s="535">
        <v>170357</v>
      </c>
      <c r="N46" s="393">
        <v>170357</v>
      </c>
      <c r="O46" s="535">
        <v>170357</v>
      </c>
      <c r="P46" s="393"/>
      <c r="Q46" s="393"/>
      <c r="R46" s="393"/>
      <c r="S46" s="393"/>
      <c r="T46" s="393">
        <v>11073</v>
      </c>
      <c r="U46" s="393">
        <v>25429</v>
      </c>
      <c r="V46" s="393">
        <v>41987</v>
      </c>
      <c r="W46" s="393">
        <v>54623</v>
      </c>
      <c r="X46" s="536">
        <v>69922</v>
      </c>
      <c r="Y46" s="393">
        <v>84004</v>
      </c>
      <c r="Z46" s="535">
        <v>99116</v>
      </c>
      <c r="AA46" s="393">
        <f t="shared" ref="AA46:AB49" si="0">AA16+AA22+AA28+AA34+AA40</f>
        <v>114380</v>
      </c>
      <c r="AB46" s="535">
        <f t="shared" si="0"/>
        <v>129353</v>
      </c>
      <c r="AC46" s="305"/>
      <c r="AD46" s="305"/>
      <c r="AE46" s="305"/>
      <c r="AF46" s="782"/>
      <c r="AG46" s="537"/>
      <c r="AH46" s="538"/>
      <c r="AI46" s="538"/>
      <c r="AJ46" s="538"/>
      <c r="AK46" s="538"/>
      <c r="AL46" s="538"/>
      <c r="AM46" s="538"/>
      <c r="AN46" s="538"/>
      <c r="AO46" s="786"/>
      <c r="AP46" s="786"/>
      <c r="AQ46" s="538"/>
      <c r="AR46" s="538"/>
      <c r="AS46" s="538"/>
      <c r="AT46" s="538"/>
      <c r="AU46" s="538"/>
      <c r="AV46" s="538"/>
      <c r="AW46" s="538"/>
      <c r="AX46" s="786"/>
      <c r="AY46" s="764"/>
    </row>
    <row r="47" spans="1:51" ht="18" x14ac:dyDescent="0.25">
      <c r="A47" s="814"/>
      <c r="B47" s="772"/>
      <c r="C47" s="783"/>
      <c r="D47" s="394" t="s">
        <v>316</v>
      </c>
      <c r="E47" s="555">
        <v>1642045000</v>
      </c>
      <c r="F47" s="388">
        <v>1642045000</v>
      </c>
      <c r="G47" s="388">
        <v>1642045000</v>
      </c>
      <c r="H47" s="388">
        <v>1642045000</v>
      </c>
      <c r="I47" s="388">
        <v>1642045000</v>
      </c>
      <c r="J47" s="388">
        <v>1642045000</v>
      </c>
      <c r="K47" s="388">
        <v>1642045000</v>
      </c>
      <c r="L47" s="388">
        <v>1642045000</v>
      </c>
      <c r="M47" s="361">
        <v>1642045000</v>
      </c>
      <c r="N47" s="388">
        <v>1642045000</v>
      </c>
      <c r="O47" s="361">
        <v>1642045000</v>
      </c>
      <c r="P47" s="388"/>
      <c r="Q47" s="388"/>
      <c r="R47" s="388"/>
      <c r="S47" s="388"/>
      <c r="T47" s="388">
        <v>593836400</v>
      </c>
      <c r="U47" s="388">
        <v>1065473400</v>
      </c>
      <c r="V47" s="388">
        <v>1121343400</v>
      </c>
      <c r="W47" s="388">
        <v>1121343400</v>
      </c>
      <c r="X47" s="388">
        <v>1180710400</v>
      </c>
      <c r="Y47" s="388">
        <v>1201780400</v>
      </c>
      <c r="Z47" s="361">
        <v>1216830400</v>
      </c>
      <c r="AA47" s="388">
        <f t="shared" si="0"/>
        <v>1244168404</v>
      </c>
      <c r="AB47" s="361">
        <f t="shared" si="0"/>
        <v>1294168404</v>
      </c>
      <c r="AC47" s="301"/>
      <c r="AD47" s="301"/>
      <c r="AE47" s="301"/>
      <c r="AF47" s="782"/>
      <c r="AG47" s="537"/>
      <c r="AH47" s="538"/>
      <c r="AI47" s="538"/>
      <c r="AJ47" s="538"/>
      <c r="AK47" s="538"/>
      <c r="AL47" s="538"/>
      <c r="AM47" s="538"/>
      <c r="AN47" s="538"/>
      <c r="AO47" s="767"/>
      <c r="AP47" s="767"/>
      <c r="AQ47" s="538"/>
      <c r="AR47" s="538"/>
      <c r="AS47" s="538"/>
      <c r="AT47" s="538"/>
      <c r="AU47" s="538"/>
      <c r="AV47" s="538"/>
      <c r="AW47" s="538"/>
      <c r="AX47" s="767"/>
      <c r="AY47" s="764"/>
    </row>
    <row r="48" spans="1:51" ht="18" x14ac:dyDescent="0.25">
      <c r="A48" s="814"/>
      <c r="B48" s="772"/>
      <c r="C48" s="783"/>
      <c r="D48" s="392" t="s">
        <v>317</v>
      </c>
      <c r="E48" s="558">
        <v>0</v>
      </c>
      <c r="F48" s="395">
        <v>0</v>
      </c>
      <c r="G48" s="395">
        <v>0</v>
      </c>
      <c r="H48" s="395">
        <v>0</v>
      </c>
      <c r="I48" s="395">
        <v>0</v>
      </c>
      <c r="J48" s="395">
        <v>0</v>
      </c>
      <c r="K48" s="395">
        <v>0</v>
      </c>
      <c r="L48" s="395">
        <v>0</v>
      </c>
      <c r="M48" s="539">
        <v>0</v>
      </c>
      <c r="N48" s="395">
        <v>0</v>
      </c>
      <c r="O48" s="539">
        <v>0</v>
      </c>
      <c r="P48" s="395"/>
      <c r="Q48" s="395"/>
      <c r="R48" s="395"/>
      <c r="S48" s="395"/>
      <c r="T48" s="395">
        <v>0</v>
      </c>
      <c r="U48" s="395">
        <v>0</v>
      </c>
      <c r="V48" s="395">
        <v>0</v>
      </c>
      <c r="W48" s="395">
        <v>0</v>
      </c>
      <c r="X48" s="395">
        <v>0</v>
      </c>
      <c r="Y48" s="395">
        <v>0</v>
      </c>
      <c r="Z48" s="539">
        <v>0</v>
      </c>
      <c r="AA48" s="393">
        <f t="shared" si="0"/>
        <v>0</v>
      </c>
      <c r="AB48" s="535">
        <f t="shared" si="0"/>
        <v>0</v>
      </c>
      <c r="AC48" s="302"/>
      <c r="AD48" s="302"/>
      <c r="AE48" s="302"/>
      <c r="AF48" s="782"/>
      <c r="AG48" s="537"/>
      <c r="AH48" s="538"/>
      <c r="AI48" s="538"/>
      <c r="AJ48" s="538"/>
      <c r="AK48" s="538"/>
      <c r="AL48" s="538"/>
      <c r="AM48" s="538"/>
      <c r="AN48" s="538"/>
      <c r="AO48" s="767"/>
      <c r="AP48" s="767"/>
      <c r="AQ48" s="538"/>
      <c r="AR48" s="538"/>
      <c r="AS48" s="538"/>
      <c r="AT48" s="538"/>
      <c r="AU48" s="538"/>
      <c r="AV48" s="538"/>
      <c r="AW48" s="538"/>
      <c r="AX48" s="767"/>
      <c r="AY48" s="764"/>
    </row>
    <row r="49" spans="1:51" ht="18.75" thickBot="1" x14ac:dyDescent="0.3">
      <c r="A49" s="814"/>
      <c r="B49" s="772"/>
      <c r="C49" s="783"/>
      <c r="D49" s="396" t="s">
        <v>318</v>
      </c>
      <c r="E49" s="555">
        <v>174203332</v>
      </c>
      <c r="F49" s="388">
        <v>174203332</v>
      </c>
      <c r="G49" s="388">
        <v>174203332</v>
      </c>
      <c r="H49" s="388">
        <v>174203332</v>
      </c>
      <c r="I49" s="388">
        <v>174203332</v>
      </c>
      <c r="J49" s="388">
        <v>174203332</v>
      </c>
      <c r="K49" s="388">
        <v>174203332</v>
      </c>
      <c r="L49" s="388">
        <v>174203332</v>
      </c>
      <c r="M49" s="361">
        <v>174203332</v>
      </c>
      <c r="N49" s="388">
        <v>174203332</v>
      </c>
      <c r="O49" s="361">
        <v>174203332</v>
      </c>
      <c r="P49" s="388"/>
      <c r="Q49" s="388"/>
      <c r="R49" s="388"/>
      <c r="S49" s="388"/>
      <c r="T49" s="388">
        <v>15270700</v>
      </c>
      <c r="U49" s="388">
        <v>90757236</v>
      </c>
      <c r="V49" s="388">
        <v>120015903</v>
      </c>
      <c r="W49" s="388">
        <v>142729137</v>
      </c>
      <c r="X49" s="388">
        <v>165347552.07692301</v>
      </c>
      <c r="Y49" s="388">
        <v>165347552.07692301</v>
      </c>
      <c r="Z49" s="361">
        <v>165347552.07692301</v>
      </c>
      <c r="AA49" s="388">
        <f t="shared" si="0"/>
        <v>168268152</v>
      </c>
      <c r="AB49" s="361">
        <f t="shared" si="0"/>
        <v>172659252</v>
      </c>
      <c r="AC49" s="301"/>
      <c r="AD49" s="301"/>
      <c r="AE49" s="301"/>
      <c r="AF49" s="782"/>
      <c r="AG49" s="537"/>
      <c r="AH49" s="538"/>
      <c r="AI49" s="538"/>
      <c r="AJ49" s="538"/>
      <c r="AK49" s="538"/>
      <c r="AL49" s="538"/>
      <c r="AM49" s="538"/>
      <c r="AN49" s="538"/>
      <c r="AO49" s="767"/>
      <c r="AP49" s="767"/>
      <c r="AQ49" s="538"/>
      <c r="AR49" s="538"/>
      <c r="AS49" s="538"/>
      <c r="AT49" s="538"/>
      <c r="AU49" s="538"/>
      <c r="AV49" s="538"/>
      <c r="AW49" s="538"/>
      <c r="AX49" s="767"/>
      <c r="AY49" s="764">
        <v>-31474195</v>
      </c>
    </row>
    <row r="50" spans="1:51" ht="27" x14ac:dyDescent="0.25">
      <c r="A50" s="814"/>
      <c r="B50" s="772"/>
      <c r="C50" s="783"/>
      <c r="D50" s="386" t="s">
        <v>43</v>
      </c>
      <c r="E50" s="559">
        <v>170357</v>
      </c>
      <c r="F50" s="397">
        <v>170357</v>
      </c>
      <c r="G50" s="397">
        <v>170357</v>
      </c>
      <c r="H50" s="397">
        <v>170357</v>
      </c>
      <c r="I50" s="397">
        <v>170357</v>
      </c>
      <c r="J50" s="397">
        <v>170357</v>
      </c>
      <c r="K50" s="397">
        <v>170357</v>
      </c>
      <c r="L50" s="397">
        <v>170357</v>
      </c>
      <c r="M50" s="540">
        <v>170357</v>
      </c>
      <c r="N50" s="397">
        <v>170357</v>
      </c>
      <c r="O50" s="540">
        <v>170357</v>
      </c>
      <c r="P50" s="397"/>
      <c r="Q50" s="397"/>
      <c r="R50" s="397"/>
      <c r="S50" s="397"/>
      <c r="T50" s="397">
        <v>11073</v>
      </c>
      <c r="U50" s="397">
        <v>25429</v>
      </c>
      <c r="V50" s="397">
        <v>41987</v>
      </c>
      <c r="W50" s="397">
        <v>54623</v>
      </c>
      <c r="X50" s="397">
        <v>69922</v>
      </c>
      <c r="Y50" s="397">
        <v>84004</v>
      </c>
      <c r="Z50" s="540">
        <v>99116</v>
      </c>
      <c r="AA50" s="397">
        <f>AA46+AA48</f>
        <v>114380</v>
      </c>
      <c r="AB50" s="540">
        <f>AB46+AB48</f>
        <v>129353</v>
      </c>
      <c r="AC50" s="304"/>
      <c r="AD50" s="304"/>
      <c r="AE50" s="304"/>
      <c r="AF50" s="782"/>
      <c r="AG50" s="537"/>
      <c r="AH50" s="538"/>
      <c r="AI50" s="538"/>
      <c r="AJ50" s="538"/>
      <c r="AK50" s="538"/>
      <c r="AL50" s="538"/>
      <c r="AM50" s="538"/>
      <c r="AN50" s="538"/>
      <c r="AO50" s="767"/>
      <c r="AP50" s="767"/>
      <c r="AQ50" s="538"/>
      <c r="AR50" s="538"/>
      <c r="AS50" s="538"/>
      <c r="AT50" s="538"/>
      <c r="AU50" s="538"/>
      <c r="AV50" s="538"/>
      <c r="AW50" s="538"/>
      <c r="AX50" s="767"/>
      <c r="AY50" s="764"/>
    </row>
    <row r="51" spans="1:51" ht="27.75" thickBot="1" x14ac:dyDescent="0.3">
      <c r="A51" s="815"/>
      <c r="B51" s="817"/>
      <c r="C51" s="784"/>
      <c r="D51" s="459" t="s">
        <v>45</v>
      </c>
      <c r="E51" s="560">
        <v>1816248332</v>
      </c>
      <c r="F51" s="460">
        <v>1816248332</v>
      </c>
      <c r="G51" s="460">
        <v>1816248332</v>
      </c>
      <c r="H51" s="460">
        <v>1816248332</v>
      </c>
      <c r="I51" s="460">
        <v>1816248332</v>
      </c>
      <c r="J51" s="460">
        <v>1816248332</v>
      </c>
      <c r="K51" s="460">
        <v>1816248332</v>
      </c>
      <c r="L51" s="460">
        <v>1816248332</v>
      </c>
      <c r="M51" s="541">
        <v>1816248332</v>
      </c>
      <c r="N51" s="460">
        <v>1816248332</v>
      </c>
      <c r="O51" s="541">
        <v>1816248332</v>
      </c>
      <c r="P51" s="460"/>
      <c r="Q51" s="460"/>
      <c r="R51" s="460"/>
      <c r="S51" s="460"/>
      <c r="T51" s="460">
        <v>609107100</v>
      </c>
      <c r="U51" s="460">
        <v>1156230636</v>
      </c>
      <c r="V51" s="460">
        <v>1241359303</v>
      </c>
      <c r="W51" s="460">
        <v>1264072537</v>
      </c>
      <c r="X51" s="460">
        <v>1346057952.0769229</v>
      </c>
      <c r="Y51" s="460">
        <v>1367127952.0769229</v>
      </c>
      <c r="Z51" s="541">
        <v>1382177952.0769229</v>
      </c>
      <c r="AA51" s="388">
        <f>AA47+AA49</f>
        <v>1412436556</v>
      </c>
      <c r="AB51" s="361">
        <f>AB47+AB49</f>
        <v>1466827656</v>
      </c>
      <c r="AC51" s="461"/>
      <c r="AD51" s="461"/>
      <c r="AE51" s="461"/>
      <c r="AF51" s="785"/>
      <c r="AG51" s="542"/>
      <c r="AH51" s="543"/>
      <c r="AI51" s="543"/>
      <c r="AJ51" s="543"/>
      <c r="AK51" s="543"/>
      <c r="AL51" s="543"/>
      <c r="AM51" s="543"/>
      <c r="AN51" s="543"/>
      <c r="AO51" s="787"/>
      <c r="AP51" s="787"/>
      <c r="AQ51" s="543"/>
      <c r="AR51" s="543"/>
      <c r="AS51" s="543"/>
      <c r="AT51" s="543"/>
      <c r="AU51" s="543"/>
      <c r="AV51" s="543"/>
      <c r="AW51" s="543"/>
      <c r="AX51" s="787"/>
      <c r="AY51" s="788"/>
    </row>
    <row r="52" spans="1:51" ht="18" x14ac:dyDescent="0.25">
      <c r="A52" s="778">
        <v>3</v>
      </c>
      <c r="B52" s="779" t="s">
        <v>319</v>
      </c>
      <c r="C52" s="780" t="s">
        <v>322</v>
      </c>
      <c r="D52" s="457" t="s">
        <v>41</v>
      </c>
      <c r="E52" s="561">
        <v>35.700000000000003</v>
      </c>
      <c r="F52" s="466">
        <v>35.700000000000003</v>
      </c>
      <c r="G52" s="466">
        <v>35.700000000000003</v>
      </c>
      <c r="H52" s="466">
        <v>35.700000000000003</v>
      </c>
      <c r="I52" s="466">
        <v>35.700000000000003</v>
      </c>
      <c r="J52" s="466">
        <v>35.700000000000003</v>
      </c>
      <c r="K52" s="466">
        <v>35.700000000000003</v>
      </c>
      <c r="L52" s="466">
        <v>35.700000000000003</v>
      </c>
      <c r="M52" s="511">
        <v>35.700000000000003</v>
      </c>
      <c r="N52" s="466">
        <v>35.700000000000003</v>
      </c>
      <c r="O52" s="511">
        <v>35.700000000000003</v>
      </c>
      <c r="P52" s="466"/>
      <c r="Q52" s="466"/>
      <c r="R52" s="466"/>
      <c r="S52" s="466"/>
      <c r="T52" s="467">
        <v>0.17</v>
      </c>
      <c r="U52" s="520">
        <v>2.27</v>
      </c>
      <c r="V52" s="520">
        <v>3.88</v>
      </c>
      <c r="W52" s="520">
        <v>4.1100000000000003</v>
      </c>
      <c r="X52" s="520">
        <v>8.8000000000000007</v>
      </c>
      <c r="Y52" s="520">
        <v>11.41</v>
      </c>
      <c r="Z52" s="544">
        <v>15.11</v>
      </c>
      <c r="AA52" s="520">
        <v>17.11</v>
      </c>
      <c r="AB52" s="544">
        <v>23.89</v>
      </c>
      <c r="AC52" s="520"/>
      <c r="AD52" s="520"/>
      <c r="AE52" s="520"/>
      <c r="AF52" s="781"/>
      <c r="AG52" s="768" t="s">
        <v>283</v>
      </c>
      <c r="AH52" s="768" t="s">
        <v>284</v>
      </c>
      <c r="AI52" s="768" t="s">
        <v>285</v>
      </c>
      <c r="AJ52" s="768" t="s">
        <v>286</v>
      </c>
      <c r="AK52" s="768" t="s">
        <v>287</v>
      </c>
      <c r="AL52" s="777" t="s">
        <v>225</v>
      </c>
      <c r="AM52" s="777" t="s">
        <v>225</v>
      </c>
      <c r="AN52" s="775">
        <v>1698</v>
      </c>
      <c r="AO52" s="775" t="s">
        <v>288</v>
      </c>
      <c r="AP52" s="775" t="s">
        <v>288</v>
      </c>
      <c r="AQ52" s="776" t="s">
        <v>289</v>
      </c>
      <c r="AR52" s="768" t="s">
        <v>290</v>
      </c>
      <c r="AS52" s="768" t="s">
        <v>290</v>
      </c>
      <c r="AT52" s="768" t="s">
        <v>291</v>
      </c>
      <c r="AU52" s="768" t="s">
        <v>291</v>
      </c>
      <c r="AV52" s="768" t="s">
        <v>292</v>
      </c>
      <c r="AW52" s="768" t="s">
        <v>292</v>
      </c>
      <c r="AX52" s="769" t="s">
        <v>446</v>
      </c>
      <c r="AY52" s="770"/>
    </row>
    <row r="53" spans="1:51" ht="18" x14ac:dyDescent="0.25">
      <c r="A53" s="771"/>
      <c r="B53" s="772"/>
      <c r="C53" s="773"/>
      <c r="D53" s="383" t="s">
        <v>3</v>
      </c>
      <c r="E53" s="562">
        <v>700685000</v>
      </c>
      <c r="F53" s="391">
        <v>700685000</v>
      </c>
      <c r="G53" s="391">
        <v>700685000</v>
      </c>
      <c r="H53" s="391">
        <v>700685000</v>
      </c>
      <c r="I53" s="391">
        <v>700685000</v>
      </c>
      <c r="J53" s="391">
        <v>700685000</v>
      </c>
      <c r="K53" s="391">
        <v>700685000</v>
      </c>
      <c r="L53" s="391">
        <v>700685000</v>
      </c>
      <c r="M53" s="512">
        <v>700685000</v>
      </c>
      <c r="N53" s="391">
        <v>700685000</v>
      </c>
      <c r="O53" s="512">
        <v>700685000</v>
      </c>
      <c r="P53" s="391"/>
      <c r="Q53" s="391"/>
      <c r="R53" s="391"/>
      <c r="S53" s="391"/>
      <c r="T53" s="384">
        <v>248600000</v>
      </c>
      <c r="U53" s="385">
        <v>464123000</v>
      </c>
      <c r="V53" s="385">
        <v>508213000</v>
      </c>
      <c r="W53" s="385">
        <v>561343000</v>
      </c>
      <c r="X53" s="385">
        <v>618465499</v>
      </c>
      <c r="Y53" s="385">
        <v>645856499</v>
      </c>
      <c r="Z53" s="513">
        <v>645856499</v>
      </c>
      <c r="AA53" s="385">
        <v>645856499</v>
      </c>
      <c r="AB53" s="513">
        <v>663492499</v>
      </c>
      <c r="AC53" s="218"/>
      <c r="AD53" s="218"/>
      <c r="AE53" s="218"/>
      <c r="AF53" s="782"/>
      <c r="AG53" s="762"/>
      <c r="AH53" s="762"/>
      <c r="AI53" s="762"/>
      <c r="AJ53" s="762"/>
      <c r="AK53" s="762"/>
      <c r="AL53" s="767"/>
      <c r="AM53" s="767"/>
      <c r="AN53" s="765"/>
      <c r="AO53" s="765"/>
      <c r="AP53" s="765"/>
      <c r="AQ53" s="766"/>
      <c r="AR53" s="762"/>
      <c r="AS53" s="762"/>
      <c r="AT53" s="762"/>
      <c r="AU53" s="762"/>
      <c r="AV53" s="762"/>
      <c r="AW53" s="762"/>
      <c r="AX53" s="762"/>
      <c r="AY53" s="764"/>
    </row>
    <row r="54" spans="1:51" ht="27" x14ac:dyDescent="0.25">
      <c r="A54" s="771"/>
      <c r="B54" s="772"/>
      <c r="C54" s="773"/>
      <c r="D54" s="386" t="s">
        <v>42</v>
      </c>
      <c r="E54" s="550">
        <v>0</v>
      </c>
      <c r="F54" s="382">
        <v>0</v>
      </c>
      <c r="G54" s="382">
        <v>0</v>
      </c>
      <c r="H54" s="382">
        <v>0</v>
      </c>
      <c r="I54" s="382">
        <v>0</v>
      </c>
      <c r="J54" s="382">
        <v>0</v>
      </c>
      <c r="K54" s="382">
        <v>0</v>
      </c>
      <c r="L54" s="382">
        <v>0</v>
      </c>
      <c r="M54" s="359">
        <v>0</v>
      </c>
      <c r="N54" s="382">
        <v>0</v>
      </c>
      <c r="O54" s="359">
        <v>0</v>
      </c>
      <c r="P54" s="382"/>
      <c r="Q54" s="382"/>
      <c r="R54" s="382"/>
      <c r="S54" s="382"/>
      <c r="T54" s="382">
        <v>0</v>
      </c>
      <c r="U54" s="518">
        <v>0</v>
      </c>
      <c r="V54" s="518">
        <v>0</v>
      </c>
      <c r="W54" s="518">
        <v>0</v>
      </c>
      <c r="X54" s="518">
        <v>0</v>
      </c>
      <c r="Y54" s="518">
        <v>0</v>
      </c>
      <c r="Z54" s="519">
        <v>0</v>
      </c>
      <c r="AA54" s="518">
        <v>0</v>
      </c>
      <c r="AB54" s="519">
        <v>0</v>
      </c>
      <c r="AC54" s="518"/>
      <c r="AD54" s="518"/>
      <c r="AE54" s="518"/>
      <c r="AF54" s="782"/>
      <c r="AG54" s="762"/>
      <c r="AH54" s="762"/>
      <c r="AI54" s="762"/>
      <c r="AJ54" s="762"/>
      <c r="AK54" s="762"/>
      <c r="AL54" s="767"/>
      <c r="AM54" s="767"/>
      <c r="AN54" s="765"/>
      <c r="AO54" s="765"/>
      <c r="AP54" s="765"/>
      <c r="AQ54" s="766"/>
      <c r="AR54" s="762"/>
      <c r="AS54" s="762"/>
      <c r="AT54" s="762"/>
      <c r="AU54" s="762"/>
      <c r="AV54" s="762"/>
      <c r="AW54" s="762"/>
      <c r="AX54" s="762"/>
      <c r="AY54" s="764"/>
    </row>
    <row r="55" spans="1:51" ht="27" x14ac:dyDescent="0.25">
      <c r="A55" s="771"/>
      <c r="B55" s="772"/>
      <c r="C55" s="773"/>
      <c r="D55" s="383" t="s">
        <v>4</v>
      </c>
      <c r="E55" s="562">
        <v>65468396</v>
      </c>
      <c r="F55" s="391">
        <v>65468396</v>
      </c>
      <c r="G55" s="391">
        <v>65468396</v>
      </c>
      <c r="H55" s="391">
        <v>65468396</v>
      </c>
      <c r="I55" s="391">
        <v>65468396</v>
      </c>
      <c r="J55" s="391">
        <v>65468396</v>
      </c>
      <c r="K55" s="391">
        <v>65468396</v>
      </c>
      <c r="L55" s="391">
        <v>65468396</v>
      </c>
      <c r="M55" s="512">
        <v>65468396</v>
      </c>
      <c r="N55" s="391">
        <v>65468396</v>
      </c>
      <c r="O55" s="512">
        <v>65468396</v>
      </c>
      <c r="P55" s="391"/>
      <c r="Q55" s="391"/>
      <c r="R55" s="391"/>
      <c r="S55" s="391"/>
      <c r="T55" s="384">
        <v>19381466</v>
      </c>
      <c r="U55" s="385">
        <v>33743297</v>
      </c>
      <c r="V55" s="385">
        <v>49083564</v>
      </c>
      <c r="W55" s="385">
        <v>57460664</v>
      </c>
      <c r="X55" s="385">
        <v>65063795</v>
      </c>
      <c r="Y55" s="385">
        <v>65063795</v>
      </c>
      <c r="Z55" s="513">
        <v>65063795</v>
      </c>
      <c r="AA55" s="385">
        <v>65063795</v>
      </c>
      <c r="AB55" s="513">
        <v>65063795</v>
      </c>
      <c r="AC55" s="218"/>
      <c r="AD55" s="218"/>
      <c r="AE55" s="218"/>
      <c r="AF55" s="782"/>
      <c r="AG55" s="762"/>
      <c r="AH55" s="762"/>
      <c r="AI55" s="762"/>
      <c r="AJ55" s="762"/>
      <c r="AK55" s="762"/>
      <c r="AL55" s="767"/>
      <c r="AM55" s="767"/>
      <c r="AN55" s="765"/>
      <c r="AO55" s="765"/>
      <c r="AP55" s="765"/>
      <c r="AQ55" s="766"/>
      <c r="AR55" s="762"/>
      <c r="AS55" s="762"/>
      <c r="AT55" s="762"/>
      <c r="AU55" s="762"/>
      <c r="AV55" s="762"/>
      <c r="AW55" s="762"/>
      <c r="AX55" s="762"/>
      <c r="AY55" s="764"/>
    </row>
    <row r="56" spans="1:51" ht="27" x14ac:dyDescent="0.25">
      <c r="A56" s="771"/>
      <c r="B56" s="772"/>
      <c r="C56" s="773"/>
      <c r="D56" s="386" t="s">
        <v>43</v>
      </c>
      <c r="E56" s="563">
        <v>35.700000000000003</v>
      </c>
      <c r="F56" s="398">
        <v>35.700000000000003</v>
      </c>
      <c r="G56" s="398">
        <v>35.700000000000003</v>
      </c>
      <c r="H56" s="398">
        <v>35.700000000000003</v>
      </c>
      <c r="I56" s="398">
        <v>35.700000000000003</v>
      </c>
      <c r="J56" s="398">
        <v>35.700000000000003</v>
      </c>
      <c r="K56" s="398">
        <v>35.700000000000003</v>
      </c>
      <c r="L56" s="398">
        <v>35.700000000000003</v>
      </c>
      <c r="M56" s="364">
        <v>35.700000000000003</v>
      </c>
      <c r="N56" s="398">
        <f>N52+N54</f>
        <v>35.700000000000003</v>
      </c>
      <c r="O56" s="364">
        <f>O52+O54</f>
        <v>35.700000000000003</v>
      </c>
      <c r="P56" s="398"/>
      <c r="Q56" s="398"/>
      <c r="R56" s="398"/>
      <c r="S56" s="398"/>
      <c r="T56" s="398">
        <v>0.17</v>
      </c>
      <c r="U56" s="398">
        <v>2.27</v>
      </c>
      <c r="V56" s="398">
        <v>3.88</v>
      </c>
      <c r="W56" s="398">
        <v>4.1100000000000003</v>
      </c>
      <c r="X56" s="398">
        <v>8.8000000000000007</v>
      </c>
      <c r="Y56" s="398">
        <v>11.41</v>
      </c>
      <c r="Z56" s="364">
        <v>15.11</v>
      </c>
      <c r="AA56" s="398">
        <f>AA52+AA54</f>
        <v>17.11</v>
      </c>
      <c r="AB56" s="364">
        <f>AB52+AB54</f>
        <v>23.89</v>
      </c>
      <c r="AC56" s="303"/>
      <c r="AD56" s="303"/>
      <c r="AE56" s="303"/>
      <c r="AF56" s="782"/>
      <c r="AG56" s="762"/>
      <c r="AH56" s="762"/>
      <c r="AI56" s="762"/>
      <c r="AJ56" s="762"/>
      <c r="AK56" s="762"/>
      <c r="AL56" s="767"/>
      <c r="AM56" s="767"/>
      <c r="AN56" s="765"/>
      <c r="AO56" s="765"/>
      <c r="AP56" s="765"/>
      <c r="AQ56" s="766"/>
      <c r="AR56" s="762"/>
      <c r="AS56" s="762"/>
      <c r="AT56" s="762"/>
      <c r="AU56" s="762"/>
      <c r="AV56" s="762"/>
      <c r="AW56" s="762"/>
      <c r="AX56" s="762"/>
      <c r="AY56" s="764"/>
    </row>
    <row r="57" spans="1:51" ht="27.75" thickBot="1" x14ac:dyDescent="0.3">
      <c r="A57" s="771"/>
      <c r="B57" s="772"/>
      <c r="C57" s="773"/>
      <c r="D57" s="383" t="s">
        <v>45</v>
      </c>
      <c r="E57" s="555">
        <v>766153396</v>
      </c>
      <c r="F57" s="388">
        <v>766153396</v>
      </c>
      <c r="G57" s="388">
        <v>766153396</v>
      </c>
      <c r="H57" s="388">
        <v>766153396</v>
      </c>
      <c r="I57" s="388">
        <v>766153396</v>
      </c>
      <c r="J57" s="388">
        <v>766153396</v>
      </c>
      <c r="K57" s="388">
        <v>766153396</v>
      </c>
      <c r="L57" s="388">
        <v>766153396</v>
      </c>
      <c r="M57" s="361">
        <v>766153396</v>
      </c>
      <c r="N57" s="388">
        <f>N53+N55</f>
        <v>766153396</v>
      </c>
      <c r="O57" s="361">
        <f>O53+O55</f>
        <v>766153396</v>
      </c>
      <c r="P57" s="388"/>
      <c r="Q57" s="388"/>
      <c r="R57" s="388"/>
      <c r="S57" s="388"/>
      <c r="T57" s="388">
        <v>267981466</v>
      </c>
      <c r="U57" s="388">
        <v>497866297</v>
      </c>
      <c r="V57" s="388">
        <v>557296564</v>
      </c>
      <c r="W57" s="388">
        <v>618803664</v>
      </c>
      <c r="X57" s="388">
        <v>683529294</v>
      </c>
      <c r="Y57" s="388">
        <v>710920294</v>
      </c>
      <c r="Z57" s="361">
        <v>710920294</v>
      </c>
      <c r="AA57" s="388">
        <f>AA53+AA55</f>
        <v>710920294</v>
      </c>
      <c r="AB57" s="361">
        <f>AB53+AB55</f>
        <v>728556294</v>
      </c>
      <c r="AC57" s="301"/>
      <c r="AD57" s="301"/>
      <c r="AE57" s="301"/>
      <c r="AF57" s="782"/>
      <c r="AG57" s="762"/>
      <c r="AH57" s="762"/>
      <c r="AI57" s="762"/>
      <c r="AJ57" s="762"/>
      <c r="AK57" s="762"/>
      <c r="AL57" s="767"/>
      <c r="AM57" s="767"/>
      <c r="AN57" s="765"/>
      <c r="AO57" s="765"/>
      <c r="AP57" s="765"/>
      <c r="AQ57" s="766"/>
      <c r="AR57" s="762"/>
      <c r="AS57" s="762"/>
      <c r="AT57" s="762"/>
      <c r="AU57" s="762"/>
      <c r="AV57" s="762"/>
      <c r="AW57" s="762"/>
      <c r="AX57" s="762"/>
      <c r="AY57" s="764"/>
    </row>
    <row r="58" spans="1:51" ht="18" x14ac:dyDescent="0.25">
      <c r="A58" s="771">
        <v>4</v>
      </c>
      <c r="B58" s="772" t="s">
        <v>327</v>
      </c>
      <c r="C58" s="773" t="s">
        <v>329</v>
      </c>
      <c r="D58" s="381" t="s">
        <v>41</v>
      </c>
      <c r="E58" s="550">
        <v>25</v>
      </c>
      <c r="F58" s="382">
        <v>25</v>
      </c>
      <c r="G58" s="382">
        <v>25</v>
      </c>
      <c r="H58" s="382">
        <v>25</v>
      </c>
      <c r="I58" s="382">
        <v>25</v>
      </c>
      <c r="J58" s="382">
        <v>25</v>
      </c>
      <c r="K58" s="382">
        <v>25</v>
      </c>
      <c r="L58" s="382">
        <v>25</v>
      </c>
      <c r="M58" s="359">
        <v>25</v>
      </c>
      <c r="N58" s="382">
        <v>25</v>
      </c>
      <c r="O58" s="359">
        <v>25</v>
      </c>
      <c r="P58" s="382"/>
      <c r="Q58" s="382"/>
      <c r="R58" s="382"/>
      <c r="S58" s="382"/>
      <c r="T58" s="382">
        <v>1.08</v>
      </c>
      <c r="U58" s="515">
        <v>2.4300000000000002</v>
      </c>
      <c r="V58" s="515">
        <v>4.0600000000000005</v>
      </c>
      <c r="W58" s="515">
        <v>7.0100000000000007</v>
      </c>
      <c r="X58" s="515">
        <v>8.870000000000001</v>
      </c>
      <c r="Y58" s="515">
        <v>10.240000000000002</v>
      </c>
      <c r="Z58" s="517">
        <v>12.100000000000001</v>
      </c>
      <c r="AA58" s="515">
        <v>14.840000000000002</v>
      </c>
      <c r="AB58" s="517">
        <v>19.28</v>
      </c>
      <c r="AC58" s="515"/>
      <c r="AD58" s="515"/>
      <c r="AE58" s="515"/>
      <c r="AF58" s="774"/>
      <c r="AG58" s="762" t="s">
        <v>283</v>
      </c>
      <c r="AH58" s="762" t="s">
        <v>284</v>
      </c>
      <c r="AI58" s="762" t="s">
        <v>285</v>
      </c>
      <c r="AJ58" s="762" t="s">
        <v>286</v>
      </c>
      <c r="AK58" s="762" t="s">
        <v>287</v>
      </c>
      <c r="AL58" s="767" t="s">
        <v>225</v>
      </c>
      <c r="AM58" s="767" t="s">
        <v>225</v>
      </c>
      <c r="AN58" s="765">
        <v>1698</v>
      </c>
      <c r="AO58" s="765" t="s">
        <v>288</v>
      </c>
      <c r="AP58" s="765" t="s">
        <v>288</v>
      </c>
      <c r="AQ58" s="766" t="s">
        <v>289</v>
      </c>
      <c r="AR58" s="762" t="s">
        <v>290</v>
      </c>
      <c r="AS58" s="762" t="s">
        <v>290</v>
      </c>
      <c r="AT58" s="762" t="s">
        <v>291</v>
      </c>
      <c r="AU58" s="762" t="s">
        <v>291</v>
      </c>
      <c r="AV58" s="762" t="s">
        <v>292</v>
      </c>
      <c r="AW58" s="762" t="s">
        <v>292</v>
      </c>
      <c r="AX58" s="763" t="s">
        <v>446</v>
      </c>
      <c r="AY58" s="764"/>
    </row>
    <row r="59" spans="1:51" ht="18" x14ac:dyDescent="0.25">
      <c r="A59" s="771"/>
      <c r="B59" s="772"/>
      <c r="C59" s="773"/>
      <c r="D59" s="383" t="s">
        <v>3</v>
      </c>
      <c r="E59" s="549">
        <v>583907000</v>
      </c>
      <c r="F59" s="384">
        <v>583907000</v>
      </c>
      <c r="G59" s="384">
        <v>583907000</v>
      </c>
      <c r="H59" s="384">
        <v>583907000</v>
      </c>
      <c r="I59" s="384">
        <v>583907000</v>
      </c>
      <c r="J59" s="384">
        <v>583907000</v>
      </c>
      <c r="K59" s="384">
        <v>583907000</v>
      </c>
      <c r="L59" s="384">
        <v>583907000</v>
      </c>
      <c r="M59" s="360">
        <v>583907000</v>
      </c>
      <c r="N59" s="384">
        <v>583907000</v>
      </c>
      <c r="O59" s="360">
        <v>583907000</v>
      </c>
      <c r="P59" s="384"/>
      <c r="Q59" s="384"/>
      <c r="R59" s="384"/>
      <c r="S59" s="384"/>
      <c r="T59" s="384">
        <v>244431000</v>
      </c>
      <c r="U59" s="385">
        <v>390741000</v>
      </c>
      <c r="V59" s="385">
        <v>415290000</v>
      </c>
      <c r="W59" s="385">
        <v>415290000</v>
      </c>
      <c r="X59" s="385">
        <v>415290000</v>
      </c>
      <c r="Y59" s="385">
        <v>415290000</v>
      </c>
      <c r="Z59" s="513">
        <v>415290000</v>
      </c>
      <c r="AA59" s="385">
        <v>415290000</v>
      </c>
      <c r="AB59" s="513">
        <v>465290000</v>
      </c>
      <c r="AC59" s="218"/>
      <c r="AD59" s="218"/>
      <c r="AE59" s="218"/>
      <c r="AF59" s="774"/>
      <c r="AG59" s="762"/>
      <c r="AH59" s="762"/>
      <c r="AI59" s="762"/>
      <c r="AJ59" s="762"/>
      <c r="AK59" s="762"/>
      <c r="AL59" s="767"/>
      <c r="AM59" s="767"/>
      <c r="AN59" s="765"/>
      <c r="AO59" s="765"/>
      <c r="AP59" s="765"/>
      <c r="AQ59" s="766"/>
      <c r="AR59" s="762"/>
      <c r="AS59" s="762"/>
      <c r="AT59" s="762"/>
      <c r="AU59" s="762"/>
      <c r="AV59" s="762"/>
      <c r="AW59" s="762"/>
      <c r="AX59" s="762"/>
      <c r="AY59" s="764"/>
    </row>
    <row r="60" spans="1:51" ht="27" x14ac:dyDescent="0.25">
      <c r="A60" s="771"/>
      <c r="B60" s="772"/>
      <c r="C60" s="773"/>
      <c r="D60" s="386" t="s">
        <v>42</v>
      </c>
      <c r="E60" s="550">
        <v>0</v>
      </c>
      <c r="F60" s="382">
        <v>0</v>
      </c>
      <c r="G60" s="382">
        <v>0</v>
      </c>
      <c r="H60" s="382">
        <v>0</v>
      </c>
      <c r="I60" s="382">
        <v>0</v>
      </c>
      <c r="J60" s="382">
        <v>0</v>
      </c>
      <c r="K60" s="382">
        <v>0</v>
      </c>
      <c r="L60" s="382">
        <v>0</v>
      </c>
      <c r="M60" s="359">
        <v>0</v>
      </c>
      <c r="N60" s="382">
        <v>0</v>
      </c>
      <c r="O60" s="359">
        <v>0</v>
      </c>
      <c r="P60" s="382"/>
      <c r="Q60" s="382"/>
      <c r="R60" s="382"/>
      <c r="S60" s="382"/>
      <c r="T60" s="382">
        <v>0</v>
      </c>
      <c r="U60" s="515">
        <v>0</v>
      </c>
      <c r="V60" s="515">
        <v>0</v>
      </c>
      <c r="W60" s="515">
        <v>0</v>
      </c>
      <c r="X60" s="515">
        <v>0</v>
      </c>
      <c r="Y60" s="515">
        <v>0</v>
      </c>
      <c r="Z60" s="517">
        <v>0</v>
      </c>
      <c r="AA60" s="515">
        <v>0</v>
      </c>
      <c r="AB60" s="517">
        <v>0</v>
      </c>
      <c r="AC60" s="515"/>
      <c r="AD60" s="515"/>
      <c r="AE60" s="515"/>
      <c r="AF60" s="774"/>
      <c r="AG60" s="762"/>
      <c r="AH60" s="762"/>
      <c r="AI60" s="762"/>
      <c r="AJ60" s="762"/>
      <c r="AK60" s="762"/>
      <c r="AL60" s="767"/>
      <c r="AM60" s="767"/>
      <c r="AN60" s="765"/>
      <c r="AO60" s="765"/>
      <c r="AP60" s="765"/>
      <c r="AQ60" s="766"/>
      <c r="AR60" s="762"/>
      <c r="AS60" s="762"/>
      <c r="AT60" s="762"/>
      <c r="AU60" s="762"/>
      <c r="AV60" s="762"/>
      <c r="AW60" s="762"/>
      <c r="AX60" s="762"/>
      <c r="AY60" s="764"/>
    </row>
    <row r="61" spans="1:51" ht="27" x14ac:dyDescent="0.25">
      <c r="A61" s="771"/>
      <c r="B61" s="772"/>
      <c r="C61" s="773"/>
      <c r="D61" s="383" t="s">
        <v>4</v>
      </c>
      <c r="E61" s="549">
        <v>22594166</v>
      </c>
      <c r="F61" s="384">
        <v>22594166</v>
      </c>
      <c r="G61" s="384">
        <v>22594166</v>
      </c>
      <c r="H61" s="384">
        <v>22594166</v>
      </c>
      <c r="I61" s="384">
        <v>22594166</v>
      </c>
      <c r="J61" s="384">
        <v>22594166</v>
      </c>
      <c r="K61" s="384">
        <v>22594166</v>
      </c>
      <c r="L61" s="384">
        <v>22594166</v>
      </c>
      <c r="M61" s="360">
        <v>22594166</v>
      </c>
      <c r="N61" s="384">
        <v>22594166</v>
      </c>
      <c r="O61" s="360">
        <v>22594166</v>
      </c>
      <c r="P61" s="384"/>
      <c r="Q61" s="384"/>
      <c r="R61" s="384"/>
      <c r="S61" s="384"/>
      <c r="T61" s="384">
        <v>4593333</v>
      </c>
      <c r="U61" s="385">
        <v>18962116</v>
      </c>
      <c r="V61" s="385">
        <v>22251116</v>
      </c>
      <c r="W61" s="385">
        <v>22251116</v>
      </c>
      <c r="X61" s="385">
        <v>22251116</v>
      </c>
      <c r="Y61" s="385">
        <v>22251116</v>
      </c>
      <c r="Z61" s="513">
        <v>22251116</v>
      </c>
      <c r="AA61" s="385">
        <v>22251116</v>
      </c>
      <c r="AB61" s="513">
        <v>22251116</v>
      </c>
      <c r="AC61" s="218"/>
      <c r="AD61" s="218"/>
      <c r="AE61" s="218"/>
      <c r="AF61" s="774"/>
      <c r="AG61" s="762"/>
      <c r="AH61" s="762"/>
      <c r="AI61" s="762"/>
      <c r="AJ61" s="762"/>
      <c r="AK61" s="762"/>
      <c r="AL61" s="767"/>
      <c r="AM61" s="767"/>
      <c r="AN61" s="765"/>
      <c r="AO61" s="765"/>
      <c r="AP61" s="765"/>
      <c r="AQ61" s="766"/>
      <c r="AR61" s="762"/>
      <c r="AS61" s="762"/>
      <c r="AT61" s="762"/>
      <c r="AU61" s="762"/>
      <c r="AV61" s="762"/>
      <c r="AW61" s="762"/>
      <c r="AX61" s="762"/>
      <c r="AY61" s="764"/>
    </row>
    <row r="62" spans="1:51" ht="27" x14ac:dyDescent="0.25">
      <c r="A62" s="771"/>
      <c r="B62" s="772"/>
      <c r="C62" s="773"/>
      <c r="D62" s="386" t="s">
        <v>43</v>
      </c>
      <c r="E62" s="563">
        <v>25</v>
      </c>
      <c r="F62" s="398">
        <v>25</v>
      </c>
      <c r="G62" s="398">
        <v>25</v>
      </c>
      <c r="H62" s="398">
        <v>25</v>
      </c>
      <c r="I62" s="398">
        <v>25</v>
      </c>
      <c r="J62" s="398">
        <v>25</v>
      </c>
      <c r="K62" s="398">
        <v>25</v>
      </c>
      <c r="L62" s="398">
        <v>25</v>
      </c>
      <c r="M62" s="364">
        <v>25</v>
      </c>
      <c r="N62" s="398">
        <f>N58+N60</f>
        <v>25</v>
      </c>
      <c r="O62" s="364">
        <f>O58+O60</f>
        <v>25</v>
      </c>
      <c r="P62" s="398"/>
      <c r="Q62" s="398"/>
      <c r="R62" s="398"/>
      <c r="S62" s="398"/>
      <c r="T62" s="398">
        <v>1.08</v>
      </c>
      <c r="U62" s="398">
        <v>2.4300000000000002</v>
      </c>
      <c r="V62" s="398">
        <v>4.0600000000000005</v>
      </c>
      <c r="W62" s="398">
        <v>7.0100000000000007</v>
      </c>
      <c r="X62" s="398">
        <v>8.870000000000001</v>
      </c>
      <c r="Y62" s="398">
        <v>10.240000000000002</v>
      </c>
      <c r="Z62" s="364">
        <v>12.100000000000001</v>
      </c>
      <c r="AA62" s="398">
        <f>AA58+AA60</f>
        <v>14.840000000000002</v>
      </c>
      <c r="AB62" s="364">
        <f>AB58+AB60</f>
        <v>19.28</v>
      </c>
      <c r="AC62" s="303"/>
      <c r="AD62" s="303"/>
      <c r="AE62" s="303"/>
      <c r="AF62" s="774"/>
      <c r="AG62" s="762"/>
      <c r="AH62" s="762"/>
      <c r="AI62" s="762"/>
      <c r="AJ62" s="762"/>
      <c r="AK62" s="762"/>
      <c r="AL62" s="767"/>
      <c r="AM62" s="767"/>
      <c r="AN62" s="765"/>
      <c r="AO62" s="765"/>
      <c r="AP62" s="765"/>
      <c r="AQ62" s="766"/>
      <c r="AR62" s="762"/>
      <c r="AS62" s="762"/>
      <c r="AT62" s="762"/>
      <c r="AU62" s="762"/>
      <c r="AV62" s="762"/>
      <c r="AW62" s="762"/>
      <c r="AX62" s="762"/>
      <c r="AY62" s="764"/>
    </row>
    <row r="63" spans="1:51" ht="27" x14ac:dyDescent="0.25">
      <c r="A63" s="771"/>
      <c r="B63" s="772"/>
      <c r="C63" s="773"/>
      <c r="D63" s="383" t="s">
        <v>45</v>
      </c>
      <c r="E63" s="555">
        <v>606501166</v>
      </c>
      <c r="F63" s="388">
        <v>606501166</v>
      </c>
      <c r="G63" s="388">
        <v>606501166</v>
      </c>
      <c r="H63" s="388">
        <v>606501166</v>
      </c>
      <c r="I63" s="388">
        <v>606501166</v>
      </c>
      <c r="J63" s="388">
        <v>606501166</v>
      </c>
      <c r="K63" s="388">
        <v>606501166</v>
      </c>
      <c r="L63" s="388">
        <v>606501166</v>
      </c>
      <c r="M63" s="361">
        <v>606501166</v>
      </c>
      <c r="N63" s="388">
        <f>N59+N61</f>
        <v>606501166</v>
      </c>
      <c r="O63" s="361">
        <f>O59+O61</f>
        <v>606501166</v>
      </c>
      <c r="P63" s="388"/>
      <c r="Q63" s="388"/>
      <c r="R63" s="388"/>
      <c r="S63" s="388"/>
      <c r="T63" s="388">
        <v>249024333</v>
      </c>
      <c r="U63" s="388">
        <v>409703116</v>
      </c>
      <c r="V63" s="388">
        <v>437541116</v>
      </c>
      <c r="W63" s="388">
        <v>437541116</v>
      </c>
      <c r="X63" s="388">
        <v>437541116</v>
      </c>
      <c r="Y63" s="388">
        <v>437541116</v>
      </c>
      <c r="Z63" s="361">
        <v>437541116</v>
      </c>
      <c r="AA63" s="388">
        <f>AA59+AA61</f>
        <v>437541116</v>
      </c>
      <c r="AB63" s="361">
        <f>AB59+AB61</f>
        <v>487541116</v>
      </c>
      <c r="AC63" s="301"/>
      <c r="AD63" s="301"/>
      <c r="AE63" s="301"/>
      <c r="AF63" s="774"/>
      <c r="AG63" s="762"/>
      <c r="AH63" s="762"/>
      <c r="AI63" s="762"/>
      <c r="AJ63" s="762"/>
      <c r="AK63" s="762"/>
      <c r="AL63" s="767"/>
      <c r="AM63" s="767"/>
      <c r="AN63" s="765"/>
      <c r="AO63" s="765"/>
      <c r="AP63" s="765"/>
      <c r="AQ63" s="766"/>
      <c r="AR63" s="762"/>
      <c r="AS63" s="762"/>
      <c r="AT63" s="762"/>
      <c r="AU63" s="762"/>
      <c r="AV63" s="762"/>
      <c r="AW63" s="762"/>
      <c r="AX63" s="762"/>
      <c r="AY63" s="764"/>
    </row>
    <row r="64" spans="1:51" ht="36" x14ac:dyDescent="0.25">
      <c r="A64" s="750" t="s">
        <v>22</v>
      </c>
      <c r="B64" s="751"/>
      <c r="C64" s="751"/>
      <c r="D64" s="545" t="s">
        <v>34</v>
      </c>
      <c r="E64" s="564">
        <v>3392716000</v>
      </c>
      <c r="F64" s="326">
        <v>3392716000</v>
      </c>
      <c r="G64" s="326">
        <v>3392716000</v>
      </c>
      <c r="H64" s="326">
        <v>3392716000</v>
      </c>
      <c r="I64" s="326">
        <v>3392716000</v>
      </c>
      <c r="J64" s="326">
        <v>3392716000</v>
      </c>
      <c r="K64" s="326">
        <v>3392716000</v>
      </c>
      <c r="L64" s="326">
        <v>3392716000</v>
      </c>
      <c r="M64" s="365">
        <v>3392716000</v>
      </c>
      <c r="N64" s="365">
        <f>N11+N47+N53+N59</f>
        <v>3392716000</v>
      </c>
      <c r="O64" s="365">
        <f>O11+O47+O53+O59</f>
        <v>3392716000</v>
      </c>
      <c r="P64" s="326"/>
      <c r="Q64" s="326"/>
      <c r="R64" s="326"/>
      <c r="S64" s="326"/>
      <c r="T64" s="326">
        <v>1517374400</v>
      </c>
      <c r="U64" s="326">
        <v>2350844400</v>
      </c>
      <c r="V64" s="326">
        <v>2475353400</v>
      </c>
      <c r="W64" s="326">
        <v>2528483400</v>
      </c>
      <c r="X64" s="326">
        <v>2644972899</v>
      </c>
      <c r="Y64" s="326">
        <v>2719077899</v>
      </c>
      <c r="Z64" s="365">
        <v>2734127899</v>
      </c>
      <c r="AA64" s="326">
        <f>AA11+AA47+AA53+AA59</f>
        <v>2761465903</v>
      </c>
      <c r="AB64" s="326">
        <f>AB11+AB47+AB53+AB59</f>
        <v>2879101903</v>
      </c>
      <c r="AC64" s="326"/>
      <c r="AD64" s="326"/>
      <c r="AE64" s="326"/>
      <c r="AF64" s="365"/>
      <c r="AG64" s="309"/>
      <c r="AH64" s="309"/>
      <c r="AI64" s="309"/>
      <c r="AJ64" s="309"/>
      <c r="AK64" s="309"/>
      <c r="AL64" s="309"/>
      <c r="AM64" s="309"/>
      <c r="AN64" s="309"/>
      <c r="AO64" s="309"/>
      <c r="AP64" s="309"/>
      <c r="AQ64" s="309"/>
      <c r="AR64" s="309"/>
      <c r="AS64" s="309"/>
      <c r="AT64" s="309"/>
      <c r="AU64" s="309"/>
      <c r="AV64" s="309"/>
      <c r="AW64" s="309"/>
      <c r="AX64" s="309"/>
      <c r="AY64" s="308"/>
    </row>
    <row r="65" spans="1:51" ht="36" x14ac:dyDescent="0.25">
      <c r="A65" s="750"/>
      <c r="B65" s="751"/>
      <c r="C65" s="751"/>
      <c r="D65" s="546" t="s">
        <v>33</v>
      </c>
      <c r="E65" s="565">
        <v>299502795</v>
      </c>
      <c r="F65" s="325">
        <v>299502795</v>
      </c>
      <c r="G65" s="325">
        <v>299502795</v>
      </c>
      <c r="H65" s="325">
        <v>299502795</v>
      </c>
      <c r="I65" s="325">
        <v>299502795</v>
      </c>
      <c r="J65" s="325">
        <v>299502795</v>
      </c>
      <c r="K65" s="325">
        <v>299502795</v>
      </c>
      <c r="L65" s="325">
        <v>299502795</v>
      </c>
      <c r="M65" s="442">
        <v>299502795</v>
      </c>
      <c r="N65" s="442">
        <f>N13+N49+N55+N61</f>
        <v>299502795</v>
      </c>
      <c r="O65" s="442">
        <f>O13+O49+O55+O61</f>
        <v>299502795</v>
      </c>
      <c r="P65" s="325"/>
      <c r="Q65" s="325"/>
      <c r="R65" s="325"/>
      <c r="S65" s="325"/>
      <c r="T65" s="325">
        <v>71985733</v>
      </c>
      <c r="U65" s="325">
        <v>180699550</v>
      </c>
      <c r="V65" s="325">
        <v>228587484</v>
      </c>
      <c r="W65" s="325">
        <v>259677818</v>
      </c>
      <c r="X65" s="325">
        <v>289899364.07692301</v>
      </c>
      <c r="Y65" s="325">
        <v>289899364.07692301</v>
      </c>
      <c r="Z65" s="442">
        <v>289899364.07692301</v>
      </c>
      <c r="AA65" s="325">
        <f>AA13+AA49+AA55+AA61</f>
        <v>292819964</v>
      </c>
      <c r="AB65" s="325">
        <f>AB13+AB49+AB55+AB61</f>
        <v>297211064</v>
      </c>
      <c r="AC65" s="325"/>
      <c r="AD65" s="325"/>
      <c r="AE65" s="325"/>
      <c r="AF65" s="367"/>
      <c r="AG65" s="324"/>
      <c r="AH65" s="324"/>
      <c r="AI65" s="324"/>
      <c r="AJ65" s="324"/>
      <c r="AK65" s="324"/>
      <c r="AL65" s="324"/>
      <c r="AM65" s="324"/>
      <c r="AN65" s="324"/>
      <c r="AO65" s="324"/>
      <c r="AP65" s="324"/>
      <c r="AQ65" s="324"/>
      <c r="AR65" s="324"/>
      <c r="AS65" s="324"/>
      <c r="AT65" s="324"/>
      <c r="AU65" s="324"/>
      <c r="AV65" s="324"/>
      <c r="AW65" s="324"/>
      <c r="AX65" s="324"/>
      <c r="AY65" s="323"/>
    </row>
    <row r="66" spans="1:51" ht="36.75" thickBot="1" x14ac:dyDescent="0.3">
      <c r="A66" s="752"/>
      <c r="B66" s="753"/>
      <c r="C66" s="753"/>
      <c r="D66" s="547" t="s">
        <v>32</v>
      </c>
      <c r="E66" s="566">
        <v>3692218795</v>
      </c>
      <c r="F66" s="322">
        <v>3692218795</v>
      </c>
      <c r="G66" s="322">
        <v>3692218795</v>
      </c>
      <c r="H66" s="322">
        <v>3692218795</v>
      </c>
      <c r="I66" s="322">
        <v>3692218795</v>
      </c>
      <c r="J66" s="322">
        <v>3692218795</v>
      </c>
      <c r="K66" s="322">
        <v>3692218795</v>
      </c>
      <c r="L66" s="322">
        <v>3692218795</v>
      </c>
      <c r="M66" s="366">
        <v>3692218795</v>
      </c>
      <c r="N66" s="366">
        <f>N64+N65</f>
        <v>3692218795</v>
      </c>
      <c r="O66" s="366">
        <f>O64+O65</f>
        <v>3692218795</v>
      </c>
      <c r="P66" s="322"/>
      <c r="Q66" s="322"/>
      <c r="R66" s="322"/>
      <c r="S66" s="322"/>
      <c r="T66" s="322">
        <v>1589360133</v>
      </c>
      <c r="U66" s="322">
        <v>2531543950</v>
      </c>
      <c r="V66" s="322">
        <v>2703940884</v>
      </c>
      <c r="W66" s="322">
        <v>2788161218</v>
      </c>
      <c r="X66" s="322">
        <v>2934872263.0769229</v>
      </c>
      <c r="Y66" s="322">
        <v>3008977263.0769229</v>
      </c>
      <c r="Z66" s="366">
        <v>3024027263.0769229</v>
      </c>
      <c r="AA66" s="322">
        <f>AA64+AA65</f>
        <v>3054285867</v>
      </c>
      <c r="AB66" s="322">
        <f>AB64+AB65</f>
        <v>3176312967</v>
      </c>
      <c r="AC66" s="322"/>
      <c r="AD66" s="322"/>
      <c r="AE66" s="322"/>
      <c r="AF66" s="368"/>
      <c r="AG66" s="321"/>
      <c r="AH66" s="321"/>
      <c r="AI66" s="321"/>
      <c r="AJ66" s="321"/>
      <c r="AK66" s="321"/>
      <c r="AL66" s="321"/>
      <c r="AM66" s="321"/>
      <c r="AN66" s="321"/>
      <c r="AO66" s="321"/>
      <c r="AP66" s="321"/>
      <c r="AQ66" s="321"/>
      <c r="AR66" s="321"/>
      <c r="AS66" s="321"/>
      <c r="AT66" s="321"/>
      <c r="AU66" s="321"/>
      <c r="AV66" s="321"/>
      <c r="AW66" s="321"/>
      <c r="AX66" s="321"/>
      <c r="AY66" s="320"/>
    </row>
    <row r="67" spans="1:51" x14ac:dyDescent="0.25">
      <c r="A67" s="342"/>
      <c r="B67" s="342"/>
      <c r="C67" s="342"/>
      <c r="D67" s="342"/>
      <c r="E67" s="341"/>
      <c r="F67" s="340"/>
      <c r="G67" s="341"/>
      <c r="H67" s="341"/>
      <c r="I67" s="341"/>
      <c r="J67" s="341"/>
      <c r="K67" s="341"/>
      <c r="L67" s="341"/>
      <c r="M67" s="341"/>
      <c r="N67" s="341"/>
      <c r="O67" s="341"/>
      <c r="P67" s="341"/>
      <c r="Q67" s="341"/>
      <c r="R67" s="341"/>
      <c r="S67" s="341"/>
      <c r="T67" s="341"/>
      <c r="U67" s="341"/>
      <c r="V67" s="341"/>
      <c r="W67" s="341"/>
      <c r="X67" s="341"/>
      <c r="Y67" s="341"/>
      <c r="Z67" s="341"/>
      <c r="AA67" s="341"/>
      <c r="AB67" s="341"/>
      <c r="AC67" s="341"/>
      <c r="AD67" s="339"/>
      <c r="AE67" s="342"/>
      <c r="AF67" s="342"/>
      <c r="AG67" s="342"/>
      <c r="AH67" s="342"/>
      <c r="AI67" s="342"/>
      <c r="AJ67" s="342"/>
      <c r="AK67" s="342"/>
      <c r="AL67" s="342"/>
      <c r="AM67" s="342"/>
      <c r="AN67" s="342"/>
      <c r="AO67" s="342"/>
      <c r="AP67" s="338"/>
      <c r="AQ67" s="338"/>
      <c r="AR67" s="342"/>
      <c r="AS67" s="342"/>
      <c r="AT67" s="342"/>
      <c r="AU67" s="342"/>
      <c r="AV67" s="342"/>
      <c r="AW67" s="342"/>
      <c r="AX67" s="338"/>
    </row>
    <row r="68" spans="1:51" ht="18" x14ac:dyDescent="0.25">
      <c r="A68" s="337" t="s">
        <v>35</v>
      </c>
      <c r="B68" s="342"/>
      <c r="C68" s="342"/>
      <c r="D68" s="342"/>
      <c r="E68" s="341"/>
      <c r="F68" s="340"/>
      <c r="G68" s="341"/>
      <c r="H68" s="341"/>
      <c r="I68" s="341"/>
      <c r="J68" s="341"/>
      <c r="K68" s="341"/>
      <c r="L68" s="341"/>
      <c r="M68" s="341"/>
      <c r="N68" s="341"/>
      <c r="O68" s="341"/>
      <c r="P68" s="341"/>
      <c r="Q68" s="341"/>
      <c r="R68" s="341"/>
      <c r="S68" s="341"/>
      <c r="T68" s="341"/>
      <c r="U68" s="341"/>
      <c r="V68" s="330"/>
      <c r="W68" s="330"/>
      <c r="X68" s="341"/>
      <c r="Y68" s="341"/>
      <c r="Z68" s="341"/>
      <c r="AA68" s="341"/>
      <c r="AB68" s="341"/>
      <c r="AC68" s="341"/>
      <c r="AD68" s="341"/>
      <c r="AE68" s="341"/>
      <c r="AF68" s="342"/>
      <c r="AG68" s="342"/>
      <c r="AH68" s="342"/>
      <c r="AI68" s="342"/>
      <c r="AJ68" s="336"/>
      <c r="AK68" s="336"/>
      <c r="AL68" s="336"/>
      <c r="AM68" s="336"/>
      <c r="AN68" s="336"/>
      <c r="AO68" s="336"/>
      <c r="AP68" s="335"/>
      <c r="AQ68" s="335"/>
      <c r="AR68" s="334"/>
      <c r="AS68" s="334"/>
      <c r="AT68" s="334"/>
      <c r="AU68" s="334"/>
      <c r="AV68" s="334"/>
      <c r="AW68" s="334"/>
      <c r="AX68" s="334"/>
    </row>
    <row r="69" spans="1:51" ht="18" x14ac:dyDescent="0.25">
      <c r="A69" s="319" t="s">
        <v>36</v>
      </c>
      <c r="B69" s="754" t="s">
        <v>37</v>
      </c>
      <c r="C69" s="755"/>
      <c r="D69" s="756"/>
      <c r="E69" s="757" t="s">
        <v>38</v>
      </c>
      <c r="F69" s="757"/>
      <c r="G69" s="757"/>
      <c r="H69" s="757"/>
      <c r="I69" s="757"/>
      <c r="J69" s="757"/>
      <c r="K69" s="757"/>
      <c r="L69" s="757"/>
      <c r="M69" s="757"/>
      <c r="N69" s="757"/>
      <c r="O69" s="757"/>
      <c r="P69" s="757"/>
      <c r="Q69" s="757"/>
      <c r="R69" s="757"/>
      <c r="S69" s="342"/>
      <c r="T69" s="342"/>
      <c r="U69" s="342"/>
      <c r="V69" s="333"/>
      <c r="W69" s="333"/>
      <c r="X69" s="341"/>
      <c r="Y69" s="342"/>
      <c r="Z69" s="342"/>
      <c r="AA69" s="341"/>
      <c r="AB69" s="341"/>
      <c r="AC69" s="342"/>
      <c r="AD69" s="342"/>
      <c r="AE69" s="342"/>
      <c r="AF69" s="342"/>
      <c r="AG69" s="342"/>
      <c r="AH69" s="342"/>
      <c r="AI69" s="342"/>
      <c r="AJ69" s="336"/>
      <c r="AK69" s="336"/>
      <c r="AL69" s="336"/>
      <c r="AM69" s="336"/>
      <c r="AN69" s="336"/>
      <c r="AO69" s="336"/>
      <c r="AP69" s="335"/>
      <c r="AQ69" s="335"/>
      <c r="AR69" s="336"/>
      <c r="AS69" s="336"/>
      <c r="AT69" s="336"/>
      <c r="AU69" s="336"/>
      <c r="AV69" s="336"/>
      <c r="AW69" s="336"/>
      <c r="AX69" s="335"/>
    </row>
    <row r="70" spans="1:51" ht="18" x14ac:dyDescent="0.25">
      <c r="A70" s="603">
        <v>13</v>
      </c>
      <c r="B70" s="758" t="s">
        <v>91</v>
      </c>
      <c r="C70" s="759"/>
      <c r="D70" s="760"/>
      <c r="E70" s="761" t="s">
        <v>82</v>
      </c>
      <c r="F70" s="761"/>
      <c r="G70" s="761"/>
      <c r="H70" s="761"/>
      <c r="I70" s="761"/>
      <c r="J70" s="761"/>
      <c r="K70" s="761"/>
      <c r="L70" s="761"/>
      <c r="M70" s="761"/>
      <c r="N70" s="761"/>
      <c r="O70" s="761"/>
      <c r="P70" s="761"/>
      <c r="Q70" s="761"/>
      <c r="R70" s="761"/>
      <c r="S70" s="342"/>
      <c r="T70" s="342"/>
      <c r="U70" s="342"/>
      <c r="V70" s="342"/>
      <c r="W70" s="342"/>
      <c r="X70" s="341"/>
      <c r="Y70" s="342"/>
      <c r="Z70" s="342"/>
      <c r="AA70" s="341"/>
      <c r="AB70" s="341"/>
      <c r="AC70" s="342"/>
      <c r="AD70" s="339"/>
      <c r="AE70" s="342"/>
      <c r="AF70" s="342"/>
      <c r="AG70" s="342"/>
      <c r="AH70" s="342"/>
      <c r="AI70" s="342"/>
      <c r="AJ70" s="336"/>
      <c r="AK70" s="336"/>
      <c r="AL70" s="336"/>
      <c r="AM70" s="336"/>
      <c r="AN70" s="336"/>
      <c r="AO70" s="336"/>
      <c r="AP70" s="335"/>
      <c r="AQ70" s="335"/>
      <c r="AR70" s="336"/>
      <c r="AS70" s="336"/>
      <c r="AT70" s="336"/>
      <c r="AU70" s="336"/>
      <c r="AV70" s="336"/>
      <c r="AW70" s="336"/>
      <c r="AX70" s="335"/>
    </row>
    <row r="71" spans="1:51" x14ac:dyDescent="0.25">
      <c r="A71" s="603">
        <v>14</v>
      </c>
      <c r="B71" s="758" t="s">
        <v>273</v>
      </c>
      <c r="C71" s="759"/>
      <c r="D71" s="760"/>
      <c r="E71" s="761" t="s">
        <v>330</v>
      </c>
      <c r="F71" s="761"/>
      <c r="G71" s="761"/>
      <c r="H71" s="761"/>
      <c r="I71" s="761"/>
      <c r="J71" s="761"/>
      <c r="K71" s="761"/>
      <c r="L71" s="761"/>
      <c r="M71" s="761"/>
      <c r="N71" s="761"/>
      <c r="O71" s="761"/>
      <c r="P71" s="761"/>
      <c r="Q71" s="761"/>
      <c r="R71" s="761"/>
      <c r="S71" s="342"/>
      <c r="T71" s="342"/>
      <c r="U71" s="342"/>
      <c r="V71" s="342"/>
      <c r="W71" s="342"/>
      <c r="X71" s="342"/>
      <c r="Y71" s="342"/>
      <c r="Z71" s="342"/>
      <c r="AA71" s="341"/>
      <c r="AB71" s="341"/>
      <c r="AC71" s="342"/>
      <c r="AD71" s="339"/>
      <c r="AE71" s="342"/>
      <c r="AG71" s="342"/>
      <c r="AH71" s="342"/>
      <c r="AI71" s="342"/>
      <c r="AJ71" s="342"/>
      <c r="AK71" s="342"/>
      <c r="AL71" s="342"/>
      <c r="AM71" s="342"/>
      <c r="AN71" s="342"/>
      <c r="AO71" s="342"/>
      <c r="AP71" s="338"/>
      <c r="AQ71" s="338"/>
      <c r="AR71" s="342"/>
      <c r="AS71" s="342"/>
      <c r="AT71" s="342"/>
      <c r="AU71" s="342"/>
      <c r="AV71" s="342"/>
      <c r="AW71" s="342"/>
      <c r="AX71" s="338"/>
    </row>
    <row r="72" spans="1:51" ht="15.75" x14ac:dyDescent="0.25">
      <c r="A72" s="342"/>
      <c r="B72" s="342"/>
      <c r="C72" s="342"/>
      <c r="D72" s="342"/>
      <c r="E72" s="332"/>
      <c r="F72" s="332"/>
      <c r="G72" s="332"/>
      <c r="H72" s="332"/>
      <c r="I72" s="332"/>
      <c r="J72" s="332"/>
      <c r="K72" s="332"/>
      <c r="L72" s="332"/>
      <c r="M72" s="332"/>
      <c r="N72" s="332"/>
      <c r="O72" s="332"/>
      <c r="P72" s="332"/>
      <c r="Q72" s="332"/>
      <c r="R72" s="342"/>
      <c r="S72" s="342"/>
      <c r="T72" s="342"/>
      <c r="U72" s="342"/>
      <c r="V72" s="342"/>
      <c r="W72" s="342"/>
      <c r="X72" s="342"/>
      <c r="Y72" s="342"/>
      <c r="Z72" s="342"/>
      <c r="AA72" s="341"/>
      <c r="AB72" s="341"/>
      <c r="AC72" s="342"/>
      <c r="AD72" s="339"/>
      <c r="AE72" s="342"/>
      <c r="AF72" s="331"/>
      <c r="AG72" s="343"/>
      <c r="AH72" s="343"/>
      <c r="AI72" s="343"/>
      <c r="AJ72" s="342"/>
      <c r="AK72" s="342"/>
      <c r="AL72" s="342"/>
      <c r="AM72" s="342"/>
      <c r="AN72" s="342"/>
      <c r="AO72" s="342"/>
      <c r="AP72" s="342"/>
      <c r="AQ72" s="342"/>
      <c r="AR72" s="342"/>
      <c r="AS72" s="342"/>
      <c r="AT72" s="342"/>
      <c r="AU72" s="342"/>
      <c r="AV72" s="342"/>
      <c r="AW72" s="342"/>
      <c r="AX72" s="342"/>
    </row>
    <row r="73" spans="1:51" ht="15.75" x14ac:dyDescent="0.25">
      <c r="N73" s="332"/>
      <c r="O73" s="332"/>
      <c r="R73" s="342"/>
      <c r="S73" s="342"/>
      <c r="T73" s="342"/>
      <c r="U73" s="342"/>
      <c r="V73" s="342"/>
      <c r="W73" s="342"/>
      <c r="X73" s="342"/>
      <c r="Y73" s="342"/>
      <c r="Z73" s="342"/>
      <c r="AA73" s="342"/>
      <c r="AB73" s="342"/>
      <c r="AC73" s="345"/>
      <c r="AD73" s="339"/>
      <c r="AF73" s="327"/>
      <c r="AG73" s="329"/>
    </row>
    <row r="74" spans="1:51" ht="18" x14ac:dyDescent="0.25">
      <c r="N74" s="332"/>
      <c r="O74" s="332"/>
      <c r="R74" s="342"/>
      <c r="S74" s="342"/>
      <c r="T74" s="342"/>
      <c r="U74" s="342"/>
      <c r="V74" s="342"/>
      <c r="W74" s="342"/>
      <c r="X74" s="342"/>
      <c r="Y74" s="342"/>
      <c r="Z74" s="342"/>
      <c r="AA74" s="342"/>
      <c r="AB74" s="342"/>
      <c r="AC74" s="342"/>
      <c r="AD74" s="440"/>
      <c r="AF74" s="327"/>
      <c r="AG74" s="329"/>
    </row>
    <row r="75" spans="1:51" ht="18" x14ac:dyDescent="0.25">
      <c r="N75" s="332"/>
      <c r="O75" s="332"/>
      <c r="R75" s="342"/>
      <c r="S75" s="342"/>
      <c r="T75" s="342"/>
      <c r="U75" s="342"/>
      <c r="V75" s="342"/>
      <c r="W75" s="342"/>
      <c r="X75" s="342"/>
      <c r="Y75" s="342"/>
      <c r="Z75" s="342"/>
      <c r="AA75" s="342"/>
      <c r="AB75" s="342"/>
      <c r="AD75" s="441"/>
      <c r="AF75" s="329"/>
      <c r="AG75" s="344"/>
    </row>
    <row r="76" spans="1:51" ht="18" x14ac:dyDescent="0.25">
      <c r="N76" s="332"/>
      <c r="O76" s="332"/>
      <c r="R76" s="342"/>
      <c r="S76" s="342"/>
      <c r="T76" s="342"/>
      <c r="U76" s="342"/>
      <c r="V76" s="342"/>
      <c r="W76" s="342"/>
      <c r="X76" s="342"/>
      <c r="Y76" s="342"/>
      <c r="Z76" s="342"/>
      <c r="AA76" s="342"/>
      <c r="AB76" s="342"/>
      <c r="AC76" s="342"/>
      <c r="AD76" s="441"/>
    </row>
    <row r="77" spans="1:51" ht="15.75" x14ac:dyDescent="0.25">
      <c r="N77" s="332"/>
      <c r="O77" s="332"/>
      <c r="R77" s="342"/>
      <c r="S77" s="342"/>
      <c r="T77" s="342"/>
      <c r="U77" s="342"/>
      <c r="V77" s="342"/>
      <c r="W77" s="342"/>
      <c r="X77" s="342"/>
      <c r="Y77" s="342"/>
      <c r="Z77" s="342"/>
      <c r="AA77" s="342"/>
      <c r="AB77" s="342"/>
      <c r="AC77" s="342"/>
      <c r="AD77" s="339"/>
    </row>
    <row r="78" spans="1:51" ht="18" x14ac:dyDescent="0.25">
      <c r="R78" s="342"/>
      <c r="S78" s="342"/>
      <c r="T78" s="342"/>
      <c r="U78" s="342"/>
      <c r="V78" s="342"/>
      <c r="W78" s="342"/>
      <c r="X78" s="342"/>
      <c r="Y78" s="342"/>
      <c r="Z78" s="342"/>
      <c r="AA78" s="342"/>
      <c r="AB78" s="342"/>
      <c r="AC78" s="342"/>
      <c r="AD78" s="346"/>
    </row>
    <row r="79" spans="1:51" ht="18" x14ac:dyDescent="0.25">
      <c r="R79" s="342"/>
      <c r="S79" s="342"/>
      <c r="T79" s="342"/>
      <c r="U79" s="342"/>
      <c r="V79" s="342"/>
      <c r="W79" s="342"/>
      <c r="X79" s="342"/>
      <c r="Y79" s="342"/>
      <c r="Z79" s="342"/>
      <c r="AA79" s="342"/>
      <c r="AB79" s="342"/>
      <c r="AC79" s="342"/>
      <c r="AD79" s="346"/>
    </row>
    <row r="80" spans="1:51" ht="18" x14ac:dyDescent="0.25">
      <c r="R80" s="342"/>
      <c r="S80" s="342"/>
      <c r="T80" s="342"/>
      <c r="U80" s="342"/>
      <c r="V80" s="342"/>
      <c r="W80" s="342"/>
      <c r="X80" s="342"/>
      <c r="Y80" s="342"/>
      <c r="Z80" s="342"/>
      <c r="AA80" s="342"/>
      <c r="AB80" s="342"/>
      <c r="AC80" s="342"/>
      <c r="AD80" s="346"/>
    </row>
    <row r="81" spans="18:34" x14ac:dyDescent="0.25">
      <c r="R81" s="342"/>
      <c r="S81" s="342"/>
      <c r="T81" s="342"/>
      <c r="U81" s="342"/>
      <c r="V81" s="342"/>
      <c r="W81" s="342"/>
      <c r="X81" s="342"/>
      <c r="Y81" s="342"/>
      <c r="Z81" s="342"/>
      <c r="AA81" s="342"/>
      <c r="AB81" s="342"/>
      <c r="AD81" s="339"/>
    </row>
    <row r="82" spans="18:34" ht="21" x14ac:dyDescent="0.35">
      <c r="R82" s="342"/>
      <c r="S82" s="342"/>
      <c r="T82" s="342"/>
      <c r="U82" s="342"/>
      <c r="V82" s="342"/>
      <c r="W82" s="350"/>
      <c r="X82" s="350"/>
      <c r="Y82" s="350"/>
      <c r="Z82" s="350"/>
      <c r="AA82" s="350"/>
      <c r="AB82" s="350"/>
      <c r="AC82" s="350"/>
      <c r="AD82" s="351"/>
      <c r="AE82" s="352"/>
      <c r="AF82" s="352"/>
    </row>
    <row r="83" spans="18:34" ht="21" x14ac:dyDescent="0.35">
      <c r="R83" s="342"/>
      <c r="S83" s="342"/>
      <c r="T83" s="342"/>
      <c r="U83" s="342"/>
      <c r="V83" s="349"/>
      <c r="W83" s="350"/>
      <c r="X83" s="350"/>
      <c r="Y83" s="350"/>
      <c r="Z83" s="350"/>
      <c r="AA83" s="350"/>
      <c r="AB83" s="350"/>
      <c r="AC83" s="350"/>
      <c r="AD83" s="351"/>
      <c r="AE83" s="352"/>
      <c r="AF83" s="352"/>
      <c r="AG83" s="327"/>
      <c r="AH83" s="348"/>
    </row>
    <row r="84" spans="18:34" ht="21" x14ac:dyDescent="0.35">
      <c r="R84" s="342"/>
      <c r="S84" s="342"/>
      <c r="T84" s="342"/>
      <c r="U84" s="342"/>
      <c r="V84" s="349"/>
      <c r="W84" s="350"/>
      <c r="X84" s="350"/>
      <c r="Y84" s="350"/>
      <c r="Z84" s="350"/>
      <c r="AA84" s="350"/>
      <c r="AB84" s="350"/>
      <c r="AC84" s="350"/>
      <c r="AD84" s="351"/>
      <c r="AE84" s="352"/>
      <c r="AF84" s="352"/>
      <c r="AG84" s="327"/>
      <c r="AH84" s="348"/>
    </row>
    <row r="85" spans="18:34" ht="21" x14ac:dyDescent="0.35">
      <c r="R85" s="342"/>
      <c r="S85" s="342"/>
      <c r="T85" s="342"/>
      <c r="U85" s="342"/>
      <c r="V85" s="349"/>
      <c r="W85" s="350"/>
      <c r="X85" s="350"/>
      <c r="Y85" s="350"/>
      <c r="Z85" s="350"/>
      <c r="AA85" s="350"/>
      <c r="AB85" s="350"/>
      <c r="AC85" s="350"/>
      <c r="AD85" s="351"/>
      <c r="AE85" s="352"/>
      <c r="AF85" s="352"/>
      <c r="AG85" s="327"/>
      <c r="AH85" s="348"/>
    </row>
    <row r="86" spans="18:34" ht="21" x14ac:dyDescent="0.35">
      <c r="R86" s="342"/>
      <c r="S86" s="342"/>
      <c r="T86" s="342"/>
      <c r="U86" s="342"/>
      <c r="V86" s="349"/>
      <c r="W86" s="350"/>
      <c r="X86" s="350"/>
      <c r="Y86" s="350"/>
      <c r="Z86" s="350"/>
      <c r="AA86" s="350"/>
      <c r="AB86" s="350"/>
      <c r="AC86" s="350"/>
      <c r="AD86" s="351"/>
      <c r="AE86" s="352"/>
      <c r="AF86" s="352"/>
      <c r="AG86" s="327"/>
      <c r="AH86" s="348"/>
    </row>
    <row r="87" spans="18:34" ht="21" x14ac:dyDescent="0.35">
      <c r="R87" s="342"/>
      <c r="S87" s="342"/>
      <c r="T87" s="342"/>
      <c r="U87" s="342"/>
      <c r="V87" s="349"/>
      <c r="W87" s="350"/>
      <c r="X87" s="350"/>
      <c r="Y87" s="350"/>
      <c r="Z87" s="350"/>
      <c r="AA87" s="350"/>
      <c r="AB87" s="350"/>
      <c r="AC87" s="352"/>
      <c r="AD87" s="351"/>
      <c r="AE87" s="352"/>
      <c r="AF87" s="352"/>
      <c r="AG87" s="327"/>
      <c r="AH87" s="348"/>
    </row>
    <row r="88" spans="18:34" ht="21" x14ac:dyDescent="0.35">
      <c r="R88" s="342"/>
      <c r="S88" s="342"/>
      <c r="T88" s="342"/>
      <c r="U88" s="342"/>
      <c r="V88" s="349"/>
      <c r="W88" s="350"/>
      <c r="X88" s="350"/>
      <c r="Y88" s="350"/>
      <c r="Z88" s="350"/>
      <c r="AA88" s="350"/>
      <c r="AB88" s="350"/>
      <c r="AC88" s="350"/>
      <c r="AD88" s="351"/>
      <c r="AE88" s="352"/>
      <c r="AF88" s="352"/>
      <c r="AG88" s="327"/>
      <c r="AH88" s="327"/>
    </row>
    <row r="89" spans="18:34" x14ac:dyDescent="0.25">
      <c r="R89" s="342"/>
      <c r="S89" s="342"/>
      <c r="T89" s="342"/>
      <c r="U89" s="342"/>
      <c r="V89" s="342"/>
      <c r="W89" s="342"/>
      <c r="X89" s="342"/>
      <c r="Y89" s="342"/>
      <c r="Z89" s="342"/>
      <c r="AA89" s="342"/>
      <c r="AB89" s="342"/>
      <c r="AC89" s="342"/>
      <c r="AD89" s="347"/>
    </row>
    <row r="90" spans="18:34" x14ac:dyDescent="0.25">
      <c r="R90" s="342"/>
      <c r="S90" s="342"/>
      <c r="T90" s="342"/>
      <c r="U90" s="342"/>
      <c r="V90" s="342"/>
      <c r="W90" s="342"/>
      <c r="X90" s="342"/>
      <c r="Y90" s="342"/>
      <c r="Z90" s="342"/>
      <c r="AA90" s="342"/>
      <c r="AB90" s="342"/>
      <c r="AC90" s="342"/>
      <c r="AD90" s="339"/>
      <c r="AG90" s="327"/>
      <c r="AH90" s="327"/>
    </row>
    <row r="91" spans="18:34" x14ac:dyDescent="0.25">
      <c r="R91" s="342"/>
      <c r="S91" s="342"/>
      <c r="T91" s="342"/>
      <c r="U91" s="342"/>
      <c r="V91" s="342"/>
      <c r="W91" s="353"/>
      <c r="X91" s="342"/>
      <c r="Y91" s="342"/>
      <c r="Z91" s="342"/>
      <c r="AA91" s="342"/>
      <c r="AB91" s="342"/>
      <c r="AC91" s="342"/>
      <c r="AD91" s="339"/>
      <c r="AE91" s="328"/>
      <c r="AG91" s="327"/>
      <c r="AH91" s="327"/>
    </row>
    <row r="92" spans="18:34" x14ac:dyDescent="0.25">
      <c r="R92" s="342"/>
      <c r="S92" s="342"/>
      <c r="T92" s="342"/>
      <c r="U92" s="342">
        <v>11219</v>
      </c>
      <c r="V92" s="354"/>
      <c r="W92" s="356"/>
      <c r="X92" s="342"/>
      <c r="Y92" s="342"/>
      <c r="Z92" s="342"/>
      <c r="AA92" s="342"/>
      <c r="AB92" s="342"/>
      <c r="AC92" s="342"/>
      <c r="AD92" s="339"/>
      <c r="AE92" s="328"/>
      <c r="AF92" s="355"/>
      <c r="AG92" s="327"/>
      <c r="AH92" s="327"/>
    </row>
    <row r="93" spans="18:34" x14ac:dyDescent="0.25">
      <c r="R93" s="342"/>
      <c r="S93" s="342"/>
      <c r="T93" s="342"/>
      <c r="U93" s="342">
        <v>2119</v>
      </c>
      <c r="V93" s="354"/>
      <c r="W93" s="356"/>
      <c r="X93" s="342"/>
      <c r="Y93" s="342"/>
      <c r="Z93" s="342"/>
      <c r="AA93" s="342"/>
      <c r="AB93" s="342"/>
      <c r="AC93" s="342"/>
      <c r="AD93" s="339"/>
      <c r="AE93" s="328"/>
      <c r="AF93" s="355"/>
      <c r="AG93" s="327"/>
      <c r="AH93" s="327"/>
    </row>
    <row r="94" spans="18:34" x14ac:dyDescent="0.25">
      <c r="R94" s="342"/>
      <c r="S94" s="342"/>
      <c r="T94" s="342"/>
      <c r="U94" s="342">
        <v>2309</v>
      </c>
      <c r="V94" s="354"/>
      <c r="W94" s="356"/>
      <c r="X94" s="342"/>
      <c r="Y94" s="342"/>
      <c r="Z94" s="342"/>
      <c r="AA94" s="342"/>
      <c r="AB94" s="342"/>
      <c r="AC94" s="342"/>
      <c r="AD94" s="339"/>
      <c r="AE94" s="328"/>
      <c r="AF94" s="355"/>
      <c r="AG94" s="327"/>
      <c r="AH94" s="327"/>
    </row>
    <row r="95" spans="18:34" x14ac:dyDescent="0.25">
      <c r="R95" s="342"/>
      <c r="S95" s="342"/>
      <c r="T95" s="342"/>
      <c r="U95" s="342">
        <v>735</v>
      </c>
      <c r="V95" s="354"/>
      <c r="W95" s="356"/>
      <c r="X95" s="342"/>
      <c r="Y95" s="342"/>
      <c r="Z95" s="342"/>
      <c r="AA95" s="342"/>
      <c r="AB95" s="342"/>
      <c r="AC95" s="342"/>
      <c r="AD95" s="339"/>
      <c r="AE95" s="328"/>
      <c r="AF95" s="355"/>
      <c r="AG95" s="327"/>
      <c r="AH95" s="327"/>
    </row>
    <row r="96" spans="18:34" x14ac:dyDescent="0.25">
      <c r="R96" s="342"/>
      <c r="S96" s="342"/>
      <c r="T96" s="342"/>
      <c r="U96" s="342">
        <v>38241</v>
      </c>
      <c r="V96" s="354"/>
      <c r="W96" s="356"/>
      <c r="X96" s="342"/>
      <c r="Y96" s="342"/>
      <c r="Z96" s="342"/>
      <c r="AA96" s="342"/>
      <c r="AB96" s="342"/>
      <c r="AC96" s="342"/>
      <c r="AD96" s="339"/>
      <c r="AF96" s="355"/>
    </row>
    <row r="97" spans="18:32" x14ac:dyDescent="0.25">
      <c r="R97" s="342"/>
      <c r="S97" s="342"/>
      <c r="T97" s="342"/>
      <c r="U97" s="342">
        <v>54623</v>
      </c>
      <c r="V97" s="354"/>
      <c r="W97" s="356"/>
      <c r="X97" s="356"/>
      <c r="Y97" s="356"/>
      <c r="Z97" s="356"/>
      <c r="AA97" s="356"/>
      <c r="AB97" s="356"/>
      <c r="AC97" s="356"/>
      <c r="AD97" s="356"/>
      <c r="AE97" s="356"/>
      <c r="AF97" s="356"/>
    </row>
    <row r="98" spans="18:32" x14ac:dyDescent="0.25">
      <c r="R98" s="342"/>
      <c r="S98" s="342"/>
      <c r="T98" s="342"/>
      <c r="U98" s="342"/>
      <c r="V98" s="342"/>
      <c r="W98" s="342"/>
      <c r="X98" s="342"/>
      <c r="Y98" s="342"/>
      <c r="Z98" s="342"/>
      <c r="AA98" s="342"/>
      <c r="AB98" s="342"/>
      <c r="AC98" s="342"/>
      <c r="AD98" s="339"/>
    </row>
    <row r="99" spans="18:32" x14ac:dyDescent="0.25">
      <c r="R99" s="342"/>
      <c r="S99" s="342"/>
      <c r="T99" s="342"/>
      <c r="U99" s="342"/>
      <c r="V99" s="342"/>
      <c r="W99" s="357"/>
      <c r="X99" s="357"/>
      <c r="Y99" s="357"/>
      <c r="Z99" s="357"/>
      <c r="AA99" s="357"/>
      <c r="AB99" s="357"/>
      <c r="AC99" s="357"/>
      <c r="AD99" s="357"/>
      <c r="AE99" s="357"/>
      <c r="AF99" s="601"/>
    </row>
    <row r="100" spans="18:32" x14ac:dyDescent="0.25">
      <c r="R100" s="342"/>
      <c r="S100" s="342"/>
      <c r="T100" s="342"/>
      <c r="U100" s="342"/>
      <c r="V100" s="354"/>
      <c r="W100" s="358"/>
      <c r="X100" s="342"/>
      <c r="Y100" s="342"/>
      <c r="Z100" s="342"/>
      <c r="AA100" s="342"/>
      <c r="AB100" s="342"/>
      <c r="AC100" s="342"/>
      <c r="AD100" s="339"/>
      <c r="AF100" s="357"/>
    </row>
    <row r="101" spans="18:32" x14ac:dyDescent="0.25">
      <c r="R101" s="342"/>
      <c r="S101" s="342"/>
      <c r="T101" s="342"/>
      <c r="U101" s="342"/>
      <c r="V101" s="354"/>
      <c r="W101" s="358"/>
      <c r="X101" s="342"/>
      <c r="Y101" s="342"/>
      <c r="Z101" s="342"/>
      <c r="AA101" s="342"/>
      <c r="AB101" s="342"/>
      <c r="AC101" s="342"/>
    </row>
    <row r="102" spans="18:32" x14ac:dyDescent="0.25">
      <c r="R102" s="342"/>
      <c r="S102" s="342"/>
      <c r="T102" s="342"/>
      <c r="U102" s="342"/>
      <c r="V102" s="354"/>
      <c r="W102" s="358"/>
      <c r="X102" s="342"/>
      <c r="Y102" s="342"/>
      <c r="Z102" s="342"/>
      <c r="AA102" s="342"/>
      <c r="AB102" s="342"/>
      <c r="AC102" s="342"/>
      <c r="AD102" s="339"/>
    </row>
    <row r="103" spans="18:32" x14ac:dyDescent="0.25">
      <c r="R103" s="342"/>
      <c r="S103" s="342"/>
      <c r="T103" s="342"/>
      <c r="U103" s="342"/>
      <c r="V103" s="354"/>
      <c r="W103" s="358"/>
      <c r="X103" s="342"/>
      <c r="Y103" s="342"/>
      <c r="Z103" s="342"/>
      <c r="AA103" s="342"/>
      <c r="AB103" s="342"/>
      <c r="AC103" s="342"/>
    </row>
    <row r="104" spans="18:32" x14ac:dyDescent="0.25">
      <c r="R104" s="342"/>
      <c r="S104" s="342"/>
      <c r="T104" s="342"/>
      <c r="U104" s="342"/>
      <c r="V104" s="354"/>
      <c r="W104" s="358"/>
      <c r="X104" s="342"/>
      <c r="Y104" s="342"/>
      <c r="Z104" s="342"/>
      <c r="AA104" s="342"/>
      <c r="AB104" s="342"/>
      <c r="AC104" s="342"/>
      <c r="AD104" s="339"/>
    </row>
    <row r="105" spans="18:32" x14ac:dyDescent="0.25">
      <c r="R105" s="342"/>
      <c r="S105" s="342"/>
      <c r="T105" s="342"/>
      <c r="U105" s="342"/>
      <c r="V105" s="354"/>
      <c r="W105" s="358"/>
      <c r="X105" s="342"/>
      <c r="Y105" s="342"/>
      <c r="Z105" s="342"/>
      <c r="AA105" s="342"/>
      <c r="AB105" s="342"/>
      <c r="AC105" s="342"/>
      <c r="AD105" s="339"/>
    </row>
    <row r="106" spans="18:32" x14ac:dyDescent="0.25">
      <c r="R106" s="342"/>
      <c r="S106" s="342"/>
      <c r="T106" s="342"/>
      <c r="U106" s="342"/>
      <c r="V106" s="354"/>
      <c r="W106" s="342"/>
      <c r="X106" s="342"/>
      <c r="Y106" s="342"/>
      <c r="Z106" s="342"/>
      <c r="AA106" s="342"/>
      <c r="AB106" s="342"/>
      <c r="AC106" s="342"/>
      <c r="AD106" s="339"/>
    </row>
    <row r="107" spans="18:32" x14ac:dyDescent="0.25">
      <c r="R107" s="342"/>
      <c r="S107" s="342"/>
      <c r="T107" s="342"/>
      <c r="U107" s="342"/>
      <c r="V107" s="342"/>
      <c r="W107" s="342"/>
      <c r="X107" s="342"/>
      <c r="Y107" s="342"/>
      <c r="Z107" s="342"/>
      <c r="AA107" s="342"/>
      <c r="AB107" s="342"/>
      <c r="AC107" s="342"/>
    </row>
    <row r="108" spans="18:32" x14ac:dyDescent="0.25">
      <c r="R108" s="342"/>
      <c r="S108" s="342"/>
      <c r="T108" s="342"/>
      <c r="U108" s="342"/>
      <c r="V108" s="342"/>
      <c r="W108" s="342"/>
      <c r="X108" s="342"/>
      <c r="Y108" s="342"/>
      <c r="Z108" s="342"/>
      <c r="AA108" s="342"/>
      <c r="AB108" s="342"/>
      <c r="AC108" s="342"/>
      <c r="AD108" s="339"/>
    </row>
    <row r="109" spans="18:32" x14ac:dyDescent="0.25">
      <c r="R109" s="342"/>
      <c r="S109" s="342"/>
      <c r="T109" s="342"/>
      <c r="U109" s="342"/>
      <c r="V109" s="342"/>
      <c r="W109" s="342"/>
      <c r="X109" s="342"/>
      <c r="Y109" s="342"/>
      <c r="Z109" s="342"/>
      <c r="AA109" s="342"/>
      <c r="AB109" s="342"/>
      <c r="AC109" s="342"/>
    </row>
    <row r="110" spans="18:32" x14ac:dyDescent="0.25">
      <c r="R110" s="342"/>
      <c r="S110" s="342"/>
      <c r="T110" s="342"/>
      <c r="U110" s="342"/>
      <c r="V110" s="342"/>
      <c r="W110" s="342"/>
      <c r="X110" s="342"/>
      <c r="Y110" s="342"/>
      <c r="Z110" s="342"/>
      <c r="AA110" s="342"/>
      <c r="AB110" s="342"/>
      <c r="AC110" s="342"/>
      <c r="AD110" s="339"/>
    </row>
    <row r="111" spans="18:32" x14ac:dyDescent="0.25">
      <c r="R111" s="342"/>
      <c r="S111" s="342"/>
      <c r="T111" s="342"/>
      <c r="U111" s="342"/>
      <c r="V111" s="342"/>
      <c r="W111" s="342"/>
      <c r="X111" s="342"/>
      <c r="Y111" s="342"/>
      <c r="Z111" s="342"/>
      <c r="AA111" s="342"/>
      <c r="AB111" s="342"/>
      <c r="AC111" s="342"/>
      <c r="AD111" s="339"/>
    </row>
    <row r="112" spans="18:32" x14ac:dyDescent="0.25">
      <c r="R112" s="342"/>
      <c r="S112" s="342"/>
      <c r="T112" s="342"/>
      <c r="U112" s="342"/>
      <c r="V112" s="342"/>
      <c r="W112" s="342"/>
      <c r="X112" s="342"/>
      <c r="Y112" s="342"/>
      <c r="Z112" s="342"/>
      <c r="AA112" s="342"/>
      <c r="AB112" s="342"/>
      <c r="AC112" s="342"/>
      <c r="AD112" s="339"/>
    </row>
    <row r="113" spans="18:30" x14ac:dyDescent="0.25">
      <c r="R113" s="342"/>
      <c r="S113" s="342"/>
      <c r="T113" s="342"/>
      <c r="U113" s="342"/>
      <c r="V113" s="342"/>
      <c r="W113" s="342"/>
      <c r="X113" s="342"/>
      <c r="Y113" s="342"/>
      <c r="Z113" s="342"/>
      <c r="AA113" s="342"/>
      <c r="AB113" s="342"/>
      <c r="AC113" s="342"/>
      <c r="AD113" s="339"/>
    </row>
    <row r="114" spans="18:30" x14ac:dyDescent="0.25">
      <c r="R114" s="342"/>
      <c r="S114" s="342"/>
      <c r="T114" s="342"/>
      <c r="U114" s="342"/>
      <c r="V114" s="342"/>
      <c r="W114" s="342"/>
      <c r="X114" s="342"/>
      <c r="Y114" s="342"/>
      <c r="Z114" s="342"/>
      <c r="AA114" s="342"/>
      <c r="AB114" s="342"/>
      <c r="AC114" s="342"/>
      <c r="AD114" s="339"/>
    </row>
    <row r="115" spans="18:30" x14ac:dyDescent="0.25">
      <c r="R115" s="342"/>
      <c r="S115" s="342"/>
      <c r="T115" s="342"/>
      <c r="U115" s="342"/>
      <c r="V115" s="342"/>
      <c r="W115" s="342"/>
      <c r="X115" s="342"/>
      <c r="Y115" s="342"/>
      <c r="Z115" s="342"/>
      <c r="AA115" s="342"/>
      <c r="AB115" s="342"/>
      <c r="AC115" s="342"/>
    </row>
    <row r="116" spans="18:30" x14ac:dyDescent="0.25">
      <c r="R116" s="342"/>
      <c r="S116" s="342"/>
      <c r="T116" s="342"/>
      <c r="U116" s="342"/>
      <c r="V116" s="342"/>
      <c r="W116" s="342"/>
      <c r="X116" s="342"/>
      <c r="Y116" s="342"/>
      <c r="Z116" s="342"/>
      <c r="AA116" s="342"/>
      <c r="AB116" s="342"/>
      <c r="AC116" s="342"/>
      <c r="AD116" s="339"/>
    </row>
    <row r="117" spans="18:30" x14ac:dyDescent="0.25">
      <c r="R117" s="342"/>
      <c r="S117" s="342"/>
      <c r="T117" s="342"/>
      <c r="U117" s="342"/>
      <c r="V117" s="342"/>
      <c r="W117" s="342"/>
      <c r="X117" s="342"/>
      <c r="Y117" s="342"/>
      <c r="Z117" s="342"/>
      <c r="AA117" s="342"/>
      <c r="AB117" s="342"/>
      <c r="AC117" s="342"/>
      <c r="AD117" s="339"/>
    </row>
    <row r="118" spans="18:30" x14ac:dyDescent="0.25">
      <c r="R118" s="342"/>
      <c r="S118" s="342"/>
      <c r="T118" s="342"/>
      <c r="U118" s="342"/>
      <c r="V118" s="342"/>
      <c r="W118" s="342"/>
      <c r="X118" s="342"/>
      <c r="Y118" s="342"/>
      <c r="Z118" s="342"/>
      <c r="AA118" s="342"/>
      <c r="AB118" s="342"/>
      <c r="AC118" s="342"/>
      <c r="AD118" s="339"/>
    </row>
    <row r="119" spans="18:30" x14ac:dyDescent="0.25">
      <c r="R119" s="342"/>
      <c r="S119" s="342"/>
      <c r="T119" s="342"/>
      <c r="U119" s="342"/>
      <c r="V119" s="342"/>
      <c r="W119" s="342"/>
      <c r="X119" s="342"/>
      <c r="Y119" s="342"/>
      <c r="Z119" s="342"/>
      <c r="AA119" s="342"/>
      <c r="AB119" s="342"/>
      <c r="AC119" s="342"/>
      <c r="AD119" s="339"/>
    </row>
    <row r="120" spans="18:30" x14ac:dyDescent="0.25">
      <c r="R120" s="342"/>
      <c r="S120" s="342"/>
      <c r="T120" s="342"/>
      <c r="U120" s="342"/>
      <c r="V120" s="342"/>
      <c r="W120" s="342"/>
      <c r="X120" s="342"/>
      <c r="Y120" s="342"/>
      <c r="Z120" s="342"/>
      <c r="AA120" s="342"/>
      <c r="AB120" s="342"/>
      <c r="AC120" s="342"/>
      <c r="AD120" s="339"/>
    </row>
    <row r="121" spans="18:30" x14ac:dyDescent="0.25">
      <c r="R121" s="342"/>
      <c r="S121" s="342"/>
      <c r="T121" s="342"/>
      <c r="U121" s="342"/>
      <c r="V121" s="342"/>
      <c r="W121" s="342"/>
      <c r="X121" s="342"/>
      <c r="Y121" s="342"/>
      <c r="Z121" s="342"/>
      <c r="AA121" s="342"/>
      <c r="AB121" s="342"/>
      <c r="AC121" s="342"/>
      <c r="AD121" s="339"/>
    </row>
    <row r="122" spans="18:30" x14ac:dyDescent="0.25">
      <c r="R122" s="342"/>
      <c r="S122" s="342"/>
      <c r="T122" s="342"/>
      <c r="U122" s="342"/>
      <c r="V122" s="342"/>
      <c r="W122" s="342"/>
      <c r="X122" s="342"/>
      <c r="Y122" s="342"/>
      <c r="Z122" s="342"/>
      <c r="AA122" s="342"/>
      <c r="AB122" s="342"/>
      <c r="AC122" s="342"/>
      <c r="AD122" s="339"/>
    </row>
    <row r="123" spans="18:30" x14ac:dyDescent="0.25">
      <c r="R123" s="342"/>
      <c r="S123" s="342"/>
      <c r="T123" s="342"/>
      <c r="U123" s="342"/>
      <c r="V123" s="342"/>
      <c r="W123" s="342"/>
      <c r="X123" s="342"/>
      <c r="Y123" s="342"/>
      <c r="Z123" s="342"/>
      <c r="AA123" s="342"/>
      <c r="AB123" s="342"/>
      <c r="AC123" s="342"/>
      <c r="AD123" s="339"/>
    </row>
    <row r="124" spans="18:30" x14ac:dyDescent="0.25">
      <c r="R124" s="342"/>
      <c r="S124" s="342"/>
      <c r="T124" s="342"/>
      <c r="U124" s="342"/>
      <c r="V124" s="342"/>
      <c r="W124" s="342"/>
      <c r="X124" s="342"/>
      <c r="Y124" s="342"/>
      <c r="Z124" s="342"/>
      <c r="AA124" s="342"/>
      <c r="AB124" s="342"/>
      <c r="AC124" s="342"/>
      <c r="AD124" s="339"/>
    </row>
    <row r="125" spans="18:30" x14ac:dyDescent="0.25">
      <c r="R125" s="342"/>
      <c r="S125" s="342"/>
      <c r="T125" s="342"/>
      <c r="U125" s="342"/>
      <c r="V125" s="342"/>
      <c r="W125" s="342"/>
      <c r="X125" s="342"/>
      <c r="Y125" s="342"/>
      <c r="Z125" s="342"/>
      <c r="AA125" s="342"/>
      <c r="AB125" s="342"/>
      <c r="AC125" s="342"/>
      <c r="AD125" s="339"/>
    </row>
    <row r="126" spans="18:30" x14ac:dyDescent="0.25">
      <c r="R126" s="342"/>
      <c r="S126" s="342"/>
      <c r="T126" s="342"/>
      <c r="U126" s="342"/>
      <c r="V126" s="342"/>
      <c r="W126" s="342"/>
      <c r="X126" s="342"/>
      <c r="Y126" s="342"/>
      <c r="Z126" s="342"/>
      <c r="AA126" s="342"/>
      <c r="AB126" s="342"/>
      <c r="AC126" s="342"/>
      <c r="AD126" s="339"/>
    </row>
    <row r="127" spans="18:30" x14ac:dyDescent="0.25">
      <c r="R127" s="342"/>
      <c r="S127" s="342"/>
      <c r="T127" s="342"/>
      <c r="U127" s="342"/>
      <c r="V127" s="342"/>
      <c r="W127" s="342"/>
      <c r="X127" s="342"/>
      <c r="Y127" s="342"/>
      <c r="Z127" s="342"/>
      <c r="AA127" s="342"/>
      <c r="AB127" s="342"/>
      <c r="AC127" s="342"/>
      <c r="AD127" s="339"/>
    </row>
    <row r="128" spans="18:30" x14ac:dyDescent="0.25">
      <c r="R128" s="342"/>
      <c r="S128" s="342"/>
      <c r="T128" s="342"/>
      <c r="U128" s="342"/>
      <c r="V128" s="342"/>
      <c r="W128" s="342"/>
      <c r="X128" s="342"/>
      <c r="Y128" s="342"/>
      <c r="Z128" s="342"/>
      <c r="AA128" s="342"/>
      <c r="AB128" s="342"/>
      <c r="AC128" s="342"/>
      <c r="AD128" s="339"/>
    </row>
    <row r="129" spans="18:30" x14ac:dyDescent="0.25">
      <c r="R129" s="342"/>
      <c r="S129" s="342"/>
      <c r="T129" s="342"/>
      <c r="U129" s="342"/>
      <c r="V129" s="342"/>
      <c r="W129" s="342"/>
      <c r="X129" s="342"/>
      <c r="Y129" s="342"/>
      <c r="Z129" s="342"/>
      <c r="AA129" s="342"/>
      <c r="AB129" s="342"/>
      <c r="AC129" s="342"/>
      <c r="AD129" s="339"/>
    </row>
    <row r="130" spans="18:30" x14ac:dyDescent="0.25">
      <c r="R130" s="342"/>
      <c r="S130" s="342"/>
      <c r="T130" s="342"/>
      <c r="U130" s="342"/>
      <c r="V130" s="342"/>
      <c r="W130" s="342"/>
      <c r="X130" s="342"/>
      <c r="Y130" s="342"/>
      <c r="Z130" s="342"/>
      <c r="AA130" s="342"/>
      <c r="AB130" s="342"/>
      <c r="AC130" s="342"/>
      <c r="AD130" s="339"/>
    </row>
    <row r="131" spans="18:30" x14ac:dyDescent="0.25">
      <c r="R131" s="342"/>
      <c r="S131" s="342"/>
      <c r="T131" s="342"/>
      <c r="U131" s="342"/>
      <c r="V131" s="342"/>
      <c r="W131" s="342"/>
      <c r="X131" s="342"/>
      <c r="Y131" s="342"/>
      <c r="Z131" s="342"/>
      <c r="AA131" s="342"/>
      <c r="AB131" s="342"/>
      <c r="AC131" s="342"/>
      <c r="AD131" s="339"/>
    </row>
    <row r="132" spans="18:30" x14ac:dyDescent="0.25">
      <c r="R132" s="342"/>
      <c r="S132" s="342"/>
      <c r="T132" s="342"/>
      <c r="U132" s="342"/>
      <c r="V132" s="342"/>
      <c r="W132" s="342"/>
      <c r="X132" s="342"/>
      <c r="Y132" s="342"/>
      <c r="Z132" s="342"/>
      <c r="AA132" s="342"/>
      <c r="AB132" s="342"/>
      <c r="AC132" s="342"/>
      <c r="AD132" s="339"/>
    </row>
    <row r="133" spans="18:30" x14ac:dyDescent="0.25">
      <c r="R133" s="342"/>
      <c r="S133" s="342"/>
      <c r="T133" s="342"/>
      <c r="U133" s="342"/>
      <c r="V133" s="342"/>
      <c r="W133" s="342"/>
      <c r="X133" s="342"/>
      <c r="Y133" s="342"/>
      <c r="Z133" s="342"/>
      <c r="AA133" s="342"/>
      <c r="AB133" s="342"/>
      <c r="AC133" s="342"/>
      <c r="AD133" s="339"/>
    </row>
    <row r="134" spans="18:30" x14ac:dyDescent="0.25">
      <c r="R134" s="342"/>
      <c r="S134" s="342"/>
      <c r="T134" s="342"/>
      <c r="U134" s="342"/>
      <c r="V134" s="342"/>
      <c r="W134" s="342"/>
      <c r="X134" s="342"/>
      <c r="Y134" s="342"/>
      <c r="Z134" s="342"/>
      <c r="AA134" s="342"/>
      <c r="AB134" s="342"/>
      <c r="AC134" s="342"/>
      <c r="AD134" s="339"/>
    </row>
    <row r="135" spans="18:30" x14ac:dyDescent="0.25">
      <c r="R135" s="342"/>
      <c r="S135" s="342"/>
      <c r="T135" s="342"/>
      <c r="U135" s="342"/>
      <c r="V135" s="342"/>
      <c r="W135" s="342"/>
      <c r="X135" s="342"/>
      <c r="Y135" s="342"/>
      <c r="Z135" s="342"/>
      <c r="AA135" s="342"/>
      <c r="AB135" s="342"/>
      <c r="AC135" s="342"/>
      <c r="AD135" s="339"/>
    </row>
    <row r="136" spans="18:30" x14ac:dyDescent="0.25">
      <c r="R136" s="342"/>
      <c r="S136" s="342"/>
      <c r="T136" s="342"/>
      <c r="U136" s="342"/>
      <c r="V136" s="342"/>
      <c r="W136" s="342"/>
      <c r="X136" s="342"/>
      <c r="Y136" s="342"/>
      <c r="Z136" s="342"/>
      <c r="AA136" s="342"/>
      <c r="AB136" s="342"/>
      <c r="AC136" s="342"/>
      <c r="AD136" s="339"/>
    </row>
    <row r="137" spans="18:30" x14ac:dyDescent="0.25">
      <c r="R137" s="342"/>
      <c r="S137" s="342"/>
      <c r="T137" s="342"/>
      <c r="U137" s="342"/>
      <c r="V137" s="342"/>
      <c r="W137" s="342"/>
      <c r="X137" s="342"/>
      <c r="Y137" s="342"/>
      <c r="Z137" s="342"/>
      <c r="AA137" s="342"/>
      <c r="AB137" s="342"/>
      <c r="AC137" s="342"/>
      <c r="AD137" s="339"/>
    </row>
    <row r="138" spans="18:30" x14ac:dyDescent="0.25">
      <c r="R138" s="342"/>
      <c r="S138" s="342"/>
      <c r="T138" s="342"/>
      <c r="U138" s="342"/>
      <c r="V138" s="342"/>
      <c r="W138" s="342"/>
      <c r="X138" s="342"/>
      <c r="Y138" s="342"/>
      <c r="Z138" s="342"/>
      <c r="AA138" s="342"/>
      <c r="AB138" s="342"/>
      <c r="AC138" s="342"/>
      <c r="AD138" s="339"/>
    </row>
    <row r="139" spans="18:30" x14ac:dyDescent="0.25">
      <c r="R139" s="342"/>
      <c r="S139" s="342"/>
      <c r="T139" s="342"/>
      <c r="U139" s="342"/>
      <c r="V139" s="342"/>
      <c r="W139" s="342"/>
      <c r="X139" s="342"/>
      <c r="Y139" s="342"/>
      <c r="Z139" s="342"/>
      <c r="AA139" s="342"/>
      <c r="AB139" s="342"/>
      <c r="AC139" s="342"/>
      <c r="AD139" s="339"/>
    </row>
    <row r="140" spans="18:30" x14ac:dyDescent="0.25">
      <c r="R140" s="342"/>
      <c r="S140" s="342"/>
      <c r="T140" s="342"/>
      <c r="U140" s="342"/>
      <c r="V140" s="342"/>
      <c r="W140" s="342"/>
      <c r="X140" s="342"/>
      <c r="Y140" s="342"/>
      <c r="Z140" s="342"/>
      <c r="AA140" s="342"/>
      <c r="AB140" s="342"/>
      <c r="AC140" s="342"/>
      <c r="AD140" s="339"/>
    </row>
    <row r="141" spans="18:30" x14ac:dyDescent="0.25">
      <c r="R141" s="342"/>
      <c r="S141" s="342"/>
      <c r="T141" s="342"/>
      <c r="U141" s="342"/>
      <c r="V141" s="342"/>
      <c r="W141" s="342"/>
      <c r="X141" s="342"/>
      <c r="Y141" s="342"/>
      <c r="Z141" s="342"/>
      <c r="AA141" s="342"/>
      <c r="AB141" s="342"/>
      <c r="AC141" s="342"/>
      <c r="AD141" s="339"/>
    </row>
    <row r="142" spans="18:30" x14ac:dyDescent="0.25">
      <c r="R142" s="342"/>
      <c r="S142" s="342"/>
      <c r="T142" s="342"/>
      <c r="U142" s="342"/>
      <c r="V142" s="342"/>
      <c r="W142" s="342"/>
      <c r="X142" s="342"/>
      <c r="Y142" s="342"/>
      <c r="Z142" s="342"/>
      <c r="AA142" s="342"/>
      <c r="AB142" s="342"/>
      <c r="AC142" s="342"/>
      <c r="AD142" s="339"/>
    </row>
    <row r="143" spans="18:30" x14ac:dyDescent="0.25">
      <c r="R143" s="342"/>
      <c r="S143" s="342"/>
      <c r="T143" s="342"/>
      <c r="U143" s="342"/>
      <c r="V143" s="342"/>
      <c r="W143" s="342"/>
      <c r="X143" s="342"/>
      <c r="Y143" s="342"/>
      <c r="Z143" s="342"/>
      <c r="AA143" s="342"/>
      <c r="AB143" s="342"/>
      <c r="AC143" s="342"/>
      <c r="AD143" s="339"/>
    </row>
    <row r="144" spans="18:30" x14ac:dyDescent="0.25">
      <c r="R144" s="342"/>
      <c r="S144" s="342"/>
      <c r="T144" s="342"/>
      <c r="U144" s="342"/>
      <c r="V144" s="342"/>
      <c r="W144" s="342"/>
      <c r="X144" s="342"/>
      <c r="Y144" s="342"/>
      <c r="Z144" s="342"/>
      <c r="AA144" s="342"/>
      <c r="AB144" s="342"/>
      <c r="AC144" s="342"/>
      <c r="AD144" s="339"/>
    </row>
    <row r="145" spans="18:30" x14ac:dyDescent="0.25">
      <c r="R145" s="342"/>
      <c r="S145" s="342"/>
      <c r="T145" s="342"/>
      <c r="U145" s="342"/>
      <c r="V145" s="342"/>
      <c r="W145" s="342"/>
      <c r="X145" s="342"/>
      <c r="Y145" s="342"/>
      <c r="Z145" s="342"/>
      <c r="AA145" s="342"/>
      <c r="AB145" s="342"/>
      <c r="AC145" s="342"/>
      <c r="AD145" s="339"/>
    </row>
    <row r="146" spans="18:30" x14ac:dyDescent="0.25">
      <c r="R146" s="342"/>
      <c r="S146" s="342"/>
      <c r="T146" s="342"/>
      <c r="U146" s="342"/>
      <c r="V146" s="342"/>
      <c r="W146" s="342"/>
      <c r="X146" s="342"/>
      <c r="Y146" s="342"/>
      <c r="Z146" s="342"/>
      <c r="AA146" s="342"/>
      <c r="AB146" s="342"/>
      <c r="AC146" s="342"/>
      <c r="AD146" s="339"/>
    </row>
    <row r="147" spans="18:30" x14ac:dyDescent="0.25">
      <c r="R147" s="342"/>
      <c r="S147" s="342"/>
      <c r="T147" s="342"/>
      <c r="U147" s="342"/>
      <c r="V147" s="342"/>
      <c r="W147" s="342"/>
      <c r="X147" s="342"/>
      <c r="Y147" s="342"/>
      <c r="Z147" s="342"/>
      <c r="AA147" s="342"/>
      <c r="AB147" s="342"/>
      <c r="AC147" s="342"/>
      <c r="AD147" s="339"/>
    </row>
    <row r="148" spans="18:30" x14ac:dyDescent="0.25">
      <c r="R148" s="342"/>
      <c r="S148" s="342"/>
      <c r="T148" s="342"/>
      <c r="U148" s="342"/>
      <c r="V148" s="342"/>
      <c r="W148" s="342"/>
      <c r="X148" s="342"/>
      <c r="Y148" s="342"/>
      <c r="Z148" s="342"/>
      <c r="AA148" s="342"/>
      <c r="AB148" s="342"/>
      <c r="AC148" s="342"/>
      <c r="AD148" s="339"/>
    </row>
    <row r="149" spans="18:30" x14ac:dyDescent="0.25">
      <c r="R149" s="342"/>
      <c r="S149" s="342"/>
      <c r="T149" s="342"/>
      <c r="U149" s="342"/>
      <c r="V149" s="342"/>
      <c r="W149" s="342"/>
      <c r="X149" s="342"/>
      <c r="Y149" s="342"/>
      <c r="Z149" s="342"/>
      <c r="AA149" s="342"/>
      <c r="AB149" s="342"/>
      <c r="AC149" s="342"/>
      <c r="AD149" s="339"/>
    </row>
    <row r="150" spans="18:30" x14ac:dyDescent="0.25">
      <c r="R150" s="342"/>
      <c r="S150" s="342"/>
      <c r="T150" s="342"/>
      <c r="U150" s="342"/>
      <c r="V150" s="342"/>
      <c r="W150" s="342"/>
      <c r="X150" s="342"/>
      <c r="Y150" s="342"/>
      <c r="Z150" s="342"/>
      <c r="AA150" s="342"/>
      <c r="AB150" s="342"/>
      <c r="AC150" s="342"/>
      <c r="AD150" s="339"/>
    </row>
    <row r="151" spans="18:30" x14ac:dyDescent="0.25">
      <c r="R151" s="342"/>
      <c r="S151" s="342"/>
      <c r="T151" s="342"/>
      <c r="U151" s="342"/>
      <c r="V151" s="342"/>
      <c r="W151" s="342"/>
      <c r="X151" s="342"/>
      <c r="Y151" s="342"/>
      <c r="Z151" s="342"/>
      <c r="AA151" s="342"/>
      <c r="AB151" s="342"/>
      <c r="AC151" s="342"/>
      <c r="AD151" s="339"/>
    </row>
    <row r="152" spans="18:30" x14ac:dyDescent="0.25">
      <c r="R152" s="342"/>
      <c r="S152" s="342"/>
      <c r="T152" s="342"/>
      <c r="U152" s="342"/>
      <c r="V152" s="342"/>
      <c r="W152" s="342"/>
      <c r="X152" s="342"/>
      <c r="Y152" s="342"/>
      <c r="Z152" s="342"/>
      <c r="AA152" s="342"/>
      <c r="AB152" s="342"/>
      <c r="AC152" s="342"/>
      <c r="AD152" s="339"/>
    </row>
    <row r="153" spans="18:30" x14ac:dyDescent="0.25">
      <c r="R153" s="342"/>
      <c r="S153" s="342"/>
      <c r="T153" s="342"/>
      <c r="U153" s="342"/>
      <c r="V153" s="342"/>
      <c r="W153" s="342"/>
      <c r="X153" s="342"/>
      <c r="Y153" s="342"/>
      <c r="Z153" s="342"/>
      <c r="AA153" s="342"/>
      <c r="AB153" s="342"/>
      <c r="AC153" s="342"/>
      <c r="AD153" s="339"/>
    </row>
    <row r="154" spans="18:30" x14ac:dyDescent="0.25">
      <c r="R154" s="342"/>
      <c r="S154" s="342"/>
      <c r="T154" s="342"/>
      <c r="U154" s="342"/>
      <c r="V154" s="342"/>
      <c r="W154" s="342"/>
      <c r="X154" s="342"/>
      <c r="Y154" s="342"/>
      <c r="Z154" s="342"/>
      <c r="AA154" s="342"/>
      <c r="AB154" s="342"/>
      <c r="AC154" s="342"/>
      <c r="AD154" s="339"/>
    </row>
    <row r="155" spans="18:30" x14ac:dyDescent="0.25">
      <c r="R155" s="342"/>
      <c r="S155" s="342"/>
      <c r="T155" s="342"/>
      <c r="U155" s="342"/>
      <c r="V155" s="342"/>
      <c r="W155" s="342"/>
      <c r="X155" s="342"/>
      <c r="Y155" s="342"/>
      <c r="Z155" s="342"/>
      <c r="AA155" s="342"/>
      <c r="AB155" s="342"/>
      <c r="AC155" s="342"/>
      <c r="AD155" s="339"/>
    </row>
    <row r="156" spans="18:30" x14ac:dyDescent="0.25">
      <c r="R156" s="342"/>
      <c r="S156" s="342"/>
      <c r="T156" s="342"/>
      <c r="U156" s="342"/>
      <c r="V156" s="342"/>
      <c r="W156" s="342"/>
      <c r="X156" s="342"/>
      <c r="Y156" s="342"/>
      <c r="Z156" s="342"/>
      <c r="AA156" s="342"/>
      <c r="AB156" s="342"/>
      <c r="AC156" s="342"/>
      <c r="AD156" s="339"/>
    </row>
    <row r="157" spans="18:30" x14ac:dyDescent="0.25">
      <c r="R157" s="342"/>
      <c r="S157" s="342"/>
      <c r="T157" s="342"/>
      <c r="U157" s="342"/>
      <c r="V157" s="342"/>
      <c r="W157" s="342"/>
      <c r="X157" s="342"/>
      <c r="Y157" s="342"/>
      <c r="Z157" s="342"/>
      <c r="AA157" s="342"/>
      <c r="AB157" s="342"/>
      <c r="AC157" s="342"/>
      <c r="AD157" s="339"/>
    </row>
    <row r="158" spans="18:30" x14ac:dyDescent="0.25">
      <c r="R158" s="342"/>
      <c r="S158" s="342"/>
      <c r="T158" s="342"/>
      <c r="U158" s="342"/>
      <c r="V158" s="342"/>
      <c r="W158" s="342"/>
      <c r="X158" s="342"/>
      <c r="Y158" s="342"/>
      <c r="Z158" s="342"/>
      <c r="AA158" s="342"/>
      <c r="AB158" s="342"/>
      <c r="AC158" s="342"/>
      <c r="AD158" s="339"/>
    </row>
    <row r="159" spans="18:30" x14ac:dyDescent="0.25">
      <c r="R159" s="342"/>
      <c r="S159" s="342"/>
      <c r="T159" s="342"/>
      <c r="U159" s="342"/>
      <c r="V159" s="342"/>
      <c r="W159" s="342"/>
      <c r="X159" s="342"/>
      <c r="Y159" s="342"/>
      <c r="Z159" s="342"/>
      <c r="AA159" s="342"/>
      <c r="AB159" s="342"/>
      <c r="AC159" s="342"/>
      <c r="AD159" s="339"/>
    </row>
    <row r="160" spans="18:30" x14ac:dyDescent="0.25">
      <c r="R160" s="342"/>
      <c r="S160" s="342"/>
      <c r="T160" s="342"/>
      <c r="U160" s="342"/>
      <c r="V160" s="342"/>
      <c r="W160" s="342"/>
      <c r="X160" s="342"/>
      <c r="Y160" s="342"/>
      <c r="Z160" s="342"/>
      <c r="AA160" s="342"/>
      <c r="AB160" s="342"/>
      <c r="AC160" s="342"/>
      <c r="AD160" s="339"/>
    </row>
    <row r="161" spans="18:30" x14ac:dyDescent="0.25">
      <c r="R161" s="342"/>
      <c r="S161" s="342"/>
      <c r="T161" s="342"/>
      <c r="U161" s="342"/>
      <c r="V161" s="342"/>
      <c r="W161" s="342"/>
      <c r="X161" s="342"/>
      <c r="Y161" s="342"/>
      <c r="Z161" s="342"/>
      <c r="AA161" s="342"/>
      <c r="AB161" s="342"/>
      <c r="AC161" s="342"/>
      <c r="AD161" s="339"/>
    </row>
    <row r="162" spans="18:30" x14ac:dyDescent="0.25">
      <c r="R162" s="342"/>
      <c r="S162" s="342"/>
      <c r="T162" s="342"/>
      <c r="U162" s="342"/>
      <c r="V162" s="342"/>
      <c r="W162" s="342"/>
      <c r="X162" s="342"/>
      <c r="Y162" s="342"/>
      <c r="Z162" s="342"/>
      <c r="AA162" s="342"/>
      <c r="AB162" s="342"/>
      <c r="AC162" s="342"/>
      <c r="AD162" s="339"/>
    </row>
    <row r="163" spans="18:30" x14ac:dyDescent="0.25">
      <c r="R163" s="342"/>
      <c r="S163" s="342"/>
      <c r="T163" s="342"/>
      <c r="U163" s="342"/>
      <c r="V163" s="342"/>
      <c r="W163" s="342"/>
      <c r="X163" s="342"/>
      <c r="Y163" s="342"/>
      <c r="Z163" s="342"/>
      <c r="AA163" s="342"/>
      <c r="AB163" s="342"/>
      <c r="AC163" s="342"/>
      <c r="AD163" s="339"/>
    </row>
    <row r="164" spans="18:30" x14ac:dyDescent="0.25">
      <c r="R164" s="342"/>
      <c r="S164" s="342"/>
      <c r="T164" s="342"/>
      <c r="U164" s="342"/>
      <c r="V164" s="342"/>
      <c r="W164" s="342"/>
      <c r="X164" s="342"/>
      <c r="Y164" s="342"/>
      <c r="Z164" s="342"/>
      <c r="AA164" s="342"/>
      <c r="AB164" s="342"/>
      <c r="AC164" s="342"/>
      <c r="AD164" s="339"/>
    </row>
    <row r="165" spans="18:30" x14ac:dyDescent="0.25">
      <c r="R165" s="342"/>
      <c r="S165" s="342"/>
      <c r="T165" s="342"/>
      <c r="U165" s="342"/>
      <c r="V165" s="342"/>
      <c r="W165" s="342"/>
      <c r="X165" s="342"/>
      <c r="Y165" s="342"/>
      <c r="Z165" s="342"/>
      <c r="AA165" s="342"/>
      <c r="AB165" s="342"/>
      <c r="AC165" s="342"/>
      <c r="AD165" s="339"/>
    </row>
    <row r="166" spans="18:30" x14ac:dyDescent="0.25">
      <c r="R166" s="342"/>
      <c r="S166" s="342"/>
      <c r="T166" s="342"/>
      <c r="U166" s="342"/>
      <c r="V166" s="342"/>
      <c r="W166" s="342"/>
      <c r="X166" s="342"/>
      <c r="Y166" s="342"/>
      <c r="Z166" s="342"/>
      <c r="AA166" s="342"/>
      <c r="AB166" s="342"/>
      <c r="AC166" s="342"/>
      <c r="AD166" s="339"/>
    </row>
    <row r="167" spans="18:30" x14ac:dyDescent="0.25">
      <c r="R167" s="342"/>
      <c r="S167" s="342"/>
      <c r="T167" s="342"/>
      <c r="U167" s="342"/>
      <c r="V167" s="342"/>
      <c r="W167" s="342"/>
      <c r="X167" s="342"/>
      <c r="Y167" s="342"/>
      <c r="Z167" s="342"/>
      <c r="AA167" s="342"/>
      <c r="AB167" s="342"/>
      <c r="AC167" s="342"/>
      <c r="AD167" s="339"/>
    </row>
    <row r="168" spans="18:30" x14ac:dyDescent="0.25">
      <c r="R168" s="342"/>
      <c r="S168" s="342"/>
      <c r="T168" s="342"/>
      <c r="U168" s="342"/>
      <c r="V168" s="342"/>
      <c r="W168" s="342"/>
      <c r="X168" s="342"/>
      <c r="Y168" s="342"/>
      <c r="Z168" s="342"/>
      <c r="AA168" s="342"/>
      <c r="AB168" s="342"/>
      <c r="AC168" s="342"/>
      <c r="AD168" s="339"/>
    </row>
    <row r="169" spans="18:30" x14ac:dyDescent="0.25">
      <c r="R169" s="342"/>
      <c r="S169" s="342"/>
      <c r="T169" s="342"/>
      <c r="U169" s="342"/>
      <c r="V169" s="342"/>
      <c r="W169" s="342"/>
      <c r="X169" s="342"/>
      <c r="Y169" s="342"/>
      <c r="Z169" s="342"/>
      <c r="AA169" s="342"/>
      <c r="AB169" s="342"/>
      <c r="AC169" s="342"/>
      <c r="AD169" s="339"/>
    </row>
    <row r="170" spans="18:30" x14ac:dyDescent="0.25">
      <c r="R170" s="342"/>
      <c r="S170" s="342"/>
      <c r="T170" s="342"/>
      <c r="U170" s="342"/>
      <c r="V170" s="342"/>
      <c r="W170" s="342"/>
      <c r="X170" s="342"/>
      <c r="Y170" s="342"/>
      <c r="Z170" s="342"/>
      <c r="AA170" s="342"/>
      <c r="AB170" s="342"/>
      <c r="AC170" s="342"/>
      <c r="AD170" s="339"/>
    </row>
    <row r="171" spans="18:30" x14ac:dyDescent="0.25">
      <c r="R171" s="342"/>
      <c r="S171" s="342"/>
      <c r="T171" s="342"/>
      <c r="U171" s="342"/>
      <c r="V171" s="342"/>
      <c r="W171" s="342"/>
      <c r="X171" s="342"/>
      <c r="Y171" s="342"/>
      <c r="Z171" s="342"/>
      <c r="AA171" s="342"/>
      <c r="AB171" s="342"/>
      <c r="AC171" s="342"/>
      <c r="AD171" s="339"/>
    </row>
    <row r="172" spans="18:30" x14ac:dyDescent="0.25">
      <c r="R172" s="342"/>
      <c r="S172" s="342"/>
      <c r="T172" s="342"/>
      <c r="U172" s="342"/>
      <c r="V172" s="342"/>
      <c r="W172" s="342"/>
      <c r="X172" s="342"/>
      <c r="Y172" s="342"/>
      <c r="Z172" s="342"/>
      <c r="AA172" s="342"/>
      <c r="AB172" s="342"/>
      <c r="AC172" s="342"/>
      <c r="AD172" s="339"/>
    </row>
    <row r="173" spans="18:30" x14ac:dyDescent="0.25">
      <c r="R173" s="342"/>
      <c r="S173" s="342"/>
      <c r="T173" s="342"/>
      <c r="U173" s="342"/>
      <c r="V173" s="342"/>
      <c r="W173" s="342"/>
      <c r="X173" s="342"/>
      <c r="Y173" s="342"/>
      <c r="Z173" s="342"/>
      <c r="AA173" s="342"/>
      <c r="AB173" s="342"/>
      <c r="AC173" s="342"/>
      <c r="AD173" s="339"/>
    </row>
    <row r="174" spans="18:30" x14ac:dyDescent="0.25">
      <c r="R174" s="342"/>
      <c r="S174" s="342"/>
      <c r="T174" s="342"/>
      <c r="U174" s="342"/>
      <c r="V174" s="342"/>
      <c r="W174" s="342"/>
      <c r="X174" s="342"/>
      <c r="Y174" s="342"/>
      <c r="Z174" s="342"/>
      <c r="AA174" s="342"/>
      <c r="AB174" s="342"/>
      <c r="AC174" s="342"/>
      <c r="AD174" s="339"/>
    </row>
    <row r="175" spans="18:30" x14ac:dyDescent="0.25">
      <c r="R175" s="342"/>
      <c r="S175" s="342"/>
      <c r="T175" s="342"/>
      <c r="U175" s="342"/>
      <c r="V175" s="342"/>
      <c r="W175" s="342"/>
      <c r="X175" s="342"/>
      <c r="Y175" s="342"/>
      <c r="Z175" s="342"/>
      <c r="AA175" s="342"/>
      <c r="AB175" s="342"/>
      <c r="AC175" s="342"/>
      <c r="AD175" s="339"/>
    </row>
    <row r="176" spans="18:30" x14ac:dyDescent="0.25">
      <c r="R176" s="342"/>
      <c r="S176" s="342"/>
      <c r="T176" s="342"/>
      <c r="U176" s="342"/>
      <c r="V176" s="342"/>
      <c r="W176" s="342"/>
      <c r="X176" s="342"/>
      <c r="Y176" s="342"/>
      <c r="Z176" s="342"/>
      <c r="AA176" s="342"/>
      <c r="AB176" s="342"/>
      <c r="AC176" s="342"/>
      <c r="AD176" s="339"/>
    </row>
    <row r="177" spans="18:30" x14ac:dyDescent="0.25">
      <c r="R177" s="342"/>
      <c r="S177" s="342"/>
      <c r="T177" s="342"/>
      <c r="U177" s="342"/>
      <c r="V177" s="342"/>
      <c r="W177" s="342"/>
      <c r="X177" s="342"/>
      <c r="Y177" s="342"/>
      <c r="Z177" s="342"/>
      <c r="AA177" s="342"/>
      <c r="AB177" s="342"/>
      <c r="AC177" s="342"/>
      <c r="AD177" s="339"/>
    </row>
    <row r="178" spans="18:30" x14ac:dyDescent="0.25">
      <c r="R178" s="342"/>
      <c r="S178" s="342"/>
      <c r="T178" s="342"/>
      <c r="U178" s="342"/>
      <c r="V178" s="342"/>
      <c r="W178" s="342"/>
      <c r="X178" s="342"/>
      <c r="Y178" s="342"/>
      <c r="Z178" s="342"/>
      <c r="AA178" s="342"/>
      <c r="AB178" s="342"/>
      <c r="AC178" s="342"/>
      <c r="AD178" s="339"/>
    </row>
    <row r="179" spans="18:30" x14ac:dyDescent="0.25">
      <c r="R179" s="342"/>
      <c r="S179" s="342"/>
      <c r="T179" s="342"/>
      <c r="U179" s="342"/>
      <c r="V179" s="342"/>
      <c r="W179" s="342"/>
      <c r="X179" s="342"/>
      <c r="Y179" s="342"/>
      <c r="Z179" s="342"/>
      <c r="AA179" s="342"/>
      <c r="AB179" s="342"/>
      <c r="AC179" s="342"/>
      <c r="AD179" s="339"/>
    </row>
    <row r="180" spans="18:30" x14ac:dyDescent="0.25">
      <c r="R180" s="342"/>
      <c r="S180" s="342"/>
      <c r="T180" s="342"/>
      <c r="U180" s="342"/>
      <c r="V180" s="342"/>
      <c r="W180" s="342"/>
      <c r="X180" s="342"/>
      <c r="Y180" s="342"/>
      <c r="Z180" s="342"/>
      <c r="AA180" s="342"/>
      <c r="AB180" s="342"/>
      <c r="AC180" s="342"/>
      <c r="AD180" s="339"/>
    </row>
    <row r="181" spans="18:30" x14ac:dyDescent="0.25">
      <c r="R181" s="342"/>
      <c r="S181" s="342"/>
      <c r="T181" s="342"/>
      <c r="U181" s="342"/>
      <c r="V181" s="342"/>
      <c r="W181" s="342"/>
      <c r="X181" s="342"/>
      <c r="Y181" s="342"/>
      <c r="Z181" s="342"/>
      <c r="AA181" s="342"/>
      <c r="AB181" s="342"/>
      <c r="AC181" s="342"/>
      <c r="AD181" s="339"/>
    </row>
    <row r="182" spans="18:30" x14ac:dyDescent="0.25">
      <c r="R182" s="342"/>
      <c r="S182" s="342"/>
      <c r="T182" s="342"/>
      <c r="U182" s="342"/>
      <c r="V182" s="342"/>
      <c r="W182" s="342"/>
      <c r="X182" s="342"/>
      <c r="Y182" s="342"/>
      <c r="Z182" s="342"/>
      <c r="AA182" s="342"/>
      <c r="AB182" s="342"/>
      <c r="AC182" s="342"/>
      <c r="AD182" s="339"/>
    </row>
    <row r="183" spans="18:30" x14ac:dyDescent="0.25">
      <c r="R183" s="342"/>
      <c r="S183" s="342"/>
      <c r="T183" s="342"/>
      <c r="U183" s="342"/>
      <c r="V183" s="342"/>
      <c r="W183" s="342"/>
      <c r="X183" s="342"/>
      <c r="Y183" s="342"/>
      <c r="Z183" s="342"/>
      <c r="AA183" s="342"/>
      <c r="AB183" s="342"/>
      <c r="AC183" s="342"/>
      <c r="AD183" s="339"/>
    </row>
    <row r="184" spans="18:30" x14ac:dyDescent="0.25">
      <c r="R184" s="342"/>
      <c r="S184" s="342"/>
      <c r="T184" s="342"/>
      <c r="U184" s="342"/>
      <c r="V184" s="342"/>
      <c r="W184" s="342"/>
      <c r="X184" s="342"/>
      <c r="Y184" s="342"/>
      <c r="Z184" s="342"/>
      <c r="AA184" s="342"/>
      <c r="AB184" s="342"/>
      <c r="AC184" s="342"/>
      <c r="AD184" s="339"/>
    </row>
    <row r="185" spans="18:30" x14ac:dyDescent="0.25">
      <c r="R185" s="342"/>
      <c r="S185" s="342"/>
      <c r="T185" s="342"/>
      <c r="U185" s="342"/>
      <c r="V185" s="342"/>
      <c r="W185" s="342"/>
      <c r="X185" s="342"/>
      <c r="Y185" s="342"/>
      <c r="Z185" s="342"/>
      <c r="AA185" s="342"/>
      <c r="AB185" s="342"/>
      <c r="AC185" s="342"/>
      <c r="AD185" s="339"/>
    </row>
    <row r="186" spans="18:30" x14ac:dyDescent="0.25">
      <c r="R186" s="342"/>
      <c r="S186" s="342"/>
      <c r="T186" s="342"/>
      <c r="U186" s="342"/>
      <c r="V186" s="342"/>
      <c r="W186" s="342"/>
      <c r="X186" s="342"/>
      <c r="Y186" s="342"/>
      <c r="Z186" s="342"/>
      <c r="AA186" s="342"/>
      <c r="AB186" s="342"/>
      <c r="AC186" s="342"/>
      <c r="AD186" s="339"/>
    </row>
    <row r="187" spans="18:30" x14ac:dyDescent="0.25">
      <c r="R187" s="342"/>
      <c r="S187" s="342"/>
      <c r="T187" s="342"/>
      <c r="U187" s="342"/>
      <c r="V187" s="342"/>
      <c r="W187" s="342"/>
      <c r="X187" s="342"/>
      <c r="Y187" s="342"/>
      <c r="Z187" s="342"/>
      <c r="AA187" s="342"/>
      <c r="AB187" s="342"/>
      <c r="AC187" s="342"/>
      <c r="AD187" s="339"/>
    </row>
    <row r="188" spans="18:30" x14ac:dyDescent="0.25">
      <c r="R188" s="342"/>
      <c r="S188" s="342"/>
      <c r="T188" s="342"/>
      <c r="U188" s="342"/>
      <c r="V188" s="342"/>
      <c r="W188" s="342"/>
      <c r="X188" s="342"/>
      <c r="Y188" s="342"/>
      <c r="Z188" s="342"/>
      <c r="AA188" s="342"/>
      <c r="AB188" s="342"/>
      <c r="AC188" s="342"/>
      <c r="AD188" s="339"/>
    </row>
    <row r="189" spans="18:30" x14ac:dyDescent="0.25">
      <c r="R189" s="342"/>
      <c r="S189" s="342"/>
      <c r="T189" s="342"/>
      <c r="U189" s="342"/>
      <c r="V189" s="342"/>
      <c r="W189" s="342"/>
      <c r="X189" s="342"/>
      <c r="Y189" s="342"/>
      <c r="Z189" s="342"/>
      <c r="AA189" s="342"/>
      <c r="AB189" s="342"/>
      <c r="AC189" s="342"/>
      <c r="AD189" s="339"/>
    </row>
    <row r="190" spans="18:30" x14ac:dyDescent="0.25">
      <c r="R190" s="342"/>
      <c r="S190" s="342"/>
      <c r="T190" s="342"/>
      <c r="U190" s="342"/>
      <c r="V190" s="342"/>
      <c r="W190" s="342"/>
      <c r="X190" s="342"/>
      <c r="Y190" s="342"/>
      <c r="Z190" s="342"/>
      <c r="AA190" s="342"/>
      <c r="AB190" s="342"/>
      <c r="AC190" s="342"/>
      <c r="AD190" s="339"/>
    </row>
    <row r="191" spans="18:30" x14ac:dyDescent="0.25">
      <c r="R191" s="342"/>
      <c r="S191" s="342"/>
      <c r="T191" s="342"/>
      <c r="U191" s="342"/>
      <c r="V191" s="342"/>
      <c r="W191" s="342"/>
      <c r="X191" s="342"/>
      <c r="Y191" s="342"/>
      <c r="Z191" s="342"/>
      <c r="AA191" s="342"/>
      <c r="AB191" s="342"/>
      <c r="AC191" s="342"/>
      <c r="AD191" s="339"/>
    </row>
    <row r="192" spans="18:30" x14ac:dyDescent="0.25">
      <c r="R192" s="342"/>
      <c r="S192" s="342"/>
      <c r="T192" s="342"/>
      <c r="U192" s="342"/>
      <c r="V192" s="342"/>
      <c r="W192" s="342"/>
      <c r="X192" s="342"/>
      <c r="Y192" s="342"/>
      <c r="Z192" s="342"/>
      <c r="AA192" s="342"/>
      <c r="AB192" s="342"/>
      <c r="AC192" s="342"/>
      <c r="AD192" s="339"/>
    </row>
    <row r="193" spans="18:30" x14ac:dyDescent="0.25">
      <c r="R193" s="342"/>
      <c r="S193" s="342"/>
      <c r="T193" s="342"/>
      <c r="U193" s="342"/>
      <c r="V193" s="342"/>
      <c r="W193" s="342"/>
      <c r="X193" s="342"/>
      <c r="Y193" s="342"/>
      <c r="Z193" s="342"/>
      <c r="AA193" s="342"/>
      <c r="AB193" s="342"/>
      <c r="AC193" s="342"/>
      <c r="AD193" s="339"/>
    </row>
    <row r="194" spans="18:30" x14ac:dyDescent="0.25">
      <c r="R194" s="342"/>
      <c r="S194" s="342"/>
      <c r="T194" s="342"/>
      <c r="U194" s="342"/>
      <c r="V194" s="342"/>
      <c r="W194" s="342"/>
      <c r="X194" s="342"/>
      <c r="Y194" s="342"/>
      <c r="Z194" s="342"/>
      <c r="AA194" s="342"/>
      <c r="AB194" s="342"/>
      <c r="AC194" s="342"/>
      <c r="AD194" s="339"/>
    </row>
    <row r="195" spans="18:30" x14ac:dyDescent="0.25">
      <c r="R195" s="342"/>
      <c r="S195" s="342"/>
      <c r="T195" s="342"/>
      <c r="U195" s="342"/>
      <c r="V195" s="342"/>
      <c r="W195" s="342"/>
      <c r="X195" s="342"/>
      <c r="Y195" s="342"/>
      <c r="Z195" s="342"/>
      <c r="AA195" s="342"/>
      <c r="AB195" s="342"/>
      <c r="AC195" s="342"/>
      <c r="AD195" s="339"/>
    </row>
    <row r="196" spans="18:30" x14ac:dyDescent="0.25">
      <c r="R196" s="342"/>
      <c r="S196" s="342"/>
      <c r="T196" s="342"/>
      <c r="U196" s="342"/>
      <c r="V196" s="342"/>
      <c r="W196" s="342"/>
      <c r="X196" s="342"/>
      <c r="Y196" s="342"/>
      <c r="Z196" s="342"/>
      <c r="AA196" s="342"/>
      <c r="AB196" s="342"/>
      <c r="AC196" s="342"/>
      <c r="AD196" s="339"/>
    </row>
    <row r="197" spans="18:30" x14ac:dyDescent="0.25">
      <c r="R197" s="342"/>
      <c r="S197" s="342"/>
      <c r="T197" s="342"/>
      <c r="U197" s="342"/>
      <c r="V197" s="342"/>
      <c r="W197" s="342"/>
      <c r="X197" s="342"/>
      <c r="Y197" s="342"/>
      <c r="Z197" s="342"/>
      <c r="AA197" s="342"/>
      <c r="AB197" s="342"/>
      <c r="AC197" s="342"/>
      <c r="AD197" s="339"/>
    </row>
    <row r="198" spans="18:30" x14ac:dyDescent="0.25">
      <c r="R198" s="342"/>
      <c r="S198" s="342"/>
      <c r="T198" s="342"/>
      <c r="U198" s="342"/>
      <c r="V198" s="342"/>
      <c r="W198" s="342"/>
      <c r="X198" s="342"/>
      <c r="Y198" s="342"/>
      <c r="Z198" s="342"/>
      <c r="AA198" s="342"/>
      <c r="AB198" s="342"/>
      <c r="AC198" s="342"/>
      <c r="AD198" s="339"/>
    </row>
    <row r="199" spans="18:30" x14ac:dyDescent="0.25">
      <c r="R199" s="342"/>
      <c r="S199" s="342"/>
      <c r="T199" s="342"/>
      <c r="U199" s="342"/>
      <c r="V199" s="342"/>
      <c r="W199" s="342"/>
      <c r="X199" s="342"/>
      <c r="Y199" s="342"/>
      <c r="Z199" s="342"/>
      <c r="AA199" s="342"/>
      <c r="AB199" s="342"/>
      <c r="AC199" s="342"/>
      <c r="AD199" s="339"/>
    </row>
    <row r="200" spans="18:30" x14ac:dyDescent="0.25">
      <c r="R200" s="342"/>
      <c r="S200" s="342"/>
      <c r="T200" s="342"/>
      <c r="U200" s="342"/>
      <c r="V200" s="342"/>
      <c r="W200" s="342"/>
      <c r="X200" s="342"/>
      <c r="Y200" s="342"/>
      <c r="Z200" s="342"/>
      <c r="AA200" s="342"/>
      <c r="AB200" s="342"/>
      <c r="AC200" s="342"/>
      <c r="AD200" s="339"/>
    </row>
    <row r="201" spans="18:30" x14ac:dyDescent="0.25">
      <c r="R201" s="342"/>
      <c r="S201" s="342"/>
      <c r="T201" s="342"/>
      <c r="U201" s="342"/>
      <c r="V201" s="342"/>
      <c r="W201" s="342"/>
      <c r="X201" s="342"/>
      <c r="Y201" s="342"/>
      <c r="Z201" s="342"/>
      <c r="AA201" s="342"/>
      <c r="AB201" s="342"/>
      <c r="AC201" s="342"/>
      <c r="AD201" s="339"/>
    </row>
    <row r="202" spans="18:30" x14ac:dyDescent="0.25">
      <c r="R202" s="342"/>
      <c r="S202" s="342"/>
      <c r="T202" s="342"/>
      <c r="U202" s="342"/>
      <c r="V202" s="342"/>
      <c r="W202" s="342"/>
      <c r="X202" s="342"/>
      <c r="Y202" s="342"/>
      <c r="Z202" s="342"/>
      <c r="AA202" s="342"/>
      <c r="AB202" s="342"/>
      <c r="AC202" s="342"/>
      <c r="AD202" s="339"/>
    </row>
    <row r="203" spans="18:30" x14ac:dyDescent="0.25">
      <c r="R203" s="342"/>
      <c r="S203" s="342"/>
      <c r="T203" s="342"/>
      <c r="U203" s="342"/>
      <c r="V203" s="342"/>
      <c r="W203" s="342"/>
      <c r="X203" s="342"/>
      <c r="Y203" s="342"/>
      <c r="Z203" s="342"/>
      <c r="AA203" s="342"/>
      <c r="AB203" s="342"/>
      <c r="AC203" s="342"/>
      <c r="AD203" s="339"/>
    </row>
    <row r="204" spans="18:30" x14ac:dyDescent="0.25">
      <c r="R204" s="342"/>
      <c r="S204" s="342"/>
      <c r="T204" s="342"/>
      <c r="U204" s="342"/>
      <c r="V204" s="342"/>
      <c r="W204" s="342"/>
      <c r="X204" s="342"/>
      <c r="Y204" s="342"/>
      <c r="Z204" s="342"/>
      <c r="AA204" s="342"/>
      <c r="AB204" s="342"/>
      <c r="AC204" s="342"/>
      <c r="AD204" s="339"/>
    </row>
    <row r="205" spans="18:30" x14ac:dyDescent="0.25">
      <c r="R205" s="342"/>
      <c r="S205" s="342"/>
      <c r="T205" s="342"/>
      <c r="U205" s="342"/>
      <c r="V205" s="342"/>
      <c r="W205" s="342"/>
      <c r="X205" s="342"/>
      <c r="Y205" s="342"/>
      <c r="Z205" s="342"/>
      <c r="AA205" s="342"/>
      <c r="AB205" s="342"/>
      <c r="AC205" s="342"/>
      <c r="AD205" s="339"/>
    </row>
    <row r="206" spans="18:30" x14ac:dyDescent="0.25">
      <c r="R206" s="342"/>
      <c r="S206" s="342"/>
      <c r="T206" s="342"/>
      <c r="U206" s="342"/>
      <c r="V206" s="342"/>
      <c r="W206" s="342"/>
      <c r="X206" s="342"/>
      <c r="Y206" s="342"/>
      <c r="Z206" s="342"/>
      <c r="AA206" s="342"/>
      <c r="AB206" s="342"/>
      <c r="AC206" s="342"/>
      <c r="AD206" s="339"/>
    </row>
    <row r="207" spans="18:30" x14ac:dyDescent="0.25">
      <c r="R207" s="342"/>
      <c r="S207" s="342"/>
      <c r="T207" s="342"/>
      <c r="U207" s="342"/>
      <c r="V207" s="342"/>
      <c r="W207" s="342"/>
      <c r="X207" s="342"/>
      <c r="Y207" s="342"/>
      <c r="Z207" s="342"/>
      <c r="AA207" s="342"/>
      <c r="AB207" s="342"/>
      <c r="AC207" s="342"/>
      <c r="AD207" s="339"/>
    </row>
    <row r="208" spans="18:30" x14ac:dyDescent="0.25">
      <c r="R208" s="342"/>
      <c r="S208" s="342"/>
      <c r="T208" s="342"/>
      <c r="U208" s="342"/>
      <c r="V208" s="342"/>
      <c r="W208" s="342"/>
      <c r="X208" s="342"/>
      <c r="Y208" s="342"/>
      <c r="Z208" s="342"/>
      <c r="AA208" s="342"/>
      <c r="AB208" s="342"/>
      <c r="AC208" s="342"/>
      <c r="AD208" s="339"/>
    </row>
    <row r="209" spans="18:30" x14ac:dyDescent="0.25">
      <c r="R209" s="342"/>
      <c r="S209" s="342"/>
      <c r="T209" s="342"/>
      <c r="U209" s="342"/>
      <c r="V209" s="342"/>
      <c r="W209" s="342"/>
      <c r="X209" s="342"/>
      <c r="Y209" s="342"/>
      <c r="Z209" s="342"/>
      <c r="AA209" s="342"/>
      <c r="AB209" s="342"/>
      <c r="AC209" s="342"/>
      <c r="AD209" s="339"/>
    </row>
    <row r="210" spans="18:30" x14ac:dyDescent="0.25">
      <c r="R210" s="342"/>
      <c r="S210" s="342"/>
      <c r="T210" s="342"/>
      <c r="U210" s="342"/>
      <c r="V210" s="342"/>
      <c r="W210" s="342"/>
      <c r="X210" s="342"/>
      <c r="Y210" s="342"/>
      <c r="Z210" s="342"/>
      <c r="AA210" s="342"/>
      <c r="AB210" s="342"/>
      <c r="AC210" s="342"/>
      <c r="AD210" s="339"/>
    </row>
    <row r="211" spans="18:30" x14ac:dyDescent="0.25">
      <c r="R211" s="342"/>
      <c r="S211" s="342"/>
      <c r="T211" s="342"/>
      <c r="U211" s="342"/>
      <c r="V211" s="342"/>
      <c r="W211" s="342"/>
      <c r="X211" s="342"/>
      <c r="Y211" s="342"/>
      <c r="Z211" s="342"/>
      <c r="AA211" s="342"/>
      <c r="AB211" s="342"/>
      <c r="AC211" s="342"/>
      <c r="AD211" s="339"/>
    </row>
    <row r="212" spans="18:30" x14ac:dyDescent="0.25">
      <c r="R212" s="342"/>
      <c r="S212" s="342"/>
      <c r="T212" s="342"/>
      <c r="U212" s="342"/>
      <c r="V212" s="342"/>
      <c r="W212" s="342"/>
      <c r="X212" s="342"/>
      <c r="Y212" s="342"/>
      <c r="Z212" s="342"/>
      <c r="AA212" s="342"/>
      <c r="AB212" s="342"/>
      <c r="AC212" s="342"/>
      <c r="AD212" s="339"/>
    </row>
    <row r="213" spans="18:30" x14ac:dyDescent="0.25">
      <c r="R213" s="342"/>
      <c r="S213" s="342"/>
      <c r="T213" s="342"/>
      <c r="U213" s="342"/>
      <c r="V213" s="342"/>
      <c r="W213" s="342"/>
      <c r="X213" s="342"/>
      <c r="Y213" s="342"/>
      <c r="Z213" s="342"/>
      <c r="AA213" s="342"/>
      <c r="AB213" s="342"/>
      <c r="AC213" s="342"/>
      <c r="AD213" s="339"/>
    </row>
    <row r="214" spans="18:30" x14ac:dyDescent="0.25">
      <c r="R214" s="342"/>
      <c r="S214" s="342"/>
      <c r="T214" s="342"/>
      <c r="U214" s="342"/>
      <c r="V214" s="342"/>
      <c r="W214" s="342"/>
      <c r="X214" s="342"/>
      <c r="Y214" s="342"/>
      <c r="Z214" s="342"/>
      <c r="AA214" s="342"/>
      <c r="AB214" s="342"/>
      <c r="AC214" s="342"/>
      <c r="AD214" s="339"/>
    </row>
    <row r="215" spans="18:30" x14ac:dyDescent="0.25">
      <c r="R215" s="342"/>
      <c r="S215" s="342"/>
      <c r="T215" s="342"/>
      <c r="U215" s="342"/>
      <c r="V215" s="342"/>
      <c r="W215" s="342"/>
      <c r="X215" s="342"/>
      <c r="Y215" s="342"/>
      <c r="Z215" s="342"/>
      <c r="AA215" s="342"/>
      <c r="AB215" s="342"/>
      <c r="AC215" s="342"/>
      <c r="AD215" s="339"/>
    </row>
    <row r="216" spans="18:30" x14ac:dyDescent="0.25">
      <c r="R216" s="342"/>
      <c r="S216" s="342"/>
      <c r="T216" s="342"/>
      <c r="U216" s="342"/>
      <c r="V216" s="342"/>
      <c r="W216" s="342"/>
      <c r="X216" s="342"/>
      <c r="Y216" s="342"/>
      <c r="Z216" s="342"/>
      <c r="AA216" s="342"/>
      <c r="AB216" s="342"/>
      <c r="AC216" s="342"/>
      <c r="AD216" s="339"/>
    </row>
    <row r="217" spans="18:30" x14ac:dyDescent="0.25">
      <c r="R217" s="342"/>
      <c r="S217" s="342"/>
      <c r="T217" s="342"/>
      <c r="U217" s="342"/>
      <c r="V217" s="342"/>
      <c r="W217" s="342"/>
      <c r="X217" s="342"/>
      <c r="Y217" s="342"/>
      <c r="Z217" s="342"/>
      <c r="AA217" s="342"/>
      <c r="AB217" s="342"/>
      <c r="AC217" s="342"/>
      <c r="AD217" s="339"/>
    </row>
    <row r="218" spans="18:30" x14ac:dyDescent="0.25">
      <c r="R218" s="342"/>
      <c r="S218" s="342"/>
      <c r="T218" s="342"/>
      <c r="U218" s="342"/>
      <c r="V218" s="342"/>
      <c r="W218" s="342"/>
      <c r="X218" s="342"/>
      <c r="Y218" s="342"/>
      <c r="Z218" s="342"/>
      <c r="AA218" s="342"/>
      <c r="AB218" s="342"/>
      <c r="AC218" s="342"/>
      <c r="AD218" s="339"/>
    </row>
    <row r="219" spans="18:30" x14ac:dyDescent="0.25">
      <c r="R219" s="342"/>
      <c r="S219" s="342"/>
      <c r="T219" s="342"/>
      <c r="U219" s="342"/>
      <c r="V219" s="342"/>
      <c r="W219" s="342"/>
      <c r="X219" s="342"/>
      <c r="Y219" s="342"/>
      <c r="Z219" s="342"/>
      <c r="AA219" s="342"/>
      <c r="AB219" s="342"/>
      <c r="AC219" s="342"/>
      <c r="AD219" s="339"/>
    </row>
    <row r="220" spans="18:30" x14ac:dyDescent="0.25">
      <c r="R220" s="342"/>
      <c r="S220" s="342"/>
      <c r="T220" s="342"/>
      <c r="U220" s="342"/>
      <c r="V220" s="342"/>
      <c r="W220" s="342"/>
      <c r="X220" s="342"/>
      <c r="Y220" s="342"/>
      <c r="Z220" s="342"/>
      <c r="AA220" s="342"/>
      <c r="AB220" s="342"/>
      <c r="AC220" s="342"/>
      <c r="AD220" s="339"/>
    </row>
    <row r="221" spans="18:30" x14ac:dyDescent="0.25">
      <c r="R221" s="342"/>
      <c r="S221" s="342"/>
      <c r="T221" s="342"/>
      <c r="U221" s="342"/>
      <c r="V221" s="342"/>
      <c r="W221" s="342"/>
      <c r="X221" s="342"/>
      <c r="Y221" s="342"/>
      <c r="Z221" s="342"/>
      <c r="AA221" s="342"/>
      <c r="AB221" s="342"/>
      <c r="AC221" s="342"/>
      <c r="AD221" s="339"/>
    </row>
    <row r="222" spans="18:30" x14ac:dyDescent="0.25">
      <c r="R222" s="342"/>
      <c r="S222" s="342"/>
      <c r="T222" s="342"/>
      <c r="U222" s="342"/>
      <c r="V222" s="342"/>
      <c r="W222" s="342"/>
      <c r="X222" s="342"/>
      <c r="Y222" s="342"/>
      <c r="Z222" s="342"/>
      <c r="AA222" s="342"/>
      <c r="AB222" s="342"/>
      <c r="AC222" s="342"/>
      <c r="AD222" s="339"/>
    </row>
    <row r="223" spans="18:30" x14ac:dyDescent="0.25">
      <c r="R223" s="342"/>
      <c r="S223" s="342"/>
      <c r="T223" s="342"/>
      <c r="U223" s="342"/>
      <c r="V223" s="342"/>
      <c r="W223" s="342"/>
      <c r="X223" s="342"/>
      <c r="Y223" s="342"/>
      <c r="Z223" s="342"/>
      <c r="AA223" s="342"/>
      <c r="AB223" s="342"/>
      <c r="AC223" s="342"/>
      <c r="AD223" s="339"/>
    </row>
    <row r="224" spans="18:30" x14ac:dyDescent="0.25">
      <c r="R224" s="342"/>
      <c r="S224" s="342"/>
      <c r="T224" s="342"/>
      <c r="U224" s="342"/>
      <c r="V224" s="342"/>
      <c r="W224" s="342"/>
      <c r="X224" s="342"/>
      <c r="Y224" s="342"/>
      <c r="Z224" s="342"/>
      <c r="AA224" s="342"/>
      <c r="AB224" s="342"/>
      <c r="AC224" s="342"/>
      <c r="AD224" s="339"/>
    </row>
    <row r="225" spans="18:30" x14ac:dyDescent="0.25">
      <c r="R225" s="342"/>
      <c r="S225" s="342"/>
      <c r="T225" s="342"/>
      <c r="U225" s="342"/>
      <c r="V225" s="342"/>
      <c r="W225" s="342"/>
      <c r="X225" s="342"/>
      <c r="Y225" s="342"/>
      <c r="Z225" s="342"/>
      <c r="AA225" s="342"/>
      <c r="AB225" s="342"/>
      <c r="AC225" s="342"/>
      <c r="AD225" s="339"/>
    </row>
    <row r="226" spans="18:30" x14ac:dyDescent="0.25">
      <c r="R226" s="342"/>
      <c r="S226" s="342"/>
      <c r="T226" s="342"/>
      <c r="U226" s="342"/>
      <c r="V226" s="342"/>
      <c r="W226" s="342"/>
      <c r="X226" s="342"/>
      <c r="Y226" s="342"/>
      <c r="Z226" s="342"/>
      <c r="AA226" s="342"/>
      <c r="AB226" s="342"/>
      <c r="AC226" s="342"/>
      <c r="AD226" s="339"/>
    </row>
    <row r="227" spans="18:30" x14ac:dyDescent="0.25">
      <c r="R227" s="342"/>
      <c r="S227" s="342"/>
      <c r="T227" s="342"/>
      <c r="U227" s="342"/>
      <c r="V227" s="342"/>
      <c r="W227" s="342"/>
      <c r="X227" s="342"/>
      <c r="Y227" s="342"/>
      <c r="Z227" s="342"/>
      <c r="AA227" s="342"/>
      <c r="AB227" s="342"/>
      <c r="AC227" s="342"/>
      <c r="AD227" s="339"/>
    </row>
    <row r="228" spans="18:30" x14ac:dyDescent="0.25">
      <c r="R228" s="342"/>
      <c r="S228" s="342"/>
      <c r="T228" s="342"/>
      <c r="U228" s="342"/>
      <c r="V228" s="342"/>
      <c r="W228" s="342"/>
      <c r="X228" s="342"/>
      <c r="Y228" s="342"/>
      <c r="Z228" s="342"/>
      <c r="AA228" s="342"/>
      <c r="AB228" s="342"/>
      <c r="AC228" s="342"/>
      <c r="AD228" s="339"/>
    </row>
    <row r="229" spans="18:30" x14ac:dyDescent="0.25">
      <c r="R229" s="342"/>
      <c r="S229" s="342"/>
      <c r="T229" s="342"/>
      <c r="U229" s="342"/>
      <c r="V229" s="342"/>
      <c r="W229" s="342"/>
      <c r="X229" s="342"/>
      <c r="Y229" s="342"/>
      <c r="Z229" s="342"/>
      <c r="AA229" s="342"/>
      <c r="AB229" s="342"/>
      <c r="AC229" s="342"/>
      <c r="AD229" s="339"/>
    </row>
    <row r="230" spans="18:30" x14ac:dyDescent="0.25">
      <c r="R230" s="342"/>
      <c r="S230" s="342"/>
      <c r="T230" s="342"/>
      <c r="U230" s="342"/>
      <c r="V230" s="342"/>
      <c r="W230" s="342"/>
      <c r="X230" s="342"/>
      <c r="Y230" s="342"/>
      <c r="Z230" s="342"/>
      <c r="AA230" s="342"/>
      <c r="AB230" s="342"/>
      <c r="AC230" s="342"/>
      <c r="AD230" s="339"/>
    </row>
    <row r="231" spans="18:30" x14ac:dyDescent="0.25">
      <c r="R231" s="342"/>
      <c r="S231" s="342"/>
      <c r="T231" s="342"/>
      <c r="U231" s="342"/>
      <c r="V231" s="342"/>
      <c r="W231" s="342"/>
      <c r="X231" s="342"/>
      <c r="Y231" s="342"/>
      <c r="Z231" s="342"/>
      <c r="AA231" s="342"/>
      <c r="AB231" s="342"/>
      <c r="AC231" s="342"/>
      <c r="AD231" s="339"/>
    </row>
    <row r="232" spans="18:30" x14ac:dyDescent="0.25">
      <c r="R232" s="342"/>
      <c r="S232" s="342"/>
      <c r="T232" s="342"/>
      <c r="U232" s="342"/>
      <c r="V232" s="342"/>
      <c r="W232" s="342"/>
      <c r="X232" s="342"/>
      <c r="Y232" s="342"/>
      <c r="Z232" s="342"/>
      <c r="AA232" s="342"/>
      <c r="AB232" s="342"/>
      <c r="AC232" s="342"/>
      <c r="AD232" s="339"/>
    </row>
    <row r="233" spans="18:30" x14ac:dyDescent="0.25">
      <c r="R233" s="342"/>
      <c r="S233" s="342"/>
      <c r="T233" s="342"/>
      <c r="U233" s="342"/>
      <c r="V233" s="342"/>
      <c r="W233" s="342"/>
      <c r="X233" s="342"/>
      <c r="Y233" s="342"/>
      <c r="Z233" s="342"/>
      <c r="AA233" s="342"/>
      <c r="AB233" s="342"/>
      <c r="AC233" s="342"/>
      <c r="AD233" s="339"/>
    </row>
    <row r="234" spans="18:30" x14ac:dyDescent="0.25">
      <c r="R234" s="342"/>
      <c r="S234" s="342"/>
      <c r="T234" s="342"/>
      <c r="U234" s="342"/>
      <c r="V234" s="342"/>
      <c r="W234" s="342"/>
      <c r="X234" s="342"/>
      <c r="Y234" s="342"/>
      <c r="Z234" s="342"/>
      <c r="AA234" s="342"/>
      <c r="AB234" s="342"/>
      <c r="AC234" s="342"/>
      <c r="AD234" s="339"/>
    </row>
    <row r="235" spans="18:30" x14ac:dyDescent="0.25">
      <c r="R235" s="342"/>
      <c r="S235" s="342"/>
      <c r="T235" s="342"/>
      <c r="U235" s="342"/>
      <c r="V235" s="342"/>
      <c r="W235" s="342"/>
      <c r="X235" s="342"/>
      <c r="Y235" s="342"/>
      <c r="Z235" s="342"/>
      <c r="AA235" s="342"/>
      <c r="AB235" s="342"/>
      <c r="AC235" s="342"/>
      <c r="AD235" s="339"/>
    </row>
    <row r="236" spans="18:30" x14ac:dyDescent="0.25">
      <c r="R236" s="342"/>
      <c r="S236" s="342"/>
      <c r="T236" s="342"/>
      <c r="U236" s="342"/>
      <c r="V236" s="342"/>
      <c r="W236" s="342"/>
      <c r="X236" s="342"/>
      <c r="Y236" s="342"/>
      <c r="Z236" s="342"/>
      <c r="AA236" s="342"/>
      <c r="AB236" s="342"/>
      <c r="AC236" s="342"/>
      <c r="AD236" s="339"/>
    </row>
    <row r="237" spans="18:30" x14ac:dyDescent="0.25">
      <c r="R237" s="342"/>
      <c r="S237" s="342"/>
      <c r="T237" s="342"/>
      <c r="U237" s="342"/>
      <c r="V237" s="342"/>
      <c r="W237" s="342"/>
      <c r="X237" s="342"/>
      <c r="Y237" s="342"/>
      <c r="Z237" s="342"/>
      <c r="AA237" s="342"/>
      <c r="AB237" s="342"/>
      <c r="AC237" s="342"/>
      <c r="AD237" s="339"/>
    </row>
    <row r="238" spans="18:30" x14ac:dyDescent="0.25">
      <c r="R238" s="342"/>
      <c r="S238" s="342"/>
      <c r="T238" s="342"/>
      <c r="U238" s="342"/>
      <c r="V238" s="342"/>
      <c r="W238" s="342"/>
      <c r="X238" s="342"/>
      <c r="Y238" s="342"/>
      <c r="Z238" s="342"/>
      <c r="AA238" s="342"/>
      <c r="AB238" s="342"/>
      <c r="AC238" s="342"/>
      <c r="AD238" s="339"/>
    </row>
    <row r="239" spans="18:30" x14ac:dyDescent="0.25">
      <c r="R239" s="342"/>
      <c r="S239" s="342"/>
      <c r="T239" s="342"/>
      <c r="U239" s="342"/>
      <c r="V239" s="342"/>
      <c r="W239" s="342"/>
      <c r="X239" s="342"/>
      <c r="Y239" s="342"/>
      <c r="Z239" s="342"/>
      <c r="AA239" s="342"/>
      <c r="AB239" s="342"/>
      <c r="AC239" s="342"/>
      <c r="AD239" s="339"/>
    </row>
    <row r="240" spans="18:30" x14ac:dyDescent="0.25">
      <c r="R240" s="342"/>
      <c r="S240" s="342"/>
      <c r="T240" s="342"/>
      <c r="U240" s="342"/>
      <c r="V240" s="342"/>
      <c r="W240" s="342"/>
      <c r="X240" s="342"/>
      <c r="Y240" s="342"/>
      <c r="Z240" s="342"/>
      <c r="AA240" s="342"/>
      <c r="AB240" s="342"/>
      <c r="AC240" s="342"/>
      <c r="AD240" s="339"/>
    </row>
    <row r="241" spans="18:30" x14ac:dyDescent="0.25">
      <c r="R241" s="342"/>
      <c r="S241" s="342"/>
      <c r="T241" s="342"/>
      <c r="U241" s="342"/>
      <c r="V241" s="342"/>
      <c r="W241" s="342"/>
      <c r="X241" s="342"/>
      <c r="Y241" s="342"/>
      <c r="Z241" s="342"/>
      <c r="AA241" s="342"/>
      <c r="AB241" s="342"/>
      <c r="AC241" s="342"/>
      <c r="AD241" s="339"/>
    </row>
    <row r="242" spans="18:30" x14ac:dyDescent="0.25">
      <c r="R242" s="342"/>
      <c r="S242" s="342"/>
      <c r="T242" s="342"/>
      <c r="U242" s="342"/>
      <c r="V242" s="342"/>
      <c r="W242" s="342"/>
      <c r="X242" s="342"/>
      <c r="Y242" s="342"/>
      <c r="Z242" s="342"/>
      <c r="AA242" s="342"/>
      <c r="AB242" s="342"/>
      <c r="AC242" s="342"/>
      <c r="AD242" s="339"/>
    </row>
    <row r="243" spans="18:30" x14ac:dyDescent="0.25">
      <c r="R243" s="342"/>
      <c r="S243" s="342"/>
      <c r="T243" s="342"/>
      <c r="U243" s="342"/>
      <c r="V243" s="342"/>
      <c r="W243" s="342"/>
      <c r="X243" s="342"/>
      <c r="Y243" s="342"/>
      <c r="Z243" s="342"/>
      <c r="AA243" s="342"/>
      <c r="AB243" s="342"/>
      <c r="AC243" s="342"/>
      <c r="AD243" s="339"/>
    </row>
    <row r="244" spans="18:30" x14ac:dyDescent="0.25">
      <c r="R244" s="342"/>
      <c r="S244" s="342"/>
      <c r="T244" s="342"/>
      <c r="U244" s="342"/>
      <c r="V244" s="342"/>
      <c r="W244" s="342"/>
      <c r="X244" s="342"/>
      <c r="Y244" s="342"/>
      <c r="Z244" s="342"/>
      <c r="AA244" s="342"/>
      <c r="AB244" s="342"/>
      <c r="AC244" s="342"/>
      <c r="AD244" s="339"/>
    </row>
    <row r="245" spans="18:30" x14ac:dyDescent="0.25">
      <c r="R245" s="342"/>
      <c r="S245" s="342"/>
      <c r="T245" s="342"/>
      <c r="U245" s="342"/>
      <c r="V245" s="342"/>
      <c r="W245" s="342"/>
      <c r="X245" s="342"/>
      <c r="Y245" s="342"/>
      <c r="Z245" s="342"/>
      <c r="AA245" s="342"/>
      <c r="AB245" s="342"/>
      <c r="AC245" s="342"/>
      <c r="AD245" s="339"/>
    </row>
    <row r="246" spans="18:30" x14ac:dyDescent="0.25">
      <c r="R246" s="342"/>
      <c r="S246" s="342"/>
      <c r="T246" s="342"/>
      <c r="U246" s="342"/>
      <c r="V246" s="342"/>
      <c r="W246" s="342"/>
      <c r="X246" s="342"/>
      <c r="Y246" s="342"/>
      <c r="Z246" s="342"/>
      <c r="AA246" s="342"/>
      <c r="AB246" s="342"/>
      <c r="AC246" s="342"/>
      <c r="AD246" s="339"/>
    </row>
    <row r="247" spans="18:30" x14ac:dyDescent="0.25">
      <c r="R247" s="342"/>
      <c r="S247" s="342"/>
      <c r="T247" s="342"/>
      <c r="U247" s="342"/>
      <c r="V247" s="342"/>
      <c r="W247" s="342"/>
      <c r="X247" s="342"/>
      <c r="Y247" s="342"/>
      <c r="Z247" s="342"/>
      <c r="AA247" s="342"/>
      <c r="AB247" s="342"/>
      <c r="AC247" s="342"/>
      <c r="AD247" s="339"/>
    </row>
    <row r="248" spans="18:30" x14ac:dyDescent="0.25">
      <c r="R248" s="342"/>
      <c r="S248" s="342"/>
      <c r="T248" s="342"/>
      <c r="U248" s="342"/>
      <c r="V248" s="342"/>
      <c r="W248" s="342"/>
      <c r="X248" s="342"/>
      <c r="Y248" s="342"/>
      <c r="Z248" s="342"/>
      <c r="AA248" s="342"/>
      <c r="AB248" s="342"/>
      <c r="AC248" s="342"/>
      <c r="AD248" s="339"/>
    </row>
    <row r="249" spans="18:30" x14ac:dyDescent="0.25">
      <c r="R249" s="342"/>
      <c r="S249" s="342"/>
      <c r="T249" s="342"/>
      <c r="U249" s="342"/>
      <c r="V249" s="342"/>
      <c r="W249" s="342"/>
      <c r="X249" s="342"/>
      <c r="Y249" s="342"/>
      <c r="Z249" s="342"/>
      <c r="AA249" s="342"/>
      <c r="AB249" s="342"/>
      <c r="AC249" s="342"/>
      <c r="AD249" s="339"/>
    </row>
    <row r="250" spans="18:30" x14ac:dyDescent="0.25">
      <c r="R250" s="342"/>
      <c r="S250" s="342"/>
      <c r="T250" s="342"/>
      <c r="U250" s="342"/>
      <c r="V250" s="342"/>
      <c r="W250" s="342"/>
      <c r="X250" s="342"/>
      <c r="Y250" s="342"/>
      <c r="Z250" s="342"/>
      <c r="AA250" s="342"/>
      <c r="AB250" s="342"/>
      <c r="AC250" s="342"/>
      <c r="AD250" s="339"/>
    </row>
    <row r="251" spans="18:30" x14ac:dyDescent="0.25">
      <c r="R251" s="342"/>
      <c r="S251" s="342"/>
      <c r="T251" s="342"/>
      <c r="U251" s="342"/>
      <c r="V251" s="342"/>
      <c r="W251" s="342"/>
      <c r="X251" s="342"/>
      <c r="Y251" s="342"/>
      <c r="Z251" s="342"/>
      <c r="AA251" s="342"/>
      <c r="AB251" s="342"/>
      <c r="AC251" s="342"/>
      <c r="AD251" s="339"/>
    </row>
    <row r="252" spans="18:30" x14ac:dyDescent="0.25">
      <c r="R252" s="342"/>
      <c r="S252" s="342"/>
      <c r="T252" s="342"/>
      <c r="U252" s="342"/>
      <c r="V252" s="342"/>
      <c r="W252" s="342"/>
      <c r="X252" s="342"/>
      <c r="Y252" s="342"/>
      <c r="Z252" s="342"/>
      <c r="AA252" s="342"/>
      <c r="AB252" s="342"/>
      <c r="AC252" s="342"/>
      <c r="AD252" s="339"/>
    </row>
    <row r="253" spans="18:30" x14ac:dyDescent="0.25">
      <c r="R253" s="342"/>
      <c r="S253" s="342"/>
      <c r="T253" s="342"/>
      <c r="U253" s="342"/>
      <c r="V253" s="342"/>
      <c r="W253" s="342"/>
      <c r="X253" s="342"/>
      <c r="Y253" s="342"/>
      <c r="Z253" s="342"/>
      <c r="AA253" s="342"/>
      <c r="AB253" s="342"/>
      <c r="AC253" s="342"/>
      <c r="AD253" s="339"/>
    </row>
    <row r="254" spans="18:30" x14ac:dyDescent="0.25">
      <c r="R254" s="342"/>
      <c r="S254" s="342"/>
      <c r="T254" s="342"/>
      <c r="U254" s="342"/>
      <c r="V254" s="342"/>
      <c r="W254" s="342"/>
      <c r="X254" s="342"/>
      <c r="Y254" s="342"/>
      <c r="Z254" s="342"/>
      <c r="AA254" s="342"/>
      <c r="AB254" s="342"/>
      <c r="AC254" s="342"/>
      <c r="AD254" s="339"/>
    </row>
    <row r="255" spans="18:30" x14ac:dyDescent="0.25">
      <c r="R255" s="342"/>
      <c r="S255" s="342"/>
      <c r="T255" s="342"/>
      <c r="U255" s="342"/>
      <c r="V255" s="342"/>
      <c r="W255" s="342"/>
      <c r="X255" s="342"/>
      <c r="Y255" s="342"/>
      <c r="Z255" s="342"/>
      <c r="AA255" s="342"/>
      <c r="AB255" s="342"/>
      <c r="AC255" s="342"/>
      <c r="AD255" s="339"/>
    </row>
    <row r="256" spans="18:30" x14ac:dyDescent="0.25">
      <c r="R256" s="342"/>
      <c r="S256" s="342"/>
      <c r="T256" s="342"/>
      <c r="U256" s="342"/>
      <c r="V256" s="342"/>
      <c r="W256" s="342"/>
      <c r="X256" s="342"/>
      <c r="Y256" s="342"/>
      <c r="Z256" s="342"/>
      <c r="AA256" s="342"/>
      <c r="AB256" s="342"/>
      <c r="AC256" s="342"/>
      <c r="AD256" s="339"/>
    </row>
    <row r="257" spans="18:30" x14ac:dyDescent="0.25">
      <c r="R257" s="342"/>
      <c r="S257" s="342"/>
      <c r="T257" s="342"/>
      <c r="U257" s="342"/>
      <c r="V257" s="342"/>
      <c r="W257" s="342"/>
      <c r="X257" s="342"/>
      <c r="Y257" s="342"/>
      <c r="Z257" s="342"/>
      <c r="AA257" s="342"/>
      <c r="AB257" s="342"/>
      <c r="AC257" s="342"/>
      <c r="AD257" s="339"/>
    </row>
    <row r="258" spans="18:30" x14ac:dyDescent="0.25">
      <c r="R258" s="342"/>
      <c r="S258" s="342"/>
      <c r="T258" s="342"/>
      <c r="U258" s="342"/>
      <c r="V258" s="342"/>
      <c r="W258" s="342"/>
      <c r="X258" s="342"/>
      <c r="Y258" s="342"/>
      <c r="Z258" s="342"/>
      <c r="AA258" s="342"/>
      <c r="AB258" s="342"/>
      <c r="AC258" s="342"/>
      <c r="AD258" s="339"/>
    </row>
    <row r="259" spans="18:30" x14ac:dyDescent="0.25">
      <c r="R259" s="342"/>
      <c r="S259" s="342"/>
      <c r="T259" s="342"/>
      <c r="U259" s="342"/>
      <c r="V259" s="342"/>
      <c r="W259" s="342"/>
      <c r="X259" s="342"/>
      <c r="Y259" s="342"/>
      <c r="Z259" s="342"/>
      <c r="AA259" s="342"/>
      <c r="AB259" s="342"/>
      <c r="AC259" s="342"/>
      <c r="AD259" s="339"/>
    </row>
    <row r="260" spans="18:30" x14ac:dyDescent="0.25">
      <c r="R260" s="342"/>
      <c r="S260" s="342"/>
      <c r="T260" s="342"/>
      <c r="U260" s="342"/>
      <c r="V260" s="342"/>
      <c r="W260" s="342"/>
      <c r="X260" s="342"/>
      <c r="Y260" s="342"/>
      <c r="Z260" s="342"/>
      <c r="AA260" s="342"/>
      <c r="AB260" s="342"/>
      <c r="AC260" s="342"/>
      <c r="AD260" s="339"/>
    </row>
    <row r="261" spans="18:30" x14ac:dyDescent="0.25">
      <c r="R261" s="342"/>
      <c r="S261" s="342"/>
      <c r="T261" s="342"/>
      <c r="U261" s="342"/>
      <c r="V261" s="342"/>
      <c r="W261" s="342"/>
      <c r="X261" s="342"/>
      <c r="Y261" s="342"/>
      <c r="Z261" s="342"/>
      <c r="AA261" s="342"/>
      <c r="AB261" s="342"/>
      <c r="AC261" s="342"/>
      <c r="AD261" s="339"/>
    </row>
    <row r="262" spans="18:30" x14ac:dyDescent="0.25">
      <c r="R262" s="342"/>
      <c r="S262" s="342"/>
      <c r="T262" s="342"/>
      <c r="U262" s="342"/>
      <c r="V262" s="342"/>
      <c r="W262" s="342"/>
      <c r="X262" s="342"/>
      <c r="Y262" s="342"/>
      <c r="Z262" s="342"/>
      <c r="AA262" s="342"/>
      <c r="AB262" s="342"/>
      <c r="AC262" s="342"/>
      <c r="AD262" s="339"/>
    </row>
    <row r="263" spans="18:30" x14ac:dyDescent="0.25">
      <c r="R263" s="342"/>
      <c r="S263" s="342"/>
      <c r="T263" s="342"/>
      <c r="U263" s="342"/>
      <c r="V263" s="342"/>
      <c r="W263" s="342"/>
      <c r="X263" s="342"/>
      <c r="Y263" s="342"/>
      <c r="Z263" s="342"/>
      <c r="AA263" s="342"/>
      <c r="AB263" s="342"/>
      <c r="AC263" s="342"/>
      <c r="AD263" s="339"/>
    </row>
    <row r="264" spans="18:30" x14ac:dyDescent="0.25">
      <c r="R264" s="342"/>
      <c r="S264" s="342"/>
      <c r="T264" s="342"/>
      <c r="U264" s="342"/>
      <c r="V264" s="342"/>
      <c r="W264" s="342"/>
      <c r="X264" s="342"/>
      <c r="Y264" s="342"/>
      <c r="Z264" s="342"/>
      <c r="AA264" s="342"/>
      <c r="AB264" s="342"/>
      <c r="AC264" s="342"/>
      <c r="AD264" s="339"/>
    </row>
    <row r="265" spans="18:30" x14ac:dyDescent="0.25">
      <c r="R265" s="342"/>
      <c r="S265" s="342"/>
      <c r="T265" s="342"/>
      <c r="U265" s="342"/>
      <c r="V265" s="342"/>
      <c r="W265" s="342"/>
      <c r="X265" s="342"/>
      <c r="Y265" s="342"/>
      <c r="Z265" s="342"/>
      <c r="AA265" s="342"/>
      <c r="AB265" s="342"/>
      <c r="AC265" s="342"/>
      <c r="AD265" s="339"/>
    </row>
    <row r="266" spans="18:30" x14ac:dyDescent="0.25">
      <c r="R266" s="342"/>
      <c r="S266" s="342"/>
      <c r="T266" s="342"/>
      <c r="U266" s="342"/>
      <c r="V266" s="342"/>
      <c r="W266" s="342"/>
      <c r="X266" s="342"/>
      <c r="Y266" s="342"/>
      <c r="Z266" s="342"/>
      <c r="AA266" s="342"/>
      <c r="AB266" s="342"/>
      <c r="AC266" s="342"/>
      <c r="AD266" s="339"/>
    </row>
    <row r="267" spans="18:30" x14ac:dyDescent="0.25">
      <c r="R267" s="342"/>
      <c r="S267" s="342"/>
      <c r="T267" s="342"/>
      <c r="U267" s="342"/>
      <c r="V267" s="342"/>
      <c r="W267" s="342"/>
      <c r="X267" s="342"/>
      <c r="Y267" s="342"/>
      <c r="Z267" s="342"/>
      <c r="AA267" s="342"/>
      <c r="AB267" s="342"/>
      <c r="AC267" s="342"/>
      <c r="AD267" s="339"/>
    </row>
    <row r="268" spans="18:30" x14ac:dyDescent="0.25">
      <c r="R268" s="342"/>
      <c r="S268" s="342"/>
      <c r="T268" s="342"/>
      <c r="U268" s="342"/>
      <c r="V268" s="342"/>
      <c r="W268" s="342"/>
      <c r="X268" s="342"/>
      <c r="Y268" s="342"/>
      <c r="Z268" s="342"/>
      <c r="AA268" s="342"/>
      <c r="AB268" s="342"/>
      <c r="AC268" s="342"/>
      <c r="AD268" s="339"/>
    </row>
    <row r="269" spans="18:30" x14ac:dyDescent="0.25">
      <c r="R269" s="342"/>
      <c r="S269" s="342"/>
      <c r="T269" s="342"/>
      <c r="U269" s="342"/>
      <c r="V269" s="342"/>
      <c r="W269" s="342"/>
      <c r="X269" s="342"/>
      <c r="Y269" s="342"/>
      <c r="Z269" s="342"/>
      <c r="AA269" s="342"/>
      <c r="AB269" s="342"/>
      <c r="AC269" s="342"/>
      <c r="AD269" s="339"/>
    </row>
    <row r="270" spans="18:30" x14ac:dyDescent="0.25">
      <c r="R270" s="342"/>
      <c r="S270" s="342"/>
      <c r="T270" s="342"/>
      <c r="U270" s="342"/>
      <c r="V270" s="342"/>
      <c r="W270" s="342"/>
      <c r="X270" s="342"/>
      <c r="Y270" s="342"/>
      <c r="Z270" s="342"/>
      <c r="AA270" s="342"/>
      <c r="AB270" s="342"/>
      <c r="AC270" s="342"/>
      <c r="AD270" s="339"/>
    </row>
    <row r="271" spans="18:30" x14ac:dyDescent="0.25">
      <c r="R271" s="342"/>
      <c r="S271" s="342"/>
      <c r="T271" s="342"/>
      <c r="U271" s="342"/>
      <c r="V271" s="342"/>
      <c r="W271" s="342"/>
      <c r="X271" s="342"/>
      <c r="Y271" s="342"/>
      <c r="Z271" s="342"/>
      <c r="AA271" s="342"/>
      <c r="AB271" s="342"/>
      <c r="AC271" s="342"/>
      <c r="AD271" s="339"/>
    </row>
    <row r="272" spans="18:30" x14ac:dyDescent="0.25">
      <c r="R272" s="342"/>
      <c r="S272" s="342"/>
      <c r="T272" s="342"/>
      <c r="U272" s="342"/>
      <c r="V272" s="342"/>
      <c r="W272" s="342"/>
      <c r="X272" s="342"/>
      <c r="Y272" s="342"/>
      <c r="Z272" s="342"/>
      <c r="AA272" s="342"/>
      <c r="AB272" s="342"/>
      <c r="AC272" s="342"/>
      <c r="AD272" s="339"/>
    </row>
    <row r="273" spans="18:30" x14ac:dyDescent="0.25">
      <c r="R273" s="342"/>
      <c r="S273" s="342"/>
      <c r="T273" s="342"/>
      <c r="U273" s="342"/>
      <c r="V273" s="342"/>
      <c r="W273" s="342"/>
      <c r="X273" s="342"/>
      <c r="Y273" s="342"/>
      <c r="Z273" s="342"/>
      <c r="AA273" s="342"/>
      <c r="AB273" s="342"/>
      <c r="AC273" s="342"/>
      <c r="AD273" s="339"/>
    </row>
    <row r="274" spans="18:30" x14ac:dyDescent="0.25">
      <c r="R274" s="342"/>
      <c r="S274" s="342"/>
      <c r="T274" s="342"/>
      <c r="U274" s="342"/>
      <c r="V274" s="342"/>
      <c r="W274" s="342"/>
      <c r="X274" s="342"/>
      <c r="Y274" s="342"/>
      <c r="Z274" s="342"/>
      <c r="AA274" s="342"/>
      <c r="AB274" s="342"/>
      <c r="AC274" s="342"/>
      <c r="AD274" s="339"/>
    </row>
    <row r="275" spans="18:30" x14ac:dyDescent="0.25">
      <c r="R275" s="342"/>
      <c r="S275" s="342"/>
      <c r="T275" s="342"/>
      <c r="U275" s="342"/>
      <c r="V275" s="342"/>
      <c r="W275" s="342"/>
      <c r="X275" s="342"/>
      <c r="Y275" s="342"/>
      <c r="Z275" s="342"/>
      <c r="AA275" s="342"/>
      <c r="AB275" s="342"/>
      <c r="AC275" s="342"/>
      <c r="AD275" s="339"/>
    </row>
    <row r="276" spans="18:30" x14ac:dyDescent="0.25">
      <c r="R276" s="342"/>
      <c r="S276" s="342"/>
      <c r="T276" s="342"/>
      <c r="U276" s="342"/>
      <c r="V276" s="342"/>
      <c r="W276" s="342"/>
      <c r="X276" s="342"/>
      <c r="Y276" s="342"/>
      <c r="Z276" s="342"/>
      <c r="AA276" s="342"/>
      <c r="AB276" s="342"/>
      <c r="AC276" s="342"/>
      <c r="AD276" s="339"/>
    </row>
    <row r="277" spans="18:30" x14ac:dyDescent="0.25">
      <c r="R277" s="342"/>
      <c r="S277" s="342"/>
      <c r="T277" s="342"/>
      <c r="U277" s="342"/>
      <c r="V277" s="342"/>
      <c r="W277" s="342"/>
      <c r="X277" s="342"/>
      <c r="Y277" s="342"/>
      <c r="Z277" s="342"/>
      <c r="AA277" s="342"/>
      <c r="AB277" s="342"/>
      <c r="AC277" s="342"/>
      <c r="AD277" s="339"/>
    </row>
    <row r="278" spans="18:30" x14ac:dyDescent="0.25">
      <c r="R278" s="342"/>
      <c r="S278" s="342"/>
      <c r="T278" s="342"/>
      <c r="U278" s="342"/>
      <c r="V278" s="342"/>
      <c r="W278" s="342"/>
      <c r="X278" s="342"/>
      <c r="Y278" s="342"/>
      <c r="Z278" s="342"/>
      <c r="AA278" s="342"/>
      <c r="AB278" s="342"/>
      <c r="AC278" s="342"/>
      <c r="AD278" s="339"/>
    </row>
    <row r="279" spans="18:30" x14ac:dyDescent="0.25">
      <c r="R279" s="342"/>
      <c r="S279" s="342"/>
      <c r="T279" s="342"/>
      <c r="U279" s="342"/>
      <c r="V279" s="342"/>
      <c r="W279" s="342"/>
      <c r="X279" s="342"/>
      <c r="Y279" s="342"/>
      <c r="Z279" s="342"/>
      <c r="AA279" s="342"/>
      <c r="AB279" s="342"/>
      <c r="AC279" s="342"/>
      <c r="AD279" s="339"/>
    </row>
    <row r="280" spans="18:30" x14ac:dyDescent="0.25">
      <c r="R280" s="342"/>
      <c r="S280" s="342"/>
      <c r="T280" s="342"/>
      <c r="U280" s="342"/>
      <c r="V280" s="342"/>
      <c r="W280" s="342"/>
      <c r="X280" s="342"/>
      <c r="Y280" s="342"/>
      <c r="Z280" s="342"/>
      <c r="AA280" s="342"/>
      <c r="AB280" s="342"/>
      <c r="AC280" s="342"/>
      <c r="AD280" s="339"/>
    </row>
    <row r="281" spans="18:30" x14ac:dyDescent="0.25">
      <c r="R281" s="342"/>
      <c r="S281" s="342"/>
      <c r="T281" s="342"/>
      <c r="U281" s="342"/>
      <c r="V281" s="342"/>
      <c r="W281" s="342"/>
      <c r="X281" s="342"/>
      <c r="Y281" s="342"/>
      <c r="Z281" s="342"/>
      <c r="AA281" s="342"/>
      <c r="AB281" s="342"/>
      <c r="AC281" s="342"/>
      <c r="AD281" s="339"/>
    </row>
    <row r="282" spans="18:30" x14ac:dyDescent="0.25">
      <c r="R282" s="342"/>
      <c r="S282" s="342"/>
      <c r="T282" s="342"/>
      <c r="U282" s="342"/>
      <c r="V282" s="342"/>
      <c r="W282" s="342"/>
      <c r="X282" s="342"/>
      <c r="Y282" s="342"/>
      <c r="Z282" s="342"/>
      <c r="AA282" s="342"/>
      <c r="AB282" s="342"/>
      <c r="AC282" s="342"/>
      <c r="AD282" s="339"/>
    </row>
    <row r="283" spans="18:30" x14ac:dyDescent="0.25">
      <c r="R283" s="342"/>
      <c r="S283" s="342"/>
      <c r="T283" s="342"/>
      <c r="U283" s="342"/>
      <c r="V283" s="342"/>
      <c r="W283" s="342"/>
      <c r="X283" s="342"/>
      <c r="Y283" s="342"/>
      <c r="Z283" s="342"/>
      <c r="AA283" s="342"/>
      <c r="AB283" s="342"/>
      <c r="AC283" s="342"/>
      <c r="AD283" s="339"/>
    </row>
    <row r="284" spans="18:30" x14ac:dyDescent="0.25">
      <c r="R284" s="342"/>
      <c r="S284" s="342"/>
      <c r="T284" s="342"/>
      <c r="U284" s="342"/>
      <c r="V284" s="342"/>
      <c r="W284" s="342"/>
      <c r="X284" s="342"/>
      <c r="Y284" s="342"/>
      <c r="Z284" s="342"/>
      <c r="AA284" s="342"/>
      <c r="AB284" s="342"/>
      <c r="AC284" s="342"/>
      <c r="AD284" s="339"/>
    </row>
    <row r="285" spans="18:30" x14ac:dyDescent="0.25">
      <c r="R285" s="342"/>
      <c r="S285" s="342"/>
      <c r="T285" s="342"/>
      <c r="U285" s="342"/>
      <c r="V285" s="342"/>
      <c r="W285" s="342"/>
      <c r="X285" s="342"/>
      <c r="Y285" s="342"/>
      <c r="Z285" s="342"/>
      <c r="AA285" s="342"/>
      <c r="AB285" s="342"/>
      <c r="AC285" s="342"/>
      <c r="AD285" s="339"/>
    </row>
    <row r="286" spans="18:30" x14ac:dyDescent="0.25">
      <c r="R286" s="342"/>
      <c r="S286" s="342"/>
      <c r="T286" s="342"/>
      <c r="U286" s="342"/>
      <c r="V286" s="342"/>
      <c r="W286" s="342"/>
      <c r="X286" s="342"/>
      <c r="Y286" s="342"/>
      <c r="Z286" s="342"/>
      <c r="AA286" s="342"/>
      <c r="AB286" s="342"/>
      <c r="AC286" s="342"/>
      <c r="AD286" s="339"/>
    </row>
    <row r="287" spans="18:30" x14ac:dyDescent="0.25">
      <c r="R287" s="342"/>
      <c r="S287" s="342"/>
      <c r="T287" s="342"/>
      <c r="U287" s="342"/>
      <c r="V287" s="342"/>
      <c r="W287" s="342"/>
      <c r="X287" s="342"/>
      <c r="Y287" s="342"/>
      <c r="Z287" s="342"/>
      <c r="AA287" s="342"/>
      <c r="AB287" s="342"/>
      <c r="AC287" s="342"/>
      <c r="AD287" s="339"/>
    </row>
    <row r="288" spans="18:30" x14ac:dyDescent="0.25">
      <c r="R288" s="342"/>
      <c r="S288" s="342"/>
      <c r="T288" s="342"/>
      <c r="U288" s="342"/>
      <c r="V288" s="342"/>
      <c r="W288" s="342"/>
      <c r="X288" s="342"/>
      <c r="Y288" s="342"/>
      <c r="Z288" s="342"/>
      <c r="AA288" s="342"/>
      <c r="AB288" s="342"/>
      <c r="AC288" s="342"/>
      <c r="AD288" s="339"/>
    </row>
    <row r="289" spans="18:30" x14ac:dyDescent="0.25">
      <c r="R289" s="342"/>
      <c r="S289" s="342"/>
      <c r="T289" s="342"/>
      <c r="U289" s="342"/>
      <c r="V289" s="342"/>
      <c r="W289" s="342"/>
      <c r="X289" s="342"/>
      <c r="Y289" s="342"/>
      <c r="Z289" s="342"/>
      <c r="AA289" s="342"/>
      <c r="AB289" s="342"/>
      <c r="AC289" s="342"/>
      <c r="AD289" s="339"/>
    </row>
    <row r="290" spans="18:30" x14ac:dyDescent="0.25">
      <c r="R290" s="342"/>
      <c r="S290" s="342"/>
      <c r="T290" s="342"/>
      <c r="U290" s="342"/>
      <c r="V290" s="342"/>
      <c r="W290" s="342"/>
      <c r="X290" s="342"/>
      <c r="Y290" s="342"/>
      <c r="Z290" s="342"/>
      <c r="AA290" s="342"/>
      <c r="AB290" s="342"/>
      <c r="AC290" s="342"/>
      <c r="AD290" s="339"/>
    </row>
    <row r="291" spans="18:30" x14ac:dyDescent="0.25">
      <c r="R291" s="342"/>
      <c r="S291" s="342"/>
      <c r="T291" s="342"/>
      <c r="U291" s="342"/>
      <c r="V291" s="342"/>
      <c r="W291" s="342"/>
      <c r="X291" s="342"/>
      <c r="Y291" s="342"/>
      <c r="Z291" s="342"/>
      <c r="AA291" s="342"/>
      <c r="AB291" s="342"/>
      <c r="AC291" s="342"/>
      <c r="AD291" s="339"/>
    </row>
    <row r="292" spans="18:30" x14ac:dyDescent="0.25">
      <c r="R292" s="342"/>
      <c r="S292" s="342"/>
      <c r="T292" s="342"/>
      <c r="U292" s="342"/>
      <c r="V292" s="342"/>
      <c r="W292" s="342"/>
      <c r="X292" s="342"/>
      <c r="Y292" s="342"/>
      <c r="Z292" s="342"/>
      <c r="AA292" s="342"/>
      <c r="AB292" s="342"/>
      <c r="AC292" s="342"/>
      <c r="AD292" s="339"/>
    </row>
    <row r="293" spans="18:30" x14ac:dyDescent="0.25">
      <c r="R293" s="342"/>
      <c r="S293" s="342"/>
      <c r="T293" s="342"/>
      <c r="U293" s="342"/>
      <c r="V293" s="342"/>
      <c r="W293" s="342"/>
      <c r="X293" s="342"/>
      <c r="Y293" s="342"/>
      <c r="Z293" s="342"/>
      <c r="AA293" s="342"/>
      <c r="AB293" s="342"/>
      <c r="AC293" s="342"/>
      <c r="AD293" s="339"/>
    </row>
    <row r="294" spans="18:30" x14ac:dyDescent="0.25">
      <c r="R294" s="342"/>
      <c r="S294" s="342"/>
      <c r="T294" s="342"/>
      <c r="U294" s="342"/>
      <c r="V294" s="342"/>
      <c r="W294" s="342"/>
      <c r="X294" s="342"/>
      <c r="Y294" s="342"/>
      <c r="Z294" s="342"/>
      <c r="AA294" s="342"/>
      <c r="AB294" s="342"/>
      <c r="AC294" s="342"/>
      <c r="AD294" s="339"/>
    </row>
    <row r="295" spans="18:30" x14ac:dyDescent="0.25">
      <c r="R295" s="342"/>
      <c r="S295" s="342"/>
      <c r="T295" s="342"/>
      <c r="U295" s="342"/>
      <c r="V295" s="342"/>
      <c r="W295" s="342"/>
      <c r="X295" s="342"/>
      <c r="Y295" s="342"/>
      <c r="Z295" s="342"/>
      <c r="AA295" s="342"/>
      <c r="AB295" s="342"/>
      <c r="AC295" s="342"/>
      <c r="AD295" s="339"/>
    </row>
    <row r="296" spans="18:30" x14ac:dyDescent="0.25">
      <c r="R296" s="342"/>
      <c r="S296" s="342"/>
      <c r="T296" s="342"/>
      <c r="U296" s="342"/>
      <c r="V296" s="342"/>
      <c r="W296" s="342"/>
      <c r="X296" s="342"/>
      <c r="Y296" s="342"/>
      <c r="Z296" s="342"/>
      <c r="AA296" s="342"/>
      <c r="AB296" s="342"/>
      <c r="AC296" s="342"/>
      <c r="AD296" s="339"/>
    </row>
    <row r="297" spans="18:30" x14ac:dyDescent="0.25">
      <c r="R297" s="342"/>
      <c r="S297" s="342"/>
      <c r="T297" s="342"/>
      <c r="U297" s="342"/>
      <c r="V297" s="342"/>
      <c r="W297" s="342"/>
      <c r="X297" s="342"/>
      <c r="Y297" s="342"/>
      <c r="Z297" s="342"/>
      <c r="AA297" s="342"/>
      <c r="AB297" s="342"/>
      <c r="AC297" s="342"/>
      <c r="AD297" s="339"/>
    </row>
    <row r="298" spans="18:30" x14ac:dyDescent="0.25">
      <c r="R298" s="342"/>
      <c r="S298" s="342"/>
      <c r="T298" s="342"/>
      <c r="U298" s="342"/>
      <c r="V298" s="342"/>
      <c r="W298" s="342"/>
      <c r="X298" s="342"/>
      <c r="Y298" s="342"/>
      <c r="Z298" s="342"/>
      <c r="AA298" s="342"/>
      <c r="AB298" s="342"/>
      <c r="AC298" s="342"/>
      <c r="AD298" s="339"/>
    </row>
    <row r="299" spans="18:30" x14ac:dyDescent="0.25">
      <c r="R299" s="342"/>
      <c r="S299" s="342"/>
      <c r="T299" s="342"/>
      <c r="U299" s="342"/>
      <c r="V299" s="342"/>
      <c r="W299" s="342"/>
      <c r="X299" s="342"/>
      <c r="Y299" s="342"/>
      <c r="Z299" s="342"/>
      <c r="AA299" s="342"/>
      <c r="AB299" s="342"/>
      <c r="AC299" s="342"/>
      <c r="AD299" s="339"/>
    </row>
    <row r="300" spans="18:30" x14ac:dyDescent="0.25">
      <c r="R300" s="342"/>
      <c r="S300" s="342"/>
      <c r="T300" s="342"/>
      <c r="U300" s="342"/>
      <c r="V300" s="342"/>
      <c r="W300" s="342"/>
      <c r="X300" s="342"/>
      <c r="Y300" s="342"/>
      <c r="Z300" s="342"/>
      <c r="AA300" s="342"/>
      <c r="AB300" s="342"/>
      <c r="AC300" s="342"/>
      <c r="AD300" s="339"/>
    </row>
    <row r="301" spans="18:30" x14ac:dyDescent="0.25">
      <c r="R301" s="342"/>
      <c r="S301" s="342"/>
      <c r="T301" s="342"/>
      <c r="U301" s="342"/>
      <c r="V301" s="342"/>
      <c r="W301" s="342"/>
      <c r="X301" s="342"/>
      <c r="Y301" s="342"/>
      <c r="Z301" s="342"/>
      <c r="AA301" s="342"/>
      <c r="AB301" s="342"/>
      <c r="AC301" s="342"/>
      <c r="AD301" s="339"/>
    </row>
    <row r="302" spans="18:30" x14ac:dyDescent="0.25">
      <c r="R302" s="342"/>
      <c r="S302" s="342"/>
      <c r="T302" s="342"/>
      <c r="U302" s="342"/>
      <c r="V302" s="342"/>
      <c r="W302" s="342"/>
      <c r="X302" s="342"/>
      <c r="Y302" s="342"/>
      <c r="Z302" s="342"/>
      <c r="AA302" s="342"/>
      <c r="AB302" s="342"/>
      <c r="AC302" s="342"/>
      <c r="AD302" s="339"/>
    </row>
    <row r="303" spans="18:30" x14ac:dyDescent="0.25">
      <c r="R303" s="342"/>
      <c r="S303" s="342"/>
      <c r="T303" s="342"/>
      <c r="U303" s="342"/>
      <c r="V303" s="342"/>
      <c r="W303" s="342"/>
      <c r="X303" s="342"/>
      <c r="Y303" s="342"/>
      <c r="Z303" s="342"/>
      <c r="AA303" s="342"/>
      <c r="AB303" s="342"/>
      <c r="AC303" s="342"/>
      <c r="AD303" s="339"/>
    </row>
    <row r="304" spans="18:30" x14ac:dyDescent="0.25">
      <c r="R304" s="342"/>
      <c r="S304" s="342"/>
      <c r="T304" s="342"/>
      <c r="U304" s="342"/>
      <c r="V304" s="342"/>
      <c r="W304" s="342"/>
      <c r="X304" s="342"/>
      <c r="Y304" s="342"/>
      <c r="Z304" s="342"/>
      <c r="AA304" s="342"/>
      <c r="AB304" s="342"/>
      <c r="AC304" s="342"/>
      <c r="AD304" s="339"/>
    </row>
    <row r="305" spans="18:30" x14ac:dyDescent="0.25">
      <c r="R305" s="342"/>
      <c r="S305" s="342"/>
      <c r="T305" s="342"/>
      <c r="U305" s="342"/>
      <c r="V305" s="342"/>
      <c r="W305" s="342"/>
      <c r="X305" s="342"/>
      <c r="Y305" s="342"/>
      <c r="Z305" s="342"/>
      <c r="AA305" s="342"/>
      <c r="AB305" s="342"/>
      <c r="AC305" s="342"/>
      <c r="AD305" s="339"/>
    </row>
    <row r="306" spans="18:30" x14ac:dyDescent="0.25">
      <c r="R306" s="342"/>
      <c r="S306" s="342"/>
      <c r="T306" s="342"/>
      <c r="U306" s="342"/>
      <c r="V306" s="342"/>
      <c r="W306" s="342"/>
      <c r="X306" s="342"/>
      <c r="Y306" s="342"/>
      <c r="Z306" s="342"/>
      <c r="AA306" s="342"/>
      <c r="AB306" s="342"/>
      <c r="AC306" s="342"/>
      <c r="AD306" s="339"/>
    </row>
    <row r="307" spans="18:30" x14ac:dyDescent="0.25">
      <c r="R307" s="342"/>
      <c r="S307" s="342"/>
      <c r="T307" s="342"/>
      <c r="U307" s="342"/>
      <c r="V307" s="342"/>
      <c r="W307" s="342"/>
      <c r="X307" s="342"/>
      <c r="Y307" s="342"/>
      <c r="Z307" s="342"/>
      <c r="AA307" s="342"/>
      <c r="AB307" s="342"/>
      <c r="AC307" s="342"/>
      <c r="AD307" s="339"/>
    </row>
    <row r="308" spans="18:30" x14ac:dyDescent="0.25">
      <c r="R308" s="342"/>
      <c r="S308" s="342"/>
      <c r="T308" s="342"/>
      <c r="U308" s="342"/>
      <c r="V308" s="342"/>
      <c r="W308" s="342"/>
      <c r="X308" s="342"/>
      <c r="Y308" s="342"/>
      <c r="Z308" s="342"/>
      <c r="AA308" s="342"/>
      <c r="AB308" s="342"/>
      <c r="AC308" s="342"/>
      <c r="AD308" s="339"/>
    </row>
    <row r="309" spans="18:30" x14ac:dyDescent="0.25">
      <c r="R309" s="342"/>
      <c r="S309" s="342"/>
      <c r="T309" s="342"/>
      <c r="U309" s="342"/>
      <c r="V309" s="342"/>
      <c r="W309" s="342"/>
      <c r="X309" s="342"/>
      <c r="Y309" s="342"/>
      <c r="Z309" s="342"/>
      <c r="AA309" s="342"/>
      <c r="AB309" s="342"/>
      <c r="AC309" s="342"/>
      <c r="AD309" s="339"/>
    </row>
    <row r="310" spans="18:30" x14ac:dyDescent="0.25">
      <c r="R310" s="342"/>
      <c r="S310" s="342"/>
      <c r="T310" s="342"/>
      <c r="U310" s="342"/>
      <c r="V310" s="342"/>
      <c r="W310" s="342"/>
      <c r="X310" s="342"/>
      <c r="Y310" s="342"/>
      <c r="Z310" s="342"/>
      <c r="AA310" s="342"/>
      <c r="AB310" s="342"/>
      <c r="AC310" s="342"/>
      <c r="AD310" s="339"/>
    </row>
    <row r="311" spans="18:30" x14ac:dyDescent="0.25">
      <c r="R311" s="342"/>
      <c r="S311" s="342"/>
      <c r="T311" s="342"/>
      <c r="U311" s="342"/>
      <c r="V311" s="342"/>
      <c r="W311" s="342"/>
      <c r="X311" s="342"/>
      <c r="Y311" s="342"/>
      <c r="Z311" s="342"/>
      <c r="AA311" s="342"/>
      <c r="AB311" s="342"/>
      <c r="AC311" s="342"/>
      <c r="AD311" s="339"/>
    </row>
    <row r="312" spans="18:30" x14ac:dyDescent="0.25">
      <c r="R312" s="342"/>
      <c r="S312" s="342"/>
      <c r="T312" s="342"/>
      <c r="U312" s="342"/>
      <c r="V312" s="342"/>
      <c r="W312" s="342"/>
      <c r="X312" s="342"/>
      <c r="Y312" s="342"/>
      <c r="Z312" s="342"/>
      <c r="AA312" s="342"/>
      <c r="AB312" s="342"/>
      <c r="AC312" s="342"/>
      <c r="AD312" s="339"/>
    </row>
    <row r="313" spans="18:30" x14ac:dyDescent="0.25">
      <c r="R313" s="342"/>
      <c r="S313" s="342"/>
      <c r="T313" s="342"/>
      <c r="U313" s="342"/>
      <c r="V313" s="342"/>
      <c r="W313" s="342"/>
      <c r="X313" s="342"/>
      <c r="Y313" s="342"/>
      <c r="Z313" s="342"/>
      <c r="AA313" s="342"/>
      <c r="AB313" s="342"/>
      <c r="AC313" s="342"/>
      <c r="AD313" s="339"/>
    </row>
    <row r="314" spans="18:30" x14ac:dyDescent="0.25">
      <c r="R314" s="342"/>
      <c r="S314" s="342"/>
      <c r="T314" s="342"/>
      <c r="U314" s="342"/>
      <c r="V314" s="342"/>
      <c r="W314" s="342"/>
      <c r="X314" s="342"/>
      <c r="Y314" s="342"/>
      <c r="Z314" s="342"/>
      <c r="AA314" s="342"/>
      <c r="AB314" s="342"/>
      <c r="AC314" s="342"/>
      <c r="AD314" s="339"/>
    </row>
    <row r="315" spans="18:30" x14ac:dyDescent="0.25">
      <c r="R315" s="342"/>
      <c r="S315" s="342"/>
      <c r="T315" s="342"/>
      <c r="U315" s="342"/>
      <c r="V315" s="342"/>
      <c r="W315" s="342"/>
      <c r="X315" s="342"/>
      <c r="Y315" s="342"/>
      <c r="Z315" s="342"/>
      <c r="AA315" s="342"/>
      <c r="AB315" s="342"/>
      <c r="AC315" s="342"/>
      <c r="AD315" s="339"/>
    </row>
    <row r="316" spans="18:30" x14ac:dyDescent="0.25">
      <c r="R316" s="342"/>
      <c r="S316" s="342"/>
      <c r="T316" s="342"/>
      <c r="U316" s="342"/>
      <c r="V316" s="342"/>
      <c r="W316" s="342"/>
      <c r="X316" s="342"/>
      <c r="Y316" s="342"/>
      <c r="Z316" s="342"/>
      <c r="AA316" s="342"/>
      <c r="AB316" s="342"/>
      <c r="AC316" s="342"/>
      <c r="AD316" s="339"/>
    </row>
    <row r="317" spans="18:30" x14ac:dyDescent="0.25">
      <c r="R317" s="342"/>
      <c r="S317" s="342"/>
      <c r="T317" s="342"/>
      <c r="U317" s="342"/>
      <c r="V317" s="342"/>
      <c r="W317" s="342"/>
      <c r="X317" s="342"/>
      <c r="Y317" s="342"/>
      <c r="Z317" s="342"/>
      <c r="AA317" s="342"/>
      <c r="AB317" s="342"/>
      <c r="AC317" s="342"/>
      <c r="AD317" s="339"/>
    </row>
    <row r="318" spans="18:30" x14ac:dyDescent="0.25">
      <c r="R318" s="342"/>
      <c r="S318" s="342"/>
      <c r="T318" s="342"/>
      <c r="U318" s="342"/>
      <c r="V318" s="342"/>
      <c r="W318" s="342"/>
      <c r="X318" s="342"/>
      <c r="Y318" s="342"/>
      <c r="Z318" s="342"/>
      <c r="AA318" s="342"/>
      <c r="AB318" s="342"/>
      <c r="AC318" s="342"/>
      <c r="AD318" s="339"/>
    </row>
    <row r="319" spans="18:30" x14ac:dyDescent="0.25">
      <c r="R319" s="342"/>
      <c r="S319" s="342"/>
      <c r="T319" s="342"/>
      <c r="U319" s="342"/>
      <c r="V319" s="342"/>
      <c r="W319" s="342"/>
      <c r="X319" s="342"/>
      <c r="Y319" s="342"/>
      <c r="Z319" s="342"/>
      <c r="AA319" s="342"/>
      <c r="AB319" s="342"/>
      <c r="AC319" s="342"/>
      <c r="AD319" s="339"/>
    </row>
    <row r="320" spans="18:30" x14ac:dyDescent="0.25">
      <c r="R320" s="342"/>
      <c r="S320" s="342"/>
      <c r="T320" s="342"/>
      <c r="U320" s="342"/>
      <c r="V320" s="342"/>
      <c r="W320" s="342"/>
      <c r="X320" s="342"/>
      <c r="Y320" s="342"/>
      <c r="Z320" s="342"/>
      <c r="AA320" s="342"/>
      <c r="AB320" s="342"/>
      <c r="AC320" s="342"/>
      <c r="AD320" s="339"/>
    </row>
    <row r="321" spans="18:30" x14ac:dyDescent="0.25">
      <c r="R321" s="342"/>
      <c r="S321" s="342"/>
      <c r="T321" s="342"/>
      <c r="U321" s="342"/>
      <c r="V321" s="342"/>
      <c r="W321" s="342"/>
      <c r="X321" s="342"/>
      <c r="Y321" s="342"/>
      <c r="Z321" s="342"/>
      <c r="AA321" s="342"/>
      <c r="AB321" s="342"/>
      <c r="AC321" s="342"/>
      <c r="AD321" s="339"/>
    </row>
    <row r="322" spans="18:30" x14ac:dyDescent="0.25">
      <c r="R322" s="342"/>
      <c r="S322" s="342"/>
      <c r="T322" s="342"/>
      <c r="U322" s="342"/>
      <c r="V322" s="342"/>
      <c r="W322" s="342"/>
      <c r="X322" s="342"/>
      <c r="Y322" s="342"/>
      <c r="Z322" s="342"/>
      <c r="AA322" s="342"/>
      <c r="AB322" s="342"/>
      <c r="AC322" s="342"/>
      <c r="AD322" s="339"/>
    </row>
    <row r="323" spans="18:30" x14ac:dyDescent="0.25">
      <c r="R323" s="342"/>
      <c r="S323" s="342"/>
      <c r="T323" s="342"/>
      <c r="U323" s="342"/>
      <c r="V323" s="342"/>
      <c r="W323" s="342"/>
      <c r="X323" s="342"/>
      <c r="Y323" s="342"/>
      <c r="Z323" s="342"/>
      <c r="AA323" s="342"/>
      <c r="AB323" s="342"/>
      <c r="AC323" s="342"/>
      <c r="AD323" s="339"/>
    </row>
    <row r="324" spans="18:30" x14ac:dyDescent="0.25">
      <c r="R324" s="342"/>
      <c r="S324" s="342"/>
      <c r="T324" s="342"/>
      <c r="U324" s="342"/>
      <c r="V324" s="342"/>
      <c r="W324" s="342"/>
      <c r="X324" s="342"/>
      <c r="Y324" s="342"/>
      <c r="Z324" s="342"/>
      <c r="AA324" s="342"/>
      <c r="AB324" s="342"/>
      <c r="AC324" s="342"/>
      <c r="AD324" s="339"/>
    </row>
    <row r="325" spans="18:30" x14ac:dyDescent="0.25">
      <c r="R325" s="342"/>
      <c r="S325" s="342"/>
      <c r="T325" s="342"/>
      <c r="U325" s="342"/>
      <c r="V325" s="342"/>
      <c r="W325" s="342"/>
      <c r="X325" s="342"/>
      <c r="Y325" s="342"/>
      <c r="Z325" s="342"/>
      <c r="AA325" s="342"/>
      <c r="AB325" s="342"/>
      <c r="AC325" s="342"/>
      <c r="AD325" s="339"/>
    </row>
    <row r="326" spans="18:30" x14ac:dyDescent="0.25">
      <c r="R326" s="342"/>
      <c r="S326" s="342"/>
      <c r="T326" s="342"/>
      <c r="U326" s="342"/>
      <c r="V326" s="342"/>
      <c r="W326" s="342"/>
      <c r="X326" s="342"/>
      <c r="Y326" s="342"/>
      <c r="Z326" s="342"/>
      <c r="AA326" s="342"/>
      <c r="AB326" s="342"/>
      <c r="AC326" s="342"/>
      <c r="AD326" s="339"/>
    </row>
    <row r="327" spans="18:30" x14ac:dyDescent="0.25">
      <c r="R327" s="342"/>
      <c r="S327" s="342"/>
      <c r="T327" s="342"/>
      <c r="U327" s="342"/>
      <c r="V327" s="342"/>
      <c r="W327" s="342"/>
      <c r="X327" s="342"/>
      <c r="Y327" s="342"/>
      <c r="Z327" s="342"/>
      <c r="AA327" s="342"/>
      <c r="AB327" s="342"/>
      <c r="AC327" s="342"/>
      <c r="AD327" s="339"/>
    </row>
    <row r="328" spans="18:30" x14ac:dyDescent="0.25">
      <c r="R328" s="342"/>
      <c r="S328" s="342"/>
      <c r="T328" s="342"/>
      <c r="U328" s="342"/>
      <c r="V328" s="342"/>
      <c r="W328" s="342"/>
      <c r="X328" s="342"/>
      <c r="Y328" s="342"/>
      <c r="Z328" s="342"/>
      <c r="AA328" s="342"/>
      <c r="AB328" s="342"/>
      <c r="AC328" s="342"/>
      <c r="AD328" s="339"/>
    </row>
    <row r="329" spans="18:30" x14ac:dyDescent="0.25">
      <c r="R329" s="342"/>
      <c r="S329" s="342"/>
      <c r="T329" s="342"/>
      <c r="U329" s="342"/>
      <c r="V329" s="342"/>
      <c r="W329" s="342"/>
      <c r="X329" s="342"/>
      <c r="Y329" s="342"/>
      <c r="Z329" s="342"/>
      <c r="AA329" s="342"/>
      <c r="AB329" s="342"/>
      <c r="AC329" s="342"/>
      <c r="AD329" s="339"/>
    </row>
    <row r="330" spans="18:30" x14ac:dyDescent="0.25">
      <c r="R330" s="342"/>
      <c r="S330" s="342"/>
      <c r="T330" s="342"/>
      <c r="U330" s="342"/>
      <c r="V330" s="342"/>
      <c r="W330" s="342"/>
      <c r="X330" s="342"/>
      <c r="Y330" s="342"/>
      <c r="Z330" s="342"/>
      <c r="AA330" s="342"/>
      <c r="AB330" s="342"/>
      <c r="AC330" s="342"/>
      <c r="AD330" s="339"/>
    </row>
    <row r="331" spans="18:30" x14ac:dyDescent="0.25">
      <c r="R331" s="342"/>
      <c r="S331" s="342"/>
      <c r="T331" s="342"/>
      <c r="U331" s="342"/>
      <c r="V331" s="342"/>
      <c r="W331" s="342"/>
      <c r="X331" s="342"/>
      <c r="Y331" s="342"/>
      <c r="Z331" s="342"/>
      <c r="AA331" s="342"/>
      <c r="AB331" s="342"/>
      <c r="AC331" s="342"/>
      <c r="AD331" s="339"/>
    </row>
    <row r="332" spans="18:30" x14ac:dyDescent="0.25">
      <c r="R332" s="342"/>
      <c r="S332" s="342"/>
      <c r="T332" s="342"/>
      <c r="U332" s="342"/>
      <c r="V332" s="342"/>
      <c r="W332" s="342"/>
      <c r="X332" s="342"/>
      <c r="Y332" s="342"/>
      <c r="Z332" s="342"/>
      <c r="AA332" s="342"/>
      <c r="AB332" s="342"/>
      <c r="AC332" s="342"/>
      <c r="AD332" s="339"/>
    </row>
    <row r="333" spans="18:30" x14ac:dyDescent="0.25">
      <c r="R333" s="342"/>
      <c r="S333" s="342"/>
      <c r="T333" s="342"/>
      <c r="U333" s="342"/>
      <c r="V333" s="342"/>
      <c r="W333" s="342"/>
      <c r="X333" s="342"/>
      <c r="Y333" s="342"/>
      <c r="Z333" s="342"/>
      <c r="AA333" s="342"/>
      <c r="AB333" s="342"/>
      <c r="AC333" s="342"/>
      <c r="AD333" s="339"/>
    </row>
    <row r="334" spans="18:30" x14ac:dyDescent="0.25">
      <c r="R334" s="342"/>
      <c r="S334" s="342"/>
      <c r="T334" s="342"/>
      <c r="U334" s="342"/>
      <c r="V334" s="342"/>
      <c r="W334" s="342"/>
      <c r="X334" s="342"/>
      <c r="Y334" s="342"/>
      <c r="Z334" s="342"/>
      <c r="AA334" s="342"/>
      <c r="AB334" s="342"/>
      <c r="AC334" s="342"/>
      <c r="AD334" s="339"/>
    </row>
    <row r="335" spans="18:30" x14ac:dyDescent="0.25">
      <c r="R335" s="342"/>
      <c r="S335" s="342"/>
      <c r="T335" s="342"/>
      <c r="U335" s="342"/>
      <c r="V335" s="342"/>
      <c r="W335" s="342"/>
      <c r="X335" s="342"/>
      <c r="Y335" s="342"/>
      <c r="Z335" s="342"/>
      <c r="AA335" s="342"/>
      <c r="AB335" s="342"/>
      <c r="AC335" s="342"/>
      <c r="AD335" s="339"/>
    </row>
    <row r="336" spans="18:30" x14ac:dyDescent="0.25">
      <c r="R336" s="342"/>
      <c r="S336" s="342"/>
      <c r="T336" s="342"/>
      <c r="U336" s="342"/>
      <c r="V336" s="342"/>
      <c r="W336" s="342"/>
      <c r="X336" s="342"/>
      <c r="Y336" s="342"/>
      <c r="Z336" s="342"/>
      <c r="AA336" s="342"/>
      <c r="AB336" s="342"/>
      <c r="AC336" s="342"/>
      <c r="AD336" s="339"/>
    </row>
    <row r="337" spans="18:30" x14ac:dyDescent="0.25">
      <c r="R337" s="342"/>
      <c r="S337" s="342"/>
      <c r="T337" s="342"/>
      <c r="U337" s="342"/>
      <c r="V337" s="342"/>
      <c r="W337" s="342"/>
      <c r="X337" s="342"/>
      <c r="Y337" s="342"/>
      <c r="Z337" s="342"/>
      <c r="AA337" s="342"/>
      <c r="AB337" s="342"/>
      <c r="AC337" s="342"/>
      <c r="AD337" s="339"/>
    </row>
    <row r="338" spans="18:30" x14ac:dyDescent="0.25">
      <c r="R338" s="342"/>
      <c r="S338" s="342"/>
      <c r="T338" s="342"/>
      <c r="U338" s="342"/>
      <c r="V338" s="342"/>
      <c r="W338" s="342"/>
      <c r="X338" s="342"/>
      <c r="Y338" s="342"/>
      <c r="Z338" s="342"/>
      <c r="AA338" s="342"/>
      <c r="AB338" s="342"/>
      <c r="AC338" s="342"/>
      <c r="AD338" s="339"/>
    </row>
    <row r="339" spans="18:30" x14ac:dyDescent="0.25">
      <c r="R339" s="342"/>
      <c r="S339" s="342"/>
      <c r="T339" s="342"/>
      <c r="U339" s="342"/>
      <c r="V339" s="342"/>
      <c r="W339" s="342"/>
      <c r="X339" s="342"/>
      <c r="Y339" s="342"/>
      <c r="Z339" s="342"/>
      <c r="AA339" s="342"/>
      <c r="AB339" s="342"/>
      <c r="AC339" s="342"/>
      <c r="AD339" s="339"/>
    </row>
    <row r="340" spans="18:30" x14ac:dyDescent="0.25">
      <c r="R340" s="342"/>
      <c r="S340" s="342"/>
      <c r="T340" s="342"/>
      <c r="U340" s="342"/>
      <c r="V340" s="342"/>
      <c r="W340" s="342"/>
      <c r="X340" s="342"/>
      <c r="Y340" s="342"/>
      <c r="Z340" s="342"/>
      <c r="AA340" s="342"/>
      <c r="AB340" s="342"/>
      <c r="AC340" s="342"/>
      <c r="AD340" s="339"/>
    </row>
    <row r="341" spans="18:30" x14ac:dyDescent="0.25">
      <c r="R341" s="342"/>
      <c r="S341" s="342"/>
      <c r="T341" s="342"/>
      <c r="U341" s="342"/>
      <c r="V341" s="342"/>
      <c r="W341" s="342"/>
      <c r="X341" s="342"/>
      <c r="Y341" s="342"/>
      <c r="Z341" s="342"/>
      <c r="AA341" s="342"/>
      <c r="AB341" s="342"/>
      <c r="AC341" s="342"/>
      <c r="AD341" s="339"/>
    </row>
    <row r="342" spans="18:30" x14ac:dyDescent="0.25">
      <c r="R342" s="342"/>
      <c r="S342" s="342"/>
      <c r="T342" s="342"/>
      <c r="U342" s="342"/>
      <c r="V342" s="342"/>
      <c r="W342" s="342"/>
      <c r="X342" s="342"/>
      <c r="Y342" s="342"/>
      <c r="Z342" s="342"/>
      <c r="AA342" s="342"/>
      <c r="AB342" s="342"/>
      <c r="AC342" s="342"/>
      <c r="AD342" s="339"/>
    </row>
    <row r="343" spans="18:30" x14ac:dyDescent="0.25">
      <c r="R343" s="342"/>
      <c r="S343" s="342"/>
      <c r="T343" s="342"/>
      <c r="U343" s="342"/>
      <c r="V343" s="342"/>
      <c r="W343" s="342"/>
      <c r="X343" s="342"/>
      <c r="Y343" s="342"/>
      <c r="Z343" s="342"/>
      <c r="AA343" s="342"/>
      <c r="AB343" s="342"/>
      <c r="AC343" s="342"/>
      <c r="AD343" s="339"/>
    </row>
    <row r="344" spans="18:30" x14ac:dyDescent="0.25">
      <c r="R344" s="342"/>
      <c r="S344" s="342"/>
      <c r="T344" s="342"/>
      <c r="U344" s="342"/>
      <c r="V344" s="342"/>
      <c r="W344" s="342"/>
      <c r="X344" s="342"/>
      <c r="Y344" s="342"/>
      <c r="Z344" s="342"/>
      <c r="AA344" s="342"/>
      <c r="AB344" s="342"/>
      <c r="AC344" s="342"/>
      <c r="AD344" s="339"/>
    </row>
    <row r="345" spans="18:30" x14ac:dyDescent="0.25">
      <c r="R345" s="342"/>
      <c r="S345" s="342"/>
      <c r="T345" s="342"/>
      <c r="U345" s="342"/>
      <c r="V345" s="342"/>
      <c r="W345" s="342"/>
      <c r="X345" s="342"/>
      <c r="Y345" s="342"/>
      <c r="Z345" s="342"/>
      <c r="AA345" s="342"/>
      <c r="AB345" s="342"/>
      <c r="AC345" s="342"/>
      <c r="AD345" s="339"/>
    </row>
    <row r="346" spans="18:30" x14ac:dyDescent="0.25">
      <c r="R346" s="342"/>
      <c r="S346" s="342"/>
      <c r="T346" s="342"/>
      <c r="U346" s="342"/>
      <c r="V346" s="342"/>
      <c r="W346" s="342"/>
      <c r="X346" s="342"/>
      <c r="Y346" s="342"/>
      <c r="Z346" s="342"/>
      <c r="AA346" s="342"/>
      <c r="AB346" s="342"/>
      <c r="AC346" s="342"/>
      <c r="AD346" s="339"/>
    </row>
    <row r="347" spans="18:30" x14ac:dyDescent="0.25">
      <c r="R347" s="342"/>
      <c r="S347" s="342"/>
      <c r="T347" s="342"/>
      <c r="U347" s="342"/>
      <c r="V347" s="342"/>
      <c r="W347" s="342"/>
      <c r="X347" s="342"/>
      <c r="Y347" s="342"/>
      <c r="Z347" s="342"/>
      <c r="AA347" s="342"/>
      <c r="AB347" s="342"/>
      <c r="AC347" s="342"/>
      <c r="AD347" s="339"/>
    </row>
    <row r="348" spans="18:30" x14ac:dyDescent="0.25">
      <c r="R348" s="342"/>
      <c r="S348" s="342"/>
      <c r="T348" s="342"/>
      <c r="U348" s="342"/>
      <c r="V348" s="342"/>
      <c r="W348" s="342"/>
      <c r="X348" s="342"/>
      <c r="Y348" s="342"/>
      <c r="Z348" s="342"/>
      <c r="AA348" s="342"/>
      <c r="AB348" s="342"/>
      <c r="AC348" s="342"/>
      <c r="AD348" s="339"/>
    </row>
    <row r="349" spans="18:30" x14ac:dyDescent="0.25">
      <c r="R349" s="342"/>
      <c r="S349" s="342"/>
      <c r="T349" s="342"/>
      <c r="U349" s="342"/>
      <c r="V349" s="342"/>
      <c r="W349" s="342"/>
      <c r="X349" s="342"/>
      <c r="Y349" s="342"/>
      <c r="Z349" s="342"/>
      <c r="AA349" s="342"/>
      <c r="AB349" s="342"/>
      <c r="AC349" s="342"/>
      <c r="AD349" s="339"/>
    </row>
    <row r="350" spans="18:30" x14ac:dyDescent="0.25">
      <c r="R350" s="342"/>
      <c r="S350" s="342"/>
      <c r="T350" s="342"/>
      <c r="U350" s="342"/>
      <c r="V350" s="342"/>
      <c r="W350" s="342"/>
      <c r="X350" s="342"/>
      <c r="Y350" s="342"/>
      <c r="Z350" s="342"/>
      <c r="AA350" s="342"/>
      <c r="AB350" s="342"/>
      <c r="AC350" s="342"/>
      <c r="AD350" s="339"/>
    </row>
    <row r="351" spans="18:30" x14ac:dyDescent="0.25">
      <c r="R351" s="342"/>
      <c r="S351" s="342"/>
      <c r="T351" s="342"/>
      <c r="U351" s="342"/>
      <c r="V351" s="342"/>
      <c r="W351" s="342"/>
      <c r="X351" s="342"/>
      <c r="Y351" s="342"/>
      <c r="Z351" s="342"/>
      <c r="AA351" s="342"/>
      <c r="AB351" s="342"/>
      <c r="AC351" s="342"/>
      <c r="AD351" s="339"/>
    </row>
    <row r="352" spans="18:30" x14ac:dyDescent="0.25">
      <c r="R352" s="342"/>
      <c r="S352" s="342"/>
      <c r="T352" s="342"/>
      <c r="U352" s="342"/>
      <c r="V352" s="342"/>
      <c r="W352" s="342"/>
      <c r="X352" s="342"/>
      <c r="Y352" s="342"/>
      <c r="Z352" s="342"/>
      <c r="AA352" s="342"/>
      <c r="AB352" s="342"/>
      <c r="AC352" s="342"/>
      <c r="AD352" s="339"/>
    </row>
    <row r="353" spans="18:30" x14ac:dyDescent="0.25">
      <c r="R353" s="342"/>
      <c r="S353" s="342"/>
      <c r="T353" s="342"/>
      <c r="U353" s="342"/>
      <c r="V353" s="342"/>
      <c r="W353" s="342"/>
      <c r="X353" s="342"/>
      <c r="Y353" s="342"/>
      <c r="Z353" s="342"/>
      <c r="AA353" s="342"/>
      <c r="AB353" s="342"/>
      <c r="AC353" s="342"/>
      <c r="AD353" s="339"/>
    </row>
    <row r="354" spans="18:30" x14ac:dyDescent="0.25">
      <c r="R354" s="342"/>
      <c r="S354" s="342"/>
      <c r="T354" s="342"/>
      <c r="U354" s="342"/>
      <c r="V354" s="342"/>
      <c r="W354" s="342"/>
      <c r="X354" s="342"/>
      <c r="Y354" s="342"/>
      <c r="Z354" s="342"/>
      <c r="AA354" s="342"/>
      <c r="AB354" s="342"/>
      <c r="AC354" s="342"/>
      <c r="AD354" s="339"/>
    </row>
    <row r="355" spans="18:30" x14ac:dyDescent="0.25">
      <c r="R355" s="342"/>
      <c r="S355" s="342"/>
      <c r="T355" s="342"/>
      <c r="U355" s="342"/>
      <c r="V355" s="342"/>
      <c r="W355" s="342"/>
      <c r="X355" s="342"/>
      <c r="Y355" s="342"/>
      <c r="Z355" s="342"/>
      <c r="AA355" s="342"/>
      <c r="AB355" s="342"/>
      <c r="AC355" s="342"/>
      <c r="AD355" s="339"/>
    </row>
    <row r="356" spans="18:30" x14ac:dyDescent="0.25">
      <c r="R356" s="342"/>
      <c r="S356" s="342"/>
      <c r="T356" s="342"/>
      <c r="U356" s="342"/>
      <c r="V356" s="342"/>
      <c r="W356" s="342"/>
      <c r="X356" s="342"/>
      <c r="Y356" s="342"/>
      <c r="Z356" s="342"/>
      <c r="AA356" s="342"/>
      <c r="AB356" s="342"/>
      <c r="AC356" s="342"/>
      <c r="AD356" s="339"/>
    </row>
    <row r="357" spans="18:30" x14ac:dyDescent="0.25">
      <c r="R357" s="342"/>
      <c r="S357" s="342"/>
      <c r="T357" s="342"/>
      <c r="U357" s="342"/>
      <c r="V357" s="342"/>
      <c r="W357" s="342"/>
      <c r="X357" s="342"/>
      <c r="Y357" s="342"/>
      <c r="Z357" s="342"/>
      <c r="AA357" s="342"/>
      <c r="AB357" s="342"/>
      <c r="AC357" s="342"/>
      <c r="AD357" s="339"/>
    </row>
    <row r="358" spans="18:30" x14ac:dyDescent="0.25">
      <c r="R358" s="342"/>
      <c r="S358" s="342"/>
      <c r="T358" s="342"/>
      <c r="U358" s="342"/>
      <c r="V358" s="342"/>
      <c r="W358" s="342"/>
      <c r="X358" s="342"/>
      <c r="Y358" s="342"/>
      <c r="Z358" s="342"/>
      <c r="AA358" s="342"/>
      <c r="AB358" s="342"/>
      <c r="AC358" s="342"/>
      <c r="AD358" s="339"/>
    </row>
    <row r="359" spans="18:30" x14ac:dyDescent="0.25">
      <c r="R359" s="342"/>
      <c r="S359" s="342"/>
      <c r="T359" s="342"/>
      <c r="U359" s="342"/>
      <c r="V359" s="342"/>
      <c r="W359" s="342"/>
      <c r="X359" s="342"/>
      <c r="Y359" s="342"/>
      <c r="Z359" s="342"/>
      <c r="AA359" s="342"/>
      <c r="AB359" s="342"/>
      <c r="AC359" s="342"/>
      <c r="AD359" s="339"/>
    </row>
    <row r="360" spans="18:30" x14ac:dyDescent="0.25">
      <c r="R360" s="342"/>
      <c r="S360" s="342"/>
      <c r="T360" s="342"/>
      <c r="U360" s="342"/>
      <c r="V360" s="342"/>
      <c r="W360" s="342"/>
      <c r="X360" s="342"/>
      <c r="Y360" s="342"/>
      <c r="Z360" s="342"/>
      <c r="AA360" s="342"/>
      <c r="AB360" s="342"/>
      <c r="AC360" s="342"/>
      <c r="AD360" s="339"/>
    </row>
    <row r="361" spans="18:30" x14ac:dyDescent="0.25">
      <c r="R361" s="342"/>
      <c r="S361" s="342"/>
      <c r="T361" s="342"/>
      <c r="U361" s="342"/>
      <c r="V361" s="342"/>
      <c r="W361" s="342"/>
      <c r="X361" s="342"/>
      <c r="Y361" s="342"/>
      <c r="Z361" s="342"/>
      <c r="AA361" s="342"/>
      <c r="AB361" s="342"/>
      <c r="AC361" s="342"/>
      <c r="AD361" s="339"/>
    </row>
    <row r="362" spans="18:30" x14ac:dyDescent="0.25">
      <c r="R362" s="342"/>
      <c r="S362" s="342"/>
      <c r="T362" s="342"/>
      <c r="U362" s="342"/>
      <c r="V362" s="342"/>
      <c r="W362" s="342"/>
      <c r="X362" s="342"/>
      <c r="Y362" s="342"/>
      <c r="Z362" s="342"/>
      <c r="AA362" s="342"/>
      <c r="AB362" s="342"/>
      <c r="AC362" s="342"/>
      <c r="AD362" s="339"/>
    </row>
    <row r="363" spans="18:30" x14ac:dyDescent="0.25">
      <c r="R363" s="342"/>
      <c r="S363" s="342"/>
      <c r="T363" s="342"/>
      <c r="U363" s="342"/>
      <c r="V363" s="342"/>
      <c r="W363" s="342"/>
      <c r="X363" s="342"/>
      <c r="Y363" s="342"/>
      <c r="Z363" s="342"/>
      <c r="AA363" s="342"/>
      <c r="AB363" s="342"/>
      <c r="AC363" s="342"/>
      <c r="AD363" s="339"/>
    </row>
    <row r="364" spans="18:30" x14ac:dyDescent="0.25">
      <c r="R364" s="342"/>
      <c r="S364" s="342"/>
      <c r="T364" s="342"/>
      <c r="U364" s="342"/>
      <c r="V364" s="342"/>
      <c r="W364" s="342"/>
      <c r="X364" s="342"/>
      <c r="Y364" s="342"/>
      <c r="Z364" s="342"/>
      <c r="AA364" s="342"/>
      <c r="AB364" s="342"/>
      <c r="AC364" s="342"/>
      <c r="AD364" s="339"/>
    </row>
    <row r="365" spans="18:30" x14ac:dyDescent="0.25">
      <c r="R365" s="342"/>
      <c r="S365" s="342"/>
      <c r="T365" s="342"/>
      <c r="U365" s="342"/>
      <c r="V365" s="342"/>
      <c r="W365" s="342"/>
      <c r="X365" s="342"/>
      <c r="Y365" s="342"/>
      <c r="Z365" s="342"/>
      <c r="AA365" s="342"/>
      <c r="AB365" s="342"/>
      <c r="AC365" s="342"/>
      <c r="AD365" s="339"/>
    </row>
    <row r="366" spans="18:30" x14ac:dyDescent="0.25">
      <c r="R366" s="342"/>
      <c r="S366" s="342"/>
      <c r="T366" s="342"/>
      <c r="U366" s="342"/>
      <c r="V366" s="342"/>
      <c r="W366" s="342"/>
      <c r="X366" s="342"/>
      <c r="Y366" s="342"/>
      <c r="Z366" s="342"/>
      <c r="AA366" s="342"/>
      <c r="AB366" s="342"/>
      <c r="AC366" s="342"/>
      <c r="AD366" s="339"/>
    </row>
    <row r="367" spans="18:30" x14ac:dyDescent="0.25">
      <c r="R367" s="342"/>
      <c r="S367" s="342"/>
      <c r="T367" s="342"/>
      <c r="U367" s="342"/>
      <c r="V367" s="342"/>
      <c r="W367" s="342"/>
      <c r="X367" s="342"/>
      <c r="Y367" s="342"/>
      <c r="Z367" s="342"/>
      <c r="AA367" s="342"/>
      <c r="AB367" s="342"/>
      <c r="AC367" s="342"/>
      <c r="AD367" s="339"/>
    </row>
    <row r="368" spans="18:30" x14ac:dyDescent="0.25">
      <c r="R368" s="342"/>
      <c r="S368" s="342"/>
      <c r="T368" s="342"/>
      <c r="U368" s="342"/>
      <c r="V368" s="342"/>
      <c r="W368" s="342"/>
      <c r="X368" s="342"/>
      <c r="Y368" s="342"/>
      <c r="Z368" s="342"/>
      <c r="AA368" s="342"/>
      <c r="AB368" s="342"/>
      <c r="AC368" s="342"/>
      <c r="AD368" s="339"/>
    </row>
    <row r="369" spans="18:30" x14ac:dyDescent="0.25">
      <c r="R369" s="342"/>
      <c r="S369" s="342"/>
      <c r="T369" s="342"/>
      <c r="U369" s="342"/>
      <c r="V369" s="342"/>
      <c r="W369" s="342"/>
      <c r="X369" s="342"/>
      <c r="Y369" s="342"/>
      <c r="Z369" s="342"/>
      <c r="AA369" s="342"/>
      <c r="AB369" s="342"/>
      <c r="AC369" s="342"/>
      <c r="AD369" s="339"/>
    </row>
    <row r="370" spans="18:30" x14ac:dyDescent="0.25">
      <c r="R370" s="342"/>
      <c r="S370" s="342"/>
      <c r="T370" s="342"/>
      <c r="U370" s="342"/>
      <c r="V370" s="342"/>
      <c r="W370" s="342"/>
      <c r="X370" s="342"/>
      <c r="Y370" s="342"/>
      <c r="Z370" s="342"/>
      <c r="AA370" s="342"/>
      <c r="AB370" s="342"/>
      <c r="AC370" s="342"/>
      <c r="AD370" s="339"/>
    </row>
    <row r="371" spans="18:30" x14ac:dyDescent="0.25">
      <c r="R371" s="342"/>
      <c r="S371" s="342"/>
      <c r="T371" s="342"/>
      <c r="U371" s="342"/>
      <c r="V371" s="342"/>
      <c r="W371" s="342"/>
      <c r="X371" s="342"/>
      <c r="Y371" s="342"/>
      <c r="Z371" s="342"/>
      <c r="AA371" s="342"/>
      <c r="AB371" s="342"/>
      <c r="AC371" s="342"/>
      <c r="AD371" s="339"/>
    </row>
    <row r="372" spans="18:30" x14ac:dyDescent="0.25">
      <c r="R372" s="342"/>
      <c r="S372" s="342"/>
      <c r="T372" s="342"/>
      <c r="U372" s="342"/>
      <c r="V372" s="342"/>
      <c r="W372" s="342"/>
      <c r="X372" s="342"/>
      <c r="Y372" s="342"/>
      <c r="Z372" s="342"/>
      <c r="AA372" s="342"/>
      <c r="AB372" s="342"/>
      <c r="AC372" s="342"/>
      <c r="AD372" s="339"/>
    </row>
    <row r="373" spans="18:30" x14ac:dyDescent="0.25">
      <c r="R373" s="342"/>
      <c r="S373" s="342"/>
      <c r="T373" s="342"/>
      <c r="U373" s="342"/>
      <c r="V373" s="342"/>
      <c r="W373" s="342"/>
      <c r="X373" s="342"/>
      <c r="Y373" s="342"/>
      <c r="Z373" s="342"/>
      <c r="AA373" s="342"/>
      <c r="AB373" s="342"/>
      <c r="AC373" s="342"/>
      <c r="AD373" s="339"/>
    </row>
    <row r="374" spans="18:30" x14ac:dyDescent="0.25">
      <c r="R374" s="342"/>
      <c r="S374" s="342"/>
      <c r="T374" s="342"/>
      <c r="U374" s="342"/>
      <c r="V374" s="342"/>
      <c r="W374" s="342"/>
      <c r="X374" s="342"/>
      <c r="Y374" s="342"/>
      <c r="Z374" s="342"/>
      <c r="AA374" s="342"/>
      <c r="AB374" s="342"/>
      <c r="AC374" s="342"/>
      <c r="AD374" s="339"/>
    </row>
    <row r="375" spans="18:30" x14ac:dyDescent="0.25">
      <c r="R375" s="342"/>
      <c r="S375" s="342"/>
      <c r="T375" s="342"/>
      <c r="U375" s="342"/>
      <c r="V375" s="342"/>
      <c r="W375" s="342"/>
      <c r="X375" s="342"/>
      <c r="Y375" s="342"/>
      <c r="Z375" s="342"/>
      <c r="AA375" s="342"/>
      <c r="AB375" s="342"/>
      <c r="AC375" s="342"/>
      <c r="AD375" s="339"/>
    </row>
    <row r="376" spans="18:30" x14ac:dyDescent="0.25">
      <c r="R376" s="342"/>
      <c r="S376" s="342"/>
      <c r="T376" s="342"/>
      <c r="U376" s="342"/>
      <c r="V376" s="342"/>
      <c r="W376" s="342"/>
      <c r="X376" s="342"/>
      <c r="Y376" s="342"/>
      <c r="Z376" s="342"/>
      <c r="AA376" s="342"/>
      <c r="AB376" s="342"/>
      <c r="AC376" s="342"/>
      <c r="AD376" s="339"/>
    </row>
    <row r="377" spans="18:30" x14ac:dyDescent="0.25">
      <c r="R377" s="342"/>
      <c r="S377" s="342"/>
      <c r="T377" s="342"/>
      <c r="U377" s="342"/>
      <c r="V377" s="342"/>
      <c r="W377" s="342"/>
      <c r="X377" s="342"/>
      <c r="Y377" s="342"/>
      <c r="Z377" s="342"/>
      <c r="AA377" s="342"/>
      <c r="AB377" s="342"/>
      <c r="AC377" s="342"/>
      <c r="AD377" s="339"/>
    </row>
    <row r="378" spans="18:30" x14ac:dyDescent="0.25">
      <c r="R378" s="342"/>
      <c r="S378" s="342"/>
      <c r="T378" s="342"/>
      <c r="U378" s="342"/>
      <c r="V378" s="342"/>
      <c r="W378" s="342"/>
      <c r="X378" s="342"/>
      <c r="Y378" s="342"/>
      <c r="Z378" s="342"/>
      <c r="AA378" s="342"/>
      <c r="AB378" s="342"/>
      <c r="AC378" s="342"/>
      <c r="AD378" s="339"/>
    </row>
    <row r="379" spans="18:30" x14ac:dyDescent="0.25">
      <c r="R379" s="342"/>
      <c r="S379" s="342"/>
      <c r="T379" s="342"/>
      <c r="U379" s="342"/>
      <c r="V379" s="342"/>
      <c r="W379" s="342"/>
      <c r="X379" s="342"/>
      <c r="Y379" s="342"/>
      <c r="Z379" s="342"/>
      <c r="AA379" s="342"/>
      <c r="AB379" s="342"/>
      <c r="AC379" s="342"/>
      <c r="AD379" s="339"/>
    </row>
    <row r="380" spans="18:30" x14ac:dyDescent="0.25">
      <c r="R380" s="342"/>
      <c r="S380" s="342"/>
      <c r="T380" s="342"/>
      <c r="U380" s="342"/>
      <c r="V380" s="342"/>
      <c r="W380" s="342"/>
      <c r="X380" s="342"/>
      <c r="Y380" s="342"/>
      <c r="Z380" s="342"/>
      <c r="AA380" s="342"/>
      <c r="AB380" s="342"/>
      <c r="AC380" s="342"/>
      <c r="AD380" s="339"/>
    </row>
    <row r="381" spans="18:30" x14ac:dyDescent="0.25">
      <c r="R381" s="342"/>
      <c r="S381" s="342"/>
      <c r="T381" s="342"/>
      <c r="U381" s="342"/>
      <c r="V381" s="342"/>
      <c r="W381" s="342"/>
      <c r="X381" s="342"/>
      <c r="Y381" s="342"/>
      <c r="Z381" s="342"/>
      <c r="AA381" s="342"/>
      <c r="AB381" s="342"/>
      <c r="AC381" s="342"/>
      <c r="AD381" s="339"/>
    </row>
    <row r="382" spans="18:30" x14ac:dyDescent="0.25">
      <c r="R382" s="342"/>
      <c r="S382" s="342"/>
      <c r="T382" s="342"/>
      <c r="U382" s="342"/>
      <c r="V382" s="342"/>
      <c r="W382" s="342"/>
      <c r="X382" s="342"/>
      <c r="Y382" s="342"/>
      <c r="Z382" s="342"/>
      <c r="AA382" s="342"/>
      <c r="AB382" s="342"/>
      <c r="AC382" s="342"/>
      <c r="AD382" s="339"/>
    </row>
    <row r="383" spans="18:30" x14ac:dyDescent="0.25">
      <c r="R383" s="342"/>
      <c r="S383" s="342"/>
      <c r="T383" s="342"/>
      <c r="U383" s="342"/>
      <c r="V383" s="342"/>
      <c r="W383" s="342"/>
      <c r="X383" s="342"/>
      <c r="Y383" s="342"/>
      <c r="Z383" s="342"/>
      <c r="AA383" s="342"/>
      <c r="AB383" s="342"/>
      <c r="AC383" s="342"/>
      <c r="AD383" s="339"/>
    </row>
    <row r="384" spans="18:30" x14ac:dyDescent="0.25">
      <c r="R384" s="342"/>
      <c r="S384" s="342"/>
      <c r="T384" s="342"/>
      <c r="U384" s="342"/>
      <c r="V384" s="342"/>
      <c r="W384" s="342"/>
      <c r="X384" s="342"/>
      <c r="Y384" s="342"/>
      <c r="Z384" s="342"/>
      <c r="AA384" s="342"/>
      <c r="AB384" s="342"/>
      <c r="AC384" s="342"/>
      <c r="AD384" s="339"/>
    </row>
    <row r="385" spans="18:30" x14ac:dyDescent="0.25">
      <c r="R385" s="342"/>
      <c r="S385" s="342"/>
      <c r="T385" s="342"/>
      <c r="U385" s="342"/>
      <c r="V385" s="342"/>
      <c r="W385" s="342"/>
      <c r="X385" s="342"/>
      <c r="Y385" s="342"/>
      <c r="Z385" s="342"/>
      <c r="AA385" s="342"/>
      <c r="AB385" s="342"/>
      <c r="AC385" s="342"/>
      <c r="AD385" s="339"/>
    </row>
    <row r="386" spans="18:30" x14ac:dyDescent="0.25">
      <c r="R386" s="342"/>
      <c r="S386" s="342"/>
      <c r="T386" s="342"/>
      <c r="U386" s="342"/>
      <c r="V386" s="342"/>
      <c r="W386" s="342"/>
      <c r="X386" s="342"/>
      <c r="Y386" s="342"/>
      <c r="Z386" s="342"/>
      <c r="AA386" s="342"/>
      <c r="AB386" s="342"/>
      <c r="AC386" s="342"/>
      <c r="AD386" s="339"/>
    </row>
    <row r="387" spans="18:30" x14ac:dyDescent="0.25">
      <c r="R387" s="342"/>
      <c r="S387" s="342"/>
      <c r="T387" s="342"/>
      <c r="U387" s="342"/>
      <c r="V387" s="342"/>
      <c r="W387" s="342"/>
      <c r="X387" s="342"/>
      <c r="Y387" s="342"/>
      <c r="Z387" s="342"/>
      <c r="AA387" s="342"/>
      <c r="AB387" s="342"/>
      <c r="AC387" s="342"/>
      <c r="AD387" s="339"/>
    </row>
    <row r="388" spans="18:30" x14ac:dyDescent="0.25">
      <c r="R388" s="342"/>
      <c r="S388" s="342"/>
      <c r="T388" s="342"/>
      <c r="U388" s="342"/>
      <c r="V388" s="342"/>
      <c r="W388" s="342"/>
      <c r="X388" s="342"/>
      <c r="Y388" s="342"/>
      <c r="Z388" s="342"/>
      <c r="AA388" s="342"/>
      <c r="AB388" s="342"/>
      <c r="AC388" s="342"/>
      <c r="AD388" s="339"/>
    </row>
    <row r="389" spans="18:30" x14ac:dyDescent="0.25">
      <c r="R389" s="342"/>
      <c r="S389" s="342"/>
      <c r="T389" s="342"/>
      <c r="U389" s="342"/>
      <c r="V389" s="342"/>
      <c r="W389" s="342"/>
      <c r="X389" s="342"/>
      <c r="Y389" s="342"/>
      <c r="Z389" s="342"/>
      <c r="AA389" s="342"/>
      <c r="AB389" s="342"/>
      <c r="AC389" s="342"/>
      <c r="AD389" s="339"/>
    </row>
    <row r="390" spans="18:30" x14ac:dyDescent="0.25">
      <c r="R390" s="342"/>
      <c r="S390" s="342"/>
      <c r="T390" s="342"/>
      <c r="U390" s="342"/>
      <c r="V390" s="342"/>
      <c r="W390" s="342"/>
      <c r="X390" s="342"/>
      <c r="Y390" s="342"/>
      <c r="Z390" s="342"/>
      <c r="AA390" s="342"/>
      <c r="AB390" s="342"/>
      <c r="AC390" s="342"/>
      <c r="AD390" s="339"/>
    </row>
    <row r="391" spans="18:30" x14ac:dyDescent="0.25">
      <c r="R391" s="342"/>
      <c r="S391" s="342"/>
      <c r="T391" s="342"/>
      <c r="U391" s="342"/>
      <c r="V391" s="342"/>
      <c r="W391" s="342"/>
      <c r="X391" s="342"/>
      <c r="Y391" s="342"/>
      <c r="Z391" s="342"/>
      <c r="AA391" s="342"/>
      <c r="AB391" s="342"/>
      <c r="AC391" s="342"/>
      <c r="AD391" s="339"/>
    </row>
    <row r="392" spans="18:30" x14ac:dyDescent="0.25">
      <c r="R392" s="342"/>
      <c r="S392" s="342"/>
      <c r="T392" s="342"/>
      <c r="U392" s="342"/>
      <c r="V392" s="342"/>
      <c r="W392" s="342"/>
      <c r="X392" s="342"/>
      <c r="Y392" s="342"/>
      <c r="Z392" s="342"/>
      <c r="AA392" s="342"/>
      <c r="AB392" s="342"/>
      <c r="AC392" s="342"/>
      <c r="AD392" s="339"/>
    </row>
    <row r="393" spans="18:30" x14ac:dyDescent="0.25">
      <c r="R393" s="342"/>
      <c r="S393" s="342"/>
      <c r="T393" s="342"/>
      <c r="U393" s="342"/>
      <c r="V393" s="342"/>
      <c r="W393" s="342"/>
      <c r="X393" s="342"/>
      <c r="Y393" s="342"/>
      <c r="Z393" s="342"/>
      <c r="AA393" s="342"/>
      <c r="AB393" s="342"/>
      <c r="AC393" s="342"/>
      <c r="AD393" s="339"/>
    </row>
    <row r="394" spans="18:30" x14ac:dyDescent="0.25">
      <c r="R394" s="342"/>
      <c r="S394" s="342"/>
      <c r="T394" s="342"/>
      <c r="U394" s="342"/>
      <c r="V394" s="342"/>
      <c r="W394" s="342"/>
      <c r="X394" s="342"/>
      <c r="Y394" s="342"/>
      <c r="Z394" s="342"/>
      <c r="AA394" s="342"/>
      <c r="AB394" s="342"/>
      <c r="AC394" s="342"/>
      <c r="AD394" s="339"/>
    </row>
    <row r="395" spans="18:30" x14ac:dyDescent="0.25">
      <c r="R395" s="342"/>
      <c r="S395" s="342"/>
      <c r="T395" s="342"/>
      <c r="U395" s="342"/>
      <c r="V395" s="342"/>
      <c r="W395" s="342"/>
      <c r="X395" s="342"/>
      <c r="Y395" s="342"/>
      <c r="Z395" s="342"/>
      <c r="AA395" s="342"/>
      <c r="AB395" s="342"/>
      <c r="AC395" s="342"/>
      <c r="AD395" s="339"/>
    </row>
    <row r="396" spans="18:30" x14ac:dyDescent="0.25">
      <c r="R396" s="342"/>
      <c r="S396" s="342"/>
      <c r="T396" s="342"/>
      <c r="U396" s="342"/>
      <c r="V396" s="342"/>
      <c r="W396" s="342"/>
      <c r="X396" s="342"/>
      <c r="Y396" s="342"/>
      <c r="Z396" s="342"/>
      <c r="AA396" s="342"/>
      <c r="AB396" s="342"/>
      <c r="AC396" s="342"/>
      <c r="AD396" s="339"/>
    </row>
    <row r="397" spans="18:30" x14ac:dyDescent="0.25">
      <c r="R397" s="342"/>
      <c r="S397" s="342"/>
      <c r="T397" s="342"/>
      <c r="U397" s="342"/>
      <c r="V397" s="342"/>
      <c r="W397" s="342"/>
      <c r="X397" s="342"/>
      <c r="Y397" s="342"/>
      <c r="Z397" s="342"/>
      <c r="AA397" s="342"/>
      <c r="AB397" s="342"/>
      <c r="AC397" s="342"/>
      <c r="AD397" s="339"/>
    </row>
    <row r="398" spans="18:30" x14ac:dyDescent="0.25">
      <c r="R398" s="342"/>
      <c r="S398" s="342"/>
      <c r="T398" s="342"/>
      <c r="U398" s="342"/>
      <c r="V398" s="342"/>
      <c r="W398" s="342"/>
      <c r="X398" s="342"/>
      <c r="Y398" s="342"/>
      <c r="Z398" s="342"/>
      <c r="AA398" s="342"/>
      <c r="AB398" s="342"/>
      <c r="AC398" s="342"/>
      <c r="AD398" s="339"/>
    </row>
    <row r="399" spans="18:30" x14ac:dyDescent="0.25">
      <c r="R399" s="342"/>
      <c r="S399" s="342"/>
      <c r="T399" s="342"/>
      <c r="U399" s="342"/>
      <c r="V399" s="342"/>
      <c r="W399" s="342"/>
      <c r="X399" s="342"/>
      <c r="Y399" s="342"/>
      <c r="Z399" s="342"/>
      <c r="AA399" s="342"/>
      <c r="AB399" s="342"/>
      <c r="AC399" s="342"/>
      <c r="AD399" s="339"/>
    </row>
    <row r="400" spans="18:30" x14ac:dyDescent="0.25">
      <c r="R400" s="342"/>
      <c r="S400" s="342"/>
      <c r="T400" s="342"/>
      <c r="U400" s="342"/>
      <c r="V400" s="342"/>
      <c r="W400" s="342"/>
      <c r="X400" s="342"/>
      <c r="Y400" s="342"/>
      <c r="Z400" s="342"/>
      <c r="AA400" s="342"/>
      <c r="AB400" s="342"/>
      <c r="AC400" s="342"/>
      <c r="AD400" s="339"/>
    </row>
    <row r="401" spans="18:30" x14ac:dyDescent="0.25">
      <c r="R401" s="342"/>
      <c r="S401" s="342"/>
      <c r="T401" s="342"/>
      <c r="U401" s="342"/>
      <c r="V401" s="342"/>
      <c r="W401" s="342"/>
      <c r="X401" s="342"/>
      <c r="Y401" s="342"/>
      <c r="Z401" s="342"/>
      <c r="AA401" s="342"/>
      <c r="AB401" s="342"/>
      <c r="AC401" s="342"/>
      <c r="AD401" s="339"/>
    </row>
    <row r="402" spans="18:30" x14ac:dyDescent="0.25">
      <c r="R402" s="342"/>
      <c r="S402" s="342"/>
      <c r="T402" s="342"/>
      <c r="U402" s="342"/>
      <c r="V402" s="342"/>
      <c r="W402" s="342"/>
      <c r="X402" s="342"/>
      <c r="Y402" s="342"/>
      <c r="Z402" s="342"/>
      <c r="AA402" s="342"/>
      <c r="AB402" s="342"/>
      <c r="AC402" s="342"/>
      <c r="AD402" s="339"/>
    </row>
    <row r="403" spans="18:30" x14ac:dyDescent="0.25">
      <c r="R403" s="342"/>
      <c r="S403" s="342"/>
      <c r="T403" s="342"/>
      <c r="U403" s="342"/>
      <c r="V403" s="342"/>
      <c r="W403" s="342"/>
      <c r="X403" s="342"/>
      <c r="Y403" s="342"/>
      <c r="Z403" s="342"/>
      <c r="AA403" s="342"/>
      <c r="AB403" s="342"/>
      <c r="AC403" s="342"/>
      <c r="AD403" s="339"/>
    </row>
    <row r="404" spans="18:30" x14ac:dyDescent="0.25">
      <c r="R404" s="342"/>
      <c r="S404" s="342"/>
      <c r="T404" s="342"/>
      <c r="U404" s="342"/>
      <c r="V404" s="342"/>
      <c r="W404" s="342"/>
      <c r="X404" s="342"/>
      <c r="Y404" s="342"/>
      <c r="Z404" s="342"/>
      <c r="AA404" s="342"/>
      <c r="AB404" s="342"/>
      <c r="AC404" s="342"/>
      <c r="AD404" s="339"/>
    </row>
    <row r="405" spans="18:30" x14ac:dyDescent="0.25">
      <c r="R405" s="342"/>
      <c r="S405" s="342"/>
      <c r="T405" s="342"/>
      <c r="U405" s="342"/>
      <c r="V405" s="342"/>
      <c r="W405" s="342"/>
      <c r="X405" s="342"/>
      <c r="Y405" s="342"/>
      <c r="Z405" s="342"/>
      <c r="AA405" s="342"/>
      <c r="AB405" s="342"/>
      <c r="AC405" s="342"/>
      <c r="AD405" s="339"/>
    </row>
    <row r="406" spans="18:30" x14ac:dyDescent="0.25">
      <c r="R406" s="342"/>
      <c r="S406" s="342"/>
      <c r="T406" s="342"/>
      <c r="U406" s="342"/>
      <c r="V406" s="342"/>
      <c r="W406" s="342"/>
      <c r="X406" s="342"/>
      <c r="Y406" s="342"/>
      <c r="Z406" s="342"/>
      <c r="AA406" s="342"/>
      <c r="AB406" s="342"/>
      <c r="AC406" s="342"/>
      <c r="AD406" s="339"/>
    </row>
    <row r="407" spans="18:30" x14ac:dyDescent="0.25">
      <c r="R407" s="342"/>
      <c r="S407" s="342"/>
      <c r="T407" s="342"/>
      <c r="U407" s="342"/>
      <c r="V407" s="342"/>
      <c r="W407" s="342"/>
      <c r="X407" s="342"/>
      <c r="Y407" s="342"/>
      <c r="Z407" s="342"/>
      <c r="AA407" s="342"/>
      <c r="AB407" s="342"/>
      <c r="AC407" s="342"/>
      <c r="AD407" s="339"/>
    </row>
    <row r="408" spans="18:30" x14ac:dyDescent="0.25">
      <c r="R408" s="342"/>
      <c r="S408" s="342"/>
      <c r="T408" s="342"/>
      <c r="U408" s="342"/>
      <c r="V408" s="342"/>
      <c r="W408" s="342"/>
      <c r="X408" s="342"/>
      <c r="Y408" s="342"/>
      <c r="Z408" s="342"/>
      <c r="AA408" s="342"/>
      <c r="AB408" s="342"/>
      <c r="AC408" s="342"/>
      <c r="AD408" s="339"/>
    </row>
    <row r="409" spans="18:30" x14ac:dyDescent="0.25">
      <c r="R409" s="342"/>
      <c r="S409" s="342"/>
      <c r="T409" s="342"/>
      <c r="U409" s="342"/>
      <c r="V409" s="342"/>
      <c r="W409" s="342"/>
      <c r="X409" s="342"/>
      <c r="Y409" s="342"/>
      <c r="Z409" s="342"/>
      <c r="AA409" s="342"/>
      <c r="AB409" s="342"/>
      <c r="AC409" s="342"/>
      <c r="AD409" s="339"/>
    </row>
    <row r="410" spans="18:30" x14ac:dyDescent="0.25">
      <c r="R410" s="342"/>
      <c r="S410" s="342"/>
      <c r="T410" s="342"/>
      <c r="U410" s="342"/>
      <c r="V410" s="342"/>
      <c r="W410" s="342"/>
      <c r="X410" s="342"/>
      <c r="Y410" s="342"/>
      <c r="Z410" s="342"/>
      <c r="AA410" s="342"/>
      <c r="AB410" s="342"/>
      <c r="AC410" s="342"/>
      <c r="AD410" s="339"/>
    </row>
    <row r="411" spans="18:30" x14ac:dyDescent="0.25">
      <c r="R411" s="342"/>
      <c r="S411" s="342"/>
      <c r="T411" s="342"/>
      <c r="U411" s="342"/>
      <c r="V411" s="342"/>
      <c r="W411" s="342"/>
      <c r="X411" s="342"/>
      <c r="Y411" s="342"/>
      <c r="Z411" s="342"/>
      <c r="AA411" s="342"/>
      <c r="AB411" s="342"/>
      <c r="AC411" s="342"/>
      <c r="AD411" s="339"/>
    </row>
    <row r="412" spans="18:30" x14ac:dyDescent="0.25">
      <c r="R412" s="342"/>
      <c r="S412" s="342"/>
      <c r="T412" s="342"/>
      <c r="U412" s="342"/>
      <c r="V412" s="342"/>
      <c r="W412" s="342"/>
      <c r="X412" s="342"/>
      <c r="Y412" s="342"/>
      <c r="Z412" s="342"/>
      <c r="AA412" s="342"/>
      <c r="AB412" s="342"/>
      <c r="AC412" s="342"/>
      <c r="AD412" s="339"/>
    </row>
    <row r="413" spans="18:30" x14ac:dyDescent="0.25">
      <c r="R413" s="342"/>
      <c r="S413" s="342"/>
      <c r="T413" s="342"/>
      <c r="U413" s="342"/>
      <c r="V413" s="342"/>
      <c r="W413" s="342"/>
      <c r="X413" s="342"/>
      <c r="Y413" s="342"/>
      <c r="Z413" s="342"/>
      <c r="AA413" s="342"/>
      <c r="AB413" s="342"/>
      <c r="AC413" s="342"/>
      <c r="AD413" s="339"/>
    </row>
    <row r="414" spans="18:30" x14ac:dyDescent="0.25">
      <c r="R414" s="342"/>
      <c r="S414" s="342"/>
      <c r="T414" s="342"/>
      <c r="U414" s="342"/>
      <c r="V414" s="342"/>
      <c r="W414" s="342"/>
      <c r="X414" s="342"/>
      <c r="Y414" s="342"/>
      <c r="Z414" s="342"/>
      <c r="AA414" s="342"/>
      <c r="AB414" s="342"/>
      <c r="AC414" s="342"/>
      <c r="AD414" s="339"/>
    </row>
    <row r="415" spans="18:30" x14ac:dyDescent="0.25">
      <c r="R415" s="342"/>
      <c r="S415" s="342"/>
      <c r="T415" s="342"/>
      <c r="U415" s="342"/>
      <c r="V415" s="342"/>
      <c r="W415" s="342"/>
      <c r="X415" s="342"/>
      <c r="Y415" s="342"/>
      <c r="Z415" s="342"/>
      <c r="AA415" s="342"/>
      <c r="AB415" s="342"/>
      <c r="AC415" s="342"/>
      <c r="AD415" s="339"/>
    </row>
    <row r="416" spans="18:30" x14ac:dyDescent="0.25">
      <c r="R416" s="342"/>
      <c r="S416" s="342"/>
      <c r="T416" s="342"/>
      <c r="U416" s="342"/>
      <c r="V416" s="342"/>
      <c r="W416" s="342"/>
      <c r="X416" s="342"/>
      <c r="Y416" s="342"/>
      <c r="Z416" s="342"/>
      <c r="AA416" s="342"/>
      <c r="AB416" s="342"/>
      <c r="AC416" s="342"/>
      <c r="AD416" s="339"/>
    </row>
    <row r="417" spans="18:30" x14ac:dyDescent="0.25">
      <c r="R417" s="342"/>
      <c r="S417" s="342"/>
      <c r="T417" s="342"/>
      <c r="U417" s="342"/>
      <c r="V417" s="342"/>
      <c r="W417" s="342"/>
      <c r="X417" s="342"/>
      <c r="Y417" s="342"/>
      <c r="Z417" s="342"/>
      <c r="AA417" s="342"/>
      <c r="AB417" s="342"/>
      <c r="AC417" s="342"/>
      <c r="AD417" s="339"/>
    </row>
    <row r="418" spans="18:30" x14ac:dyDescent="0.25">
      <c r="R418" s="342"/>
      <c r="S418" s="342"/>
      <c r="T418" s="342"/>
      <c r="U418" s="342"/>
      <c r="V418" s="342"/>
      <c r="W418" s="342"/>
      <c r="X418" s="342"/>
      <c r="Y418" s="342"/>
      <c r="Z418" s="342"/>
      <c r="AA418" s="342"/>
      <c r="AB418" s="342"/>
      <c r="AC418" s="342"/>
      <c r="AD418" s="339"/>
    </row>
    <row r="419" spans="18:30" x14ac:dyDescent="0.25">
      <c r="R419" s="342"/>
      <c r="S419" s="342"/>
      <c r="T419" s="342"/>
      <c r="U419" s="342"/>
      <c r="V419" s="342"/>
      <c r="W419" s="342"/>
      <c r="X419" s="342"/>
      <c r="Y419" s="342"/>
      <c r="Z419" s="342"/>
      <c r="AA419" s="342"/>
      <c r="AB419" s="342"/>
      <c r="AC419" s="342"/>
      <c r="AD419" s="339"/>
    </row>
    <row r="420" spans="18:30" x14ac:dyDescent="0.25">
      <c r="R420" s="342"/>
      <c r="S420" s="342"/>
      <c r="T420" s="342"/>
      <c r="U420" s="342"/>
      <c r="V420" s="342"/>
      <c r="W420" s="342"/>
      <c r="X420" s="342"/>
      <c r="Y420" s="342"/>
      <c r="Z420" s="342"/>
      <c r="AA420" s="342"/>
      <c r="AB420" s="342"/>
      <c r="AC420" s="342"/>
      <c r="AD420" s="339"/>
    </row>
    <row r="421" spans="18:30" x14ac:dyDescent="0.25">
      <c r="R421" s="342"/>
      <c r="S421" s="342"/>
      <c r="T421" s="342"/>
      <c r="U421" s="342"/>
      <c r="V421" s="342"/>
      <c r="W421" s="342"/>
      <c r="X421" s="342"/>
      <c r="Y421" s="342"/>
      <c r="Z421" s="342"/>
      <c r="AA421" s="342"/>
      <c r="AB421" s="342"/>
      <c r="AC421" s="342"/>
      <c r="AD421" s="339"/>
    </row>
    <row r="422" spans="18:30" x14ac:dyDescent="0.25">
      <c r="R422" s="342"/>
      <c r="S422" s="342"/>
      <c r="T422" s="342"/>
      <c r="U422" s="342"/>
      <c r="V422" s="342"/>
      <c r="W422" s="342"/>
      <c r="X422" s="342"/>
      <c r="Y422" s="342"/>
      <c r="Z422" s="342"/>
      <c r="AA422" s="342"/>
      <c r="AB422" s="342"/>
      <c r="AC422" s="342"/>
      <c r="AD422" s="339"/>
    </row>
    <row r="423" spans="18:30" x14ac:dyDescent="0.25">
      <c r="R423" s="342"/>
      <c r="S423" s="342"/>
      <c r="T423" s="342"/>
      <c r="U423" s="342"/>
      <c r="V423" s="342"/>
      <c r="W423" s="342"/>
      <c r="X423" s="342"/>
      <c r="Y423" s="342"/>
      <c r="Z423" s="342"/>
      <c r="AA423" s="342"/>
      <c r="AB423" s="342"/>
      <c r="AC423" s="342"/>
      <c r="AD423" s="339"/>
    </row>
    <row r="424" spans="18:30" x14ac:dyDescent="0.25">
      <c r="R424" s="342"/>
      <c r="S424" s="342"/>
      <c r="T424" s="342"/>
      <c r="U424" s="342"/>
      <c r="V424" s="342"/>
      <c r="W424" s="342"/>
      <c r="X424" s="342"/>
      <c r="Y424" s="342"/>
      <c r="Z424" s="342"/>
      <c r="AA424" s="342"/>
      <c r="AB424" s="342"/>
      <c r="AC424" s="342"/>
      <c r="AD424" s="339"/>
    </row>
    <row r="425" spans="18:30" x14ac:dyDescent="0.25">
      <c r="R425" s="342"/>
      <c r="S425" s="342"/>
      <c r="T425" s="342"/>
      <c r="U425" s="342"/>
      <c r="V425" s="342"/>
      <c r="W425" s="342"/>
      <c r="X425" s="342"/>
      <c r="Y425" s="342"/>
      <c r="Z425" s="342"/>
      <c r="AA425" s="342"/>
      <c r="AB425" s="342"/>
      <c r="AC425" s="342"/>
      <c r="AD425" s="339"/>
    </row>
    <row r="426" spans="18:30" x14ac:dyDescent="0.25">
      <c r="R426" s="342"/>
      <c r="S426" s="342"/>
      <c r="T426" s="342"/>
      <c r="U426" s="342"/>
      <c r="V426" s="342"/>
      <c r="W426" s="342"/>
      <c r="X426" s="342"/>
      <c r="Y426" s="342"/>
      <c r="Z426" s="342"/>
      <c r="AA426" s="342"/>
      <c r="AB426" s="342"/>
      <c r="AC426" s="342"/>
      <c r="AD426" s="339"/>
    </row>
    <row r="427" spans="18:30" x14ac:dyDescent="0.25">
      <c r="R427" s="342"/>
      <c r="S427" s="342"/>
      <c r="T427" s="342"/>
      <c r="U427" s="342"/>
      <c r="V427" s="342"/>
      <c r="W427" s="342"/>
      <c r="X427" s="342"/>
      <c r="Y427" s="342"/>
      <c r="Z427" s="342"/>
      <c r="AA427" s="342"/>
      <c r="AB427" s="342"/>
      <c r="AC427" s="342"/>
      <c r="AD427" s="339"/>
    </row>
    <row r="428" spans="18:30" x14ac:dyDescent="0.25">
      <c r="R428" s="342"/>
      <c r="S428" s="342"/>
      <c r="T428" s="342"/>
      <c r="U428" s="342"/>
      <c r="V428" s="342"/>
      <c r="W428" s="342"/>
      <c r="X428" s="342"/>
      <c r="Y428" s="342"/>
      <c r="Z428" s="342"/>
      <c r="AA428" s="342"/>
      <c r="AB428" s="342"/>
      <c r="AC428" s="342"/>
      <c r="AD428" s="339"/>
    </row>
    <row r="429" spans="18:30" x14ac:dyDescent="0.25">
      <c r="R429" s="342"/>
      <c r="S429" s="342"/>
      <c r="T429" s="342"/>
      <c r="U429" s="342"/>
      <c r="V429" s="342"/>
      <c r="W429" s="342"/>
      <c r="X429" s="342"/>
      <c r="Y429" s="342"/>
      <c r="Z429" s="342"/>
      <c r="AA429" s="342"/>
      <c r="AB429" s="342"/>
      <c r="AC429" s="342"/>
      <c r="AD429" s="339"/>
    </row>
    <row r="430" spans="18:30" x14ac:dyDescent="0.25">
      <c r="R430" s="342"/>
      <c r="S430" s="342"/>
      <c r="T430" s="342"/>
      <c r="U430" s="342"/>
      <c r="V430" s="342"/>
      <c r="W430" s="342"/>
      <c r="X430" s="342"/>
      <c r="Y430" s="342"/>
      <c r="Z430" s="342"/>
      <c r="AA430" s="342"/>
      <c r="AB430" s="342"/>
      <c r="AC430" s="342"/>
      <c r="AD430" s="339"/>
    </row>
    <row r="431" spans="18:30" x14ac:dyDescent="0.25">
      <c r="R431" s="342"/>
      <c r="S431" s="342"/>
      <c r="T431" s="342"/>
      <c r="U431" s="342"/>
      <c r="V431" s="342"/>
      <c r="W431" s="342"/>
      <c r="X431" s="342"/>
      <c r="Y431" s="342"/>
      <c r="Z431" s="342"/>
      <c r="AA431" s="342"/>
      <c r="AB431" s="342"/>
      <c r="AC431" s="342"/>
      <c r="AD431" s="339"/>
    </row>
    <row r="432" spans="18:30" x14ac:dyDescent="0.25">
      <c r="R432" s="342"/>
      <c r="S432" s="342"/>
      <c r="T432" s="342"/>
      <c r="U432" s="342"/>
      <c r="V432" s="342"/>
      <c r="W432" s="342"/>
      <c r="X432" s="342"/>
      <c r="Y432" s="342"/>
      <c r="Z432" s="342"/>
      <c r="AA432" s="342"/>
      <c r="AB432" s="342"/>
      <c r="AC432" s="342"/>
      <c r="AD432" s="339"/>
    </row>
    <row r="433" spans="18:30" x14ac:dyDescent="0.25">
      <c r="R433" s="342"/>
      <c r="S433" s="342"/>
      <c r="T433" s="342"/>
      <c r="U433" s="342"/>
      <c r="V433" s="342"/>
      <c r="W433" s="342"/>
      <c r="X433" s="342"/>
      <c r="Y433" s="342"/>
      <c r="Z433" s="342"/>
      <c r="AA433" s="342"/>
      <c r="AB433" s="342"/>
      <c r="AC433" s="342"/>
      <c r="AD433" s="339"/>
    </row>
    <row r="434" spans="18:30" x14ac:dyDescent="0.25">
      <c r="R434" s="342"/>
      <c r="S434" s="342"/>
      <c r="T434" s="342"/>
      <c r="U434" s="342"/>
      <c r="V434" s="342"/>
      <c r="W434" s="342"/>
      <c r="X434" s="342"/>
      <c r="Y434" s="342"/>
      <c r="Z434" s="342"/>
      <c r="AA434" s="342"/>
      <c r="AB434" s="342"/>
      <c r="AC434" s="342"/>
      <c r="AD434" s="339"/>
    </row>
    <row r="435" spans="18:30" x14ac:dyDescent="0.25">
      <c r="R435" s="342"/>
      <c r="S435" s="342"/>
      <c r="T435" s="342"/>
      <c r="U435" s="342"/>
      <c r="V435" s="342"/>
      <c r="W435" s="342"/>
      <c r="X435" s="342"/>
      <c r="Y435" s="342"/>
      <c r="Z435" s="342"/>
      <c r="AA435" s="342"/>
      <c r="AB435" s="342"/>
      <c r="AC435" s="342"/>
      <c r="AD435" s="339"/>
    </row>
    <row r="436" spans="18:30" x14ac:dyDescent="0.25">
      <c r="R436" s="342"/>
      <c r="S436" s="342"/>
      <c r="T436" s="342"/>
      <c r="U436" s="342"/>
      <c r="V436" s="342"/>
      <c r="W436" s="342"/>
      <c r="X436" s="342"/>
      <c r="Y436" s="342"/>
      <c r="Z436" s="342"/>
      <c r="AA436" s="342"/>
      <c r="AB436" s="342"/>
      <c r="AC436" s="342"/>
      <c r="AD436" s="339"/>
    </row>
    <row r="437" spans="18:30" x14ac:dyDescent="0.25">
      <c r="R437" s="342"/>
      <c r="S437" s="342"/>
      <c r="T437" s="342"/>
      <c r="U437" s="342"/>
      <c r="V437" s="342"/>
      <c r="W437" s="342"/>
      <c r="X437" s="342"/>
      <c r="Y437" s="342"/>
      <c r="Z437" s="342"/>
      <c r="AA437" s="342"/>
      <c r="AB437" s="342"/>
      <c r="AC437" s="342"/>
      <c r="AD437" s="339"/>
    </row>
    <row r="438" spans="18:30" x14ac:dyDescent="0.25">
      <c r="R438" s="342"/>
      <c r="S438" s="342"/>
      <c r="T438" s="342"/>
      <c r="U438" s="342"/>
      <c r="V438" s="342"/>
      <c r="W438" s="342"/>
      <c r="X438" s="342"/>
      <c r="Y438" s="342"/>
      <c r="Z438" s="342"/>
      <c r="AA438" s="342"/>
      <c r="AB438" s="342"/>
      <c r="AC438" s="342"/>
      <c r="AD438" s="339"/>
    </row>
    <row r="439" spans="18:30" x14ac:dyDescent="0.25">
      <c r="R439" s="342"/>
      <c r="S439" s="342"/>
      <c r="T439" s="342"/>
      <c r="U439" s="342"/>
      <c r="V439" s="342"/>
      <c r="W439" s="342"/>
      <c r="X439" s="342"/>
      <c r="Y439" s="342"/>
      <c r="Z439" s="342"/>
      <c r="AA439" s="342"/>
      <c r="AB439" s="342"/>
      <c r="AC439" s="342"/>
      <c r="AD439" s="339"/>
    </row>
    <row r="440" spans="18:30" x14ac:dyDescent="0.25">
      <c r="R440" s="342"/>
      <c r="S440" s="342"/>
      <c r="T440" s="342"/>
      <c r="U440" s="342"/>
      <c r="V440" s="342"/>
      <c r="W440" s="342"/>
      <c r="X440" s="342"/>
      <c r="Y440" s="342"/>
      <c r="Z440" s="342"/>
      <c r="AA440" s="342"/>
      <c r="AB440" s="342"/>
      <c r="AC440" s="342"/>
      <c r="AD440" s="339"/>
    </row>
    <row r="441" spans="18:30" x14ac:dyDescent="0.25">
      <c r="R441" s="342"/>
      <c r="S441" s="342"/>
      <c r="T441" s="342"/>
      <c r="U441" s="342"/>
      <c r="V441" s="342"/>
      <c r="W441" s="342"/>
      <c r="X441" s="342"/>
      <c r="Y441" s="342"/>
      <c r="Z441" s="342"/>
      <c r="AA441" s="342"/>
      <c r="AB441" s="342"/>
      <c r="AC441" s="342"/>
      <c r="AD441" s="339"/>
    </row>
    <row r="442" spans="18:30" x14ac:dyDescent="0.25">
      <c r="R442" s="342"/>
      <c r="S442" s="342"/>
      <c r="T442" s="342"/>
      <c r="U442" s="342"/>
      <c r="V442" s="342"/>
      <c r="W442" s="342"/>
      <c r="X442" s="342"/>
      <c r="Y442" s="342"/>
      <c r="Z442" s="342"/>
      <c r="AA442" s="342"/>
      <c r="AB442" s="342"/>
      <c r="AC442" s="342"/>
      <c r="AD442" s="339"/>
    </row>
    <row r="443" spans="18:30" x14ac:dyDescent="0.25">
      <c r="R443" s="342"/>
      <c r="S443" s="342"/>
      <c r="T443" s="342"/>
      <c r="U443" s="342"/>
      <c r="V443" s="342"/>
      <c r="W443" s="342"/>
      <c r="X443" s="342"/>
      <c r="Y443" s="342"/>
      <c r="Z443" s="342"/>
      <c r="AA443" s="342"/>
      <c r="AB443" s="342"/>
      <c r="AC443" s="342"/>
      <c r="AD443" s="339"/>
    </row>
    <row r="444" spans="18:30" x14ac:dyDescent="0.25">
      <c r="R444" s="342"/>
      <c r="S444" s="342"/>
      <c r="T444" s="342"/>
      <c r="U444" s="342"/>
      <c r="V444" s="342"/>
      <c r="W444" s="342"/>
      <c r="X444" s="342"/>
      <c r="Y444" s="342"/>
      <c r="Z444" s="342"/>
      <c r="AA444" s="342"/>
      <c r="AB444" s="342"/>
      <c r="AC444" s="342"/>
      <c r="AD444" s="339"/>
    </row>
    <row r="445" spans="18:30" x14ac:dyDescent="0.25">
      <c r="R445" s="342"/>
      <c r="S445" s="342"/>
      <c r="T445" s="342"/>
      <c r="U445" s="342"/>
      <c r="V445" s="342"/>
      <c r="W445" s="342"/>
      <c r="X445" s="342"/>
      <c r="Y445" s="342"/>
      <c r="Z445" s="342"/>
      <c r="AA445" s="342"/>
      <c r="AB445" s="342"/>
      <c r="AC445" s="342"/>
      <c r="AD445" s="339"/>
    </row>
    <row r="446" spans="18:30" x14ac:dyDescent="0.25">
      <c r="R446" s="342"/>
      <c r="S446" s="342"/>
      <c r="T446" s="342"/>
      <c r="U446" s="342"/>
      <c r="V446" s="342"/>
      <c r="W446" s="342"/>
      <c r="X446" s="342"/>
      <c r="Y446" s="342"/>
      <c r="Z446" s="342"/>
      <c r="AA446" s="342"/>
      <c r="AB446" s="342"/>
      <c r="AC446" s="342"/>
      <c r="AD446" s="339"/>
    </row>
    <row r="447" spans="18:30" x14ac:dyDescent="0.25">
      <c r="R447" s="342"/>
      <c r="S447" s="342"/>
      <c r="T447" s="342"/>
      <c r="U447" s="342"/>
      <c r="V447" s="342"/>
      <c r="W447" s="342"/>
      <c r="X447" s="342"/>
      <c r="Y447" s="342"/>
      <c r="Z447" s="342"/>
      <c r="AA447" s="342"/>
      <c r="AB447" s="342"/>
      <c r="AC447" s="342"/>
      <c r="AD447" s="339"/>
    </row>
    <row r="448" spans="18:30" x14ac:dyDescent="0.25">
      <c r="R448" s="342"/>
      <c r="S448" s="342"/>
      <c r="T448" s="342"/>
      <c r="U448" s="342"/>
      <c r="V448" s="342"/>
      <c r="W448" s="342"/>
      <c r="X448" s="342"/>
      <c r="Y448" s="342"/>
      <c r="Z448" s="342"/>
      <c r="AA448" s="342"/>
      <c r="AB448" s="342"/>
      <c r="AC448" s="342"/>
      <c r="AD448" s="339"/>
    </row>
    <row r="449" spans="18:30" x14ac:dyDescent="0.25">
      <c r="R449" s="342"/>
      <c r="S449" s="342"/>
      <c r="T449" s="342"/>
      <c r="U449" s="342"/>
      <c r="V449" s="342"/>
      <c r="W449" s="342"/>
      <c r="X449" s="342"/>
      <c r="Y449" s="342"/>
      <c r="Z449" s="342"/>
      <c r="AA449" s="342"/>
      <c r="AB449" s="342"/>
      <c r="AC449" s="342"/>
      <c r="AD449" s="339"/>
    </row>
    <row r="450" spans="18:30" x14ac:dyDescent="0.25">
      <c r="R450" s="342"/>
      <c r="S450" s="342"/>
      <c r="T450" s="342"/>
      <c r="U450" s="342"/>
      <c r="V450" s="342"/>
      <c r="W450" s="342"/>
      <c r="X450" s="342"/>
      <c r="Y450" s="342"/>
      <c r="Z450" s="342"/>
      <c r="AA450" s="342"/>
      <c r="AB450" s="342"/>
      <c r="AC450" s="342"/>
      <c r="AD450" s="339"/>
    </row>
    <row r="451" spans="18:30" x14ac:dyDescent="0.25">
      <c r="R451" s="342"/>
      <c r="S451" s="342"/>
      <c r="T451" s="342"/>
      <c r="U451" s="342"/>
      <c r="V451" s="342"/>
      <c r="W451" s="342"/>
      <c r="X451" s="342"/>
      <c r="Y451" s="342"/>
      <c r="Z451" s="342"/>
      <c r="AA451" s="342"/>
      <c r="AB451" s="342"/>
      <c r="AC451" s="342"/>
      <c r="AD451" s="339"/>
    </row>
    <row r="452" spans="18:30" x14ac:dyDescent="0.25">
      <c r="R452" s="342"/>
      <c r="S452" s="342"/>
      <c r="T452" s="342"/>
      <c r="U452" s="342"/>
      <c r="V452" s="342"/>
      <c r="W452" s="342"/>
      <c r="X452" s="342"/>
      <c r="Y452" s="342"/>
      <c r="Z452" s="342"/>
      <c r="AA452" s="342"/>
      <c r="AB452" s="342"/>
      <c r="AC452" s="342"/>
      <c r="AD452" s="339"/>
    </row>
    <row r="453" spans="18:30" x14ac:dyDescent="0.25">
      <c r="R453" s="342"/>
      <c r="S453" s="342"/>
      <c r="T453" s="342"/>
      <c r="U453" s="342"/>
      <c r="V453" s="342"/>
      <c r="W453" s="342"/>
      <c r="X453" s="342"/>
      <c r="Y453" s="342"/>
      <c r="Z453" s="342"/>
      <c r="AA453" s="342"/>
      <c r="AB453" s="342"/>
      <c r="AC453" s="342"/>
      <c r="AD453" s="339"/>
    </row>
    <row r="454" spans="18:30" x14ac:dyDescent="0.25">
      <c r="R454" s="342"/>
      <c r="S454" s="342"/>
      <c r="T454" s="342"/>
      <c r="U454" s="342"/>
      <c r="V454" s="342"/>
      <c r="W454" s="342"/>
      <c r="X454" s="342"/>
      <c r="Y454" s="342"/>
      <c r="Z454" s="342"/>
      <c r="AA454" s="342"/>
      <c r="AB454" s="342"/>
      <c r="AC454" s="342"/>
      <c r="AD454" s="339"/>
    </row>
    <row r="455" spans="18:30" x14ac:dyDescent="0.25">
      <c r="R455" s="342"/>
      <c r="S455" s="342"/>
      <c r="T455" s="342"/>
      <c r="U455" s="342"/>
      <c r="V455" s="342"/>
      <c r="W455" s="342"/>
      <c r="X455" s="342"/>
      <c r="Y455" s="342"/>
      <c r="Z455" s="342"/>
      <c r="AA455" s="342"/>
      <c r="AB455" s="342"/>
      <c r="AC455" s="342"/>
      <c r="AD455" s="339"/>
    </row>
    <row r="456" spans="18:30" x14ac:dyDescent="0.25">
      <c r="R456" s="342"/>
      <c r="S456" s="342"/>
      <c r="T456" s="342"/>
      <c r="U456" s="342"/>
      <c r="V456" s="342"/>
      <c r="W456" s="342"/>
      <c r="X456" s="342"/>
      <c r="Y456" s="342"/>
      <c r="Z456" s="342"/>
      <c r="AA456" s="342"/>
      <c r="AB456" s="342"/>
      <c r="AC456" s="342"/>
      <c r="AD456" s="339"/>
    </row>
    <row r="457" spans="18:30" x14ac:dyDescent="0.25">
      <c r="R457" s="342"/>
      <c r="S457" s="342"/>
      <c r="T457" s="342"/>
      <c r="U457" s="342"/>
      <c r="V457" s="342"/>
      <c r="W457" s="342"/>
      <c r="X457" s="342"/>
      <c r="Y457" s="342"/>
      <c r="Z457" s="342"/>
      <c r="AA457" s="342"/>
      <c r="AB457" s="342"/>
      <c r="AC457" s="342"/>
      <c r="AD457" s="339"/>
    </row>
    <row r="458" spans="18:30" x14ac:dyDescent="0.25">
      <c r="R458" s="342"/>
      <c r="S458" s="342"/>
      <c r="T458" s="342"/>
      <c r="U458" s="342"/>
      <c r="V458" s="342"/>
      <c r="W458" s="342"/>
      <c r="X458" s="342"/>
      <c r="Y458" s="342"/>
      <c r="Z458" s="342"/>
      <c r="AA458" s="342"/>
      <c r="AB458" s="342"/>
      <c r="AC458" s="342"/>
      <c r="AD458" s="339"/>
    </row>
    <row r="459" spans="18:30" x14ac:dyDescent="0.25">
      <c r="R459" s="342"/>
      <c r="S459" s="342"/>
      <c r="T459" s="342"/>
      <c r="U459" s="342"/>
      <c r="V459" s="342"/>
      <c r="W459" s="342"/>
      <c r="X459" s="342"/>
      <c r="Y459" s="342"/>
      <c r="Z459" s="342"/>
      <c r="AA459" s="342"/>
      <c r="AB459" s="342"/>
      <c r="AC459" s="342"/>
      <c r="AD459" s="339"/>
    </row>
    <row r="460" spans="18:30" x14ac:dyDescent="0.25">
      <c r="R460" s="342"/>
      <c r="S460" s="342"/>
      <c r="T460" s="342"/>
      <c r="U460" s="342"/>
      <c r="V460" s="342"/>
      <c r="W460" s="342"/>
      <c r="X460" s="342"/>
      <c r="Y460" s="342"/>
      <c r="Z460" s="342"/>
      <c r="AA460" s="342"/>
      <c r="AB460" s="342"/>
      <c r="AC460" s="342"/>
      <c r="AD460" s="339"/>
    </row>
    <row r="461" spans="18:30" x14ac:dyDescent="0.25">
      <c r="R461" s="342"/>
      <c r="S461" s="342"/>
      <c r="T461" s="342"/>
      <c r="U461" s="342"/>
      <c r="V461" s="342"/>
      <c r="W461" s="342"/>
      <c r="X461" s="342"/>
      <c r="Y461" s="342"/>
      <c r="Z461" s="342"/>
      <c r="AA461" s="342"/>
      <c r="AB461" s="342"/>
      <c r="AC461" s="342"/>
      <c r="AD461" s="339"/>
    </row>
    <row r="462" spans="18:30" x14ac:dyDescent="0.25">
      <c r="R462" s="342"/>
      <c r="S462" s="342"/>
      <c r="T462" s="342"/>
      <c r="U462" s="342"/>
      <c r="V462" s="342"/>
      <c r="W462" s="342"/>
      <c r="X462" s="342"/>
      <c r="Y462" s="342"/>
      <c r="Z462" s="342"/>
      <c r="AA462" s="342"/>
      <c r="AB462" s="342"/>
      <c r="AC462" s="342"/>
      <c r="AD462" s="339"/>
    </row>
    <row r="463" spans="18:30" x14ac:dyDescent="0.25">
      <c r="R463" s="342"/>
      <c r="S463" s="342"/>
      <c r="T463" s="342"/>
      <c r="U463" s="342"/>
      <c r="V463" s="342"/>
      <c r="W463" s="342"/>
      <c r="X463" s="342"/>
      <c r="Y463" s="342"/>
      <c r="Z463" s="342"/>
      <c r="AA463" s="342"/>
      <c r="AB463" s="342"/>
      <c r="AC463" s="342"/>
      <c r="AD463" s="339"/>
    </row>
    <row r="464" spans="18:30" x14ac:dyDescent="0.25">
      <c r="R464" s="342"/>
      <c r="S464" s="342"/>
      <c r="T464" s="342"/>
      <c r="U464" s="342"/>
      <c r="V464" s="342"/>
      <c r="W464" s="342"/>
      <c r="X464" s="342"/>
      <c r="Y464" s="342"/>
      <c r="Z464" s="342"/>
      <c r="AA464" s="342"/>
      <c r="AB464" s="342"/>
      <c r="AC464" s="342"/>
      <c r="AD464" s="339"/>
    </row>
    <row r="465" spans="18:30" x14ac:dyDescent="0.25">
      <c r="R465" s="342"/>
      <c r="S465" s="342"/>
      <c r="T465" s="342"/>
      <c r="U465" s="342"/>
      <c r="V465" s="342"/>
      <c r="W465" s="342"/>
      <c r="X465" s="342"/>
      <c r="Y465" s="342"/>
      <c r="Z465" s="342"/>
      <c r="AA465" s="342"/>
      <c r="AB465" s="342"/>
      <c r="AC465" s="342"/>
      <c r="AD465" s="339"/>
    </row>
    <row r="466" spans="18:30" x14ac:dyDescent="0.25">
      <c r="R466" s="342"/>
      <c r="S466" s="342"/>
      <c r="T466" s="342"/>
      <c r="U466" s="342"/>
      <c r="V466" s="342"/>
      <c r="W466" s="342"/>
      <c r="X466" s="342"/>
      <c r="Y466" s="342"/>
      <c r="Z466" s="342"/>
      <c r="AA466" s="342"/>
      <c r="AB466" s="342"/>
      <c r="AC466" s="342"/>
      <c r="AD466" s="339"/>
    </row>
    <row r="467" spans="18:30" x14ac:dyDescent="0.25">
      <c r="R467" s="342"/>
      <c r="S467" s="342"/>
      <c r="T467" s="342"/>
      <c r="U467" s="342"/>
      <c r="V467" s="342"/>
      <c r="W467" s="342"/>
      <c r="X467" s="342"/>
      <c r="Y467" s="342"/>
      <c r="Z467" s="342"/>
      <c r="AA467" s="342"/>
      <c r="AB467" s="342"/>
      <c r="AC467" s="342"/>
      <c r="AD467" s="339"/>
    </row>
    <row r="468" spans="18:30" x14ac:dyDescent="0.25">
      <c r="R468" s="342"/>
      <c r="S468" s="342"/>
      <c r="T468" s="342"/>
      <c r="U468" s="342"/>
      <c r="V468" s="342"/>
      <c r="W468" s="342"/>
      <c r="X468" s="342"/>
      <c r="Y468" s="342"/>
      <c r="Z468" s="342"/>
      <c r="AA468" s="342"/>
      <c r="AB468" s="342"/>
      <c r="AC468" s="342"/>
      <c r="AD468" s="339"/>
    </row>
    <row r="469" spans="18:30" x14ac:dyDescent="0.25">
      <c r="R469" s="342"/>
      <c r="S469" s="342"/>
      <c r="T469" s="342"/>
      <c r="U469" s="342"/>
      <c r="V469" s="342"/>
      <c r="W469" s="342"/>
      <c r="X469" s="342"/>
      <c r="Y469" s="342"/>
      <c r="Z469" s="342"/>
      <c r="AA469" s="342"/>
      <c r="AB469" s="342"/>
      <c r="AC469" s="342"/>
      <c r="AD469" s="339"/>
    </row>
    <row r="470" spans="18:30" x14ac:dyDescent="0.25">
      <c r="R470" s="342"/>
      <c r="S470" s="342"/>
      <c r="T470" s="342"/>
      <c r="U470" s="342"/>
      <c r="V470" s="342"/>
      <c r="W470" s="342"/>
      <c r="X470" s="342"/>
      <c r="Y470" s="342"/>
      <c r="Z470" s="342"/>
      <c r="AA470" s="342"/>
      <c r="AB470" s="342"/>
      <c r="AC470" s="342"/>
      <c r="AD470" s="339"/>
    </row>
    <row r="471" spans="18:30" x14ac:dyDescent="0.25">
      <c r="R471" s="342"/>
      <c r="S471" s="342"/>
      <c r="T471" s="342"/>
      <c r="U471" s="342"/>
      <c r="V471" s="342"/>
      <c r="W471" s="342"/>
      <c r="X471" s="342"/>
      <c r="Y471" s="342"/>
      <c r="Z471" s="342"/>
      <c r="AA471" s="342"/>
      <c r="AB471" s="342"/>
      <c r="AC471" s="342"/>
      <c r="AD471" s="339"/>
    </row>
    <row r="472" spans="18:30" x14ac:dyDescent="0.25">
      <c r="R472" s="342"/>
      <c r="S472" s="342"/>
      <c r="T472" s="342"/>
      <c r="U472" s="342"/>
      <c r="V472" s="342"/>
      <c r="W472" s="342"/>
      <c r="X472" s="342"/>
      <c r="Y472" s="342"/>
      <c r="Z472" s="342"/>
      <c r="AA472" s="342"/>
      <c r="AB472" s="342"/>
      <c r="AC472" s="342"/>
      <c r="AD472" s="339"/>
    </row>
    <row r="473" spans="18:30" x14ac:dyDescent="0.25">
      <c r="R473" s="342"/>
      <c r="S473" s="342"/>
      <c r="T473" s="342"/>
      <c r="U473" s="342"/>
      <c r="V473" s="342"/>
      <c r="W473" s="342"/>
      <c r="X473" s="342"/>
      <c r="Y473" s="342"/>
      <c r="Z473" s="342"/>
      <c r="AA473" s="342"/>
      <c r="AB473" s="342"/>
      <c r="AC473" s="342"/>
      <c r="AD473" s="339"/>
    </row>
    <row r="474" spans="18:30" x14ac:dyDescent="0.25">
      <c r="R474" s="342"/>
      <c r="S474" s="342"/>
      <c r="T474" s="342"/>
      <c r="U474" s="342"/>
      <c r="V474" s="342"/>
      <c r="W474" s="342"/>
      <c r="X474" s="342"/>
      <c r="Y474" s="342"/>
      <c r="Z474" s="342"/>
      <c r="AA474" s="342"/>
      <c r="AB474" s="342"/>
      <c r="AC474" s="342"/>
      <c r="AD474" s="339"/>
    </row>
    <row r="475" spans="18:30" x14ac:dyDescent="0.25">
      <c r="R475" s="342"/>
      <c r="S475" s="342"/>
      <c r="T475" s="342"/>
      <c r="U475" s="342"/>
      <c r="V475" s="342"/>
      <c r="W475" s="342"/>
      <c r="X475" s="342"/>
      <c r="Y475" s="342"/>
      <c r="Z475" s="342"/>
      <c r="AA475" s="342"/>
      <c r="AB475" s="342"/>
      <c r="AC475" s="342"/>
      <c r="AD475" s="339"/>
    </row>
    <row r="476" spans="18:30" x14ac:dyDescent="0.25">
      <c r="R476" s="342"/>
      <c r="S476" s="342"/>
      <c r="T476" s="342"/>
      <c r="U476" s="342"/>
      <c r="V476" s="342"/>
      <c r="W476" s="342"/>
      <c r="X476" s="342"/>
      <c r="Y476" s="342"/>
      <c r="Z476" s="342"/>
      <c r="AA476" s="342"/>
      <c r="AB476" s="342"/>
      <c r="AC476" s="342"/>
      <c r="AD476" s="339"/>
    </row>
    <row r="477" spans="18:30" x14ac:dyDescent="0.25">
      <c r="R477" s="342"/>
      <c r="S477" s="342"/>
      <c r="T477" s="342"/>
      <c r="U477" s="342"/>
      <c r="V477" s="342"/>
      <c r="W477" s="342"/>
      <c r="X477" s="342"/>
      <c r="Y477" s="342"/>
      <c r="Z477" s="342"/>
      <c r="AA477" s="342"/>
      <c r="AB477" s="342"/>
      <c r="AC477" s="342"/>
      <c r="AD477" s="339"/>
    </row>
    <row r="478" spans="18:30" x14ac:dyDescent="0.25">
      <c r="R478" s="342"/>
      <c r="S478" s="342"/>
      <c r="T478" s="342"/>
      <c r="U478" s="342"/>
      <c r="V478" s="342"/>
      <c r="W478" s="342"/>
      <c r="X478" s="342"/>
      <c r="Y478" s="342"/>
      <c r="Z478" s="342"/>
      <c r="AA478" s="342"/>
      <c r="AB478" s="342"/>
      <c r="AC478" s="342"/>
      <c r="AD478" s="339"/>
    </row>
    <row r="479" spans="18:30" x14ac:dyDescent="0.25">
      <c r="R479" s="342"/>
      <c r="S479" s="342"/>
      <c r="T479" s="342"/>
      <c r="U479" s="342"/>
      <c r="V479" s="342"/>
      <c r="W479" s="342"/>
      <c r="X479" s="342"/>
      <c r="Y479" s="342"/>
      <c r="Z479" s="342"/>
      <c r="AA479" s="342"/>
      <c r="AB479" s="342"/>
      <c r="AC479" s="342"/>
      <c r="AD479" s="339"/>
    </row>
    <row r="480" spans="18:30" x14ac:dyDescent="0.25">
      <c r="R480" s="342"/>
      <c r="S480" s="342"/>
      <c r="T480" s="342"/>
      <c r="U480" s="342"/>
      <c r="V480" s="342"/>
      <c r="W480" s="342"/>
      <c r="X480" s="342"/>
      <c r="Y480" s="342"/>
      <c r="Z480" s="342"/>
      <c r="AA480" s="342"/>
      <c r="AB480" s="342"/>
      <c r="AC480" s="342"/>
      <c r="AD480" s="339"/>
    </row>
    <row r="481" spans="18:30" x14ac:dyDescent="0.25">
      <c r="R481" s="342"/>
      <c r="S481" s="342"/>
      <c r="T481" s="342"/>
      <c r="U481" s="342"/>
      <c r="V481" s="342"/>
      <c r="W481" s="342"/>
      <c r="X481" s="342"/>
      <c r="Y481" s="342"/>
      <c r="Z481" s="342"/>
      <c r="AA481" s="342"/>
      <c r="AB481" s="342"/>
      <c r="AC481" s="342"/>
      <c r="AD481" s="339"/>
    </row>
    <row r="482" spans="18:30" x14ac:dyDescent="0.25">
      <c r="R482" s="342"/>
      <c r="S482" s="342"/>
      <c r="T482" s="342"/>
      <c r="U482" s="342"/>
      <c r="V482" s="342"/>
      <c r="W482" s="342"/>
      <c r="X482" s="342"/>
      <c r="Y482" s="342"/>
      <c r="Z482" s="342"/>
      <c r="AA482" s="342"/>
      <c r="AB482" s="342"/>
      <c r="AC482" s="342"/>
      <c r="AD482" s="339"/>
    </row>
    <row r="483" spans="18:30" x14ac:dyDescent="0.25">
      <c r="R483" s="342"/>
      <c r="S483" s="342"/>
      <c r="T483" s="342"/>
      <c r="U483" s="342"/>
      <c r="V483" s="342"/>
      <c r="W483" s="342"/>
      <c r="X483" s="342"/>
      <c r="Y483" s="342"/>
      <c r="Z483" s="342"/>
      <c r="AA483" s="342"/>
      <c r="AB483" s="342"/>
      <c r="AC483" s="342"/>
      <c r="AD483" s="339"/>
    </row>
    <row r="484" spans="18:30" x14ac:dyDescent="0.25">
      <c r="R484" s="342"/>
      <c r="S484" s="342"/>
      <c r="T484" s="342"/>
      <c r="U484" s="342"/>
      <c r="V484" s="342"/>
      <c r="W484" s="342"/>
      <c r="X484" s="342"/>
      <c r="Y484" s="342"/>
      <c r="Z484" s="342"/>
      <c r="AA484" s="342"/>
      <c r="AB484" s="342"/>
      <c r="AC484" s="342"/>
      <c r="AD484" s="339"/>
    </row>
    <row r="485" spans="18:30" x14ac:dyDescent="0.25">
      <c r="R485" s="342"/>
      <c r="S485" s="342"/>
      <c r="T485" s="342"/>
      <c r="U485" s="342"/>
      <c r="V485" s="342"/>
      <c r="W485" s="342"/>
      <c r="X485" s="342"/>
      <c r="Y485" s="342"/>
      <c r="Z485" s="342"/>
      <c r="AA485" s="342"/>
      <c r="AB485" s="342"/>
      <c r="AC485" s="342"/>
      <c r="AD485" s="339"/>
    </row>
    <row r="486" spans="18:30" x14ac:dyDescent="0.25">
      <c r="R486" s="342"/>
      <c r="S486" s="342"/>
      <c r="T486" s="342"/>
      <c r="U486" s="342"/>
      <c r="V486" s="342"/>
      <c r="W486" s="342"/>
      <c r="X486" s="342"/>
      <c r="Y486" s="342"/>
      <c r="Z486" s="342"/>
      <c r="AA486" s="342"/>
      <c r="AB486" s="342"/>
      <c r="AC486" s="342"/>
      <c r="AD486" s="339"/>
    </row>
    <row r="487" spans="18:30" x14ac:dyDescent="0.25">
      <c r="R487" s="342"/>
      <c r="S487" s="342"/>
      <c r="T487" s="342"/>
      <c r="U487" s="342"/>
      <c r="V487" s="342"/>
      <c r="W487" s="342"/>
      <c r="X487" s="342"/>
      <c r="Y487" s="342"/>
      <c r="Z487" s="342"/>
      <c r="AA487" s="342"/>
      <c r="AB487" s="342"/>
      <c r="AC487" s="342"/>
      <c r="AD487" s="339"/>
    </row>
    <row r="488" spans="18:30" x14ac:dyDescent="0.25">
      <c r="R488" s="342"/>
      <c r="S488" s="342"/>
      <c r="T488" s="342"/>
      <c r="U488" s="342"/>
      <c r="V488" s="342"/>
      <c r="W488" s="342"/>
      <c r="X488" s="342"/>
      <c r="Y488" s="342"/>
      <c r="Z488" s="342"/>
      <c r="AA488" s="342"/>
      <c r="AB488" s="342"/>
      <c r="AC488" s="342"/>
      <c r="AD488" s="339"/>
    </row>
    <row r="489" spans="18:30" x14ac:dyDescent="0.25">
      <c r="R489" s="342"/>
      <c r="S489" s="342"/>
      <c r="T489" s="342"/>
      <c r="U489" s="342"/>
      <c r="V489" s="342"/>
      <c r="W489" s="342"/>
      <c r="X489" s="342"/>
      <c r="Y489" s="342"/>
      <c r="Z489" s="342"/>
      <c r="AA489" s="342"/>
      <c r="AB489" s="342"/>
      <c r="AC489" s="342"/>
      <c r="AD489" s="339"/>
    </row>
    <row r="490" spans="18:30" x14ac:dyDescent="0.25">
      <c r="R490" s="342"/>
      <c r="S490" s="342"/>
      <c r="T490" s="342"/>
      <c r="U490" s="342"/>
      <c r="V490" s="342"/>
      <c r="W490" s="342"/>
      <c r="X490" s="342"/>
      <c r="Y490" s="342"/>
      <c r="Z490" s="342"/>
      <c r="AA490" s="342"/>
      <c r="AB490" s="342"/>
      <c r="AC490" s="342"/>
      <c r="AD490" s="339"/>
    </row>
    <row r="491" spans="18:30" x14ac:dyDescent="0.25">
      <c r="R491" s="342"/>
      <c r="S491" s="342"/>
      <c r="T491" s="342"/>
      <c r="U491" s="342"/>
      <c r="V491" s="342"/>
      <c r="W491" s="342"/>
      <c r="X491" s="342"/>
      <c r="Y491" s="342"/>
      <c r="Z491" s="342"/>
      <c r="AA491" s="342"/>
      <c r="AB491" s="342"/>
      <c r="AC491" s="342"/>
      <c r="AD491" s="339"/>
    </row>
    <row r="492" spans="18:30" x14ac:dyDescent="0.25">
      <c r="R492" s="342"/>
      <c r="S492" s="342"/>
      <c r="T492" s="342"/>
      <c r="U492" s="342"/>
      <c r="V492" s="342"/>
      <c r="W492" s="342"/>
      <c r="X492" s="342"/>
      <c r="Y492" s="342"/>
      <c r="Z492" s="342"/>
      <c r="AA492" s="342"/>
      <c r="AB492" s="342"/>
      <c r="AC492" s="342"/>
      <c r="AD492" s="339"/>
    </row>
    <row r="493" spans="18:30" x14ac:dyDescent="0.25">
      <c r="R493" s="342"/>
      <c r="S493" s="342"/>
      <c r="T493" s="342"/>
      <c r="U493" s="342"/>
      <c r="V493" s="342"/>
      <c r="W493" s="342"/>
      <c r="X493" s="342"/>
      <c r="Y493" s="342"/>
      <c r="Z493" s="342"/>
      <c r="AA493" s="342"/>
      <c r="AB493" s="342"/>
      <c r="AC493" s="342"/>
      <c r="AD493" s="339"/>
    </row>
    <row r="494" spans="18:30" x14ac:dyDescent="0.25">
      <c r="R494" s="342"/>
      <c r="S494" s="342"/>
      <c r="T494" s="342"/>
      <c r="U494" s="342"/>
      <c r="V494" s="342"/>
      <c r="W494" s="342"/>
      <c r="X494" s="342"/>
      <c r="Y494" s="342"/>
      <c r="Z494" s="342"/>
      <c r="AA494" s="342"/>
      <c r="AB494" s="342"/>
      <c r="AC494" s="342"/>
      <c r="AD494" s="339"/>
    </row>
    <row r="495" spans="18:30" x14ac:dyDescent="0.25">
      <c r="R495" s="342"/>
      <c r="S495" s="342"/>
      <c r="T495" s="342"/>
      <c r="U495" s="342"/>
      <c r="V495" s="342"/>
      <c r="W495" s="342"/>
      <c r="X495" s="342"/>
      <c r="Y495" s="342"/>
      <c r="Z495" s="342"/>
      <c r="AA495" s="342"/>
      <c r="AB495" s="342"/>
      <c r="AC495" s="342"/>
      <c r="AD495" s="339"/>
    </row>
    <row r="496" spans="18:30" x14ac:dyDescent="0.25">
      <c r="R496" s="342"/>
      <c r="S496" s="342"/>
      <c r="T496" s="342"/>
      <c r="U496" s="342"/>
      <c r="V496" s="342"/>
      <c r="W496" s="342"/>
      <c r="X496" s="342"/>
      <c r="Y496" s="342"/>
      <c r="Z496" s="342"/>
      <c r="AA496" s="342"/>
      <c r="AB496" s="342"/>
      <c r="AC496" s="342"/>
      <c r="AD496" s="339"/>
    </row>
    <row r="497" spans="18:30" x14ac:dyDescent="0.25">
      <c r="R497" s="342"/>
      <c r="S497" s="342"/>
      <c r="T497" s="342"/>
      <c r="U497" s="342"/>
      <c r="V497" s="342"/>
      <c r="W497" s="342"/>
      <c r="X497" s="342"/>
      <c r="Y497" s="342"/>
      <c r="Z497" s="342"/>
      <c r="AA497" s="342"/>
      <c r="AB497" s="342"/>
      <c r="AC497" s="342"/>
      <c r="AD497" s="339"/>
    </row>
    <row r="498" spans="18:30" x14ac:dyDescent="0.25">
      <c r="R498" s="342"/>
      <c r="S498" s="342"/>
      <c r="T498" s="342"/>
      <c r="U498" s="342"/>
      <c r="V498" s="342"/>
      <c r="W498" s="342"/>
      <c r="X498" s="342"/>
      <c r="Y498" s="342"/>
      <c r="Z498" s="342"/>
      <c r="AA498" s="342"/>
      <c r="AB498" s="342"/>
      <c r="AC498" s="342"/>
      <c r="AD498" s="339"/>
    </row>
    <row r="499" spans="18:30" x14ac:dyDescent="0.25">
      <c r="R499" s="342"/>
      <c r="S499" s="342"/>
      <c r="T499" s="342"/>
      <c r="U499" s="342"/>
      <c r="V499" s="342"/>
      <c r="W499" s="342"/>
      <c r="X499" s="342"/>
      <c r="Y499" s="342"/>
      <c r="Z499" s="342"/>
      <c r="AA499" s="342"/>
      <c r="AB499" s="342"/>
      <c r="AC499" s="342"/>
      <c r="AD499" s="339"/>
    </row>
    <row r="500" spans="18:30" x14ac:dyDescent="0.25">
      <c r="R500" s="342"/>
      <c r="S500" s="342"/>
      <c r="T500" s="342"/>
      <c r="U500" s="342"/>
      <c r="V500" s="342"/>
      <c r="W500" s="342"/>
      <c r="X500" s="342"/>
      <c r="Y500" s="342"/>
      <c r="Z500" s="342"/>
      <c r="AA500" s="342"/>
      <c r="AB500" s="342"/>
      <c r="AC500" s="342"/>
      <c r="AD500" s="339"/>
    </row>
    <row r="501" spans="18:30" x14ac:dyDescent="0.25">
      <c r="R501" s="342"/>
      <c r="S501" s="342"/>
      <c r="T501" s="342"/>
      <c r="U501" s="342"/>
      <c r="V501" s="342"/>
      <c r="W501" s="342"/>
      <c r="X501" s="342"/>
      <c r="Y501" s="342"/>
      <c r="Z501" s="342"/>
      <c r="AA501" s="342"/>
      <c r="AB501" s="342"/>
      <c r="AC501" s="342"/>
      <c r="AD501" s="339"/>
    </row>
    <row r="502" spans="18:30" x14ac:dyDescent="0.25">
      <c r="R502" s="342"/>
      <c r="S502" s="342"/>
      <c r="T502" s="342"/>
      <c r="U502" s="342"/>
      <c r="V502" s="342"/>
      <c r="W502" s="342"/>
      <c r="X502" s="342"/>
      <c r="Y502" s="342"/>
      <c r="Z502" s="342"/>
      <c r="AA502" s="342"/>
      <c r="AB502" s="342"/>
      <c r="AC502" s="342"/>
      <c r="AD502" s="339"/>
    </row>
    <row r="503" spans="18:30" x14ac:dyDescent="0.25">
      <c r="R503" s="342"/>
      <c r="S503" s="342"/>
      <c r="T503" s="342"/>
      <c r="U503" s="342"/>
      <c r="V503" s="342"/>
      <c r="W503" s="342"/>
      <c r="X503" s="342"/>
      <c r="Y503" s="342"/>
      <c r="Z503" s="342"/>
      <c r="AA503" s="342"/>
      <c r="AB503" s="342"/>
      <c r="AC503" s="342"/>
      <c r="AD503" s="339"/>
    </row>
    <row r="504" spans="18:30" x14ac:dyDescent="0.25">
      <c r="R504" s="342"/>
      <c r="S504" s="342"/>
      <c r="T504" s="342"/>
      <c r="U504" s="342"/>
      <c r="V504" s="342"/>
      <c r="W504" s="342"/>
      <c r="X504" s="342"/>
      <c r="Y504" s="342"/>
      <c r="Z504" s="342"/>
      <c r="AA504" s="342"/>
      <c r="AB504" s="342"/>
      <c r="AC504" s="342"/>
      <c r="AD504" s="339"/>
    </row>
    <row r="505" spans="18:30" x14ac:dyDescent="0.25">
      <c r="R505" s="342"/>
      <c r="S505" s="342"/>
      <c r="T505" s="342"/>
      <c r="U505" s="342"/>
      <c r="V505" s="342"/>
      <c r="W505" s="342"/>
      <c r="X505" s="342"/>
      <c r="Y505" s="342"/>
      <c r="Z505" s="342"/>
      <c r="AA505" s="342"/>
      <c r="AB505" s="342"/>
      <c r="AC505" s="342"/>
      <c r="AD505" s="339"/>
    </row>
    <row r="506" spans="18:30" x14ac:dyDescent="0.25">
      <c r="R506" s="342"/>
      <c r="S506" s="342"/>
      <c r="T506" s="342"/>
      <c r="U506" s="342"/>
      <c r="V506" s="342"/>
      <c r="W506" s="342"/>
      <c r="X506" s="342"/>
      <c r="Y506" s="342"/>
      <c r="Z506" s="342"/>
      <c r="AA506" s="342"/>
      <c r="AB506" s="342"/>
      <c r="AC506" s="342"/>
      <c r="AD506" s="339"/>
    </row>
    <row r="507" spans="18:30" x14ac:dyDescent="0.25">
      <c r="R507" s="342"/>
      <c r="S507" s="342"/>
      <c r="T507" s="342"/>
      <c r="U507" s="342"/>
      <c r="V507" s="342"/>
      <c r="W507" s="342"/>
      <c r="X507" s="342"/>
      <c r="Y507" s="342"/>
      <c r="Z507" s="342"/>
      <c r="AA507" s="342"/>
      <c r="AB507" s="342"/>
      <c r="AC507" s="342"/>
      <c r="AD507" s="339"/>
    </row>
    <row r="508" spans="18:30" x14ac:dyDescent="0.25">
      <c r="R508" s="342"/>
      <c r="S508" s="342"/>
      <c r="T508" s="342"/>
      <c r="U508" s="342"/>
      <c r="V508" s="342"/>
      <c r="W508" s="342"/>
      <c r="X508" s="342"/>
      <c r="Y508" s="342"/>
      <c r="Z508" s="342"/>
      <c r="AA508" s="342"/>
      <c r="AB508" s="342"/>
      <c r="AC508" s="342"/>
      <c r="AD508" s="339"/>
    </row>
    <row r="509" spans="18:30" x14ac:dyDescent="0.25">
      <c r="R509" s="342"/>
      <c r="S509" s="342"/>
      <c r="T509" s="342"/>
      <c r="U509" s="342"/>
      <c r="V509" s="342"/>
      <c r="W509" s="342"/>
      <c r="X509" s="342"/>
      <c r="Y509" s="342"/>
      <c r="Z509" s="342"/>
      <c r="AA509" s="342"/>
      <c r="AB509" s="342"/>
      <c r="AC509" s="342"/>
      <c r="AD509" s="339"/>
    </row>
    <row r="510" spans="18:30" x14ac:dyDescent="0.25">
      <c r="R510" s="342"/>
      <c r="S510" s="342"/>
      <c r="T510" s="342"/>
      <c r="U510" s="342"/>
      <c r="V510" s="342"/>
      <c r="W510" s="342"/>
      <c r="X510" s="342"/>
      <c r="Y510" s="342"/>
      <c r="Z510" s="342"/>
      <c r="AA510" s="342"/>
      <c r="AB510" s="342"/>
      <c r="AC510" s="342"/>
      <c r="AD510" s="339"/>
    </row>
    <row r="511" spans="18:30" x14ac:dyDescent="0.25">
      <c r="R511" s="342"/>
      <c r="S511" s="342"/>
      <c r="T511" s="342"/>
      <c r="U511" s="342"/>
      <c r="V511" s="342"/>
      <c r="W511" s="342"/>
      <c r="X511" s="342"/>
      <c r="Y511" s="342"/>
      <c r="Z511" s="342"/>
      <c r="AA511" s="342"/>
      <c r="AB511" s="342"/>
      <c r="AC511" s="342"/>
      <c r="AD511" s="339"/>
    </row>
    <row r="512" spans="18:30" x14ac:dyDescent="0.25">
      <c r="R512" s="342"/>
      <c r="S512" s="342"/>
      <c r="T512" s="342"/>
      <c r="U512" s="342"/>
      <c r="V512" s="342"/>
      <c r="W512" s="342"/>
      <c r="X512" s="342"/>
      <c r="Y512" s="342"/>
      <c r="Z512" s="342"/>
      <c r="AA512" s="342"/>
      <c r="AB512" s="342"/>
      <c r="AC512" s="342"/>
      <c r="AD512" s="339"/>
    </row>
    <row r="513" spans="18:30" x14ac:dyDescent="0.25">
      <c r="R513" s="342"/>
      <c r="S513" s="342"/>
      <c r="T513" s="342"/>
      <c r="U513" s="342"/>
      <c r="V513" s="342"/>
      <c r="W513" s="342"/>
      <c r="X513" s="342"/>
      <c r="Y513" s="342"/>
      <c r="Z513" s="342"/>
      <c r="AA513" s="342"/>
      <c r="AB513" s="342"/>
      <c r="AC513" s="342"/>
      <c r="AD513" s="339"/>
    </row>
    <row r="514" spans="18:30" x14ac:dyDescent="0.25">
      <c r="R514" s="342"/>
      <c r="S514" s="342"/>
      <c r="T514" s="342"/>
      <c r="U514" s="342"/>
      <c r="V514" s="342"/>
      <c r="W514" s="342"/>
      <c r="X514" s="342"/>
      <c r="Y514" s="342"/>
      <c r="Z514" s="342"/>
      <c r="AA514" s="342"/>
      <c r="AB514" s="342"/>
      <c r="AC514" s="342"/>
      <c r="AD514" s="339"/>
    </row>
    <row r="515" spans="18:30" x14ac:dyDescent="0.25">
      <c r="R515" s="342"/>
      <c r="S515" s="342"/>
      <c r="T515" s="342"/>
      <c r="U515" s="342"/>
      <c r="V515" s="342"/>
      <c r="W515" s="342"/>
      <c r="X515" s="342"/>
      <c r="Y515" s="342"/>
      <c r="Z515" s="342"/>
      <c r="AA515" s="342"/>
      <c r="AB515" s="342"/>
      <c r="AC515" s="342"/>
      <c r="AD515" s="339"/>
    </row>
    <row r="516" spans="18:30" x14ac:dyDescent="0.25">
      <c r="R516" s="342"/>
      <c r="S516" s="342"/>
      <c r="T516" s="342"/>
      <c r="U516" s="342"/>
      <c r="V516" s="342"/>
      <c r="W516" s="342"/>
      <c r="X516" s="342"/>
      <c r="Y516" s="342"/>
      <c r="Z516" s="342"/>
      <c r="AA516" s="342"/>
      <c r="AB516" s="342"/>
      <c r="AC516" s="342"/>
      <c r="AD516" s="339"/>
    </row>
    <row r="517" spans="18:30" x14ac:dyDescent="0.25">
      <c r="R517" s="342"/>
      <c r="S517" s="342"/>
      <c r="T517" s="342"/>
      <c r="U517" s="342"/>
      <c r="V517" s="342"/>
      <c r="W517" s="342"/>
      <c r="X517" s="342"/>
      <c r="Y517" s="342"/>
      <c r="Z517" s="342"/>
      <c r="AA517" s="342"/>
      <c r="AB517" s="342"/>
      <c r="AC517" s="342"/>
      <c r="AD517" s="339"/>
    </row>
    <row r="518" spans="18:30" x14ac:dyDescent="0.25">
      <c r="R518" s="342"/>
      <c r="S518" s="342"/>
      <c r="T518" s="342"/>
      <c r="U518" s="342"/>
      <c r="V518" s="342"/>
      <c r="W518" s="342"/>
      <c r="X518" s="342"/>
      <c r="Y518" s="342"/>
      <c r="Z518" s="342"/>
      <c r="AA518" s="342"/>
      <c r="AB518" s="342"/>
      <c r="AC518" s="342"/>
      <c r="AD518" s="339"/>
    </row>
    <row r="519" spans="18:30" x14ac:dyDescent="0.25">
      <c r="R519" s="342"/>
      <c r="S519" s="342"/>
      <c r="T519" s="342"/>
      <c r="U519" s="342"/>
      <c r="V519" s="342"/>
      <c r="W519" s="342"/>
      <c r="X519" s="342"/>
      <c r="Y519" s="342"/>
      <c r="Z519" s="342"/>
      <c r="AA519" s="342"/>
      <c r="AB519" s="342"/>
      <c r="AC519" s="342"/>
      <c r="AD519" s="339"/>
    </row>
    <row r="520" spans="18:30" x14ac:dyDescent="0.25">
      <c r="R520" s="342"/>
      <c r="S520" s="342"/>
      <c r="T520" s="342"/>
      <c r="U520" s="342"/>
      <c r="V520" s="342"/>
      <c r="W520" s="342"/>
      <c r="X520" s="342"/>
      <c r="Y520" s="342"/>
      <c r="Z520" s="342"/>
      <c r="AA520" s="342"/>
      <c r="AB520" s="342"/>
      <c r="AC520" s="342"/>
      <c r="AD520" s="339"/>
    </row>
    <row r="521" spans="18:30" x14ac:dyDescent="0.25">
      <c r="R521" s="342"/>
      <c r="S521" s="342"/>
      <c r="T521" s="342"/>
      <c r="U521" s="342"/>
      <c r="V521" s="342"/>
      <c r="W521" s="342"/>
      <c r="X521" s="342"/>
      <c r="Y521" s="342"/>
      <c r="Z521" s="342"/>
      <c r="AA521" s="342"/>
      <c r="AB521" s="342"/>
      <c r="AC521" s="342"/>
      <c r="AD521" s="339"/>
    </row>
    <row r="522" spans="18:30" x14ac:dyDescent="0.25">
      <c r="R522" s="342"/>
      <c r="S522" s="342"/>
      <c r="T522" s="342"/>
      <c r="U522" s="342"/>
      <c r="V522" s="342"/>
      <c r="W522" s="342"/>
      <c r="X522" s="342"/>
      <c r="Y522" s="342"/>
      <c r="Z522" s="342"/>
      <c r="AA522" s="342"/>
      <c r="AB522" s="342"/>
      <c r="AC522" s="342"/>
      <c r="AD522" s="339"/>
    </row>
    <row r="523" spans="18:30" x14ac:dyDescent="0.25">
      <c r="R523" s="342"/>
      <c r="S523" s="342"/>
      <c r="T523" s="342"/>
      <c r="U523" s="342"/>
      <c r="V523" s="342"/>
      <c r="W523" s="342"/>
      <c r="X523" s="342"/>
      <c r="Y523" s="342"/>
      <c r="Z523" s="342"/>
      <c r="AA523" s="342"/>
      <c r="AB523" s="342"/>
      <c r="AC523" s="342"/>
      <c r="AD523" s="339"/>
    </row>
    <row r="524" spans="18:30" x14ac:dyDescent="0.25">
      <c r="R524" s="342"/>
      <c r="S524" s="342"/>
      <c r="T524" s="342"/>
      <c r="U524" s="342"/>
      <c r="V524" s="342"/>
      <c r="W524" s="342"/>
      <c r="X524" s="342"/>
      <c r="Y524" s="342"/>
      <c r="Z524" s="342"/>
      <c r="AA524" s="342"/>
      <c r="AB524" s="342"/>
      <c r="AC524" s="342"/>
      <c r="AD524" s="339"/>
    </row>
    <row r="525" spans="18:30" x14ac:dyDescent="0.25">
      <c r="R525" s="342"/>
      <c r="S525" s="342"/>
      <c r="T525" s="342"/>
      <c r="U525" s="342"/>
      <c r="V525" s="342"/>
      <c r="W525" s="342"/>
      <c r="X525" s="342"/>
      <c r="Y525" s="342"/>
      <c r="Z525" s="342"/>
      <c r="AA525" s="342"/>
      <c r="AB525" s="342"/>
      <c r="AC525" s="342"/>
      <c r="AD525" s="339"/>
    </row>
    <row r="526" spans="18:30" x14ac:dyDescent="0.25">
      <c r="R526" s="342"/>
      <c r="S526" s="342"/>
      <c r="T526" s="342"/>
      <c r="U526" s="342"/>
      <c r="V526" s="342"/>
      <c r="W526" s="342"/>
      <c r="X526" s="342"/>
      <c r="Y526" s="342"/>
      <c r="Z526" s="342"/>
      <c r="AA526" s="342"/>
      <c r="AB526" s="342"/>
      <c r="AC526" s="342"/>
      <c r="AD526" s="339"/>
    </row>
    <row r="527" spans="18:30" x14ac:dyDescent="0.25">
      <c r="R527" s="342"/>
      <c r="S527" s="342"/>
      <c r="T527" s="342"/>
      <c r="U527" s="342"/>
      <c r="V527" s="342"/>
      <c r="W527" s="342"/>
      <c r="X527" s="342"/>
      <c r="Y527" s="342"/>
      <c r="Z527" s="342"/>
      <c r="AA527" s="342"/>
      <c r="AB527" s="342"/>
      <c r="AC527" s="342"/>
      <c r="AD527" s="339"/>
    </row>
    <row r="528" spans="18:30" x14ac:dyDescent="0.25">
      <c r="R528" s="342"/>
      <c r="S528" s="342"/>
      <c r="T528" s="342"/>
      <c r="U528" s="342"/>
      <c r="V528" s="342"/>
      <c r="W528" s="342"/>
      <c r="X528" s="342"/>
      <c r="Y528" s="342"/>
      <c r="Z528" s="342"/>
      <c r="AA528" s="342"/>
      <c r="AB528" s="342"/>
      <c r="AC528" s="342"/>
      <c r="AD528" s="339"/>
    </row>
    <row r="529" spans="18:30" x14ac:dyDescent="0.25">
      <c r="R529" s="342"/>
      <c r="S529" s="342"/>
      <c r="T529" s="342"/>
      <c r="U529" s="342"/>
      <c r="V529" s="342"/>
      <c r="W529" s="342"/>
      <c r="X529" s="342"/>
      <c r="Y529" s="342"/>
      <c r="Z529" s="342"/>
      <c r="AA529" s="342"/>
      <c r="AB529" s="342"/>
      <c r="AC529" s="342"/>
      <c r="AD529" s="339"/>
    </row>
    <row r="530" spans="18:30" x14ac:dyDescent="0.25">
      <c r="R530" s="342"/>
      <c r="S530" s="342"/>
      <c r="T530" s="342"/>
      <c r="U530" s="342"/>
      <c r="V530" s="342"/>
      <c r="W530" s="342"/>
      <c r="X530" s="342"/>
      <c r="Y530" s="342"/>
      <c r="Z530" s="342"/>
      <c r="AA530" s="342"/>
      <c r="AB530" s="342"/>
      <c r="AC530" s="342"/>
      <c r="AD530" s="339"/>
    </row>
    <row r="531" spans="18:30" x14ac:dyDescent="0.25">
      <c r="R531" s="342"/>
      <c r="S531" s="342"/>
      <c r="T531" s="342"/>
      <c r="U531" s="342"/>
      <c r="V531" s="342"/>
      <c r="W531" s="342"/>
      <c r="X531" s="342"/>
      <c r="Y531" s="342"/>
      <c r="Z531" s="342"/>
      <c r="AA531" s="342"/>
      <c r="AB531" s="342"/>
      <c r="AC531" s="342"/>
      <c r="AD531" s="339"/>
    </row>
    <row r="532" spans="18:30" x14ac:dyDescent="0.25">
      <c r="R532" s="342"/>
      <c r="S532" s="342"/>
      <c r="T532" s="342"/>
      <c r="U532" s="342"/>
      <c r="V532" s="342"/>
      <c r="W532" s="342"/>
      <c r="X532" s="342"/>
      <c r="Y532" s="342"/>
      <c r="Z532" s="342"/>
      <c r="AA532" s="342"/>
      <c r="AB532" s="342"/>
      <c r="AC532" s="342"/>
      <c r="AD532" s="339"/>
    </row>
    <row r="533" spans="18:30" x14ac:dyDescent="0.25">
      <c r="R533" s="342"/>
      <c r="S533" s="342"/>
      <c r="T533" s="342"/>
      <c r="U533" s="342"/>
      <c r="V533" s="342"/>
      <c r="W533" s="342"/>
      <c r="X533" s="342"/>
      <c r="Y533" s="342"/>
      <c r="Z533" s="342"/>
      <c r="AA533" s="342"/>
      <c r="AB533" s="342"/>
      <c r="AC533" s="342"/>
      <c r="AD533" s="339"/>
    </row>
    <row r="534" spans="18:30" x14ac:dyDescent="0.25">
      <c r="R534" s="342"/>
      <c r="S534" s="342"/>
      <c r="T534" s="342"/>
      <c r="U534" s="342"/>
      <c r="V534" s="342"/>
      <c r="W534" s="342"/>
      <c r="X534" s="342"/>
      <c r="Y534" s="342"/>
      <c r="Z534" s="342"/>
      <c r="AA534" s="342"/>
      <c r="AB534" s="342"/>
      <c r="AC534" s="342"/>
      <c r="AD534" s="339"/>
    </row>
    <row r="535" spans="18:30" x14ac:dyDescent="0.25">
      <c r="R535" s="342"/>
      <c r="S535" s="342"/>
      <c r="T535" s="342"/>
      <c r="U535" s="342"/>
      <c r="V535" s="342"/>
      <c r="W535" s="342"/>
      <c r="X535" s="342"/>
      <c r="Y535" s="342"/>
      <c r="Z535" s="342"/>
      <c r="AA535" s="342"/>
      <c r="AB535" s="342"/>
      <c r="AC535" s="342"/>
      <c r="AD535" s="339"/>
    </row>
    <row r="536" spans="18:30" x14ac:dyDescent="0.25">
      <c r="R536" s="342"/>
      <c r="S536" s="342"/>
      <c r="T536" s="342"/>
      <c r="U536" s="342"/>
      <c r="V536" s="342"/>
      <c r="W536" s="342"/>
      <c r="X536" s="342"/>
      <c r="Y536" s="342"/>
      <c r="Z536" s="342"/>
      <c r="AA536" s="342"/>
      <c r="AB536" s="342"/>
      <c r="AC536" s="342"/>
      <c r="AD536" s="339"/>
    </row>
    <row r="537" spans="18:30" x14ac:dyDescent="0.25">
      <c r="R537" s="342"/>
      <c r="S537" s="342"/>
      <c r="T537" s="342"/>
      <c r="U537" s="342"/>
      <c r="V537" s="342"/>
      <c r="W537" s="342"/>
      <c r="X537" s="342"/>
      <c r="Y537" s="342"/>
      <c r="Z537" s="342"/>
      <c r="AA537" s="342"/>
      <c r="AB537" s="342"/>
      <c r="AC537" s="342"/>
      <c r="AD537" s="339"/>
    </row>
    <row r="538" spans="18:30" x14ac:dyDescent="0.25">
      <c r="R538" s="342"/>
      <c r="S538" s="342"/>
      <c r="T538" s="342"/>
      <c r="U538" s="342"/>
      <c r="V538" s="342"/>
      <c r="W538" s="342"/>
      <c r="X538" s="342"/>
      <c r="Y538" s="342"/>
      <c r="Z538" s="342"/>
      <c r="AA538" s="342"/>
      <c r="AB538" s="342"/>
      <c r="AC538" s="342"/>
      <c r="AD538" s="339"/>
    </row>
    <row r="539" spans="18:30" x14ac:dyDescent="0.25">
      <c r="R539" s="342"/>
      <c r="S539" s="342"/>
      <c r="T539" s="342"/>
      <c r="U539" s="342"/>
      <c r="V539" s="342"/>
      <c r="W539" s="342"/>
      <c r="X539" s="342"/>
      <c r="Y539" s="342"/>
      <c r="Z539" s="342"/>
      <c r="AA539" s="342"/>
      <c r="AB539" s="342"/>
      <c r="AC539" s="342"/>
      <c r="AD539" s="339"/>
    </row>
    <row r="540" spans="18:30" x14ac:dyDescent="0.25">
      <c r="R540" s="342"/>
      <c r="S540" s="342"/>
      <c r="T540" s="342"/>
      <c r="U540" s="342"/>
      <c r="V540" s="342"/>
      <c r="W540" s="342"/>
      <c r="X540" s="342"/>
      <c r="Y540" s="342"/>
      <c r="Z540" s="342"/>
      <c r="AA540" s="342"/>
      <c r="AB540" s="342"/>
      <c r="AC540" s="342"/>
      <c r="AD540" s="339"/>
    </row>
    <row r="541" spans="18:30" x14ac:dyDescent="0.25">
      <c r="R541" s="342"/>
      <c r="S541" s="342"/>
      <c r="T541" s="342"/>
      <c r="U541" s="342"/>
      <c r="V541" s="342"/>
      <c r="W541" s="342"/>
      <c r="X541" s="342"/>
      <c r="Y541" s="342"/>
      <c r="Z541" s="342"/>
      <c r="AA541" s="342"/>
      <c r="AB541" s="342"/>
      <c r="AC541" s="342"/>
      <c r="AD541" s="339"/>
    </row>
    <row r="542" spans="18:30" x14ac:dyDescent="0.25">
      <c r="R542" s="342"/>
      <c r="S542" s="342"/>
      <c r="T542" s="342"/>
      <c r="U542" s="342"/>
      <c r="V542" s="342"/>
      <c r="W542" s="342"/>
      <c r="X542" s="342"/>
      <c r="Y542" s="342"/>
      <c r="Z542" s="342"/>
      <c r="AA542" s="342"/>
      <c r="AB542" s="342"/>
      <c r="AC542" s="342"/>
      <c r="AD542" s="339"/>
    </row>
    <row r="543" spans="18:30" x14ac:dyDescent="0.25">
      <c r="R543" s="342"/>
      <c r="S543" s="342"/>
      <c r="T543" s="342"/>
      <c r="U543" s="342"/>
      <c r="V543" s="342"/>
      <c r="W543" s="342"/>
      <c r="X543" s="342"/>
      <c r="Y543" s="342"/>
      <c r="Z543" s="342"/>
      <c r="AA543" s="342"/>
      <c r="AB543" s="342"/>
      <c r="AC543" s="342"/>
      <c r="AD543" s="339"/>
    </row>
    <row r="544" spans="18:30" x14ac:dyDescent="0.25">
      <c r="R544" s="342"/>
      <c r="S544" s="342"/>
      <c r="T544" s="342"/>
      <c r="U544" s="342"/>
      <c r="V544" s="342"/>
      <c r="W544" s="342"/>
      <c r="X544" s="342"/>
      <c r="Y544" s="342"/>
      <c r="Z544" s="342"/>
      <c r="AA544" s="342"/>
      <c r="AB544" s="342"/>
      <c r="AC544" s="342"/>
      <c r="AD544" s="339"/>
    </row>
    <row r="545" spans="18:30" x14ac:dyDescent="0.25">
      <c r="R545" s="342"/>
      <c r="S545" s="342"/>
      <c r="T545" s="342"/>
      <c r="U545" s="342"/>
      <c r="V545" s="342"/>
      <c r="W545" s="342"/>
      <c r="X545" s="342"/>
      <c r="Y545" s="342"/>
      <c r="Z545" s="342"/>
      <c r="AA545" s="342"/>
      <c r="AB545" s="342"/>
      <c r="AC545" s="342"/>
      <c r="AD545" s="339"/>
    </row>
    <row r="546" spans="18:30" x14ac:dyDescent="0.25">
      <c r="R546" s="342"/>
      <c r="S546" s="342"/>
      <c r="T546" s="342"/>
      <c r="U546" s="342"/>
      <c r="V546" s="342"/>
      <c r="W546" s="342"/>
      <c r="X546" s="342"/>
      <c r="Y546" s="342"/>
      <c r="Z546" s="342"/>
      <c r="AA546" s="342"/>
      <c r="AB546" s="342"/>
      <c r="AC546" s="342"/>
      <c r="AD546" s="339"/>
    </row>
    <row r="547" spans="18:30" x14ac:dyDescent="0.25">
      <c r="R547" s="342"/>
      <c r="S547" s="342"/>
      <c r="T547" s="342"/>
      <c r="U547" s="342"/>
      <c r="V547" s="342"/>
      <c r="W547" s="342"/>
      <c r="X547" s="342"/>
      <c r="Y547" s="342"/>
      <c r="Z547" s="342"/>
      <c r="AA547" s="342"/>
      <c r="AB547" s="342"/>
      <c r="AC547" s="342"/>
      <c r="AD547" s="339"/>
    </row>
    <row r="548" spans="18:30" x14ac:dyDescent="0.25">
      <c r="R548" s="342"/>
      <c r="S548" s="342"/>
      <c r="T548" s="342"/>
      <c r="U548" s="342"/>
      <c r="V548" s="342"/>
      <c r="W548" s="342"/>
      <c r="X548" s="342"/>
      <c r="Y548" s="342"/>
      <c r="Z548" s="342"/>
      <c r="AA548" s="342"/>
      <c r="AB548" s="342"/>
      <c r="AC548" s="342"/>
      <c r="AD548" s="339"/>
    </row>
    <row r="549" spans="18:30" x14ac:dyDescent="0.25">
      <c r="R549" s="342"/>
      <c r="S549" s="342"/>
      <c r="T549" s="342"/>
      <c r="U549" s="342"/>
      <c r="V549" s="342"/>
      <c r="W549" s="342"/>
      <c r="X549" s="342"/>
      <c r="Y549" s="342"/>
      <c r="Z549" s="342"/>
      <c r="AA549" s="342"/>
      <c r="AB549" s="342"/>
      <c r="AC549" s="342"/>
      <c r="AD549" s="339"/>
    </row>
    <row r="550" spans="18:30" x14ac:dyDescent="0.25">
      <c r="R550" s="342"/>
      <c r="S550" s="342"/>
      <c r="T550" s="342"/>
      <c r="U550" s="342"/>
      <c r="V550" s="342"/>
      <c r="W550" s="342"/>
      <c r="X550" s="342"/>
      <c r="Y550" s="342"/>
      <c r="Z550" s="342"/>
      <c r="AA550" s="342"/>
      <c r="AB550" s="342"/>
      <c r="AC550" s="342"/>
      <c r="AD550" s="339"/>
    </row>
    <row r="551" spans="18:30" x14ac:dyDescent="0.25">
      <c r="R551" s="342"/>
      <c r="S551" s="342"/>
      <c r="T551" s="342"/>
      <c r="U551" s="342"/>
      <c r="V551" s="342"/>
      <c r="W551" s="342"/>
      <c r="X551" s="342"/>
      <c r="Y551" s="342"/>
      <c r="Z551" s="342"/>
      <c r="AA551" s="342"/>
      <c r="AB551" s="342"/>
      <c r="AC551" s="342"/>
      <c r="AD551" s="339"/>
    </row>
    <row r="552" spans="18:30" x14ac:dyDescent="0.25">
      <c r="R552" s="342"/>
      <c r="S552" s="342"/>
      <c r="T552" s="342"/>
      <c r="U552" s="342"/>
      <c r="V552" s="342"/>
      <c r="W552" s="342"/>
      <c r="X552" s="342"/>
      <c r="Y552" s="342"/>
      <c r="Z552" s="342"/>
      <c r="AA552" s="342"/>
      <c r="AB552" s="342"/>
      <c r="AC552" s="342"/>
      <c r="AD552" s="339"/>
    </row>
    <row r="553" spans="18:30" x14ac:dyDescent="0.25">
      <c r="R553" s="342"/>
      <c r="S553" s="342"/>
      <c r="T553" s="342"/>
      <c r="U553" s="342"/>
      <c r="V553" s="342"/>
      <c r="W553" s="342"/>
      <c r="X553" s="342"/>
      <c r="Y553" s="342"/>
      <c r="Z553" s="342"/>
      <c r="AA553" s="342"/>
      <c r="AB553" s="342"/>
      <c r="AC553" s="342"/>
      <c r="AD553" s="339"/>
    </row>
    <row r="554" spans="18:30" x14ac:dyDescent="0.25">
      <c r="R554" s="342"/>
      <c r="S554" s="342"/>
      <c r="T554" s="342"/>
      <c r="U554" s="342"/>
      <c r="V554" s="342"/>
      <c r="W554" s="342"/>
      <c r="X554" s="342"/>
      <c r="Y554" s="342"/>
      <c r="Z554" s="342"/>
      <c r="AA554" s="342"/>
      <c r="AB554" s="342"/>
      <c r="AC554" s="342"/>
      <c r="AD554" s="339"/>
    </row>
    <row r="555" spans="18:30" x14ac:dyDescent="0.25">
      <c r="R555" s="342"/>
      <c r="S555" s="342"/>
      <c r="T555" s="342"/>
      <c r="U555" s="342"/>
      <c r="V555" s="342"/>
      <c r="W555" s="342"/>
      <c r="X555" s="342"/>
      <c r="Y555" s="342"/>
      <c r="Z555" s="342"/>
      <c r="AA555" s="342"/>
      <c r="AB555" s="342"/>
      <c r="AC555" s="342"/>
      <c r="AD555" s="339"/>
    </row>
    <row r="556" spans="18:30" x14ac:dyDescent="0.25">
      <c r="R556" s="342"/>
      <c r="S556" s="342"/>
      <c r="T556" s="342"/>
      <c r="U556" s="342"/>
      <c r="V556" s="342"/>
      <c r="W556" s="342"/>
      <c r="X556" s="342"/>
      <c r="Y556" s="342"/>
      <c r="Z556" s="342"/>
      <c r="AA556" s="342"/>
      <c r="AB556" s="342"/>
      <c r="AC556" s="342"/>
      <c r="AD556" s="339"/>
    </row>
    <row r="557" spans="18:30" x14ac:dyDescent="0.25">
      <c r="R557" s="342"/>
      <c r="S557" s="342"/>
      <c r="T557" s="342"/>
      <c r="U557" s="342"/>
      <c r="V557" s="342"/>
      <c r="W557" s="342"/>
      <c r="X557" s="342"/>
      <c r="Y557" s="342"/>
      <c r="Z557" s="342"/>
      <c r="AA557" s="342"/>
      <c r="AB557" s="342"/>
      <c r="AC557" s="342"/>
      <c r="AD557" s="339"/>
    </row>
    <row r="558" spans="18:30" x14ac:dyDescent="0.25">
      <c r="R558" s="342"/>
      <c r="S558" s="342"/>
      <c r="T558" s="342"/>
      <c r="U558" s="342"/>
      <c r="V558" s="342"/>
      <c r="W558" s="342"/>
      <c r="X558" s="342"/>
      <c r="Y558" s="342"/>
      <c r="Z558" s="342"/>
      <c r="AA558" s="342"/>
      <c r="AB558" s="342"/>
      <c r="AC558" s="342"/>
      <c r="AD558" s="339"/>
    </row>
    <row r="559" spans="18:30" x14ac:dyDescent="0.25">
      <c r="R559" s="342"/>
      <c r="S559" s="342"/>
      <c r="T559" s="342"/>
      <c r="U559" s="342"/>
      <c r="V559" s="342"/>
      <c r="W559" s="342"/>
      <c r="X559" s="342"/>
      <c r="Y559" s="342"/>
      <c r="Z559" s="342"/>
      <c r="AA559" s="342"/>
      <c r="AB559" s="342"/>
      <c r="AC559" s="342"/>
      <c r="AD559" s="339"/>
    </row>
    <row r="560" spans="18:30" x14ac:dyDescent="0.25">
      <c r="R560" s="342"/>
      <c r="S560" s="342"/>
      <c r="T560" s="342"/>
      <c r="U560" s="342"/>
      <c r="V560" s="342"/>
      <c r="W560" s="342"/>
      <c r="X560" s="342"/>
      <c r="Y560" s="342"/>
      <c r="Z560" s="342"/>
      <c r="AA560" s="342"/>
      <c r="AB560" s="342"/>
      <c r="AC560" s="342"/>
      <c r="AD560" s="339"/>
    </row>
    <row r="561" spans="18:30" x14ac:dyDescent="0.25">
      <c r="R561" s="342"/>
      <c r="S561" s="342"/>
      <c r="T561" s="342"/>
      <c r="U561" s="342"/>
      <c r="V561" s="342"/>
      <c r="W561" s="342"/>
      <c r="X561" s="342"/>
      <c r="Y561" s="342"/>
      <c r="Z561" s="342"/>
      <c r="AA561" s="342"/>
      <c r="AB561" s="342"/>
      <c r="AC561" s="342"/>
      <c r="AD561" s="339"/>
    </row>
    <row r="562" spans="18:30" x14ac:dyDescent="0.25">
      <c r="R562" s="342"/>
      <c r="S562" s="342"/>
      <c r="T562" s="342"/>
      <c r="U562" s="342"/>
      <c r="V562" s="342"/>
      <c r="W562" s="342"/>
      <c r="X562" s="342"/>
      <c r="Y562" s="342"/>
      <c r="Z562" s="342"/>
      <c r="AA562" s="342"/>
      <c r="AB562" s="342"/>
      <c r="AC562" s="342"/>
      <c r="AD562" s="339"/>
    </row>
    <row r="563" spans="18:30" x14ac:dyDescent="0.25">
      <c r="R563" s="342"/>
      <c r="S563" s="342"/>
      <c r="T563" s="342"/>
      <c r="U563" s="342"/>
      <c r="V563" s="342"/>
      <c r="W563" s="342"/>
      <c r="X563" s="342"/>
      <c r="Y563" s="342"/>
      <c r="Z563" s="342"/>
      <c r="AA563" s="342"/>
      <c r="AB563" s="342"/>
      <c r="AC563" s="342"/>
      <c r="AD563" s="339"/>
    </row>
    <row r="564" spans="18:30" x14ac:dyDescent="0.25">
      <c r="R564" s="342"/>
      <c r="S564" s="342"/>
      <c r="T564" s="342"/>
      <c r="U564" s="342"/>
      <c r="V564" s="342"/>
      <c r="W564" s="342"/>
      <c r="X564" s="342"/>
      <c r="Y564" s="342"/>
      <c r="Z564" s="342"/>
      <c r="AA564" s="342"/>
      <c r="AB564" s="342"/>
      <c r="AC564" s="342"/>
      <c r="AD564" s="339"/>
    </row>
    <row r="565" spans="18:30" x14ac:dyDescent="0.25">
      <c r="R565" s="342"/>
      <c r="S565" s="342"/>
      <c r="T565" s="342"/>
      <c r="U565" s="342"/>
      <c r="V565" s="342"/>
      <c r="W565" s="342"/>
      <c r="X565" s="342"/>
      <c r="Y565" s="342"/>
      <c r="Z565" s="342"/>
      <c r="AA565" s="342"/>
      <c r="AB565" s="342"/>
      <c r="AC565" s="342"/>
      <c r="AD565" s="339"/>
    </row>
    <row r="566" spans="18:30" x14ac:dyDescent="0.25">
      <c r="R566" s="342"/>
      <c r="S566" s="342"/>
      <c r="T566" s="342"/>
      <c r="U566" s="342"/>
      <c r="V566" s="342"/>
      <c r="W566" s="342"/>
      <c r="X566" s="342"/>
      <c r="Y566" s="342"/>
      <c r="Z566" s="342"/>
      <c r="AA566" s="342"/>
      <c r="AB566" s="342"/>
      <c r="AC566" s="342"/>
      <c r="AD566" s="339"/>
    </row>
    <row r="567" spans="18:30" x14ac:dyDescent="0.25">
      <c r="R567" s="342"/>
      <c r="S567" s="342"/>
      <c r="T567" s="342"/>
      <c r="U567" s="342"/>
      <c r="V567" s="342"/>
      <c r="W567" s="342"/>
      <c r="X567" s="342"/>
      <c r="Y567" s="342"/>
      <c r="Z567" s="342"/>
      <c r="AA567" s="342"/>
      <c r="AB567" s="342"/>
      <c r="AC567" s="342"/>
      <c r="AD567" s="339"/>
    </row>
    <row r="568" spans="18:30" x14ac:dyDescent="0.25">
      <c r="R568" s="342"/>
      <c r="S568" s="342"/>
      <c r="T568" s="342"/>
      <c r="U568" s="342"/>
      <c r="V568" s="342"/>
      <c r="W568" s="342"/>
      <c r="X568" s="342"/>
      <c r="Y568" s="342"/>
      <c r="Z568" s="342"/>
      <c r="AA568" s="342"/>
      <c r="AB568" s="342"/>
      <c r="AC568" s="342"/>
      <c r="AD568" s="339"/>
    </row>
    <row r="569" spans="18:30" x14ac:dyDescent="0.25">
      <c r="R569" s="342"/>
      <c r="S569" s="342"/>
      <c r="T569" s="342"/>
      <c r="U569" s="342"/>
      <c r="V569" s="342"/>
      <c r="W569" s="342"/>
      <c r="X569" s="342"/>
      <c r="Y569" s="342"/>
      <c r="Z569" s="342"/>
      <c r="AA569" s="342"/>
      <c r="AB569" s="342"/>
      <c r="AC569" s="342"/>
      <c r="AD569" s="339"/>
    </row>
    <row r="570" spans="18:30" x14ac:dyDescent="0.25">
      <c r="R570" s="342"/>
      <c r="S570" s="342"/>
      <c r="T570" s="342"/>
      <c r="U570" s="342"/>
      <c r="V570" s="342"/>
      <c r="W570" s="342"/>
      <c r="X570" s="342"/>
      <c r="Y570" s="342"/>
      <c r="Z570" s="342"/>
      <c r="AA570" s="342"/>
      <c r="AB570" s="342"/>
      <c r="AC570" s="342"/>
      <c r="AD570" s="339"/>
    </row>
    <row r="571" spans="18:30" x14ac:dyDescent="0.25">
      <c r="R571" s="342"/>
      <c r="S571" s="342"/>
      <c r="T571" s="342"/>
      <c r="U571" s="342"/>
      <c r="V571" s="342"/>
      <c r="W571" s="342"/>
      <c r="X571" s="342"/>
      <c r="Y571" s="342"/>
      <c r="Z571" s="342"/>
      <c r="AA571" s="342"/>
      <c r="AB571" s="342"/>
      <c r="AC571" s="342"/>
      <c r="AD571" s="339"/>
    </row>
    <row r="572" spans="18:30" x14ac:dyDescent="0.25">
      <c r="R572" s="342"/>
      <c r="S572" s="342"/>
      <c r="T572" s="342"/>
      <c r="U572" s="342"/>
      <c r="V572" s="342"/>
      <c r="W572" s="342"/>
      <c r="X572" s="342"/>
      <c r="Y572" s="342"/>
      <c r="Z572" s="342"/>
      <c r="AA572" s="342"/>
      <c r="AB572" s="342"/>
      <c r="AC572" s="342"/>
      <c r="AD572" s="339"/>
    </row>
    <row r="573" spans="18:30" x14ac:dyDescent="0.25">
      <c r="R573" s="342"/>
      <c r="S573" s="342"/>
      <c r="T573" s="342"/>
      <c r="U573" s="342"/>
      <c r="V573" s="342"/>
      <c r="W573" s="342"/>
      <c r="X573" s="342"/>
      <c r="Y573" s="342"/>
      <c r="Z573" s="342"/>
      <c r="AA573" s="342"/>
      <c r="AB573" s="342"/>
      <c r="AC573" s="342"/>
      <c r="AD573" s="339"/>
    </row>
    <row r="574" spans="18:30" x14ac:dyDescent="0.25">
      <c r="R574" s="342"/>
      <c r="S574" s="342"/>
      <c r="T574" s="342"/>
      <c r="U574" s="342"/>
      <c r="V574" s="342"/>
      <c r="W574" s="342"/>
      <c r="X574" s="342"/>
      <c r="Y574" s="342"/>
      <c r="Z574" s="342"/>
      <c r="AA574" s="342"/>
      <c r="AB574" s="342"/>
      <c r="AC574" s="342"/>
      <c r="AD574" s="339"/>
    </row>
    <row r="575" spans="18:30" x14ac:dyDescent="0.25">
      <c r="R575" s="342"/>
      <c r="S575" s="342"/>
      <c r="T575" s="342"/>
      <c r="U575" s="342"/>
      <c r="V575" s="342"/>
      <c r="W575" s="342"/>
      <c r="X575" s="342"/>
      <c r="Y575" s="342"/>
      <c r="Z575" s="342"/>
      <c r="AA575" s="342"/>
      <c r="AB575" s="342"/>
      <c r="AC575" s="342"/>
      <c r="AD575" s="339"/>
    </row>
    <row r="576" spans="18:30" x14ac:dyDescent="0.25">
      <c r="R576" s="342"/>
      <c r="S576" s="342"/>
      <c r="T576" s="342"/>
      <c r="U576" s="342"/>
      <c r="V576" s="342"/>
      <c r="W576" s="342"/>
      <c r="X576" s="342"/>
      <c r="Y576" s="342"/>
      <c r="Z576" s="342"/>
      <c r="AA576" s="342"/>
      <c r="AB576" s="342"/>
      <c r="AC576" s="342"/>
      <c r="AD576" s="339"/>
    </row>
    <row r="577" spans="18:30" x14ac:dyDescent="0.25">
      <c r="R577" s="342"/>
      <c r="S577" s="342"/>
      <c r="T577" s="342"/>
      <c r="U577" s="342"/>
      <c r="V577" s="342"/>
      <c r="W577" s="342"/>
      <c r="X577" s="342"/>
      <c r="Y577" s="342"/>
      <c r="Z577" s="342"/>
      <c r="AA577" s="342"/>
      <c r="AB577" s="342"/>
      <c r="AC577" s="342"/>
      <c r="AD577" s="339"/>
    </row>
    <row r="578" spans="18:30" x14ac:dyDescent="0.25">
      <c r="R578" s="342"/>
      <c r="S578" s="342"/>
      <c r="T578" s="342"/>
      <c r="U578" s="342"/>
      <c r="V578" s="342"/>
      <c r="W578" s="342"/>
      <c r="X578" s="342"/>
      <c r="Y578" s="342"/>
      <c r="Z578" s="342"/>
      <c r="AA578" s="342"/>
      <c r="AB578" s="342"/>
      <c r="AC578" s="342"/>
      <c r="AD578" s="339"/>
    </row>
    <row r="579" spans="18:30" x14ac:dyDescent="0.25">
      <c r="R579" s="342"/>
      <c r="S579" s="342"/>
      <c r="T579" s="342"/>
      <c r="U579" s="342"/>
      <c r="V579" s="342"/>
      <c r="W579" s="342"/>
      <c r="X579" s="342"/>
      <c r="Y579" s="342"/>
      <c r="Z579" s="342"/>
      <c r="AA579" s="342"/>
      <c r="AB579" s="342"/>
      <c r="AC579" s="342"/>
      <c r="AD579" s="339"/>
    </row>
    <row r="580" spans="18:30" x14ac:dyDescent="0.25">
      <c r="R580" s="342"/>
      <c r="S580" s="342"/>
      <c r="T580" s="342"/>
      <c r="U580" s="342"/>
      <c r="V580" s="342"/>
      <c r="W580" s="342"/>
      <c r="X580" s="342"/>
      <c r="Y580" s="342"/>
      <c r="Z580" s="342"/>
      <c r="AA580" s="342"/>
      <c r="AB580" s="342"/>
      <c r="AC580" s="342"/>
      <c r="AD580" s="339"/>
    </row>
    <row r="581" spans="18:30" x14ac:dyDescent="0.25">
      <c r="R581" s="342"/>
      <c r="S581" s="342"/>
      <c r="T581" s="342"/>
      <c r="U581" s="342"/>
      <c r="V581" s="342"/>
      <c r="W581" s="342"/>
      <c r="X581" s="342"/>
      <c r="Y581" s="342"/>
      <c r="Z581" s="342"/>
      <c r="AA581" s="342"/>
      <c r="AB581" s="342"/>
      <c r="AC581" s="342"/>
      <c r="AD581" s="339"/>
    </row>
    <row r="582" spans="18:30" x14ac:dyDescent="0.25">
      <c r="R582" s="342"/>
      <c r="S582" s="342"/>
      <c r="T582" s="342"/>
      <c r="U582" s="342"/>
      <c r="V582" s="342"/>
      <c r="W582" s="342"/>
      <c r="X582" s="342"/>
      <c r="Y582" s="342"/>
      <c r="Z582" s="342"/>
      <c r="AA582" s="342"/>
      <c r="AB582" s="342"/>
      <c r="AC582" s="342"/>
      <c r="AD582" s="339"/>
    </row>
    <row r="583" spans="18:30" x14ac:dyDescent="0.25">
      <c r="R583" s="342"/>
      <c r="S583" s="342"/>
      <c r="T583" s="342"/>
      <c r="U583" s="342"/>
      <c r="V583" s="342"/>
      <c r="W583" s="342"/>
      <c r="X583" s="342"/>
      <c r="Y583" s="342"/>
      <c r="Z583" s="342"/>
      <c r="AA583" s="342"/>
      <c r="AB583" s="342"/>
      <c r="AC583" s="342"/>
      <c r="AD583" s="339"/>
    </row>
    <row r="584" spans="18:30" x14ac:dyDescent="0.25">
      <c r="R584" s="342"/>
      <c r="S584" s="342"/>
      <c r="T584" s="342"/>
      <c r="U584" s="342"/>
      <c r="V584" s="342"/>
      <c r="W584" s="342"/>
      <c r="X584" s="342"/>
      <c r="Y584" s="342"/>
      <c r="Z584" s="342"/>
      <c r="AA584" s="342"/>
      <c r="AB584" s="342"/>
      <c r="AC584" s="342"/>
      <c r="AD584" s="339"/>
    </row>
    <row r="585" spans="18:30" x14ac:dyDescent="0.25">
      <c r="R585" s="342"/>
      <c r="S585" s="342"/>
      <c r="T585" s="342"/>
      <c r="U585" s="342"/>
      <c r="V585" s="342"/>
      <c r="W585" s="342"/>
      <c r="X585" s="342"/>
      <c r="Y585" s="342"/>
      <c r="Z585" s="342"/>
      <c r="AA585" s="342"/>
      <c r="AB585" s="342"/>
      <c r="AC585" s="342"/>
      <c r="AD585" s="339"/>
    </row>
    <row r="586" spans="18:30" x14ac:dyDescent="0.25">
      <c r="R586" s="342"/>
      <c r="S586" s="342"/>
      <c r="T586" s="342"/>
      <c r="U586" s="342"/>
      <c r="V586" s="342"/>
      <c r="W586" s="342"/>
      <c r="X586" s="342"/>
      <c r="Y586" s="342"/>
      <c r="Z586" s="342"/>
      <c r="AA586" s="342"/>
      <c r="AB586" s="342"/>
      <c r="AC586" s="342"/>
      <c r="AD586" s="339"/>
    </row>
    <row r="587" spans="18:30" x14ac:dyDescent="0.25">
      <c r="R587" s="342"/>
      <c r="S587" s="342"/>
      <c r="T587" s="342"/>
      <c r="U587" s="342"/>
      <c r="V587" s="342"/>
      <c r="W587" s="342"/>
      <c r="X587" s="342"/>
      <c r="Y587" s="342"/>
      <c r="Z587" s="342"/>
      <c r="AA587" s="342"/>
      <c r="AB587" s="342"/>
      <c r="AC587" s="342"/>
      <c r="AD587" s="339"/>
    </row>
    <row r="588" spans="18:30" x14ac:dyDescent="0.25">
      <c r="R588" s="342"/>
      <c r="S588" s="342"/>
      <c r="T588" s="342"/>
      <c r="U588" s="342"/>
      <c r="V588" s="342"/>
      <c r="W588" s="342"/>
      <c r="X588" s="342"/>
      <c r="Y588" s="342"/>
      <c r="Z588" s="342"/>
      <c r="AA588" s="342"/>
      <c r="AB588" s="342"/>
      <c r="AC588" s="342"/>
      <c r="AD588" s="339"/>
    </row>
    <row r="589" spans="18:30" x14ac:dyDescent="0.25">
      <c r="R589" s="342"/>
      <c r="S589" s="342"/>
      <c r="T589" s="342"/>
      <c r="U589" s="342"/>
      <c r="V589" s="342"/>
      <c r="W589" s="342"/>
      <c r="X589" s="342"/>
      <c r="Y589" s="342"/>
      <c r="Z589" s="342"/>
      <c r="AA589" s="342"/>
      <c r="AB589" s="342"/>
      <c r="AC589" s="342"/>
      <c r="AD589" s="339"/>
    </row>
    <row r="590" spans="18:30" x14ac:dyDescent="0.25">
      <c r="R590" s="342"/>
      <c r="S590" s="342"/>
      <c r="T590" s="342"/>
      <c r="U590" s="342"/>
      <c r="V590" s="342"/>
      <c r="W590" s="342"/>
      <c r="X590" s="342"/>
      <c r="Y590" s="342"/>
      <c r="Z590" s="342"/>
      <c r="AA590" s="342"/>
      <c r="AB590" s="342"/>
      <c r="AC590" s="342"/>
      <c r="AD590" s="339"/>
    </row>
    <row r="591" spans="18:30" x14ac:dyDescent="0.25">
      <c r="R591" s="342"/>
      <c r="S591" s="342"/>
      <c r="T591" s="342"/>
      <c r="U591" s="342"/>
      <c r="V591" s="342"/>
      <c r="W591" s="342"/>
      <c r="X591" s="342"/>
      <c r="Y591" s="342"/>
      <c r="Z591" s="342"/>
      <c r="AA591" s="342"/>
      <c r="AB591" s="342"/>
      <c r="AC591" s="342"/>
      <c r="AD591" s="339"/>
    </row>
    <row r="592" spans="18:30" x14ac:dyDescent="0.25">
      <c r="R592" s="342"/>
      <c r="S592" s="342"/>
      <c r="T592" s="342"/>
      <c r="U592" s="342"/>
      <c r="V592" s="342"/>
      <c r="W592" s="342"/>
      <c r="X592" s="342"/>
      <c r="Y592" s="342"/>
      <c r="Z592" s="342"/>
      <c r="AA592" s="342"/>
      <c r="AB592" s="342"/>
      <c r="AC592" s="342"/>
      <c r="AD592" s="339"/>
    </row>
    <row r="593" spans="18:30" x14ac:dyDescent="0.25">
      <c r="R593" s="342"/>
      <c r="S593" s="342"/>
      <c r="T593" s="342"/>
      <c r="U593" s="342"/>
      <c r="V593" s="342"/>
      <c r="W593" s="342"/>
      <c r="X593" s="342"/>
      <c r="Y593" s="342"/>
      <c r="Z593" s="342"/>
      <c r="AA593" s="342"/>
      <c r="AB593" s="342"/>
      <c r="AC593" s="342"/>
      <c r="AD593" s="339"/>
    </row>
    <row r="594" spans="18:30" x14ac:dyDescent="0.25">
      <c r="R594" s="342"/>
      <c r="S594" s="342"/>
      <c r="T594" s="342"/>
      <c r="U594" s="342"/>
      <c r="V594" s="342"/>
      <c r="W594" s="342"/>
      <c r="X594" s="342"/>
      <c r="Y594" s="342"/>
      <c r="Z594" s="342"/>
      <c r="AA594" s="342"/>
      <c r="AB594" s="342"/>
      <c r="AC594" s="342"/>
      <c r="AD594" s="339"/>
    </row>
    <row r="595" spans="18:30" x14ac:dyDescent="0.25">
      <c r="R595" s="342"/>
      <c r="S595" s="342"/>
      <c r="T595" s="342"/>
      <c r="U595" s="342"/>
      <c r="V595" s="342"/>
      <c r="W595" s="342"/>
      <c r="X595" s="342"/>
      <c r="Y595" s="342"/>
      <c r="Z595" s="342"/>
      <c r="AA595" s="342"/>
      <c r="AB595" s="342"/>
      <c r="AC595" s="342"/>
      <c r="AD595" s="339"/>
    </row>
    <row r="596" spans="18:30" x14ac:dyDescent="0.25">
      <c r="R596" s="342"/>
      <c r="S596" s="342"/>
      <c r="T596" s="342"/>
      <c r="U596" s="342"/>
      <c r="V596" s="342"/>
      <c r="W596" s="342"/>
      <c r="X596" s="342"/>
      <c r="Y596" s="342"/>
      <c r="Z596" s="342"/>
      <c r="AA596" s="342"/>
      <c r="AB596" s="342"/>
      <c r="AC596" s="342"/>
      <c r="AD596" s="339"/>
    </row>
    <row r="597" spans="18:30" x14ac:dyDescent="0.25">
      <c r="R597" s="342"/>
      <c r="S597" s="342"/>
      <c r="T597" s="342"/>
      <c r="U597" s="342"/>
      <c r="V597" s="342"/>
      <c r="W597" s="342"/>
      <c r="X597" s="342"/>
      <c r="Y597" s="342"/>
      <c r="Z597" s="342"/>
      <c r="AA597" s="342"/>
      <c r="AB597" s="342"/>
      <c r="AC597" s="342"/>
      <c r="AD597" s="339"/>
    </row>
    <row r="598" spans="18:30" x14ac:dyDescent="0.25">
      <c r="R598" s="342"/>
      <c r="S598" s="342"/>
      <c r="T598" s="342"/>
      <c r="U598" s="342"/>
      <c r="V598" s="342"/>
      <c r="W598" s="342"/>
      <c r="X598" s="342"/>
      <c r="Y598" s="342"/>
      <c r="Z598" s="342"/>
      <c r="AA598" s="342"/>
      <c r="AB598" s="342"/>
      <c r="AC598" s="342"/>
      <c r="AD598" s="339"/>
    </row>
    <row r="599" spans="18:30" x14ac:dyDescent="0.25">
      <c r="R599" s="342"/>
      <c r="S599" s="342"/>
      <c r="T599" s="342"/>
      <c r="U599" s="342"/>
      <c r="V599" s="342"/>
      <c r="W599" s="342"/>
      <c r="X599" s="342"/>
      <c r="Y599" s="342"/>
      <c r="Z599" s="342"/>
      <c r="AA599" s="342"/>
      <c r="AB599" s="342"/>
      <c r="AC599" s="342"/>
      <c r="AD599" s="339"/>
    </row>
    <row r="600" spans="18:30" x14ac:dyDescent="0.25">
      <c r="R600" s="342"/>
      <c r="S600" s="342"/>
      <c r="T600" s="342"/>
      <c r="U600" s="342"/>
      <c r="V600" s="342"/>
      <c r="W600" s="342"/>
      <c r="X600" s="342"/>
      <c r="Y600" s="342"/>
      <c r="Z600" s="342"/>
      <c r="AA600" s="342"/>
      <c r="AB600" s="342"/>
      <c r="AC600" s="342"/>
      <c r="AD600" s="339"/>
    </row>
    <row r="601" spans="18:30" x14ac:dyDescent="0.25">
      <c r="R601" s="342"/>
      <c r="S601" s="342"/>
      <c r="T601" s="342"/>
      <c r="U601" s="342"/>
      <c r="V601" s="342"/>
      <c r="W601" s="342"/>
      <c r="X601" s="342"/>
      <c r="Y601" s="342"/>
      <c r="Z601" s="342"/>
      <c r="AA601" s="342"/>
      <c r="AB601" s="342"/>
      <c r="AC601" s="342"/>
      <c r="AD601" s="339"/>
    </row>
    <row r="602" spans="18:30" x14ac:dyDescent="0.25">
      <c r="R602" s="342"/>
      <c r="S602" s="342"/>
      <c r="T602" s="342"/>
      <c r="U602" s="342"/>
      <c r="V602" s="342"/>
      <c r="W602" s="342"/>
      <c r="X602" s="342"/>
      <c r="Y602" s="342"/>
      <c r="Z602" s="342"/>
      <c r="AA602" s="342"/>
      <c r="AB602" s="342"/>
      <c r="AC602" s="342"/>
      <c r="AD602" s="339"/>
    </row>
    <row r="603" spans="18:30" x14ac:dyDescent="0.25">
      <c r="R603" s="342"/>
      <c r="S603" s="342"/>
      <c r="T603" s="342"/>
      <c r="U603" s="342"/>
      <c r="V603" s="342"/>
      <c r="W603" s="342"/>
      <c r="X603" s="342"/>
      <c r="Y603" s="342"/>
      <c r="Z603" s="342"/>
      <c r="AA603" s="342"/>
      <c r="AB603" s="342"/>
      <c r="AC603" s="342"/>
      <c r="AD603" s="339"/>
    </row>
    <row r="604" spans="18:30" x14ac:dyDescent="0.25">
      <c r="R604" s="342"/>
      <c r="S604" s="342"/>
      <c r="T604" s="342"/>
      <c r="U604" s="342"/>
      <c r="V604" s="342"/>
      <c r="W604" s="342"/>
      <c r="X604" s="342"/>
      <c r="Y604" s="342"/>
      <c r="Z604" s="342"/>
      <c r="AA604" s="342"/>
      <c r="AB604" s="342"/>
      <c r="AC604" s="342"/>
      <c r="AD604" s="339"/>
    </row>
    <row r="605" spans="18:30" x14ac:dyDescent="0.25">
      <c r="R605" s="342"/>
      <c r="S605" s="342"/>
      <c r="T605" s="342"/>
      <c r="U605" s="342"/>
      <c r="V605" s="342"/>
      <c r="W605" s="342"/>
      <c r="X605" s="342"/>
      <c r="Y605" s="342"/>
      <c r="Z605" s="342"/>
      <c r="AA605" s="342"/>
      <c r="AB605" s="342"/>
      <c r="AC605" s="342"/>
      <c r="AD605" s="339"/>
    </row>
    <row r="606" spans="18:30" x14ac:dyDescent="0.25">
      <c r="R606" s="342"/>
      <c r="S606" s="342"/>
      <c r="T606" s="342"/>
      <c r="U606" s="342"/>
      <c r="V606" s="342"/>
      <c r="W606" s="342"/>
      <c r="X606" s="342"/>
      <c r="Y606" s="342"/>
      <c r="Z606" s="342"/>
      <c r="AA606" s="342"/>
      <c r="AB606" s="342"/>
      <c r="AC606" s="342"/>
      <c r="AD606" s="339"/>
    </row>
    <row r="607" spans="18:30" x14ac:dyDescent="0.25">
      <c r="R607" s="342"/>
      <c r="S607" s="342"/>
      <c r="T607" s="342"/>
      <c r="U607" s="342"/>
      <c r="V607" s="342"/>
      <c r="W607" s="342"/>
      <c r="X607" s="342"/>
      <c r="Y607" s="342"/>
      <c r="Z607" s="342"/>
      <c r="AA607" s="342"/>
      <c r="AB607" s="342"/>
      <c r="AC607" s="342"/>
      <c r="AD607" s="339"/>
    </row>
    <row r="608" spans="18:30" x14ac:dyDescent="0.25">
      <c r="R608" s="342"/>
      <c r="S608" s="342"/>
      <c r="T608" s="342"/>
      <c r="U608" s="342"/>
      <c r="V608" s="342"/>
      <c r="W608" s="342"/>
      <c r="X608" s="342"/>
      <c r="Y608" s="342"/>
      <c r="Z608" s="342"/>
      <c r="AA608" s="342"/>
      <c r="AB608" s="342"/>
      <c r="AC608" s="342"/>
      <c r="AD608" s="339"/>
    </row>
    <row r="609" spans="18:30" x14ac:dyDescent="0.25">
      <c r="R609" s="342"/>
      <c r="S609" s="342"/>
      <c r="T609" s="342"/>
      <c r="U609" s="342"/>
      <c r="V609" s="342"/>
      <c r="W609" s="342"/>
      <c r="X609" s="342"/>
      <c r="Y609" s="342"/>
      <c r="Z609" s="342"/>
      <c r="AA609" s="342"/>
      <c r="AB609" s="342"/>
      <c r="AC609" s="342"/>
      <c r="AD609" s="339"/>
    </row>
    <row r="610" spans="18:30" x14ac:dyDescent="0.25">
      <c r="R610" s="342"/>
      <c r="S610" s="342"/>
      <c r="T610" s="342"/>
      <c r="U610" s="342"/>
      <c r="V610" s="342"/>
      <c r="W610" s="342"/>
      <c r="X610" s="342"/>
      <c r="Y610" s="342"/>
      <c r="Z610" s="342"/>
      <c r="AA610" s="342"/>
      <c r="AB610" s="342"/>
      <c r="AC610" s="342"/>
      <c r="AD610" s="339"/>
    </row>
    <row r="611" spans="18:30" x14ac:dyDescent="0.25">
      <c r="R611" s="342"/>
      <c r="S611" s="342"/>
      <c r="T611" s="342"/>
      <c r="U611" s="342"/>
      <c r="V611" s="342"/>
      <c r="W611" s="342"/>
      <c r="X611" s="342"/>
      <c r="Y611" s="342"/>
      <c r="Z611" s="342"/>
      <c r="AA611" s="342"/>
      <c r="AB611" s="342"/>
      <c r="AC611" s="342"/>
      <c r="AD611" s="339"/>
    </row>
    <row r="612" spans="18:30" x14ac:dyDescent="0.25">
      <c r="R612" s="342"/>
      <c r="S612" s="342"/>
      <c r="T612" s="342"/>
      <c r="U612" s="342"/>
      <c r="V612" s="342"/>
      <c r="W612" s="342"/>
      <c r="X612" s="342"/>
      <c r="Y612" s="342"/>
      <c r="Z612" s="342"/>
      <c r="AA612" s="342"/>
      <c r="AB612" s="342"/>
      <c r="AC612" s="342"/>
      <c r="AD612" s="339"/>
    </row>
    <row r="613" spans="18:30" x14ac:dyDescent="0.25">
      <c r="R613" s="342"/>
      <c r="S613" s="342"/>
      <c r="T613" s="342"/>
      <c r="U613" s="342"/>
      <c r="V613" s="342"/>
      <c r="W613" s="342"/>
      <c r="X613" s="342"/>
      <c r="Y613" s="342"/>
      <c r="Z613" s="342"/>
      <c r="AA613" s="342"/>
      <c r="AB613" s="342"/>
      <c r="AC613" s="342"/>
      <c r="AD613" s="339"/>
    </row>
    <row r="614" spans="18:30" x14ac:dyDescent="0.25">
      <c r="R614" s="342"/>
      <c r="S614" s="342"/>
      <c r="T614" s="342"/>
      <c r="U614" s="342"/>
      <c r="V614" s="342"/>
      <c r="W614" s="342"/>
      <c r="X614" s="342"/>
      <c r="Y614" s="342"/>
      <c r="Z614" s="342"/>
      <c r="AA614" s="342"/>
      <c r="AB614" s="342"/>
      <c r="AC614" s="342"/>
      <c r="AD614" s="339"/>
    </row>
    <row r="615" spans="18:30" x14ac:dyDescent="0.25">
      <c r="R615" s="342"/>
      <c r="S615" s="342"/>
      <c r="T615" s="342"/>
      <c r="U615" s="342"/>
      <c r="V615" s="342"/>
      <c r="W615" s="342"/>
      <c r="X615" s="342"/>
      <c r="Y615" s="342"/>
      <c r="Z615" s="342"/>
      <c r="AA615" s="342"/>
      <c r="AB615" s="342"/>
      <c r="AC615" s="342"/>
      <c r="AD615" s="339"/>
    </row>
    <row r="616" spans="18:30" x14ac:dyDescent="0.25">
      <c r="R616" s="342"/>
      <c r="S616" s="342"/>
      <c r="T616" s="342"/>
      <c r="U616" s="342"/>
      <c r="V616" s="342"/>
      <c r="W616" s="342"/>
      <c r="X616" s="342"/>
      <c r="Y616" s="342"/>
      <c r="Z616" s="342"/>
      <c r="AA616" s="342"/>
      <c r="AB616" s="342"/>
      <c r="AC616" s="342"/>
      <c r="AD616" s="339"/>
    </row>
    <row r="617" spans="18:30" x14ac:dyDescent="0.25">
      <c r="R617" s="342"/>
      <c r="S617" s="342"/>
      <c r="T617" s="342"/>
      <c r="U617" s="342"/>
      <c r="V617" s="342"/>
      <c r="W617" s="342"/>
      <c r="X617" s="342"/>
      <c r="Y617" s="342"/>
      <c r="Z617" s="342"/>
      <c r="AA617" s="342"/>
      <c r="AB617" s="342"/>
      <c r="AC617" s="342"/>
      <c r="AD617" s="339"/>
    </row>
    <row r="618" spans="18:30" x14ac:dyDescent="0.25">
      <c r="R618" s="342"/>
      <c r="S618" s="342"/>
      <c r="T618" s="342"/>
      <c r="U618" s="342"/>
      <c r="V618" s="342"/>
      <c r="W618" s="342"/>
      <c r="X618" s="342"/>
      <c r="Y618" s="342"/>
      <c r="Z618" s="342"/>
      <c r="AA618" s="342"/>
      <c r="AB618" s="342"/>
      <c r="AC618" s="342"/>
      <c r="AD618" s="339"/>
    </row>
    <row r="619" spans="18:30" x14ac:dyDescent="0.25">
      <c r="R619" s="342"/>
      <c r="S619" s="342"/>
      <c r="T619" s="342"/>
      <c r="U619" s="342"/>
      <c r="V619" s="342"/>
      <c r="W619" s="342"/>
      <c r="X619" s="342"/>
      <c r="Y619" s="342"/>
      <c r="Z619" s="342"/>
      <c r="AA619" s="342"/>
      <c r="AB619" s="342"/>
      <c r="AC619" s="342"/>
      <c r="AD619" s="339"/>
    </row>
    <row r="620" spans="18:30" x14ac:dyDescent="0.25">
      <c r="R620" s="342"/>
      <c r="S620" s="342"/>
      <c r="T620" s="342"/>
      <c r="U620" s="342"/>
      <c r="V620" s="342"/>
      <c r="W620" s="342"/>
      <c r="X620" s="342"/>
      <c r="Y620" s="342"/>
      <c r="Z620" s="342"/>
      <c r="AA620" s="342"/>
      <c r="AB620" s="342"/>
      <c r="AC620" s="342"/>
      <c r="AD620" s="339"/>
    </row>
    <row r="621" spans="18:30" x14ac:dyDescent="0.25">
      <c r="R621" s="342"/>
      <c r="S621" s="342"/>
      <c r="T621" s="342"/>
      <c r="U621" s="342"/>
      <c r="V621" s="342"/>
      <c r="W621" s="342"/>
      <c r="X621" s="342"/>
      <c r="Y621" s="342"/>
      <c r="Z621" s="342"/>
      <c r="AA621" s="342"/>
      <c r="AB621" s="342"/>
      <c r="AC621" s="342"/>
      <c r="AD621" s="339"/>
    </row>
    <row r="622" spans="18:30" x14ac:dyDescent="0.25">
      <c r="R622" s="342"/>
      <c r="S622" s="342"/>
      <c r="T622" s="342"/>
      <c r="U622" s="342"/>
      <c r="V622" s="342"/>
      <c r="W622" s="342"/>
      <c r="X622" s="342"/>
      <c r="Y622" s="342"/>
      <c r="Z622" s="342"/>
      <c r="AA622" s="342"/>
      <c r="AB622" s="342"/>
      <c r="AC622" s="342"/>
      <c r="AD622" s="339"/>
    </row>
    <row r="623" spans="18:30" x14ac:dyDescent="0.25">
      <c r="R623" s="342"/>
      <c r="S623" s="342"/>
      <c r="T623" s="342"/>
      <c r="U623" s="342"/>
      <c r="V623" s="342"/>
      <c r="W623" s="342"/>
      <c r="X623" s="342"/>
      <c r="Y623" s="342"/>
      <c r="Z623" s="342"/>
      <c r="AA623" s="342"/>
      <c r="AB623" s="342"/>
      <c r="AC623" s="342"/>
      <c r="AD623" s="339"/>
    </row>
    <row r="624" spans="18:30" x14ac:dyDescent="0.25">
      <c r="R624" s="342"/>
      <c r="S624" s="342"/>
      <c r="T624" s="342"/>
      <c r="U624" s="342"/>
      <c r="V624" s="342"/>
      <c r="W624" s="342"/>
      <c r="X624" s="342"/>
      <c r="Y624" s="342"/>
      <c r="Z624" s="342"/>
      <c r="AA624" s="342"/>
      <c r="AB624" s="342"/>
      <c r="AC624" s="342"/>
      <c r="AD624" s="339"/>
    </row>
    <row r="625" spans="18:30" x14ac:dyDescent="0.25">
      <c r="R625" s="342"/>
      <c r="S625" s="342"/>
      <c r="T625" s="342"/>
      <c r="U625" s="342"/>
      <c r="V625" s="342"/>
      <c r="W625" s="342"/>
      <c r="X625" s="342"/>
      <c r="Y625" s="342"/>
      <c r="Z625" s="342"/>
      <c r="AA625" s="342"/>
      <c r="AB625" s="342"/>
      <c r="AC625" s="342"/>
      <c r="AD625" s="339"/>
    </row>
    <row r="626" spans="18:30" x14ac:dyDescent="0.25">
      <c r="R626" s="342"/>
      <c r="S626" s="342"/>
      <c r="T626" s="342"/>
      <c r="U626" s="342"/>
      <c r="V626" s="342"/>
      <c r="W626" s="342"/>
      <c r="X626" s="342"/>
      <c r="Y626" s="342"/>
      <c r="Z626" s="342"/>
      <c r="AA626" s="342"/>
      <c r="AB626" s="342"/>
      <c r="AC626" s="342"/>
      <c r="AD626" s="339"/>
    </row>
    <row r="627" spans="18:30" x14ac:dyDescent="0.25">
      <c r="R627" s="342"/>
      <c r="S627" s="342"/>
      <c r="T627" s="342"/>
      <c r="U627" s="342"/>
      <c r="V627" s="342"/>
      <c r="W627" s="342"/>
      <c r="X627" s="342"/>
      <c r="Y627" s="342"/>
      <c r="Z627" s="342"/>
      <c r="AA627" s="342"/>
      <c r="AB627" s="342"/>
      <c r="AC627" s="342"/>
      <c r="AD627" s="339"/>
    </row>
    <row r="628" spans="18:30" x14ac:dyDescent="0.25">
      <c r="R628" s="342"/>
      <c r="S628" s="342"/>
      <c r="T628" s="342"/>
      <c r="U628" s="342"/>
      <c r="V628" s="342"/>
      <c r="W628" s="342"/>
      <c r="X628" s="342"/>
      <c r="Y628" s="342"/>
      <c r="Z628" s="342"/>
      <c r="AA628" s="342"/>
      <c r="AB628" s="342"/>
      <c r="AC628" s="342"/>
      <c r="AD628" s="339"/>
    </row>
    <row r="629" spans="18:30" x14ac:dyDescent="0.25">
      <c r="R629" s="342"/>
      <c r="S629" s="342"/>
      <c r="T629" s="342"/>
      <c r="U629" s="342"/>
      <c r="V629" s="342"/>
      <c r="W629" s="342"/>
      <c r="X629" s="342"/>
      <c r="Y629" s="342"/>
      <c r="Z629" s="342"/>
      <c r="AA629" s="342"/>
      <c r="AB629" s="342"/>
      <c r="AC629" s="342"/>
      <c r="AD629" s="339"/>
    </row>
    <row r="630" spans="18:30" x14ac:dyDescent="0.25">
      <c r="R630" s="342"/>
      <c r="S630" s="342"/>
      <c r="T630" s="342"/>
      <c r="U630" s="342"/>
      <c r="V630" s="342"/>
      <c r="W630" s="342"/>
      <c r="X630" s="342"/>
      <c r="Y630" s="342"/>
      <c r="Z630" s="342"/>
      <c r="AA630" s="342"/>
      <c r="AB630" s="342"/>
      <c r="AC630" s="342"/>
      <c r="AD630" s="339"/>
    </row>
    <row r="631" spans="18:30" x14ac:dyDescent="0.25">
      <c r="R631" s="342"/>
      <c r="S631" s="342"/>
      <c r="T631" s="342"/>
      <c r="U631" s="342"/>
      <c r="V631" s="342"/>
      <c r="W631" s="342"/>
      <c r="X631" s="342"/>
      <c r="Y631" s="342"/>
      <c r="Z631" s="342"/>
      <c r="AA631" s="342"/>
      <c r="AB631" s="342"/>
      <c r="AC631" s="342"/>
      <c r="AD631" s="339"/>
    </row>
    <row r="632" spans="18:30" x14ac:dyDescent="0.25">
      <c r="R632" s="342"/>
      <c r="S632" s="342"/>
      <c r="T632" s="342"/>
      <c r="U632" s="342"/>
      <c r="V632" s="342"/>
      <c r="W632" s="342"/>
      <c r="X632" s="342"/>
      <c r="Y632" s="342"/>
      <c r="Z632" s="342"/>
      <c r="AA632" s="342"/>
      <c r="AB632" s="342"/>
      <c r="AC632" s="342"/>
      <c r="AD632" s="339"/>
    </row>
    <row r="633" spans="18:30" x14ac:dyDescent="0.25">
      <c r="R633" s="342"/>
      <c r="S633" s="342"/>
      <c r="T633" s="342"/>
      <c r="U633" s="342"/>
      <c r="V633" s="342"/>
      <c r="W633" s="342"/>
      <c r="X633" s="342"/>
      <c r="Y633" s="342"/>
      <c r="Z633" s="342"/>
      <c r="AA633" s="342"/>
      <c r="AB633" s="342"/>
      <c r="AC633" s="342"/>
      <c r="AD633" s="339"/>
    </row>
    <row r="634" spans="18:30" x14ac:dyDescent="0.25">
      <c r="R634" s="342"/>
      <c r="S634" s="342"/>
      <c r="T634" s="342"/>
      <c r="U634" s="342"/>
      <c r="V634" s="342"/>
      <c r="W634" s="342"/>
      <c r="X634" s="342"/>
      <c r="Y634" s="342"/>
      <c r="Z634" s="342"/>
      <c r="AA634" s="342"/>
      <c r="AB634" s="342"/>
      <c r="AC634" s="342"/>
      <c r="AD634" s="339"/>
    </row>
    <row r="635" spans="18:30" x14ac:dyDescent="0.25">
      <c r="R635" s="342"/>
      <c r="S635" s="342"/>
      <c r="T635" s="342"/>
      <c r="U635" s="342"/>
      <c r="V635" s="342"/>
      <c r="W635" s="342"/>
      <c r="X635" s="342"/>
      <c r="Y635" s="342"/>
      <c r="Z635" s="342"/>
      <c r="AA635" s="342"/>
      <c r="AB635" s="342"/>
      <c r="AC635" s="342"/>
      <c r="AD635" s="339"/>
    </row>
    <row r="636" spans="18:30" x14ac:dyDescent="0.25">
      <c r="R636" s="342"/>
      <c r="S636" s="342"/>
      <c r="T636" s="342"/>
      <c r="U636" s="342"/>
      <c r="V636" s="342"/>
      <c r="W636" s="342"/>
      <c r="X636" s="342"/>
      <c r="Y636" s="342"/>
      <c r="Z636" s="342"/>
      <c r="AA636" s="342"/>
      <c r="AB636" s="342"/>
      <c r="AC636" s="342"/>
      <c r="AD636" s="339"/>
    </row>
    <row r="637" spans="18:30" x14ac:dyDescent="0.25">
      <c r="R637" s="342"/>
      <c r="S637" s="342"/>
      <c r="T637" s="342"/>
      <c r="U637" s="342"/>
      <c r="V637" s="342"/>
      <c r="W637" s="342"/>
      <c r="X637" s="342"/>
      <c r="Y637" s="342"/>
      <c r="Z637" s="342"/>
      <c r="AA637" s="342"/>
      <c r="AB637" s="342"/>
      <c r="AC637" s="342"/>
      <c r="AD637" s="339"/>
    </row>
    <row r="638" spans="18:30" x14ac:dyDescent="0.25">
      <c r="R638" s="342"/>
      <c r="S638" s="342"/>
      <c r="T638" s="342"/>
      <c r="U638" s="342"/>
      <c r="V638" s="342"/>
      <c r="W638" s="342"/>
      <c r="X638" s="342"/>
      <c r="Y638" s="342"/>
      <c r="Z638" s="342"/>
      <c r="AA638" s="342"/>
      <c r="AB638" s="342"/>
      <c r="AC638" s="342"/>
      <c r="AD638" s="339"/>
    </row>
    <row r="639" spans="18:30" x14ac:dyDescent="0.25">
      <c r="R639" s="342"/>
      <c r="S639" s="342"/>
      <c r="T639" s="342"/>
      <c r="U639" s="342"/>
      <c r="V639" s="342"/>
      <c r="W639" s="342"/>
      <c r="X639" s="342"/>
      <c r="Y639" s="342"/>
      <c r="Z639" s="342"/>
      <c r="AA639" s="342"/>
      <c r="AB639" s="342"/>
      <c r="AC639" s="342"/>
      <c r="AD639" s="339"/>
    </row>
    <row r="640" spans="18:30" x14ac:dyDescent="0.25">
      <c r="R640" s="342"/>
      <c r="S640" s="342"/>
      <c r="T640" s="342"/>
      <c r="U640" s="342"/>
      <c r="V640" s="342"/>
      <c r="W640" s="342"/>
      <c r="X640" s="342"/>
      <c r="Y640" s="342"/>
      <c r="Z640" s="342"/>
      <c r="AA640" s="342"/>
      <c r="AB640" s="342"/>
      <c r="AC640" s="342"/>
      <c r="AD640" s="339"/>
    </row>
    <row r="641" spans="18:30" x14ac:dyDescent="0.25">
      <c r="R641" s="342"/>
      <c r="S641" s="342"/>
      <c r="T641" s="342"/>
      <c r="U641" s="342"/>
      <c r="V641" s="342"/>
      <c r="W641" s="342"/>
      <c r="X641" s="342"/>
      <c r="Y641" s="342"/>
      <c r="Z641" s="342"/>
      <c r="AA641" s="342"/>
      <c r="AB641" s="342"/>
      <c r="AC641" s="342"/>
      <c r="AD641" s="339"/>
    </row>
    <row r="642" spans="18:30" x14ac:dyDescent="0.25">
      <c r="R642" s="342"/>
      <c r="S642" s="342"/>
      <c r="T642" s="342"/>
      <c r="U642" s="342"/>
      <c r="V642" s="342"/>
      <c r="W642" s="342"/>
      <c r="X642" s="342"/>
      <c r="Y642" s="342"/>
      <c r="Z642" s="342"/>
      <c r="AA642" s="342"/>
      <c r="AB642" s="342"/>
      <c r="AC642" s="342"/>
      <c r="AD642" s="339"/>
    </row>
    <row r="643" spans="18:30" x14ac:dyDescent="0.25">
      <c r="R643" s="342"/>
      <c r="S643" s="342"/>
      <c r="T643" s="342"/>
      <c r="U643" s="342"/>
      <c r="V643" s="342"/>
      <c r="W643" s="342"/>
      <c r="X643" s="342"/>
      <c r="Y643" s="342"/>
      <c r="Z643" s="342"/>
      <c r="AA643" s="342"/>
      <c r="AB643" s="342"/>
      <c r="AC643" s="342"/>
      <c r="AD643" s="339"/>
    </row>
    <row r="644" spans="18:30" x14ac:dyDescent="0.25">
      <c r="R644" s="342"/>
      <c r="S644" s="342"/>
      <c r="T644" s="342"/>
      <c r="U644" s="342"/>
      <c r="V644" s="342"/>
      <c r="W644" s="342"/>
      <c r="X644" s="342"/>
      <c r="Y644" s="342"/>
      <c r="Z644" s="342"/>
      <c r="AA644" s="342"/>
      <c r="AB644" s="342"/>
      <c r="AC644" s="342"/>
      <c r="AD644" s="339"/>
    </row>
    <row r="645" spans="18:30" x14ac:dyDescent="0.25">
      <c r="R645" s="342"/>
      <c r="S645" s="342"/>
      <c r="T645" s="342"/>
      <c r="U645" s="342"/>
      <c r="V645" s="342"/>
      <c r="W645" s="342"/>
      <c r="X645" s="342"/>
      <c r="Y645" s="342"/>
      <c r="Z645" s="342"/>
      <c r="AA645" s="342"/>
      <c r="AB645" s="342"/>
      <c r="AC645" s="342"/>
      <c r="AD645" s="339"/>
    </row>
    <row r="646" spans="18:30" x14ac:dyDescent="0.25">
      <c r="R646" s="342"/>
      <c r="S646" s="342"/>
      <c r="T646" s="342"/>
      <c r="U646" s="342"/>
      <c r="V646" s="342"/>
      <c r="W646" s="342"/>
      <c r="X646" s="342"/>
      <c r="Y646" s="342"/>
      <c r="Z646" s="342"/>
      <c r="AA646" s="342"/>
      <c r="AB646" s="342"/>
      <c r="AC646" s="342"/>
      <c r="AD646" s="339"/>
    </row>
    <row r="647" spans="18:30" x14ac:dyDescent="0.25">
      <c r="R647" s="342"/>
      <c r="S647" s="342"/>
      <c r="T647" s="342"/>
      <c r="U647" s="342"/>
      <c r="V647" s="342"/>
      <c r="W647" s="342"/>
      <c r="X647" s="342"/>
      <c r="Y647" s="342"/>
      <c r="Z647" s="342"/>
      <c r="AA647" s="342"/>
      <c r="AB647" s="342"/>
      <c r="AC647" s="342"/>
      <c r="AD647" s="339"/>
    </row>
    <row r="648" spans="18:30" x14ac:dyDescent="0.25">
      <c r="R648" s="342"/>
      <c r="S648" s="342"/>
      <c r="T648" s="342"/>
      <c r="U648" s="342"/>
      <c r="V648" s="342"/>
      <c r="W648" s="342"/>
      <c r="X648" s="342"/>
      <c r="Y648" s="342"/>
      <c r="Z648" s="342"/>
      <c r="AA648" s="342"/>
      <c r="AB648" s="342"/>
      <c r="AC648" s="342"/>
      <c r="AD648" s="339"/>
    </row>
    <row r="649" spans="18:30" x14ac:dyDescent="0.25">
      <c r="R649" s="342"/>
      <c r="S649" s="342"/>
      <c r="T649" s="342"/>
      <c r="U649" s="342"/>
      <c r="V649" s="342"/>
      <c r="W649" s="342"/>
      <c r="X649" s="342"/>
      <c r="Y649" s="342"/>
      <c r="Z649" s="342"/>
      <c r="AA649" s="342"/>
      <c r="AB649" s="342"/>
      <c r="AC649" s="342"/>
      <c r="AD649" s="339"/>
    </row>
    <row r="650" spans="18:30" x14ac:dyDescent="0.25">
      <c r="R650" s="342"/>
      <c r="S650" s="342"/>
      <c r="T650" s="342"/>
      <c r="U650" s="342"/>
      <c r="V650" s="342"/>
      <c r="W650" s="342"/>
      <c r="X650" s="342"/>
      <c r="Y650" s="342"/>
      <c r="Z650" s="342"/>
      <c r="AA650" s="342"/>
      <c r="AB650" s="342"/>
      <c r="AC650" s="342"/>
      <c r="AD650" s="339"/>
    </row>
    <row r="651" spans="18:30" x14ac:dyDescent="0.25">
      <c r="R651" s="342"/>
      <c r="S651" s="342"/>
      <c r="T651" s="342"/>
      <c r="U651" s="342"/>
      <c r="V651" s="342"/>
      <c r="W651" s="342"/>
      <c r="X651" s="342"/>
      <c r="Y651" s="342"/>
      <c r="Z651" s="342"/>
      <c r="AA651" s="342"/>
      <c r="AB651" s="342"/>
      <c r="AC651" s="342"/>
      <c r="AD651" s="339"/>
    </row>
    <row r="652" spans="18:30" x14ac:dyDescent="0.25">
      <c r="R652" s="342"/>
      <c r="S652" s="342"/>
      <c r="T652" s="342"/>
      <c r="U652" s="342"/>
      <c r="V652" s="342"/>
      <c r="W652" s="342"/>
      <c r="X652" s="342"/>
      <c r="Y652" s="342"/>
      <c r="Z652" s="342"/>
      <c r="AA652" s="342"/>
      <c r="AB652" s="342"/>
      <c r="AC652" s="342"/>
      <c r="AD652" s="339"/>
    </row>
    <row r="653" spans="18:30" x14ac:dyDescent="0.25">
      <c r="R653" s="342"/>
      <c r="S653" s="342"/>
      <c r="T653" s="342"/>
      <c r="U653" s="342"/>
      <c r="V653" s="342"/>
      <c r="W653" s="342"/>
      <c r="X653" s="342"/>
      <c r="Y653" s="342"/>
      <c r="Z653" s="342"/>
      <c r="AA653" s="342"/>
      <c r="AB653" s="342"/>
      <c r="AC653" s="342"/>
      <c r="AD653" s="339"/>
    </row>
    <row r="654" spans="18:30" x14ac:dyDescent="0.25">
      <c r="R654" s="342"/>
      <c r="S654" s="342"/>
      <c r="T654" s="342"/>
      <c r="U654" s="342"/>
      <c r="V654" s="342"/>
      <c r="W654" s="342"/>
      <c r="X654" s="342"/>
      <c r="Y654" s="342"/>
      <c r="Z654" s="342"/>
      <c r="AA654" s="342"/>
      <c r="AB654" s="342"/>
      <c r="AC654" s="342"/>
      <c r="AD654" s="339"/>
    </row>
    <row r="655" spans="18:30" x14ac:dyDescent="0.25">
      <c r="R655" s="342"/>
      <c r="S655" s="342"/>
      <c r="T655" s="342"/>
      <c r="U655" s="342"/>
      <c r="V655" s="342"/>
      <c r="W655" s="342"/>
      <c r="X655" s="342"/>
      <c r="Y655" s="342"/>
      <c r="Z655" s="342"/>
      <c r="AA655" s="342"/>
      <c r="AB655" s="342"/>
      <c r="AC655" s="342"/>
      <c r="AD655" s="339"/>
    </row>
    <row r="656" spans="18:30" x14ac:dyDescent="0.25">
      <c r="R656" s="342"/>
      <c r="S656" s="342"/>
      <c r="T656" s="342"/>
      <c r="U656" s="342"/>
      <c r="V656" s="342"/>
      <c r="W656" s="342"/>
      <c r="X656" s="342"/>
      <c r="Y656" s="342"/>
      <c r="Z656" s="342"/>
      <c r="AA656" s="342"/>
      <c r="AB656" s="342"/>
      <c r="AC656" s="342"/>
      <c r="AD656" s="339"/>
    </row>
    <row r="657" spans="18:30" x14ac:dyDescent="0.25">
      <c r="R657" s="342"/>
      <c r="S657" s="342"/>
      <c r="T657" s="342"/>
      <c r="U657" s="342"/>
      <c r="V657" s="342"/>
      <c r="W657" s="342"/>
      <c r="X657" s="342"/>
      <c r="Y657" s="342"/>
      <c r="Z657" s="342"/>
      <c r="AA657" s="342"/>
      <c r="AB657" s="342"/>
      <c r="AC657" s="342"/>
      <c r="AD657" s="339"/>
    </row>
    <row r="658" spans="18:30" x14ac:dyDescent="0.25">
      <c r="R658" s="342"/>
      <c r="S658" s="342"/>
      <c r="T658" s="342"/>
      <c r="U658" s="342"/>
      <c r="V658" s="342"/>
      <c r="W658" s="342"/>
      <c r="X658" s="342"/>
      <c r="Y658" s="342"/>
      <c r="Z658" s="342"/>
      <c r="AA658" s="342"/>
      <c r="AB658" s="342"/>
      <c r="AC658" s="342"/>
      <c r="AD658" s="339"/>
    </row>
    <row r="659" spans="18:30" x14ac:dyDescent="0.25">
      <c r="R659" s="342"/>
      <c r="S659" s="342"/>
      <c r="T659" s="342"/>
      <c r="U659" s="342"/>
      <c r="V659" s="342"/>
      <c r="W659" s="342"/>
      <c r="X659" s="342"/>
      <c r="Y659" s="342"/>
      <c r="Z659" s="342"/>
      <c r="AA659" s="342"/>
      <c r="AB659" s="342"/>
      <c r="AC659" s="342"/>
      <c r="AD659" s="339"/>
    </row>
    <row r="660" spans="18:30" x14ac:dyDescent="0.25">
      <c r="R660" s="342"/>
      <c r="S660" s="342"/>
      <c r="T660" s="342"/>
      <c r="U660" s="342"/>
      <c r="V660" s="342"/>
      <c r="W660" s="342"/>
      <c r="X660" s="342"/>
      <c r="Y660" s="342"/>
      <c r="Z660" s="342"/>
      <c r="AA660" s="342"/>
      <c r="AB660" s="342"/>
      <c r="AC660" s="342"/>
      <c r="AD660" s="339"/>
    </row>
    <row r="661" spans="18:30" x14ac:dyDescent="0.25">
      <c r="R661" s="342"/>
      <c r="S661" s="342"/>
      <c r="T661" s="342"/>
      <c r="U661" s="342"/>
      <c r="V661" s="342"/>
      <c r="W661" s="342"/>
      <c r="X661" s="342"/>
      <c r="Y661" s="342"/>
      <c r="Z661" s="342"/>
      <c r="AA661" s="342"/>
      <c r="AB661" s="342"/>
      <c r="AC661" s="342"/>
      <c r="AD661" s="339"/>
    </row>
    <row r="662" spans="18:30" x14ac:dyDescent="0.25">
      <c r="R662" s="342"/>
      <c r="S662" s="342"/>
      <c r="T662" s="342"/>
      <c r="U662" s="342"/>
      <c r="V662" s="342"/>
      <c r="W662" s="342"/>
      <c r="X662" s="342"/>
      <c r="Y662" s="342"/>
      <c r="Z662" s="342"/>
      <c r="AA662" s="342"/>
      <c r="AB662" s="342"/>
      <c r="AC662" s="342"/>
      <c r="AD662" s="339"/>
    </row>
    <row r="663" spans="18:30" x14ac:dyDescent="0.25">
      <c r="R663" s="342"/>
      <c r="S663" s="342"/>
      <c r="T663" s="342"/>
      <c r="U663" s="342"/>
      <c r="V663" s="342"/>
      <c r="W663" s="342"/>
      <c r="X663" s="342"/>
      <c r="Y663" s="342"/>
      <c r="Z663" s="342"/>
      <c r="AA663" s="342"/>
      <c r="AB663" s="342"/>
      <c r="AC663" s="342"/>
      <c r="AD663" s="339"/>
    </row>
    <row r="664" spans="18:30" x14ac:dyDescent="0.25">
      <c r="R664" s="342"/>
      <c r="S664" s="342"/>
      <c r="T664" s="342"/>
      <c r="U664" s="342"/>
      <c r="V664" s="342"/>
      <c r="W664" s="342"/>
      <c r="X664" s="342"/>
      <c r="Y664" s="342"/>
      <c r="Z664" s="342"/>
      <c r="AA664" s="342"/>
      <c r="AB664" s="342"/>
      <c r="AC664" s="342"/>
      <c r="AD664" s="339"/>
    </row>
    <row r="665" spans="18:30" x14ac:dyDescent="0.25">
      <c r="R665" s="342"/>
      <c r="S665" s="342"/>
      <c r="T665" s="342"/>
      <c r="U665" s="342"/>
      <c r="V665" s="342"/>
      <c r="W665" s="342"/>
      <c r="X665" s="342"/>
      <c r="Y665" s="342"/>
      <c r="Z665" s="342"/>
      <c r="AA665" s="342"/>
      <c r="AB665" s="342"/>
      <c r="AC665" s="342"/>
      <c r="AD665" s="339"/>
    </row>
    <row r="666" spans="18:30" x14ac:dyDescent="0.25">
      <c r="R666" s="342"/>
      <c r="S666" s="342"/>
      <c r="T666" s="342"/>
      <c r="U666" s="342"/>
      <c r="V666" s="342"/>
      <c r="W666" s="342"/>
      <c r="X666" s="342"/>
      <c r="Y666" s="342"/>
      <c r="Z666" s="342"/>
      <c r="AA666" s="342"/>
      <c r="AB666" s="342"/>
      <c r="AC666" s="342"/>
      <c r="AD666" s="339"/>
    </row>
    <row r="667" spans="18:30" x14ac:dyDescent="0.25">
      <c r="R667" s="342"/>
      <c r="S667" s="342"/>
      <c r="T667" s="342"/>
      <c r="U667" s="342"/>
      <c r="V667" s="342"/>
      <c r="W667" s="342"/>
      <c r="X667" s="342"/>
      <c r="Y667" s="342"/>
      <c r="Z667" s="342"/>
      <c r="AA667" s="342"/>
      <c r="AB667" s="342"/>
      <c r="AC667" s="342"/>
      <c r="AD667" s="339"/>
    </row>
    <row r="668" spans="18:30" x14ac:dyDescent="0.25">
      <c r="R668" s="342"/>
      <c r="S668" s="342"/>
      <c r="T668" s="342"/>
      <c r="U668" s="342"/>
      <c r="V668" s="342"/>
      <c r="W668" s="342"/>
      <c r="X668" s="342"/>
      <c r="Y668" s="342"/>
      <c r="Z668" s="342"/>
      <c r="AA668" s="342"/>
      <c r="AB668" s="342"/>
      <c r="AC668" s="342"/>
      <c r="AD668" s="339"/>
    </row>
    <row r="669" spans="18:30" x14ac:dyDescent="0.25">
      <c r="R669" s="342"/>
      <c r="S669" s="342"/>
      <c r="T669" s="342"/>
      <c r="U669" s="342"/>
      <c r="V669" s="342"/>
      <c r="W669" s="342"/>
      <c r="X669" s="342"/>
      <c r="Y669" s="342"/>
      <c r="Z669" s="342"/>
      <c r="AA669" s="342"/>
      <c r="AB669" s="342"/>
      <c r="AC669" s="342"/>
      <c r="AD669" s="339"/>
    </row>
    <row r="670" spans="18:30" x14ac:dyDescent="0.25">
      <c r="R670" s="342"/>
      <c r="S670" s="342"/>
      <c r="T670" s="342"/>
      <c r="U670" s="342"/>
      <c r="V670" s="342"/>
      <c r="W670" s="342"/>
      <c r="X670" s="342"/>
      <c r="Y670" s="342"/>
      <c r="Z670" s="342"/>
      <c r="AA670" s="342"/>
      <c r="AB670" s="342"/>
      <c r="AC670" s="342"/>
      <c r="AD670" s="339"/>
    </row>
    <row r="671" spans="18:30" x14ac:dyDescent="0.25">
      <c r="R671" s="342"/>
      <c r="S671" s="342"/>
      <c r="T671" s="342"/>
      <c r="U671" s="342"/>
      <c r="V671" s="342"/>
      <c r="W671" s="342"/>
      <c r="X671" s="342"/>
      <c r="Y671" s="342"/>
      <c r="Z671" s="342"/>
      <c r="AA671" s="342"/>
      <c r="AB671" s="342"/>
      <c r="AC671" s="342"/>
      <c r="AD671" s="339"/>
    </row>
    <row r="672" spans="18:30" x14ac:dyDescent="0.25">
      <c r="R672" s="342"/>
      <c r="S672" s="342"/>
      <c r="T672" s="342"/>
      <c r="U672" s="342"/>
      <c r="V672" s="342"/>
      <c r="W672" s="342"/>
      <c r="X672" s="342"/>
      <c r="Y672" s="342"/>
      <c r="Z672" s="342"/>
      <c r="AA672" s="342"/>
      <c r="AB672" s="342"/>
      <c r="AC672" s="342"/>
      <c r="AD672" s="339"/>
    </row>
    <row r="673" spans="18:30" x14ac:dyDescent="0.25">
      <c r="R673" s="342"/>
      <c r="S673" s="342"/>
      <c r="T673" s="342"/>
      <c r="U673" s="342"/>
      <c r="V673" s="342"/>
      <c r="W673" s="342"/>
      <c r="X673" s="342"/>
      <c r="Y673" s="342"/>
      <c r="Z673" s="342"/>
      <c r="AA673" s="342"/>
      <c r="AB673" s="342"/>
      <c r="AC673" s="342"/>
      <c r="AD673" s="339"/>
    </row>
    <row r="674" spans="18:30" x14ac:dyDescent="0.25">
      <c r="R674" s="342"/>
      <c r="S674" s="342"/>
      <c r="T674" s="342"/>
      <c r="U674" s="342"/>
      <c r="V674" s="342"/>
      <c r="W674" s="342"/>
      <c r="X674" s="342"/>
      <c r="Y674" s="342"/>
      <c r="Z674" s="342"/>
      <c r="AA674" s="342"/>
      <c r="AB674" s="342"/>
      <c r="AC674" s="342"/>
      <c r="AD674" s="339"/>
    </row>
    <row r="675" spans="18:30" x14ac:dyDescent="0.25">
      <c r="R675" s="342"/>
      <c r="S675" s="342"/>
      <c r="T675" s="342"/>
      <c r="U675" s="342"/>
      <c r="V675" s="342"/>
      <c r="W675" s="342"/>
      <c r="X675" s="342"/>
      <c r="Y675" s="342"/>
      <c r="Z675" s="342"/>
      <c r="AA675" s="342"/>
      <c r="AB675" s="342"/>
      <c r="AC675" s="342"/>
      <c r="AD675" s="339"/>
    </row>
    <row r="676" spans="18:30" x14ac:dyDescent="0.25">
      <c r="R676" s="342"/>
      <c r="S676" s="342"/>
      <c r="T676" s="342"/>
      <c r="U676" s="342"/>
      <c r="V676" s="342"/>
      <c r="W676" s="342"/>
      <c r="X676" s="342"/>
      <c r="Y676" s="342"/>
      <c r="Z676" s="342"/>
      <c r="AA676" s="342"/>
      <c r="AB676" s="342"/>
      <c r="AC676" s="342"/>
      <c r="AD676" s="339"/>
    </row>
    <row r="677" spans="18:30" x14ac:dyDescent="0.25">
      <c r="R677" s="342"/>
      <c r="S677" s="342"/>
      <c r="T677" s="342"/>
      <c r="U677" s="342"/>
      <c r="V677" s="342"/>
      <c r="W677" s="342"/>
      <c r="X677" s="342"/>
      <c r="Y677" s="342"/>
      <c r="Z677" s="342"/>
      <c r="AA677" s="342"/>
      <c r="AB677" s="342"/>
      <c r="AC677" s="342"/>
      <c r="AD677" s="339"/>
    </row>
    <row r="678" spans="18:30" x14ac:dyDescent="0.25">
      <c r="R678" s="342"/>
      <c r="S678" s="342"/>
      <c r="T678" s="342"/>
      <c r="U678" s="342"/>
      <c r="V678" s="342"/>
      <c r="W678" s="342"/>
      <c r="X678" s="342"/>
      <c r="Y678" s="342"/>
      <c r="Z678" s="342"/>
      <c r="AA678" s="342"/>
      <c r="AB678" s="342"/>
      <c r="AC678" s="342"/>
      <c r="AD678" s="339"/>
    </row>
    <row r="679" spans="18:30" x14ac:dyDescent="0.25">
      <c r="R679" s="342"/>
      <c r="S679" s="342"/>
      <c r="T679" s="342"/>
      <c r="U679" s="342"/>
      <c r="V679" s="342"/>
      <c r="W679" s="342"/>
      <c r="X679" s="342"/>
      <c r="Y679" s="342"/>
      <c r="Z679" s="342"/>
      <c r="AA679" s="342"/>
      <c r="AB679" s="342"/>
      <c r="AC679" s="342"/>
      <c r="AD679" s="339"/>
    </row>
    <row r="680" spans="18:30" x14ac:dyDescent="0.25">
      <c r="R680" s="342"/>
      <c r="S680" s="342"/>
      <c r="T680" s="342"/>
      <c r="U680" s="342"/>
      <c r="V680" s="342"/>
      <c r="W680" s="342"/>
      <c r="X680" s="342"/>
      <c r="Y680" s="342"/>
      <c r="Z680" s="342"/>
      <c r="AA680" s="342"/>
      <c r="AB680" s="342"/>
      <c r="AC680" s="342"/>
      <c r="AD680" s="339"/>
    </row>
    <row r="681" spans="18:30" x14ac:dyDescent="0.25">
      <c r="R681" s="342"/>
      <c r="S681" s="342"/>
      <c r="T681" s="342"/>
      <c r="U681" s="342"/>
      <c r="V681" s="342"/>
      <c r="W681" s="342"/>
      <c r="X681" s="342"/>
      <c r="Y681" s="342"/>
      <c r="Z681" s="342"/>
      <c r="AA681" s="342"/>
      <c r="AB681" s="342"/>
      <c r="AC681" s="342"/>
      <c r="AD681" s="339"/>
    </row>
    <row r="682" spans="18:30" x14ac:dyDescent="0.25">
      <c r="R682" s="342"/>
      <c r="S682" s="342"/>
      <c r="T682" s="342"/>
      <c r="U682" s="342"/>
      <c r="V682" s="342"/>
      <c r="W682" s="342"/>
      <c r="X682" s="342"/>
      <c r="Y682" s="342"/>
      <c r="Z682" s="342"/>
      <c r="AA682" s="342"/>
      <c r="AB682" s="342"/>
      <c r="AC682" s="342"/>
      <c r="AD682" s="339"/>
    </row>
    <row r="683" spans="18:30" x14ac:dyDescent="0.25">
      <c r="R683" s="342"/>
      <c r="S683" s="342"/>
      <c r="T683" s="342"/>
      <c r="U683" s="342"/>
      <c r="V683" s="342"/>
      <c r="W683" s="342"/>
      <c r="X683" s="342"/>
      <c r="Y683" s="342"/>
      <c r="Z683" s="342"/>
      <c r="AA683" s="342"/>
      <c r="AB683" s="342"/>
      <c r="AC683" s="342"/>
      <c r="AD683" s="339"/>
    </row>
    <row r="684" spans="18:30" x14ac:dyDescent="0.25">
      <c r="R684" s="342"/>
      <c r="S684" s="342"/>
      <c r="T684" s="342"/>
      <c r="U684" s="342"/>
      <c r="V684" s="342"/>
      <c r="W684" s="342"/>
      <c r="X684" s="342"/>
      <c r="Y684" s="342"/>
      <c r="Z684" s="342"/>
      <c r="AA684" s="342"/>
      <c r="AB684" s="342"/>
      <c r="AC684" s="342"/>
      <c r="AD684" s="339"/>
    </row>
    <row r="685" spans="18:30" x14ac:dyDescent="0.25">
      <c r="R685" s="342"/>
      <c r="S685" s="342"/>
      <c r="T685" s="342"/>
      <c r="U685" s="342"/>
      <c r="V685" s="342"/>
      <c r="W685" s="342"/>
      <c r="X685" s="342"/>
      <c r="Y685" s="342"/>
      <c r="Z685" s="342"/>
      <c r="AA685" s="342"/>
      <c r="AB685" s="342"/>
      <c r="AC685" s="342"/>
      <c r="AD685" s="339"/>
    </row>
    <row r="686" spans="18:30" x14ac:dyDescent="0.25">
      <c r="R686" s="342"/>
      <c r="S686" s="342"/>
      <c r="T686" s="342"/>
      <c r="U686" s="342"/>
      <c r="V686" s="342"/>
      <c r="W686" s="342"/>
      <c r="X686" s="342"/>
      <c r="Y686" s="342"/>
      <c r="Z686" s="342"/>
      <c r="AA686" s="342"/>
      <c r="AB686" s="342"/>
      <c r="AC686" s="342"/>
      <c r="AD686" s="339"/>
    </row>
    <row r="687" spans="18:30" x14ac:dyDescent="0.25">
      <c r="R687" s="342"/>
      <c r="S687" s="342"/>
      <c r="T687" s="342"/>
      <c r="U687" s="342"/>
      <c r="V687" s="342"/>
      <c r="W687" s="342"/>
      <c r="X687" s="342"/>
      <c r="Y687" s="342"/>
      <c r="Z687" s="342"/>
      <c r="AA687" s="342"/>
      <c r="AB687" s="342"/>
      <c r="AC687" s="342"/>
      <c r="AD687" s="339"/>
    </row>
    <row r="688" spans="18:30" x14ac:dyDescent="0.25">
      <c r="R688" s="342"/>
      <c r="S688" s="342"/>
      <c r="T688" s="342"/>
      <c r="U688" s="342"/>
      <c r="V688" s="342"/>
      <c r="W688" s="342"/>
      <c r="X688" s="342"/>
      <c r="Y688" s="342"/>
      <c r="Z688" s="342"/>
      <c r="AA688" s="342"/>
      <c r="AB688" s="342"/>
      <c r="AC688" s="342"/>
      <c r="AD688" s="339"/>
    </row>
    <row r="689" spans="18:30" x14ac:dyDescent="0.25">
      <c r="R689" s="342"/>
      <c r="S689" s="342"/>
      <c r="T689" s="342"/>
      <c r="U689" s="342"/>
      <c r="V689" s="342"/>
      <c r="W689" s="342"/>
      <c r="X689" s="342"/>
      <c r="Y689" s="342"/>
      <c r="Z689" s="342"/>
      <c r="AA689" s="342"/>
      <c r="AB689" s="342"/>
      <c r="AC689" s="342"/>
      <c r="AD689" s="339"/>
    </row>
    <row r="690" spans="18:30" x14ac:dyDescent="0.25">
      <c r="R690" s="342"/>
      <c r="S690" s="342"/>
      <c r="T690" s="342"/>
      <c r="U690" s="342"/>
      <c r="V690" s="342"/>
      <c r="W690" s="342"/>
      <c r="X690" s="342"/>
      <c r="Y690" s="342"/>
      <c r="Z690" s="342"/>
      <c r="AA690" s="342"/>
      <c r="AB690" s="342"/>
      <c r="AC690" s="342"/>
      <c r="AD690" s="339"/>
    </row>
    <row r="691" spans="18:30" x14ac:dyDescent="0.25">
      <c r="R691" s="342"/>
      <c r="S691" s="342"/>
      <c r="T691" s="342"/>
      <c r="U691" s="342"/>
      <c r="V691" s="342"/>
      <c r="W691" s="342"/>
      <c r="X691" s="342"/>
      <c r="Y691" s="342"/>
      <c r="Z691" s="342"/>
      <c r="AA691" s="342"/>
      <c r="AB691" s="342"/>
      <c r="AC691" s="342"/>
      <c r="AD691" s="339"/>
    </row>
    <row r="692" spans="18:30" x14ac:dyDescent="0.25">
      <c r="R692" s="342"/>
      <c r="S692" s="342"/>
      <c r="T692" s="342"/>
      <c r="U692" s="342"/>
      <c r="V692" s="342"/>
      <c r="W692" s="342"/>
      <c r="X692" s="342"/>
      <c r="Y692" s="342"/>
      <c r="Z692" s="342"/>
      <c r="AA692" s="342"/>
      <c r="AB692" s="342"/>
      <c r="AC692" s="342"/>
      <c r="AD692" s="339"/>
    </row>
    <row r="693" spans="18:30" x14ac:dyDescent="0.25">
      <c r="R693" s="342"/>
      <c r="S693" s="342"/>
      <c r="T693" s="342"/>
      <c r="U693" s="342"/>
      <c r="V693" s="342"/>
      <c r="W693" s="342"/>
      <c r="X693" s="342"/>
      <c r="Y693" s="342"/>
      <c r="Z693" s="342"/>
      <c r="AA693" s="342"/>
      <c r="AB693" s="342"/>
      <c r="AC693" s="342"/>
      <c r="AD693" s="339"/>
    </row>
    <row r="694" spans="18:30" x14ac:dyDescent="0.25">
      <c r="R694" s="342"/>
      <c r="S694" s="342"/>
      <c r="T694" s="342"/>
      <c r="U694" s="342"/>
      <c r="V694" s="342"/>
      <c r="W694" s="342"/>
      <c r="X694" s="342"/>
      <c r="Y694" s="342"/>
      <c r="Z694" s="342"/>
      <c r="AA694" s="342"/>
      <c r="AB694" s="342"/>
      <c r="AC694" s="342"/>
      <c r="AD694" s="339"/>
    </row>
    <row r="695" spans="18:30" x14ac:dyDescent="0.25">
      <c r="R695" s="342"/>
      <c r="S695" s="342"/>
      <c r="T695" s="342"/>
      <c r="U695" s="342"/>
      <c r="V695" s="342"/>
      <c r="W695" s="342"/>
      <c r="X695" s="342"/>
      <c r="Y695" s="342"/>
      <c r="Z695" s="342"/>
      <c r="AA695" s="342"/>
      <c r="AB695" s="342"/>
      <c r="AC695" s="342"/>
      <c r="AD695" s="339"/>
    </row>
    <row r="696" spans="18:30" x14ac:dyDescent="0.25">
      <c r="R696" s="342"/>
      <c r="S696" s="342"/>
      <c r="T696" s="342"/>
      <c r="U696" s="342"/>
      <c r="V696" s="342"/>
      <c r="W696" s="342"/>
      <c r="X696" s="342"/>
      <c r="Y696" s="342"/>
      <c r="Z696" s="342"/>
      <c r="AA696" s="342"/>
      <c r="AB696" s="342"/>
      <c r="AC696" s="342"/>
      <c r="AD696" s="339"/>
    </row>
    <row r="697" spans="18:30" x14ac:dyDescent="0.25">
      <c r="R697" s="342"/>
      <c r="S697" s="342"/>
      <c r="T697" s="342"/>
      <c r="U697" s="342"/>
      <c r="V697" s="342"/>
      <c r="W697" s="342"/>
      <c r="X697" s="342"/>
      <c r="Y697" s="342"/>
      <c r="Z697" s="342"/>
      <c r="AA697" s="342"/>
      <c r="AB697" s="342"/>
      <c r="AC697" s="342"/>
      <c r="AD697" s="339"/>
    </row>
    <row r="698" spans="18:30" x14ac:dyDescent="0.25">
      <c r="R698" s="342"/>
      <c r="S698" s="342"/>
      <c r="T698" s="342"/>
      <c r="U698" s="342"/>
      <c r="V698" s="342"/>
      <c r="W698" s="342"/>
      <c r="X698" s="342"/>
      <c r="Y698" s="342"/>
      <c r="Z698" s="342"/>
      <c r="AA698" s="342"/>
      <c r="AB698" s="342"/>
      <c r="AC698" s="342"/>
      <c r="AD698" s="339"/>
    </row>
    <row r="699" spans="18:30" x14ac:dyDescent="0.25">
      <c r="R699" s="342"/>
      <c r="S699" s="342"/>
      <c r="T699" s="342"/>
      <c r="U699" s="342"/>
      <c r="V699" s="342"/>
      <c r="W699" s="342"/>
      <c r="X699" s="342"/>
      <c r="Y699" s="342"/>
      <c r="Z699" s="342"/>
      <c r="AA699" s="342"/>
      <c r="AB699" s="342"/>
      <c r="AC699" s="342"/>
      <c r="AD699" s="339"/>
    </row>
    <row r="700" spans="18:30" x14ac:dyDescent="0.25">
      <c r="R700" s="342"/>
      <c r="S700" s="342"/>
      <c r="T700" s="342"/>
      <c r="U700" s="342"/>
      <c r="V700" s="342"/>
      <c r="W700" s="342"/>
      <c r="X700" s="342"/>
      <c r="Y700" s="342"/>
      <c r="Z700" s="342"/>
      <c r="AA700" s="342"/>
      <c r="AB700" s="342"/>
      <c r="AC700" s="342"/>
      <c r="AD700" s="339"/>
    </row>
    <row r="701" spans="18:30" x14ac:dyDescent="0.25">
      <c r="R701" s="342"/>
      <c r="S701" s="342"/>
      <c r="T701" s="342"/>
      <c r="U701" s="342"/>
      <c r="V701" s="342"/>
      <c r="W701" s="342"/>
      <c r="X701" s="342"/>
      <c r="Y701" s="342"/>
      <c r="Z701" s="342"/>
      <c r="AA701" s="342"/>
      <c r="AB701" s="342"/>
      <c r="AC701" s="342"/>
      <c r="AD701" s="339"/>
    </row>
    <row r="702" spans="18:30" x14ac:dyDescent="0.25">
      <c r="R702" s="342"/>
      <c r="S702" s="342"/>
      <c r="T702" s="342"/>
      <c r="U702" s="342"/>
      <c r="V702" s="342"/>
      <c r="W702" s="342"/>
      <c r="X702" s="342"/>
      <c r="Y702" s="342"/>
      <c r="Z702" s="342"/>
      <c r="AA702" s="342"/>
      <c r="AB702" s="342"/>
      <c r="AC702" s="342"/>
      <c r="AD702" s="339"/>
    </row>
    <row r="703" spans="18:30" x14ac:dyDescent="0.25">
      <c r="R703" s="342"/>
      <c r="S703" s="342"/>
      <c r="T703" s="342"/>
      <c r="U703" s="342"/>
      <c r="V703" s="342"/>
      <c r="W703" s="342"/>
      <c r="X703" s="342"/>
      <c r="Y703" s="342"/>
      <c r="Z703" s="342"/>
      <c r="AA703" s="342"/>
      <c r="AB703" s="342"/>
      <c r="AC703" s="342"/>
      <c r="AD703" s="339"/>
    </row>
    <row r="704" spans="18:30" x14ac:dyDescent="0.25">
      <c r="R704" s="342"/>
      <c r="S704" s="342"/>
      <c r="T704" s="342"/>
      <c r="U704" s="342"/>
      <c r="V704" s="342"/>
      <c r="W704" s="342"/>
      <c r="X704" s="342"/>
      <c r="Y704" s="342"/>
      <c r="Z704" s="342"/>
      <c r="AA704" s="342"/>
      <c r="AB704" s="342"/>
      <c r="AC704" s="342"/>
      <c r="AD704" s="339"/>
    </row>
    <row r="705" spans="18:30" x14ac:dyDescent="0.25">
      <c r="R705" s="342"/>
      <c r="S705" s="342"/>
      <c r="T705" s="342"/>
      <c r="U705" s="342"/>
      <c r="V705" s="342"/>
      <c r="W705" s="342"/>
      <c r="X705" s="342"/>
      <c r="Y705" s="342"/>
      <c r="Z705" s="342"/>
      <c r="AA705" s="342"/>
      <c r="AB705" s="342"/>
      <c r="AC705" s="342"/>
      <c r="AD705" s="339"/>
    </row>
    <row r="706" spans="18:30" x14ac:dyDescent="0.25">
      <c r="R706" s="342"/>
      <c r="S706" s="342"/>
      <c r="T706" s="342"/>
      <c r="U706" s="342"/>
      <c r="V706" s="342"/>
      <c r="W706" s="342"/>
      <c r="X706" s="342"/>
      <c r="Y706" s="342"/>
      <c r="Z706" s="342"/>
      <c r="AA706" s="342"/>
      <c r="AB706" s="342"/>
      <c r="AC706" s="342"/>
      <c r="AD706" s="339"/>
    </row>
    <row r="707" spans="18:30" x14ac:dyDescent="0.25">
      <c r="R707" s="342"/>
      <c r="S707" s="342"/>
      <c r="T707" s="342"/>
      <c r="U707" s="342"/>
      <c r="V707" s="342"/>
      <c r="W707" s="342"/>
      <c r="X707" s="342"/>
      <c r="Y707" s="342"/>
      <c r="Z707" s="342"/>
      <c r="AA707" s="342"/>
      <c r="AB707" s="342"/>
      <c r="AC707" s="342"/>
      <c r="AD707" s="339"/>
    </row>
    <row r="708" spans="18:30" x14ac:dyDescent="0.25">
      <c r="R708" s="342"/>
      <c r="S708" s="342"/>
      <c r="T708" s="342"/>
      <c r="U708" s="342"/>
      <c r="V708" s="342"/>
      <c r="W708" s="342"/>
      <c r="X708" s="342"/>
      <c r="Y708" s="342"/>
      <c r="Z708" s="342"/>
      <c r="AA708" s="342"/>
      <c r="AB708" s="342"/>
      <c r="AC708" s="342"/>
      <c r="AD708" s="339"/>
    </row>
    <row r="709" spans="18:30" x14ac:dyDescent="0.25">
      <c r="R709" s="342"/>
      <c r="S709" s="342"/>
      <c r="T709" s="342"/>
      <c r="U709" s="342"/>
      <c r="V709" s="342"/>
      <c r="W709" s="342"/>
      <c r="X709" s="342"/>
      <c r="Y709" s="342"/>
      <c r="Z709" s="342"/>
      <c r="AA709" s="342"/>
      <c r="AB709" s="342"/>
      <c r="AC709" s="342"/>
      <c r="AD709" s="339"/>
    </row>
    <row r="710" spans="18:30" x14ac:dyDescent="0.25">
      <c r="R710" s="342"/>
      <c r="S710" s="342"/>
      <c r="T710" s="342"/>
      <c r="U710" s="342"/>
      <c r="V710" s="342"/>
      <c r="W710" s="342"/>
      <c r="X710" s="342"/>
      <c r="Y710" s="342"/>
      <c r="Z710" s="342"/>
      <c r="AA710" s="342"/>
      <c r="AB710" s="342"/>
      <c r="AC710" s="342"/>
      <c r="AD710" s="339"/>
    </row>
    <row r="711" spans="18:30" x14ac:dyDescent="0.25">
      <c r="R711" s="342"/>
      <c r="S711" s="342"/>
      <c r="T711" s="342"/>
      <c r="U711" s="342"/>
      <c r="V711" s="342"/>
      <c r="W711" s="342"/>
      <c r="X711" s="342"/>
      <c r="Y711" s="342"/>
      <c r="Z711" s="342"/>
      <c r="AA711" s="342"/>
      <c r="AB711" s="342"/>
      <c r="AC711" s="342"/>
      <c r="AD711" s="339"/>
    </row>
    <row r="712" spans="18:30" x14ac:dyDescent="0.25">
      <c r="R712" s="342"/>
      <c r="S712" s="342"/>
      <c r="T712" s="342"/>
      <c r="U712" s="342"/>
      <c r="V712" s="342"/>
      <c r="W712" s="342"/>
      <c r="X712" s="342"/>
      <c r="Y712" s="342"/>
      <c r="Z712" s="342"/>
      <c r="AA712" s="342"/>
      <c r="AB712" s="342"/>
      <c r="AC712" s="342"/>
      <c r="AD712" s="339"/>
    </row>
    <row r="713" spans="18:30" x14ac:dyDescent="0.25">
      <c r="R713" s="342"/>
      <c r="S713" s="342"/>
      <c r="T713" s="342"/>
      <c r="U713" s="342"/>
      <c r="V713" s="342"/>
      <c r="W713" s="342"/>
      <c r="X713" s="342"/>
      <c r="Y713" s="342"/>
      <c r="Z713" s="342"/>
      <c r="AA713" s="342"/>
      <c r="AB713" s="342"/>
      <c r="AC713" s="342"/>
      <c r="AD713" s="339"/>
    </row>
    <row r="714" spans="18:30" x14ac:dyDescent="0.25">
      <c r="R714" s="342"/>
      <c r="S714" s="342"/>
      <c r="T714" s="342"/>
      <c r="U714" s="342"/>
      <c r="V714" s="342"/>
      <c r="W714" s="342"/>
      <c r="X714" s="342"/>
      <c r="Y714" s="342"/>
      <c r="Z714" s="342"/>
      <c r="AA714" s="342"/>
      <c r="AB714" s="342"/>
      <c r="AC714" s="342"/>
      <c r="AD714" s="339"/>
    </row>
    <row r="715" spans="18:30" x14ac:dyDescent="0.25">
      <c r="R715" s="342"/>
      <c r="S715" s="342"/>
      <c r="T715" s="342"/>
      <c r="U715" s="342"/>
      <c r="V715" s="342"/>
      <c r="W715" s="342"/>
      <c r="X715" s="342"/>
      <c r="Y715" s="342"/>
      <c r="Z715" s="342"/>
      <c r="AA715" s="342"/>
      <c r="AB715" s="342"/>
      <c r="AC715" s="342"/>
      <c r="AD715" s="339"/>
    </row>
    <row r="716" spans="18:30" x14ac:dyDescent="0.25">
      <c r="R716" s="342"/>
      <c r="S716" s="342"/>
      <c r="T716" s="342"/>
      <c r="U716" s="342"/>
      <c r="V716" s="342"/>
      <c r="W716" s="342"/>
      <c r="X716" s="342"/>
      <c r="Y716" s="342"/>
      <c r="Z716" s="342"/>
      <c r="AA716" s="342"/>
      <c r="AB716" s="342"/>
      <c r="AC716" s="342"/>
      <c r="AD716" s="339"/>
    </row>
    <row r="717" spans="18:30" x14ac:dyDescent="0.25">
      <c r="R717" s="342"/>
      <c r="S717" s="342"/>
      <c r="T717" s="342"/>
      <c r="U717" s="342"/>
      <c r="V717" s="342"/>
      <c r="W717" s="342"/>
      <c r="X717" s="342"/>
      <c r="Y717" s="342"/>
      <c r="Z717" s="342"/>
      <c r="AA717" s="342"/>
      <c r="AB717" s="342"/>
      <c r="AC717" s="342"/>
      <c r="AD717" s="339"/>
    </row>
    <row r="718" spans="18:30" x14ac:dyDescent="0.25">
      <c r="R718" s="342"/>
      <c r="S718" s="342"/>
      <c r="T718" s="342"/>
      <c r="U718" s="342"/>
      <c r="V718" s="342"/>
      <c r="W718" s="342"/>
      <c r="X718" s="342"/>
      <c r="Y718" s="342"/>
      <c r="Z718" s="342"/>
      <c r="AA718" s="342"/>
      <c r="AB718" s="342"/>
      <c r="AC718" s="342"/>
      <c r="AD718" s="339"/>
    </row>
    <row r="719" spans="18:30" x14ac:dyDescent="0.25">
      <c r="R719" s="342"/>
      <c r="S719" s="342"/>
      <c r="T719" s="342"/>
      <c r="U719" s="342"/>
      <c r="V719" s="342"/>
      <c r="W719" s="342"/>
      <c r="X719" s="342"/>
      <c r="Y719" s="342"/>
      <c r="Z719" s="342"/>
      <c r="AA719" s="342"/>
      <c r="AB719" s="342"/>
      <c r="AC719" s="342"/>
      <c r="AD719" s="339"/>
    </row>
    <row r="720" spans="18:30" x14ac:dyDescent="0.25">
      <c r="R720" s="342"/>
      <c r="S720" s="342"/>
      <c r="T720" s="342"/>
      <c r="U720" s="342"/>
      <c r="V720" s="342"/>
      <c r="W720" s="342"/>
      <c r="X720" s="342"/>
      <c r="Y720" s="342"/>
      <c r="Z720" s="342"/>
      <c r="AA720" s="342"/>
      <c r="AB720" s="342"/>
      <c r="AC720" s="342"/>
      <c r="AD720" s="339"/>
    </row>
    <row r="721" spans="18:30" x14ac:dyDescent="0.25">
      <c r="R721" s="342"/>
      <c r="S721" s="342"/>
      <c r="T721" s="342"/>
      <c r="U721" s="342"/>
      <c r="V721" s="342"/>
      <c r="W721" s="342"/>
      <c r="X721" s="342"/>
      <c r="Y721" s="342"/>
      <c r="Z721" s="342"/>
      <c r="AA721" s="342"/>
      <c r="AB721" s="342"/>
      <c r="AC721" s="342"/>
      <c r="AD721" s="339"/>
    </row>
    <row r="722" spans="18:30" x14ac:dyDescent="0.25">
      <c r="R722" s="342"/>
      <c r="S722" s="342"/>
      <c r="T722" s="342"/>
      <c r="U722" s="342"/>
      <c r="V722" s="342"/>
      <c r="W722" s="342"/>
      <c r="X722" s="342"/>
      <c r="Y722" s="342"/>
      <c r="Z722" s="342"/>
      <c r="AA722" s="342"/>
      <c r="AB722" s="342"/>
      <c r="AC722" s="342"/>
      <c r="AD722" s="339"/>
    </row>
    <row r="723" spans="18:30" x14ac:dyDescent="0.25">
      <c r="R723" s="342"/>
      <c r="S723" s="342"/>
      <c r="T723" s="342"/>
      <c r="U723" s="342"/>
      <c r="V723" s="342"/>
      <c r="W723" s="342"/>
      <c r="X723" s="342"/>
      <c r="Y723" s="342"/>
      <c r="Z723" s="342"/>
      <c r="AA723" s="342"/>
      <c r="AB723" s="342"/>
      <c r="AC723" s="342"/>
      <c r="AD723" s="339"/>
    </row>
    <row r="724" spans="18:30" x14ac:dyDescent="0.25">
      <c r="R724" s="342"/>
      <c r="S724" s="342"/>
      <c r="T724" s="342"/>
      <c r="U724" s="342"/>
      <c r="V724" s="342"/>
      <c r="W724" s="342"/>
      <c r="X724" s="342"/>
      <c r="Y724" s="342"/>
      <c r="Z724" s="342"/>
      <c r="AA724" s="342"/>
      <c r="AB724" s="342"/>
      <c r="AC724" s="342"/>
      <c r="AD724" s="339"/>
    </row>
    <row r="725" spans="18:30" x14ac:dyDescent="0.25">
      <c r="R725" s="342"/>
      <c r="S725" s="342"/>
      <c r="T725" s="342"/>
      <c r="U725" s="342"/>
      <c r="V725" s="342"/>
      <c r="W725" s="342"/>
      <c r="X725" s="342"/>
      <c r="Y725" s="342"/>
      <c r="Z725" s="342"/>
      <c r="AA725" s="342"/>
      <c r="AB725" s="342"/>
      <c r="AC725" s="342"/>
      <c r="AD725" s="339"/>
    </row>
    <row r="726" spans="18:30" x14ac:dyDescent="0.25">
      <c r="R726" s="342"/>
      <c r="S726" s="342"/>
      <c r="T726" s="342"/>
      <c r="U726" s="342"/>
      <c r="V726" s="342"/>
      <c r="W726" s="342"/>
      <c r="X726" s="342"/>
      <c r="Y726" s="342"/>
      <c r="Z726" s="342"/>
      <c r="AA726" s="342"/>
      <c r="AB726" s="342"/>
      <c r="AC726" s="342"/>
      <c r="AD726" s="339"/>
    </row>
    <row r="727" spans="18:30" x14ac:dyDescent="0.25">
      <c r="R727" s="342"/>
      <c r="S727" s="342"/>
      <c r="T727" s="342"/>
      <c r="U727" s="342"/>
      <c r="V727" s="342"/>
      <c r="W727" s="342"/>
      <c r="X727" s="342"/>
      <c r="Y727" s="342"/>
      <c r="Z727" s="342"/>
      <c r="AA727" s="342"/>
      <c r="AB727" s="342"/>
      <c r="AC727" s="342"/>
      <c r="AD727" s="339"/>
    </row>
    <row r="728" spans="18:30" x14ac:dyDescent="0.25">
      <c r="R728" s="342"/>
      <c r="S728" s="342"/>
      <c r="T728" s="342"/>
      <c r="U728" s="342"/>
      <c r="V728" s="342"/>
      <c r="W728" s="342"/>
      <c r="X728" s="342"/>
      <c r="Y728" s="342"/>
      <c r="Z728" s="342"/>
      <c r="AA728" s="342"/>
      <c r="AB728" s="342"/>
      <c r="AC728" s="342"/>
      <c r="AD728" s="339"/>
    </row>
    <row r="729" spans="18:30" x14ac:dyDescent="0.25">
      <c r="R729" s="342"/>
      <c r="S729" s="342"/>
      <c r="T729" s="342"/>
      <c r="U729" s="342"/>
      <c r="V729" s="342"/>
      <c r="W729" s="342"/>
      <c r="X729" s="342"/>
      <c r="Y729" s="342"/>
      <c r="Z729" s="342"/>
      <c r="AA729" s="342"/>
      <c r="AB729" s="342"/>
      <c r="AC729" s="342"/>
      <c r="AD729" s="339"/>
    </row>
    <row r="730" spans="18:30" x14ac:dyDescent="0.25">
      <c r="R730" s="342"/>
      <c r="S730" s="342"/>
      <c r="T730" s="342"/>
      <c r="U730" s="342"/>
      <c r="V730" s="342"/>
      <c r="W730" s="342"/>
      <c r="X730" s="342"/>
      <c r="Y730" s="342"/>
      <c r="Z730" s="342"/>
      <c r="AA730" s="342"/>
      <c r="AB730" s="342"/>
      <c r="AC730" s="342"/>
      <c r="AD730" s="339"/>
    </row>
    <row r="731" spans="18:30" x14ac:dyDescent="0.25">
      <c r="R731" s="342"/>
      <c r="S731" s="342"/>
      <c r="T731" s="342"/>
      <c r="U731" s="342"/>
      <c r="V731" s="342"/>
      <c r="W731" s="342"/>
      <c r="X731" s="342"/>
      <c r="Y731" s="342"/>
      <c r="Z731" s="342"/>
      <c r="AA731" s="342"/>
      <c r="AB731" s="342"/>
      <c r="AC731" s="342"/>
      <c r="AD731" s="339"/>
    </row>
    <row r="732" spans="18:30" x14ac:dyDescent="0.25">
      <c r="R732" s="342"/>
      <c r="S732" s="342"/>
      <c r="T732" s="342"/>
      <c r="U732" s="342"/>
      <c r="V732" s="342"/>
      <c r="W732" s="342"/>
      <c r="X732" s="342"/>
      <c r="Y732" s="342"/>
      <c r="Z732" s="342"/>
      <c r="AA732" s="342"/>
      <c r="AB732" s="342"/>
      <c r="AC732" s="342"/>
      <c r="AD732" s="339"/>
    </row>
    <row r="733" spans="18:30" x14ac:dyDescent="0.25">
      <c r="R733" s="342"/>
      <c r="S733" s="342"/>
      <c r="T733" s="342"/>
      <c r="U733" s="342"/>
      <c r="V733" s="342"/>
      <c r="W733" s="342"/>
      <c r="X733" s="342"/>
      <c r="Y733" s="342"/>
      <c r="Z733" s="342"/>
      <c r="AA733" s="342"/>
      <c r="AB733" s="342"/>
      <c r="AC733" s="342"/>
      <c r="AD733" s="339"/>
    </row>
    <row r="734" spans="18:30" x14ac:dyDescent="0.25">
      <c r="R734" s="342"/>
      <c r="S734" s="342"/>
      <c r="T734" s="342"/>
      <c r="U734" s="342"/>
      <c r="V734" s="342"/>
      <c r="W734" s="342"/>
      <c r="X734" s="342"/>
      <c r="Y734" s="342"/>
      <c r="Z734" s="342"/>
      <c r="AA734" s="342"/>
      <c r="AB734" s="342"/>
      <c r="AC734" s="342"/>
      <c r="AD734" s="339"/>
    </row>
    <row r="735" spans="18:30" x14ac:dyDescent="0.25">
      <c r="R735" s="342"/>
      <c r="S735" s="342"/>
      <c r="T735" s="342"/>
      <c r="U735" s="342"/>
      <c r="V735" s="342"/>
      <c r="W735" s="342"/>
      <c r="X735" s="342"/>
      <c r="Y735" s="342"/>
      <c r="Z735" s="342"/>
      <c r="AA735" s="342"/>
      <c r="AB735" s="342"/>
      <c r="AC735" s="342"/>
      <c r="AD735" s="339"/>
    </row>
    <row r="736" spans="18:30" x14ac:dyDescent="0.25">
      <c r="R736" s="342"/>
      <c r="S736" s="342"/>
      <c r="T736" s="342"/>
      <c r="U736" s="342"/>
      <c r="V736" s="342"/>
      <c r="W736" s="342"/>
      <c r="X736" s="342"/>
      <c r="Y736" s="342"/>
      <c r="Z736" s="342"/>
      <c r="AA736" s="342"/>
      <c r="AB736" s="342"/>
      <c r="AC736" s="342"/>
      <c r="AD736" s="339"/>
    </row>
    <row r="737" spans="18:30" x14ac:dyDescent="0.25">
      <c r="R737" s="342"/>
      <c r="S737" s="342"/>
      <c r="T737" s="342"/>
      <c r="U737" s="342"/>
      <c r="V737" s="342"/>
      <c r="W737" s="342"/>
      <c r="X737" s="342"/>
      <c r="Y737" s="342"/>
      <c r="Z737" s="342"/>
      <c r="AA737" s="342"/>
      <c r="AB737" s="342"/>
      <c r="AC737" s="342"/>
      <c r="AD737" s="339"/>
    </row>
    <row r="738" spans="18:30" x14ac:dyDescent="0.25">
      <c r="R738" s="342"/>
      <c r="S738" s="342"/>
      <c r="T738" s="342"/>
      <c r="U738" s="342"/>
      <c r="V738" s="342"/>
      <c r="W738" s="342"/>
      <c r="X738" s="342"/>
      <c r="Y738" s="342"/>
      <c r="Z738" s="342"/>
      <c r="AA738" s="342"/>
      <c r="AB738" s="342"/>
      <c r="AC738" s="342"/>
      <c r="AD738" s="339"/>
    </row>
    <row r="739" spans="18:30" x14ac:dyDescent="0.25">
      <c r="R739" s="342"/>
      <c r="S739" s="342"/>
      <c r="T739" s="342"/>
      <c r="U739" s="342"/>
      <c r="V739" s="342"/>
      <c r="W739" s="342"/>
      <c r="X739" s="342"/>
      <c r="Y739" s="342"/>
      <c r="Z739" s="342"/>
      <c r="AA739" s="342"/>
      <c r="AB739" s="342"/>
      <c r="AC739" s="342"/>
      <c r="AD739" s="339"/>
    </row>
    <row r="740" spans="18:30" x14ac:dyDescent="0.25">
      <c r="R740" s="342"/>
      <c r="S740" s="342"/>
      <c r="T740" s="342"/>
      <c r="U740" s="342"/>
      <c r="V740" s="342"/>
      <c r="W740" s="342"/>
      <c r="X740" s="342"/>
      <c r="Y740" s="342"/>
      <c r="Z740" s="342"/>
      <c r="AA740" s="342"/>
      <c r="AB740" s="342"/>
      <c r="AC740" s="342"/>
      <c r="AD740" s="339"/>
    </row>
    <row r="741" spans="18:30" x14ac:dyDescent="0.25">
      <c r="R741" s="342"/>
      <c r="S741" s="342"/>
      <c r="T741" s="342"/>
      <c r="U741" s="342"/>
      <c r="V741" s="342"/>
      <c r="W741" s="342"/>
      <c r="X741" s="342"/>
      <c r="Y741" s="342"/>
      <c r="Z741" s="342"/>
      <c r="AA741" s="342"/>
      <c r="AB741" s="342"/>
      <c r="AC741" s="342"/>
      <c r="AD741" s="339"/>
    </row>
    <row r="742" spans="18:30" x14ac:dyDescent="0.25">
      <c r="R742" s="342"/>
      <c r="S742" s="342"/>
      <c r="T742" s="342"/>
      <c r="U742" s="342"/>
      <c r="V742" s="342"/>
      <c r="W742" s="342"/>
      <c r="X742" s="342"/>
      <c r="Y742" s="342"/>
      <c r="Z742" s="342"/>
      <c r="AA742" s="342"/>
      <c r="AB742" s="342"/>
      <c r="AC742" s="342"/>
      <c r="AD742" s="339"/>
    </row>
    <row r="743" spans="18:30" x14ac:dyDescent="0.25">
      <c r="R743" s="342"/>
      <c r="S743" s="342"/>
      <c r="T743" s="342"/>
      <c r="U743" s="342"/>
      <c r="V743" s="342"/>
      <c r="W743" s="342"/>
      <c r="X743" s="342"/>
      <c r="Y743" s="342"/>
      <c r="Z743" s="342"/>
      <c r="AA743" s="342"/>
      <c r="AB743" s="342"/>
      <c r="AC743" s="342"/>
      <c r="AD743" s="339"/>
    </row>
    <row r="744" spans="18:30" x14ac:dyDescent="0.25">
      <c r="R744" s="342"/>
      <c r="S744" s="342"/>
      <c r="T744" s="342"/>
      <c r="U744" s="342"/>
      <c r="V744" s="342"/>
      <c r="W744" s="342"/>
      <c r="X744" s="342"/>
      <c r="Y744" s="342"/>
      <c r="Z744" s="342"/>
      <c r="AA744" s="342"/>
      <c r="AB744" s="342"/>
      <c r="AC744" s="342"/>
      <c r="AD744" s="339"/>
    </row>
    <row r="745" spans="18:30" x14ac:dyDescent="0.25">
      <c r="R745" s="342"/>
      <c r="S745" s="342"/>
      <c r="T745" s="342"/>
      <c r="U745" s="342"/>
      <c r="V745" s="342"/>
      <c r="W745" s="342"/>
      <c r="X745" s="342"/>
      <c r="Y745" s="342"/>
      <c r="Z745" s="342"/>
      <c r="AA745" s="342"/>
      <c r="AB745" s="342"/>
      <c r="AC745" s="342"/>
      <c r="AD745" s="339"/>
    </row>
    <row r="746" spans="18:30" x14ac:dyDescent="0.25">
      <c r="R746" s="342"/>
      <c r="S746" s="342"/>
      <c r="T746" s="342"/>
      <c r="U746" s="342"/>
      <c r="V746" s="342"/>
      <c r="W746" s="342"/>
      <c r="X746" s="342"/>
      <c r="Y746" s="342"/>
      <c r="Z746" s="342"/>
      <c r="AA746" s="342"/>
      <c r="AB746" s="342"/>
      <c r="AC746" s="342"/>
      <c r="AD746" s="339"/>
    </row>
    <row r="747" spans="18:30" x14ac:dyDescent="0.25">
      <c r="R747" s="342"/>
      <c r="S747" s="342"/>
      <c r="T747" s="342"/>
      <c r="U747" s="342"/>
      <c r="V747" s="342"/>
      <c r="W747" s="342"/>
      <c r="X747" s="342"/>
      <c r="Y747" s="342"/>
      <c r="Z747" s="342"/>
      <c r="AA747" s="342"/>
      <c r="AB747" s="342"/>
      <c r="AC747" s="342"/>
      <c r="AD747" s="339"/>
    </row>
    <row r="748" spans="18:30" x14ac:dyDescent="0.25">
      <c r="R748" s="342"/>
      <c r="S748" s="342"/>
      <c r="T748" s="342"/>
      <c r="U748" s="342"/>
      <c r="V748" s="342"/>
      <c r="W748" s="342"/>
      <c r="X748" s="342"/>
      <c r="Y748" s="342"/>
      <c r="Z748" s="342"/>
      <c r="AA748" s="342"/>
      <c r="AB748" s="342"/>
      <c r="AC748" s="342"/>
      <c r="AD748" s="339"/>
    </row>
    <row r="749" spans="18:30" x14ac:dyDescent="0.25">
      <c r="R749" s="342"/>
      <c r="S749" s="342"/>
      <c r="T749" s="342"/>
      <c r="U749" s="342"/>
      <c r="V749" s="342"/>
      <c r="W749" s="342"/>
      <c r="X749" s="342"/>
      <c r="Y749" s="342"/>
      <c r="Z749" s="342"/>
      <c r="AA749" s="342"/>
      <c r="AB749" s="342"/>
      <c r="AC749" s="342"/>
      <c r="AD749" s="339"/>
    </row>
    <row r="750" spans="18:30" x14ac:dyDescent="0.25">
      <c r="R750" s="342"/>
      <c r="S750" s="342"/>
      <c r="T750" s="342"/>
      <c r="U750" s="342"/>
      <c r="V750" s="342"/>
      <c r="W750" s="342"/>
      <c r="X750" s="342"/>
      <c r="Y750" s="342"/>
      <c r="Z750" s="342"/>
      <c r="AA750" s="342"/>
      <c r="AB750" s="342"/>
      <c r="AC750" s="342"/>
      <c r="AD750" s="339"/>
    </row>
    <row r="751" spans="18:30" x14ac:dyDescent="0.25">
      <c r="R751" s="342"/>
      <c r="S751" s="342"/>
      <c r="T751" s="342"/>
      <c r="U751" s="342"/>
      <c r="V751" s="342"/>
      <c r="W751" s="342"/>
      <c r="X751" s="342"/>
      <c r="Y751" s="342"/>
      <c r="Z751" s="342"/>
      <c r="AA751" s="342"/>
      <c r="AB751" s="342"/>
      <c r="AC751" s="342"/>
      <c r="AD751" s="339"/>
    </row>
    <row r="752" spans="18:30" x14ac:dyDescent="0.25">
      <c r="R752" s="342"/>
      <c r="S752" s="342"/>
      <c r="T752" s="342"/>
      <c r="U752" s="342"/>
      <c r="V752" s="342"/>
      <c r="W752" s="342"/>
      <c r="X752" s="342"/>
      <c r="Y752" s="342"/>
      <c r="Z752" s="342"/>
      <c r="AA752" s="342"/>
      <c r="AB752" s="342"/>
      <c r="AC752" s="342"/>
      <c r="AD752" s="339"/>
    </row>
    <row r="753" spans="18:30" x14ac:dyDescent="0.25">
      <c r="R753" s="342"/>
      <c r="S753" s="342"/>
      <c r="T753" s="342"/>
      <c r="U753" s="342"/>
      <c r="V753" s="342"/>
      <c r="W753" s="342"/>
      <c r="X753" s="342"/>
      <c r="Y753" s="342"/>
      <c r="Z753" s="342"/>
      <c r="AA753" s="342"/>
      <c r="AB753" s="342"/>
      <c r="AC753" s="342"/>
      <c r="AD753" s="339"/>
    </row>
    <row r="754" spans="18:30" x14ac:dyDescent="0.25">
      <c r="R754" s="342"/>
      <c r="S754" s="342"/>
      <c r="T754" s="342"/>
      <c r="U754" s="342"/>
      <c r="V754" s="342"/>
      <c r="W754" s="342"/>
      <c r="X754" s="342"/>
      <c r="Y754" s="342"/>
      <c r="Z754" s="342"/>
      <c r="AA754" s="342"/>
      <c r="AB754" s="342"/>
      <c r="AC754" s="342"/>
      <c r="AD754" s="339"/>
    </row>
    <row r="755" spans="18:30" x14ac:dyDescent="0.25">
      <c r="R755" s="342"/>
      <c r="S755" s="342"/>
      <c r="T755" s="342"/>
      <c r="U755" s="342"/>
      <c r="V755" s="342"/>
      <c r="W755" s="342"/>
      <c r="X755" s="342"/>
      <c r="Y755" s="342"/>
      <c r="Z755" s="342"/>
      <c r="AA755" s="342"/>
      <c r="AB755" s="342"/>
      <c r="AC755" s="342"/>
      <c r="AD755" s="339"/>
    </row>
    <row r="756" spans="18:30" x14ac:dyDescent="0.25">
      <c r="R756" s="342"/>
      <c r="S756" s="342"/>
      <c r="T756" s="342"/>
      <c r="U756" s="342"/>
      <c r="V756" s="342"/>
      <c r="W756" s="342"/>
      <c r="X756" s="342"/>
      <c r="Y756" s="342"/>
      <c r="Z756" s="342"/>
      <c r="AA756" s="342"/>
      <c r="AB756" s="342"/>
      <c r="AC756" s="342"/>
      <c r="AD756" s="339"/>
    </row>
    <row r="757" spans="18:30" x14ac:dyDescent="0.25">
      <c r="R757" s="342"/>
      <c r="S757" s="342"/>
      <c r="T757" s="342"/>
      <c r="U757" s="342"/>
      <c r="V757" s="342"/>
      <c r="W757" s="342"/>
      <c r="X757" s="342"/>
      <c r="Y757" s="342"/>
      <c r="Z757" s="342"/>
      <c r="AA757" s="342"/>
      <c r="AB757" s="342"/>
      <c r="AC757" s="342"/>
      <c r="AD757" s="339"/>
    </row>
    <row r="758" spans="18:30" x14ac:dyDescent="0.25">
      <c r="R758" s="342"/>
      <c r="S758" s="342"/>
      <c r="T758" s="342"/>
      <c r="U758" s="342"/>
      <c r="V758" s="342"/>
      <c r="W758" s="342"/>
      <c r="X758" s="342"/>
      <c r="Y758" s="342"/>
      <c r="Z758" s="342"/>
      <c r="AA758" s="342"/>
      <c r="AB758" s="342"/>
      <c r="AC758" s="342"/>
      <c r="AD758" s="339"/>
    </row>
    <row r="759" spans="18:30" x14ac:dyDescent="0.25">
      <c r="R759" s="342"/>
      <c r="S759" s="342"/>
      <c r="T759" s="342"/>
      <c r="U759" s="342"/>
      <c r="V759" s="342"/>
      <c r="W759" s="342"/>
      <c r="X759" s="342"/>
      <c r="Y759" s="342"/>
      <c r="Z759" s="342"/>
      <c r="AA759" s="342"/>
      <c r="AB759" s="342"/>
      <c r="AC759" s="342"/>
      <c r="AD759" s="339"/>
    </row>
    <row r="760" spans="18:30" x14ac:dyDescent="0.25">
      <c r="R760" s="342"/>
      <c r="S760" s="342"/>
      <c r="T760" s="342"/>
      <c r="U760" s="342"/>
      <c r="V760" s="342"/>
      <c r="W760" s="342"/>
      <c r="X760" s="342"/>
      <c r="Y760" s="342"/>
      <c r="Z760" s="342"/>
      <c r="AA760" s="342"/>
      <c r="AB760" s="342"/>
      <c r="AC760" s="342"/>
      <c r="AD760" s="339"/>
    </row>
    <row r="761" spans="18:30" x14ac:dyDescent="0.25">
      <c r="R761" s="342"/>
      <c r="S761" s="342"/>
      <c r="T761" s="342"/>
      <c r="U761" s="342"/>
      <c r="V761" s="342"/>
      <c r="W761" s="342"/>
      <c r="X761" s="342"/>
      <c r="Y761" s="342"/>
      <c r="Z761" s="342"/>
      <c r="AA761" s="342"/>
      <c r="AB761" s="342"/>
      <c r="AC761" s="342"/>
      <c r="AD761" s="339"/>
    </row>
    <row r="762" spans="18:30" x14ac:dyDescent="0.25">
      <c r="R762" s="342"/>
      <c r="S762" s="342"/>
      <c r="T762" s="342"/>
      <c r="U762" s="342"/>
      <c r="V762" s="342"/>
      <c r="W762" s="342"/>
      <c r="X762" s="342"/>
      <c r="Y762" s="342"/>
      <c r="Z762" s="342"/>
      <c r="AA762" s="342"/>
      <c r="AB762" s="342"/>
      <c r="AC762" s="342"/>
      <c r="AD762" s="339"/>
    </row>
    <row r="763" spans="18:30" x14ac:dyDescent="0.25">
      <c r="R763" s="342"/>
      <c r="S763" s="342"/>
      <c r="T763" s="342"/>
      <c r="U763" s="342"/>
      <c r="V763" s="342"/>
      <c r="W763" s="342"/>
      <c r="X763" s="342"/>
      <c r="Y763" s="342"/>
      <c r="Z763" s="342"/>
      <c r="AA763" s="342"/>
      <c r="AB763" s="342"/>
      <c r="AC763" s="342"/>
      <c r="AD763" s="339"/>
    </row>
    <row r="764" spans="18:30" x14ac:dyDescent="0.25">
      <c r="R764" s="342"/>
      <c r="S764" s="342"/>
      <c r="T764" s="342"/>
      <c r="U764" s="342"/>
      <c r="V764" s="342"/>
      <c r="W764" s="342"/>
      <c r="X764" s="342"/>
      <c r="Y764" s="342"/>
      <c r="Z764" s="342"/>
      <c r="AA764" s="342"/>
      <c r="AB764" s="342"/>
      <c r="AC764" s="342"/>
      <c r="AD764" s="339"/>
    </row>
    <row r="765" spans="18:30" x14ac:dyDescent="0.25">
      <c r="R765" s="342"/>
      <c r="S765" s="342"/>
      <c r="T765" s="342"/>
      <c r="U765" s="342"/>
      <c r="V765" s="342"/>
      <c r="W765" s="342"/>
      <c r="X765" s="342"/>
      <c r="Y765" s="342"/>
      <c r="Z765" s="342"/>
      <c r="AA765" s="342"/>
      <c r="AB765" s="342"/>
      <c r="AC765" s="342"/>
      <c r="AD765" s="339"/>
    </row>
    <row r="766" spans="18:30" x14ac:dyDescent="0.25">
      <c r="R766" s="342"/>
      <c r="S766" s="342"/>
      <c r="T766" s="342"/>
      <c r="U766" s="342"/>
      <c r="V766" s="342"/>
      <c r="W766" s="342"/>
      <c r="X766" s="342"/>
      <c r="Y766" s="342"/>
      <c r="Z766" s="342"/>
      <c r="AA766" s="342"/>
      <c r="AB766" s="342"/>
      <c r="AC766" s="342"/>
      <c r="AD766" s="339"/>
    </row>
    <row r="767" spans="18:30" x14ac:dyDescent="0.25">
      <c r="R767" s="342"/>
      <c r="S767" s="342"/>
      <c r="T767" s="342"/>
      <c r="U767" s="342"/>
      <c r="V767" s="342"/>
      <c r="W767" s="342"/>
      <c r="X767" s="342"/>
      <c r="Y767" s="342"/>
      <c r="Z767" s="342"/>
      <c r="AA767" s="342"/>
      <c r="AB767" s="342"/>
      <c r="AC767" s="342"/>
      <c r="AD767" s="339"/>
    </row>
    <row r="768" spans="18:30" x14ac:dyDescent="0.25">
      <c r="R768" s="342"/>
      <c r="S768" s="342"/>
      <c r="T768" s="342"/>
      <c r="U768" s="342"/>
      <c r="V768" s="342"/>
      <c r="W768" s="342"/>
      <c r="X768" s="342"/>
      <c r="Y768" s="342"/>
      <c r="Z768" s="342"/>
      <c r="AA768" s="342"/>
      <c r="AB768" s="342"/>
      <c r="AC768" s="342"/>
      <c r="AD768" s="339"/>
    </row>
    <row r="769" spans="18:30" x14ac:dyDescent="0.25">
      <c r="R769" s="342"/>
      <c r="S769" s="342"/>
      <c r="T769" s="342"/>
      <c r="U769" s="342"/>
      <c r="V769" s="342"/>
      <c r="W769" s="342"/>
      <c r="X769" s="342"/>
      <c r="Y769" s="342"/>
      <c r="Z769" s="342"/>
      <c r="AA769" s="342"/>
      <c r="AB769" s="342"/>
      <c r="AC769" s="342"/>
      <c r="AD769" s="339"/>
    </row>
    <row r="770" spans="18:30" x14ac:dyDescent="0.25">
      <c r="R770" s="342"/>
      <c r="S770" s="342"/>
      <c r="T770" s="342"/>
      <c r="U770" s="342"/>
      <c r="V770" s="342"/>
      <c r="W770" s="342"/>
      <c r="X770" s="342"/>
      <c r="Y770" s="342"/>
      <c r="Z770" s="342"/>
      <c r="AA770" s="342"/>
      <c r="AB770" s="342"/>
      <c r="AC770" s="342"/>
      <c r="AD770" s="339"/>
    </row>
    <row r="771" spans="18:30" x14ac:dyDescent="0.25">
      <c r="R771" s="342"/>
      <c r="S771" s="342"/>
      <c r="T771" s="342"/>
      <c r="U771" s="342"/>
      <c r="V771" s="342"/>
      <c r="W771" s="342"/>
      <c r="X771" s="342"/>
      <c r="Y771" s="342"/>
      <c r="Z771" s="342"/>
      <c r="AA771" s="342"/>
      <c r="AB771" s="342"/>
      <c r="AC771" s="342"/>
      <c r="AD771" s="339"/>
    </row>
    <row r="772" spans="18:30" x14ac:dyDescent="0.25">
      <c r="R772" s="342"/>
      <c r="S772" s="342"/>
      <c r="T772" s="342"/>
      <c r="U772" s="342"/>
      <c r="V772" s="342"/>
      <c r="W772" s="342"/>
      <c r="X772" s="342"/>
      <c r="Y772" s="342"/>
      <c r="Z772" s="342"/>
      <c r="AA772" s="342"/>
      <c r="AB772" s="342"/>
      <c r="AC772" s="342"/>
      <c r="AD772" s="339"/>
    </row>
    <row r="773" spans="18:30" x14ac:dyDescent="0.25">
      <c r="R773" s="342"/>
      <c r="S773" s="342"/>
      <c r="T773" s="342"/>
      <c r="U773" s="342"/>
      <c r="V773" s="342"/>
      <c r="W773" s="342"/>
      <c r="X773" s="342"/>
      <c r="Y773" s="342"/>
      <c r="Z773" s="342"/>
      <c r="AA773" s="342"/>
      <c r="AB773" s="342"/>
      <c r="AC773" s="342"/>
      <c r="AD773" s="339"/>
    </row>
    <row r="774" spans="18:30" x14ac:dyDescent="0.25">
      <c r="R774" s="342"/>
      <c r="S774" s="342"/>
      <c r="T774" s="342"/>
      <c r="U774" s="342"/>
      <c r="V774" s="342"/>
      <c r="W774" s="342"/>
      <c r="X774" s="342"/>
      <c r="Y774" s="342"/>
      <c r="Z774" s="342"/>
      <c r="AA774" s="342"/>
      <c r="AB774" s="342"/>
      <c r="AC774" s="342"/>
      <c r="AD774" s="339"/>
    </row>
    <row r="775" spans="18:30" x14ac:dyDescent="0.25">
      <c r="R775" s="342"/>
      <c r="S775" s="342"/>
      <c r="T775" s="342"/>
      <c r="U775" s="342"/>
      <c r="V775" s="342"/>
      <c r="W775" s="342"/>
      <c r="X775" s="342"/>
      <c r="Y775" s="342"/>
      <c r="Z775" s="342"/>
      <c r="AA775" s="342"/>
      <c r="AB775" s="342"/>
      <c r="AC775" s="342"/>
      <c r="AD775" s="339"/>
    </row>
    <row r="776" spans="18:30" x14ac:dyDescent="0.25">
      <c r="R776" s="342"/>
      <c r="S776" s="342"/>
      <c r="T776" s="342"/>
      <c r="U776" s="342"/>
      <c r="V776" s="342"/>
      <c r="W776" s="342"/>
      <c r="X776" s="342"/>
      <c r="Y776" s="342"/>
      <c r="Z776" s="342"/>
      <c r="AA776" s="342"/>
      <c r="AB776" s="342"/>
      <c r="AC776" s="342"/>
      <c r="AD776" s="339"/>
    </row>
    <row r="777" spans="18:30" x14ac:dyDescent="0.25">
      <c r="R777" s="342"/>
      <c r="S777" s="342"/>
      <c r="T777" s="342"/>
      <c r="U777" s="342"/>
      <c r="V777" s="342"/>
      <c r="W777" s="342"/>
      <c r="X777" s="342"/>
      <c r="Y777" s="342"/>
      <c r="Z777" s="342"/>
      <c r="AA777" s="342"/>
      <c r="AB777" s="342"/>
      <c r="AC777" s="342"/>
      <c r="AD777" s="339"/>
    </row>
    <row r="778" spans="18:30" x14ac:dyDescent="0.25">
      <c r="R778" s="342"/>
      <c r="S778" s="342"/>
      <c r="T778" s="342"/>
      <c r="U778" s="342"/>
      <c r="V778" s="342"/>
      <c r="W778" s="342"/>
      <c r="X778" s="342"/>
      <c r="Y778" s="342"/>
      <c r="Z778" s="342"/>
      <c r="AA778" s="342"/>
      <c r="AB778" s="342"/>
      <c r="AC778" s="342"/>
      <c r="AD778" s="339"/>
    </row>
    <row r="779" spans="18:30" x14ac:dyDescent="0.25">
      <c r="R779" s="342"/>
      <c r="S779" s="342"/>
      <c r="T779" s="342"/>
      <c r="U779" s="342"/>
      <c r="V779" s="342"/>
      <c r="W779" s="342"/>
      <c r="X779" s="342"/>
      <c r="Y779" s="342"/>
      <c r="Z779" s="342"/>
      <c r="AA779" s="342"/>
      <c r="AB779" s="342"/>
      <c r="AC779" s="342"/>
      <c r="AD779" s="339"/>
    </row>
    <row r="780" spans="18:30" x14ac:dyDescent="0.25">
      <c r="R780" s="342"/>
      <c r="S780" s="342"/>
      <c r="T780" s="342"/>
      <c r="U780" s="342"/>
      <c r="V780" s="342"/>
      <c r="W780" s="342"/>
      <c r="X780" s="342"/>
      <c r="Y780" s="342"/>
      <c r="Z780" s="342"/>
      <c r="AA780" s="342"/>
      <c r="AB780" s="342"/>
      <c r="AC780" s="342"/>
      <c r="AD780" s="339"/>
    </row>
    <row r="781" spans="18:30" x14ac:dyDescent="0.25">
      <c r="R781" s="342"/>
      <c r="S781" s="342"/>
      <c r="T781" s="342"/>
      <c r="U781" s="342"/>
      <c r="V781" s="342"/>
      <c r="W781" s="342"/>
      <c r="X781" s="342"/>
      <c r="Y781" s="342"/>
      <c r="Z781" s="342"/>
      <c r="AA781" s="342"/>
      <c r="AB781" s="342"/>
      <c r="AC781" s="342"/>
      <c r="AD781" s="339"/>
    </row>
    <row r="782" spans="18:30" x14ac:dyDescent="0.25">
      <c r="R782" s="342"/>
      <c r="S782" s="342"/>
      <c r="T782" s="342"/>
      <c r="U782" s="342"/>
      <c r="V782" s="342"/>
      <c r="W782" s="342"/>
      <c r="X782" s="342"/>
      <c r="Y782" s="342"/>
      <c r="Z782" s="342"/>
      <c r="AA782" s="342"/>
      <c r="AB782" s="342"/>
      <c r="AC782" s="342"/>
      <c r="AD782" s="339"/>
    </row>
    <row r="783" spans="18:30" x14ac:dyDescent="0.25">
      <c r="R783" s="342"/>
      <c r="S783" s="342"/>
      <c r="T783" s="342"/>
      <c r="U783" s="342"/>
      <c r="V783" s="342"/>
      <c r="W783" s="342"/>
      <c r="X783" s="342"/>
      <c r="Y783" s="342"/>
      <c r="Z783" s="342"/>
      <c r="AA783" s="342"/>
      <c r="AB783" s="342"/>
      <c r="AC783" s="342"/>
      <c r="AD783" s="339"/>
    </row>
    <row r="784" spans="18:30" x14ac:dyDescent="0.25">
      <c r="R784" s="342"/>
      <c r="S784" s="342"/>
      <c r="T784" s="342"/>
      <c r="U784" s="342"/>
      <c r="V784" s="342"/>
      <c r="W784" s="342"/>
      <c r="X784" s="342"/>
      <c r="Y784" s="342"/>
      <c r="Z784" s="342"/>
      <c r="AA784" s="342"/>
      <c r="AB784" s="342"/>
      <c r="AC784" s="342"/>
      <c r="AD784" s="339"/>
    </row>
    <row r="785" spans="18:30" x14ac:dyDescent="0.25">
      <c r="R785" s="342"/>
      <c r="S785" s="342"/>
      <c r="T785" s="342"/>
      <c r="U785" s="342"/>
      <c r="V785" s="342"/>
      <c r="W785" s="342"/>
      <c r="X785" s="342"/>
      <c r="Y785" s="342"/>
      <c r="Z785" s="342"/>
      <c r="AA785" s="342"/>
      <c r="AB785" s="342"/>
      <c r="AC785" s="342"/>
      <c r="AD785" s="339"/>
    </row>
    <row r="786" spans="18:30" x14ac:dyDescent="0.25">
      <c r="R786" s="342"/>
      <c r="S786" s="342"/>
      <c r="T786" s="342"/>
      <c r="U786" s="342"/>
      <c r="V786" s="342"/>
      <c r="W786" s="342"/>
      <c r="X786" s="342"/>
      <c r="Y786" s="342"/>
      <c r="Z786" s="342"/>
      <c r="AA786" s="342"/>
      <c r="AB786" s="342"/>
      <c r="AC786" s="342"/>
      <c r="AD786" s="339"/>
    </row>
    <row r="787" spans="18:30" x14ac:dyDescent="0.25">
      <c r="R787" s="342"/>
      <c r="S787" s="342"/>
      <c r="T787" s="342"/>
      <c r="U787" s="342"/>
      <c r="V787" s="342"/>
      <c r="W787" s="342"/>
      <c r="X787" s="342"/>
      <c r="Y787" s="342"/>
      <c r="Z787" s="342"/>
      <c r="AA787" s="342"/>
      <c r="AB787" s="342"/>
      <c r="AC787" s="342"/>
      <c r="AD787" s="339"/>
    </row>
    <row r="788" spans="18:30" x14ac:dyDescent="0.25">
      <c r="R788" s="342"/>
      <c r="S788" s="342"/>
      <c r="T788" s="342"/>
      <c r="U788" s="342"/>
      <c r="V788" s="342"/>
      <c r="W788" s="342"/>
      <c r="X788" s="342"/>
      <c r="Y788" s="342"/>
      <c r="Z788" s="342"/>
      <c r="AA788" s="342"/>
      <c r="AB788" s="342"/>
      <c r="AC788" s="342"/>
      <c r="AD788" s="339"/>
    </row>
    <row r="789" spans="18:30" x14ac:dyDescent="0.25">
      <c r="R789" s="342"/>
      <c r="S789" s="342"/>
      <c r="T789" s="342"/>
      <c r="U789" s="342"/>
      <c r="V789" s="342"/>
      <c r="W789" s="342"/>
      <c r="X789" s="342"/>
      <c r="Y789" s="342"/>
      <c r="Z789" s="342"/>
      <c r="AA789" s="342"/>
      <c r="AB789" s="342"/>
      <c r="AC789" s="342"/>
      <c r="AD789" s="339"/>
    </row>
    <row r="790" spans="18:30" x14ac:dyDescent="0.25">
      <c r="R790" s="342"/>
      <c r="S790" s="342"/>
      <c r="T790" s="342"/>
      <c r="U790" s="342"/>
      <c r="V790" s="342"/>
      <c r="W790" s="342"/>
      <c r="X790" s="342"/>
      <c r="Y790" s="342"/>
      <c r="Z790" s="342"/>
      <c r="AA790" s="342"/>
      <c r="AB790" s="342"/>
      <c r="AC790" s="342"/>
      <c r="AD790" s="339"/>
    </row>
    <row r="791" spans="18:30" x14ac:dyDescent="0.25">
      <c r="R791" s="342"/>
      <c r="S791" s="342"/>
      <c r="T791" s="342"/>
      <c r="U791" s="342"/>
      <c r="V791" s="342"/>
      <c r="W791" s="342"/>
      <c r="X791" s="342"/>
      <c r="Y791" s="342"/>
      <c r="Z791" s="342"/>
      <c r="AA791" s="342"/>
      <c r="AB791" s="342"/>
      <c r="AC791" s="342"/>
      <c r="AD791" s="339"/>
    </row>
    <row r="792" spans="18:30" x14ac:dyDescent="0.25">
      <c r="R792" s="342"/>
      <c r="S792" s="342"/>
      <c r="T792" s="342"/>
      <c r="U792" s="342"/>
      <c r="V792" s="342"/>
      <c r="W792" s="342"/>
      <c r="X792" s="342"/>
      <c r="Y792" s="342"/>
      <c r="Z792" s="342"/>
      <c r="AA792" s="342"/>
      <c r="AB792" s="342"/>
      <c r="AC792" s="342"/>
      <c r="AD792" s="339"/>
    </row>
    <row r="793" spans="18:30" x14ac:dyDescent="0.25">
      <c r="R793" s="342"/>
      <c r="S793" s="342"/>
      <c r="T793" s="342"/>
      <c r="U793" s="342"/>
      <c r="V793" s="342"/>
      <c r="W793" s="342"/>
      <c r="X793" s="342"/>
      <c r="Y793" s="342"/>
      <c r="Z793" s="342"/>
      <c r="AA793" s="342"/>
      <c r="AB793" s="342"/>
      <c r="AC793" s="342"/>
      <c r="AD793" s="339"/>
    </row>
    <row r="794" spans="18:30" x14ac:dyDescent="0.25">
      <c r="R794" s="342"/>
      <c r="S794" s="342"/>
      <c r="T794" s="342"/>
      <c r="U794" s="342"/>
      <c r="V794" s="342"/>
      <c r="W794" s="342"/>
      <c r="X794" s="342"/>
      <c r="Y794" s="342"/>
      <c r="Z794" s="342"/>
      <c r="AA794" s="342"/>
      <c r="AB794" s="342"/>
      <c r="AC794" s="342"/>
      <c r="AD794" s="339"/>
    </row>
    <row r="795" spans="18:30" x14ac:dyDescent="0.25">
      <c r="R795" s="342"/>
      <c r="S795" s="342"/>
      <c r="T795" s="342"/>
      <c r="U795" s="342"/>
      <c r="V795" s="342"/>
      <c r="W795" s="342"/>
      <c r="X795" s="342"/>
      <c r="Y795" s="342"/>
      <c r="Z795" s="342"/>
      <c r="AA795" s="342"/>
      <c r="AB795" s="342"/>
      <c r="AC795" s="342"/>
      <c r="AD795" s="339"/>
    </row>
    <row r="796" spans="18:30" x14ac:dyDescent="0.25">
      <c r="R796" s="342"/>
      <c r="S796" s="342"/>
      <c r="T796" s="342"/>
      <c r="U796" s="342"/>
      <c r="V796" s="342"/>
      <c r="W796" s="342"/>
      <c r="X796" s="342"/>
      <c r="Y796" s="342"/>
      <c r="Z796" s="342"/>
      <c r="AA796" s="342"/>
      <c r="AB796" s="342"/>
      <c r="AC796" s="342"/>
      <c r="AD796" s="339"/>
    </row>
    <row r="797" spans="18:30" x14ac:dyDescent="0.25">
      <c r="R797" s="342"/>
      <c r="S797" s="342"/>
      <c r="T797" s="342"/>
      <c r="U797" s="342"/>
      <c r="V797" s="342"/>
      <c r="W797" s="342"/>
      <c r="X797" s="342"/>
      <c r="Y797" s="342"/>
      <c r="Z797" s="342"/>
      <c r="AA797" s="342"/>
      <c r="AB797" s="342"/>
      <c r="AC797" s="342"/>
      <c r="AD797" s="339"/>
    </row>
    <row r="798" spans="18:30" x14ac:dyDescent="0.25">
      <c r="R798" s="342"/>
      <c r="S798" s="342"/>
      <c r="T798" s="342"/>
      <c r="U798" s="342"/>
      <c r="V798" s="342"/>
      <c r="W798" s="342"/>
      <c r="X798" s="342"/>
      <c r="Y798" s="342"/>
      <c r="Z798" s="342"/>
      <c r="AA798" s="342"/>
      <c r="AB798" s="342"/>
      <c r="AC798" s="342"/>
      <c r="AD798" s="339"/>
    </row>
    <row r="799" spans="18:30" x14ac:dyDescent="0.25">
      <c r="R799" s="342"/>
      <c r="S799" s="342"/>
      <c r="T799" s="342"/>
      <c r="U799" s="342"/>
      <c r="V799" s="342"/>
      <c r="W799" s="342"/>
      <c r="X799" s="342"/>
      <c r="Y799" s="342"/>
      <c r="Z799" s="342"/>
      <c r="AA799" s="342"/>
      <c r="AB799" s="342"/>
      <c r="AC799" s="342"/>
      <c r="AD799" s="339"/>
    </row>
    <row r="800" spans="18:30" x14ac:dyDescent="0.25">
      <c r="R800" s="342"/>
      <c r="S800" s="342"/>
      <c r="T800" s="342"/>
      <c r="U800" s="342"/>
      <c r="V800" s="342"/>
      <c r="W800" s="342"/>
      <c r="X800" s="342"/>
      <c r="Y800" s="342"/>
      <c r="Z800" s="342"/>
      <c r="AA800" s="342"/>
      <c r="AB800" s="342"/>
      <c r="AC800" s="342"/>
      <c r="AD800" s="339"/>
    </row>
    <row r="801" spans="18:30" x14ac:dyDescent="0.25">
      <c r="R801" s="342"/>
      <c r="S801" s="342"/>
      <c r="T801" s="342"/>
      <c r="U801" s="342"/>
      <c r="V801" s="342"/>
      <c r="W801" s="342"/>
      <c r="X801" s="342"/>
      <c r="Y801" s="342"/>
      <c r="Z801" s="342"/>
      <c r="AA801" s="342"/>
      <c r="AB801" s="342"/>
      <c r="AC801" s="342"/>
      <c r="AD801" s="339"/>
    </row>
    <row r="802" spans="18:30" x14ac:dyDescent="0.25">
      <c r="R802" s="342"/>
      <c r="S802" s="342"/>
      <c r="T802" s="342"/>
      <c r="U802" s="342"/>
      <c r="V802" s="342"/>
      <c r="W802" s="342"/>
      <c r="X802" s="342"/>
      <c r="Y802" s="342"/>
      <c r="Z802" s="342"/>
      <c r="AA802" s="342"/>
      <c r="AB802" s="342"/>
      <c r="AC802" s="342"/>
      <c r="AD802" s="339"/>
    </row>
    <row r="803" spans="18:30" x14ac:dyDescent="0.25">
      <c r="R803" s="342"/>
      <c r="S803" s="342"/>
      <c r="T803" s="342"/>
      <c r="U803" s="342"/>
      <c r="V803" s="342"/>
      <c r="W803" s="342"/>
      <c r="X803" s="342"/>
      <c r="Y803" s="342"/>
      <c r="Z803" s="342"/>
      <c r="AA803" s="342"/>
      <c r="AB803" s="342"/>
      <c r="AC803" s="342"/>
      <c r="AD803" s="339"/>
    </row>
    <row r="804" spans="18:30" x14ac:dyDescent="0.25">
      <c r="R804" s="342"/>
      <c r="S804" s="342"/>
      <c r="T804" s="342"/>
      <c r="U804" s="342"/>
      <c r="V804" s="342"/>
      <c r="W804" s="342"/>
      <c r="X804" s="342"/>
      <c r="Y804" s="342"/>
      <c r="Z804" s="342"/>
      <c r="AA804" s="342"/>
      <c r="AB804" s="342"/>
      <c r="AC804" s="342"/>
      <c r="AD804" s="339"/>
    </row>
    <row r="805" spans="18:30" x14ac:dyDescent="0.25">
      <c r="R805" s="342"/>
      <c r="S805" s="342"/>
      <c r="T805" s="342"/>
      <c r="U805" s="342"/>
      <c r="V805" s="342"/>
      <c r="W805" s="342"/>
      <c r="X805" s="342"/>
      <c r="Y805" s="342"/>
      <c r="Z805" s="342"/>
      <c r="AA805" s="342"/>
      <c r="AB805" s="342"/>
      <c r="AC805" s="342"/>
      <c r="AD805" s="339"/>
    </row>
    <row r="806" spans="18:30" x14ac:dyDescent="0.25">
      <c r="R806" s="342"/>
      <c r="S806" s="342"/>
      <c r="T806" s="342"/>
      <c r="U806" s="342"/>
      <c r="V806" s="342"/>
      <c r="W806" s="342"/>
      <c r="X806" s="342"/>
      <c r="Y806" s="342"/>
      <c r="Z806" s="342"/>
      <c r="AA806" s="342"/>
      <c r="AB806" s="342"/>
      <c r="AC806" s="342"/>
      <c r="AD806" s="339"/>
    </row>
    <row r="807" spans="18:30" x14ac:dyDescent="0.25">
      <c r="R807" s="342"/>
      <c r="S807" s="342"/>
      <c r="T807" s="342"/>
      <c r="U807" s="342"/>
      <c r="V807" s="342"/>
      <c r="W807" s="342"/>
      <c r="X807" s="342"/>
      <c r="Y807" s="342"/>
      <c r="Z807" s="342"/>
      <c r="AA807" s="342"/>
      <c r="AB807" s="342"/>
      <c r="AC807" s="342"/>
      <c r="AD807" s="339"/>
    </row>
    <row r="808" spans="18:30" x14ac:dyDescent="0.25">
      <c r="R808" s="342"/>
      <c r="S808" s="342"/>
      <c r="T808" s="342"/>
      <c r="U808" s="342"/>
      <c r="V808" s="342"/>
      <c r="W808" s="342"/>
      <c r="X808" s="342"/>
      <c r="Y808" s="342"/>
      <c r="Z808" s="342"/>
      <c r="AA808" s="342"/>
      <c r="AB808" s="342"/>
      <c r="AC808" s="342"/>
      <c r="AD808" s="339"/>
    </row>
    <row r="809" spans="18:30" x14ac:dyDescent="0.25">
      <c r="R809" s="342"/>
      <c r="S809" s="342"/>
      <c r="T809" s="342"/>
      <c r="U809" s="342"/>
      <c r="V809" s="342"/>
      <c r="W809" s="342"/>
      <c r="X809" s="342"/>
      <c r="Y809" s="342"/>
      <c r="Z809" s="342"/>
      <c r="AA809" s="342"/>
      <c r="AB809" s="342"/>
      <c r="AC809" s="342"/>
      <c r="AD809" s="339"/>
    </row>
    <row r="810" spans="18:30" x14ac:dyDescent="0.25">
      <c r="R810" s="342"/>
      <c r="S810" s="342"/>
      <c r="T810" s="342"/>
      <c r="U810" s="342"/>
      <c r="V810" s="342"/>
      <c r="W810" s="342"/>
      <c r="X810" s="342"/>
      <c r="Y810" s="342"/>
      <c r="Z810" s="342"/>
      <c r="AA810" s="342"/>
      <c r="AB810" s="342"/>
      <c r="AC810" s="342"/>
      <c r="AD810" s="339"/>
    </row>
    <row r="811" spans="18:30" x14ac:dyDescent="0.25">
      <c r="R811" s="342"/>
      <c r="S811" s="342"/>
      <c r="T811" s="342"/>
      <c r="U811" s="342"/>
      <c r="V811" s="342"/>
      <c r="W811" s="342"/>
      <c r="X811" s="342"/>
      <c r="Y811" s="342"/>
      <c r="Z811" s="342"/>
      <c r="AA811" s="342"/>
      <c r="AB811" s="342"/>
      <c r="AC811" s="342"/>
      <c r="AD811" s="339"/>
    </row>
    <row r="812" spans="18:30" x14ac:dyDescent="0.25">
      <c r="R812" s="342"/>
      <c r="S812" s="342"/>
      <c r="T812" s="342"/>
      <c r="U812" s="342"/>
      <c r="V812" s="342"/>
      <c r="W812" s="342"/>
      <c r="X812" s="342"/>
      <c r="Y812" s="342"/>
      <c r="Z812" s="342"/>
      <c r="AA812" s="342"/>
      <c r="AB812" s="342"/>
      <c r="AC812" s="342"/>
      <c r="AD812" s="339"/>
    </row>
    <row r="813" spans="18:30" x14ac:dyDescent="0.25">
      <c r="R813" s="342"/>
      <c r="S813" s="342"/>
      <c r="T813" s="342"/>
      <c r="U813" s="342"/>
      <c r="V813" s="342"/>
      <c r="W813" s="342"/>
      <c r="X813" s="342"/>
      <c r="Y813" s="342"/>
      <c r="Z813" s="342"/>
      <c r="AA813" s="342"/>
      <c r="AB813" s="342"/>
      <c r="AC813" s="342"/>
      <c r="AD813" s="339"/>
    </row>
    <row r="814" spans="18:30" x14ac:dyDescent="0.25">
      <c r="R814" s="342"/>
      <c r="S814" s="342"/>
      <c r="T814" s="342"/>
      <c r="U814" s="342"/>
      <c r="V814" s="342"/>
      <c r="W814" s="342"/>
      <c r="X814" s="342"/>
      <c r="Y814" s="342"/>
      <c r="Z814" s="342"/>
      <c r="AA814" s="342"/>
      <c r="AB814" s="342"/>
      <c r="AC814" s="342"/>
      <c r="AD814" s="339"/>
    </row>
    <row r="815" spans="18:30" x14ac:dyDescent="0.25">
      <c r="R815" s="342"/>
      <c r="S815" s="342"/>
      <c r="T815" s="342"/>
      <c r="U815" s="342"/>
      <c r="V815" s="342"/>
      <c r="W815" s="342"/>
      <c r="X815" s="342"/>
      <c r="Y815" s="342"/>
      <c r="Z815" s="342"/>
      <c r="AA815" s="342"/>
      <c r="AB815" s="342"/>
      <c r="AC815" s="342"/>
      <c r="AD815" s="339"/>
    </row>
    <row r="816" spans="18:30" x14ac:dyDescent="0.25">
      <c r="R816" s="342"/>
      <c r="S816" s="342"/>
      <c r="T816" s="342"/>
      <c r="U816" s="342"/>
      <c r="V816" s="342"/>
      <c r="W816" s="342"/>
      <c r="X816" s="342"/>
      <c r="Y816" s="342"/>
      <c r="Z816" s="342"/>
      <c r="AA816" s="342"/>
      <c r="AB816" s="342"/>
      <c r="AC816" s="342"/>
      <c r="AD816" s="339"/>
    </row>
    <row r="817" spans="18:30" x14ac:dyDescent="0.25">
      <c r="R817" s="342"/>
      <c r="S817" s="342"/>
      <c r="T817" s="342"/>
      <c r="U817" s="342"/>
      <c r="V817" s="342"/>
      <c r="W817" s="342"/>
      <c r="X817" s="342"/>
      <c r="Y817" s="342"/>
      <c r="Z817" s="342"/>
      <c r="AA817" s="342"/>
      <c r="AB817" s="342"/>
      <c r="AC817" s="342"/>
      <c r="AD817" s="339"/>
    </row>
    <row r="818" spans="18:30" x14ac:dyDescent="0.25">
      <c r="R818" s="342"/>
      <c r="S818" s="342"/>
      <c r="T818" s="342"/>
      <c r="U818" s="342"/>
      <c r="V818" s="342"/>
      <c r="W818" s="342"/>
      <c r="X818" s="342"/>
      <c r="Y818" s="342"/>
      <c r="Z818" s="342"/>
      <c r="AA818" s="342"/>
      <c r="AB818" s="342"/>
      <c r="AC818" s="342"/>
      <c r="AD818" s="339"/>
    </row>
    <row r="819" spans="18:30" x14ac:dyDescent="0.25">
      <c r="R819" s="342"/>
      <c r="S819" s="342"/>
      <c r="T819" s="342"/>
      <c r="U819" s="342"/>
      <c r="V819" s="342"/>
      <c r="W819" s="342"/>
      <c r="X819" s="342"/>
      <c r="Y819" s="342"/>
      <c r="Z819" s="342"/>
      <c r="AA819" s="342"/>
      <c r="AB819" s="342"/>
      <c r="AC819" s="342"/>
      <c r="AD819" s="339"/>
    </row>
    <row r="820" spans="18:30" x14ac:dyDescent="0.25">
      <c r="R820" s="342"/>
      <c r="S820" s="342"/>
      <c r="T820" s="342"/>
      <c r="U820" s="342"/>
      <c r="V820" s="342"/>
      <c r="W820" s="342"/>
      <c r="X820" s="342"/>
      <c r="Y820" s="342"/>
      <c r="Z820" s="342"/>
      <c r="AA820" s="342"/>
      <c r="AB820" s="342"/>
      <c r="AC820" s="342"/>
      <c r="AD820" s="339"/>
    </row>
    <row r="821" spans="18:30" x14ac:dyDescent="0.25">
      <c r="R821" s="342"/>
      <c r="S821" s="342"/>
      <c r="T821" s="342"/>
      <c r="U821" s="342"/>
      <c r="V821" s="342"/>
      <c r="W821" s="342"/>
      <c r="X821" s="342"/>
      <c r="Y821" s="342"/>
      <c r="Z821" s="342"/>
      <c r="AA821" s="342"/>
      <c r="AB821" s="342"/>
      <c r="AC821" s="342"/>
      <c r="AD821" s="339"/>
    </row>
    <row r="822" spans="18:30" x14ac:dyDescent="0.25">
      <c r="R822" s="342"/>
      <c r="S822" s="342"/>
      <c r="T822" s="342"/>
      <c r="U822" s="342"/>
      <c r="V822" s="342"/>
      <c r="W822" s="342"/>
      <c r="X822" s="342"/>
      <c r="Y822" s="342"/>
      <c r="Z822" s="342"/>
      <c r="AA822" s="342"/>
      <c r="AB822" s="342"/>
      <c r="AC822" s="342"/>
      <c r="AD822" s="339"/>
    </row>
    <row r="823" spans="18:30" x14ac:dyDescent="0.25">
      <c r="R823" s="342"/>
      <c r="S823" s="342"/>
      <c r="T823" s="342"/>
      <c r="U823" s="342"/>
      <c r="V823" s="342"/>
      <c r="W823" s="342"/>
      <c r="X823" s="342"/>
      <c r="Y823" s="342"/>
      <c r="Z823" s="342"/>
      <c r="AA823" s="342"/>
      <c r="AB823" s="342"/>
      <c r="AC823" s="342"/>
      <c r="AD823" s="339"/>
    </row>
    <row r="824" spans="18:30" x14ac:dyDescent="0.25">
      <c r="R824" s="342"/>
      <c r="S824" s="342"/>
      <c r="T824" s="342"/>
      <c r="U824" s="342"/>
      <c r="V824" s="342"/>
      <c r="W824" s="342"/>
      <c r="X824" s="342"/>
      <c r="Y824" s="342"/>
      <c r="Z824" s="342"/>
      <c r="AA824" s="342"/>
      <c r="AB824" s="342"/>
      <c r="AC824" s="342"/>
      <c r="AD824" s="339"/>
    </row>
    <row r="825" spans="18:30" x14ac:dyDescent="0.25">
      <c r="R825" s="342"/>
      <c r="S825" s="342"/>
      <c r="T825" s="342"/>
      <c r="U825" s="342"/>
      <c r="V825" s="342"/>
      <c r="W825" s="342"/>
      <c r="X825" s="342"/>
      <c r="Y825" s="342"/>
      <c r="Z825" s="342"/>
      <c r="AA825" s="342"/>
      <c r="AB825" s="342"/>
      <c r="AC825" s="342"/>
      <c r="AD825" s="339"/>
    </row>
    <row r="826" spans="18:30" x14ac:dyDescent="0.25">
      <c r="R826" s="342"/>
      <c r="S826" s="342"/>
      <c r="T826" s="342"/>
      <c r="U826" s="342"/>
      <c r="V826" s="342"/>
      <c r="W826" s="342"/>
      <c r="X826" s="342"/>
      <c r="Y826" s="342"/>
      <c r="Z826" s="342"/>
      <c r="AA826" s="342"/>
      <c r="AB826" s="342"/>
      <c r="AC826" s="342"/>
      <c r="AD826" s="339"/>
    </row>
    <row r="827" spans="18:30" x14ac:dyDescent="0.25">
      <c r="R827" s="342"/>
      <c r="S827" s="342"/>
      <c r="T827" s="342"/>
      <c r="U827" s="342"/>
      <c r="V827" s="342"/>
      <c r="W827" s="342"/>
      <c r="X827" s="342"/>
      <c r="Y827" s="342"/>
      <c r="Z827" s="342"/>
      <c r="AA827" s="342"/>
      <c r="AB827" s="342"/>
      <c r="AC827" s="342"/>
      <c r="AD827" s="339"/>
    </row>
    <row r="828" spans="18:30" x14ac:dyDescent="0.25">
      <c r="R828" s="342"/>
      <c r="S828" s="342"/>
      <c r="T828" s="342"/>
      <c r="U828" s="342"/>
      <c r="V828" s="342"/>
      <c r="W828" s="342"/>
      <c r="X828" s="342"/>
      <c r="Y828" s="342"/>
      <c r="Z828" s="342"/>
      <c r="AA828" s="342"/>
      <c r="AB828" s="342"/>
      <c r="AC828" s="342"/>
      <c r="AD828" s="339"/>
    </row>
    <row r="829" spans="18:30" x14ac:dyDescent="0.25">
      <c r="R829" s="342"/>
      <c r="S829" s="342"/>
      <c r="T829" s="342"/>
      <c r="U829" s="342"/>
      <c r="V829" s="342"/>
      <c r="W829" s="342"/>
      <c r="X829" s="342"/>
      <c r="Y829" s="342"/>
      <c r="Z829" s="342"/>
      <c r="AA829" s="342"/>
      <c r="AB829" s="342"/>
      <c r="AC829" s="342"/>
      <c r="AD829" s="339"/>
    </row>
    <row r="830" spans="18:30" x14ac:dyDescent="0.25">
      <c r="R830" s="342"/>
      <c r="S830" s="342"/>
      <c r="T830" s="342"/>
      <c r="U830" s="342"/>
      <c r="V830" s="342"/>
      <c r="W830" s="342"/>
      <c r="X830" s="342"/>
      <c r="Y830" s="342"/>
      <c r="Z830" s="342"/>
      <c r="AA830" s="342"/>
      <c r="AB830" s="342"/>
      <c r="AC830" s="342"/>
      <c r="AD830" s="339"/>
    </row>
    <row r="831" spans="18:30" x14ac:dyDescent="0.25">
      <c r="R831" s="342"/>
      <c r="S831" s="342"/>
      <c r="T831" s="342"/>
      <c r="U831" s="342"/>
      <c r="V831" s="342"/>
      <c r="W831" s="342"/>
      <c r="X831" s="342"/>
      <c r="Y831" s="342"/>
      <c r="Z831" s="342"/>
      <c r="AA831" s="342"/>
      <c r="AB831" s="342"/>
      <c r="AC831" s="342"/>
      <c r="AD831" s="339"/>
    </row>
    <row r="832" spans="18:30" x14ac:dyDescent="0.25">
      <c r="R832" s="342"/>
      <c r="S832" s="342"/>
      <c r="T832" s="342"/>
      <c r="U832" s="342"/>
      <c r="V832" s="342"/>
      <c r="W832" s="342"/>
      <c r="X832" s="342"/>
      <c r="Y832" s="342"/>
      <c r="Z832" s="342"/>
      <c r="AA832" s="342"/>
      <c r="AB832" s="342"/>
      <c r="AC832" s="342"/>
      <c r="AD832" s="339"/>
    </row>
    <row r="833" spans="18:30" x14ac:dyDescent="0.25">
      <c r="R833" s="342"/>
      <c r="S833" s="342"/>
      <c r="T833" s="342"/>
      <c r="U833" s="342"/>
      <c r="V833" s="342"/>
      <c r="W833" s="342"/>
      <c r="X833" s="342"/>
      <c r="Y833" s="342"/>
      <c r="Z833" s="342"/>
      <c r="AA833" s="342"/>
      <c r="AB833" s="342"/>
      <c r="AC833" s="342"/>
      <c r="AD833" s="339"/>
    </row>
    <row r="834" spans="18:30" x14ac:dyDescent="0.25">
      <c r="R834" s="342"/>
      <c r="S834" s="342"/>
      <c r="T834" s="342"/>
      <c r="U834" s="342"/>
      <c r="V834" s="342"/>
      <c r="W834" s="342"/>
      <c r="X834" s="342"/>
      <c r="Y834" s="342"/>
      <c r="Z834" s="342"/>
      <c r="AA834" s="342"/>
      <c r="AB834" s="342"/>
      <c r="AC834" s="342"/>
      <c r="AD834" s="339"/>
    </row>
    <row r="835" spans="18:30" x14ac:dyDescent="0.25">
      <c r="R835" s="342"/>
      <c r="S835" s="342"/>
      <c r="T835" s="342"/>
      <c r="U835" s="342"/>
      <c r="V835" s="342"/>
      <c r="W835" s="342"/>
      <c r="X835" s="342"/>
      <c r="Y835" s="342"/>
      <c r="Z835" s="342"/>
      <c r="AA835" s="342"/>
      <c r="AB835" s="342"/>
      <c r="AC835" s="342"/>
      <c r="AD835" s="339"/>
    </row>
    <row r="836" spans="18:30" x14ac:dyDescent="0.25">
      <c r="R836" s="342"/>
      <c r="S836" s="342"/>
      <c r="T836" s="342"/>
      <c r="U836" s="342"/>
      <c r="V836" s="342"/>
      <c r="W836" s="342"/>
      <c r="X836" s="342"/>
      <c r="Y836" s="342"/>
      <c r="Z836" s="342"/>
      <c r="AA836" s="342"/>
      <c r="AB836" s="342"/>
      <c r="AC836" s="342"/>
      <c r="AD836" s="339"/>
    </row>
    <row r="837" spans="18:30" x14ac:dyDescent="0.25">
      <c r="R837" s="342"/>
      <c r="S837" s="342"/>
      <c r="T837" s="342"/>
      <c r="U837" s="342"/>
      <c r="V837" s="342"/>
      <c r="W837" s="342"/>
      <c r="X837" s="342"/>
      <c r="Y837" s="342"/>
      <c r="Z837" s="342"/>
      <c r="AA837" s="342"/>
      <c r="AB837" s="342"/>
      <c r="AC837" s="342"/>
      <c r="AD837" s="339"/>
    </row>
    <row r="838" spans="18:30" x14ac:dyDescent="0.25">
      <c r="R838" s="342"/>
      <c r="S838" s="342"/>
      <c r="T838" s="342"/>
      <c r="U838" s="342"/>
      <c r="V838" s="342"/>
      <c r="W838" s="342"/>
      <c r="X838" s="342"/>
      <c r="Y838" s="342"/>
      <c r="Z838" s="342"/>
      <c r="AA838" s="342"/>
      <c r="AB838" s="342"/>
      <c r="AC838" s="342"/>
      <c r="AD838" s="339"/>
    </row>
    <row r="839" spans="18:30" x14ac:dyDescent="0.25">
      <c r="R839" s="342"/>
      <c r="S839" s="342"/>
      <c r="T839" s="342"/>
      <c r="U839" s="342"/>
      <c r="V839" s="342"/>
      <c r="W839" s="342"/>
      <c r="X839" s="342"/>
      <c r="Y839" s="342"/>
      <c r="Z839" s="342"/>
      <c r="AA839" s="342"/>
      <c r="AB839" s="342"/>
      <c r="AC839" s="342"/>
      <c r="AD839" s="339"/>
    </row>
    <row r="840" spans="18:30" x14ac:dyDescent="0.25">
      <c r="R840" s="342"/>
      <c r="S840" s="342"/>
      <c r="T840" s="342"/>
      <c r="U840" s="342"/>
      <c r="V840" s="342"/>
      <c r="W840" s="342"/>
      <c r="X840" s="342"/>
      <c r="Y840" s="342"/>
      <c r="Z840" s="342"/>
      <c r="AA840" s="342"/>
      <c r="AB840" s="342"/>
      <c r="AC840" s="342"/>
      <c r="AD840" s="339"/>
    </row>
    <row r="841" spans="18:30" x14ac:dyDescent="0.25">
      <c r="R841" s="342"/>
      <c r="S841" s="342"/>
      <c r="T841" s="342"/>
      <c r="U841" s="342"/>
      <c r="V841" s="342"/>
      <c r="W841" s="342"/>
      <c r="X841" s="342"/>
      <c r="Y841" s="342"/>
      <c r="Z841" s="342"/>
      <c r="AA841" s="342"/>
      <c r="AB841" s="342"/>
      <c r="AC841" s="342"/>
      <c r="AD841" s="339"/>
    </row>
    <row r="842" spans="18:30" x14ac:dyDescent="0.25">
      <c r="R842" s="342"/>
      <c r="S842" s="342"/>
      <c r="T842" s="342"/>
      <c r="U842" s="342"/>
      <c r="V842" s="342"/>
      <c r="W842" s="342"/>
      <c r="X842" s="342"/>
      <c r="Y842" s="342"/>
      <c r="Z842" s="342"/>
      <c r="AA842" s="342"/>
      <c r="AB842" s="342"/>
      <c r="AC842" s="342"/>
      <c r="AD842" s="339"/>
    </row>
    <row r="843" spans="18:30" x14ac:dyDescent="0.25">
      <c r="R843" s="342"/>
      <c r="S843" s="342"/>
      <c r="T843" s="342"/>
      <c r="U843" s="342"/>
      <c r="V843" s="342"/>
      <c r="W843" s="342"/>
      <c r="X843" s="342"/>
      <c r="Y843" s="342"/>
      <c r="Z843" s="342"/>
      <c r="AA843" s="342"/>
      <c r="AB843" s="342"/>
      <c r="AC843" s="342"/>
      <c r="AD843" s="339"/>
    </row>
    <row r="844" spans="18:30" x14ac:dyDescent="0.25">
      <c r="R844" s="342"/>
      <c r="S844" s="342"/>
      <c r="T844" s="342"/>
      <c r="U844" s="342"/>
      <c r="V844" s="342"/>
      <c r="W844" s="342"/>
      <c r="X844" s="342"/>
      <c r="Y844" s="342"/>
      <c r="Z844" s="342"/>
      <c r="AA844" s="342"/>
      <c r="AB844" s="342"/>
      <c r="AC844" s="342"/>
      <c r="AD844" s="339"/>
    </row>
    <row r="845" spans="18:30" x14ac:dyDescent="0.25">
      <c r="R845" s="342"/>
      <c r="S845" s="342"/>
      <c r="T845" s="342"/>
      <c r="U845" s="342"/>
      <c r="V845" s="342"/>
      <c r="W845" s="342"/>
      <c r="X845" s="342"/>
      <c r="Y845" s="342"/>
      <c r="Z845" s="342"/>
      <c r="AA845" s="342"/>
      <c r="AB845" s="342"/>
      <c r="AC845" s="342"/>
      <c r="AD845" s="339"/>
    </row>
    <row r="846" spans="18:30" x14ac:dyDescent="0.25">
      <c r="R846" s="342"/>
      <c r="S846" s="342"/>
      <c r="T846" s="342"/>
      <c r="U846" s="342"/>
      <c r="V846" s="342"/>
      <c r="W846" s="342"/>
      <c r="X846" s="342"/>
      <c r="Y846" s="342"/>
      <c r="Z846" s="342"/>
      <c r="AA846" s="342"/>
      <c r="AB846" s="342"/>
      <c r="AC846" s="342"/>
      <c r="AD846" s="339"/>
    </row>
    <row r="847" spans="18:30" x14ac:dyDescent="0.25">
      <c r="R847" s="342"/>
      <c r="S847" s="342"/>
      <c r="T847" s="342"/>
      <c r="U847" s="342"/>
      <c r="V847" s="342"/>
      <c r="W847" s="342"/>
      <c r="X847" s="342"/>
      <c r="Y847" s="342"/>
      <c r="Z847" s="342"/>
      <c r="AA847" s="342"/>
      <c r="AB847" s="342"/>
      <c r="AC847" s="342"/>
      <c r="AD847" s="339"/>
    </row>
    <row r="848" spans="18:30" x14ac:dyDescent="0.25">
      <c r="R848" s="342"/>
      <c r="S848" s="342"/>
      <c r="T848" s="342"/>
      <c r="U848" s="342"/>
      <c r="V848" s="342"/>
      <c r="W848" s="342"/>
      <c r="X848" s="342"/>
      <c r="Y848" s="342"/>
      <c r="Z848" s="342"/>
      <c r="AA848" s="342"/>
      <c r="AB848" s="342"/>
      <c r="AC848" s="342"/>
      <c r="AD848" s="339"/>
    </row>
    <row r="849" spans="18:30" x14ac:dyDescent="0.25">
      <c r="R849" s="342"/>
      <c r="S849" s="342"/>
      <c r="T849" s="342"/>
      <c r="U849" s="342"/>
      <c r="V849" s="342"/>
      <c r="W849" s="342"/>
      <c r="X849" s="342"/>
      <c r="Y849" s="342"/>
      <c r="Z849" s="342"/>
      <c r="AA849" s="342"/>
      <c r="AB849" s="342"/>
      <c r="AC849" s="342"/>
      <c r="AD849" s="339"/>
    </row>
    <row r="850" spans="18:30" x14ac:dyDescent="0.25">
      <c r="R850" s="342"/>
      <c r="S850" s="342"/>
      <c r="T850" s="342"/>
      <c r="U850" s="342"/>
      <c r="V850" s="342"/>
      <c r="W850" s="342"/>
      <c r="X850" s="342"/>
      <c r="Y850" s="342"/>
      <c r="Z850" s="342"/>
      <c r="AA850" s="342"/>
      <c r="AB850" s="342"/>
      <c r="AC850" s="342"/>
      <c r="AD850" s="339"/>
    </row>
    <row r="851" spans="18:30" x14ac:dyDescent="0.25">
      <c r="R851" s="342"/>
      <c r="S851" s="342"/>
      <c r="T851" s="342"/>
      <c r="U851" s="342"/>
      <c r="V851" s="342"/>
      <c r="W851" s="342"/>
      <c r="X851" s="342"/>
      <c r="Y851" s="342"/>
      <c r="Z851" s="342"/>
      <c r="AA851" s="342"/>
      <c r="AB851" s="342"/>
      <c r="AC851" s="342"/>
      <c r="AD851" s="339"/>
    </row>
    <row r="852" spans="18:30" x14ac:dyDescent="0.25">
      <c r="R852" s="342"/>
      <c r="S852" s="342"/>
      <c r="T852" s="342"/>
      <c r="U852" s="342"/>
      <c r="V852" s="342"/>
      <c r="W852" s="342"/>
      <c r="X852" s="342"/>
      <c r="Y852" s="342"/>
      <c r="Z852" s="342"/>
      <c r="AA852" s="342"/>
      <c r="AB852" s="342"/>
      <c r="AC852" s="342"/>
      <c r="AD852" s="339"/>
    </row>
    <row r="853" spans="18:30" x14ac:dyDescent="0.25">
      <c r="R853" s="342"/>
      <c r="S853" s="342"/>
      <c r="T853" s="342"/>
      <c r="U853" s="342"/>
      <c r="V853" s="342"/>
      <c r="W853" s="342"/>
      <c r="X853" s="342"/>
      <c r="Y853" s="342"/>
      <c r="Z853" s="342"/>
      <c r="AA853" s="342"/>
      <c r="AB853" s="342"/>
      <c r="AC853" s="342"/>
      <c r="AD853" s="339"/>
    </row>
    <row r="854" spans="18:30" x14ac:dyDescent="0.25">
      <c r="R854" s="342"/>
      <c r="S854" s="342"/>
      <c r="T854" s="342"/>
      <c r="U854" s="342"/>
      <c r="V854" s="342"/>
      <c r="W854" s="342"/>
      <c r="X854" s="342"/>
      <c r="Y854" s="342"/>
      <c r="Z854" s="342"/>
      <c r="AA854" s="342"/>
      <c r="AB854" s="342"/>
      <c r="AC854" s="342"/>
      <c r="AD854" s="339"/>
    </row>
    <row r="855" spans="18:30" x14ac:dyDescent="0.25">
      <c r="R855" s="342"/>
      <c r="S855" s="342"/>
      <c r="T855" s="342"/>
      <c r="U855" s="342"/>
      <c r="V855" s="342"/>
      <c r="W855" s="342"/>
      <c r="X855" s="342"/>
      <c r="Y855" s="342"/>
      <c r="Z855" s="342"/>
      <c r="AA855" s="342"/>
      <c r="AB855" s="342"/>
      <c r="AC855" s="342"/>
      <c r="AD855" s="339"/>
    </row>
    <row r="856" spans="18:30" x14ac:dyDescent="0.25">
      <c r="R856" s="342"/>
      <c r="S856" s="342"/>
      <c r="T856" s="342"/>
      <c r="U856" s="342"/>
      <c r="V856" s="342"/>
      <c r="W856" s="342"/>
      <c r="X856" s="342"/>
      <c r="Y856" s="342"/>
      <c r="Z856" s="342"/>
      <c r="AA856" s="342"/>
      <c r="AB856" s="342"/>
      <c r="AC856" s="342"/>
      <c r="AD856" s="339"/>
    </row>
    <row r="857" spans="18:30" x14ac:dyDescent="0.25">
      <c r="R857" s="342"/>
      <c r="S857" s="342"/>
      <c r="T857" s="342"/>
      <c r="U857" s="342"/>
      <c r="V857" s="342"/>
      <c r="W857" s="342"/>
      <c r="X857" s="342"/>
      <c r="Y857" s="342"/>
      <c r="Z857" s="342"/>
      <c r="AA857" s="342"/>
      <c r="AB857" s="342"/>
      <c r="AC857" s="342"/>
      <c r="AD857" s="339"/>
    </row>
    <row r="858" spans="18:30" x14ac:dyDescent="0.25">
      <c r="R858" s="342"/>
      <c r="S858" s="342"/>
      <c r="T858" s="342"/>
      <c r="U858" s="342"/>
      <c r="V858" s="342"/>
      <c r="W858" s="342"/>
      <c r="X858" s="342"/>
      <c r="Y858" s="342"/>
      <c r="Z858" s="342"/>
      <c r="AA858" s="342"/>
      <c r="AB858" s="342"/>
      <c r="AC858" s="342"/>
      <c r="AD858" s="339"/>
    </row>
    <row r="859" spans="18:30" x14ac:dyDescent="0.25">
      <c r="R859" s="342"/>
      <c r="S859" s="342"/>
      <c r="T859" s="342"/>
      <c r="U859" s="342"/>
      <c r="V859" s="342"/>
      <c r="W859" s="342"/>
      <c r="X859" s="342"/>
      <c r="Y859" s="342"/>
      <c r="Z859" s="342"/>
      <c r="AA859" s="342"/>
      <c r="AB859" s="342"/>
      <c r="AC859" s="342"/>
      <c r="AD859" s="339"/>
    </row>
    <row r="860" spans="18:30" x14ac:dyDescent="0.25">
      <c r="R860" s="342"/>
      <c r="S860" s="342"/>
      <c r="T860" s="342"/>
      <c r="U860" s="342"/>
      <c r="V860" s="342"/>
      <c r="W860" s="342"/>
      <c r="X860" s="342"/>
      <c r="Y860" s="342"/>
      <c r="Z860" s="342"/>
      <c r="AA860" s="342"/>
      <c r="AB860" s="342"/>
      <c r="AC860" s="342"/>
      <c r="AD860" s="339"/>
    </row>
    <row r="861" spans="18:30" x14ac:dyDescent="0.25">
      <c r="R861" s="342"/>
      <c r="S861" s="342"/>
      <c r="T861" s="342"/>
      <c r="U861" s="342"/>
      <c r="V861" s="342"/>
      <c r="W861" s="342"/>
      <c r="X861" s="342"/>
      <c r="Y861" s="342"/>
      <c r="Z861" s="342"/>
      <c r="AA861" s="342"/>
      <c r="AB861" s="342"/>
      <c r="AC861" s="342"/>
      <c r="AD861" s="339"/>
    </row>
    <row r="862" spans="18:30" x14ac:dyDescent="0.25">
      <c r="R862" s="342"/>
      <c r="S862" s="342"/>
      <c r="T862" s="342"/>
      <c r="U862" s="342"/>
      <c r="V862" s="342"/>
      <c r="W862" s="342"/>
      <c r="X862" s="342"/>
      <c r="Y862" s="342"/>
      <c r="Z862" s="342"/>
      <c r="AA862" s="342"/>
      <c r="AB862" s="342"/>
      <c r="AC862" s="342"/>
      <c r="AD862" s="339"/>
    </row>
    <row r="863" spans="18:30" x14ac:dyDescent="0.25">
      <c r="R863" s="342"/>
      <c r="S863" s="342"/>
      <c r="T863" s="342"/>
      <c r="U863" s="342"/>
      <c r="V863" s="342"/>
      <c r="W863" s="342"/>
      <c r="X863" s="342"/>
      <c r="Y863" s="342"/>
      <c r="Z863" s="342"/>
      <c r="AA863" s="342"/>
      <c r="AB863" s="342"/>
      <c r="AC863" s="342"/>
      <c r="AD863" s="339"/>
    </row>
    <row r="864" spans="18:30" x14ac:dyDescent="0.25">
      <c r="R864" s="342"/>
      <c r="S864" s="342"/>
      <c r="T864" s="342"/>
      <c r="U864" s="342"/>
      <c r="V864" s="342"/>
      <c r="W864" s="342"/>
      <c r="X864" s="342"/>
      <c r="Y864" s="342"/>
      <c r="Z864" s="342"/>
      <c r="AA864" s="342"/>
      <c r="AB864" s="342"/>
      <c r="AC864" s="342"/>
      <c r="AD864" s="339"/>
    </row>
    <row r="865" spans="18:30" x14ac:dyDescent="0.25">
      <c r="R865" s="342"/>
      <c r="S865" s="342"/>
      <c r="T865" s="342"/>
      <c r="U865" s="342"/>
      <c r="V865" s="342"/>
      <c r="W865" s="342"/>
      <c r="X865" s="342"/>
      <c r="Y865" s="342"/>
      <c r="Z865" s="342"/>
      <c r="AA865" s="342"/>
      <c r="AB865" s="342"/>
      <c r="AC865" s="342"/>
      <c r="AD865" s="339"/>
    </row>
    <row r="866" spans="18:30" x14ac:dyDescent="0.25">
      <c r="R866" s="342"/>
      <c r="S866" s="342"/>
      <c r="T866" s="342"/>
      <c r="U866" s="342"/>
      <c r="V866" s="342"/>
      <c r="W866" s="342"/>
      <c r="X866" s="342"/>
      <c r="Y866" s="342"/>
      <c r="Z866" s="342"/>
      <c r="AA866" s="342"/>
      <c r="AB866" s="342"/>
      <c r="AC866" s="342"/>
      <c r="AD866" s="339"/>
    </row>
    <row r="867" spans="18:30" x14ac:dyDescent="0.25">
      <c r="R867" s="342"/>
      <c r="S867" s="342"/>
      <c r="T867" s="342"/>
      <c r="U867" s="342"/>
      <c r="V867" s="342"/>
      <c r="W867" s="342"/>
      <c r="X867" s="342"/>
      <c r="Y867" s="342"/>
      <c r="Z867" s="342"/>
      <c r="AA867" s="342"/>
      <c r="AB867" s="342"/>
      <c r="AC867" s="342"/>
      <c r="AD867" s="339"/>
    </row>
    <row r="868" spans="18:30" x14ac:dyDescent="0.25">
      <c r="R868" s="342"/>
      <c r="S868" s="342"/>
      <c r="T868" s="342"/>
      <c r="U868" s="342"/>
      <c r="V868" s="342"/>
      <c r="W868" s="342"/>
      <c r="X868" s="342"/>
      <c r="Y868" s="342"/>
      <c r="Z868" s="342"/>
      <c r="AA868" s="342"/>
      <c r="AB868" s="342"/>
      <c r="AC868" s="342"/>
      <c r="AD868" s="339"/>
    </row>
    <row r="869" spans="18:30" x14ac:dyDescent="0.25">
      <c r="R869" s="342"/>
      <c r="S869" s="342"/>
      <c r="T869" s="342"/>
      <c r="U869" s="342"/>
      <c r="V869" s="342"/>
      <c r="W869" s="342"/>
      <c r="X869" s="342"/>
      <c r="Y869" s="342"/>
      <c r="Z869" s="342"/>
      <c r="AA869" s="342"/>
      <c r="AB869" s="342"/>
      <c r="AC869" s="342"/>
      <c r="AD869" s="339"/>
    </row>
    <row r="870" spans="18:30" x14ac:dyDescent="0.25">
      <c r="R870" s="342"/>
      <c r="S870" s="342"/>
      <c r="T870" s="342"/>
      <c r="U870" s="342"/>
      <c r="V870" s="342"/>
      <c r="W870" s="342"/>
      <c r="X870" s="342"/>
      <c r="Y870" s="342"/>
      <c r="Z870" s="342"/>
      <c r="AA870" s="342"/>
      <c r="AB870" s="342"/>
      <c r="AC870" s="342"/>
      <c r="AD870" s="339"/>
    </row>
    <row r="871" spans="18:30" x14ac:dyDescent="0.25">
      <c r="R871" s="342"/>
      <c r="S871" s="342"/>
      <c r="T871" s="342"/>
      <c r="U871" s="342"/>
      <c r="V871" s="342"/>
      <c r="W871" s="342"/>
      <c r="X871" s="342"/>
      <c r="Y871" s="342"/>
      <c r="Z871" s="342"/>
      <c r="AA871" s="342"/>
      <c r="AB871" s="342"/>
      <c r="AC871" s="342"/>
      <c r="AD871" s="339"/>
    </row>
    <row r="872" spans="18:30" x14ac:dyDescent="0.25">
      <c r="R872" s="342"/>
      <c r="S872" s="342"/>
      <c r="T872" s="342"/>
      <c r="U872" s="342"/>
      <c r="V872" s="342"/>
      <c r="W872" s="342"/>
      <c r="X872" s="342"/>
      <c r="Y872" s="342"/>
      <c r="Z872" s="342"/>
      <c r="AA872" s="342"/>
      <c r="AB872" s="342"/>
      <c r="AC872" s="342"/>
      <c r="AD872" s="339"/>
    </row>
    <row r="873" spans="18:30" x14ac:dyDescent="0.25">
      <c r="R873" s="342"/>
      <c r="S873" s="342"/>
      <c r="T873" s="342"/>
      <c r="U873" s="342"/>
      <c r="V873" s="342"/>
      <c r="W873" s="342"/>
      <c r="X873" s="342"/>
      <c r="Y873" s="342"/>
      <c r="Z873" s="342"/>
      <c r="AA873" s="342"/>
      <c r="AB873" s="342"/>
      <c r="AC873" s="342"/>
      <c r="AD873" s="339"/>
    </row>
    <row r="874" spans="18:30" x14ac:dyDescent="0.25">
      <c r="R874" s="342"/>
      <c r="S874" s="342"/>
      <c r="T874" s="342"/>
      <c r="U874" s="342"/>
      <c r="V874" s="342"/>
      <c r="W874" s="342"/>
      <c r="X874" s="342"/>
      <c r="Y874" s="342"/>
      <c r="Z874" s="342"/>
      <c r="AA874" s="342"/>
      <c r="AB874" s="342"/>
      <c r="AC874" s="342"/>
      <c r="AD874" s="339"/>
    </row>
    <row r="875" spans="18:30" x14ac:dyDescent="0.25">
      <c r="R875" s="342"/>
      <c r="S875" s="342"/>
      <c r="T875" s="342"/>
      <c r="U875" s="342"/>
      <c r="V875" s="342"/>
      <c r="W875" s="342"/>
      <c r="X875" s="342"/>
      <c r="Y875" s="342"/>
      <c r="Z875" s="342"/>
      <c r="AA875" s="342"/>
      <c r="AB875" s="342"/>
      <c r="AC875" s="342"/>
      <c r="AD875" s="339"/>
    </row>
    <row r="876" spans="18:30" x14ac:dyDescent="0.25">
      <c r="R876" s="342"/>
      <c r="S876" s="342"/>
      <c r="T876" s="342"/>
      <c r="U876" s="342"/>
      <c r="V876" s="342"/>
      <c r="W876" s="342"/>
      <c r="X876" s="342"/>
      <c r="Y876" s="342"/>
      <c r="Z876" s="342"/>
      <c r="AA876" s="342"/>
      <c r="AB876" s="342"/>
      <c r="AC876" s="342"/>
      <c r="AD876" s="339"/>
    </row>
    <row r="877" spans="18:30" x14ac:dyDescent="0.25">
      <c r="R877" s="342"/>
      <c r="S877" s="342"/>
      <c r="T877" s="342"/>
      <c r="U877" s="342"/>
      <c r="V877" s="342"/>
      <c r="W877" s="342"/>
      <c r="X877" s="342"/>
      <c r="Y877" s="342"/>
      <c r="Z877" s="342"/>
      <c r="AA877" s="342"/>
      <c r="AB877" s="342"/>
      <c r="AC877" s="342"/>
      <c r="AD877" s="339"/>
    </row>
    <row r="878" spans="18:30" x14ac:dyDescent="0.25">
      <c r="R878" s="342"/>
      <c r="S878" s="342"/>
      <c r="T878" s="342"/>
      <c r="U878" s="342"/>
      <c r="V878" s="342"/>
      <c r="W878" s="342"/>
      <c r="X878" s="342"/>
      <c r="Y878" s="342"/>
      <c r="Z878" s="342"/>
      <c r="AA878" s="342"/>
      <c r="AB878" s="342"/>
      <c r="AC878" s="342"/>
      <c r="AD878" s="339"/>
    </row>
    <row r="879" spans="18:30" x14ac:dyDescent="0.25">
      <c r="R879" s="342"/>
      <c r="S879" s="342"/>
      <c r="T879" s="342"/>
      <c r="U879" s="342"/>
      <c r="V879" s="342"/>
      <c r="W879" s="342"/>
      <c r="X879" s="342"/>
      <c r="Y879" s="342"/>
      <c r="Z879" s="342"/>
      <c r="AA879" s="342"/>
      <c r="AB879" s="342"/>
      <c r="AC879" s="342"/>
      <c r="AD879" s="339"/>
    </row>
    <row r="880" spans="18:30" x14ac:dyDescent="0.25">
      <c r="R880" s="342"/>
      <c r="S880" s="342"/>
      <c r="T880" s="342"/>
      <c r="U880" s="342"/>
      <c r="V880" s="342"/>
      <c r="W880" s="342"/>
      <c r="X880" s="342"/>
      <c r="Y880" s="342"/>
      <c r="Z880" s="342"/>
      <c r="AA880" s="342"/>
      <c r="AB880" s="342"/>
      <c r="AC880" s="342"/>
      <c r="AD880" s="339"/>
    </row>
    <row r="881" spans="18:30" x14ac:dyDescent="0.25">
      <c r="R881" s="342"/>
      <c r="S881" s="342"/>
      <c r="T881" s="342"/>
      <c r="U881" s="342"/>
      <c r="V881" s="342"/>
      <c r="W881" s="342"/>
      <c r="X881" s="342"/>
      <c r="Y881" s="342"/>
      <c r="Z881" s="342"/>
      <c r="AA881" s="342"/>
      <c r="AB881" s="342"/>
      <c r="AC881" s="342"/>
      <c r="AD881" s="339"/>
    </row>
    <row r="882" spans="18:30" x14ac:dyDescent="0.25">
      <c r="R882" s="342"/>
      <c r="S882" s="342"/>
      <c r="T882" s="342"/>
      <c r="U882" s="342"/>
      <c r="V882" s="342"/>
      <c r="W882" s="342"/>
      <c r="X882" s="342"/>
      <c r="Y882" s="342"/>
      <c r="Z882" s="342"/>
      <c r="AA882" s="342"/>
      <c r="AB882" s="342"/>
      <c r="AC882" s="342"/>
      <c r="AD882" s="339"/>
    </row>
    <row r="883" spans="18:30" x14ac:dyDescent="0.25">
      <c r="R883" s="342"/>
      <c r="S883" s="342"/>
      <c r="T883" s="342"/>
      <c r="U883" s="342"/>
      <c r="V883" s="342"/>
      <c r="W883" s="342"/>
      <c r="X883" s="342"/>
      <c r="Y883" s="342"/>
      <c r="Z883" s="342"/>
      <c r="AA883" s="342"/>
      <c r="AB883" s="342"/>
      <c r="AC883" s="342"/>
      <c r="AD883" s="339"/>
    </row>
    <row r="884" spans="18:30" x14ac:dyDescent="0.25">
      <c r="R884" s="342"/>
      <c r="S884" s="342"/>
      <c r="T884" s="342"/>
      <c r="U884" s="342"/>
      <c r="V884" s="342"/>
      <c r="W884" s="342"/>
      <c r="X884" s="342"/>
      <c r="Y884" s="342"/>
      <c r="Z884" s="342"/>
      <c r="AA884" s="342"/>
      <c r="AB884" s="342"/>
      <c r="AC884" s="342"/>
      <c r="AD884" s="339"/>
    </row>
    <row r="885" spans="18:30" x14ac:dyDescent="0.25">
      <c r="R885" s="342"/>
      <c r="S885" s="342"/>
      <c r="T885" s="342"/>
      <c r="U885" s="342"/>
      <c r="V885" s="342"/>
      <c r="W885" s="342"/>
      <c r="X885" s="342"/>
      <c r="Y885" s="342"/>
      <c r="Z885" s="342"/>
      <c r="AA885" s="342"/>
      <c r="AB885" s="342"/>
      <c r="AC885" s="342"/>
      <c r="AD885" s="339"/>
    </row>
    <row r="886" spans="18:30" x14ac:dyDescent="0.25">
      <c r="R886" s="342"/>
      <c r="S886" s="342"/>
      <c r="T886" s="342"/>
      <c r="U886" s="342"/>
      <c r="V886" s="342"/>
      <c r="W886" s="342"/>
      <c r="X886" s="342"/>
      <c r="Y886" s="342"/>
      <c r="Z886" s="342"/>
      <c r="AA886" s="342"/>
      <c r="AB886" s="342"/>
      <c r="AC886" s="342"/>
      <c r="AD886" s="339"/>
    </row>
    <row r="887" spans="18:30" x14ac:dyDescent="0.25">
      <c r="R887" s="342"/>
      <c r="S887" s="342"/>
      <c r="T887" s="342"/>
      <c r="U887" s="342"/>
      <c r="V887" s="342"/>
      <c r="W887" s="342"/>
      <c r="X887" s="342"/>
      <c r="Y887" s="342"/>
      <c r="Z887" s="342"/>
      <c r="AA887" s="342"/>
      <c r="AB887" s="342"/>
      <c r="AC887" s="342"/>
      <c r="AD887" s="339"/>
    </row>
    <row r="888" spans="18:30" x14ac:dyDescent="0.25">
      <c r="R888" s="342"/>
      <c r="S888" s="342"/>
      <c r="T888" s="342"/>
      <c r="U888" s="342"/>
      <c r="V888" s="342"/>
      <c r="W888" s="342"/>
      <c r="X888" s="342"/>
      <c r="Y888" s="342"/>
      <c r="Z888" s="342"/>
      <c r="AA888" s="342"/>
      <c r="AB888" s="342"/>
      <c r="AC888" s="342"/>
      <c r="AD888" s="339"/>
    </row>
    <row r="889" spans="18:30" x14ac:dyDescent="0.25">
      <c r="R889" s="342"/>
      <c r="S889" s="342"/>
      <c r="T889" s="342"/>
      <c r="U889" s="342"/>
      <c r="V889" s="342"/>
      <c r="W889" s="342"/>
      <c r="X889" s="342"/>
      <c r="Y889" s="342"/>
      <c r="Z889" s="342"/>
      <c r="AA889" s="342"/>
      <c r="AB889" s="342"/>
      <c r="AC889" s="342"/>
      <c r="AD889" s="339"/>
    </row>
    <row r="890" spans="18:30" x14ac:dyDescent="0.25">
      <c r="R890" s="342"/>
      <c r="S890" s="342"/>
      <c r="T890" s="342"/>
      <c r="U890" s="342"/>
      <c r="V890" s="342"/>
      <c r="W890" s="342"/>
      <c r="X890" s="342"/>
      <c r="Y890" s="342"/>
      <c r="Z890" s="342"/>
      <c r="AA890" s="342"/>
      <c r="AB890" s="342"/>
      <c r="AC890" s="342"/>
      <c r="AD890" s="339"/>
    </row>
    <row r="891" spans="18:30" x14ac:dyDescent="0.25">
      <c r="R891" s="342"/>
      <c r="S891" s="342"/>
      <c r="T891" s="342"/>
      <c r="U891" s="342"/>
      <c r="V891" s="342"/>
      <c r="W891" s="342"/>
      <c r="X891" s="342"/>
      <c r="Y891" s="342"/>
      <c r="Z891" s="342"/>
      <c r="AA891" s="342"/>
      <c r="AB891" s="342"/>
      <c r="AC891" s="342"/>
      <c r="AD891" s="339"/>
    </row>
    <row r="892" spans="18:30" x14ac:dyDescent="0.25">
      <c r="R892" s="342"/>
      <c r="S892" s="342"/>
      <c r="T892" s="342"/>
      <c r="U892" s="342"/>
      <c r="V892" s="342"/>
      <c r="W892" s="342"/>
      <c r="X892" s="342"/>
      <c r="Y892" s="342"/>
      <c r="Z892" s="342"/>
      <c r="AA892" s="342"/>
      <c r="AB892" s="342"/>
      <c r="AC892" s="342"/>
      <c r="AD892" s="339"/>
    </row>
    <row r="893" spans="18:30" x14ac:dyDescent="0.25">
      <c r="R893" s="342"/>
      <c r="S893" s="342"/>
      <c r="T893" s="342"/>
      <c r="U893" s="342"/>
      <c r="V893" s="342"/>
      <c r="W893" s="342"/>
      <c r="X893" s="342"/>
      <c r="Y893" s="342"/>
      <c r="Z893" s="342"/>
      <c r="AA893" s="342"/>
      <c r="AB893" s="342"/>
      <c r="AC893" s="342"/>
      <c r="AD893" s="339"/>
    </row>
    <row r="894" spans="18:30" x14ac:dyDescent="0.25">
      <c r="R894" s="342"/>
      <c r="S894" s="342"/>
      <c r="T894" s="342"/>
      <c r="U894" s="342"/>
      <c r="V894" s="342"/>
      <c r="W894" s="342"/>
      <c r="X894" s="342"/>
      <c r="Y894" s="342"/>
      <c r="Z894" s="342"/>
      <c r="AA894" s="342"/>
      <c r="AB894" s="342"/>
      <c r="AC894" s="342"/>
      <c r="AD894" s="339"/>
    </row>
    <row r="895" spans="18:30" x14ac:dyDescent="0.25">
      <c r="R895" s="342"/>
      <c r="S895" s="342"/>
      <c r="T895" s="342"/>
      <c r="U895" s="342"/>
      <c r="V895" s="342"/>
      <c r="W895" s="342"/>
      <c r="X895" s="342"/>
      <c r="Y895" s="342"/>
      <c r="Z895" s="342"/>
      <c r="AA895" s="342"/>
      <c r="AB895" s="342"/>
      <c r="AC895" s="342"/>
      <c r="AD895" s="339"/>
    </row>
    <row r="896" spans="18:30" x14ac:dyDescent="0.25">
      <c r="R896" s="342"/>
      <c r="S896" s="342"/>
      <c r="T896" s="342"/>
      <c r="U896" s="342"/>
      <c r="V896" s="342"/>
      <c r="W896" s="342"/>
      <c r="X896" s="342"/>
      <c r="Y896" s="342"/>
      <c r="Z896" s="342"/>
      <c r="AA896" s="342"/>
      <c r="AB896" s="342"/>
      <c r="AC896" s="342"/>
      <c r="AD896" s="339"/>
    </row>
    <row r="897" spans="18:30" x14ac:dyDescent="0.25">
      <c r="R897" s="342"/>
      <c r="S897" s="342"/>
      <c r="T897" s="342"/>
      <c r="U897" s="342"/>
      <c r="V897" s="342"/>
      <c r="W897" s="342"/>
      <c r="X897" s="342"/>
      <c r="Y897" s="342"/>
      <c r="Z897" s="342"/>
      <c r="AA897" s="342"/>
      <c r="AB897" s="342"/>
      <c r="AC897" s="342"/>
      <c r="AD897" s="339"/>
    </row>
    <row r="898" spans="18:30" x14ac:dyDescent="0.25">
      <c r="R898" s="342"/>
      <c r="S898" s="342"/>
      <c r="T898" s="342"/>
      <c r="U898" s="342"/>
      <c r="V898" s="342"/>
      <c r="W898" s="342"/>
      <c r="X898" s="342"/>
      <c r="Y898" s="342"/>
      <c r="Z898" s="342"/>
      <c r="AA898" s="342"/>
      <c r="AB898" s="342"/>
      <c r="AC898" s="342"/>
      <c r="AD898" s="339"/>
    </row>
    <row r="899" spans="18:30" x14ac:dyDescent="0.25">
      <c r="R899" s="342"/>
      <c r="S899" s="342"/>
      <c r="T899" s="342"/>
      <c r="U899" s="342"/>
      <c r="V899" s="342"/>
      <c r="W899" s="342"/>
      <c r="X899" s="342"/>
      <c r="Y899" s="342"/>
      <c r="Z899" s="342"/>
      <c r="AA899" s="342"/>
      <c r="AB899" s="342"/>
      <c r="AC899" s="342"/>
      <c r="AD899" s="339"/>
    </row>
    <row r="900" spans="18:30" x14ac:dyDescent="0.25">
      <c r="R900" s="342"/>
      <c r="S900" s="342"/>
      <c r="T900" s="342"/>
      <c r="U900" s="342"/>
      <c r="V900" s="342"/>
      <c r="W900" s="342"/>
      <c r="X900" s="342"/>
      <c r="Y900" s="342"/>
      <c r="Z900" s="342"/>
      <c r="AA900" s="342"/>
      <c r="AB900" s="342"/>
      <c r="AC900" s="342"/>
      <c r="AD900" s="339"/>
    </row>
    <row r="901" spans="18:30" x14ac:dyDescent="0.25">
      <c r="R901" s="342"/>
      <c r="S901" s="342"/>
      <c r="T901" s="342"/>
      <c r="U901" s="342"/>
      <c r="V901" s="342"/>
      <c r="W901" s="342"/>
      <c r="X901" s="342"/>
      <c r="Y901" s="342"/>
      <c r="Z901" s="342"/>
      <c r="AA901" s="342"/>
      <c r="AB901" s="342"/>
      <c r="AC901" s="342"/>
      <c r="AD901" s="339"/>
    </row>
    <row r="902" spans="18:30" x14ac:dyDescent="0.25">
      <c r="R902" s="342"/>
      <c r="S902" s="342"/>
      <c r="T902" s="342"/>
      <c r="U902" s="342"/>
      <c r="V902" s="342"/>
      <c r="W902" s="342"/>
      <c r="X902" s="342"/>
      <c r="Y902" s="342"/>
      <c r="Z902" s="342"/>
      <c r="AA902" s="342"/>
      <c r="AB902" s="342"/>
      <c r="AC902" s="342"/>
      <c r="AD902" s="339"/>
    </row>
    <row r="903" spans="18:30" x14ac:dyDescent="0.25">
      <c r="R903" s="342"/>
      <c r="S903" s="342"/>
      <c r="T903" s="342"/>
      <c r="U903" s="342"/>
      <c r="V903" s="342"/>
      <c r="W903" s="342"/>
      <c r="X903" s="342"/>
      <c r="Y903" s="342"/>
      <c r="Z903" s="342"/>
      <c r="AA903" s="342"/>
      <c r="AB903" s="342"/>
      <c r="AC903" s="342"/>
      <c r="AD903" s="339"/>
    </row>
    <row r="904" spans="18:30" x14ac:dyDescent="0.25">
      <c r="R904" s="342"/>
      <c r="S904" s="342"/>
      <c r="T904" s="342"/>
      <c r="U904" s="342"/>
      <c r="V904" s="342"/>
      <c r="W904" s="342"/>
      <c r="X904" s="342"/>
      <c r="Y904" s="342"/>
      <c r="Z904" s="342"/>
      <c r="AA904" s="342"/>
      <c r="AB904" s="342"/>
      <c r="AC904" s="342"/>
      <c r="AD904" s="339"/>
    </row>
    <row r="905" spans="18:30" x14ac:dyDescent="0.25">
      <c r="R905" s="342"/>
      <c r="S905" s="342"/>
      <c r="T905" s="342"/>
      <c r="U905" s="342"/>
      <c r="V905" s="342"/>
      <c r="W905" s="342"/>
      <c r="X905" s="342"/>
      <c r="Y905" s="342"/>
      <c r="Z905" s="342"/>
      <c r="AA905" s="342"/>
      <c r="AB905" s="342"/>
      <c r="AC905" s="342"/>
      <c r="AD905" s="339"/>
    </row>
    <row r="906" spans="18:30" x14ac:dyDescent="0.25">
      <c r="R906" s="342"/>
      <c r="S906" s="342"/>
      <c r="T906" s="342"/>
      <c r="U906" s="342"/>
      <c r="V906" s="342"/>
      <c r="W906" s="342"/>
      <c r="X906" s="342"/>
      <c r="Y906" s="342"/>
      <c r="Z906" s="342"/>
      <c r="AA906" s="342"/>
      <c r="AB906" s="342"/>
      <c r="AC906" s="342"/>
      <c r="AD906" s="339"/>
    </row>
    <row r="907" spans="18:30" x14ac:dyDescent="0.25">
      <c r="R907" s="342"/>
      <c r="S907" s="342"/>
      <c r="T907" s="342"/>
      <c r="U907" s="342"/>
      <c r="V907" s="342"/>
      <c r="W907" s="342"/>
      <c r="X907" s="342"/>
      <c r="Y907" s="342"/>
      <c r="Z907" s="342"/>
      <c r="AA907" s="342"/>
      <c r="AB907" s="342"/>
      <c r="AC907" s="342"/>
      <c r="AD907" s="339"/>
    </row>
    <row r="908" spans="18:30" x14ac:dyDescent="0.25">
      <c r="R908" s="342"/>
      <c r="S908" s="342"/>
      <c r="T908" s="342"/>
      <c r="U908" s="342"/>
      <c r="V908" s="342"/>
      <c r="W908" s="342"/>
      <c r="X908" s="342"/>
      <c r="Y908" s="342"/>
      <c r="Z908" s="342"/>
      <c r="AA908" s="342"/>
      <c r="AB908" s="342"/>
      <c r="AC908" s="342"/>
      <c r="AD908" s="339"/>
    </row>
    <row r="909" spans="18:30" x14ac:dyDescent="0.25">
      <c r="R909" s="342"/>
      <c r="S909" s="342"/>
      <c r="T909" s="342"/>
      <c r="U909" s="342"/>
      <c r="V909" s="342"/>
      <c r="W909" s="342"/>
      <c r="X909" s="342"/>
      <c r="Y909" s="342"/>
      <c r="Z909" s="342"/>
      <c r="AA909" s="342"/>
      <c r="AB909" s="342"/>
      <c r="AC909" s="342"/>
      <c r="AD909" s="339"/>
    </row>
    <row r="910" spans="18:30" x14ac:dyDescent="0.25">
      <c r="R910" s="342"/>
      <c r="S910" s="342"/>
      <c r="T910" s="342"/>
      <c r="U910" s="342"/>
      <c r="V910" s="342"/>
      <c r="W910" s="342"/>
      <c r="X910" s="342"/>
      <c r="Y910" s="342"/>
      <c r="Z910" s="342"/>
      <c r="AA910" s="342"/>
      <c r="AB910" s="342"/>
      <c r="AC910" s="342"/>
      <c r="AD910" s="339"/>
    </row>
    <row r="911" spans="18:30" x14ac:dyDescent="0.25">
      <c r="R911" s="342"/>
      <c r="S911" s="342"/>
      <c r="T911" s="342"/>
      <c r="U911" s="342"/>
      <c r="V911" s="342"/>
      <c r="W911" s="342"/>
      <c r="X911" s="342"/>
      <c r="Y911" s="342"/>
      <c r="Z911" s="342"/>
      <c r="AA911" s="342"/>
      <c r="AB911" s="342"/>
      <c r="AC911" s="342"/>
      <c r="AD911" s="339"/>
    </row>
    <row r="912" spans="18:30" x14ac:dyDescent="0.25">
      <c r="R912" s="342"/>
      <c r="S912" s="342"/>
      <c r="T912" s="342"/>
      <c r="U912" s="342"/>
      <c r="V912" s="342"/>
      <c r="W912" s="342"/>
      <c r="X912" s="342"/>
      <c r="Y912" s="342"/>
      <c r="Z912" s="342"/>
      <c r="AA912" s="342"/>
      <c r="AB912" s="342"/>
      <c r="AC912" s="342"/>
      <c r="AD912" s="339"/>
    </row>
    <row r="913" spans="18:30" x14ac:dyDescent="0.25">
      <c r="R913" s="342"/>
      <c r="S913" s="342"/>
      <c r="T913" s="342"/>
      <c r="U913" s="342"/>
      <c r="V913" s="342"/>
      <c r="W913" s="342"/>
      <c r="X913" s="342"/>
      <c r="Y913" s="342"/>
      <c r="Z913" s="342"/>
      <c r="AA913" s="342"/>
      <c r="AB913" s="342"/>
      <c r="AC913" s="342"/>
      <c r="AD913" s="339"/>
    </row>
    <row r="914" spans="18:30" x14ac:dyDescent="0.25">
      <c r="R914" s="342"/>
      <c r="S914" s="342"/>
      <c r="T914" s="342"/>
      <c r="U914" s="342"/>
      <c r="V914" s="342"/>
      <c r="W914" s="342"/>
      <c r="X914" s="342"/>
      <c r="Y914" s="342"/>
      <c r="Z914" s="342"/>
      <c r="AA914" s="342"/>
      <c r="AB914" s="342"/>
      <c r="AC914" s="342"/>
      <c r="AD914" s="339"/>
    </row>
    <row r="915" spans="18:30" x14ac:dyDescent="0.25">
      <c r="R915" s="342"/>
      <c r="S915" s="342"/>
      <c r="T915" s="342"/>
      <c r="U915" s="342"/>
      <c r="V915" s="342"/>
      <c r="W915" s="342"/>
      <c r="X915" s="342"/>
      <c r="Y915" s="342"/>
      <c r="Z915" s="342"/>
      <c r="AA915" s="342"/>
      <c r="AB915" s="342"/>
      <c r="AC915" s="342"/>
      <c r="AD915" s="339"/>
    </row>
    <row r="916" spans="18:30" x14ac:dyDescent="0.25">
      <c r="R916" s="342"/>
      <c r="S916" s="342"/>
      <c r="T916" s="342"/>
      <c r="U916" s="342"/>
      <c r="V916" s="342"/>
      <c r="W916" s="342"/>
      <c r="X916" s="342"/>
      <c r="Y916" s="342"/>
      <c r="Z916" s="342"/>
      <c r="AA916" s="342"/>
      <c r="AB916" s="342"/>
      <c r="AC916" s="342"/>
      <c r="AD916" s="339"/>
    </row>
    <row r="917" spans="18:30" x14ac:dyDescent="0.25">
      <c r="R917" s="342"/>
      <c r="S917" s="342"/>
      <c r="T917" s="342"/>
      <c r="U917" s="342"/>
      <c r="V917" s="342"/>
      <c r="W917" s="342"/>
      <c r="X917" s="342"/>
      <c r="Y917" s="342"/>
      <c r="Z917" s="342"/>
      <c r="AA917" s="342"/>
      <c r="AB917" s="342"/>
      <c r="AC917" s="342"/>
      <c r="AD917" s="339"/>
    </row>
    <row r="918" spans="18:30" x14ac:dyDescent="0.25">
      <c r="R918" s="342"/>
      <c r="S918" s="342"/>
      <c r="T918" s="342"/>
      <c r="U918" s="342"/>
      <c r="V918" s="342"/>
      <c r="W918" s="342"/>
      <c r="X918" s="342"/>
      <c r="Y918" s="342"/>
      <c r="Z918" s="342"/>
      <c r="AA918" s="342"/>
      <c r="AB918" s="342"/>
      <c r="AC918" s="342"/>
      <c r="AD918" s="339"/>
    </row>
    <row r="919" spans="18:30" x14ac:dyDescent="0.25">
      <c r="R919" s="342"/>
      <c r="S919" s="342"/>
      <c r="T919" s="342"/>
      <c r="U919" s="342"/>
      <c r="V919" s="342"/>
      <c r="W919" s="342"/>
      <c r="X919" s="342"/>
      <c r="Y919" s="342"/>
      <c r="Z919" s="342"/>
      <c r="AA919" s="342"/>
      <c r="AB919" s="342"/>
      <c r="AC919" s="342"/>
      <c r="AD919" s="339"/>
    </row>
    <row r="920" spans="18:30" x14ac:dyDescent="0.25">
      <c r="R920" s="342"/>
      <c r="S920" s="342"/>
      <c r="T920" s="342"/>
      <c r="U920" s="342"/>
      <c r="V920" s="342"/>
      <c r="W920" s="342"/>
      <c r="X920" s="342"/>
      <c r="Y920" s="342"/>
      <c r="Z920" s="342"/>
      <c r="AA920" s="342"/>
      <c r="AB920" s="342"/>
      <c r="AC920" s="342"/>
      <c r="AD920" s="339"/>
    </row>
    <row r="921" spans="18:30" x14ac:dyDescent="0.25">
      <c r="R921" s="342"/>
      <c r="S921" s="342"/>
      <c r="T921" s="342"/>
      <c r="U921" s="342"/>
      <c r="V921" s="342"/>
      <c r="W921" s="342"/>
      <c r="X921" s="342"/>
      <c r="Y921" s="342"/>
      <c r="Z921" s="342"/>
      <c r="AA921" s="342"/>
      <c r="AB921" s="342"/>
      <c r="AC921" s="342"/>
      <c r="AD921" s="339"/>
    </row>
    <row r="922" spans="18:30" x14ac:dyDescent="0.25">
      <c r="R922" s="342"/>
      <c r="S922" s="342"/>
      <c r="T922" s="342"/>
      <c r="U922" s="342"/>
      <c r="V922" s="342"/>
      <c r="W922" s="342"/>
      <c r="X922" s="342"/>
      <c r="Y922" s="342"/>
      <c r="Z922" s="342"/>
      <c r="AA922" s="342"/>
      <c r="AB922" s="342"/>
      <c r="AC922" s="342"/>
      <c r="AD922" s="339"/>
    </row>
    <row r="923" spans="18:30" x14ac:dyDescent="0.25">
      <c r="R923" s="342"/>
      <c r="S923" s="342"/>
      <c r="T923" s="342"/>
      <c r="U923" s="342"/>
      <c r="V923" s="342"/>
      <c r="W923" s="342"/>
      <c r="X923" s="342"/>
      <c r="Y923" s="342"/>
      <c r="Z923" s="342"/>
      <c r="AA923" s="342"/>
      <c r="AB923" s="342"/>
      <c r="AC923" s="342"/>
      <c r="AD923" s="339"/>
    </row>
    <row r="924" spans="18:30" x14ac:dyDescent="0.25">
      <c r="R924" s="342"/>
      <c r="S924" s="342"/>
      <c r="T924" s="342"/>
      <c r="U924" s="342"/>
      <c r="V924" s="342"/>
      <c r="W924" s="342"/>
      <c r="X924" s="342"/>
      <c r="Y924" s="342"/>
      <c r="Z924" s="342"/>
      <c r="AA924" s="342"/>
      <c r="AB924" s="342"/>
      <c r="AC924" s="342"/>
      <c r="AD924" s="339"/>
    </row>
    <row r="925" spans="18:30" x14ac:dyDescent="0.25">
      <c r="R925" s="342"/>
      <c r="S925" s="342"/>
      <c r="T925" s="342"/>
      <c r="U925" s="342"/>
      <c r="V925" s="342"/>
      <c r="W925" s="342"/>
      <c r="X925" s="342"/>
      <c r="Y925" s="342"/>
      <c r="Z925" s="342"/>
      <c r="AA925" s="342"/>
      <c r="AB925" s="342"/>
      <c r="AC925" s="342"/>
      <c r="AD925" s="339"/>
    </row>
    <row r="926" spans="18:30" x14ac:dyDescent="0.25">
      <c r="R926" s="342"/>
      <c r="S926" s="342"/>
      <c r="T926" s="342"/>
      <c r="U926" s="342"/>
      <c r="V926" s="342"/>
      <c r="W926" s="342"/>
      <c r="X926" s="342"/>
      <c r="Y926" s="342"/>
      <c r="Z926" s="342"/>
      <c r="AA926" s="342"/>
      <c r="AB926" s="342"/>
      <c r="AC926" s="342"/>
      <c r="AD926" s="339"/>
    </row>
    <row r="927" spans="18:30" x14ac:dyDescent="0.25">
      <c r="R927" s="342"/>
      <c r="S927" s="342"/>
      <c r="T927" s="342"/>
      <c r="U927" s="342"/>
      <c r="V927" s="342"/>
      <c r="W927" s="342"/>
      <c r="X927" s="342"/>
      <c r="Y927" s="342"/>
      <c r="Z927" s="342"/>
      <c r="AA927" s="342"/>
      <c r="AB927" s="342"/>
      <c r="AC927" s="342"/>
      <c r="AD927" s="339"/>
    </row>
    <row r="928" spans="18:30" x14ac:dyDescent="0.25">
      <c r="R928" s="342"/>
      <c r="S928" s="342"/>
      <c r="T928" s="342"/>
      <c r="U928" s="342"/>
      <c r="V928" s="342"/>
      <c r="W928" s="342"/>
      <c r="X928" s="342"/>
      <c r="Y928" s="342"/>
      <c r="Z928" s="342"/>
      <c r="AA928" s="342"/>
      <c r="AB928" s="342"/>
      <c r="AC928" s="342"/>
      <c r="AD928" s="339"/>
    </row>
    <row r="929" spans="18:30" x14ac:dyDescent="0.25">
      <c r="R929" s="342"/>
      <c r="S929" s="342"/>
      <c r="T929" s="342"/>
      <c r="U929" s="342"/>
      <c r="V929" s="342"/>
      <c r="W929" s="342"/>
      <c r="X929" s="342"/>
      <c r="Y929" s="342"/>
      <c r="Z929" s="342"/>
      <c r="AA929" s="342"/>
      <c r="AB929" s="342"/>
      <c r="AC929" s="342"/>
      <c r="AD929" s="339"/>
    </row>
    <row r="930" spans="18:30" x14ac:dyDescent="0.25">
      <c r="R930" s="342"/>
      <c r="S930" s="342"/>
      <c r="T930" s="342"/>
      <c r="U930" s="342"/>
      <c r="V930" s="342"/>
      <c r="W930" s="342"/>
      <c r="X930" s="342"/>
      <c r="Y930" s="342"/>
      <c r="Z930" s="342"/>
      <c r="AA930" s="342"/>
      <c r="AB930" s="342"/>
      <c r="AC930" s="342"/>
      <c r="AD930" s="339"/>
    </row>
    <row r="931" spans="18:30" x14ac:dyDescent="0.25">
      <c r="R931" s="342"/>
      <c r="S931" s="342"/>
      <c r="T931" s="342"/>
      <c r="U931" s="342"/>
      <c r="V931" s="342"/>
      <c r="W931" s="342"/>
      <c r="X931" s="342"/>
      <c r="Y931" s="342"/>
      <c r="Z931" s="342"/>
      <c r="AA931" s="342"/>
      <c r="AB931" s="342"/>
      <c r="AC931" s="342"/>
      <c r="AD931" s="339"/>
    </row>
    <row r="932" spans="18:30" x14ac:dyDescent="0.25">
      <c r="R932" s="342"/>
      <c r="S932" s="342"/>
      <c r="T932" s="342"/>
      <c r="U932" s="342"/>
      <c r="V932" s="342"/>
      <c r="W932" s="342"/>
      <c r="X932" s="342"/>
      <c r="Y932" s="342"/>
      <c r="Z932" s="342"/>
      <c r="AA932" s="342"/>
      <c r="AB932" s="342"/>
      <c r="AC932" s="342"/>
      <c r="AD932" s="339"/>
    </row>
    <row r="933" spans="18:30" x14ac:dyDescent="0.25">
      <c r="R933" s="342"/>
      <c r="S933" s="342"/>
      <c r="T933" s="342"/>
      <c r="U933" s="342"/>
      <c r="V933" s="342"/>
      <c r="W933" s="342"/>
      <c r="X933" s="342"/>
      <c r="Y933" s="342"/>
      <c r="Z933" s="342"/>
      <c r="AA933" s="342"/>
      <c r="AB933" s="342"/>
      <c r="AC933" s="342"/>
      <c r="AD933" s="339"/>
    </row>
    <row r="934" spans="18:30" x14ac:dyDescent="0.25">
      <c r="R934" s="342"/>
      <c r="S934" s="342"/>
      <c r="T934" s="342"/>
      <c r="U934" s="342"/>
      <c r="V934" s="342"/>
      <c r="W934" s="342"/>
      <c r="X934" s="342"/>
      <c r="Y934" s="342"/>
      <c r="Z934" s="342"/>
      <c r="AA934" s="342"/>
      <c r="AB934" s="342"/>
      <c r="AC934" s="342"/>
      <c r="AD934" s="339"/>
    </row>
    <row r="935" spans="18:30" x14ac:dyDescent="0.25">
      <c r="R935" s="342"/>
      <c r="S935" s="342"/>
      <c r="T935" s="342"/>
      <c r="U935" s="342"/>
      <c r="V935" s="342"/>
      <c r="W935" s="342"/>
      <c r="X935" s="342"/>
      <c r="Y935" s="342"/>
      <c r="Z935" s="342"/>
      <c r="AA935" s="342"/>
      <c r="AB935" s="342"/>
      <c r="AC935" s="342"/>
      <c r="AD935" s="339"/>
    </row>
    <row r="936" spans="18:30" x14ac:dyDescent="0.25">
      <c r="R936" s="342"/>
      <c r="S936" s="342"/>
      <c r="T936" s="342"/>
      <c r="U936" s="342"/>
      <c r="V936" s="342"/>
      <c r="W936" s="342"/>
      <c r="X936" s="342"/>
      <c r="Y936" s="342"/>
      <c r="Z936" s="342"/>
      <c r="AA936" s="342"/>
      <c r="AB936" s="342"/>
      <c r="AC936" s="342"/>
      <c r="AD936" s="339"/>
    </row>
    <row r="937" spans="18:30" x14ac:dyDescent="0.25">
      <c r="R937" s="342"/>
      <c r="S937" s="342"/>
      <c r="T937" s="342"/>
      <c r="U937" s="342"/>
      <c r="V937" s="342"/>
      <c r="W937" s="342"/>
      <c r="X937" s="342"/>
      <c r="Y937" s="342"/>
      <c r="Z937" s="342"/>
      <c r="AA937" s="342"/>
      <c r="AB937" s="342"/>
      <c r="AC937" s="342"/>
      <c r="AD937" s="339"/>
    </row>
    <row r="938" spans="18:30" x14ac:dyDescent="0.25">
      <c r="R938" s="342"/>
      <c r="S938" s="342"/>
      <c r="T938" s="342"/>
      <c r="U938" s="342"/>
      <c r="V938" s="342"/>
      <c r="W938" s="342"/>
      <c r="X938" s="342"/>
      <c r="Y938" s="342"/>
      <c r="Z938" s="342"/>
      <c r="AA938" s="342"/>
      <c r="AB938" s="342"/>
      <c r="AC938" s="342"/>
      <c r="AD938" s="339"/>
    </row>
    <row r="939" spans="18:30" x14ac:dyDescent="0.25">
      <c r="R939" s="342"/>
      <c r="S939" s="342"/>
      <c r="T939" s="342"/>
      <c r="U939" s="342"/>
      <c r="V939" s="342"/>
      <c r="W939" s="342"/>
      <c r="X939" s="342"/>
      <c r="Y939" s="342"/>
      <c r="Z939" s="342"/>
      <c r="AA939" s="342"/>
      <c r="AB939" s="342"/>
      <c r="AC939" s="342"/>
      <c r="AD939" s="339"/>
    </row>
    <row r="940" spans="18:30" x14ac:dyDescent="0.25">
      <c r="R940" s="342"/>
      <c r="S940" s="342"/>
      <c r="T940" s="342"/>
      <c r="U940" s="342"/>
      <c r="V940" s="342"/>
      <c r="W940" s="342"/>
      <c r="X940" s="342"/>
      <c r="Y940" s="342"/>
      <c r="Z940" s="342"/>
      <c r="AA940" s="342"/>
      <c r="AB940" s="342"/>
      <c r="AC940" s="342"/>
      <c r="AD940" s="339"/>
    </row>
    <row r="941" spans="18:30" x14ac:dyDescent="0.25">
      <c r="R941" s="342"/>
      <c r="S941" s="342"/>
      <c r="T941" s="342"/>
      <c r="U941" s="342"/>
      <c r="V941" s="342"/>
      <c r="W941" s="342"/>
      <c r="X941" s="342"/>
      <c r="Y941" s="342"/>
      <c r="Z941" s="342"/>
      <c r="AA941" s="342"/>
      <c r="AB941" s="342"/>
      <c r="AC941" s="342"/>
      <c r="AD941" s="339"/>
    </row>
    <row r="942" spans="18:30" x14ac:dyDescent="0.25">
      <c r="R942" s="342"/>
      <c r="S942" s="342"/>
      <c r="T942" s="342"/>
      <c r="U942" s="342"/>
      <c r="V942" s="342"/>
      <c r="W942" s="342"/>
      <c r="X942" s="342"/>
      <c r="Y942" s="342"/>
      <c r="Z942" s="342"/>
      <c r="AA942" s="342"/>
      <c r="AB942" s="342"/>
      <c r="AC942" s="342"/>
      <c r="AD942" s="339"/>
    </row>
    <row r="943" spans="18:30" x14ac:dyDescent="0.25">
      <c r="R943" s="342"/>
      <c r="S943" s="342"/>
      <c r="T943" s="342"/>
      <c r="U943" s="342"/>
      <c r="V943" s="342"/>
      <c r="W943" s="342"/>
      <c r="X943" s="342"/>
      <c r="Y943" s="342"/>
      <c r="Z943" s="342"/>
      <c r="AA943" s="342"/>
      <c r="AB943" s="342"/>
      <c r="AC943" s="342"/>
      <c r="AD943" s="339"/>
    </row>
    <row r="944" spans="18:30" x14ac:dyDescent="0.25">
      <c r="R944" s="342"/>
      <c r="S944" s="342"/>
      <c r="T944" s="342"/>
      <c r="U944" s="342"/>
      <c r="V944" s="342"/>
      <c r="W944" s="342"/>
      <c r="X944" s="342"/>
      <c r="Y944" s="342"/>
      <c r="Z944" s="342"/>
      <c r="AA944" s="342"/>
      <c r="AB944" s="342"/>
      <c r="AC944" s="342"/>
      <c r="AD944" s="339"/>
    </row>
    <row r="945" spans="18:30" x14ac:dyDescent="0.25">
      <c r="R945" s="342"/>
      <c r="S945" s="342"/>
      <c r="T945" s="342"/>
      <c r="U945" s="342"/>
      <c r="V945" s="342"/>
      <c r="W945" s="342"/>
      <c r="X945" s="342"/>
      <c r="Y945" s="342"/>
      <c r="Z945" s="342"/>
      <c r="AA945" s="342"/>
      <c r="AB945" s="342"/>
      <c r="AC945" s="342"/>
      <c r="AD945" s="339"/>
    </row>
    <row r="946" spans="18:30" x14ac:dyDescent="0.25">
      <c r="R946" s="342"/>
      <c r="S946" s="342"/>
      <c r="T946" s="342"/>
      <c r="U946" s="342"/>
      <c r="V946" s="342"/>
      <c r="W946" s="342"/>
      <c r="X946" s="342"/>
      <c r="Y946" s="342"/>
      <c r="Z946" s="342"/>
      <c r="AA946" s="342"/>
      <c r="AB946" s="342"/>
      <c r="AC946" s="342"/>
      <c r="AD946" s="339"/>
    </row>
    <row r="947" spans="18:30" x14ac:dyDescent="0.25">
      <c r="R947" s="342"/>
      <c r="S947" s="342"/>
      <c r="T947" s="342"/>
      <c r="U947" s="342"/>
      <c r="V947" s="342"/>
      <c r="W947" s="342"/>
      <c r="X947" s="342"/>
      <c r="Y947" s="342"/>
      <c r="Z947" s="342"/>
      <c r="AA947" s="342"/>
      <c r="AB947" s="342"/>
      <c r="AC947" s="342"/>
      <c r="AD947" s="339"/>
    </row>
    <row r="948" spans="18:30" x14ac:dyDescent="0.25">
      <c r="R948" s="342"/>
      <c r="S948" s="342"/>
      <c r="T948" s="342"/>
      <c r="U948" s="342"/>
      <c r="V948" s="342"/>
      <c r="W948" s="342"/>
      <c r="X948" s="342"/>
      <c r="Y948" s="342"/>
      <c r="Z948" s="342"/>
      <c r="AA948" s="342"/>
      <c r="AB948" s="342"/>
      <c r="AC948" s="342"/>
      <c r="AD948" s="339"/>
    </row>
    <row r="949" spans="18:30" x14ac:dyDescent="0.25">
      <c r="R949" s="342"/>
      <c r="S949" s="342"/>
      <c r="T949" s="342"/>
      <c r="U949" s="342"/>
      <c r="V949" s="342"/>
      <c r="W949" s="342"/>
      <c r="X949" s="342"/>
      <c r="Y949" s="342"/>
      <c r="Z949" s="342"/>
      <c r="AA949" s="342"/>
      <c r="AB949" s="342"/>
      <c r="AC949" s="342"/>
      <c r="AD949" s="339"/>
    </row>
    <row r="950" spans="18:30" x14ac:dyDescent="0.25">
      <c r="R950" s="342"/>
      <c r="S950" s="342"/>
      <c r="T950" s="342"/>
      <c r="U950" s="342"/>
      <c r="V950" s="342"/>
      <c r="W950" s="342"/>
      <c r="X950" s="342"/>
      <c r="Y950" s="342"/>
      <c r="Z950" s="342"/>
      <c r="AA950" s="342"/>
      <c r="AB950" s="342"/>
      <c r="AC950" s="342"/>
      <c r="AD950" s="339"/>
    </row>
    <row r="951" spans="18:30" x14ac:dyDescent="0.25">
      <c r="R951" s="342"/>
      <c r="S951" s="342"/>
      <c r="T951" s="342"/>
      <c r="U951" s="342"/>
      <c r="V951" s="342"/>
      <c r="W951" s="342"/>
      <c r="X951" s="342"/>
      <c r="Y951" s="342"/>
      <c r="Z951" s="342"/>
      <c r="AA951" s="342"/>
      <c r="AB951" s="342"/>
      <c r="AC951" s="342"/>
      <c r="AD951" s="339"/>
    </row>
    <row r="952" spans="18:30" x14ac:dyDescent="0.25">
      <c r="R952" s="342"/>
      <c r="S952" s="342"/>
      <c r="T952" s="342"/>
      <c r="U952" s="342"/>
      <c r="V952" s="342"/>
      <c r="W952" s="342"/>
      <c r="X952" s="342"/>
      <c r="Y952" s="342"/>
      <c r="Z952" s="342"/>
      <c r="AA952" s="342"/>
      <c r="AB952" s="342"/>
      <c r="AC952" s="342"/>
      <c r="AD952" s="339"/>
    </row>
    <row r="953" spans="18:30" x14ac:dyDescent="0.25">
      <c r="R953" s="342"/>
      <c r="S953" s="342"/>
      <c r="T953" s="342"/>
      <c r="U953" s="342"/>
      <c r="V953" s="342"/>
      <c r="W953" s="342"/>
      <c r="X953" s="342"/>
      <c r="Y953" s="342"/>
      <c r="Z953" s="342"/>
      <c r="AA953" s="342"/>
      <c r="AB953" s="342"/>
      <c r="AC953" s="342"/>
      <c r="AD953" s="339"/>
    </row>
    <row r="954" spans="18:30" x14ac:dyDescent="0.25">
      <c r="R954" s="342"/>
      <c r="S954" s="342"/>
      <c r="T954" s="342"/>
      <c r="U954" s="342"/>
      <c r="V954" s="342"/>
      <c r="W954" s="342"/>
      <c r="X954" s="342"/>
      <c r="Y954" s="342"/>
      <c r="Z954" s="342"/>
      <c r="AA954" s="342"/>
      <c r="AB954" s="342"/>
      <c r="AC954" s="342"/>
      <c r="AD954" s="339"/>
    </row>
    <row r="955" spans="18:30" x14ac:dyDescent="0.25">
      <c r="R955" s="342"/>
      <c r="S955" s="342"/>
      <c r="T955" s="342"/>
      <c r="U955" s="342"/>
      <c r="V955" s="342"/>
      <c r="W955" s="342"/>
      <c r="X955" s="342"/>
      <c r="Y955" s="342"/>
      <c r="Z955" s="342"/>
      <c r="AA955" s="342"/>
      <c r="AB955" s="342"/>
      <c r="AC955" s="342"/>
      <c r="AD955" s="339"/>
    </row>
    <row r="956" spans="18:30" x14ac:dyDescent="0.25">
      <c r="R956" s="342"/>
      <c r="S956" s="342"/>
      <c r="T956" s="342"/>
      <c r="U956" s="342"/>
      <c r="V956" s="342"/>
      <c r="W956" s="342"/>
      <c r="X956" s="342"/>
      <c r="Y956" s="342"/>
      <c r="Z956" s="342"/>
      <c r="AA956" s="342"/>
      <c r="AB956" s="342"/>
      <c r="AC956" s="342"/>
      <c r="AD956" s="339"/>
    </row>
    <row r="957" spans="18:30" x14ac:dyDescent="0.25">
      <c r="R957" s="342"/>
      <c r="S957" s="342"/>
      <c r="T957" s="342"/>
      <c r="U957" s="342"/>
      <c r="V957" s="342"/>
      <c r="W957" s="342"/>
      <c r="X957" s="342"/>
      <c r="Y957" s="342"/>
      <c r="Z957" s="342"/>
      <c r="AA957" s="342"/>
      <c r="AB957" s="342"/>
      <c r="AC957" s="342"/>
      <c r="AD957" s="339"/>
    </row>
    <row r="958" spans="18:30" x14ac:dyDescent="0.25">
      <c r="R958" s="342"/>
      <c r="S958" s="342"/>
      <c r="T958" s="342"/>
      <c r="U958" s="342"/>
      <c r="V958" s="342"/>
      <c r="W958" s="342"/>
      <c r="X958" s="342"/>
      <c r="Y958" s="342"/>
      <c r="Z958" s="342"/>
      <c r="AA958" s="342"/>
      <c r="AB958" s="342"/>
      <c r="AC958" s="342"/>
      <c r="AD958" s="339"/>
    </row>
    <row r="959" spans="18:30" x14ac:dyDescent="0.25">
      <c r="R959" s="342"/>
      <c r="S959" s="342"/>
      <c r="T959" s="342"/>
      <c r="U959" s="342"/>
      <c r="V959" s="342"/>
      <c r="W959" s="342"/>
      <c r="X959" s="342"/>
      <c r="Y959" s="342"/>
      <c r="Z959" s="342"/>
      <c r="AA959" s="342"/>
      <c r="AB959" s="342"/>
      <c r="AC959" s="342"/>
      <c r="AD959" s="339"/>
    </row>
    <row r="960" spans="18:30" x14ac:dyDescent="0.25">
      <c r="R960" s="342"/>
      <c r="S960" s="342"/>
      <c r="T960" s="342"/>
      <c r="U960" s="342"/>
      <c r="V960" s="342"/>
      <c r="W960" s="342"/>
      <c r="X960" s="342"/>
      <c r="Y960" s="342"/>
      <c r="Z960" s="342"/>
      <c r="AA960" s="342"/>
      <c r="AB960" s="342"/>
      <c r="AC960" s="342"/>
      <c r="AD960" s="339"/>
    </row>
    <row r="961" spans="18:30" x14ac:dyDescent="0.25">
      <c r="R961" s="342"/>
      <c r="S961" s="342"/>
      <c r="T961" s="342"/>
      <c r="U961" s="342"/>
      <c r="V961" s="342"/>
      <c r="W961" s="342"/>
      <c r="X961" s="342"/>
      <c r="Y961" s="342"/>
      <c r="Z961" s="342"/>
      <c r="AA961" s="342"/>
      <c r="AB961" s="342"/>
      <c r="AC961" s="342"/>
      <c r="AD961" s="339"/>
    </row>
    <row r="962" spans="18:30" x14ac:dyDescent="0.25">
      <c r="R962" s="342"/>
      <c r="S962" s="342"/>
      <c r="T962" s="342"/>
      <c r="U962" s="342"/>
      <c r="V962" s="342"/>
      <c r="W962" s="342"/>
      <c r="X962" s="342"/>
      <c r="Y962" s="342"/>
      <c r="Z962" s="342"/>
      <c r="AA962" s="342"/>
      <c r="AB962" s="342"/>
      <c r="AC962" s="342"/>
      <c r="AD962" s="339"/>
    </row>
    <row r="963" spans="18:30" x14ac:dyDescent="0.25">
      <c r="R963" s="342"/>
      <c r="S963" s="342"/>
      <c r="T963" s="342"/>
      <c r="U963" s="342"/>
      <c r="V963" s="342"/>
      <c r="W963" s="342"/>
      <c r="X963" s="342"/>
      <c r="Y963" s="342"/>
      <c r="Z963" s="342"/>
      <c r="AA963" s="342"/>
      <c r="AB963" s="342"/>
      <c r="AC963" s="342"/>
      <c r="AD963" s="339"/>
    </row>
    <row r="964" spans="18:30" x14ac:dyDescent="0.25">
      <c r="R964" s="342"/>
      <c r="S964" s="342"/>
      <c r="T964" s="342"/>
      <c r="U964" s="342"/>
      <c r="V964" s="342"/>
      <c r="W964" s="342"/>
      <c r="X964" s="342"/>
      <c r="Y964" s="342"/>
      <c r="Z964" s="342"/>
      <c r="AA964" s="342"/>
      <c r="AB964" s="342"/>
      <c r="AC964" s="342"/>
      <c r="AD964" s="339"/>
    </row>
    <row r="965" spans="18:30" x14ac:dyDescent="0.25">
      <c r="R965" s="342"/>
      <c r="S965" s="342"/>
      <c r="T965" s="342"/>
      <c r="U965" s="342"/>
      <c r="V965" s="342"/>
      <c r="W965" s="342"/>
      <c r="X965" s="342"/>
      <c r="Y965" s="342"/>
      <c r="Z965" s="342"/>
      <c r="AA965" s="342"/>
      <c r="AB965" s="342"/>
      <c r="AC965" s="342"/>
      <c r="AD965" s="339"/>
    </row>
    <row r="966" spans="18:30" x14ac:dyDescent="0.25">
      <c r="R966" s="342"/>
      <c r="S966" s="342"/>
      <c r="T966" s="342"/>
      <c r="U966" s="342"/>
      <c r="V966" s="342"/>
      <c r="W966" s="342"/>
      <c r="X966" s="342"/>
      <c r="Y966" s="342"/>
      <c r="Z966" s="342"/>
      <c r="AA966" s="342"/>
      <c r="AB966" s="342"/>
      <c r="AC966" s="342"/>
      <c r="AD966" s="339"/>
    </row>
    <row r="967" spans="18:30" x14ac:dyDescent="0.25">
      <c r="R967" s="342"/>
      <c r="S967" s="342"/>
      <c r="T967" s="342"/>
      <c r="U967" s="342"/>
      <c r="V967" s="342"/>
      <c r="W967" s="342"/>
      <c r="X967" s="342"/>
      <c r="Y967" s="342"/>
      <c r="Z967" s="342"/>
      <c r="AA967" s="342"/>
      <c r="AB967" s="342"/>
      <c r="AC967" s="342"/>
      <c r="AD967" s="339"/>
    </row>
    <row r="968" spans="18:30" x14ac:dyDescent="0.25">
      <c r="R968" s="342"/>
      <c r="S968" s="342"/>
      <c r="T968" s="342"/>
      <c r="U968" s="342"/>
      <c r="V968" s="342"/>
      <c r="W968" s="342"/>
      <c r="X968" s="342"/>
      <c r="Y968" s="342"/>
      <c r="Z968" s="342"/>
      <c r="AA968" s="342"/>
      <c r="AB968" s="342"/>
      <c r="AC968" s="342"/>
      <c r="AD968" s="339"/>
    </row>
    <row r="969" spans="18:30" x14ac:dyDescent="0.25">
      <c r="R969" s="342"/>
      <c r="S969" s="342"/>
      <c r="T969" s="342"/>
      <c r="U969" s="342"/>
      <c r="V969" s="342"/>
      <c r="W969" s="342"/>
      <c r="X969" s="342"/>
      <c r="Y969" s="342"/>
      <c r="Z969" s="342"/>
      <c r="AA969" s="342"/>
      <c r="AB969" s="342"/>
      <c r="AC969" s="342"/>
      <c r="AD969" s="339"/>
    </row>
    <row r="970" spans="18:30" x14ac:dyDescent="0.25">
      <c r="R970" s="342"/>
      <c r="S970" s="342"/>
      <c r="T970" s="342"/>
      <c r="U970" s="342"/>
      <c r="V970" s="342"/>
      <c r="W970" s="342"/>
      <c r="X970" s="342"/>
      <c r="Y970" s="342"/>
      <c r="Z970" s="342"/>
      <c r="AA970" s="342"/>
      <c r="AB970" s="342"/>
      <c r="AC970" s="342"/>
      <c r="AD970" s="339"/>
    </row>
    <row r="971" spans="18:30" x14ac:dyDescent="0.25">
      <c r="R971" s="342"/>
      <c r="S971" s="342"/>
      <c r="T971" s="342"/>
      <c r="U971" s="342"/>
      <c r="V971" s="342"/>
      <c r="W971" s="342"/>
      <c r="X971" s="342"/>
      <c r="Y971" s="342"/>
      <c r="Z971" s="342"/>
      <c r="AA971" s="342"/>
      <c r="AB971" s="342"/>
      <c r="AC971" s="342"/>
      <c r="AD971" s="339"/>
    </row>
    <row r="972" spans="18:30" x14ac:dyDescent="0.25">
      <c r="R972" s="342"/>
      <c r="S972" s="342"/>
      <c r="T972" s="342"/>
      <c r="U972" s="342"/>
      <c r="V972" s="342"/>
      <c r="W972" s="342"/>
      <c r="X972" s="342"/>
      <c r="Y972" s="342"/>
      <c r="Z972" s="342"/>
      <c r="AA972" s="342"/>
      <c r="AB972" s="342"/>
      <c r="AC972" s="342"/>
      <c r="AD972" s="339"/>
    </row>
    <row r="973" spans="18:30" x14ac:dyDescent="0.25">
      <c r="R973" s="342"/>
      <c r="S973" s="342"/>
      <c r="T973" s="342"/>
      <c r="U973" s="342"/>
      <c r="V973" s="342"/>
      <c r="W973" s="342"/>
      <c r="X973" s="342"/>
      <c r="Y973" s="342"/>
      <c r="Z973" s="342"/>
      <c r="AA973" s="342"/>
      <c r="AB973" s="342"/>
      <c r="AC973" s="342"/>
      <c r="AD973" s="339"/>
    </row>
    <row r="974" spans="18:30" x14ac:dyDescent="0.25">
      <c r="R974" s="342"/>
      <c r="S974" s="342"/>
      <c r="T974" s="342"/>
      <c r="U974" s="342"/>
      <c r="V974" s="342"/>
      <c r="W974" s="342"/>
      <c r="X974" s="342"/>
      <c r="Y974" s="342"/>
      <c r="Z974" s="342"/>
      <c r="AA974" s="342"/>
      <c r="AB974" s="342"/>
      <c r="AC974" s="342"/>
      <c r="AD974" s="339"/>
    </row>
    <row r="975" spans="18:30" x14ac:dyDescent="0.25">
      <c r="R975" s="342"/>
      <c r="S975" s="342"/>
      <c r="T975" s="342"/>
      <c r="U975" s="342"/>
      <c r="V975" s="342"/>
      <c r="W975" s="342"/>
      <c r="X975" s="342"/>
      <c r="Y975" s="342"/>
      <c r="Z975" s="342"/>
      <c r="AA975" s="342"/>
      <c r="AB975" s="342"/>
      <c r="AC975" s="342"/>
      <c r="AD975" s="339"/>
    </row>
    <row r="976" spans="18:30" x14ac:dyDescent="0.25">
      <c r="R976" s="342"/>
      <c r="S976" s="342"/>
      <c r="T976" s="342"/>
      <c r="U976" s="342"/>
      <c r="V976" s="342"/>
      <c r="W976" s="342"/>
      <c r="X976" s="342"/>
      <c r="Y976" s="342"/>
      <c r="Z976" s="342"/>
      <c r="AA976" s="342"/>
      <c r="AB976" s="342"/>
      <c r="AC976" s="342"/>
      <c r="AD976" s="339"/>
    </row>
    <row r="977" spans="18:30" x14ac:dyDescent="0.25">
      <c r="R977" s="342"/>
      <c r="S977" s="342"/>
      <c r="T977" s="342"/>
      <c r="U977" s="342"/>
      <c r="V977" s="342"/>
      <c r="W977" s="342"/>
      <c r="X977" s="342"/>
      <c r="Y977" s="342"/>
      <c r="Z977" s="342"/>
      <c r="AA977" s="342"/>
      <c r="AB977" s="342"/>
      <c r="AC977" s="342"/>
      <c r="AD977" s="339"/>
    </row>
    <row r="978" spans="18:30" x14ac:dyDescent="0.25">
      <c r="R978" s="342"/>
      <c r="S978" s="342"/>
      <c r="T978" s="342"/>
      <c r="U978" s="342"/>
      <c r="V978" s="342"/>
      <c r="W978" s="342"/>
      <c r="X978" s="342"/>
      <c r="Y978" s="342"/>
      <c r="Z978" s="342"/>
      <c r="AA978" s="342"/>
      <c r="AB978" s="342"/>
      <c r="AC978" s="342"/>
      <c r="AD978" s="339"/>
    </row>
    <row r="979" spans="18:30" x14ac:dyDescent="0.25">
      <c r="R979" s="342"/>
      <c r="S979" s="342"/>
      <c r="T979" s="342"/>
      <c r="U979" s="342"/>
      <c r="V979" s="342"/>
      <c r="W979" s="342"/>
      <c r="X979" s="342"/>
      <c r="Y979" s="342"/>
      <c r="Z979" s="342"/>
      <c r="AA979" s="342"/>
      <c r="AB979" s="342"/>
      <c r="AC979" s="342"/>
      <c r="AD979" s="339"/>
    </row>
    <row r="980" spans="18:30" x14ac:dyDescent="0.25">
      <c r="R980" s="342"/>
      <c r="S980" s="342"/>
      <c r="T980" s="342"/>
      <c r="U980" s="342"/>
      <c r="V980" s="342"/>
      <c r="W980" s="342"/>
      <c r="X980" s="342"/>
      <c r="Y980" s="342"/>
      <c r="Z980" s="342"/>
      <c r="AA980" s="342"/>
      <c r="AB980" s="342"/>
      <c r="AC980" s="342"/>
      <c r="AD980" s="339"/>
    </row>
    <row r="981" spans="18:30" x14ac:dyDescent="0.25">
      <c r="R981" s="342"/>
      <c r="S981" s="342"/>
      <c r="T981" s="342"/>
      <c r="U981" s="342"/>
      <c r="V981" s="342"/>
      <c r="W981" s="342"/>
      <c r="X981" s="342"/>
      <c r="Y981" s="342"/>
      <c r="Z981" s="342"/>
      <c r="AA981" s="342"/>
      <c r="AB981" s="342"/>
      <c r="AC981" s="342"/>
      <c r="AD981" s="339"/>
    </row>
    <row r="982" spans="18:30" x14ac:dyDescent="0.25">
      <c r="R982" s="342"/>
      <c r="S982" s="342"/>
      <c r="T982" s="342"/>
      <c r="U982" s="342"/>
      <c r="V982" s="342"/>
      <c r="W982" s="342"/>
      <c r="X982" s="342"/>
      <c r="Y982" s="342"/>
      <c r="Z982" s="342"/>
      <c r="AA982" s="342"/>
      <c r="AB982" s="342"/>
      <c r="AC982" s="342"/>
      <c r="AD982" s="339"/>
    </row>
    <row r="983" spans="18:30" x14ac:dyDescent="0.25">
      <c r="R983" s="342"/>
      <c r="S983" s="342"/>
      <c r="T983" s="342"/>
      <c r="U983" s="342"/>
      <c r="V983" s="342"/>
      <c r="W983" s="342"/>
      <c r="X983" s="342"/>
      <c r="Y983" s="342"/>
      <c r="Z983" s="342"/>
      <c r="AA983" s="342"/>
      <c r="AB983" s="342"/>
      <c r="AC983" s="342"/>
      <c r="AD983" s="339"/>
    </row>
    <row r="984" spans="18:30" x14ac:dyDescent="0.25">
      <c r="R984" s="342"/>
      <c r="S984" s="342"/>
      <c r="T984" s="342"/>
      <c r="U984" s="342"/>
      <c r="V984" s="342"/>
      <c r="W984" s="342"/>
      <c r="X984" s="342"/>
      <c r="Y984" s="342"/>
      <c r="Z984" s="342"/>
      <c r="AA984" s="342"/>
      <c r="AB984" s="342"/>
      <c r="AC984" s="342"/>
      <c r="AD984" s="339"/>
    </row>
    <row r="985" spans="18:30" x14ac:dyDescent="0.25">
      <c r="R985" s="342"/>
      <c r="S985" s="342"/>
      <c r="T985" s="342"/>
      <c r="U985" s="342"/>
      <c r="V985" s="342"/>
      <c r="W985" s="342"/>
      <c r="X985" s="342"/>
      <c r="Y985" s="342"/>
      <c r="Z985" s="342"/>
      <c r="AA985" s="342"/>
      <c r="AB985" s="342"/>
      <c r="AC985" s="342"/>
      <c r="AD985" s="339"/>
    </row>
    <row r="986" spans="18:30" x14ac:dyDescent="0.25">
      <c r="R986" s="342"/>
      <c r="S986" s="342"/>
      <c r="T986" s="342"/>
      <c r="U986" s="342"/>
      <c r="V986" s="342"/>
      <c r="W986" s="342"/>
      <c r="X986" s="342"/>
      <c r="Y986" s="342"/>
      <c r="Z986" s="342"/>
      <c r="AA986" s="342"/>
      <c r="AB986" s="342"/>
      <c r="AC986" s="342"/>
      <c r="AD986" s="339"/>
    </row>
    <row r="987" spans="18:30" x14ac:dyDescent="0.25">
      <c r="R987" s="342"/>
      <c r="S987" s="342"/>
      <c r="T987" s="342"/>
      <c r="U987" s="342"/>
      <c r="V987" s="342"/>
      <c r="W987" s="342"/>
      <c r="X987" s="342"/>
      <c r="Y987" s="342"/>
      <c r="Z987" s="342"/>
      <c r="AA987" s="342"/>
      <c r="AB987" s="342"/>
      <c r="AC987" s="342"/>
      <c r="AD987" s="339"/>
    </row>
    <row r="988" spans="18:30" x14ac:dyDescent="0.25">
      <c r="R988" s="342"/>
      <c r="S988" s="342"/>
      <c r="T988" s="342"/>
      <c r="U988" s="342"/>
      <c r="V988" s="342"/>
      <c r="W988" s="342"/>
      <c r="X988" s="342"/>
      <c r="Y988" s="342"/>
      <c r="Z988" s="342"/>
      <c r="AA988" s="342"/>
      <c r="AB988" s="342"/>
      <c r="AC988" s="342"/>
      <c r="AD988" s="339"/>
    </row>
    <row r="989" spans="18:30" x14ac:dyDescent="0.25">
      <c r="R989" s="342"/>
      <c r="S989" s="342"/>
      <c r="T989" s="342"/>
      <c r="U989" s="342"/>
      <c r="V989" s="342"/>
      <c r="W989" s="342"/>
      <c r="X989" s="342"/>
      <c r="Y989" s="342"/>
      <c r="Z989" s="342"/>
      <c r="AA989" s="342"/>
      <c r="AB989" s="342"/>
      <c r="AC989" s="342"/>
      <c r="AD989" s="339"/>
    </row>
    <row r="990" spans="18:30" x14ac:dyDescent="0.25">
      <c r="R990" s="342"/>
      <c r="S990" s="342"/>
      <c r="T990" s="342"/>
      <c r="U990" s="342"/>
      <c r="V990" s="342"/>
      <c r="W990" s="342"/>
      <c r="X990" s="342"/>
      <c r="Y990" s="342"/>
      <c r="Z990" s="342"/>
      <c r="AA990" s="342"/>
      <c r="AB990" s="342"/>
      <c r="AC990" s="342"/>
      <c r="AD990" s="339"/>
    </row>
    <row r="991" spans="18:30" x14ac:dyDescent="0.25">
      <c r="R991" s="342"/>
      <c r="S991" s="342"/>
      <c r="T991" s="342"/>
      <c r="U991" s="342"/>
      <c r="V991" s="342"/>
      <c r="W991" s="342"/>
      <c r="X991" s="342"/>
      <c r="Y991" s="342"/>
      <c r="Z991" s="342"/>
      <c r="AA991" s="342"/>
      <c r="AB991" s="342"/>
      <c r="AC991" s="342"/>
      <c r="AD991" s="339"/>
    </row>
    <row r="992" spans="18:30" x14ac:dyDescent="0.25">
      <c r="R992" s="342"/>
      <c r="S992" s="342"/>
      <c r="T992" s="342"/>
      <c r="U992" s="342"/>
      <c r="V992" s="342"/>
      <c r="W992" s="342"/>
      <c r="X992" s="342"/>
      <c r="Y992" s="342"/>
      <c r="Z992" s="342"/>
      <c r="AA992" s="342"/>
      <c r="AB992" s="342"/>
      <c r="AC992" s="342"/>
      <c r="AD992" s="339"/>
    </row>
    <row r="993" spans="18:30" x14ac:dyDescent="0.25">
      <c r="R993" s="342"/>
      <c r="S993" s="342"/>
      <c r="T993" s="342"/>
      <c r="U993" s="342"/>
      <c r="V993" s="342"/>
      <c r="W993" s="342"/>
      <c r="X993" s="342"/>
      <c r="Y993" s="342"/>
      <c r="Z993" s="342"/>
      <c r="AA993" s="342"/>
      <c r="AB993" s="342"/>
      <c r="AC993" s="342"/>
      <c r="AD993" s="339"/>
    </row>
    <row r="994" spans="18:30" x14ac:dyDescent="0.25">
      <c r="R994" s="342"/>
      <c r="S994" s="342"/>
      <c r="T994" s="342"/>
      <c r="U994" s="342"/>
      <c r="V994" s="342"/>
      <c r="W994" s="342"/>
      <c r="X994" s="342"/>
      <c r="Y994" s="342"/>
      <c r="Z994" s="342"/>
      <c r="AA994" s="342"/>
      <c r="AB994" s="342"/>
      <c r="AC994" s="342"/>
      <c r="AD994" s="339"/>
    </row>
    <row r="995" spans="18:30" x14ac:dyDescent="0.25">
      <c r="R995" s="342"/>
      <c r="S995" s="342"/>
      <c r="T995" s="342"/>
      <c r="U995" s="342"/>
      <c r="V995" s="342"/>
      <c r="W995" s="342"/>
      <c r="X995" s="342"/>
      <c r="Y995" s="342"/>
      <c r="Z995" s="342"/>
      <c r="AA995" s="342"/>
      <c r="AB995" s="342"/>
      <c r="AC995" s="342"/>
      <c r="AD995" s="339"/>
    </row>
    <row r="996" spans="18:30" x14ac:dyDescent="0.25">
      <c r="R996" s="342"/>
      <c r="S996" s="342"/>
      <c r="T996" s="342"/>
      <c r="U996" s="342"/>
      <c r="V996" s="342"/>
      <c r="W996" s="342"/>
      <c r="X996" s="342"/>
      <c r="Y996" s="342"/>
      <c r="Z996" s="342"/>
      <c r="AA996" s="342"/>
      <c r="AB996" s="342"/>
      <c r="AC996" s="342"/>
      <c r="AD996" s="339"/>
    </row>
    <row r="997" spans="18:30" x14ac:dyDescent="0.25">
      <c r="R997" s="342"/>
      <c r="S997" s="342"/>
      <c r="T997" s="342"/>
      <c r="U997" s="342"/>
      <c r="V997" s="342"/>
      <c r="W997" s="342"/>
      <c r="X997" s="342"/>
      <c r="Y997" s="342"/>
      <c r="Z997" s="342"/>
      <c r="AA997" s="342"/>
      <c r="AB997" s="342"/>
      <c r="AC997" s="342"/>
      <c r="AD997" s="339"/>
    </row>
    <row r="998" spans="18:30" x14ac:dyDescent="0.25">
      <c r="R998" s="342"/>
      <c r="S998" s="342"/>
      <c r="T998" s="342"/>
      <c r="U998" s="342"/>
      <c r="V998" s="342"/>
      <c r="W998" s="342"/>
      <c r="X998" s="342"/>
      <c r="Y998" s="342"/>
      <c r="Z998" s="342"/>
      <c r="AA998" s="342"/>
      <c r="AB998" s="342"/>
      <c r="AC998" s="342"/>
      <c r="AD998" s="339"/>
    </row>
    <row r="999" spans="18:30" x14ac:dyDescent="0.25">
      <c r="R999" s="342"/>
      <c r="S999" s="342"/>
      <c r="T999" s="342"/>
      <c r="U999" s="342"/>
      <c r="V999" s="342"/>
      <c r="W999" s="342"/>
      <c r="X999" s="342"/>
      <c r="Y999" s="342"/>
      <c r="Z999" s="342"/>
      <c r="AA999" s="342"/>
      <c r="AB999" s="342"/>
      <c r="AC999" s="342"/>
      <c r="AD999" s="339"/>
    </row>
    <row r="1000" spans="18:30" x14ac:dyDescent="0.25">
      <c r="R1000" s="342"/>
      <c r="S1000" s="342"/>
      <c r="T1000" s="342"/>
      <c r="U1000" s="342"/>
      <c r="V1000" s="342"/>
      <c r="W1000" s="342"/>
      <c r="X1000" s="342"/>
      <c r="Y1000" s="342"/>
      <c r="Z1000" s="342"/>
      <c r="AA1000" s="342"/>
      <c r="AB1000" s="342"/>
      <c r="AC1000" s="342"/>
      <c r="AD1000" s="339"/>
    </row>
    <row r="1001" spans="18:30" x14ac:dyDescent="0.25">
      <c r="R1001" s="342"/>
      <c r="S1001" s="342"/>
      <c r="T1001" s="342"/>
      <c r="U1001" s="342"/>
      <c r="V1001" s="342"/>
      <c r="W1001" s="342"/>
      <c r="X1001" s="342"/>
      <c r="Y1001" s="342"/>
      <c r="Z1001" s="342"/>
      <c r="AA1001" s="342"/>
      <c r="AB1001" s="342"/>
      <c r="AC1001" s="342"/>
      <c r="AD1001" s="339"/>
    </row>
    <row r="1002" spans="18:30" x14ac:dyDescent="0.25">
      <c r="R1002" s="342"/>
      <c r="S1002" s="342"/>
      <c r="T1002" s="342"/>
      <c r="U1002" s="342"/>
      <c r="V1002" s="342"/>
      <c r="W1002" s="342"/>
      <c r="X1002" s="342"/>
      <c r="Y1002" s="342"/>
      <c r="Z1002" s="342"/>
      <c r="AA1002" s="342"/>
      <c r="AB1002" s="342"/>
      <c r="AC1002" s="342"/>
      <c r="AD1002" s="339"/>
    </row>
    <row r="1003" spans="18:30" x14ac:dyDescent="0.25">
      <c r="R1003" s="342"/>
      <c r="S1003" s="342"/>
      <c r="T1003" s="342"/>
      <c r="U1003" s="342"/>
      <c r="V1003" s="342"/>
      <c r="W1003" s="342"/>
      <c r="X1003" s="342"/>
      <c r="Y1003" s="342"/>
      <c r="Z1003" s="342"/>
      <c r="AA1003" s="342"/>
      <c r="AB1003" s="342"/>
      <c r="AC1003" s="342"/>
      <c r="AD1003" s="339"/>
    </row>
    <row r="1004" spans="18:30" x14ac:dyDescent="0.25">
      <c r="R1004" s="342"/>
      <c r="S1004" s="342"/>
      <c r="T1004" s="342"/>
      <c r="U1004" s="342"/>
      <c r="V1004" s="342"/>
      <c r="W1004" s="342"/>
      <c r="X1004" s="342"/>
      <c r="Y1004" s="342"/>
      <c r="Z1004" s="342"/>
      <c r="AA1004" s="342"/>
      <c r="AB1004" s="342"/>
      <c r="AC1004" s="342"/>
      <c r="AD1004" s="339"/>
    </row>
    <row r="1005" spans="18:30" x14ac:dyDescent="0.25">
      <c r="R1005" s="342"/>
      <c r="S1005" s="342"/>
      <c r="T1005" s="342"/>
      <c r="U1005" s="342"/>
      <c r="V1005" s="342"/>
      <c r="W1005" s="342"/>
      <c r="X1005" s="342"/>
      <c r="Y1005" s="342"/>
      <c r="Z1005" s="342"/>
      <c r="AA1005" s="342"/>
      <c r="AB1005" s="342"/>
      <c r="AC1005" s="342"/>
      <c r="AD1005" s="339"/>
    </row>
    <row r="1006" spans="18:30" x14ac:dyDescent="0.25">
      <c r="R1006" s="342"/>
      <c r="S1006" s="342"/>
      <c r="T1006" s="342"/>
      <c r="U1006" s="342"/>
      <c r="V1006" s="342"/>
      <c r="W1006" s="342"/>
      <c r="X1006" s="342"/>
      <c r="Y1006" s="342"/>
      <c r="Z1006" s="342"/>
      <c r="AA1006" s="342"/>
      <c r="AB1006" s="342"/>
      <c r="AC1006" s="342"/>
      <c r="AD1006" s="339"/>
    </row>
    <row r="1007" spans="18:30" x14ac:dyDescent="0.25">
      <c r="R1007" s="342"/>
      <c r="S1007" s="342"/>
      <c r="T1007" s="342"/>
      <c r="U1007" s="342"/>
      <c r="V1007" s="342"/>
      <c r="W1007" s="342"/>
      <c r="X1007" s="342"/>
      <c r="Y1007" s="342"/>
      <c r="Z1007" s="342"/>
      <c r="AA1007" s="342"/>
      <c r="AB1007" s="342"/>
      <c r="AC1007" s="342"/>
      <c r="AD1007" s="339"/>
    </row>
    <row r="1008" spans="18:30" x14ac:dyDescent="0.25">
      <c r="R1008" s="342"/>
      <c r="S1008" s="342"/>
      <c r="T1008" s="342"/>
      <c r="U1008" s="342"/>
      <c r="V1008" s="342"/>
      <c r="W1008" s="342"/>
      <c r="X1008" s="342"/>
      <c r="Y1008" s="342"/>
      <c r="Z1008" s="342"/>
      <c r="AA1008" s="342"/>
      <c r="AB1008" s="342"/>
      <c r="AC1008" s="342"/>
      <c r="AD1008" s="339"/>
    </row>
    <row r="1009" spans="18:30" x14ac:dyDescent="0.25">
      <c r="R1009" s="342"/>
      <c r="S1009" s="342"/>
      <c r="T1009" s="342"/>
      <c r="U1009" s="342"/>
      <c r="V1009" s="342"/>
      <c r="W1009" s="342"/>
      <c r="X1009" s="342"/>
      <c r="Y1009" s="342"/>
      <c r="Z1009" s="342"/>
      <c r="AA1009" s="342"/>
      <c r="AB1009" s="342"/>
      <c r="AC1009" s="342"/>
      <c r="AD1009" s="339"/>
    </row>
    <row r="1010" spans="18:30" x14ac:dyDescent="0.25">
      <c r="R1010" s="342"/>
      <c r="S1010" s="342"/>
      <c r="T1010" s="342"/>
      <c r="U1010" s="342"/>
      <c r="V1010" s="342"/>
      <c r="W1010" s="342"/>
      <c r="X1010" s="342"/>
      <c r="Y1010" s="342"/>
      <c r="Z1010" s="342"/>
      <c r="AA1010" s="342"/>
      <c r="AB1010" s="342"/>
      <c r="AC1010" s="342"/>
      <c r="AD1010" s="339"/>
    </row>
    <row r="1011" spans="18:30" x14ac:dyDescent="0.25">
      <c r="R1011" s="342"/>
      <c r="S1011" s="342"/>
      <c r="T1011" s="342"/>
      <c r="U1011" s="342"/>
      <c r="V1011" s="342"/>
      <c r="W1011" s="342"/>
      <c r="X1011" s="342"/>
      <c r="Y1011" s="342"/>
      <c r="Z1011" s="342"/>
      <c r="AA1011" s="342"/>
      <c r="AB1011" s="342"/>
      <c r="AC1011" s="342"/>
      <c r="AD1011" s="339"/>
    </row>
    <row r="1012" spans="18:30" x14ac:dyDescent="0.25">
      <c r="R1012" s="342"/>
      <c r="S1012" s="342"/>
      <c r="T1012" s="342"/>
      <c r="U1012" s="342"/>
      <c r="V1012" s="342"/>
      <c r="W1012" s="342"/>
      <c r="X1012" s="342"/>
      <c r="Y1012" s="342"/>
      <c r="Z1012" s="342"/>
      <c r="AA1012" s="342"/>
      <c r="AB1012" s="342"/>
      <c r="AC1012" s="342"/>
      <c r="AD1012" s="339"/>
    </row>
    <row r="1013" spans="18:30" x14ac:dyDescent="0.25">
      <c r="R1013" s="342"/>
      <c r="S1013" s="342"/>
      <c r="T1013" s="342"/>
      <c r="U1013" s="342"/>
      <c r="V1013" s="342"/>
      <c r="W1013" s="342"/>
      <c r="X1013" s="342"/>
      <c r="Y1013" s="342"/>
      <c r="Z1013" s="342"/>
      <c r="AA1013" s="342"/>
      <c r="AB1013" s="342"/>
      <c r="AC1013" s="342"/>
      <c r="AD1013" s="339"/>
    </row>
    <row r="1014" spans="18:30" x14ac:dyDescent="0.25">
      <c r="R1014" s="342"/>
      <c r="S1014" s="342"/>
      <c r="T1014" s="342"/>
      <c r="U1014" s="342"/>
      <c r="V1014" s="342"/>
      <c r="W1014" s="342"/>
      <c r="X1014" s="342"/>
      <c r="Y1014" s="342"/>
      <c r="Z1014" s="342"/>
      <c r="AA1014" s="342"/>
      <c r="AB1014" s="342"/>
      <c r="AC1014" s="342"/>
      <c r="AD1014" s="339"/>
    </row>
    <row r="1015" spans="18:30" x14ac:dyDescent="0.25">
      <c r="R1015" s="342"/>
      <c r="S1015" s="342"/>
      <c r="T1015" s="342"/>
      <c r="U1015" s="342"/>
      <c r="V1015" s="342"/>
      <c r="W1015" s="342"/>
      <c r="X1015" s="342"/>
      <c r="Y1015" s="342"/>
      <c r="Z1015" s="342"/>
      <c r="AA1015" s="342"/>
      <c r="AB1015" s="342"/>
      <c r="AC1015" s="342"/>
      <c r="AD1015" s="339"/>
    </row>
    <row r="1016" spans="18:30" x14ac:dyDescent="0.25">
      <c r="R1016" s="342"/>
      <c r="S1016" s="342"/>
      <c r="T1016" s="342"/>
      <c r="U1016" s="342"/>
      <c r="V1016" s="342"/>
      <c r="W1016" s="342"/>
      <c r="X1016" s="342"/>
      <c r="Y1016" s="342"/>
      <c r="Z1016" s="342"/>
      <c r="AA1016" s="342"/>
      <c r="AB1016" s="342"/>
      <c r="AC1016" s="342"/>
      <c r="AD1016" s="339"/>
    </row>
    <row r="1017" spans="18:30" x14ac:dyDescent="0.25">
      <c r="R1017" s="342"/>
      <c r="S1017" s="342"/>
      <c r="T1017" s="342"/>
      <c r="U1017" s="342"/>
      <c r="V1017" s="342"/>
      <c r="W1017" s="342"/>
      <c r="X1017" s="342"/>
      <c r="Y1017" s="342"/>
      <c r="Z1017" s="342"/>
      <c r="AA1017" s="342"/>
      <c r="AB1017" s="342"/>
      <c r="AC1017" s="342"/>
      <c r="AD1017" s="339"/>
    </row>
    <row r="1018" spans="18:30" x14ac:dyDescent="0.25">
      <c r="R1018" s="342"/>
      <c r="S1018" s="342"/>
      <c r="T1018" s="342"/>
      <c r="U1018" s="342"/>
      <c r="V1018" s="342"/>
      <c r="W1018" s="342"/>
      <c r="X1018" s="342"/>
      <c r="Y1018" s="342"/>
      <c r="Z1018" s="342"/>
      <c r="AA1018" s="342"/>
      <c r="AB1018" s="342"/>
      <c r="AC1018" s="342"/>
      <c r="AD1018" s="339"/>
    </row>
    <row r="1019" spans="18:30" x14ac:dyDescent="0.25">
      <c r="R1019" s="342"/>
      <c r="S1019" s="342"/>
      <c r="T1019" s="342"/>
      <c r="U1019" s="342"/>
      <c r="V1019" s="342"/>
      <c r="W1019" s="342"/>
      <c r="X1019" s="342"/>
      <c r="Y1019" s="342"/>
      <c r="Z1019" s="342"/>
      <c r="AA1019" s="342"/>
      <c r="AB1019" s="342"/>
      <c r="AC1019" s="342"/>
      <c r="AD1019" s="339"/>
    </row>
    <row r="1020" spans="18:30" x14ac:dyDescent="0.25">
      <c r="R1020" s="342"/>
      <c r="S1020" s="342"/>
      <c r="T1020" s="342"/>
      <c r="U1020" s="342"/>
      <c r="V1020" s="342"/>
      <c r="W1020" s="342"/>
      <c r="X1020" s="342"/>
      <c r="Y1020" s="342"/>
      <c r="Z1020" s="342"/>
      <c r="AA1020" s="342"/>
      <c r="AB1020" s="342"/>
      <c r="AC1020" s="342"/>
      <c r="AD1020" s="339"/>
    </row>
    <row r="1021" spans="18:30" x14ac:dyDescent="0.25">
      <c r="R1021" s="342"/>
      <c r="S1021" s="342"/>
      <c r="T1021" s="342"/>
      <c r="U1021" s="342"/>
      <c r="V1021" s="342"/>
      <c r="W1021" s="342"/>
      <c r="X1021" s="342"/>
      <c r="Y1021" s="342"/>
      <c r="Z1021" s="342"/>
      <c r="AA1021" s="342"/>
      <c r="AB1021" s="342"/>
      <c r="AC1021" s="342"/>
      <c r="AD1021" s="339"/>
    </row>
    <row r="1022" spans="18:30" x14ac:dyDescent="0.25">
      <c r="R1022" s="342"/>
      <c r="S1022" s="342"/>
      <c r="T1022" s="342"/>
      <c r="U1022" s="342"/>
      <c r="V1022" s="342"/>
      <c r="W1022" s="342"/>
      <c r="X1022" s="342"/>
      <c r="Y1022" s="342"/>
      <c r="Z1022" s="342"/>
      <c r="AA1022" s="342"/>
      <c r="AB1022" s="342"/>
      <c r="AC1022" s="342"/>
      <c r="AD1022" s="339"/>
    </row>
    <row r="1023" spans="18:30" x14ac:dyDescent="0.25">
      <c r="R1023" s="342"/>
      <c r="S1023" s="342"/>
      <c r="T1023" s="342"/>
      <c r="U1023" s="342"/>
      <c r="V1023" s="342"/>
      <c r="W1023" s="342"/>
      <c r="X1023" s="342"/>
      <c r="Y1023" s="342"/>
      <c r="Z1023" s="342"/>
      <c r="AA1023" s="342"/>
      <c r="AB1023" s="342"/>
      <c r="AC1023" s="342"/>
      <c r="AD1023" s="339"/>
    </row>
    <row r="1024" spans="18:30" x14ac:dyDescent="0.25">
      <c r="R1024" s="342"/>
      <c r="S1024" s="342"/>
      <c r="T1024" s="342"/>
      <c r="U1024" s="342"/>
      <c r="V1024" s="342"/>
      <c r="W1024" s="342"/>
      <c r="X1024" s="342"/>
      <c r="Y1024" s="342"/>
      <c r="Z1024" s="342"/>
      <c r="AA1024" s="342"/>
      <c r="AB1024" s="342"/>
      <c r="AC1024" s="342"/>
      <c r="AD1024" s="339"/>
    </row>
    <row r="1025" spans="18:30" x14ac:dyDescent="0.25">
      <c r="R1025" s="342"/>
      <c r="S1025" s="342"/>
      <c r="T1025" s="342"/>
      <c r="U1025" s="342"/>
      <c r="V1025" s="342"/>
      <c r="W1025" s="342"/>
      <c r="X1025" s="342"/>
      <c r="Y1025" s="342"/>
      <c r="Z1025" s="342"/>
      <c r="AA1025" s="342"/>
      <c r="AB1025" s="342"/>
      <c r="AC1025" s="342"/>
      <c r="AD1025" s="339"/>
    </row>
    <row r="1026" spans="18:30" x14ac:dyDescent="0.25">
      <c r="R1026" s="342"/>
      <c r="S1026" s="342"/>
      <c r="T1026" s="342"/>
      <c r="U1026" s="342"/>
      <c r="V1026" s="342"/>
      <c r="W1026" s="342"/>
      <c r="X1026" s="342"/>
      <c r="Y1026" s="342"/>
      <c r="Z1026" s="342"/>
      <c r="AA1026" s="342"/>
      <c r="AB1026" s="342"/>
      <c r="AC1026" s="342"/>
      <c r="AD1026" s="339"/>
    </row>
    <row r="1027" spans="18:30" x14ac:dyDescent="0.25">
      <c r="R1027" s="342"/>
      <c r="S1027" s="342"/>
      <c r="T1027" s="342"/>
      <c r="U1027" s="342"/>
      <c r="V1027" s="342"/>
      <c r="W1027" s="342"/>
      <c r="X1027" s="342"/>
      <c r="Y1027" s="342"/>
      <c r="Z1027" s="342"/>
      <c r="AA1027" s="342"/>
      <c r="AB1027" s="342"/>
      <c r="AC1027" s="342"/>
      <c r="AD1027" s="339"/>
    </row>
    <row r="1028" spans="18:30" x14ac:dyDescent="0.25">
      <c r="R1028" s="342"/>
      <c r="S1028" s="342"/>
      <c r="T1028" s="342"/>
      <c r="U1028" s="342"/>
      <c r="V1028" s="342"/>
      <c r="W1028" s="342"/>
      <c r="X1028" s="342"/>
      <c r="Y1028" s="342"/>
      <c r="Z1028" s="342"/>
      <c r="AA1028" s="342"/>
      <c r="AB1028" s="342"/>
      <c r="AC1028" s="342"/>
      <c r="AD1028" s="339"/>
    </row>
    <row r="1029" spans="18:30" x14ac:dyDescent="0.25">
      <c r="R1029" s="342"/>
      <c r="S1029" s="342"/>
      <c r="T1029" s="342"/>
      <c r="U1029" s="342"/>
      <c r="V1029" s="342"/>
      <c r="W1029" s="342"/>
      <c r="X1029" s="342"/>
      <c r="Y1029" s="342"/>
      <c r="Z1029" s="342"/>
      <c r="AA1029" s="342"/>
      <c r="AB1029" s="342"/>
      <c r="AC1029" s="342"/>
      <c r="AD1029" s="339"/>
    </row>
    <row r="1030" spans="18:30" x14ac:dyDescent="0.25">
      <c r="R1030" s="342"/>
      <c r="S1030" s="342"/>
      <c r="T1030" s="342"/>
      <c r="U1030" s="342"/>
      <c r="V1030" s="342"/>
      <c r="W1030" s="342"/>
      <c r="X1030" s="342"/>
      <c r="Y1030" s="342"/>
      <c r="Z1030" s="342"/>
      <c r="AA1030" s="342"/>
      <c r="AB1030" s="342"/>
      <c r="AC1030" s="342"/>
      <c r="AD1030" s="339"/>
    </row>
    <row r="1031" spans="18:30" x14ac:dyDescent="0.25">
      <c r="R1031" s="342"/>
      <c r="S1031" s="342"/>
      <c r="T1031" s="342"/>
      <c r="U1031" s="342"/>
      <c r="V1031" s="342"/>
      <c r="W1031" s="342"/>
      <c r="X1031" s="342"/>
      <c r="Y1031" s="342"/>
      <c r="Z1031" s="342"/>
      <c r="AA1031" s="342"/>
      <c r="AB1031" s="342"/>
      <c r="AC1031" s="342"/>
      <c r="AD1031" s="339"/>
    </row>
    <row r="1032" spans="18:30" x14ac:dyDescent="0.25">
      <c r="R1032" s="342"/>
      <c r="S1032" s="342"/>
      <c r="T1032" s="342"/>
      <c r="U1032" s="342"/>
      <c r="V1032" s="342"/>
      <c r="W1032" s="342"/>
      <c r="X1032" s="342"/>
      <c r="Y1032" s="342"/>
      <c r="Z1032" s="342"/>
      <c r="AA1032" s="342"/>
      <c r="AB1032" s="342"/>
      <c r="AC1032" s="342"/>
      <c r="AD1032" s="339"/>
    </row>
    <row r="1033" spans="18:30" x14ac:dyDescent="0.25">
      <c r="R1033" s="342"/>
      <c r="S1033" s="342"/>
      <c r="T1033" s="342"/>
      <c r="U1033" s="342"/>
      <c r="V1033" s="342"/>
      <c r="W1033" s="342"/>
      <c r="X1033" s="342"/>
      <c r="Y1033" s="342"/>
      <c r="Z1033" s="342"/>
      <c r="AA1033" s="342"/>
      <c r="AB1033" s="342"/>
      <c r="AC1033" s="342"/>
      <c r="AD1033" s="339"/>
    </row>
    <row r="1034" spans="18:30" x14ac:dyDescent="0.25">
      <c r="R1034" s="342"/>
      <c r="S1034" s="342"/>
      <c r="T1034" s="342"/>
      <c r="U1034" s="342"/>
      <c r="V1034" s="342"/>
      <c r="W1034" s="342"/>
      <c r="X1034" s="342"/>
      <c r="Y1034" s="342"/>
      <c r="Z1034" s="342"/>
      <c r="AA1034" s="342"/>
      <c r="AB1034" s="342"/>
      <c r="AC1034" s="342"/>
      <c r="AD1034" s="339"/>
    </row>
    <row r="1035" spans="18:30" x14ac:dyDescent="0.25">
      <c r="R1035" s="342"/>
      <c r="S1035" s="342"/>
      <c r="T1035" s="342"/>
      <c r="U1035" s="342"/>
      <c r="V1035" s="342"/>
      <c r="W1035" s="342"/>
      <c r="X1035" s="342"/>
      <c r="Y1035" s="342"/>
      <c r="Z1035" s="342"/>
      <c r="AA1035" s="342"/>
      <c r="AB1035" s="342"/>
      <c r="AC1035" s="342"/>
      <c r="AD1035" s="339"/>
    </row>
    <row r="1036" spans="18:30" x14ac:dyDescent="0.25">
      <c r="R1036" s="342"/>
      <c r="S1036" s="342"/>
      <c r="T1036" s="342"/>
      <c r="U1036" s="342"/>
      <c r="V1036" s="342"/>
      <c r="W1036" s="342"/>
      <c r="X1036" s="342"/>
      <c r="Y1036" s="342"/>
      <c r="Z1036" s="342"/>
      <c r="AA1036" s="342"/>
      <c r="AB1036" s="342"/>
      <c r="AC1036" s="342"/>
      <c r="AD1036" s="339"/>
    </row>
    <row r="1037" spans="18:30" x14ac:dyDescent="0.25">
      <c r="R1037" s="342"/>
      <c r="S1037" s="342"/>
      <c r="T1037" s="342"/>
      <c r="U1037" s="342"/>
      <c r="V1037" s="342"/>
      <c r="W1037" s="342"/>
      <c r="X1037" s="342"/>
      <c r="Y1037" s="342"/>
      <c r="Z1037" s="342"/>
      <c r="AA1037" s="342"/>
      <c r="AB1037" s="342"/>
      <c r="AC1037" s="342"/>
      <c r="AD1037" s="339"/>
    </row>
    <row r="1038" spans="18:30" x14ac:dyDescent="0.25">
      <c r="R1038" s="342"/>
      <c r="S1038" s="342"/>
      <c r="T1038" s="342"/>
      <c r="U1038" s="342"/>
      <c r="V1038" s="342"/>
      <c r="W1038" s="342"/>
      <c r="X1038" s="342"/>
      <c r="Y1038" s="342"/>
      <c r="Z1038" s="342"/>
      <c r="AA1038" s="342"/>
      <c r="AB1038" s="342"/>
      <c r="AC1038" s="342"/>
      <c r="AD1038" s="339"/>
    </row>
    <row r="1039" spans="18:30" x14ac:dyDescent="0.25">
      <c r="R1039" s="342"/>
      <c r="S1039" s="342"/>
      <c r="T1039" s="342"/>
      <c r="U1039" s="342"/>
      <c r="V1039" s="342"/>
      <c r="W1039" s="342"/>
      <c r="X1039" s="342"/>
      <c r="Y1039" s="342"/>
      <c r="Z1039" s="342"/>
      <c r="AA1039" s="342"/>
      <c r="AB1039" s="342"/>
      <c r="AC1039" s="342"/>
      <c r="AD1039" s="339"/>
    </row>
    <row r="1040" spans="18:30" x14ac:dyDescent="0.25">
      <c r="R1040" s="342"/>
      <c r="S1040" s="342"/>
      <c r="T1040" s="342"/>
      <c r="U1040" s="342"/>
      <c r="V1040" s="342"/>
      <c r="W1040" s="342"/>
      <c r="X1040" s="342"/>
      <c r="Y1040" s="342"/>
      <c r="Z1040" s="342"/>
      <c r="AA1040" s="342"/>
      <c r="AB1040" s="342"/>
      <c r="AC1040" s="342"/>
      <c r="AD1040" s="339"/>
    </row>
    <row r="1041" spans="18:30" x14ac:dyDescent="0.25">
      <c r="R1041" s="342"/>
      <c r="S1041" s="342"/>
      <c r="T1041" s="342"/>
      <c r="U1041" s="342"/>
      <c r="V1041" s="342"/>
      <c r="W1041" s="342"/>
      <c r="X1041" s="342"/>
      <c r="Y1041" s="342"/>
      <c r="Z1041" s="342"/>
      <c r="AA1041" s="342"/>
      <c r="AB1041" s="342"/>
      <c r="AC1041" s="342"/>
      <c r="AD1041" s="339"/>
    </row>
    <row r="1042" spans="18:30" x14ac:dyDescent="0.25">
      <c r="R1042" s="342"/>
      <c r="S1042" s="342"/>
      <c r="T1042" s="342"/>
      <c r="U1042" s="342"/>
      <c r="V1042" s="342"/>
      <c r="W1042" s="342"/>
      <c r="X1042" s="342"/>
      <c r="Y1042" s="342"/>
      <c r="Z1042" s="342"/>
      <c r="AA1042" s="342"/>
      <c r="AB1042" s="342"/>
      <c r="AC1042" s="342"/>
      <c r="AD1042" s="339"/>
    </row>
    <row r="1043" spans="18:30" x14ac:dyDescent="0.25">
      <c r="R1043" s="342"/>
      <c r="S1043" s="342"/>
      <c r="T1043" s="342"/>
      <c r="U1043" s="342"/>
      <c r="V1043" s="342"/>
      <c r="W1043" s="342"/>
      <c r="X1043" s="342"/>
      <c r="Y1043" s="342"/>
      <c r="Z1043" s="342"/>
      <c r="AA1043" s="342"/>
      <c r="AB1043" s="342"/>
      <c r="AC1043" s="342"/>
      <c r="AD1043" s="339"/>
    </row>
    <row r="1044" spans="18:30" x14ac:dyDescent="0.25">
      <c r="R1044" s="342"/>
      <c r="S1044" s="342"/>
      <c r="T1044" s="342"/>
      <c r="U1044" s="342"/>
      <c r="V1044" s="342"/>
      <c r="W1044" s="342"/>
      <c r="X1044" s="342"/>
      <c r="Y1044" s="342"/>
      <c r="Z1044" s="342"/>
      <c r="AA1044" s="342"/>
      <c r="AB1044" s="342"/>
      <c r="AC1044" s="342"/>
      <c r="AD1044" s="339"/>
    </row>
    <row r="1045" spans="18:30" x14ac:dyDescent="0.25">
      <c r="R1045" s="342"/>
      <c r="S1045" s="342"/>
      <c r="T1045" s="342"/>
      <c r="U1045" s="342"/>
      <c r="V1045" s="342"/>
      <c r="W1045" s="342"/>
      <c r="X1045" s="342"/>
      <c r="Y1045" s="342"/>
      <c r="Z1045" s="342"/>
      <c r="AA1045" s="342"/>
      <c r="AB1045" s="342"/>
      <c r="AC1045" s="342"/>
      <c r="AD1045" s="339"/>
    </row>
    <row r="1046" spans="18:30" x14ac:dyDescent="0.25">
      <c r="R1046" s="342"/>
      <c r="S1046" s="342"/>
      <c r="T1046" s="342"/>
      <c r="U1046" s="342"/>
      <c r="V1046" s="342"/>
      <c r="W1046" s="342"/>
      <c r="X1046" s="342"/>
      <c r="Y1046" s="342"/>
      <c r="Z1046" s="342"/>
      <c r="AA1046" s="342"/>
      <c r="AB1046" s="342"/>
      <c r="AC1046" s="342"/>
      <c r="AD1046" s="339"/>
    </row>
    <row r="1047" spans="18:30" x14ac:dyDescent="0.25">
      <c r="R1047" s="342"/>
      <c r="S1047" s="342"/>
      <c r="T1047" s="342"/>
      <c r="U1047" s="342"/>
      <c r="V1047" s="342"/>
      <c r="W1047" s="342"/>
      <c r="X1047" s="342"/>
      <c r="Y1047" s="342"/>
      <c r="Z1047" s="342"/>
      <c r="AA1047" s="342"/>
      <c r="AB1047" s="342"/>
      <c r="AC1047" s="342"/>
      <c r="AD1047" s="339"/>
    </row>
    <row r="1048" spans="18:30" x14ac:dyDescent="0.25">
      <c r="R1048" s="342"/>
      <c r="S1048" s="342"/>
      <c r="T1048" s="342"/>
      <c r="U1048" s="342"/>
      <c r="V1048" s="342"/>
      <c r="W1048" s="342"/>
      <c r="X1048" s="342"/>
      <c r="Y1048" s="342"/>
      <c r="Z1048" s="342"/>
      <c r="AA1048" s="342"/>
      <c r="AB1048" s="342"/>
      <c r="AC1048" s="342"/>
      <c r="AD1048" s="339"/>
    </row>
    <row r="1049" spans="18:30" x14ac:dyDescent="0.25">
      <c r="R1049" s="342"/>
      <c r="S1049" s="342"/>
      <c r="T1049" s="342"/>
      <c r="U1049" s="342"/>
      <c r="V1049" s="342"/>
      <c r="W1049" s="342"/>
      <c r="X1049" s="342"/>
      <c r="Y1049" s="342"/>
      <c r="Z1049" s="342"/>
      <c r="AA1049" s="342"/>
      <c r="AB1049" s="342"/>
      <c r="AC1049" s="342"/>
      <c r="AD1049" s="339"/>
    </row>
    <row r="1050" spans="18:30" x14ac:dyDescent="0.25">
      <c r="R1050" s="342"/>
      <c r="S1050" s="342"/>
      <c r="T1050" s="342"/>
      <c r="U1050" s="342"/>
      <c r="V1050" s="342"/>
      <c r="W1050" s="342"/>
      <c r="X1050" s="342"/>
      <c r="Y1050" s="342"/>
      <c r="Z1050" s="342"/>
      <c r="AA1050" s="342"/>
      <c r="AB1050" s="342"/>
      <c r="AC1050" s="342"/>
      <c r="AD1050" s="339"/>
    </row>
    <row r="1051" spans="18:30" x14ac:dyDescent="0.25">
      <c r="R1051" s="342"/>
      <c r="S1051" s="342"/>
      <c r="T1051" s="342"/>
      <c r="U1051" s="342"/>
      <c r="V1051" s="342"/>
      <c r="W1051" s="342"/>
      <c r="X1051" s="342"/>
      <c r="Y1051" s="342"/>
      <c r="Z1051" s="342"/>
      <c r="AA1051" s="342"/>
      <c r="AB1051" s="342"/>
      <c r="AC1051" s="342"/>
      <c r="AD1051" s="339"/>
    </row>
    <row r="1052" spans="18:30" x14ac:dyDescent="0.25">
      <c r="R1052" s="342"/>
      <c r="S1052" s="342"/>
      <c r="T1052" s="342"/>
      <c r="U1052" s="342"/>
      <c r="V1052" s="342"/>
      <c r="W1052" s="342"/>
      <c r="X1052" s="342"/>
      <c r="Y1052" s="342"/>
      <c r="Z1052" s="342"/>
      <c r="AA1052" s="342"/>
      <c r="AB1052" s="342"/>
      <c r="AC1052" s="342"/>
      <c r="AD1052" s="339"/>
    </row>
    <row r="1053" spans="18:30" x14ac:dyDescent="0.25">
      <c r="R1053" s="342"/>
      <c r="S1053" s="342"/>
      <c r="T1053" s="342"/>
      <c r="U1053" s="342"/>
      <c r="V1053" s="342"/>
      <c r="W1053" s="342"/>
      <c r="X1053" s="342"/>
      <c r="Y1053" s="342"/>
      <c r="Z1053" s="342"/>
      <c r="AA1053" s="342"/>
      <c r="AB1053" s="342"/>
      <c r="AC1053" s="342"/>
      <c r="AD1053" s="339"/>
    </row>
    <row r="1054" spans="18:30" x14ac:dyDescent="0.25">
      <c r="R1054" s="342"/>
      <c r="S1054" s="342"/>
      <c r="T1054" s="342"/>
      <c r="U1054" s="342"/>
      <c r="V1054" s="342"/>
      <c r="W1054" s="342"/>
      <c r="X1054" s="342"/>
      <c r="Y1054" s="342"/>
      <c r="Z1054" s="342"/>
      <c r="AA1054" s="342"/>
      <c r="AB1054" s="342"/>
      <c r="AC1054" s="342"/>
      <c r="AD1054" s="339"/>
    </row>
    <row r="1055" spans="18:30" x14ac:dyDescent="0.25">
      <c r="R1055" s="342"/>
      <c r="S1055" s="342"/>
      <c r="T1055" s="342"/>
      <c r="U1055" s="342"/>
      <c r="V1055" s="342"/>
      <c r="W1055" s="342"/>
      <c r="X1055" s="342"/>
      <c r="Y1055" s="342"/>
      <c r="Z1055" s="342"/>
      <c r="AA1055" s="342"/>
      <c r="AB1055" s="342"/>
      <c r="AC1055" s="342"/>
      <c r="AD1055" s="339"/>
    </row>
    <row r="1056" spans="18:30" x14ac:dyDescent="0.25">
      <c r="R1056" s="342"/>
      <c r="S1056" s="342"/>
      <c r="T1056" s="342"/>
      <c r="U1056" s="342"/>
      <c r="V1056" s="342"/>
      <c r="W1056" s="342"/>
      <c r="X1056" s="342"/>
      <c r="Y1056" s="342"/>
      <c r="Z1056" s="342"/>
      <c r="AA1056" s="342"/>
      <c r="AB1056" s="342"/>
      <c r="AC1056" s="342"/>
      <c r="AD1056" s="339"/>
    </row>
    <row r="1057" spans="18:30" x14ac:dyDescent="0.25">
      <c r="R1057" s="342"/>
      <c r="S1057" s="342"/>
      <c r="T1057" s="342"/>
      <c r="U1057" s="342"/>
      <c r="V1057" s="342"/>
      <c r="W1057" s="342"/>
      <c r="X1057" s="342"/>
      <c r="Y1057" s="342"/>
      <c r="Z1057" s="342"/>
      <c r="AA1057" s="342"/>
      <c r="AB1057" s="342"/>
      <c r="AC1057" s="342"/>
      <c r="AD1057" s="339"/>
    </row>
    <row r="1058" spans="18:30" x14ac:dyDescent="0.25">
      <c r="R1058" s="342"/>
      <c r="S1058" s="342"/>
      <c r="T1058" s="342"/>
      <c r="U1058" s="342"/>
      <c r="V1058" s="342"/>
      <c r="W1058" s="342"/>
      <c r="X1058" s="342"/>
      <c r="Y1058" s="342"/>
      <c r="Z1058" s="342"/>
      <c r="AA1058" s="342"/>
      <c r="AB1058" s="342"/>
      <c r="AC1058" s="342"/>
      <c r="AD1058" s="339"/>
    </row>
    <row r="1059" spans="18:30" x14ac:dyDescent="0.25">
      <c r="R1059" s="342"/>
      <c r="S1059" s="342"/>
      <c r="T1059" s="342"/>
      <c r="U1059" s="342"/>
      <c r="V1059" s="342"/>
      <c r="W1059" s="342"/>
      <c r="X1059" s="342"/>
      <c r="Y1059" s="342"/>
      <c r="Z1059" s="342"/>
      <c r="AA1059" s="342"/>
      <c r="AB1059" s="342"/>
      <c r="AC1059" s="342"/>
      <c r="AD1059" s="339"/>
    </row>
    <row r="1060" spans="18:30" x14ac:dyDescent="0.25">
      <c r="R1060" s="342"/>
      <c r="S1060" s="342"/>
      <c r="T1060" s="342"/>
      <c r="U1060" s="342"/>
      <c r="V1060" s="342"/>
      <c r="W1060" s="342"/>
      <c r="X1060" s="342"/>
      <c r="Y1060" s="342"/>
      <c r="Z1060" s="342"/>
      <c r="AA1060" s="342"/>
      <c r="AB1060" s="342"/>
      <c r="AC1060" s="342"/>
      <c r="AD1060" s="339"/>
    </row>
    <row r="1061" spans="18:30" x14ac:dyDescent="0.25">
      <c r="R1061" s="342"/>
      <c r="S1061" s="342"/>
      <c r="T1061" s="342"/>
      <c r="U1061" s="342"/>
      <c r="V1061" s="342"/>
      <c r="W1061" s="342"/>
      <c r="X1061" s="342"/>
      <c r="Y1061" s="342"/>
      <c r="Z1061" s="342"/>
      <c r="AA1061" s="342"/>
      <c r="AB1061" s="342"/>
      <c r="AC1061" s="342"/>
      <c r="AD1061" s="339"/>
    </row>
    <row r="1062" spans="18:30" x14ac:dyDescent="0.25">
      <c r="R1062" s="342"/>
      <c r="S1062" s="342"/>
      <c r="T1062" s="342"/>
      <c r="U1062" s="342"/>
      <c r="V1062" s="342"/>
      <c r="W1062" s="342"/>
      <c r="X1062" s="342"/>
      <c r="Y1062" s="342"/>
      <c r="Z1062" s="342"/>
      <c r="AA1062" s="342"/>
      <c r="AB1062" s="342"/>
      <c r="AC1062" s="342"/>
      <c r="AD1062" s="339"/>
    </row>
    <row r="1063" spans="18:30" x14ac:dyDescent="0.25">
      <c r="R1063" s="342"/>
      <c r="S1063" s="342"/>
      <c r="T1063" s="342"/>
      <c r="U1063" s="342"/>
      <c r="V1063" s="342"/>
      <c r="W1063" s="342"/>
      <c r="X1063" s="342"/>
      <c r="Y1063" s="342"/>
      <c r="Z1063" s="342"/>
      <c r="AA1063" s="342"/>
      <c r="AB1063" s="342"/>
      <c r="AC1063" s="342"/>
      <c r="AD1063" s="339"/>
    </row>
    <row r="1064" spans="18:30" x14ac:dyDescent="0.25">
      <c r="R1064" s="342"/>
      <c r="S1064" s="342"/>
      <c r="T1064" s="342"/>
      <c r="U1064" s="342"/>
      <c r="V1064" s="342"/>
      <c r="W1064" s="342"/>
      <c r="X1064" s="342"/>
      <c r="Y1064" s="342"/>
      <c r="Z1064" s="342"/>
      <c r="AA1064" s="342"/>
      <c r="AB1064" s="342"/>
      <c r="AC1064" s="342"/>
      <c r="AD1064" s="339"/>
    </row>
    <row r="1065" spans="18:30" x14ac:dyDescent="0.25">
      <c r="R1065" s="342"/>
      <c r="S1065" s="342"/>
      <c r="T1065" s="342"/>
      <c r="U1065" s="342"/>
      <c r="V1065" s="342"/>
      <c r="W1065" s="342"/>
      <c r="X1065" s="342"/>
      <c r="Y1065" s="342"/>
      <c r="Z1065" s="342"/>
      <c r="AA1065" s="342"/>
      <c r="AB1065" s="342"/>
      <c r="AC1065" s="342"/>
      <c r="AD1065" s="339"/>
    </row>
    <row r="1066" spans="18:30" x14ac:dyDescent="0.25">
      <c r="R1066" s="342"/>
      <c r="S1066" s="342"/>
      <c r="T1066" s="342"/>
      <c r="U1066" s="342"/>
      <c r="V1066" s="342"/>
      <c r="W1066" s="342"/>
      <c r="X1066" s="342"/>
      <c r="Y1066" s="342"/>
      <c r="Z1066" s="342"/>
      <c r="AA1066" s="342"/>
      <c r="AB1066" s="342"/>
      <c r="AC1066" s="342"/>
      <c r="AD1066" s="339"/>
    </row>
    <row r="1067" spans="18:30" x14ac:dyDescent="0.25">
      <c r="R1067" s="342"/>
      <c r="S1067" s="342"/>
      <c r="T1067" s="342"/>
      <c r="U1067" s="342"/>
      <c r="V1067" s="342"/>
      <c r="W1067" s="342"/>
      <c r="X1067" s="342"/>
      <c r="Y1067" s="342"/>
      <c r="Z1067" s="342"/>
      <c r="AA1067" s="342"/>
      <c r="AB1067" s="342"/>
      <c r="AC1067" s="342"/>
      <c r="AD1067" s="339"/>
    </row>
    <row r="1068" spans="18:30" x14ac:dyDescent="0.25">
      <c r="R1068" s="342"/>
      <c r="S1068" s="342"/>
      <c r="T1068" s="342"/>
      <c r="U1068" s="342"/>
      <c r="V1068" s="342"/>
      <c r="W1068" s="342"/>
      <c r="X1068" s="342"/>
      <c r="Y1068" s="342"/>
      <c r="Z1068" s="342"/>
      <c r="AA1068" s="342"/>
      <c r="AB1068" s="342"/>
      <c r="AC1068" s="342"/>
      <c r="AD1068" s="339"/>
    </row>
    <row r="1069" spans="18:30" x14ac:dyDescent="0.25">
      <c r="R1069" s="342"/>
      <c r="S1069" s="342"/>
      <c r="T1069" s="342"/>
      <c r="U1069" s="342"/>
      <c r="V1069" s="342"/>
      <c r="W1069" s="342"/>
      <c r="X1069" s="342"/>
      <c r="Y1069" s="342"/>
      <c r="Z1069" s="342"/>
      <c r="AA1069" s="342"/>
      <c r="AB1069" s="342"/>
      <c r="AC1069" s="342"/>
      <c r="AD1069" s="339"/>
    </row>
    <row r="1070" spans="18:30" x14ac:dyDescent="0.25">
      <c r="R1070" s="342"/>
      <c r="S1070" s="342"/>
      <c r="T1070" s="342"/>
      <c r="U1070" s="342"/>
      <c r="V1070" s="342"/>
      <c r="W1070" s="342"/>
      <c r="X1070" s="342"/>
      <c r="Y1070" s="342"/>
      <c r="Z1070" s="342"/>
      <c r="AA1070" s="342"/>
      <c r="AB1070" s="342"/>
      <c r="AC1070" s="342"/>
      <c r="AD1070" s="339"/>
    </row>
    <row r="1071" spans="18:30" x14ac:dyDescent="0.25">
      <c r="R1071" s="342"/>
      <c r="S1071" s="342"/>
      <c r="T1071" s="342"/>
      <c r="U1071" s="342"/>
      <c r="V1071" s="342"/>
      <c r="W1071" s="342"/>
      <c r="X1071" s="342"/>
      <c r="Y1071" s="342"/>
      <c r="Z1071" s="342"/>
      <c r="AA1071" s="342"/>
      <c r="AB1071" s="342"/>
      <c r="AC1071" s="342"/>
      <c r="AD1071" s="339"/>
    </row>
    <row r="1072" spans="18:30" x14ac:dyDescent="0.25">
      <c r="R1072" s="342"/>
      <c r="S1072" s="342"/>
      <c r="T1072" s="342"/>
      <c r="U1072" s="342"/>
      <c r="V1072" s="342"/>
      <c r="W1072" s="342"/>
      <c r="X1072" s="342"/>
      <c r="Y1072" s="342"/>
      <c r="Z1072" s="342"/>
      <c r="AA1072" s="342"/>
      <c r="AB1072" s="342"/>
      <c r="AC1072" s="342"/>
      <c r="AD1072" s="339"/>
    </row>
    <row r="1073" spans="18:30" x14ac:dyDescent="0.25">
      <c r="R1073" s="342"/>
      <c r="S1073" s="342"/>
      <c r="T1073" s="342"/>
      <c r="U1073" s="342"/>
      <c r="V1073" s="342"/>
      <c r="W1073" s="342"/>
      <c r="X1073" s="342"/>
      <c r="Y1073" s="342"/>
      <c r="Z1073" s="342"/>
      <c r="AA1073" s="342"/>
      <c r="AB1073" s="342"/>
      <c r="AC1073" s="342"/>
      <c r="AD1073" s="339"/>
    </row>
    <row r="1074" spans="18:30" x14ac:dyDescent="0.25">
      <c r="R1074" s="342"/>
      <c r="S1074" s="342"/>
      <c r="T1074" s="342"/>
      <c r="U1074" s="342"/>
      <c r="V1074" s="342"/>
      <c r="W1074" s="342"/>
      <c r="X1074" s="342"/>
      <c r="Y1074" s="342"/>
      <c r="Z1074" s="342"/>
      <c r="AA1074" s="342"/>
      <c r="AB1074" s="342"/>
      <c r="AC1074" s="342"/>
      <c r="AD1074" s="339"/>
    </row>
    <row r="1075" spans="18:30" x14ac:dyDescent="0.25">
      <c r="R1075" s="342"/>
      <c r="S1075" s="342"/>
      <c r="T1075" s="342"/>
      <c r="U1075" s="342"/>
      <c r="V1075" s="342"/>
      <c r="W1075" s="342"/>
      <c r="X1075" s="342"/>
      <c r="Y1075" s="342"/>
      <c r="Z1075" s="342"/>
      <c r="AA1075" s="342"/>
      <c r="AB1075" s="342"/>
      <c r="AC1075" s="342"/>
      <c r="AD1075" s="339"/>
    </row>
    <row r="1076" spans="18:30" x14ac:dyDescent="0.25">
      <c r="R1076" s="342"/>
      <c r="S1076" s="342"/>
      <c r="T1076" s="342"/>
      <c r="U1076" s="342"/>
      <c r="V1076" s="342"/>
      <c r="W1076" s="342"/>
      <c r="X1076" s="342"/>
      <c r="Y1076" s="342"/>
      <c r="Z1076" s="342"/>
      <c r="AA1076" s="342"/>
      <c r="AB1076" s="342"/>
      <c r="AC1076" s="342"/>
      <c r="AD1076" s="339"/>
    </row>
    <row r="1077" spans="18:30" x14ac:dyDescent="0.25">
      <c r="R1077" s="342"/>
      <c r="S1077" s="342"/>
      <c r="T1077" s="342"/>
      <c r="U1077" s="342"/>
      <c r="V1077" s="342"/>
      <c r="W1077" s="342"/>
      <c r="X1077" s="342"/>
      <c r="Y1077" s="342"/>
      <c r="Z1077" s="342"/>
      <c r="AA1077" s="342"/>
      <c r="AB1077" s="342"/>
      <c r="AC1077" s="342"/>
      <c r="AD1077" s="339"/>
    </row>
    <row r="1078" spans="18:30" x14ac:dyDescent="0.25">
      <c r="R1078" s="342"/>
      <c r="S1078" s="342"/>
      <c r="T1078" s="342"/>
      <c r="U1078" s="342"/>
      <c r="V1078" s="342"/>
      <c r="W1078" s="342"/>
      <c r="X1078" s="342"/>
      <c r="Y1078" s="342"/>
      <c r="Z1078" s="342"/>
      <c r="AA1078" s="342"/>
      <c r="AB1078" s="342"/>
      <c r="AC1078" s="342"/>
      <c r="AD1078" s="339"/>
    </row>
    <row r="1079" spans="18:30" x14ac:dyDescent="0.25">
      <c r="R1079" s="342"/>
      <c r="S1079" s="342"/>
      <c r="T1079" s="342"/>
      <c r="U1079" s="342"/>
      <c r="V1079" s="342"/>
      <c r="W1079" s="342"/>
      <c r="X1079" s="342"/>
      <c r="Y1079" s="342"/>
      <c r="Z1079" s="342"/>
      <c r="AA1079" s="342"/>
      <c r="AB1079" s="342"/>
      <c r="AC1079" s="342"/>
      <c r="AD1079" s="339"/>
    </row>
    <row r="1080" spans="18:30" x14ac:dyDescent="0.25">
      <c r="R1080" s="342"/>
      <c r="S1080" s="342"/>
      <c r="T1080" s="342"/>
      <c r="U1080" s="342"/>
      <c r="V1080" s="342"/>
      <c r="W1080" s="342"/>
      <c r="X1080" s="342"/>
      <c r="Y1080" s="342"/>
      <c r="Z1080" s="342"/>
      <c r="AA1080" s="342"/>
      <c r="AB1080" s="342"/>
      <c r="AC1080" s="342"/>
      <c r="AD1080" s="339"/>
    </row>
    <row r="1081" spans="18:30" x14ac:dyDescent="0.25">
      <c r="R1081" s="342"/>
      <c r="S1081" s="342"/>
      <c r="T1081" s="342"/>
      <c r="U1081" s="342"/>
      <c r="V1081" s="342"/>
      <c r="W1081" s="342"/>
      <c r="X1081" s="342"/>
      <c r="Y1081" s="342"/>
      <c r="Z1081" s="342"/>
      <c r="AA1081" s="342"/>
      <c r="AB1081" s="342"/>
      <c r="AC1081" s="342"/>
      <c r="AD1081" s="339"/>
    </row>
    <row r="1082" spans="18:30" x14ac:dyDescent="0.25">
      <c r="R1082" s="342"/>
      <c r="S1082" s="342"/>
      <c r="T1082" s="342"/>
      <c r="U1082" s="342"/>
      <c r="V1082" s="342"/>
      <c r="W1082" s="342"/>
      <c r="X1082" s="342"/>
      <c r="Y1082" s="342"/>
      <c r="Z1082" s="342"/>
      <c r="AA1082" s="342"/>
      <c r="AB1082" s="342"/>
      <c r="AC1082" s="342"/>
      <c r="AD1082" s="339"/>
    </row>
    <row r="1083" spans="18:30" x14ac:dyDescent="0.25">
      <c r="R1083" s="342"/>
      <c r="S1083" s="342"/>
      <c r="T1083" s="342"/>
      <c r="U1083" s="342"/>
      <c r="V1083" s="342"/>
      <c r="W1083" s="342"/>
      <c r="X1083" s="342"/>
      <c r="Y1083" s="342"/>
      <c r="Z1083" s="342"/>
      <c r="AA1083" s="342"/>
      <c r="AB1083" s="342"/>
      <c r="AC1083" s="342"/>
      <c r="AD1083" s="339"/>
    </row>
    <row r="1084" spans="18:30" x14ac:dyDescent="0.25">
      <c r="R1084" s="342"/>
      <c r="S1084" s="342"/>
      <c r="T1084" s="342"/>
      <c r="U1084" s="342"/>
      <c r="V1084" s="342"/>
      <c r="W1084" s="342"/>
      <c r="X1084" s="342"/>
      <c r="Y1084" s="342"/>
      <c r="Z1084" s="342"/>
      <c r="AA1084" s="342"/>
      <c r="AB1084" s="342"/>
      <c r="AC1084" s="342"/>
      <c r="AD1084" s="339"/>
    </row>
    <row r="1085" spans="18:30" x14ac:dyDescent="0.25">
      <c r="R1085" s="342"/>
      <c r="S1085" s="342"/>
      <c r="T1085" s="342"/>
      <c r="U1085" s="342"/>
      <c r="V1085" s="342"/>
      <c r="W1085" s="342"/>
      <c r="X1085" s="342"/>
      <c r="Y1085" s="342"/>
      <c r="Z1085" s="342"/>
      <c r="AA1085" s="342"/>
      <c r="AB1085" s="342"/>
      <c r="AC1085" s="342"/>
      <c r="AD1085" s="339"/>
    </row>
    <row r="1086" spans="18:30" x14ac:dyDescent="0.25">
      <c r="R1086" s="342"/>
      <c r="S1086" s="342"/>
      <c r="T1086" s="342"/>
      <c r="U1086" s="342"/>
      <c r="V1086" s="342"/>
      <c r="W1086" s="342"/>
      <c r="X1086" s="342"/>
      <c r="Y1086" s="342"/>
      <c r="Z1086" s="342"/>
      <c r="AA1086" s="342"/>
      <c r="AB1086" s="342"/>
      <c r="AC1086" s="342"/>
      <c r="AD1086" s="339"/>
    </row>
    <row r="1087" spans="18:30" x14ac:dyDescent="0.25">
      <c r="R1087" s="342"/>
      <c r="S1087" s="342"/>
      <c r="T1087" s="342"/>
      <c r="U1087" s="342"/>
      <c r="V1087" s="342"/>
      <c r="W1087" s="342"/>
      <c r="X1087" s="342"/>
      <c r="Y1087" s="342"/>
      <c r="Z1087" s="342"/>
      <c r="AA1087" s="342"/>
      <c r="AB1087" s="342"/>
      <c r="AC1087" s="342"/>
      <c r="AD1087" s="339"/>
    </row>
    <row r="1088" spans="18:30" x14ac:dyDescent="0.25">
      <c r="R1088" s="342"/>
      <c r="S1088" s="342"/>
      <c r="T1088" s="342"/>
      <c r="U1088" s="342"/>
      <c r="V1088" s="342"/>
      <c r="W1088" s="342"/>
      <c r="X1088" s="342"/>
      <c r="Y1088" s="342"/>
      <c r="Z1088" s="342"/>
      <c r="AA1088" s="342"/>
      <c r="AB1088" s="342"/>
      <c r="AC1088" s="342"/>
      <c r="AD1088" s="339"/>
    </row>
    <row r="1089" spans="18:30" x14ac:dyDescent="0.25">
      <c r="R1089" s="342"/>
      <c r="S1089" s="342"/>
      <c r="T1089" s="342"/>
      <c r="U1089" s="342"/>
      <c r="V1089" s="342"/>
      <c r="W1089" s="342"/>
      <c r="X1089" s="342"/>
      <c r="Y1089" s="342"/>
      <c r="Z1089" s="342"/>
      <c r="AA1089" s="342"/>
      <c r="AB1089" s="342"/>
      <c r="AC1089" s="342"/>
      <c r="AD1089" s="339"/>
    </row>
    <row r="1090" spans="18:30" x14ac:dyDescent="0.25">
      <c r="R1090" s="342"/>
      <c r="S1090" s="342"/>
      <c r="T1090" s="342"/>
      <c r="U1090" s="342"/>
      <c r="V1090" s="342"/>
      <c r="W1090" s="342"/>
      <c r="X1090" s="342"/>
      <c r="Y1090" s="342"/>
      <c r="Z1090" s="342"/>
      <c r="AA1090" s="342"/>
      <c r="AB1090" s="342"/>
      <c r="AC1090" s="342"/>
      <c r="AD1090" s="339"/>
    </row>
    <row r="1091" spans="18:30" x14ac:dyDescent="0.25">
      <c r="R1091" s="342"/>
      <c r="S1091" s="342"/>
      <c r="T1091" s="342"/>
      <c r="U1091" s="342"/>
      <c r="V1091" s="342"/>
      <c r="W1091" s="342"/>
      <c r="X1091" s="342"/>
      <c r="Y1091" s="342"/>
      <c r="Z1091" s="342"/>
      <c r="AA1091" s="342"/>
      <c r="AB1091" s="342"/>
      <c r="AC1091" s="342"/>
      <c r="AD1091" s="339"/>
    </row>
    <row r="1092" spans="18:30" x14ac:dyDescent="0.25">
      <c r="R1092" s="342"/>
      <c r="S1092" s="342"/>
      <c r="T1092" s="342"/>
      <c r="U1092" s="342"/>
      <c r="V1092" s="342"/>
      <c r="W1092" s="342"/>
      <c r="X1092" s="342"/>
      <c r="Y1092" s="342"/>
      <c r="Z1092" s="342"/>
      <c r="AA1092" s="342"/>
      <c r="AB1092" s="342"/>
      <c r="AC1092" s="342"/>
      <c r="AD1092" s="339"/>
    </row>
    <row r="1093" spans="18:30" x14ac:dyDescent="0.25">
      <c r="R1093" s="342"/>
      <c r="S1093" s="342"/>
      <c r="T1093" s="342"/>
      <c r="U1093" s="342"/>
      <c r="V1093" s="342"/>
      <c r="W1093" s="342"/>
      <c r="X1093" s="342"/>
      <c r="Y1093" s="342"/>
      <c r="Z1093" s="342"/>
      <c r="AA1093" s="342"/>
      <c r="AB1093" s="342"/>
      <c r="AC1093" s="342"/>
      <c r="AD1093" s="339"/>
    </row>
    <row r="1094" spans="18:30" x14ac:dyDescent="0.25">
      <c r="R1094" s="342"/>
      <c r="S1094" s="342"/>
      <c r="T1094" s="342"/>
      <c r="U1094" s="342"/>
      <c r="V1094" s="342"/>
      <c r="W1094" s="342"/>
      <c r="X1094" s="342"/>
      <c r="Y1094" s="342"/>
      <c r="Z1094" s="342"/>
      <c r="AA1094" s="342"/>
      <c r="AB1094" s="342"/>
      <c r="AC1094" s="342"/>
      <c r="AD1094" s="339"/>
    </row>
    <row r="1095" spans="18:30" x14ac:dyDescent="0.25">
      <c r="R1095" s="342"/>
      <c r="S1095" s="342"/>
      <c r="T1095" s="342"/>
      <c r="U1095" s="342"/>
      <c r="V1095" s="342"/>
      <c r="W1095" s="342"/>
      <c r="X1095" s="342"/>
      <c r="Y1095" s="342"/>
      <c r="Z1095" s="342"/>
      <c r="AA1095" s="342"/>
      <c r="AB1095" s="342"/>
      <c r="AC1095" s="342"/>
      <c r="AD1095" s="339"/>
    </row>
    <row r="1096" spans="18:30" x14ac:dyDescent="0.25">
      <c r="R1096" s="342"/>
      <c r="S1096" s="342"/>
      <c r="T1096" s="342"/>
      <c r="U1096" s="342"/>
      <c r="V1096" s="342"/>
      <c r="W1096" s="342"/>
      <c r="X1096" s="342"/>
      <c r="Y1096" s="342"/>
      <c r="Z1096" s="342"/>
      <c r="AA1096" s="342"/>
      <c r="AB1096" s="342"/>
      <c r="AC1096" s="342"/>
      <c r="AD1096" s="339"/>
    </row>
    <row r="1097" spans="18:30" x14ac:dyDescent="0.25">
      <c r="R1097" s="342"/>
      <c r="S1097" s="342"/>
      <c r="T1097" s="342"/>
      <c r="U1097" s="342"/>
      <c r="V1097" s="342"/>
      <c r="W1097" s="342"/>
      <c r="X1097" s="342"/>
      <c r="Y1097" s="342"/>
      <c r="Z1097" s="342"/>
      <c r="AA1097" s="342"/>
      <c r="AB1097" s="342"/>
      <c r="AC1097" s="342"/>
      <c r="AD1097" s="339"/>
    </row>
    <row r="1098" spans="18:30" x14ac:dyDescent="0.25">
      <c r="R1098" s="342"/>
      <c r="S1098" s="342"/>
      <c r="T1098" s="342"/>
      <c r="U1098" s="342"/>
      <c r="V1098" s="342"/>
      <c r="W1098" s="342"/>
      <c r="X1098" s="342"/>
      <c r="Y1098" s="342"/>
      <c r="Z1098" s="342"/>
      <c r="AA1098" s="342"/>
      <c r="AB1098" s="342"/>
      <c r="AC1098" s="342"/>
      <c r="AD1098" s="339"/>
    </row>
    <row r="1099" spans="18:30" x14ac:dyDescent="0.25">
      <c r="R1099" s="342"/>
      <c r="S1099" s="342"/>
      <c r="T1099" s="342"/>
      <c r="U1099" s="342"/>
      <c r="V1099" s="342"/>
      <c r="W1099" s="342"/>
      <c r="X1099" s="342"/>
      <c r="Y1099" s="342"/>
      <c r="Z1099" s="342"/>
      <c r="AA1099" s="342"/>
      <c r="AB1099" s="342"/>
      <c r="AC1099" s="342"/>
      <c r="AD1099" s="339"/>
    </row>
    <row r="1100" spans="18:30" x14ac:dyDescent="0.25">
      <c r="R1100" s="342"/>
      <c r="S1100" s="342"/>
      <c r="T1100" s="342"/>
      <c r="U1100" s="342"/>
      <c r="V1100" s="342"/>
      <c r="W1100" s="342"/>
      <c r="X1100" s="342"/>
      <c r="Y1100" s="342"/>
      <c r="Z1100" s="342"/>
      <c r="AA1100" s="342"/>
      <c r="AB1100" s="342"/>
      <c r="AC1100" s="342"/>
      <c r="AD1100" s="339"/>
    </row>
    <row r="1101" spans="18:30" x14ac:dyDescent="0.25">
      <c r="R1101" s="342"/>
      <c r="S1101" s="342"/>
      <c r="T1101" s="342"/>
      <c r="U1101" s="342"/>
      <c r="V1101" s="342"/>
      <c r="W1101" s="342"/>
      <c r="X1101" s="342"/>
      <c r="Y1101" s="342"/>
      <c r="Z1101" s="342"/>
      <c r="AA1101" s="342"/>
      <c r="AB1101" s="342"/>
      <c r="AC1101" s="342"/>
      <c r="AD1101" s="339"/>
    </row>
    <row r="1102" spans="18:30" x14ac:dyDescent="0.25">
      <c r="R1102" s="342"/>
      <c r="S1102" s="342"/>
      <c r="T1102" s="342"/>
      <c r="U1102" s="342"/>
      <c r="V1102" s="342"/>
      <c r="W1102" s="342"/>
      <c r="X1102" s="342"/>
      <c r="Y1102" s="342"/>
      <c r="Z1102" s="342"/>
      <c r="AA1102" s="342"/>
      <c r="AB1102" s="342"/>
      <c r="AC1102" s="342"/>
      <c r="AD1102" s="339"/>
    </row>
    <row r="1103" spans="18:30" x14ac:dyDescent="0.25">
      <c r="R1103" s="342"/>
      <c r="S1103" s="342"/>
      <c r="T1103" s="342"/>
      <c r="U1103" s="342"/>
      <c r="V1103" s="342"/>
      <c r="W1103" s="342"/>
      <c r="X1103" s="342"/>
      <c r="Y1103" s="342"/>
      <c r="Z1103" s="342"/>
      <c r="AA1103" s="342"/>
      <c r="AB1103" s="342"/>
      <c r="AC1103" s="342"/>
      <c r="AD1103" s="339"/>
    </row>
    <row r="1104" spans="18:30" x14ac:dyDescent="0.25">
      <c r="R1104" s="342"/>
      <c r="S1104" s="342"/>
      <c r="T1104" s="342"/>
      <c r="U1104" s="342"/>
      <c r="V1104" s="342"/>
      <c r="W1104" s="342"/>
      <c r="X1104" s="342"/>
      <c r="Y1104" s="342"/>
      <c r="Z1104" s="342"/>
      <c r="AA1104" s="342"/>
      <c r="AB1104" s="342"/>
      <c r="AC1104" s="342"/>
      <c r="AD1104" s="339"/>
    </row>
    <row r="1105" spans="18:30" x14ac:dyDescent="0.25">
      <c r="R1105" s="342"/>
      <c r="S1105" s="342"/>
      <c r="T1105" s="342"/>
      <c r="U1105" s="342"/>
      <c r="V1105" s="342"/>
      <c r="W1105" s="342"/>
      <c r="X1105" s="342"/>
      <c r="Y1105" s="342"/>
      <c r="Z1105" s="342"/>
      <c r="AA1105" s="342"/>
      <c r="AB1105" s="342"/>
      <c r="AC1105" s="342"/>
      <c r="AD1105" s="339"/>
    </row>
    <row r="1106" spans="18:30" x14ac:dyDescent="0.25">
      <c r="R1106" s="342"/>
      <c r="S1106" s="342"/>
      <c r="T1106" s="342"/>
      <c r="U1106" s="342"/>
      <c r="V1106" s="342"/>
      <c r="W1106" s="342"/>
      <c r="X1106" s="342"/>
      <c r="Y1106" s="342"/>
      <c r="Z1106" s="342"/>
      <c r="AA1106" s="342"/>
      <c r="AB1106" s="342"/>
      <c r="AC1106" s="342"/>
      <c r="AD1106" s="339"/>
    </row>
    <row r="1107" spans="18:30" x14ac:dyDescent="0.25">
      <c r="R1107" s="342"/>
      <c r="S1107" s="342"/>
      <c r="T1107" s="342"/>
      <c r="U1107" s="342"/>
      <c r="V1107" s="342"/>
      <c r="W1107" s="342"/>
      <c r="X1107" s="342"/>
      <c r="Y1107" s="342"/>
      <c r="Z1107" s="342"/>
      <c r="AA1107" s="342"/>
      <c r="AB1107" s="342"/>
      <c r="AC1107" s="342"/>
      <c r="AD1107" s="339"/>
    </row>
    <row r="1108" spans="18:30" x14ac:dyDescent="0.25">
      <c r="R1108" s="342"/>
      <c r="S1108" s="342"/>
      <c r="T1108" s="342"/>
      <c r="U1108" s="342"/>
      <c r="V1108" s="342"/>
      <c r="W1108" s="342"/>
      <c r="X1108" s="342"/>
      <c r="Y1108" s="342"/>
      <c r="Z1108" s="342"/>
      <c r="AA1108" s="342"/>
      <c r="AB1108" s="342"/>
      <c r="AC1108" s="342"/>
      <c r="AD1108" s="339"/>
    </row>
    <row r="1109" spans="18:30" x14ac:dyDescent="0.25">
      <c r="R1109" s="342"/>
      <c r="S1109" s="342"/>
      <c r="T1109" s="342"/>
      <c r="U1109" s="342"/>
      <c r="V1109" s="342"/>
      <c r="W1109" s="342"/>
      <c r="X1109" s="342"/>
      <c r="Y1109" s="342"/>
      <c r="Z1109" s="342"/>
      <c r="AA1109" s="342"/>
      <c r="AB1109" s="342"/>
      <c r="AC1109" s="342"/>
      <c r="AD1109" s="339"/>
    </row>
    <row r="1110" spans="18:30" x14ac:dyDescent="0.25">
      <c r="R1110" s="342"/>
      <c r="S1110" s="342"/>
      <c r="T1110" s="342"/>
      <c r="U1110" s="342"/>
      <c r="V1110" s="342"/>
      <c r="W1110" s="342"/>
      <c r="X1110" s="342"/>
      <c r="Y1110" s="342"/>
      <c r="Z1110" s="342"/>
      <c r="AA1110" s="342"/>
      <c r="AB1110" s="342"/>
      <c r="AC1110" s="342"/>
      <c r="AD1110" s="339"/>
    </row>
    <row r="1111" spans="18:30" x14ac:dyDescent="0.25">
      <c r="R1111" s="342"/>
      <c r="S1111" s="342"/>
      <c r="T1111" s="342"/>
      <c r="U1111" s="342"/>
      <c r="V1111" s="342"/>
      <c r="W1111" s="342"/>
      <c r="X1111" s="342"/>
      <c r="Y1111" s="342"/>
      <c r="Z1111" s="342"/>
      <c r="AA1111" s="342"/>
      <c r="AB1111" s="342"/>
      <c r="AC1111" s="342"/>
      <c r="AD1111" s="339"/>
    </row>
    <row r="1112" spans="18:30" x14ac:dyDescent="0.25">
      <c r="R1112" s="342"/>
      <c r="S1112" s="342"/>
      <c r="T1112" s="342"/>
      <c r="U1112" s="342"/>
      <c r="V1112" s="342"/>
      <c r="W1112" s="342"/>
      <c r="X1112" s="342"/>
      <c r="Y1112" s="342"/>
      <c r="Z1112" s="342"/>
      <c r="AA1112" s="342"/>
      <c r="AB1112" s="342"/>
      <c r="AC1112" s="342"/>
      <c r="AD1112" s="339"/>
    </row>
    <row r="1113" spans="18:30" x14ac:dyDescent="0.25">
      <c r="R1113" s="342"/>
      <c r="S1113" s="342"/>
      <c r="T1113" s="342"/>
      <c r="U1113" s="342"/>
      <c r="V1113" s="342"/>
      <c r="W1113" s="342"/>
      <c r="X1113" s="342"/>
      <c r="Y1113" s="342"/>
      <c r="Z1113" s="342"/>
      <c r="AA1113" s="342"/>
      <c r="AB1113" s="342"/>
      <c r="AC1113" s="342"/>
      <c r="AD1113" s="339"/>
    </row>
    <row r="1114" spans="18:30" x14ac:dyDescent="0.25">
      <c r="R1114" s="342"/>
      <c r="S1114" s="342"/>
      <c r="T1114" s="342"/>
      <c r="U1114" s="342"/>
      <c r="V1114" s="342"/>
      <c r="W1114" s="342"/>
      <c r="X1114" s="342"/>
      <c r="Y1114" s="342"/>
      <c r="Z1114" s="342"/>
      <c r="AA1114" s="342"/>
      <c r="AB1114" s="342"/>
      <c r="AC1114" s="342"/>
      <c r="AD1114" s="339"/>
    </row>
    <row r="1115" spans="18:30" x14ac:dyDescent="0.25">
      <c r="R1115" s="342"/>
      <c r="S1115" s="342"/>
      <c r="T1115" s="342"/>
      <c r="U1115" s="342"/>
      <c r="V1115" s="342"/>
      <c r="W1115" s="342"/>
      <c r="X1115" s="342"/>
      <c r="Y1115" s="342"/>
      <c r="Z1115" s="342"/>
      <c r="AA1115" s="342"/>
      <c r="AB1115" s="342"/>
      <c r="AC1115" s="342"/>
      <c r="AD1115" s="339"/>
    </row>
    <row r="1116" spans="18:30" x14ac:dyDescent="0.25">
      <c r="R1116" s="342"/>
      <c r="S1116" s="342"/>
      <c r="T1116" s="342"/>
      <c r="U1116" s="342"/>
      <c r="V1116" s="342"/>
      <c r="W1116" s="342"/>
      <c r="X1116" s="342"/>
      <c r="Y1116" s="342"/>
      <c r="Z1116" s="342"/>
      <c r="AA1116" s="342"/>
      <c r="AB1116" s="342"/>
      <c r="AC1116" s="342"/>
      <c r="AD1116" s="339"/>
    </row>
    <row r="1117" spans="18:30" x14ac:dyDescent="0.25">
      <c r="R1117" s="342"/>
      <c r="S1117" s="342"/>
      <c r="T1117" s="342"/>
      <c r="U1117" s="342"/>
      <c r="V1117" s="342"/>
      <c r="W1117" s="342"/>
      <c r="X1117" s="342"/>
      <c r="Y1117" s="342"/>
      <c r="Z1117" s="342"/>
      <c r="AA1117" s="342"/>
      <c r="AB1117" s="342"/>
      <c r="AC1117" s="342"/>
      <c r="AD1117" s="339"/>
    </row>
    <row r="1118" spans="18:30" x14ac:dyDescent="0.25">
      <c r="R1118" s="342"/>
      <c r="S1118" s="342"/>
      <c r="T1118" s="342"/>
      <c r="U1118" s="342"/>
      <c r="V1118" s="342"/>
      <c r="W1118" s="342"/>
      <c r="X1118" s="342"/>
      <c r="Y1118" s="342"/>
      <c r="Z1118" s="342"/>
      <c r="AA1118" s="342"/>
      <c r="AB1118" s="342"/>
      <c r="AC1118" s="342"/>
      <c r="AD1118" s="339"/>
    </row>
    <row r="1119" spans="18:30" x14ac:dyDescent="0.25">
      <c r="R1119" s="342"/>
      <c r="S1119" s="342"/>
      <c r="T1119" s="342"/>
      <c r="U1119" s="342"/>
      <c r="V1119" s="342"/>
      <c r="W1119" s="342"/>
      <c r="X1119" s="342"/>
      <c r="Y1119" s="342"/>
      <c r="Z1119" s="342"/>
      <c r="AA1119" s="342"/>
      <c r="AB1119" s="342"/>
      <c r="AC1119" s="342"/>
      <c r="AD1119" s="339"/>
    </row>
    <row r="1120" spans="18:30" x14ac:dyDescent="0.25">
      <c r="R1120" s="342"/>
      <c r="S1120" s="342"/>
      <c r="T1120" s="342"/>
      <c r="U1120" s="342"/>
      <c r="V1120" s="342"/>
      <c r="W1120" s="342"/>
      <c r="X1120" s="342"/>
      <c r="Y1120" s="342"/>
      <c r="Z1120" s="342"/>
      <c r="AA1120" s="342"/>
      <c r="AB1120" s="342"/>
      <c r="AC1120" s="342"/>
      <c r="AD1120" s="339"/>
    </row>
    <row r="1121" spans="18:30" x14ac:dyDescent="0.25">
      <c r="R1121" s="342"/>
      <c r="S1121" s="342"/>
      <c r="T1121" s="342"/>
      <c r="U1121" s="342"/>
      <c r="V1121" s="342"/>
      <c r="W1121" s="342"/>
      <c r="X1121" s="342"/>
      <c r="Y1121" s="342"/>
      <c r="Z1121" s="342"/>
      <c r="AA1121" s="342"/>
      <c r="AB1121" s="342"/>
      <c r="AC1121" s="342"/>
      <c r="AD1121" s="339"/>
    </row>
    <row r="1122" spans="18:30" x14ac:dyDescent="0.25">
      <c r="R1122" s="342"/>
      <c r="S1122" s="342"/>
      <c r="T1122" s="342"/>
      <c r="U1122" s="342"/>
      <c r="V1122" s="342"/>
      <c r="W1122" s="342"/>
      <c r="X1122" s="342"/>
      <c r="Y1122" s="342"/>
      <c r="Z1122" s="342"/>
      <c r="AA1122" s="342"/>
      <c r="AB1122" s="342"/>
      <c r="AC1122" s="342"/>
      <c r="AD1122" s="339"/>
    </row>
    <row r="1123" spans="18:30" x14ac:dyDescent="0.25">
      <c r="R1123" s="342"/>
      <c r="S1123" s="342"/>
      <c r="T1123" s="342"/>
      <c r="U1123" s="342"/>
      <c r="V1123" s="342"/>
      <c r="W1123" s="342"/>
      <c r="X1123" s="342"/>
      <c r="Y1123" s="342"/>
      <c r="Z1123" s="342"/>
      <c r="AA1123" s="342"/>
      <c r="AB1123" s="342"/>
      <c r="AC1123" s="342"/>
      <c r="AD1123" s="339"/>
    </row>
    <row r="1124" spans="18:30" x14ac:dyDescent="0.25">
      <c r="R1124" s="342"/>
      <c r="S1124" s="342"/>
      <c r="T1124" s="342"/>
      <c r="U1124" s="342"/>
      <c r="V1124" s="342"/>
      <c r="W1124" s="342"/>
      <c r="X1124" s="342"/>
      <c r="Y1124" s="342"/>
      <c r="Z1124" s="342"/>
      <c r="AA1124" s="342"/>
      <c r="AB1124" s="342"/>
      <c r="AC1124" s="342"/>
      <c r="AD1124" s="339"/>
    </row>
    <row r="1125" spans="18:30" x14ac:dyDescent="0.25">
      <c r="R1125" s="342"/>
      <c r="S1125" s="342"/>
      <c r="T1125" s="342"/>
      <c r="U1125" s="342"/>
      <c r="V1125" s="342"/>
      <c r="W1125" s="342"/>
      <c r="X1125" s="342"/>
      <c r="Y1125" s="342"/>
      <c r="Z1125" s="342"/>
      <c r="AA1125" s="342"/>
      <c r="AB1125" s="342"/>
      <c r="AC1125" s="342"/>
      <c r="AD1125" s="339"/>
    </row>
    <row r="1126" spans="18:30" x14ac:dyDescent="0.25">
      <c r="R1126" s="342"/>
      <c r="S1126" s="342"/>
      <c r="T1126" s="342"/>
      <c r="U1126" s="342"/>
      <c r="V1126" s="342"/>
      <c r="W1126" s="342"/>
      <c r="X1126" s="342"/>
      <c r="Y1126" s="342"/>
      <c r="Z1126" s="342"/>
      <c r="AA1126" s="342"/>
      <c r="AB1126" s="342"/>
      <c r="AC1126" s="342"/>
      <c r="AD1126" s="339"/>
    </row>
    <row r="1127" spans="18:30" x14ac:dyDescent="0.25">
      <c r="R1127" s="342"/>
      <c r="S1127" s="342"/>
      <c r="T1127" s="342"/>
      <c r="U1127" s="342"/>
      <c r="V1127" s="342"/>
      <c r="W1127" s="342"/>
      <c r="X1127" s="342"/>
      <c r="Y1127" s="342"/>
      <c r="Z1127" s="342"/>
      <c r="AA1127" s="342"/>
      <c r="AB1127" s="342"/>
      <c r="AC1127" s="342"/>
      <c r="AD1127" s="339"/>
    </row>
    <row r="1128" spans="18:30" x14ac:dyDescent="0.25">
      <c r="R1128" s="342"/>
      <c r="S1128" s="342"/>
      <c r="T1128" s="342"/>
      <c r="U1128" s="342"/>
      <c r="V1128" s="342"/>
      <c r="W1128" s="342"/>
      <c r="X1128" s="342"/>
      <c r="Y1128" s="342"/>
      <c r="Z1128" s="342"/>
      <c r="AA1128" s="342"/>
      <c r="AB1128" s="342"/>
      <c r="AC1128" s="342"/>
      <c r="AD1128" s="339"/>
    </row>
    <row r="1129" spans="18:30" x14ac:dyDescent="0.25">
      <c r="R1129" s="342"/>
      <c r="S1129" s="342"/>
      <c r="T1129" s="342"/>
      <c r="U1129" s="342"/>
      <c r="V1129" s="342"/>
      <c r="W1129" s="342"/>
      <c r="X1129" s="342"/>
      <c r="Y1129" s="342"/>
      <c r="Z1129" s="342"/>
      <c r="AA1129" s="342"/>
      <c r="AB1129" s="342"/>
      <c r="AC1129" s="342"/>
      <c r="AD1129" s="339"/>
    </row>
    <row r="1130" spans="18:30" x14ac:dyDescent="0.25">
      <c r="R1130" s="342"/>
      <c r="S1130" s="342"/>
      <c r="T1130" s="342"/>
      <c r="U1130" s="342"/>
      <c r="V1130" s="342"/>
      <c r="W1130" s="342"/>
      <c r="X1130" s="342"/>
      <c r="Y1130" s="342"/>
      <c r="Z1130" s="342"/>
      <c r="AA1130" s="342"/>
      <c r="AB1130" s="342"/>
      <c r="AC1130" s="342"/>
      <c r="AD1130" s="339"/>
    </row>
    <row r="1131" spans="18:30" x14ac:dyDescent="0.25">
      <c r="R1131" s="342"/>
      <c r="S1131" s="342"/>
      <c r="T1131" s="342"/>
      <c r="U1131" s="342"/>
      <c r="V1131" s="342"/>
      <c r="W1131" s="342"/>
      <c r="X1131" s="342"/>
      <c r="Y1131" s="342"/>
      <c r="Z1131" s="342"/>
      <c r="AA1131" s="342"/>
      <c r="AB1131" s="342"/>
      <c r="AC1131" s="342"/>
      <c r="AD1131" s="339"/>
    </row>
    <row r="1132" spans="18:30" x14ac:dyDescent="0.25">
      <c r="R1132" s="342"/>
      <c r="S1132" s="342"/>
      <c r="T1132" s="342"/>
      <c r="U1132" s="342"/>
      <c r="V1132" s="342"/>
      <c r="W1132" s="342"/>
      <c r="X1132" s="342"/>
      <c r="Y1132" s="342"/>
      <c r="Z1132" s="342"/>
      <c r="AA1132" s="342"/>
      <c r="AB1132" s="342"/>
      <c r="AC1132" s="342"/>
      <c r="AD1132" s="339"/>
    </row>
    <row r="1133" spans="18:30" x14ac:dyDescent="0.25">
      <c r="R1133" s="342"/>
      <c r="S1133" s="342"/>
      <c r="T1133" s="342"/>
      <c r="U1133" s="342"/>
      <c r="V1133" s="342"/>
      <c r="W1133" s="342"/>
      <c r="X1133" s="342"/>
      <c r="Y1133" s="342"/>
      <c r="Z1133" s="342"/>
      <c r="AA1133" s="342"/>
      <c r="AB1133" s="342"/>
      <c r="AC1133" s="342"/>
      <c r="AD1133" s="339"/>
    </row>
    <row r="1134" spans="18:30" x14ac:dyDescent="0.25">
      <c r="R1134" s="342"/>
      <c r="S1134" s="342"/>
      <c r="T1134" s="342"/>
      <c r="U1134" s="342"/>
      <c r="V1134" s="342"/>
      <c r="W1134" s="342"/>
      <c r="X1134" s="342"/>
      <c r="Y1134" s="342"/>
      <c r="Z1134" s="342"/>
      <c r="AA1134" s="342"/>
      <c r="AB1134" s="342"/>
      <c r="AC1134" s="342"/>
      <c r="AD1134" s="339"/>
    </row>
    <row r="1135" spans="18:30" x14ac:dyDescent="0.25">
      <c r="R1135" s="342"/>
      <c r="S1135" s="342"/>
      <c r="T1135" s="342"/>
      <c r="U1135" s="342"/>
      <c r="V1135" s="342"/>
      <c r="W1135" s="342"/>
      <c r="X1135" s="342"/>
      <c r="Y1135" s="342"/>
      <c r="Z1135" s="342"/>
      <c r="AA1135" s="342"/>
      <c r="AB1135" s="342"/>
      <c r="AC1135" s="342"/>
      <c r="AD1135" s="339"/>
    </row>
    <row r="1136" spans="18:30" x14ac:dyDescent="0.25">
      <c r="R1136" s="342"/>
      <c r="S1136" s="342"/>
      <c r="T1136" s="342"/>
      <c r="U1136" s="342"/>
      <c r="V1136" s="342"/>
      <c r="W1136" s="342"/>
      <c r="X1136" s="342"/>
      <c r="Y1136" s="342"/>
      <c r="Z1136" s="342"/>
      <c r="AA1136" s="342"/>
      <c r="AB1136" s="342"/>
      <c r="AC1136" s="342"/>
      <c r="AD1136" s="339"/>
    </row>
    <row r="1137" spans="18:30" x14ac:dyDescent="0.25">
      <c r="R1137" s="342"/>
      <c r="S1137" s="342"/>
      <c r="T1137" s="342"/>
      <c r="U1137" s="342"/>
      <c r="V1137" s="342"/>
      <c r="W1137" s="342"/>
      <c r="X1137" s="342"/>
      <c r="Y1137" s="342"/>
      <c r="Z1137" s="342"/>
      <c r="AA1137" s="342"/>
      <c r="AB1137" s="342"/>
      <c r="AC1137" s="342"/>
      <c r="AD1137" s="339"/>
    </row>
    <row r="1138" spans="18:30" x14ac:dyDescent="0.25">
      <c r="R1138" s="342"/>
      <c r="S1138" s="342"/>
      <c r="T1138" s="342"/>
      <c r="U1138" s="342"/>
      <c r="V1138" s="342"/>
      <c r="W1138" s="342"/>
      <c r="X1138" s="342"/>
      <c r="Y1138" s="342"/>
      <c r="Z1138" s="342"/>
      <c r="AA1138" s="342"/>
      <c r="AB1138" s="342"/>
      <c r="AC1138" s="342"/>
      <c r="AD1138" s="339"/>
    </row>
    <row r="1139" spans="18:30" x14ac:dyDescent="0.25">
      <c r="R1139" s="342"/>
      <c r="S1139" s="342"/>
      <c r="T1139" s="342"/>
      <c r="U1139" s="342"/>
      <c r="V1139" s="342"/>
      <c r="W1139" s="342"/>
      <c r="X1139" s="342"/>
      <c r="Y1139" s="342"/>
      <c r="Z1139" s="342"/>
      <c r="AA1139" s="342"/>
      <c r="AB1139" s="342"/>
      <c r="AC1139" s="342"/>
      <c r="AD1139" s="339"/>
    </row>
    <row r="1140" spans="18:30" x14ac:dyDescent="0.25">
      <c r="R1140" s="342"/>
      <c r="S1140" s="342"/>
      <c r="T1140" s="342"/>
      <c r="U1140" s="342"/>
      <c r="V1140" s="342"/>
      <c r="W1140" s="342"/>
      <c r="X1140" s="342"/>
      <c r="Y1140" s="342"/>
      <c r="Z1140" s="342"/>
      <c r="AA1140" s="342"/>
      <c r="AB1140" s="342"/>
      <c r="AC1140" s="342"/>
      <c r="AD1140" s="339"/>
    </row>
    <row r="1141" spans="18:30" x14ac:dyDescent="0.25">
      <c r="R1141" s="342"/>
      <c r="S1141" s="342"/>
      <c r="T1141" s="342"/>
      <c r="U1141" s="342"/>
      <c r="V1141" s="342"/>
      <c r="W1141" s="342"/>
      <c r="X1141" s="342"/>
      <c r="Y1141" s="342"/>
      <c r="Z1141" s="342"/>
      <c r="AA1141" s="342"/>
      <c r="AB1141" s="342"/>
      <c r="AC1141" s="342"/>
      <c r="AD1141" s="339"/>
    </row>
    <row r="1142" spans="18:30" x14ac:dyDescent="0.25">
      <c r="R1142" s="342"/>
      <c r="S1142" s="342"/>
      <c r="T1142" s="342"/>
      <c r="U1142" s="342"/>
      <c r="V1142" s="342"/>
      <c r="W1142" s="342"/>
      <c r="X1142" s="342"/>
      <c r="Y1142" s="342"/>
      <c r="Z1142" s="342"/>
      <c r="AA1142" s="342"/>
      <c r="AB1142" s="342"/>
      <c r="AC1142" s="342"/>
      <c r="AD1142" s="339"/>
    </row>
    <row r="1143" spans="18:30" x14ac:dyDescent="0.25">
      <c r="R1143" s="342"/>
      <c r="S1143" s="342"/>
      <c r="T1143" s="342"/>
      <c r="U1143" s="342"/>
      <c r="V1143" s="342"/>
      <c r="W1143" s="342"/>
      <c r="X1143" s="342"/>
      <c r="Y1143" s="342"/>
      <c r="Z1143" s="342"/>
      <c r="AA1143" s="342"/>
      <c r="AB1143" s="342"/>
      <c r="AC1143" s="342"/>
      <c r="AD1143" s="339"/>
    </row>
    <row r="1144" spans="18:30" x14ac:dyDescent="0.25">
      <c r="R1144" s="342"/>
      <c r="S1144" s="342"/>
      <c r="T1144" s="342"/>
      <c r="U1144" s="342"/>
      <c r="V1144" s="342"/>
      <c r="W1144" s="342"/>
      <c r="X1144" s="342"/>
      <c r="Y1144" s="342"/>
      <c r="Z1144" s="342"/>
      <c r="AA1144" s="342"/>
      <c r="AB1144" s="342"/>
      <c r="AC1144" s="342"/>
      <c r="AD1144" s="339"/>
    </row>
    <row r="1145" spans="18:30" x14ac:dyDescent="0.25">
      <c r="R1145" s="342"/>
      <c r="S1145" s="342"/>
      <c r="T1145" s="342"/>
      <c r="U1145" s="342"/>
      <c r="V1145" s="342"/>
      <c r="W1145" s="342"/>
      <c r="X1145" s="342"/>
      <c r="Y1145" s="342"/>
      <c r="Z1145" s="342"/>
      <c r="AA1145" s="342"/>
      <c r="AB1145" s="342"/>
      <c r="AC1145" s="342"/>
      <c r="AD1145" s="339"/>
    </row>
    <row r="1146" spans="18:30" x14ac:dyDescent="0.25">
      <c r="R1146" s="342"/>
      <c r="S1146" s="342"/>
      <c r="T1146" s="342"/>
      <c r="U1146" s="342"/>
      <c r="V1146" s="342"/>
      <c r="W1146" s="342"/>
      <c r="X1146" s="342"/>
      <c r="Y1146" s="342"/>
      <c r="Z1146" s="342"/>
      <c r="AA1146" s="342"/>
      <c r="AB1146" s="342"/>
      <c r="AC1146" s="342"/>
      <c r="AD1146" s="339"/>
    </row>
    <row r="1147" spans="18:30" x14ac:dyDescent="0.25">
      <c r="R1147" s="342"/>
      <c r="S1147" s="342"/>
      <c r="T1147" s="342"/>
      <c r="U1147" s="342"/>
      <c r="V1147" s="342"/>
      <c r="W1147" s="342"/>
      <c r="X1147" s="342"/>
      <c r="Y1147" s="342"/>
      <c r="Z1147" s="342"/>
      <c r="AA1147" s="342"/>
      <c r="AB1147" s="342"/>
      <c r="AC1147" s="342"/>
      <c r="AD1147" s="339"/>
    </row>
    <row r="1148" spans="18:30" x14ac:dyDescent="0.25">
      <c r="R1148" s="342"/>
      <c r="S1148" s="342"/>
      <c r="T1148" s="342"/>
      <c r="U1148" s="342"/>
      <c r="V1148" s="342"/>
      <c r="W1148" s="342"/>
      <c r="X1148" s="342"/>
      <c r="Y1148" s="342"/>
      <c r="Z1148" s="342"/>
      <c r="AA1148" s="342"/>
      <c r="AB1148" s="342"/>
      <c r="AC1148" s="342"/>
      <c r="AD1148" s="339"/>
    </row>
    <row r="1149" spans="18:30" x14ac:dyDescent="0.25">
      <c r="R1149" s="342"/>
      <c r="S1149" s="342"/>
      <c r="T1149" s="342"/>
      <c r="U1149" s="342"/>
      <c r="V1149" s="342"/>
      <c r="W1149" s="342"/>
      <c r="X1149" s="342"/>
      <c r="Y1149" s="342"/>
      <c r="Z1149" s="342"/>
      <c r="AA1149" s="342"/>
      <c r="AB1149" s="342"/>
      <c r="AC1149" s="342"/>
      <c r="AD1149" s="339"/>
    </row>
    <row r="1150" spans="18:30" x14ac:dyDescent="0.25">
      <c r="R1150" s="342"/>
      <c r="S1150" s="342"/>
      <c r="T1150" s="342"/>
      <c r="U1150" s="342"/>
      <c r="V1150" s="342"/>
      <c r="W1150" s="342"/>
      <c r="X1150" s="342"/>
      <c r="Y1150" s="342"/>
      <c r="Z1150" s="342"/>
      <c r="AA1150" s="342"/>
      <c r="AB1150" s="342"/>
      <c r="AC1150" s="342"/>
      <c r="AD1150" s="339"/>
    </row>
    <row r="1151" spans="18:30" x14ac:dyDescent="0.25">
      <c r="R1151" s="342"/>
      <c r="S1151" s="342"/>
      <c r="T1151" s="342"/>
      <c r="U1151" s="342"/>
      <c r="V1151" s="342"/>
      <c r="W1151" s="342"/>
      <c r="X1151" s="342"/>
      <c r="Y1151" s="342"/>
      <c r="Z1151" s="342"/>
      <c r="AA1151" s="342"/>
      <c r="AB1151" s="342"/>
      <c r="AC1151" s="342"/>
      <c r="AD1151" s="339"/>
    </row>
    <row r="1152" spans="18:30" x14ac:dyDescent="0.25">
      <c r="R1152" s="342"/>
      <c r="S1152" s="342"/>
      <c r="T1152" s="342"/>
      <c r="U1152" s="342"/>
      <c r="V1152" s="342"/>
      <c r="W1152" s="342"/>
      <c r="X1152" s="342"/>
      <c r="Y1152" s="342"/>
      <c r="Z1152" s="342"/>
      <c r="AA1152" s="342"/>
      <c r="AB1152" s="342"/>
      <c r="AC1152" s="342"/>
      <c r="AD1152" s="339"/>
    </row>
    <row r="1153" spans="18:30" x14ac:dyDescent="0.25">
      <c r="R1153" s="342"/>
      <c r="S1153" s="342"/>
      <c r="T1153" s="342"/>
      <c r="U1153" s="342"/>
      <c r="V1153" s="342"/>
      <c r="W1153" s="342"/>
      <c r="X1153" s="342"/>
      <c r="Y1153" s="342"/>
      <c r="Z1153" s="342"/>
      <c r="AA1153" s="342"/>
      <c r="AB1153" s="342"/>
      <c r="AC1153" s="342"/>
      <c r="AD1153" s="339"/>
    </row>
    <row r="1154" spans="18:30" x14ac:dyDescent="0.25">
      <c r="R1154" s="342"/>
      <c r="S1154" s="342"/>
      <c r="T1154" s="342"/>
      <c r="U1154" s="342"/>
      <c r="V1154" s="342"/>
      <c r="W1154" s="342"/>
      <c r="X1154" s="342"/>
      <c r="Y1154" s="342"/>
      <c r="Z1154" s="342"/>
      <c r="AA1154" s="342"/>
      <c r="AB1154" s="342"/>
      <c r="AC1154" s="342"/>
      <c r="AD1154" s="339"/>
    </row>
    <row r="1155" spans="18:30" x14ac:dyDescent="0.25">
      <c r="R1155" s="342"/>
      <c r="S1155" s="342"/>
      <c r="T1155" s="342"/>
      <c r="U1155" s="342"/>
      <c r="V1155" s="342"/>
      <c r="W1155" s="342"/>
      <c r="X1155" s="342"/>
      <c r="Y1155" s="342"/>
      <c r="Z1155" s="342"/>
      <c r="AA1155" s="342"/>
      <c r="AB1155" s="342"/>
      <c r="AC1155" s="342"/>
      <c r="AD1155" s="339"/>
    </row>
    <row r="1156" spans="18:30" x14ac:dyDescent="0.25">
      <c r="R1156" s="342"/>
      <c r="S1156" s="342"/>
      <c r="T1156" s="342"/>
      <c r="U1156" s="342"/>
      <c r="V1156" s="342"/>
      <c r="W1156" s="342"/>
      <c r="X1156" s="342"/>
      <c r="Y1156" s="342"/>
      <c r="Z1156" s="342"/>
      <c r="AA1156" s="342"/>
      <c r="AB1156" s="342"/>
      <c r="AC1156" s="342"/>
      <c r="AD1156" s="339"/>
    </row>
    <row r="1157" spans="18:30" x14ac:dyDescent="0.25">
      <c r="R1157" s="342"/>
      <c r="S1157" s="342"/>
      <c r="T1157" s="342"/>
      <c r="U1157" s="342"/>
      <c r="V1157" s="342"/>
      <c r="W1157" s="342"/>
      <c r="X1157" s="342"/>
      <c r="Y1157" s="342"/>
      <c r="Z1157" s="342"/>
      <c r="AA1157" s="342"/>
      <c r="AB1157" s="342"/>
      <c r="AC1157" s="342"/>
      <c r="AD1157" s="339"/>
    </row>
    <row r="1158" spans="18:30" x14ac:dyDescent="0.25">
      <c r="R1158" s="342"/>
      <c r="S1158" s="342"/>
      <c r="T1158" s="342"/>
      <c r="U1158" s="342"/>
      <c r="V1158" s="342"/>
      <c r="W1158" s="342"/>
      <c r="X1158" s="342"/>
      <c r="Y1158" s="342"/>
      <c r="Z1158" s="342"/>
      <c r="AA1158" s="342"/>
      <c r="AB1158" s="342"/>
      <c r="AC1158" s="342"/>
      <c r="AD1158" s="339"/>
    </row>
    <row r="1159" spans="18:30" x14ac:dyDescent="0.25">
      <c r="R1159" s="342"/>
      <c r="S1159" s="342"/>
      <c r="T1159" s="342"/>
      <c r="U1159" s="342"/>
      <c r="V1159" s="342"/>
      <c r="W1159" s="342"/>
      <c r="X1159" s="342"/>
      <c r="Y1159" s="342"/>
      <c r="Z1159" s="342"/>
      <c r="AA1159" s="342"/>
      <c r="AB1159" s="342"/>
      <c r="AC1159" s="342"/>
      <c r="AD1159" s="339"/>
    </row>
    <row r="1160" spans="18:30" x14ac:dyDescent="0.25">
      <c r="R1160" s="342"/>
      <c r="S1160" s="342"/>
      <c r="T1160" s="342"/>
      <c r="U1160" s="342"/>
      <c r="V1160" s="342"/>
      <c r="W1160" s="342"/>
      <c r="X1160" s="342"/>
      <c r="Y1160" s="342"/>
      <c r="Z1160" s="342"/>
      <c r="AA1160" s="342"/>
      <c r="AB1160" s="342"/>
      <c r="AC1160" s="342"/>
      <c r="AD1160" s="339"/>
    </row>
    <row r="1161" spans="18:30" x14ac:dyDescent="0.25">
      <c r="R1161" s="342"/>
      <c r="S1161" s="342"/>
      <c r="T1161" s="342"/>
      <c r="U1161" s="342"/>
      <c r="V1161" s="342"/>
      <c r="W1161" s="342"/>
      <c r="X1161" s="342"/>
      <c r="Y1161" s="342"/>
      <c r="Z1161" s="342"/>
      <c r="AA1161" s="342"/>
      <c r="AB1161" s="342"/>
      <c r="AC1161" s="342"/>
      <c r="AD1161" s="339"/>
    </row>
    <row r="1162" spans="18:30" x14ac:dyDescent="0.25">
      <c r="R1162" s="342"/>
      <c r="S1162" s="342"/>
      <c r="T1162" s="342"/>
      <c r="U1162" s="342"/>
      <c r="V1162" s="342"/>
      <c r="W1162" s="342"/>
      <c r="X1162" s="342"/>
      <c r="Y1162" s="342"/>
      <c r="Z1162" s="342"/>
      <c r="AA1162" s="342"/>
      <c r="AB1162" s="342"/>
      <c r="AC1162" s="342"/>
      <c r="AD1162" s="339"/>
    </row>
    <row r="1163" spans="18:30" x14ac:dyDescent="0.25">
      <c r="R1163" s="342"/>
      <c r="S1163" s="342"/>
      <c r="T1163" s="342"/>
      <c r="U1163" s="342"/>
      <c r="V1163" s="342"/>
      <c r="W1163" s="342"/>
      <c r="X1163" s="342"/>
      <c r="Y1163" s="342"/>
      <c r="Z1163" s="342"/>
      <c r="AA1163" s="342"/>
      <c r="AB1163" s="342"/>
      <c r="AC1163" s="342"/>
      <c r="AD1163" s="339"/>
    </row>
    <row r="1164" spans="18:30" x14ac:dyDescent="0.25">
      <c r="R1164" s="342"/>
      <c r="S1164" s="342"/>
      <c r="T1164" s="342"/>
      <c r="U1164" s="342"/>
      <c r="V1164" s="342"/>
      <c r="W1164" s="342"/>
      <c r="X1164" s="342"/>
      <c r="Y1164" s="342"/>
      <c r="Z1164" s="342"/>
      <c r="AA1164" s="342"/>
      <c r="AB1164" s="342"/>
      <c r="AC1164" s="342"/>
      <c r="AD1164" s="339"/>
    </row>
    <row r="1165" spans="18:30" x14ac:dyDescent="0.25">
      <c r="R1165" s="342"/>
      <c r="S1165" s="342"/>
      <c r="T1165" s="342"/>
      <c r="U1165" s="342"/>
      <c r="V1165" s="342"/>
      <c r="W1165" s="342"/>
      <c r="X1165" s="342"/>
      <c r="Y1165" s="342"/>
      <c r="Z1165" s="342"/>
      <c r="AA1165" s="342"/>
      <c r="AB1165" s="342"/>
      <c r="AC1165" s="342"/>
      <c r="AD1165" s="339"/>
    </row>
    <row r="1166" spans="18:30" x14ac:dyDescent="0.25">
      <c r="R1166" s="342"/>
      <c r="S1166" s="342"/>
      <c r="T1166" s="342"/>
      <c r="U1166" s="342"/>
      <c r="V1166" s="342"/>
      <c r="W1166" s="342"/>
      <c r="X1166" s="342"/>
      <c r="Y1166" s="342"/>
      <c r="Z1166" s="342"/>
      <c r="AA1166" s="342"/>
      <c r="AB1166" s="342"/>
      <c r="AC1166" s="342"/>
      <c r="AD1166" s="339"/>
    </row>
    <row r="1167" spans="18:30" x14ac:dyDescent="0.25">
      <c r="R1167" s="342"/>
      <c r="S1167" s="342"/>
      <c r="T1167" s="342"/>
      <c r="U1167" s="342"/>
      <c r="V1167" s="342"/>
      <c r="W1167" s="342"/>
      <c r="X1167" s="342"/>
      <c r="Y1167" s="342"/>
      <c r="Z1167" s="342"/>
      <c r="AA1167" s="342"/>
      <c r="AB1167" s="342"/>
      <c r="AC1167" s="342"/>
      <c r="AD1167" s="339"/>
    </row>
    <row r="1168" spans="18:30" x14ac:dyDescent="0.25">
      <c r="R1168" s="342"/>
      <c r="S1168" s="342"/>
      <c r="T1168" s="342"/>
      <c r="U1168" s="342"/>
      <c r="V1168" s="342"/>
      <c r="W1168" s="342"/>
      <c r="X1168" s="342"/>
      <c r="Y1168" s="342"/>
      <c r="Z1168" s="342"/>
      <c r="AA1168" s="342"/>
      <c r="AB1168" s="342"/>
      <c r="AC1168" s="342"/>
      <c r="AD1168" s="339"/>
    </row>
    <row r="1169" spans="18:30" x14ac:dyDescent="0.25">
      <c r="R1169" s="342"/>
      <c r="S1169" s="342"/>
      <c r="T1169" s="342"/>
      <c r="U1169" s="342"/>
      <c r="V1169" s="342"/>
      <c r="W1169" s="342"/>
      <c r="X1169" s="342"/>
      <c r="Y1169" s="342"/>
      <c r="Z1169" s="342"/>
      <c r="AA1169" s="342"/>
      <c r="AB1169" s="342"/>
      <c r="AC1169" s="342"/>
      <c r="AD1169" s="339"/>
    </row>
    <row r="1170" spans="18:30" x14ac:dyDescent="0.25">
      <c r="R1170" s="342"/>
      <c r="S1170" s="342"/>
      <c r="T1170" s="342"/>
      <c r="U1170" s="342"/>
      <c r="V1170" s="342"/>
      <c r="W1170" s="342"/>
      <c r="X1170" s="342"/>
      <c r="Y1170" s="342"/>
      <c r="Z1170" s="342"/>
      <c r="AA1170" s="342"/>
      <c r="AB1170" s="342"/>
      <c r="AC1170" s="342"/>
      <c r="AD1170" s="339"/>
    </row>
    <row r="1171" spans="18:30" x14ac:dyDescent="0.25">
      <c r="R1171" s="342"/>
      <c r="S1171" s="342"/>
      <c r="T1171" s="342"/>
      <c r="U1171" s="342"/>
      <c r="V1171" s="342"/>
      <c r="W1171" s="342"/>
      <c r="X1171" s="342"/>
      <c r="Y1171" s="342"/>
      <c r="Z1171" s="342"/>
      <c r="AA1171" s="342"/>
      <c r="AB1171" s="342"/>
      <c r="AC1171" s="342"/>
      <c r="AD1171" s="339"/>
    </row>
    <row r="1172" spans="18:30" x14ac:dyDescent="0.25">
      <c r="R1172" s="342"/>
      <c r="S1172" s="342"/>
      <c r="T1172" s="342"/>
      <c r="U1172" s="342"/>
      <c r="V1172" s="342"/>
      <c r="W1172" s="342"/>
      <c r="X1172" s="342"/>
      <c r="Y1172" s="342"/>
      <c r="Z1172" s="342"/>
      <c r="AA1172" s="342"/>
      <c r="AB1172" s="342"/>
      <c r="AC1172" s="342"/>
      <c r="AD1172" s="339"/>
    </row>
    <row r="1173" spans="18:30" x14ac:dyDescent="0.25">
      <c r="R1173" s="342"/>
      <c r="S1173" s="342"/>
      <c r="T1173" s="342"/>
      <c r="U1173" s="342"/>
      <c r="V1173" s="342"/>
      <c r="W1173" s="342"/>
      <c r="X1173" s="342"/>
      <c r="Y1173" s="342"/>
      <c r="Z1173" s="342"/>
      <c r="AA1173" s="342"/>
      <c r="AB1173" s="342"/>
      <c r="AC1173" s="342"/>
      <c r="AD1173" s="339"/>
    </row>
    <row r="1174" spans="18:30" x14ac:dyDescent="0.25">
      <c r="R1174" s="342"/>
      <c r="S1174" s="342"/>
      <c r="T1174" s="342"/>
      <c r="U1174" s="342"/>
      <c r="V1174" s="342"/>
      <c r="W1174" s="342"/>
      <c r="X1174" s="342"/>
      <c r="Y1174" s="342"/>
      <c r="Z1174" s="342"/>
      <c r="AA1174" s="342"/>
      <c r="AB1174" s="342"/>
      <c r="AC1174" s="342"/>
      <c r="AD1174" s="339"/>
    </row>
    <row r="1175" spans="18:30" x14ac:dyDescent="0.25">
      <c r="R1175" s="342"/>
      <c r="S1175" s="342"/>
      <c r="T1175" s="342"/>
      <c r="U1175" s="342"/>
      <c r="V1175" s="342"/>
      <c r="W1175" s="342"/>
      <c r="X1175" s="342"/>
      <c r="Y1175" s="342"/>
      <c r="Z1175" s="342"/>
      <c r="AA1175" s="342"/>
      <c r="AB1175" s="342"/>
      <c r="AC1175" s="342"/>
      <c r="AD1175" s="339"/>
    </row>
    <row r="1176" spans="18:30" x14ac:dyDescent="0.25">
      <c r="R1176" s="342"/>
      <c r="S1176" s="342"/>
      <c r="T1176" s="342"/>
      <c r="U1176" s="342"/>
      <c r="V1176" s="342"/>
      <c r="W1176" s="342"/>
      <c r="X1176" s="342"/>
      <c r="Y1176" s="342"/>
      <c r="Z1176" s="342"/>
      <c r="AA1176" s="342"/>
      <c r="AB1176" s="342"/>
      <c r="AC1176" s="342"/>
      <c r="AD1176" s="339"/>
    </row>
    <row r="1177" spans="18:30" x14ac:dyDescent="0.25">
      <c r="R1177" s="342"/>
      <c r="S1177" s="342"/>
      <c r="T1177" s="342"/>
      <c r="U1177" s="342"/>
      <c r="V1177" s="342"/>
      <c r="W1177" s="342"/>
      <c r="X1177" s="342"/>
      <c r="Y1177" s="342"/>
      <c r="Z1177" s="342"/>
      <c r="AA1177" s="342"/>
      <c r="AB1177" s="342"/>
      <c r="AC1177" s="342"/>
      <c r="AD1177" s="339"/>
    </row>
    <row r="1178" spans="18:30" x14ac:dyDescent="0.25">
      <c r="R1178" s="342"/>
      <c r="S1178" s="342"/>
      <c r="T1178" s="342"/>
      <c r="U1178" s="342"/>
      <c r="V1178" s="342"/>
      <c r="W1178" s="342"/>
      <c r="X1178" s="342"/>
      <c r="Y1178" s="342"/>
      <c r="Z1178" s="342"/>
      <c r="AA1178" s="342"/>
      <c r="AB1178" s="342"/>
      <c r="AC1178" s="342"/>
      <c r="AD1178" s="339"/>
    </row>
    <row r="1179" spans="18:30" x14ac:dyDescent="0.25">
      <c r="R1179" s="342"/>
      <c r="S1179" s="342"/>
      <c r="T1179" s="342"/>
      <c r="U1179" s="342"/>
      <c r="V1179" s="342"/>
      <c r="W1179" s="342"/>
      <c r="X1179" s="342"/>
      <c r="Y1179" s="342"/>
      <c r="Z1179" s="342"/>
      <c r="AA1179" s="342"/>
      <c r="AB1179" s="342"/>
      <c r="AC1179" s="342"/>
      <c r="AD1179" s="339"/>
    </row>
    <row r="1180" spans="18:30" x14ac:dyDescent="0.25">
      <c r="R1180" s="342"/>
      <c r="S1180" s="342"/>
      <c r="T1180" s="342"/>
      <c r="U1180" s="342"/>
      <c r="V1180" s="342"/>
      <c r="W1180" s="342"/>
      <c r="X1180" s="342"/>
      <c r="Y1180" s="342"/>
      <c r="Z1180" s="342"/>
      <c r="AA1180" s="342"/>
      <c r="AB1180" s="342"/>
      <c r="AC1180" s="342"/>
      <c r="AD1180" s="339"/>
    </row>
    <row r="1181" spans="18:30" x14ac:dyDescent="0.25">
      <c r="R1181" s="342"/>
      <c r="S1181" s="342"/>
      <c r="T1181" s="342"/>
      <c r="U1181" s="342"/>
      <c r="V1181" s="342"/>
      <c r="W1181" s="342"/>
      <c r="X1181" s="342"/>
      <c r="Y1181" s="342"/>
      <c r="Z1181" s="342"/>
      <c r="AA1181" s="342"/>
      <c r="AB1181" s="342"/>
      <c r="AC1181" s="342"/>
      <c r="AD1181" s="339"/>
    </row>
    <row r="1182" spans="18:30" x14ac:dyDescent="0.25">
      <c r="R1182" s="342"/>
      <c r="S1182" s="342"/>
      <c r="T1182" s="342"/>
      <c r="U1182" s="342"/>
      <c r="V1182" s="342"/>
      <c r="W1182" s="342"/>
      <c r="X1182" s="342"/>
      <c r="Y1182" s="342"/>
      <c r="Z1182" s="342"/>
      <c r="AA1182" s="342"/>
      <c r="AB1182" s="342"/>
      <c r="AC1182" s="342"/>
      <c r="AD1182" s="339"/>
    </row>
    <row r="1183" spans="18:30" x14ac:dyDescent="0.25">
      <c r="R1183" s="342"/>
      <c r="S1183" s="342"/>
      <c r="T1183" s="342"/>
      <c r="U1183" s="342"/>
      <c r="V1183" s="342"/>
      <c r="W1183" s="342"/>
      <c r="X1183" s="342"/>
      <c r="Y1183" s="342"/>
      <c r="Z1183" s="342"/>
      <c r="AA1183" s="342"/>
      <c r="AB1183" s="342"/>
      <c r="AC1183" s="342"/>
      <c r="AD1183" s="339"/>
    </row>
    <row r="1184" spans="18:30" x14ac:dyDescent="0.25">
      <c r="R1184" s="342"/>
      <c r="S1184" s="342"/>
      <c r="T1184" s="342"/>
      <c r="U1184" s="342"/>
      <c r="V1184" s="342"/>
      <c r="W1184" s="342"/>
      <c r="X1184" s="342"/>
      <c r="Y1184" s="342"/>
      <c r="Z1184" s="342"/>
      <c r="AA1184" s="342"/>
      <c r="AB1184" s="342"/>
      <c r="AC1184" s="342"/>
      <c r="AD1184" s="339"/>
    </row>
    <row r="1185" spans="18:30" x14ac:dyDescent="0.25">
      <c r="R1185" s="342"/>
      <c r="S1185" s="342"/>
      <c r="T1185" s="342"/>
      <c r="U1185" s="342"/>
      <c r="V1185" s="342"/>
      <c r="W1185" s="342"/>
      <c r="X1185" s="342"/>
      <c r="Y1185" s="342"/>
      <c r="Z1185" s="342"/>
      <c r="AA1185" s="342"/>
      <c r="AB1185" s="342"/>
      <c r="AC1185" s="342"/>
      <c r="AD1185" s="339"/>
    </row>
    <row r="1186" spans="18:30" x14ac:dyDescent="0.25">
      <c r="R1186" s="342"/>
      <c r="S1186" s="342"/>
      <c r="T1186" s="342"/>
      <c r="U1186" s="342"/>
      <c r="V1186" s="342"/>
      <c r="W1186" s="342"/>
      <c r="X1186" s="342"/>
      <c r="Y1186" s="342"/>
      <c r="Z1186" s="342"/>
      <c r="AA1186" s="342"/>
      <c r="AB1186" s="342"/>
      <c r="AC1186" s="342"/>
      <c r="AD1186" s="339"/>
    </row>
    <row r="1187" spans="18:30" x14ac:dyDescent="0.25">
      <c r="R1187" s="342"/>
      <c r="S1187" s="342"/>
      <c r="T1187" s="342"/>
      <c r="U1187" s="342"/>
      <c r="V1187" s="342"/>
      <c r="W1187" s="342"/>
      <c r="X1187" s="342"/>
      <c r="Y1187" s="342"/>
      <c r="Z1187" s="342"/>
      <c r="AA1187" s="342"/>
      <c r="AB1187" s="342"/>
      <c r="AC1187" s="342"/>
      <c r="AD1187" s="339"/>
    </row>
    <row r="1188" spans="18:30" x14ac:dyDescent="0.25">
      <c r="R1188" s="342"/>
      <c r="S1188" s="342"/>
      <c r="T1188" s="342"/>
      <c r="U1188" s="342"/>
      <c r="V1188" s="342"/>
      <c r="W1188" s="342"/>
      <c r="X1188" s="342"/>
      <c r="Y1188" s="342"/>
      <c r="Z1188" s="342"/>
      <c r="AA1188" s="342"/>
      <c r="AB1188" s="342"/>
      <c r="AC1188" s="342"/>
      <c r="AD1188" s="339"/>
    </row>
    <row r="1189" spans="18:30" x14ac:dyDescent="0.25">
      <c r="R1189" s="342"/>
      <c r="S1189" s="342"/>
      <c r="T1189" s="342"/>
      <c r="U1189" s="342"/>
      <c r="V1189" s="342"/>
      <c r="W1189" s="342"/>
      <c r="X1189" s="342"/>
      <c r="Y1189" s="342"/>
      <c r="Z1189" s="342"/>
      <c r="AA1189" s="342"/>
      <c r="AB1189" s="342"/>
      <c r="AC1189" s="342"/>
      <c r="AD1189" s="339"/>
    </row>
    <row r="1190" spans="18:30" x14ac:dyDescent="0.25">
      <c r="R1190" s="342"/>
      <c r="S1190" s="342"/>
      <c r="T1190" s="342"/>
      <c r="U1190" s="342"/>
      <c r="V1190" s="342"/>
      <c r="W1190" s="342"/>
      <c r="X1190" s="342"/>
      <c r="Y1190" s="342"/>
      <c r="Z1190" s="342"/>
      <c r="AA1190" s="342"/>
      <c r="AB1190" s="342"/>
      <c r="AC1190" s="342"/>
      <c r="AD1190" s="339"/>
    </row>
    <row r="1191" spans="18:30" x14ac:dyDescent="0.25">
      <c r="R1191" s="342"/>
      <c r="S1191" s="342"/>
      <c r="T1191" s="342"/>
      <c r="U1191" s="342"/>
      <c r="V1191" s="342"/>
      <c r="W1191" s="342"/>
      <c r="X1191" s="342"/>
      <c r="Y1191" s="342"/>
      <c r="Z1191" s="342"/>
      <c r="AA1191" s="342"/>
      <c r="AB1191" s="342"/>
      <c r="AC1191" s="342"/>
      <c r="AD1191" s="339"/>
    </row>
    <row r="1192" spans="18:30" x14ac:dyDescent="0.25">
      <c r="R1192" s="342"/>
      <c r="S1192" s="342"/>
      <c r="T1192" s="342"/>
      <c r="U1192" s="342"/>
      <c r="V1192" s="342"/>
      <c r="W1192" s="342"/>
      <c r="X1192" s="342"/>
      <c r="Y1192" s="342"/>
      <c r="Z1192" s="342"/>
      <c r="AA1192" s="342"/>
      <c r="AB1192" s="342"/>
      <c r="AC1192" s="342"/>
      <c r="AD1192" s="339"/>
    </row>
    <row r="1193" spans="18:30" x14ac:dyDescent="0.25">
      <c r="R1193" s="342"/>
      <c r="S1193" s="342"/>
      <c r="T1193" s="342"/>
      <c r="U1193" s="342"/>
      <c r="V1193" s="342"/>
      <c r="W1193" s="342"/>
      <c r="X1193" s="342"/>
      <c r="Y1193" s="342"/>
      <c r="Z1193" s="342"/>
      <c r="AA1193" s="342"/>
      <c r="AB1193" s="342"/>
      <c r="AC1193" s="342"/>
      <c r="AD1193" s="339"/>
    </row>
    <row r="1194" spans="18:30" x14ac:dyDescent="0.25">
      <c r="R1194" s="342"/>
      <c r="S1194" s="342"/>
      <c r="T1194" s="342"/>
      <c r="U1194" s="342"/>
      <c r="V1194" s="342"/>
      <c r="W1194" s="342"/>
      <c r="X1194" s="342"/>
      <c r="Y1194" s="342"/>
      <c r="Z1194" s="342"/>
      <c r="AA1194" s="342"/>
      <c r="AB1194" s="342"/>
      <c r="AC1194" s="342"/>
      <c r="AD1194" s="339"/>
    </row>
    <row r="1195" spans="18:30" x14ac:dyDescent="0.25">
      <c r="R1195" s="342"/>
      <c r="S1195" s="342"/>
      <c r="T1195" s="342"/>
      <c r="U1195" s="342"/>
      <c r="V1195" s="342"/>
      <c r="W1195" s="342"/>
      <c r="X1195" s="342"/>
      <c r="Y1195" s="342"/>
      <c r="Z1195" s="342"/>
      <c r="AA1195" s="342"/>
      <c r="AB1195" s="342"/>
      <c r="AC1195" s="342"/>
      <c r="AD1195" s="339"/>
    </row>
    <row r="1196" spans="18:30" x14ac:dyDescent="0.25">
      <c r="R1196" s="342"/>
      <c r="S1196" s="342"/>
      <c r="T1196" s="342"/>
      <c r="U1196" s="342"/>
      <c r="V1196" s="342"/>
      <c r="W1196" s="342"/>
      <c r="X1196" s="342"/>
      <c r="Y1196" s="342"/>
      <c r="Z1196" s="342"/>
      <c r="AA1196" s="342"/>
      <c r="AB1196" s="342"/>
      <c r="AC1196" s="342"/>
      <c r="AD1196" s="339"/>
    </row>
    <row r="1197" spans="18:30" x14ac:dyDescent="0.25">
      <c r="R1197" s="342"/>
      <c r="S1197" s="342"/>
      <c r="T1197" s="342"/>
      <c r="U1197" s="342"/>
      <c r="V1197" s="342"/>
      <c r="W1197" s="342"/>
      <c r="X1197" s="342"/>
      <c r="Y1197" s="342"/>
      <c r="Z1197" s="342"/>
      <c r="AA1197" s="342"/>
      <c r="AB1197" s="342"/>
      <c r="AC1197" s="342"/>
      <c r="AD1197" s="339"/>
    </row>
    <row r="1198" spans="18:30" x14ac:dyDescent="0.25">
      <c r="R1198" s="342"/>
      <c r="S1198" s="342"/>
      <c r="T1198" s="342"/>
      <c r="U1198" s="342"/>
      <c r="V1198" s="342"/>
      <c r="W1198" s="342"/>
      <c r="X1198" s="342"/>
      <c r="Y1198" s="342"/>
      <c r="Z1198" s="342"/>
      <c r="AA1198" s="342"/>
      <c r="AB1198" s="342"/>
      <c r="AC1198" s="342"/>
      <c r="AD1198" s="339"/>
    </row>
    <row r="1199" spans="18:30" x14ac:dyDescent="0.25">
      <c r="R1199" s="342"/>
      <c r="S1199" s="342"/>
      <c r="T1199" s="342"/>
      <c r="U1199" s="342"/>
      <c r="V1199" s="342"/>
      <c r="W1199" s="342"/>
      <c r="X1199" s="342"/>
      <c r="Y1199" s="342"/>
      <c r="Z1199" s="342"/>
      <c r="AA1199" s="342"/>
      <c r="AB1199" s="342"/>
      <c r="AC1199" s="342"/>
      <c r="AD1199" s="339"/>
    </row>
    <row r="1200" spans="18:30" x14ac:dyDescent="0.25">
      <c r="R1200" s="342"/>
      <c r="S1200" s="342"/>
      <c r="T1200" s="342"/>
      <c r="U1200" s="342"/>
      <c r="V1200" s="342"/>
      <c r="W1200" s="342"/>
      <c r="X1200" s="342"/>
      <c r="Y1200" s="342"/>
      <c r="Z1200" s="342"/>
      <c r="AA1200" s="342"/>
      <c r="AB1200" s="342"/>
      <c r="AC1200" s="342"/>
      <c r="AD1200" s="339"/>
    </row>
    <row r="1201" spans="18:30" x14ac:dyDescent="0.25">
      <c r="R1201" s="342"/>
      <c r="S1201" s="342"/>
      <c r="T1201" s="342"/>
      <c r="U1201" s="342"/>
      <c r="V1201" s="342"/>
      <c r="W1201" s="342"/>
      <c r="X1201" s="342"/>
      <c r="Y1201" s="342"/>
      <c r="Z1201" s="342"/>
      <c r="AA1201" s="342"/>
      <c r="AB1201" s="342"/>
      <c r="AC1201" s="342"/>
      <c r="AD1201" s="339"/>
    </row>
    <row r="1202" spans="18:30" x14ac:dyDescent="0.25">
      <c r="R1202" s="342"/>
      <c r="S1202" s="342"/>
      <c r="T1202" s="342"/>
      <c r="U1202" s="342"/>
      <c r="V1202" s="342"/>
      <c r="W1202" s="342"/>
      <c r="X1202" s="342"/>
      <c r="Y1202" s="342"/>
      <c r="Z1202" s="342"/>
      <c r="AA1202" s="342"/>
      <c r="AB1202" s="342"/>
      <c r="AC1202" s="342"/>
      <c r="AD1202" s="339"/>
    </row>
    <row r="1203" spans="18:30" x14ac:dyDescent="0.25">
      <c r="R1203" s="342"/>
      <c r="S1203" s="342"/>
      <c r="T1203" s="342"/>
      <c r="U1203" s="342"/>
      <c r="V1203" s="342"/>
      <c r="W1203" s="342"/>
      <c r="X1203" s="342"/>
      <c r="Y1203" s="342"/>
      <c r="Z1203" s="342"/>
      <c r="AA1203" s="342"/>
      <c r="AB1203" s="342"/>
      <c r="AC1203" s="342"/>
      <c r="AD1203" s="339"/>
    </row>
    <row r="1204" spans="18:30" x14ac:dyDescent="0.25">
      <c r="R1204" s="342"/>
      <c r="S1204" s="342"/>
      <c r="T1204" s="342"/>
      <c r="U1204" s="342"/>
      <c r="V1204" s="342"/>
      <c r="W1204" s="342"/>
      <c r="X1204" s="342"/>
      <c r="Y1204" s="342"/>
      <c r="Z1204" s="342"/>
      <c r="AA1204" s="342"/>
      <c r="AB1204" s="342"/>
      <c r="AC1204" s="342"/>
      <c r="AD1204" s="339"/>
    </row>
    <row r="1205" spans="18:30" x14ac:dyDescent="0.25">
      <c r="R1205" s="342"/>
      <c r="S1205" s="342"/>
      <c r="T1205" s="342"/>
      <c r="U1205" s="342"/>
      <c r="V1205" s="342"/>
      <c r="W1205" s="342"/>
      <c r="X1205" s="342"/>
      <c r="Y1205" s="342"/>
      <c r="Z1205" s="342"/>
      <c r="AA1205" s="342"/>
      <c r="AB1205" s="342"/>
      <c r="AC1205" s="342"/>
      <c r="AD1205" s="339"/>
    </row>
    <row r="1206" spans="18:30" x14ac:dyDescent="0.25">
      <c r="R1206" s="342"/>
      <c r="S1206" s="342"/>
      <c r="T1206" s="342"/>
      <c r="U1206" s="342"/>
      <c r="V1206" s="342"/>
      <c r="W1206" s="342"/>
      <c r="X1206" s="342"/>
      <c r="Y1206" s="342"/>
      <c r="Z1206" s="342"/>
      <c r="AA1206" s="342"/>
      <c r="AB1206" s="342"/>
      <c r="AC1206" s="342"/>
      <c r="AD1206" s="339"/>
    </row>
    <row r="1207" spans="18:30" x14ac:dyDescent="0.25">
      <c r="R1207" s="342"/>
      <c r="S1207" s="342"/>
      <c r="T1207" s="342"/>
      <c r="U1207" s="342"/>
      <c r="V1207" s="342"/>
      <c r="W1207" s="342"/>
      <c r="X1207" s="342"/>
      <c r="Y1207" s="342"/>
      <c r="Z1207" s="342"/>
      <c r="AA1207" s="342"/>
      <c r="AB1207" s="342"/>
      <c r="AC1207" s="342"/>
      <c r="AD1207" s="339"/>
    </row>
    <row r="1208" spans="18:30" x14ac:dyDescent="0.25">
      <c r="R1208" s="342"/>
      <c r="S1208" s="342"/>
      <c r="T1208" s="342"/>
      <c r="U1208" s="342"/>
      <c r="V1208" s="342"/>
      <c r="W1208" s="342"/>
      <c r="X1208" s="342"/>
      <c r="Y1208" s="342"/>
      <c r="Z1208" s="342"/>
      <c r="AA1208" s="342"/>
      <c r="AB1208" s="342"/>
      <c r="AC1208" s="342"/>
      <c r="AD1208" s="339"/>
    </row>
    <row r="1209" spans="18:30" x14ac:dyDescent="0.25">
      <c r="R1209" s="342"/>
      <c r="S1209" s="342"/>
      <c r="T1209" s="342"/>
      <c r="U1209" s="342"/>
      <c r="V1209" s="342"/>
      <c r="W1209" s="342"/>
      <c r="X1209" s="342"/>
      <c r="Y1209" s="342"/>
      <c r="Z1209" s="342"/>
      <c r="AA1209" s="342"/>
      <c r="AB1209" s="342"/>
      <c r="AC1209" s="342"/>
      <c r="AD1209" s="339"/>
    </row>
    <row r="1210" spans="18:30" x14ac:dyDescent="0.25">
      <c r="R1210" s="342"/>
      <c r="S1210" s="342"/>
      <c r="T1210" s="342"/>
      <c r="U1210" s="342"/>
      <c r="V1210" s="342"/>
      <c r="W1210" s="342"/>
      <c r="X1210" s="342"/>
      <c r="Y1210" s="342"/>
      <c r="Z1210" s="342"/>
      <c r="AA1210" s="342"/>
      <c r="AB1210" s="342"/>
      <c r="AC1210" s="342"/>
      <c r="AD1210" s="339"/>
    </row>
    <row r="1211" spans="18:30" x14ac:dyDescent="0.25">
      <c r="R1211" s="342"/>
      <c r="S1211" s="342"/>
      <c r="T1211" s="342"/>
      <c r="U1211" s="342"/>
      <c r="V1211" s="342"/>
      <c r="W1211" s="342"/>
      <c r="X1211" s="342"/>
      <c r="Y1211" s="342"/>
      <c r="Z1211" s="342"/>
      <c r="AA1211" s="342"/>
      <c r="AB1211" s="342"/>
      <c r="AC1211" s="342"/>
      <c r="AD1211" s="339"/>
    </row>
    <row r="1212" spans="18:30" x14ac:dyDescent="0.25">
      <c r="R1212" s="342"/>
      <c r="S1212" s="342"/>
      <c r="T1212" s="342"/>
      <c r="U1212" s="342"/>
      <c r="V1212" s="342"/>
      <c r="W1212" s="342"/>
      <c r="X1212" s="342"/>
      <c r="Y1212" s="342"/>
      <c r="Z1212" s="342"/>
      <c r="AA1212" s="342"/>
      <c r="AB1212" s="342"/>
      <c r="AC1212" s="342"/>
      <c r="AD1212" s="339"/>
    </row>
    <row r="1213" spans="18:30" x14ac:dyDescent="0.25">
      <c r="R1213" s="342"/>
      <c r="S1213" s="342"/>
      <c r="T1213" s="342"/>
      <c r="U1213" s="342"/>
      <c r="V1213" s="342"/>
      <c r="W1213" s="342"/>
      <c r="X1213" s="342"/>
      <c r="Y1213" s="342"/>
      <c r="Z1213" s="342"/>
      <c r="AA1213" s="342"/>
      <c r="AB1213" s="342"/>
      <c r="AC1213" s="342"/>
      <c r="AD1213" s="339"/>
    </row>
    <row r="1214" spans="18:30" x14ac:dyDescent="0.25">
      <c r="R1214" s="342"/>
      <c r="S1214" s="342"/>
      <c r="T1214" s="342"/>
      <c r="U1214" s="342"/>
      <c r="V1214" s="342"/>
      <c r="W1214" s="342"/>
      <c r="X1214" s="342"/>
      <c r="Y1214" s="342"/>
      <c r="Z1214" s="342"/>
      <c r="AA1214" s="342"/>
      <c r="AB1214" s="342"/>
      <c r="AC1214" s="342"/>
      <c r="AD1214" s="339"/>
    </row>
    <row r="1215" spans="18:30" x14ac:dyDescent="0.25">
      <c r="R1215" s="342"/>
      <c r="S1215" s="342"/>
      <c r="T1215" s="342"/>
      <c r="U1215" s="342"/>
      <c r="V1215" s="342"/>
      <c r="W1215" s="342"/>
      <c r="X1215" s="342"/>
      <c r="Y1215" s="342"/>
      <c r="Z1215" s="342"/>
      <c r="AA1215" s="342"/>
      <c r="AB1215" s="342"/>
      <c r="AC1215" s="342"/>
      <c r="AD1215" s="339"/>
    </row>
    <row r="1216" spans="18:30" x14ac:dyDescent="0.25">
      <c r="R1216" s="342"/>
      <c r="S1216" s="342"/>
      <c r="T1216" s="342"/>
      <c r="U1216" s="342"/>
      <c r="V1216" s="342"/>
      <c r="W1216" s="342"/>
      <c r="X1216" s="342"/>
      <c r="Y1216" s="342"/>
      <c r="Z1216" s="342"/>
      <c r="AA1216" s="342"/>
      <c r="AB1216" s="342"/>
      <c r="AC1216" s="342"/>
      <c r="AD1216" s="339"/>
    </row>
    <row r="1217" spans="18:30" x14ac:dyDescent="0.25">
      <c r="R1217" s="342"/>
      <c r="S1217" s="342"/>
      <c r="T1217" s="342"/>
      <c r="U1217" s="342"/>
      <c r="V1217" s="342"/>
      <c r="W1217" s="342"/>
      <c r="X1217" s="342"/>
      <c r="Y1217" s="342"/>
      <c r="Z1217" s="342"/>
      <c r="AA1217" s="342"/>
      <c r="AB1217" s="342"/>
      <c r="AC1217" s="342"/>
      <c r="AD1217" s="339"/>
    </row>
    <row r="1218" spans="18:30" x14ac:dyDescent="0.25">
      <c r="R1218" s="342"/>
      <c r="S1218" s="342"/>
      <c r="T1218" s="342"/>
      <c r="U1218" s="342"/>
      <c r="V1218" s="342"/>
      <c r="W1218" s="342"/>
      <c r="X1218" s="342"/>
      <c r="Y1218" s="342"/>
      <c r="Z1218" s="342"/>
      <c r="AA1218" s="342"/>
      <c r="AB1218" s="342"/>
      <c r="AC1218" s="342"/>
      <c r="AD1218" s="339"/>
    </row>
    <row r="1219" spans="18:30" x14ac:dyDescent="0.25">
      <c r="R1219" s="342"/>
      <c r="S1219" s="342"/>
      <c r="T1219" s="342"/>
      <c r="U1219" s="342"/>
      <c r="V1219" s="342"/>
      <c r="W1219" s="342"/>
      <c r="X1219" s="342"/>
      <c r="Y1219" s="342"/>
      <c r="Z1219" s="342"/>
      <c r="AA1219" s="342"/>
      <c r="AB1219" s="342"/>
      <c r="AC1219" s="342"/>
      <c r="AD1219" s="339"/>
    </row>
    <row r="1220" spans="18:30" x14ac:dyDescent="0.25">
      <c r="R1220" s="342"/>
      <c r="S1220" s="342"/>
      <c r="T1220" s="342"/>
      <c r="U1220" s="342"/>
      <c r="V1220" s="342"/>
      <c r="W1220" s="342"/>
      <c r="X1220" s="342"/>
      <c r="Y1220" s="342"/>
      <c r="Z1220" s="342"/>
      <c r="AA1220" s="342"/>
      <c r="AB1220" s="342"/>
      <c r="AC1220" s="342"/>
      <c r="AD1220" s="339"/>
    </row>
    <row r="1221" spans="18:30" x14ac:dyDescent="0.25">
      <c r="R1221" s="342"/>
      <c r="S1221" s="342"/>
      <c r="T1221" s="342"/>
      <c r="U1221" s="342"/>
      <c r="V1221" s="342"/>
      <c r="W1221" s="342"/>
      <c r="X1221" s="342"/>
      <c r="Y1221" s="342"/>
      <c r="Z1221" s="342"/>
      <c r="AA1221" s="342"/>
      <c r="AB1221" s="342"/>
      <c r="AC1221" s="342"/>
      <c r="AD1221" s="339"/>
    </row>
    <row r="1222" spans="18:30" x14ac:dyDescent="0.25">
      <c r="R1222" s="342"/>
      <c r="S1222" s="342"/>
      <c r="T1222" s="342"/>
      <c r="U1222" s="342"/>
      <c r="V1222" s="342"/>
      <c r="W1222" s="342"/>
      <c r="X1222" s="342"/>
      <c r="Y1222" s="342"/>
      <c r="Z1222" s="342"/>
      <c r="AA1222" s="342"/>
      <c r="AB1222" s="342"/>
      <c r="AC1222" s="342"/>
      <c r="AD1222" s="339"/>
    </row>
    <row r="1223" spans="18:30" x14ac:dyDescent="0.25">
      <c r="R1223" s="342"/>
      <c r="S1223" s="342"/>
      <c r="T1223" s="342"/>
      <c r="U1223" s="342"/>
      <c r="V1223" s="342"/>
      <c r="W1223" s="342"/>
      <c r="X1223" s="342"/>
      <c r="Y1223" s="342"/>
      <c r="Z1223" s="342"/>
      <c r="AA1223" s="342"/>
      <c r="AB1223" s="342"/>
      <c r="AC1223" s="342"/>
      <c r="AD1223" s="339"/>
    </row>
    <row r="1224" spans="18:30" x14ac:dyDescent="0.25">
      <c r="R1224" s="342"/>
      <c r="S1224" s="342"/>
      <c r="T1224" s="342"/>
      <c r="U1224" s="342"/>
      <c r="V1224" s="342"/>
      <c r="W1224" s="342"/>
      <c r="X1224" s="342"/>
      <c r="Y1224" s="342"/>
      <c r="Z1224" s="342"/>
      <c r="AA1224" s="342"/>
      <c r="AB1224" s="342"/>
      <c r="AC1224" s="342"/>
      <c r="AD1224" s="339"/>
    </row>
    <row r="1225" spans="18:30" x14ac:dyDescent="0.25">
      <c r="R1225" s="342"/>
      <c r="S1225" s="342"/>
      <c r="T1225" s="342"/>
      <c r="U1225" s="342"/>
      <c r="V1225" s="342"/>
      <c r="W1225" s="342"/>
      <c r="X1225" s="342"/>
      <c r="Y1225" s="342"/>
      <c r="Z1225" s="342"/>
      <c r="AA1225" s="342"/>
      <c r="AB1225" s="342"/>
      <c r="AC1225" s="342"/>
      <c r="AD1225" s="339"/>
    </row>
    <row r="1226" spans="18:30" x14ac:dyDescent="0.25">
      <c r="R1226" s="342"/>
      <c r="S1226" s="342"/>
      <c r="T1226" s="342"/>
      <c r="U1226" s="342"/>
      <c r="V1226" s="342"/>
      <c r="W1226" s="342"/>
      <c r="X1226" s="342"/>
      <c r="Y1226" s="342"/>
      <c r="Z1226" s="342"/>
      <c r="AA1226" s="342"/>
      <c r="AB1226" s="342"/>
      <c r="AC1226" s="342"/>
      <c r="AD1226" s="339"/>
    </row>
    <row r="1227" spans="18:30" x14ac:dyDescent="0.25">
      <c r="R1227" s="342"/>
      <c r="S1227" s="342"/>
      <c r="T1227" s="342"/>
      <c r="U1227" s="342"/>
      <c r="V1227" s="342"/>
      <c r="W1227" s="342"/>
      <c r="X1227" s="342"/>
      <c r="Y1227" s="342"/>
      <c r="Z1227" s="342"/>
      <c r="AA1227" s="342"/>
      <c r="AB1227" s="342"/>
      <c r="AC1227" s="342"/>
      <c r="AD1227" s="339"/>
    </row>
    <row r="1228" spans="18:30" x14ac:dyDescent="0.25">
      <c r="R1228" s="342"/>
      <c r="S1228" s="342"/>
      <c r="T1228" s="342"/>
      <c r="U1228" s="342"/>
      <c r="V1228" s="342"/>
      <c r="W1228" s="342"/>
      <c r="X1228" s="342"/>
      <c r="Y1228" s="342"/>
      <c r="Z1228" s="342"/>
      <c r="AA1228" s="342"/>
      <c r="AB1228" s="342"/>
      <c r="AC1228" s="342"/>
      <c r="AD1228" s="339"/>
    </row>
    <row r="1229" spans="18:30" x14ac:dyDescent="0.25">
      <c r="R1229" s="342"/>
      <c r="S1229" s="342"/>
      <c r="T1229" s="342"/>
      <c r="U1229" s="342"/>
      <c r="V1229" s="342"/>
      <c r="W1229" s="342"/>
      <c r="X1229" s="342"/>
      <c r="Y1229" s="342"/>
      <c r="Z1229" s="342"/>
      <c r="AA1229" s="342"/>
      <c r="AB1229" s="342"/>
      <c r="AC1229" s="342"/>
      <c r="AD1229" s="339"/>
    </row>
    <row r="1230" spans="18:30" x14ac:dyDescent="0.25">
      <c r="R1230" s="342"/>
      <c r="S1230" s="342"/>
      <c r="T1230" s="342"/>
      <c r="U1230" s="342"/>
      <c r="V1230" s="342"/>
      <c r="W1230" s="342"/>
      <c r="X1230" s="342"/>
      <c r="Y1230" s="342"/>
      <c r="Z1230" s="342"/>
      <c r="AA1230" s="342"/>
      <c r="AB1230" s="342"/>
      <c r="AC1230" s="342"/>
      <c r="AD1230" s="339"/>
    </row>
    <row r="1231" spans="18:30" x14ac:dyDescent="0.25">
      <c r="R1231" s="342"/>
      <c r="S1231" s="342"/>
      <c r="T1231" s="342"/>
      <c r="U1231" s="342"/>
      <c r="V1231" s="342"/>
      <c r="W1231" s="342"/>
      <c r="X1231" s="342"/>
      <c r="Y1231" s="342"/>
      <c r="Z1231" s="342"/>
      <c r="AA1231" s="342"/>
      <c r="AB1231" s="342"/>
      <c r="AC1231" s="342"/>
      <c r="AD1231" s="339"/>
    </row>
    <row r="1232" spans="18:30" x14ac:dyDescent="0.25">
      <c r="R1232" s="342"/>
      <c r="S1232" s="342"/>
      <c r="T1232" s="342"/>
      <c r="U1232" s="342"/>
      <c r="V1232" s="342"/>
      <c r="W1232" s="342"/>
      <c r="X1232" s="342"/>
      <c r="Y1232" s="342"/>
      <c r="Z1232" s="342"/>
      <c r="AA1232" s="342"/>
      <c r="AB1232" s="342"/>
      <c r="AC1232" s="342"/>
      <c r="AD1232" s="339"/>
    </row>
    <row r="1233" spans="18:30" x14ac:dyDescent="0.25">
      <c r="R1233" s="342"/>
      <c r="S1233" s="342"/>
      <c r="T1233" s="342"/>
      <c r="U1233" s="342"/>
      <c r="V1233" s="342"/>
      <c r="W1233" s="342"/>
      <c r="X1233" s="342"/>
      <c r="Y1233" s="342"/>
      <c r="Z1233" s="342"/>
      <c r="AA1233" s="342"/>
      <c r="AB1233" s="342"/>
      <c r="AC1233" s="342"/>
      <c r="AD1233" s="339"/>
    </row>
    <row r="1234" spans="18:30" x14ac:dyDescent="0.25">
      <c r="R1234" s="342"/>
      <c r="S1234" s="342"/>
      <c r="T1234" s="342"/>
      <c r="U1234" s="342"/>
      <c r="V1234" s="342"/>
      <c r="W1234" s="342"/>
      <c r="X1234" s="342"/>
      <c r="Y1234" s="342"/>
      <c r="Z1234" s="342"/>
      <c r="AA1234" s="342"/>
      <c r="AB1234" s="342"/>
      <c r="AC1234" s="342"/>
      <c r="AD1234" s="339"/>
    </row>
    <row r="1235" spans="18:30" x14ac:dyDescent="0.25">
      <c r="R1235" s="342"/>
      <c r="S1235" s="342"/>
      <c r="T1235" s="342"/>
      <c r="U1235" s="342"/>
      <c r="V1235" s="342"/>
      <c r="W1235" s="342"/>
      <c r="X1235" s="342"/>
      <c r="Y1235" s="342"/>
      <c r="Z1235" s="342"/>
      <c r="AA1235" s="342"/>
      <c r="AB1235" s="342"/>
      <c r="AC1235" s="342"/>
      <c r="AD1235" s="339"/>
    </row>
    <row r="1236" spans="18:30" x14ac:dyDescent="0.25">
      <c r="R1236" s="342"/>
      <c r="S1236" s="342"/>
      <c r="T1236" s="342"/>
      <c r="U1236" s="342"/>
      <c r="V1236" s="342"/>
      <c r="W1236" s="342"/>
      <c r="X1236" s="342"/>
      <c r="Y1236" s="342"/>
      <c r="Z1236" s="342"/>
      <c r="AA1236" s="342"/>
      <c r="AB1236" s="342"/>
      <c r="AC1236" s="342"/>
      <c r="AD1236" s="339"/>
    </row>
    <row r="1237" spans="18:30" x14ac:dyDescent="0.25">
      <c r="R1237" s="342"/>
      <c r="S1237" s="342"/>
      <c r="T1237" s="342"/>
      <c r="U1237" s="342"/>
      <c r="V1237" s="342"/>
      <c r="W1237" s="342"/>
      <c r="X1237" s="342"/>
      <c r="Y1237" s="342"/>
      <c r="Z1237" s="342"/>
      <c r="AA1237" s="342"/>
      <c r="AB1237" s="342"/>
      <c r="AC1237" s="342"/>
      <c r="AD1237" s="339"/>
    </row>
    <row r="1238" spans="18:30" x14ac:dyDescent="0.25">
      <c r="R1238" s="342"/>
      <c r="S1238" s="342"/>
      <c r="T1238" s="342"/>
      <c r="U1238" s="342"/>
      <c r="V1238" s="342"/>
      <c r="W1238" s="342"/>
      <c r="X1238" s="342"/>
      <c r="Y1238" s="342"/>
      <c r="Z1238" s="342"/>
      <c r="AA1238" s="342"/>
      <c r="AB1238" s="342"/>
      <c r="AC1238" s="342"/>
      <c r="AD1238" s="339"/>
    </row>
    <row r="1239" spans="18:30" x14ac:dyDescent="0.25">
      <c r="R1239" s="342"/>
      <c r="S1239" s="342"/>
      <c r="T1239" s="342"/>
      <c r="U1239" s="342"/>
      <c r="V1239" s="342"/>
      <c r="W1239" s="342"/>
      <c r="X1239" s="342"/>
      <c r="Y1239" s="342"/>
      <c r="Z1239" s="342"/>
      <c r="AA1239" s="342"/>
      <c r="AB1239" s="342"/>
      <c r="AC1239" s="342"/>
      <c r="AD1239" s="339"/>
    </row>
    <row r="1240" spans="18:30" x14ac:dyDescent="0.25">
      <c r="R1240" s="342"/>
      <c r="S1240" s="342"/>
      <c r="T1240" s="342"/>
      <c r="U1240" s="342"/>
      <c r="V1240" s="342"/>
      <c r="W1240" s="342"/>
      <c r="X1240" s="342"/>
      <c r="Y1240" s="342"/>
      <c r="Z1240" s="342"/>
      <c r="AA1240" s="342"/>
      <c r="AB1240" s="342"/>
      <c r="AC1240" s="342"/>
      <c r="AD1240" s="339"/>
    </row>
    <row r="1241" spans="18:30" x14ac:dyDescent="0.25">
      <c r="R1241" s="342"/>
      <c r="S1241" s="342"/>
      <c r="T1241" s="342"/>
      <c r="U1241" s="342"/>
      <c r="V1241" s="342"/>
      <c r="W1241" s="342"/>
      <c r="X1241" s="342"/>
      <c r="Y1241" s="342"/>
      <c r="Z1241" s="342"/>
      <c r="AA1241" s="342"/>
      <c r="AB1241" s="342"/>
      <c r="AC1241" s="342"/>
      <c r="AD1241" s="339"/>
    </row>
    <row r="1242" spans="18:30" x14ac:dyDescent="0.25">
      <c r="R1242" s="342"/>
      <c r="S1242" s="342"/>
      <c r="T1242" s="342"/>
      <c r="U1242" s="342"/>
      <c r="V1242" s="342"/>
      <c r="W1242" s="342"/>
      <c r="X1242" s="342"/>
      <c r="Y1242" s="342"/>
      <c r="Z1242" s="342"/>
      <c r="AA1242" s="342"/>
      <c r="AB1242" s="342"/>
      <c r="AC1242" s="342"/>
      <c r="AD1242" s="339"/>
    </row>
    <row r="1243" spans="18:30" x14ac:dyDescent="0.25">
      <c r="R1243" s="342"/>
      <c r="S1243" s="342"/>
      <c r="T1243" s="342"/>
      <c r="U1243" s="342"/>
      <c r="V1243" s="342"/>
      <c r="W1243" s="342"/>
      <c r="X1243" s="342"/>
      <c r="Y1243" s="342"/>
      <c r="Z1243" s="342"/>
      <c r="AA1243" s="342"/>
      <c r="AB1243" s="342"/>
      <c r="AC1243" s="342"/>
      <c r="AD1243" s="339"/>
    </row>
    <row r="1244" spans="18:30" x14ac:dyDescent="0.25">
      <c r="R1244" s="342"/>
      <c r="S1244" s="342"/>
      <c r="T1244" s="342"/>
      <c r="U1244" s="342"/>
      <c r="V1244" s="342"/>
      <c r="W1244" s="342"/>
      <c r="X1244" s="342"/>
      <c r="Y1244" s="342"/>
      <c r="Z1244" s="342"/>
      <c r="AA1244" s="342"/>
      <c r="AB1244" s="342"/>
      <c r="AC1244" s="342"/>
      <c r="AD1244" s="339"/>
    </row>
    <row r="1245" spans="18:30" x14ac:dyDescent="0.25">
      <c r="R1245" s="342"/>
      <c r="S1245" s="342"/>
      <c r="T1245" s="342"/>
      <c r="U1245" s="342"/>
      <c r="V1245" s="342"/>
      <c r="W1245" s="342"/>
      <c r="X1245" s="342"/>
      <c r="Y1245" s="342"/>
      <c r="Z1245" s="342"/>
      <c r="AA1245" s="342"/>
      <c r="AB1245" s="342"/>
      <c r="AC1245" s="342"/>
      <c r="AD1245" s="339"/>
    </row>
    <row r="1246" spans="18:30" x14ac:dyDescent="0.25">
      <c r="R1246" s="342"/>
      <c r="S1246" s="342"/>
      <c r="T1246" s="342"/>
      <c r="U1246" s="342"/>
      <c r="V1246" s="342"/>
      <c r="W1246" s="342"/>
      <c r="X1246" s="342"/>
      <c r="Y1246" s="342"/>
      <c r="Z1246" s="342"/>
      <c r="AA1246" s="342"/>
      <c r="AB1246" s="342"/>
      <c r="AC1246" s="342"/>
      <c r="AD1246" s="339"/>
    </row>
    <row r="1247" spans="18:30" x14ac:dyDescent="0.25">
      <c r="R1247" s="342"/>
      <c r="S1247" s="342"/>
      <c r="T1247" s="342"/>
      <c r="U1247" s="342"/>
      <c r="V1247" s="342"/>
      <c r="W1247" s="342"/>
      <c r="X1247" s="342"/>
      <c r="Y1247" s="342"/>
      <c r="Z1247" s="342"/>
      <c r="AA1247" s="342"/>
      <c r="AB1247" s="342"/>
      <c r="AC1247" s="342"/>
      <c r="AD1247" s="339"/>
    </row>
    <row r="1248" spans="18:30" x14ac:dyDescent="0.25">
      <c r="R1248" s="342"/>
      <c r="S1248" s="342"/>
      <c r="T1248" s="342"/>
      <c r="U1248" s="342"/>
      <c r="V1248" s="342"/>
      <c r="W1248" s="342"/>
      <c r="X1248" s="342"/>
      <c r="Y1248" s="342"/>
      <c r="Z1248" s="342"/>
      <c r="AA1248" s="342"/>
      <c r="AB1248" s="342"/>
      <c r="AC1248" s="342"/>
      <c r="AD1248" s="339"/>
    </row>
    <row r="1249" spans="18:30" x14ac:dyDescent="0.25">
      <c r="R1249" s="342"/>
      <c r="S1249" s="342"/>
      <c r="T1249" s="342"/>
      <c r="U1249" s="342"/>
      <c r="V1249" s="342"/>
      <c r="W1249" s="342"/>
      <c r="X1249" s="342"/>
      <c r="Y1249" s="342"/>
      <c r="Z1249" s="342"/>
      <c r="AA1249" s="342"/>
      <c r="AB1249" s="342"/>
      <c r="AC1249" s="342"/>
      <c r="AD1249" s="339"/>
    </row>
    <row r="1250" spans="18:30" x14ac:dyDescent="0.25">
      <c r="R1250" s="342"/>
      <c r="S1250" s="342"/>
      <c r="T1250" s="342"/>
      <c r="U1250" s="342"/>
      <c r="V1250" s="342"/>
      <c r="W1250" s="342"/>
      <c r="X1250" s="342"/>
      <c r="Y1250" s="342"/>
      <c r="Z1250" s="342"/>
      <c r="AA1250" s="342"/>
      <c r="AB1250" s="342"/>
      <c r="AC1250" s="342"/>
      <c r="AD1250" s="339"/>
    </row>
    <row r="1251" spans="18:30" x14ac:dyDescent="0.25">
      <c r="R1251" s="342"/>
      <c r="S1251" s="342"/>
      <c r="T1251" s="342"/>
      <c r="U1251" s="342"/>
      <c r="V1251" s="342"/>
      <c r="W1251" s="342"/>
      <c r="X1251" s="342"/>
      <c r="Y1251" s="342"/>
      <c r="Z1251" s="342"/>
      <c r="AA1251" s="342"/>
      <c r="AB1251" s="342"/>
      <c r="AC1251" s="342"/>
      <c r="AD1251" s="339"/>
    </row>
    <row r="1252" spans="18:30" x14ac:dyDescent="0.25">
      <c r="R1252" s="342"/>
      <c r="S1252" s="342"/>
      <c r="T1252" s="342"/>
      <c r="U1252" s="342"/>
      <c r="V1252" s="342"/>
      <c r="W1252" s="342"/>
      <c r="X1252" s="342"/>
      <c r="Y1252" s="342"/>
      <c r="Z1252" s="342"/>
      <c r="AA1252" s="342"/>
      <c r="AB1252" s="342"/>
      <c r="AC1252" s="342"/>
      <c r="AD1252" s="339"/>
    </row>
    <row r="1253" spans="18:30" x14ac:dyDescent="0.25">
      <c r="R1253" s="342"/>
      <c r="S1253" s="342"/>
      <c r="T1253" s="342"/>
      <c r="U1253" s="342"/>
      <c r="V1253" s="342"/>
      <c r="W1253" s="342"/>
      <c r="X1253" s="342"/>
      <c r="Y1253" s="342"/>
      <c r="Z1253" s="342"/>
      <c r="AA1253" s="342"/>
      <c r="AB1253" s="342"/>
      <c r="AC1253" s="342"/>
      <c r="AD1253" s="339"/>
    </row>
    <row r="1254" spans="18:30" x14ac:dyDescent="0.25">
      <c r="R1254" s="342"/>
      <c r="S1254" s="342"/>
      <c r="T1254" s="342"/>
      <c r="U1254" s="342"/>
      <c r="V1254" s="342"/>
      <c r="W1254" s="342"/>
      <c r="X1254" s="342"/>
      <c r="Y1254" s="342"/>
      <c r="Z1254" s="342"/>
      <c r="AA1254" s="342"/>
      <c r="AB1254" s="342"/>
      <c r="AC1254" s="342"/>
      <c r="AD1254" s="339"/>
    </row>
    <row r="1255" spans="18:30" x14ac:dyDescent="0.25">
      <c r="R1255" s="342"/>
      <c r="S1255" s="342"/>
      <c r="T1255" s="342"/>
      <c r="U1255" s="342"/>
      <c r="V1255" s="342"/>
      <c r="W1255" s="342"/>
      <c r="X1255" s="342"/>
      <c r="Y1255" s="342"/>
      <c r="Z1255" s="342"/>
      <c r="AA1255" s="342"/>
      <c r="AB1255" s="342"/>
      <c r="AC1255" s="342"/>
      <c r="AD1255" s="339"/>
    </row>
    <row r="1256" spans="18:30" x14ac:dyDescent="0.25">
      <c r="R1256" s="342"/>
      <c r="S1256" s="342"/>
      <c r="T1256" s="342"/>
      <c r="U1256" s="342"/>
      <c r="V1256" s="342"/>
      <c r="W1256" s="342"/>
      <c r="X1256" s="342"/>
      <c r="Y1256" s="342"/>
      <c r="Z1256" s="342"/>
      <c r="AA1256" s="342"/>
      <c r="AB1256" s="342"/>
      <c r="AC1256" s="342"/>
      <c r="AD1256" s="339"/>
    </row>
    <row r="1257" spans="18:30" x14ac:dyDescent="0.25">
      <c r="R1257" s="342"/>
      <c r="S1257" s="342"/>
      <c r="T1257" s="342"/>
      <c r="U1257" s="342"/>
      <c r="V1257" s="342"/>
      <c r="W1257" s="342"/>
      <c r="X1257" s="342"/>
      <c r="Y1257" s="342"/>
      <c r="Z1257" s="342"/>
      <c r="AA1257" s="342"/>
      <c r="AB1257" s="342"/>
      <c r="AC1257" s="342"/>
      <c r="AD1257" s="339"/>
    </row>
    <row r="1258" spans="18:30" x14ac:dyDescent="0.25">
      <c r="R1258" s="342"/>
      <c r="S1258" s="342"/>
      <c r="T1258" s="342"/>
      <c r="U1258" s="342"/>
      <c r="V1258" s="342"/>
      <c r="W1258" s="342"/>
      <c r="X1258" s="342"/>
      <c r="Y1258" s="342"/>
      <c r="Z1258" s="342"/>
      <c r="AA1258" s="342"/>
      <c r="AB1258" s="342"/>
      <c r="AC1258" s="342"/>
      <c r="AD1258" s="339"/>
    </row>
    <row r="1259" spans="18:30" x14ac:dyDescent="0.25">
      <c r="R1259" s="342"/>
      <c r="S1259" s="342"/>
      <c r="T1259" s="342"/>
      <c r="U1259" s="342"/>
      <c r="V1259" s="342"/>
      <c r="W1259" s="342"/>
      <c r="X1259" s="342"/>
      <c r="Y1259" s="342"/>
      <c r="Z1259" s="342"/>
      <c r="AA1259" s="342"/>
      <c r="AB1259" s="342"/>
      <c r="AC1259" s="342"/>
      <c r="AD1259" s="339"/>
    </row>
    <row r="1260" spans="18:30" x14ac:dyDescent="0.25">
      <c r="R1260" s="342"/>
      <c r="S1260" s="342"/>
      <c r="T1260" s="342"/>
      <c r="U1260" s="342"/>
      <c r="V1260" s="342"/>
      <c r="W1260" s="342"/>
      <c r="X1260" s="342"/>
      <c r="Y1260" s="342"/>
      <c r="Z1260" s="342"/>
      <c r="AA1260" s="342"/>
      <c r="AB1260" s="342"/>
      <c r="AC1260" s="342"/>
      <c r="AD1260" s="339"/>
    </row>
    <row r="1261" spans="18:30" x14ac:dyDescent="0.25">
      <c r="R1261" s="342"/>
      <c r="S1261" s="342"/>
      <c r="T1261" s="342"/>
      <c r="U1261" s="342"/>
      <c r="V1261" s="342"/>
      <c r="W1261" s="342"/>
      <c r="X1261" s="342"/>
      <c r="Y1261" s="342"/>
      <c r="Z1261" s="342"/>
      <c r="AA1261" s="342"/>
      <c r="AB1261" s="342"/>
      <c r="AC1261" s="342"/>
      <c r="AD1261" s="339"/>
    </row>
    <row r="1262" spans="18:30" x14ac:dyDescent="0.25">
      <c r="R1262" s="342"/>
      <c r="S1262" s="342"/>
      <c r="T1262" s="342"/>
      <c r="U1262" s="342"/>
      <c r="V1262" s="342"/>
      <c r="W1262" s="342"/>
      <c r="X1262" s="342"/>
      <c r="Y1262" s="342"/>
      <c r="Z1262" s="342"/>
      <c r="AA1262" s="342"/>
      <c r="AB1262" s="342"/>
      <c r="AC1262" s="342"/>
      <c r="AD1262" s="339"/>
    </row>
    <row r="1263" spans="18:30" x14ac:dyDescent="0.25">
      <c r="R1263" s="342"/>
      <c r="S1263" s="342"/>
      <c r="T1263" s="342"/>
      <c r="U1263" s="342"/>
      <c r="V1263" s="342"/>
      <c r="W1263" s="342"/>
      <c r="X1263" s="342"/>
      <c r="Y1263" s="342"/>
      <c r="Z1263" s="342"/>
      <c r="AA1263" s="342"/>
      <c r="AB1263" s="342"/>
      <c r="AC1263" s="342"/>
      <c r="AD1263" s="339"/>
    </row>
    <row r="1264" spans="18:30" x14ac:dyDescent="0.25">
      <c r="R1264" s="342"/>
      <c r="S1264" s="342"/>
      <c r="T1264" s="342"/>
      <c r="U1264" s="342"/>
      <c r="V1264" s="342"/>
      <c r="W1264" s="342"/>
      <c r="X1264" s="342"/>
      <c r="Y1264" s="342"/>
      <c r="Z1264" s="342"/>
      <c r="AA1264" s="342"/>
      <c r="AB1264" s="342"/>
      <c r="AC1264" s="342"/>
      <c r="AD1264" s="339"/>
    </row>
    <row r="1265" spans="18:30" x14ac:dyDescent="0.25">
      <c r="R1265" s="342"/>
      <c r="S1265" s="342"/>
      <c r="T1265" s="342"/>
      <c r="U1265" s="342"/>
      <c r="V1265" s="342"/>
      <c r="W1265" s="342"/>
      <c r="X1265" s="342"/>
      <c r="Y1265" s="342"/>
      <c r="Z1265" s="342"/>
      <c r="AA1265" s="342"/>
      <c r="AB1265" s="342"/>
      <c r="AC1265" s="342"/>
      <c r="AD1265" s="339"/>
    </row>
    <row r="1266" spans="18:30" x14ac:dyDescent="0.25">
      <c r="R1266" s="342"/>
      <c r="S1266" s="342"/>
      <c r="T1266" s="342"/>
      <c r="U1266" s="342"/>
      <c r="V1266" s="342"/>
      <c r="W1266" s="342"/>
      <c r="X1266" s="342"/>
      <c r="Y1266" s="342"/>
      <c r="Z1266" s="342"/>
      <c r="AA1266" s="342"/>
      <c r="AB1266" s="342"/>
      <c r="AC1266" s="342"/>
      <c r="AD1266" s="339"/>
    </row>
    <row r="1267" spans="18:30" x14ac:dyDescent="0.25">
      <c r="R1267" s="342"/>
      <c r="S1267" s="342"/>
      <c r="T1267" s="342"/>
      <c r="U1267" s="342"/>
      <c r="V1267" s="342"/>
      <c r="W1267" s="342"/>
      <c r="X1267" s="342"/>
      <c r="Y1267" s="342"/>
      <c r="Z1267" s="342"/>
      <c r="AA1267" s="342"/>
      <c r="AB1267" s="342"/>
      <c r="AC1267" s="342"/>
      <c r="AD1267" s="339"/>
    </row>
    <row r="1268" spans="18:30" x14ac:dyDescent="0.25">
      <c r="R1268" s="342"/>
      <c r="S1268" s="342"/>
      <c r="T1268" s="342"/>
      <c r="U1268" s="342"/>
      <c r="V1268" s="342"/>
      <c r="W1268" s="342"/>
      <c r="X1268" s="342"/>
      <c r="Y1268" s="342"/>
      <c r="Z1268" s="342"/>
      <c r="AA1268" s="342"/>
      <c r="AB1268" s="342"/>
      <c r="AC1268" s="342"/>
      <c r="AD1268" s="339"/>
    </row>
    <row r="1269" spans="18:30" x14ac:dyDescent="0.25">
      <c r="R1269" s="342"/>
      <c r="S1269" s="342"/>
      <c r="T1269" s="342"/>
      <c r="U1269" s="342"/>
      <c r="V1269" s="342"/>
      <c r="W1269" s="342"/>
      <c r="X1269" s="342"/>
      <c r="Y1269" s="342"/>
      <c r="Z1269" s="342"/>
      <c r="AA1269" s="342"/>
      <c r="AB1269" s="342"/>
      <c r="AC1269" s="342"/>
      <c r="AD1269" s="339"/>
    </row>
    <row r="1270" spans="18:30" x14ac:dyDescent="0.25">
      <c r="R1270" s="342"/>
      <c r="S1270" s="342"/>
      <c r="T1270" s="342"/>
      <c r="U1270" s="342"/>
      <c r="V1270" s="342"/>
      <c r="W1270" s="342"/>
      <c r="X1270" s="342"/>
      <c r="Y1270" s="342"/>
      <c r="Z1270" s="342"/>
      <c r="AA1270" s="342"/>
      <c r="AB1270" s="342"/>
      <c r="AC1270" s="342"/>
      <c r="AD1270" s="339"/>
    </row>
    <row r="1271" spans="18:30" x14ac:dyDescent="0.25">
      <c r="R1271" s="342"/>
      <c r="S1271" s="342"/>
      <c r="T1271" s="342"/>
      <c r="U1271" s="342"/>
      <c r="V1271" s="342"/>
      <c r="W1271" s="342"/>
      <c r="X1271" s="342"/>
      <c r="Y1271" s="342"/>
      <c r="Z1271" s="342"/>
      <c r="AA1271" s="342"/>
      <c r="AB1271" s="342"/>
      <c r="AC1271" s="342"/>
      <c r="AD1271" s="339"/>
    </row>
    <row r="1272" spans="18:30" x14ac:dyDescent="0.25">
      <c r="R1272" s="342"/>
      <c r="S1272" s="342"/>
      <c r="T1272" s="342"/>
      <c r="U1272" s="342"/>
      <c r="V1272" s="342"/>
      <c r="W1272" s="342"/>
      <c r="X1272" s="342"/>
      <c r="Y1272" s="342"/>
      <c r="Z1272" s="342"/>
      <c r="AA1272" s="342"/>
      <c r="AB1272" s="342"/>
      <c r="AC1272" s="342"/>
      <c r="AD1272" s="339"/>
    </row>
    <row r="1273" spans="18:30" x14ac:dyDescent="0.25">
      <c r="R1273" s="342"/>
      <c r="S1273" s="342"/>
      <c r="T1273" s="342"/>
      <c r="U1273" s="342"/>
      <c r="V1273" s="342"/>
      <c r="W1273" s="342"/>
      <c r="X1273" s="342"/>
      <c r="Y1273" s="342"/>
      <c r="Z1273" s="342"/>
      <c r="AA1273" s="342"/>
      <c r="AB1273" s="342"/>
      <c r="AC1273" s="342"/>
      <c r="AD1273" s="339"/>
    </row>
    <row r="1274" spans="18:30" x14ac:dyDescent="0.25">
      <c r="R1274" s="342"/>
      <c r="S1274" s="342"/>
      <c r="T1274" s="342"/>
      <c r="U1274" s="342"/>
      <c r="V1274" s="342"/>
      <c r="W1274" s="342"/>
      <c r="X1274" s="342"/>
      <c r="Y1274" s="342"/>
      <c r="Z1274" s="342"/>
      <c r="AA1274" s="342"/>
      <c r="AB1274" s="342"/>
      <c r="AC1274" s="342"/>
      <c r="AD1274" s="339"/>
    </row>
    <row r="1275" spans="18:30" x14ac:dyDescent="0.25">
      <c r="R1275" s="342"/>
      <c r="S1275" s="342"/>
      <c r="T1275" s="342"/>
      <c r="U1275" s="342"/>
      <c r="V1275" s="342"/>
      <c r="W1275" s="342"/>
      <c r="X1275" s="342"/>
      <c r="Y1275" s="342"/>
      <c r="Z1275" s="342"/>
      <c r="AA1275" s="342"/>
      <c r="AB1275" s="342"/>
      <c r="AC1275" s="342"/>
      <c r="AD1275" s="339"/>
    </row>
    <row r="1276" spans="18:30" x14ac:dyDescent="0.25">
      <c r="R1276" s="342"/>
      <c r="S1276" s="342"/>
      <c r="T1276" s="342"/>
      <c r="U1276" s="342"/>
      <c r="V1276" s="342"/>
      <c r="W1276" s="342"/>
      <c r="X1276" s="342"/>
      <c r="Y1276" s="342"/>
      <c r="Z1276" s="342"/>
      <c r="AA1276" s="342"/>
      <c r="AB1276" s="342"/>
      <c r="AC1276" s="342"/>
      <c r="AD1276" s="339"/>
    </row>
    <row r="1277" spans="18:30" x14ac:dyDescent="0.25">
      <c r="R1277" s="342"/>
      <c r="S1277" s="342"/>
      <c r="T1277" s="342"/>
      <c r="U1277" s="342"/>
      <c r="V1277" s="342"/>
      <c r="W1277" s="342"/>
      <c r="X1277" s="342"/>
      <c r="Y1277" s="342"/>
      <c r="Z1277" s="342"/>
      <c r="AA1277" s="342"/>
      <c r="AB1277" s="342"/>
      <c r="AC1277" s="342"/>
      <c r="AD1277" s="339"/>
    </row>
    <row r="1278" spans="18:30" x14ac:dyDescent="0.25">
      <c r="R1278" s="342"/>
      <c r="S1278" s="342"/>
      <c r="T1278" s="342"/>
      <c r="U1278" s="342"/>
      <c r="V1278" s="342"/>
      <c r="W1278" s="342"/>
      <c r="X1278" s="342"/>
      <c r="Y1278" s="342"/>
      <c r="Z1278" s="342"/>
      <c r="AA1278" s="342"/>
      <c r="AB1278" s="342"/>
      <c r="AC1278" s="342"/>
      <c r="AD1278" s="339"/>
    </row>
    <row r="1279" spans="18:30" x14ac:dyDescent="0.25">
      <c r="R1279" s="342"/>
      <c r="S1279" s="342"/>
      <c r="T1279" s="342"/>
      <c r="U1279" s="342"/>
      <c r="V1279" s="342"/>
      <c r="W1279" s="342"/>
      <c r="X1279" s="342"/>
      <c r="Y1279" s="342"/>
      <c r="Z1279" s="342"/>
      <c r="AA1279" s="342"/>
      <c r="AB1279" s="342"/>
      <c r="AC1279" s="342"/>
      <c r="AD1279" s="339"/>
    </row>
    <row r="1280" spans="18:30" x14ac:dyDescent="0.25">
      <c r="R1280" s="342"/>
      <c r="S1280" s="342"/>
      <c r="T1280" s="342"/>
      <c r="U1280" s="342"/>
      <c r="V1280" s="342"/>
      <c r="W1280" s="342"/>
      <c r="X1280" s="342"/>
      <c r="Y1280" s="342"/>
      <c r="Z1280" s="342"/>
      <c r="AA1280" s="342"/>
      <c r="AB1280" s="342"/>
      <c r="AC1280" s="342"/>
      <c r="AD1280" s="339"/>
    </row>
    <row r="1281" spans="18:30" x14ac:dyDescent="0.25">
      <c r="R1281" s="342"/>
      <c r="S1281" s="342"/>
      <c r="T1281" s="342"/>
      <c r="U1281" s="342"/>
      <c r="V1281" s="342"/>
      <c r="W1281" s="342"/>
      <c r="X1281" s="342"/>
      <c r="Y1281" s="342"/>
      <c r="Z1281" s="342"/>
      <c r="AA1281" s="342"/>
      <c r="AB1281" s="342"/>
      <c r="AC1281" s="342"/>
      <c r="AD1281" s="339"/>
    </row>
    <row r="1282" spans="18:30" x14ac:dyDescent="0.25">
      <c r="R1282" s="342"/>
      <c r="S1282" s="342"/>
      <c r="T1282" s="342"/>
      <c r="U1282" s="342"/>
      <c r="V1282" s="342"/>
      <c r="W1282" s="342"/>
      <c r="X1282" s="342"/>
      <c r="Y1282" s="342"/>
      <c r="Z1282" s="342"/>
      <c r="AA1282" s="342"/>
      <c r="AB1282" s="342"/>
      <c r="AC1282" s="342"/>
      <c r="AD1282" s="339"/>
    </row>
    <row r="1283" spans="18:30" x14ac:dyDescent="0.25">
      <c r="R1283" s="342"/>
      <c r="S1283" s="342"/>
      <c r="T1283" s="342"/>
      <c r="U1283" s="342"/>
      <c r="V1283" s="342"/>
      <c r="W1283" s="342"/>
      <c r="X1283" s="342"/>
      <c r="Y1283" s="342"/>
      <c r="Z1283" s="342"/>
      <c r="AA1283" s="342"/>
      <c r="AB1283" s="342"/>
      <c r="AC1283" s="342"/>
      <c r="AD1283" s="339"/>
    </row>
    <row r="1284" spans="18:30" x14ac:dyDescent="0.25">
      <c r="R1284" s="342"/>
      <c r="S1284" s="342"/>
      <c r="T1284" s="342"/>
      <c r="U1284" s="342"/>
      <c r="V1284" s="342"/>
      <c r="W1284" s="342"/>
      <c r="X1284" s="342"/>
      <c r="Y1284" s="342"/>
      <c r="Z1284" s="342"/>
      <c r="AA1284" s="342"/>
      <c r="AB1284" s="342"/>
      <c r="AC1284" s="342"/>
      <c r="AD1284" s="339"/>
    </row>
    <row r="1285" spans="18:30" x14ac:dyDescent="0.25">
      <c r="R1285" s="342"/>
      <c r="S1285" s="342"/>
      <c r="T1285" s="342"/>
      <c r="U1285" s="342"/>
      <c r="V1285" s="342"/>
      <c r="W1285" s="342"/>
      <c r="X1285" s="342"/>
      <c r="Y1285" s="342"/>
      <c r="Z1285" s="342"/>
      <c r="AA1285" s="342"/>
      <c r="AB1285" s="342"/>
      <c r="AC1285" s="342"/>
      <c r="AD1285" s="339"/>
    </row>
    <row r="1286" spans="18:30" x14ac:dyDescent="0.25">
      <c r="R1286" s="342"/>
      <c r="S1286" s="342"/>
      <c r="T1286" s="342"/>
      <c r="U1286" s="342"/>
      <c r="V1286" s="342"/>
      <c r="W1286" s="342"/>
      <c r="X1286" s="342"/>
      <c r="Y1286" s="342"/>
      <c r="Z1286" s="342"/>
      <c r="AA1286" s="342"/>
      <c r="AB1286" s="342"/>
      <c r="AC1286" s="342"/>
      <c r="AD1286" s="339"/>
    </row>
    <row r="1287" spans="18:30" x14ac:dyDescent="0.25">
      <c r="R1287" s="342"/>
      <c r="S1287" s="342"/>
      <c r="T1287" s="342"/>
      <c r="U1287" s="342"/>
      <c r="V1287" s="342"/>
      <c r="W1287" s="342"/>
      <c r="X1287" s="342"/>
      <c r="Y1287" s="342"/>
      <c r="Z1287" s="342"/>
      <c r="AA1287" s="342"/>
      <c r="AB1287" s="342"/>
      <c r="AC1287" s="342"/>
      <c r="AD1287" s="339"/>
    </row>
    <row r="1288" spans="18:30" x14ac:dyDescent="0.25">
      <c r="R1288" s="342"/>
      <c r="S1288" s="342"/>
      <c r="T1288" s="342"/>
      <c r="U1288" s="342"/>
      <c r="V1288" s="342"/>
      <c r="W1288" s="342"/>
      <c r="X1288" s="342"/>
      <c r="Y1288" s="342"/>
      <c r="Z1288" s="342"/>
      <c r="AA1288" s="342"/>
      <c r="AB1288" s="342"/>
      <c r="AC1288" s="342"/>
      <c r="AD1288" s="339"/>
    </row>
    <row r="1289" spans="18:30" x14ac:dyDescent="0.25">
      <c r="R1289" s="342"/>
      <c r="S1289" s="342"/>
      <c r="T1289" s="342"/>
      <c r="U1289" s="342"/>
      <c r="V1289" s="342"/>
      <c r="W1289" s="342"/>
      <c r="X1289" s="342"/>
      <c r="Y1289" s="342"/>
      <c r="Z1289" s="342"/>
      <c r="AA1289" s="342"/>
      <c r="AB1289" s="342"/>
      <c r="AC1289" s="342"/>
      <c r="AD1289" s="339"/>
    </row>
    <row r="1290" spans="18:30" x14ac:dyDescent="0.25">
      <c r="R1290" s="342"/>
      <c r="S1290" s="342"/>
      <c r="T1290" s="342"/>
      <c r="U1290" s="342"/>
      <c r="V1290" s="342"/>
      <c r="W1290" s="342"/>
      <c r="X1290" s="342"/>
      <c r="Y1290" s="342"/>
      <c r="Z1290" s="342"/>
      <c r="AA1290" s="342"/>
      <c r="AB1290" s="342"/>
      <c r="AC1290" s="342"/>
      <c r="AD1290" s="339"/>
    </row>
    <row r="1291" spans="18:30" x14ac:dyDescent="0.25">
      <c r="R1291" s="342"/>
      <c r="S1291" s="342"/>
      <c r="T1291" s="342"/>
      <c r="U1291" s="342"/>
      <c r="V1291" s="342"/>
      <c r="W1291" s="342"/>
      <c r="X1291" s="342"/>
      <c r="Y1291" s="342"/>
      <c r="Z1291" s="342"/>
      <c r="AA1291" s="342"/>
      <c r="AB1291" s="342"/>
      <c r="AC1291" s="342"/>
      <c r="AD1291" s="339"/>
    </row>
    <row r="1292" spans="18:30" x14ac:dyDescent="0.25">
      <c r="R1292" s="342"/>
      <c r="S1292" s="342"/>
      <c r="T1292" s="342"/>
      <c r="U1292" s="342"/>
      <c r="V1292" s="342"/>
      <c r="W1292" s="342"/>
      <c r="X1292" s="342"/>
      <c r="Y1292" s="342"/>
      <c r="Z1292" s="342"/>
      <c r="AA1292" s="342"/>
      <c r="AB1292" s="342"/>
      <c r="AC1292" s="342"/>
      <c r="AD1292" s="339"/>
    </row>
    <row r="1293" spans="18:30" x14ac:dyDescent="0.25">
      <c r="R1293" s="342"/>
      <c r="S1293" s="342"/>
      <c r="T1293" s="342"/>
      <c r="U1293" s="342"/>
      <c r="V1293" s="342"/>
      <c r="W1293" s="342"/>
      <c r="X1293" s="342"/>
      <c r="Y1293" s="342"/>
      <c r="Z1293" s="342"/>
      <c r="AA1293" s="342"/>
      <c r="AB1293" s="342"/>
      <c r="AC1293" s="342"/>
      <c r="AD1293" s="339"/>
    </row>
    <row r="1294" spans="18:30" x14ac:dyDescent="0.25">
      <c r="R1294" s="342"/>
      <c r="S1294" s="342"/>
      <c r="T1294" s="342"/>
      <c r="U1294" s="342"/>
      <c r="V1294" s="342"/>
      <c r="W1294" s="342"/>
      <c r="X1294" s="342"/>
      <c r="Y1294" s="342"/>
      <c r="Z1294" s="342"/>
      <c r="AA1294" s="342"/>
      <c r="AB1294" s="342"/>
      <c r="AC1294" s="342"/>
      <c r="AD1294" s="339"/>
    </row>
    <row r="1295" spans="18:30" x14ac:dyDescent="0.25">
      <c r="R1295" s="342"/>
      <c r="S1295" s="342"/>
      <c r="T1295" s="342"/>
      <c r="U1295" s="342"/>
      <c r="V1295" s="342"/>
      <c r="W1295" s="342"/>
      <c r="X1295" s="342"/>
      <c r="Y1295" s="342"/>
      <c r="Z1295" s="342"/>
      <c r="AA1295" s="342"/>
      <c r="AB1295" s="342"/>
      <c r="AC1295" s="342"/>
      <c r="AD1295" s="339"/>
    </row>
    <row r="1296" spans="18:30" x14ac:dyDescent="0.25">
      <c r="R1296" s="342"/>
      <c r="S1296" s="342"/>
      <c r="T1296" s="342"/>
      <c r="U1296" s="342"/>
      <c r="V1296" s="342"/>
      <c r="W1296" s="342"/>
      <c r="X1296" s="342"/>
      <c r="Y1296" s="342"/>
      <c r="Z1296" s="342"/>
      <c r="AA1296" s="342"/>
      <c r="AB1296" s="342"/>
      <c r="AC1296" s="342"/>
      <c r="AD1296" s="339"/>
    </row>
    <row r="1297" spans="18:30" x14ac:dyDescent="0.25">
      <c r="R1297" s="342"/>
      <c r="S1297" s="342"/>
      <c r="T1297" s="342"/>
      <c r="U1297" s="342"/>
      <c r="V1297" s="342"/>
      <c r="W1297" s="342"/>
      <c r="X1297" s="342"/>
      <c r="Y1297" s="342"/>
      <c r="Z1297" s="342"/>
      <c r="AA1297" s="342"/>
      <c r="AB1297" s="342"/>
      <c r="AC1297" s="342"/>
      <c r="AD1297" s="339"/>
    </row>
    <row r="1298" spans="18:30" x14ac:dyDescent="0.25">
      <c r="R1298" s="342"/>
      <c r="S1298" s="342"/>
      <c r="T1298" s="342"/>
      <c r="U1298" s="342"/>
      <c r="V1298" s="342"/>
      <c r="W1298" s="342"/>
      <c r="X1298" s="342"/>
      <c r="Y1298" s="342"/>
      <c r="Z1298" s="342"/>
      <c r="AA1298" s="342"/>
      <c r="AB1298" s="342"/>
      <c r="AC1298" s="342"/>
      <c r="AD1298" s="339"/>
    </row>
    <row r="1299" spans="18:30" x14ac:dyDescent="0.25">
      <c r="R1299" s="342"/>
      <c r="S1299" s="342"/>
      <c r="T1299" s="342"/>
      <c r="U1299" s="342"/>
      <c r="V1299" s="342"/>
      <c r="W1299" s="342"/>
      <c r="X1299" s="342"/>
      <c r="Y1299" s="342"/>
      <c r="Z1299" s="342"/>
      <c r="AA1299" s="342"/>
      <c r="AB1299" s="342"/>
      <c r="AC1299" s="342"/>
      <c r="AD1299" s="339"/>
    </row>
    <row r="1300" spans="18:30" x14ac:dyDescent="0.25">
      <c r="R1300" s="342"/>
      <c r="S1300" s="342"/>
      <c r="T1300" s="342"/>
      <c r="U1300" s="342"/>
      <c r="V1300" s="342"/>
      <c r="W1300" s="342"/>
      <c r="X1300" s="342"/>
      <c r="Y1300" s="342"/>
      <c r="Z1300" s="342"/>
      <c r="AA1300" s="342"/>
      <c r="AB1300" s="342"/>
      <c r="AC1300" s="342"/>
      <c r="AD1300" s="339"/>
    </row>
    <row r="1301" spans="18:30" x14ac:dyDescent="0.25">
      <c r="R1301" s="342"/>
      <c r="S1301" s="342"/>
      <c r="T1301" s="342"/>
      <c r="U1301" s="342"/>
      <c r="V1301" s="342"/>
      <c r="W1301" s="342"/>
      <c r="X1301" s="342"/>
      <c r="Y1301" s="342"/>
      <c r="Z1301" s="342"/>
      <c r="AA1301" s="342"/>
      <c r="AB1301" s="342"/>
      <c r="AC1301" s="342"/>
      <c r="AD1301" s="339"/>
    </row>
    <row r="1302" spans="18:30" x14ac:dyDescent="0.25">
      <c r="R1302" s="342"/>
      <c r="S1302" s="342"/>
      <c r="T1302" s="342"/>
      <c r="U1302" s="342"/>
      <c r="V1302" s="342"/>
      <c r="W1302" s="342"/>
      <c r="X1302" s="342"/>
      <c r="Y1302" s="342"/>
      <c r="Z1302" s="342"/>
      <c r="AA1302" s="342"/>
      <c r="AB1302" s="342"/>
      <c r="AC1302" s="342"/>
      <c r="AD1302" s="339"/>
    </row>
    <row r="1303" spans="18:30" x14ac:dyDescent="0.25">
      <c r="R1303" s="342"/>
      <c r="S1303" s="342"/>
      <c r="T1303" s="342"/>
      <c r="U1303" s="342"/>
      <c r="V1303" s="342"/>
      <c r="W1303" s="342"/>
      <c r="X1303" s="342"/>
      <c r="Y1303" s="342"/>
      <c r="Z1303" s="342"/>
      <c r="AA1303" s="342"/>
      <c r="AB1303" s="342"/>
      <c r="AC1303" s="342"/>
      <c r="AD1303" s="339"/>
    </row>
    <row r="1304" spans="18:30" x14ac:dyDescent="0.25">
      <c r="R1304" s="342"/>
      <c r="S1304" s="342"/>
      <c r="T1304" s="342"/>
      <c r="U1304" s="342"/>
      <c r="V1304" s="342"/>
      <c r="W1304" s="342"/>
      <c r="X1304" s="342"/>
      <c r="Y1304" s="342"/>
      <c r="Z1304" s="342"/>
      <c r="AA1304" s="342"/>
      <c r="AB1304" s="342"/>
      <c r="AC1304" s="342"/>
      <c r="AD1304" s="339"/>
    </row>
    <row r="1305" spans="18:30" x14ac:dyDescent="0.25">
      <c r="R1305" s="342"/>
      <c r="S1305" s="342"/>
      <c r="T1305" s="342"/>
      <c r="U1305" s="342"/>
      <c r="V1305" s="342"/>
      <c r="W1305" s="342"/>
      <c r="X1305" s="342"/>
      <c r="Y1305" s="342"/>
      <c r="Z1305" s="342"/>
      <c r="AA1305" s="342"/>
      <c r="AB1305" s="342"/>
      <c r="AC1305" s="342"/>
      <c r="AD1305" s="339"/>
    </row>
    <row r="1306" spans="18:30" x14ac:dyDescent="0.25">
      <c r="R1306" s="342"/>
      <c r="S1306" s="342"/>
      <c r="T1306" s="342"/>
      <c r="U1306" s="342"/>
      <c r="V1306" s="342"/>
      <c r="W1306" s="342"/>
      <c r="X1306" s="342"/>
      <c r="Y1306" s="342"/>
      <c r="Z1306" s="342"/>
      <c r="AA1306" s="342"/>
      <c r="AB1306" s="342"/>
      <c r="AC1306" s="342"/>
      <c r="AD1306" s="339"/>
    </row>
    <row r="1307" spans="18:30" x14ac:dyDescent="0.25">
      <c r="R1307" s="342"/>
      <c r="S1307" s="342"/>
      <c r="T1307" s="342"/>
      <c r="U1307" s="342"/>
      <c r="V1307" s="342"/>
      <c r="W1307" s="342"/>
      <c r="X1307" s="342"/>
      <c r="Y1307" s="342"/>
      <c r="Z1307" s="342"/>
      <c r="AA1307" s="342"/>
      <c r="AB1307" s="342"/>
      <c r="AC1307" s="342"/>
      <c r="AD1307" s="339"/>
    </row>
    <row r="1308" spans="18:30" x14ac:dyDescent="0.25">
      <c r="R1308" s="342"/>
      <c r="S1308" s="342"/>
      <c r="T1308" s="342"/>
      <c r="U1308" s="342"/>
      <c r="V1308" s="342"/>
      <c r="W1308" s="342"/>
      <c r="X1308" s="342"/>
      <c r="Y1308" s="342"/>
      <c r="Z1308" s="342"/>
      <c r="AA1308" s="342"/>
      <c r="AB1308" s="342"/>
      <c r="AC1308" s="342"/>
      <c r="AD1308" s="339"/>
    </row>
    <row r="1309" spans="18:30" x14ac:dyDescent="0.25">
      <c r="R1309" s="342"/>
      <c r="S1309" s="342"/>
      <c r="T1309" s="342"/>
      <c r="U1309" s="342"/>
      <c r="V1309" s="342"/>
      <c r="W1309" s="342"/>
      <c r="X1309" s="342"/>
      <c r="Y1309" s="342"/>
      <c r="Z1309" s="342"/>
      <c r="AA1309" s="342"/>
      <c r="AB1309" s="342"/>
      <c r="AC1309" s="342"/>
      <c r="AD1309" s="339"/>
    </row>
    <row r="1310" spans="18:30" x14ac:dyDescent="0.25">
      <c r="R1310" s="342"/>
      <c r="S1310" s="342"/>
      <c r="T1310" s="342"/>
      <c r="U1310" s="342"/>
      <c r="V1310" s="342"/>
      <c r="W1310" s="342"/>
      <c r="X1310" s="342"/>
      <c r="Y1310" s="342"/>
      <c r="Z1310" s="342"/>
      <c r="AA1310" s="342"/>
      <c r="AB1310" s="342"/>
      <c r="AC1310" s="342"/>
      <c r="AD1310" s="339"/>
    </row>
    <row r="1311" spans="18:30" x14ac:dyDescent="0.25">
      <c r="R1311" s="342"/>
      <c r="S1311" s="342"/>
      <c r="T1311" s="342"/>
      <c r="U1311" s="342"/>
      <c r="V1311" s="342"/>
      <c r="W1311" s="342"/>
      <c r="X1311" s="342"/>
      <c r="Y1311" s="342"/>
      <c r="Z1311" s="342"/>
      <c r="AA1311" s="342"/>
      <c r="AB1311" s="342"/>
      <c r="AC1311" s="342"/>
      <c r="AD1311" s="339"/>
    </row>
    <row r="1312" spans="18:30" x14ac:dyDescent="0.25">
      <c r="R1312" s="342"/>
      <c r="S1312" s="342"/>
      <c r="T1312" s="342"/>
      <c r="U1312" s="342"/>
      <c r="V1312" s="342"/>
      <c r="W1312" s="342"/>
      <c r="X1312" s="342"/>
      <c r="Y1312" s="342"/>
      <c r="Z1312" s="342"/>
      <c r="AA1312" s="342"/>
      <c r="AB1312" s="342"/>
      <c r="AC1312" s="342"/>
      <c r="AD1312" s="339"/>
    </row>
    <row r="1313" spans="18:30" x14ac:dyDescent="0.25">
      <c r="R1313" s="342"/>
      <c r="S1313" s="342"/>
      <c r="T1313" s="342"/>
      <c r="U1313" s="342"/>
      <c r="V1313" s="342"/>
      <c r="W1313" s="342"/>
      <c r="X1313" s="342"/>
      <c r="Y1313" s="342"/>
      <c r="Z1313" s="342"/>
      <c r="AA1313" s="342"/>
      <c r="AB1313" s="342"/>
      <c r="AC1313" s="342"/>
      <c r="AD1313" s="339"/>
    </row>
    <row r="1314" spans="18:30" x14ac:dyDescent="0.25">
      <c r="R1314" s="342"/>
      <c r="S1314" s="342"/>
      <c r="T1314" s="342"/>
      <c r="U1314" s="342"/>
      <c r="V1314" s="342"/>
      <c r="W1314" s="342"/>
      <c r="X1314" s="342"/>
      <c r="Y1314" s="342"/>
      <c r="Z1314" s="342"/>
      <c r="AA1314" s="342"/>
      <c r="AB1314" s="342"/>
      <c r="AC1314" s="342"/>
      <c r="AD1314" s="339"/>
    </row>
    <row r="1315" spans="18:30" x14ac:dyDescent="0.25">
      <c r="R1315" s="342"/>
      <c r="S1315" s="342"/>
      <c r="T1315" s="342"/>
      <c r="U1315" s="342"/>
      <c r="V1315" s="342"/>
      <c r="W1315" s="342"/>
      <c r="X1315" s="342"/>
      <c r="Y1315" s="342"/>
      <c r="Z1315" s="342"/>
      <c r="AA1315" s="342"/>
      <c r="AB1315" s="342"/>
      <c r="AC1315" s="342"/>
      <c r="AD1315" s="339"/>
    </row>
    <row r="1316" spans="18:30" x14ac:dyDescent="0.25">
      <c r="R1316" s="342"/>
      <c r="S1316" s="342"/>
      <c r="T1316" s="342"/>
      <c r="U1316" s="342"/>
      <c r="V1316" s="342"/>
      <c r="W1316" s="342"/>
      <c r="X1316" s="342"/>
      <c r="Y1316" s="342"/>
      <c r="Z1316" s="342"/>
      <c r="AA1316" s="342"/>
      <c r="AB1316" s="342"/>
      <c r="AC1316" s="342"/>
      <c r="AD1316" s="339"/>
    </row>
    <row r="1317" spans="18:30" x14ac:dyDescent="0.25">
      <c r="R1317" s="342"/>
      <c r="S1317" s="342"/>
      <c r="T1317" s="342"/>
      <c r="U1317" s="342"/>
      <c r="V1317" s="342"/>
      <c r="W1317" s="342"/>
      <c r="X1317" s="342"/>
      <c r="Y1317" s="342"/>
      <c r="Z1317" s="342"/>
      <c r="AA1317" s="342"/>
      <c r="AB1317" s="342"/>
      <c r="AC1317" s="342"/>
      <c r="AD1317" s="339"/>
    </row>
    <row r="1318" spans="18:30" x14ac:dyDescent="0.25">
      <c r="R1318" s="342"/>
      <c r="S1318" s="342"/>
      <c r="T1318" s="342"/>
      <c r="U1318" s="342"/>
      <c r="V1318" s="342"/>
      <c r="W1318" s="342"/>
      <c r="X1318" s="342"/>
      <c r="Y1318" s="342"/>
      <c r="Z1318" s="342"/>
      <c r="AA1318" s="342"/>
      <c r="AB1318" s="342"/>
      <c r="AC1318" s="342"/>
      <c r="AD1318" s="339"/>
    </row>
    <row r="1319" spans="18:30" x14ac:dyDescent="0.25">
      <c r="R1319" s="342"/>
      <c r="S1319" s="342"/>
      <c r="T1319" s="342"/>
      <c r="U1319" s="342"/>
      <c r="V1319" s="342"/>
      <c r="W1319" s="342"/>
      <c r="X1319" s="342"/>
      <c r="Y1319" s="342"/>
      <c r="Z1319" s="342"/>
      <c r="AA1319" s="342"/>
      <c r="AB1319" s="342"/>
      <c r="AC1319" s="342"/>
      <c r="AD1319" s="339"/>
    </row>
    <row r="1320" spans="18:30" x14ac:dyDescent="0.25">
      <c r="R1320" s="342"/>
      <c r="S1320" s="342"/>
      <c r="T1320" s="342"/>
      <c r="U1320" s="342"/>
      <c r="V1320" s="342"/>
      <c r="W1320" s="342"/>
      <c r="X1320" s="342"/>
      <c r="Y1320" s="342"/>
      <c r="Z1320" s="342"/>
      <c r="AA1320" s="342"/>
      <c r="AB1320" s="342"/>
      <c r="AC1320" s="342"/>
      <c r="AD1320" s="339"/>
    </row>
    <row r="1321" spans="18:30" x14ac:dyDescent="0.25">
      <c r="R1321" s="342"/>
      <c r="S1321" s="342"/>
      <c r="T1321" s="342"/>
      <c r="U1321" s="342"/>
      <c r="V1321" s="342"/>
      <c r="W1321" s="342"/>
      <c r="X1321" s="342"/>
      <c r="Y1321" s="342"/>
      <c r="Z1321" s="342"/>
      <c r="AA1321" s="342"/>
      <c r="AB1321" s="342"/>
      <c r="AC1321" s="342"/>
      <c r="AD1321" s="339"/>
    </row>
    <row r="1322" spans="18:30" x14ac:dyDescent="0.25">
      <c r="R1322" s="342"/>
      <c r="S1322" s="342"/>
      <c r="T1322" s="342"/>
      <c r="U1322" s="342"/>
      <c r="V1322" s="342"/>
      <c r="W1322" s="342"/>
      <c r="X1322" s="342"/>
      <c r="Y1322" s="342"/>
      <c r="Z1322" s="342"/>
      <c r="AA1322" s="342"/>
      <c r="AB1322" s="342"/>
      <c r="AC1322" s="342"/>
      <c r="AD1322" s="339"/>
    </row>
    <row r="1323" spans="18:30" x14ac:dyDescent="0.25">
      <c r="R1323" s="342"/>
      <c r="S1323" s="342"/>
      <c r="T1323" s="342"/>
      <c r="U1323" s="342"/>
      <c r="V1323" s="342"/>
      <c r="W1323" s="342"/>
      <c r="X1323" s="342"/>
      <c r="Y1323" s="342"/>
      <c r="Z1323" s="342"/>
      <c r="AA1323" s="342"/>
      <c r="AB1323" s="342"/>
      <c r="AC1323" s="342"/>
      <c r="AD1323" s="339"/>
    </row>
    <row r="1324" spans="18:30" x14ac:dyDescent="0.25">
      <c r="R1324" s="342"/>
      <c r="S1324" s="342"/>
      <c r="T1324" s="342"/>
      <c r="U1324" s="342"/>
      <c r="V1324" s="342"/>
      <c r="W1324" s="342"/>
      <c r="X1324" s="342"/>
      <c r="Y1324" s="342"/>
      <c r="Z1324" s="342"/>
      <c r="AA1324" s="342"/>
      <c r="AB1324" s="342"/>
      <c r="AC1324" s="342"/>
      <c r="AD1324" s="339"/>
    </row>
    <row r="1325" spans="18:30" x14ac:dyDescent="0.25">
      <c r="R1325" s="342"/>
      <c r="S1325" s="342"/>
      <c r="T1325" s="342"/>
      <c r="U1325" s="342"/>
      <c r="V1325" s="342"/>
      <c r="W1325" s="342"/>
      <c r="X1325" s="342"/>
      <c r="Y1325" s="342"/>
      <c r="Z1325" s="342"/>
      <c r="AA1325" s="342"/>
      <c r="AB1325" s="342"/>
      <c r="AC1325" s="342"/>
      <c r="AD1325" s="339"/>
    </row>
    <row r="1326" spans="18:30" x14ac:dyDescent="0.25">
      <c r="R1326" s="342"/>
      <c r="S1326" s="342"/>
      <c r="T1326" s="342"/>
      <c r="U1326" s="342"/>
      <c r="V1326" s="342"/>
      <c r="W1326" s="342"/>
      <c r="X1326" s="342"/>
      <c r="Y1326" s="342"/>
      <c r="Z1326" s="342"/>
      <c r="AA1326" s="342"/>
      <c r="AB1326" s="342"/>
      <c r="AC1326" s="342"/>
      <c r="AD1326" s="339"/>
    </row>
    <row r="1327" spans="18:30" x14ac:dyDescent="0.25">
      <c r="R1327" s="342"/>
      <c r="S1327" s="342"/>
      <c r="T1327" s="342"/>
      <c r="U1327" s="342"/>
      <c r="V1327" s="342"/>
      <c r="W1327" s="342"/>
      <c r="X1327" s="342"/>
      <c r="Y1327" s="342"/>
      <c r="Z1327" s="342"/>
      <c r="AA1327" s="342"/>
      <c r="AB1327" s="342"/>
      <c r="AC1327" s="342"/>
      <c r="AD1327" s="339"/>
    </row>
    <row r="1328" spans="18:30" x14ac:dyDescent="0.25">
      <c r="R1328" s="342"/>
      <c r="S1328" s="342"/>
      <c r="T1328" s="342"/>
      <c r="U1328" s="342"/>
      <c r="V1328" s="342"/>
      <c r="W1328" s="342"/>
      <c r="X1328" s="342"/>
      <c r="Y1328" s="342"/>
      <c r="Z1328" s="342"/>
      <c r="AA1328" s="342"/>
      <c r="AB1328" s="342"/>
      <c r="AC1328" s="342"/>
      <c r="AD1328" s="339"/>
    </row>
    <row r="1329" spans="18:30" x14ac:dyDescent="0.25">
      <c r="R1329" s="342"/>
      <c r="S1329" s="342"/>
      <c r="T1329" s="342"/>
      <c r="U1329" s="342"/>
      <c r="V1329" s="342"/>
      <c r="W1329" s="342"/>
      <c r="X1329" s="342"/>
      <c r="Y1329" s="342"/>
      <c r="Z1329" s="342"/>
      <c r="AA1329" s="342"/>
      <c r="AB1329" s="342"/>
      <c r="AC1329" s="342"/>
      <c r="AD1329" s="339"/>
    </row>
    <row r="1330" spans="18:30" x14ac:dyDescent="0.25">
      <c r="R1330" s="342"/>
      <c r="S1330" s="342"/>
      <c r="T1330" s="342"/>
      <c r="U1330" s="342"/>
      <c r="V1330" s="342"/>
      <c r="W1330" s="342"/>
      <c r="X1330" s="342"/>
      <c r="Y1330" s="342"/>
      <c r="Z1330" s="342"/>
      <c r="AA1330" s="342"/>
      <c r="AB1330" s="342"/>
      <c r="AC1330" s="342"/>
      <c r="AD1330" s="339"/>
    </row>
    <row r="1331" spans="18:30" x14ac:dyDescent="0.25">
      <c r="R1331" s="342"/>
      <c r="S1331" s="342"/>
      <c r="T1331" s="342"/>
      <c r="U1331" s="342"/>
      <c r="V1331" s="342"/>
      <c r="W1331" s="342"/>
      <c r="X1331" s="342"/>
      <c r="Y1331" s="342"/>
      <c r="Z1331" s="342"/>
      <c r="AA1331" s="342"/>
      <c r="AB1331" s="342"/>
      <c r="AC1331" s="342"/>
      <c r="AD1331" s="339"/>
    </row>
    <row r="1332" spans="18:30" x14ac:dyDescent="0.25">
      <c r="R1332" s="342"/>
      <c r="S1332" s="342"/>
      <c r="T1332" s="342"/>
      <c r="U1332" s="342"/>
      <c r="V1332" s="342"/>
      <c r="W1332" s="342"/>
      <c r="X1332" s="342"/>
      <c r="Y1332" s="342"/>
      <c r="Z1332" s="342"/>
      <c r="AA1332" s="342"/>
      <c r="AB1332" s="342"/>
      <c r="AC1332" s="342"/>
      <c r="AD1332" s="339"/>
    </row>
    <row r="1333" spans="18:30" x14ac:dyDescent="0.25">
      <c r="R1333" s="342"/>
      <c r="S1333" s="342"/>
      <c r="T1333" s="342"/>
      <c r="U1333" s="342"/>
      <c r="V1333" s="342"/>
      <c r="W1333" s="342"/>
      <c r="X1333" s="342"/>
      <c r="Y1333" s="342"/>
      <c r="Z1333" s="342"/>
      <c r="AA1333" s="342"/>
      <c r="AB1333" s="342"/>
      <c r="AC1333" s="342"/>
      <c r="AD1333" s="339"/>
    </row>
    <row r="1334" spans="18:30" x14ac:dyDescent="0.25">
      <c r="R1334" s="342"/>
      <c r="S1334" s="342"/>
      <c r="T1334" s="342"/>
      <c r="U1334" s="342"/>
      <c r="V1334" s="342"/>
      <c r="W1334" s="342"/>
      <c r="X1334" s="342"/>
      <c r="Y1334" s="342"/>
      <c r="Z1334" s="342"/>
      <c r="AA1334" s="342"/>
      <c r="AB1334" s="342"/>
      <c r="AC1334" s="342"/>
      <c r="AD1334" s="339"/>
    </row>
    <row r="1335" spans="18:30" x14ac:dyDescent="0.25">
      <c r="R1335" s="342"/>
      <c r="S1335" s="342"/>
      <c r="T1335" s="342"/>
      <c r="U1335" s="342"/>
      <c r="V1335" s="342"/>
      <c r="W1335" s="342"/>
      <c r="X1335" s="342"/>
      <c r="Y1335" s="342"/>
      <c r="Z1335" s="342"/>
      <c r="AA1335" s="342"/>
      <c r="AB1335" s="342"/>
      <c r="AC1335" s="342"/>
      <c r="AD1335" s="339"/>
    </row>
    <row r="1336" spans="18:30" x14ac:dyDescent="0.25">
      <c r="R1336" s="342"/>
      <c r="S1336" s="342"/>
      <c r="T1336" s="342"/>
      <c r="U1336" s="342"/>
      <c r="V1336" s="342"/>
      <c r="W1336" s="342"/>
      <c r="X1336" s="342"/>
      <c r="Y1336" s="342"/>
      <c r="Z1336" s="342"/>
      <c r="AA1336" s="342"/>
      <c r="AB1336" s="342"/>
      <c r="AC1336" s="342"/>
      <c r="AD1336" s="339"/>
    </row>
    <row r="1337" spans="18:30" x14ac:dyDescent="0.25">
      <c r="R1337" s="342"/>
      <c r="S1337" s="342"/>
      <c r="T1337" s="342"/>
      <c r="U1337" s="342"/>
      <c r="V1337" s="342"/>
      <c r="W1337" s="342"/>
      <c r="X1337" s="342"/>
      <c r="Y1337" s="342"/>
      <c r="Z1337" s="342"/>
      <c r="AA1337" s="342"/>
      <c r="AB1337" s="342"/>
      <c r="AC1337" s="342"/>
      <c r="AD1337" s="339"/>
    </row>
    <row r="1338" spans="18:30" x14ac:dyDescent="0.25">
      <c r="R1338" s="342"/>
      <c r="S1338" s="342"/>
      <c r="T1338" s="342"/>
      <c r="U1338" s="342"/>
      <c r="V1338" s="342"/>
      <c r="W1338" s="342"/>
      <c r="X1338" s="342"/>
      <c r="Y1338" s="342"/>
      <c r="Z1338" s="342"/>
      <c r="AA1338" s="342"/>
      <c r="AB1338" s="342"/>
      <c r="AC1338" s="342"/>
      <c r="AD1338" s="339"/>
    </row>
    <row r="1339" spans="18:30" x14ac:dyDescent="0.25">
      <c r="R1339" s="342"/>
      <c r="S1339" s="342"/>
      <c r="T1339" s="342"/>
      <c r="U1339" s="342"/>
      <c r="V1339" s="342"/>
      <c r="W1339" s="342"/>
      <c r="X1339" s="342"/>
      <c r="Y1339" s="342"/>
      <c r="Z1339" s="342"/>
      <c r="AA1339" s="342"/>
      <c r="AB1339" s="342"/>
      <c r="AC1339" s="342"/>
      <c r="AD1339" s="339"/>
    </row>
    <row r="1340" spans="18:30" x14ac:dyDescent="0.25">
      <c r="R1340" s="342"/>
      <c r="S1340" s="342"/>
      <c r="T1340" s="342"/>
      <c r="U1340" s="342"/>
      <c r="V1340" s="342"/>
      <c r="W1340" s="342"/>
      <c r="X1340" s="342"/>
      <c r="Y1340" s="342"/>
      <c r="Z1340" s="342"/>
      <c r="AA1340" s="342"/>
      <c r="AB1340" s="342"/>
      <c r="AC1340" s="342"/>
      <c r="AD1340" s="339"/>
    </row>
    <row r="1341" spans="18:30" x14ac:dyDescent="0.25">
      <c r="R1341" s="342"/>
      <c r="S1341" s="342"/>
      <c r="T1341" s="342"/>
      <c r="U1341" s="342"/>
      <c r="V1341" s="342"/>
      <c r="W1341" s="342"/>
      <c r="X1341" s="342"/>
      <c r="Y1341" s="342"/>
      <c r="Z1341" s="342"/>
      <c r="AA1341" s="342"/>
      <c r="AB1341" s="342"/>
      <c r="AC1341" s="342"/>
      <c r="AD1341" s="339"/>
    </row>
    <row r="1342" spans="18:30" x14ac:dyDescent="0.25">
      <c r="R1342" s="342"/>
      <c r="S1342" s="342"/>
      <c r="T1342" s="342"/>
      <c r="U1342" s="342"/>
      <c r="V1342" s="342"/>
      <c r="W1342" s="342"/>
      <c r="X1342" s="342"/>
      <c r="Y1342" s="342"/>
      <c r="Z1342" s="342"/>
      <c r="AA1342" s="342"/>
      <c r="AB1342" s="342"/>
      <c r="AC1342" s="342"/>
      <c r="AD1342" s="339"/>
    </row>
    <row r="1343" spans="18:30" x14ac:dyDescent="0.25">
      <c r="R1343" s="342"/>
      <c r="S1343" s="342"/>
      <c r="T1343" s="342"/>
      <c r="U1343" s="342"/>
      <c r="V1343" s="342"/>
      <c r="W1343" s="342"/>
      <c r="X1343" s="342"/>
      <c r="Y1343" s="342"/>
      <c r="Z1343" s="342"/>
      <c r="AA1343" s="342"/>
      <c r="AB1343" s="342"/>
      <c r="AC1343" s="342"/>
      <c r="AD1343" s="339"/>
    </row>
    <row r="1344" spans="18:30" x14ac:dyDescent="0.25">
      <c r="R1344" s="342"/>
      <c r="S1344" s="342"/>
      <c r="T1344" s="342"/>
      <c r="U1344" s="342"/>
      <c r="V1344" s="342"/>
      <c r="W1344" s="342"/>
      <c r="X1344" s="342"/>
      <c r="Y1344" s="342"/>
      <c r="Z1344" s="342"/>
      <c r="AA1344" s="342"/>
      <c r="AB1344" s="342"/>
      <c r="AC1344" s="342"/>
      <c r="AD1344" s="339"/>
    </row>
    <row r="1345" spans="18:30" x14ac:dyDescent="0.25">
      <c r="R1345" s="342"/>
      <c r="S1345" s="342"/>
      <c r="T1345" s="342"/>
      <c r="U1345" s="342"/>
      <c r="V1345" s="342"/>
      <c r="W1345" s="342"/>
      <c r="X1345" s="342"/>
      <c r="Y1345" s="342"/>
      <c r="Z1345" s="342"/>
      <c r="AA1345" s="342"/>
      <c r="AB1345" s="342"/>
      <c r="AC1345" s="342"/>
      <c r="AD1345" s="339"/>
    </row>
    <row r="1346" spans="18:30" x14ac:dyDescent="0.25">
      <c r="R1346" s="342"/>
      <c r="S1346" s="342"/>
      <c r="T1346" s="342"/>
      <c r="U1346" s="342"/>
      <c r="V1346" s="342"/>
      <c r="W1346" s="342"/>
      <c r="X1346" s="342"/>
      <c r="Y1346" s="342"/>
      <c r="Z1346" s="342"/>
      <c r="AA1346" s="342"/>
      <c r="AB1346" s="342"/>
      <c r="AC1346" s="342"/>
      <c r="AD1346" s="339"/>
    </row>
    <row r="1347" spans="18:30" x14ac:dyDescent="0.25">
      <c r="R1347" s="342"/>
      <c r="S1347" s="342"/>
      <c r="T1347" s="342"/>
      <c r="U1347" s="342"/>
      <c r="V1347" s="342"/>
      <c r="W1347" s="342"/>
      <c r="X1347" s="342"/>
      <c r="Y1347" s="342"/>
      <c r="Z1347" s="342"/>
      <c r="AA1347" s="342"/>
      <c r="AB1347" s="342"/>
      <c r="AC1347" s="342"/>
      <c r="AD1347" s="339"/>
    </row>
    <row r="1348" spans="18:30" x14ac:dyDescent="0.25">
      <c r="R1348" s="342"/>
      <c r="S1348" s="342"/>
      <c r="T1348" s="342"/>
      <c r="U1348" s="342"/>
      <c r="V1348" s="342"/>
      <c r="W1348" s="342"/>
      <c r="X1348" s="342"/>
      <c r="Y1348" s="342"/>
      <c r="Z1348" s="342"/>
      <c r="AA1348" s="342"/>
      <c r="AB1348" s="342"/>
      <c r="AC1348" s="342"/>
      <c r="AD1348" s="339"/>
    </row>
    <row r="1349" spans="18:30" x14ac:dyDescent="0.25">
      <c r="R1349" s="342"/>
      <c r="S1349" s="342"/>
      <c r="T1349" s="342"/>
      <c r="U1349" s="342"/>
      <c r="V1349" s="342"/>
      <c r="W1349" s="342"/>
      <c r="X1349" s="342"/>
      <c r="Y1349" s="342"/>
      <c r="Z1349" s="342"/>
      <c r="AA1349" s="342"/>
      <c r="AB1349" s="342"/>
      <c r="AC1349" s="342"/>
      <c r="AD1349" s="339"/>
    </row>
    <row r="1350" spans="18:30" x14ac:dyDescent="0.25">
      <c r="R1350" s="342"/>
      <c r="S1350" s="342"/>
      <c r="T1350" s="342"/>
      <c r="U1350" s="342"/>
      <c r="V1350" s="342"/>
      <c r="W1350" s="342"/>
      <c r="X1350" s="342"/>
      <c r="Y1350" s="342"/>
      <c r="Z1350" s="342"/>
      <c r="AA1350" s="342"/>
      <c r="AB1350" s="342"/>
      <c r="AC1350" s="342"/>
      <c r="AD1350" s="339"/>
    </row>
    <row r="1351" spans="18:30" x14ac:dyDescent="0.25">
      <c r="R1351" s="342"/>
      <c r="S1351" s="342"/>
      <c r="T1351" s="342"/>
      <c r="U1351" s="342"/>
      <c r="V1351" s="342"/>
      <c r="W1351" s="342"/>
      <c r="X1351" s="342"/>
      <c r="Y1351" s="342"/>
      <c r="Z1351" s="342"/>
      <c r="AA1351" s="342"/>
      <c r="AB1351" s="342"/>
      <c r="AC1351" s="342"/>
      <c r="AD1351" s="339"/>
    </row>
    <row r="1352" spans="18:30" x14ac:dyDescent="0.25">
      <c r="R1352" s="342"/>
      <c r="S1352" s="342"/>
      <c r="T1352" s="342"/>
      <c r="U1352" s="342"/>
      <c r="V1352" s="342"/>
      <c r="W1352" s="342"/>
      <c r="X1352" s="342"/>
      <c r="Y1352" s="342"/>
      <c r="Z1352" s="342"/>
      <c r="AA1352" s="342"/>
      <c r="AB1352" s="342"/>
      <c r="AC1352" s="342"/>
      <c r="AD1352" s="339"/>
    </row>
    <row r="1353" spans="18:30" x14ac:dyDescent="0.25">
      <c r="R1353" s="342"/>
      <c r="S1353" s="342"/>
      <c r="T1353" s="342"/>
      <c r="U1353" s="342"/>
      <c r="V1353" s="342"/>
      <c r="W1353" s="342"/>
      <c r="X1353" s="342"/>
      <c r="Y1353" s="342"/>
      <c r="Z1353" s="342"/>
      <c r="AA1353" s="342"/>
      <c r="AB1353" s="342"/>
      <c r="AC1353" s="342"/>
      <c r="AD1353" s="339"/>
    </row>
    <row r="1354" spans="18:30" x14ac:dyDescent="0.25">
      <c r="R1354" s="342"/>
      <c r="S1354" s="342"/>
      <c r="T1354" s="342"/>
      <c r="U1354" s="342"/>
      <c r="V1354" s="342"/>
      <c r="W1354" s="342"/>
      <c r="X1354" s="342"/>
      <c r="Y1354" s="342"/>
      <c r="Z1354" s="342"/>
      <c r="AA1354" s="342"/>
      <c r="AB1354" s="342"/>
      <c r="AC1354" s="342"/>
      <c r="AD1354" s="339"/>
    </row>
    <row r="1355" spans="18:30" x14ac:dyDescent="0.25">
      <c r="R1355" s="342"/>
      <c r="S1355" s="342"/>
      <c r="T1355" s="342"/>
      <c r="U1355" s="342"/>
      <c r="V1355" s="342"/>
      <c r="W1355" s="342"/>
      <c r="X1355" s="342"/>
      <c r="Y1355" s="342"/>
      <c r="Z1355" s="342"/>
      <c r="AA1355" s="342"/>
      <c r="AB1355" s="342"/>
      <c r="AC1355" s="342"/>
      <c r="AD1355" s="339"/>
    </row>
    <row r="1356" spans="18:30" x14ac:dyDescent="0.25">
      <c r="R1356" s="342"/>
      <c r="S1356" s="342"/>
      <c r="T1356" s="342"/>
      <c r="U1356" s="342"/>
      <c r="V1356" s="342"/>
      <c r="W1356" s="342"/>
      <c r="X1356" s="342"/>
      <c r="Y1356" s="342"/>
      <c r="Z1356" s="342"/>
      <c r="AA1356" s="342"/>
      <c r="AB1356" s="342"/>
      <c r="AC1356" s="342"/>
      <c r="AD1356" s="339"/>
    </row>
    <row r="1357" spans="18:30" x14ac:dyDescent="0.25">
      <c r="R1357" s="342"/>
      <c r="S1357" s="342"/>
      <c r="T1357" s="342"/>
      <c r="U1357" s="342"/>
      <c r="V1357" s="342"/>
      <c r="W1357" s="342"/>
      <c r="X1357" s="342"/>
      <c r="Y1357" s="342"/>
      <c r="Z1357" s="342"/>
      <c r="AA1357" s="342"/>
      <c r="AB1357" s="342"/>
      <c r="AC1357" s="342"/>
      <c r="AD1357" s="339"/>
    </row>
    <row r="1358" spans="18:30" x14ac:dyDescent="0.25">
      <c r="R1358" s="342"/>
      <c r="S1358" s="342"/>
      <c r="T1358" s="342"/>
      <c r="U1358" s="342"/>
      <c r="V1358" s="342"/>
      <c r="W1358" s="342"/>
      <c r="X1358" s="342"/>
      <c r="Y1358" s="342"/>
      <c r="Z1358" s="342"/>
      <c r="AA1358" s="342"/>
      <c r="AB1358" s="342"/>
      <c r="AC1358" s="342"/>
      <c r="AD1358" s="339"/>
    </row>
    <row r="1359" spans="18:30" x14ac:dyDescent="0.25">
      <c r="R1359" s="342"/>
      <c r="S1359" s="342"/>
      <c r="T1359" s="342"/>
      <c r="U1359" s="342"/>
      <c r="V1359" s="342"/>
      <c r="W1359" s="342"/>
      <c r="X1359" s="342"/>
      <c r="Y1359" s="342"/>
      <c r="Z1359" s="342"/>
      <c r="AA1359" s="342"/>
      <c r="AB1359" s="342"/>
      <c r="AC1359" s="342"/>
      <c r="AD1359" s="339"/>
    </row>
    <row r="1360" spans="18:30" x14ac:dyDescent="0.25">
      <c r="R1360" s="342"/>
      <c r="S1360" s="342"/>
      <c r="T1360" s="342"/>
      <c r="U1360" s="342"/>
      <c r="V1360" s="342"/>
      <c r="W1360" s="342"/>
      <c r="X1360" s="342"/>
      <c r="Y1360" s="342"/>
      <c r="Z1360" s="342"/>
      <c r="AA1360" s="342"/>
      <c r="AB1360" s="342"/>
      <c r="AC1360" s="342"/>
      <c r="AD1360" s="339"/>
    </row>
    <row r="1361" spans="18:30" x14ac:dyDescent="0.25">
      <c r="R1361" s="342"/>
      <c r="S1361" s="342"/>
      <c r="T1361" s="342"/>
      <c r="U1361" s="342"/>
      <c r="V1361" s="342"/>
      <c r="W1361" s="342"/>
      <c r="X1361" s="342"/>
      <c r="Y1361" s="342"/>
      <c r="Z1361" s="342"/>
      <c r="AA1361" s="342"/>
      <c r="AB1361" s="342"/>
      <c r="AC1361" s="342"/>
      <c r="AD1361" s="339"/>
    </row>
    <row r="1362" spans="18:30" x14ac:dyDescent="0.25">
      <c r="R1362" s="342"/>
      <c r="S1362" s="342"/>
      <c r="T1362" s="342"/>
      <c r="U1362" s="342"/>
      <c r="V1362" s="342"/>
      <c r="W1362" s="342"/>
      <c r="X1362" s="342"/>
      <c r="Y1362" s="342"/>
      <c r="Z1362" s="342"/>
      <c r="AA1362" s="342"/>
      <c r="AB1362" s="342"/>
      <c r="AC1362" s="342"/>
      <c r="AD1362" s="339"/>
    </row>
    <row r="1363" spans="18:30" x14ac:dyDescent="0.25">
      <c r="R1363" s="342"/>
      <c r="S1363" s="342"/>
      <c r="T1363" s="342"/>
      <c r="U1363" s="342"/>
      <c r="V1363" s="342"/>
      <c r="W1363" s="342"/>
      <c r="X1363" s="342"/>
      <c r="Y1363" s="342"/>
      <c r="Z1363" s="342"/>
      <c r="AA1363" s="342"/>
      <c r="AB1363" s="342"/>
      <c r="AC1363" s="342"/>
      <c r="AD1363" s="339"/>
    </row>
    <row r="1364" spans="18:30" x14ac:dyDescent="0.25">
      <c r="R1364" s="342"/>
      <c r="S1364" s="342"/>
      <c r="T1364" s="342"/>
      <c r="U1364" s="342"/>
      <c r="V1364" s="342"/>
      <c r="W1364" s="342"/>
      <c r="X1364" s="342"/>
      <c r="Y1364" s="342"/>
      <c r="Z1364" s="342"/>
      <c r="AA1364" s="342"/>
      <c r="AB1364" s="342"/>
      <c r="AC1364" s="342"/>
      <c r="AD1364" s="339"/>
    </row>
    <row r="1365" spans="18:30" x14ac:dyDescent="0.25">
      <c r="R1365" s="342"/>
      <c r="S1365" s="342"/>
      <c r="T1365" s="342"/>
      <c r="U1365" s="342"/>
      <c r="V1365" s="342"/>
      <c r="W1365" s="342"/>
      <c r="X1365" s="342"/>
      <c r="Y1365" s="342"/>
      <c r="Z1365" s="342"/>
      <c r="AA1365" s="342"/>
      <c r="AB1365" s="342"/>
      <c r="AC1365" s="342"/>
      <c r="AD1365" s="339"/>
    </row>
    <row r="1366" spans="18:30" x14ac:dyDescent="0.25">
      <c r="R1366" s="342"/>
      <c r="S1366" s="342"/>
      <c r="T1366" s="342"/>
      <c r="U1366" s="342"/>
      <c r="V1366" s="342"/>
      <c r="W1366" s="342"/>
      <c r="X1366" s="342"/>
      <c r="Y1366" s="342"/>
      <c r="Z1366" s="342"/>
      <c r="AA1366" s="342"/>
      <c r="AB1366" s="342"/>
      <c r="AC1366" s="342"/>
      <c r="AD1366" s="339"/>
    </row>
    <row r="1367" spans="18:30" x14ac:dyDescent="0.25">
      <c r="R1367" s="342"/>
      <c r="S1367" s="342"/>
      <c r="T1367" s="342"/>
      <c r="U1367" s="342"/>
      <c r="V1367" s="342"/>
      <c r="W1367" s="342"/>
      <c r="X1367" s="342"/>
      <c r="Y1367" s="342"/>
      <c r="Z1367" s="342"/>
      <c r="AA1367" s="342"/>
      <c r="AB1367" s="342"/>
      <c r="AC1367" s="342"/>
      <c r="AD1367" s="339"/>
    </row>
    <row r="1368" spans="18:30" x14ac:dyDescent="0.25">
      <c r="R1368" s="342"/>
      <c r="S1368" s="342"/>
      <c r="T1368" s="342"/>
      <c r="U1368" s="342"/>
      <c r="V1368" s="342"/>
      <c r="W1368" s="342"/>
      <c r="X1368" s="342"/>
      <c r="Y1368" s="342"/>
      <c r="Z1368" s="342"/>
      <c r="AA1368" s="342"/>
      <c r="AB1368" s="342"/>
      <c r="AC1368" s="342"/>
      <c r="AD1368" s="339"/>
    </row>
    <row r="1369" spans="18:30" x14ac:dyDescent="0.25">
      <c r="R1369" s="342"/>
      <c r="S1369" s="342"/>
      <c r="T1369" s="342"/>
      <c r="U1369" s="342"/>
      <c r="V1369" s="342"/>
      <c r="W1369" s="342"/>
      <c r="X1369" s="342"/>
      <c r="Y1369" s="342"/>
      <c r="Z1369" s="342"/>
      <c r="AA1369" s="342"/>
      <c r="AB1369" s="342"/>
      <c r="AC1369" s="342"/>
      <c r="AD1369" s="339"/>
    </row>
    <row r="1370" spans="18:30" x14ac:dyDescent="0.25">
      <c r="R1370" s="342"/>
      <c r="S1370" s="342"/>
      <c r="T1370" s="342"/>
      <c r="U1370" s="342"/>
      <c r="V1370" s="342"/>
      <c r="W1370" s="342"/>
      <c r="X1370" s="342"/>
      <c r="Y1370" s="342"/>
      <c r="Z1370" s="342"/>
      <c r="AA1370" s="342"/>
      <c r="AB1370" s="342"/>
      <c r="AC1370" s="342"/>
      <c r="AD1370" s="339"/>
    </row>
    <row r="1371" spans="18:30" x14ac:dyDescent="0.25">
      <c r="R1371" s="342"/>
      <c r="S1371" s="342"/>
      <c r="T1371" s="342"/>
      <c r="U1371" s="342"/>
      <c r="V1371" s="342"/>
      <c r="W1371" s="342"/>
      <c r="X1371" s="342"/>
      <c r="Y1371" s="342"/>
      <c r="Z1371" s="342"/>
      <c r="AA1371" s="342"/>
      <c r="AB1371" s="342"/>
      <c r="AC1371" s="342"/>
      <c r="AD1371" s="339"/>
    </row>
    <row r="1372" spans="18:30" x14ac:dyDescent="0.25">
      <c r="R1372" s="342"/>
      <c r="S1372" s="342"/>
      <c r="T1372" s="342"/>
      <c r="U1372" s="342"/>
      <c r="V1372" s="342"/>
      <c r="W1372" s="342"/>
      <c r="X1372" s="342"/>
      <c r="Y1372" s="342"/>
      <c r="Z1372" s="342"/>
      <c r="AA1372" s="342"/>
      <c r="AB1372" s="342"/>
      <c r="AC1372" s="342"/>
      <c r="AD1372" s="339"/>
    </row>
    <row r="1373" spans="18:30" x14ac:dyDescent="0.25">
      <c r="R1373" s="342"/>
      <c r="S1373" s="342"/>
      <c r="T1373" s="342"/>
      <c r="U1373" s="342"/>
      <c r="V1373" s="342"/>
      <c r="W1373" s="342"/>
      <c r="X1373" s="342"/>
      <c r="Y1373" s="342"/>
      <c r="Z1373" s="342"/>
      <c r="AA1373" s="342"/>
      <c r="AB1373" s="342"/>
      <c r="AC1373" s="342"/>
      <c r="AD1373" s="339"/>
    </row>
    <row r="1374" spans="18:30" x14ac:dyDescent="0.25">
      <c r="R1374" s="342"/>
      <c r="S1374" s="342"/>
      <c r="T1374" s="342"/>
      <c r="U1374" s="342"/>
      <c r="V1374" s="342"/>
      <c r="W1374" s="342"/>
      <c r="X1374" s="342"/>
      <c r="Y1374" s="342"/>
      <c r="Z1374" s="342"/>
      <c r="AA1374" s="342"/>
      <c r="AB1374" s="342"/>
      <c r="AC1374" s="342"/>
      <c r="AD1374" s="339"/>
    </row>
    <row r="1375" spans="18:30" x14ac:dyDescent="0.25">
      <c r="R1375" s="342"/>
      <c r="S1375" s="342"/>
      <c r="T1375" s="342"/>
      <c r="U1375" s="342"/>
      <c r="V1375" s="342"/>
      <c r="W1375" s="342"/>
      <c r="X1375" s="342"/>
      <c r="Y1375" s="342"/>
      <c r="Z1375" s="342"/>
      <c r="AA1375" s="342"/>
      <c r="AB1375" s="342"/>
      <c r="AC1375" s="342"/>
      <c r="AD1375" s="339"/>
    </row>
    <row r="1376" spans="18:30" x14ac:dyDescent="0.25">
      <c r="R1376" s="342"/>
      <c r="S1376" s="342"/>
      <c r="T1376" s="342"/>
      <c r="U1376" s="342"/>
      <c r="V1376" s="342"/>
      <c r="W1376" s="342"/>
      <c r="X1376" s="342"/>
      <c r="Y1376" s="342"/>
      <c r="Z1376" s="342"/>
      <c r="AA1376" s="342"/>
      <c r="AB1376" s="342"/>
      <c r="AC1376" s="342"/>
      <c r="AD1376" s="339"/>
    </row>
    <row r="1377" spans="18:30" x14ac:dyDescent="0.25">
      <c r="R1377" s="342"/>
      <c r="S1377" s="342"/>
      <c r="T1377" s="342"/>
      <c r="U1377" s="342"/>
      <c r="V1377" s="342"/>
      <c r="W1377" s="342"/>
      <c r="X1377" s="342"/>
      <c r="Y1377" s="342"/>
      <c r="Z1377" s="342"/>
      <c r="AA1377" s="342"/>
      <c r="AB1377" s="342"/>
      <c r="AC1377" s="342"/>
      <c r="AD1377" s="339"/>
    </row>
    <row r="1378" spans="18:30" x14ac:dyDescent="0.25">
      <c r="R1378" s="342"/>
      <c r="S1378" s="342"/>
      <c r="T1378" s="342"/>
      <c r="U1378" s="342"/>
      <c r="V1378" s="342"/>
      <c r="W1378" s="342"/>
      <c r="X1378" s="342"/>
      <c r="Y1378" s="342"/>
      <c r="Z1378" s="342"/>
      <c r="AA1378" s="342"/>
      <c r="AB1378" s="342"/>
      <c r="AC1378" s="342"/>
      <c r="AD1378" s="339"/>
    </row>
    <row r="1379" spans="18:30" x14ac:dyDescent="0.25">
      <c r="R1379" s="342"/>
      <c r="S1379" s="342"/>
      <c r="T1379" s="342"/>
      <c r="U1379" s="342"/>
      <c r="V1379" s="342"/>
      <c r="W1379" s="342"/>
      <c r="X1379" s="342"/>
      <c r="Y1379" s="342"/>
      <c r="Z1379" s="342"/>
      <c r="AA1379" s="342"/>
      <c r="AB1379" s="342"/>
      <c r="AC1379" s="342"/>
      <c r="AD1379" s="339"/>
    </row>
    <row r="1380" spans="18:30" x14ac:dyDescent="0.25">
      <c r="R1380" s="342"/>
      <c r="S1380" s="342"/>
      <c r="T1380" s="342"/>
      <c r="U1380" s="342"/>
      <c r="V1380" s="342"/>
      <c r="W1380" s="342"/>
      <c r="X1380" s="342"/>
      <c r="Y1380" s="342"/>
      <c r="Z1380" s="342"/>
      <c r="AA1380" s="342"/>
      <c r="AB1380" s="342"/>
      <c r="AC1380" s="342"/>
      <c r="AD1380" s="339"/>
    </row>
    <row r="1381" spans="18:30" x14ac:dyDescent="0.25">
      <c r="R1381" s="342"/>
      <c r="S1381" s="342"/>
      <c r="T1381" s="342"/>
      <c r="U1381" s="342"/>
      <c r="V1381" s="342"/>
      <c r="W1381" s="342"/>
      <c r="X1381" s="342"/>
      <c r="Y1381" s="342"/>
      <c r="Z1381" s="342"/>
      <c r="AA1381" s="342"/>
      <c r="AB1381" s="342"/>
      <c r="AC1381" s="342"/>
      <c r="AD1381" s="339"/>
    </row>
    <row r="1382" spans="18:30" x14ac:dyDescent="0.25">
      <c r="R1382" s="342"/>
      <c r="S1382" s="342"/>
      <c r="T1382" s="342"/>
      <c r="U1382" s="342"/>
      <c r="V1382" s="342"/>
      <c r="W1382" s="342"/>
      <c r="X1382" s="342"/>
      <c r="Y1382" s="342"/>
      <c r="Z1382" s="342"/>
      <c r="AA1382" s="342"/>
      <c r="AB1382" s="342"/>
      <c r="AC1382" s="342"/>
      <c r="AD1382" s="339"/>
    </row>
    <row r="1383" spans="18:30" x14ac:dyDescent="0.25">
      <c r="R1383" s="342"/>
      <c r="S1383" s="342"/>
      <c r="T1383" s="342"/>
      <c r="U1383" s="342"/>
      <c r="V1383" s="342"/>
      <c r="W1383" s="342"/>
      <c r="X1383" s="342"/>
      <c r="Y1383" s="342"/>
      <c r="Z1383" s="342"/>
      <c r="AA1383" s="342"/>
      <c r="AB1383" s="342"/>
      <c r="AC1383" s="342"/>
      <c r="AD1383" s="339"/>
    </row>
    <row r="1384" spans="18:30" x14ac:dyDescent="0.25">
      <c r="R1384" s="342"/>
      <c r="S1384" s="342"/>
      <c r="T1384" s="342"/>
      <c r="U1384" s="342"/>
      <c r="V1384" s="342"/>
      <c r="W1384" s="342"/>
      <c r="X1384" s="342"/>
      <c r="Y1384" s="342"/>
      <c r="Z1384" s="342"/>
      <c r="AA1384" s="342"/>
      <c r="AB1384" s="342"/>
      <c r="AC1384" s="342"/>
      <c r="AD1384" s="339"/>
    </row>
    <row r="1385" spans="18:30" x14ac:dyDescent="0.25">
      <c r="R1385" s="342"/>
      <c r="S1385" s="342"/>
      <c r="T1385" s="342"/>
      <c r="U1385" s="342"/>
      <c r="V1385" s="342"/>
      <c r="W1385" s="342"/>
      <c r="X1385" s="342"/>
      <c r="Y1385" s="342"/>
      <c r="Z1385" s="342"/>
      <c r="AA1385" s="342"/>
      <c r="AB1385" s="342"/>
      <c r="AC1385" s="342"/>
      <c r="AD1385" s="339"/>
    </row>
    <row r="1386" spans="18:30" x14ac:dyDescent="0.25">
      <c r="R1386" s="342"/>
      <c r="S1386" s="342"/>
      <c r="T1386" s="342"/>
      <c r="U1386" s="342"/>
      <c r="V1386" s="342"/>
      <c r="W1386" s="342"/>
      <c r="X1386" s="342"/>
      <c r="Y1386" s="342"/>
      <c r="Z1386" s="342"/>
      <c r="AA1386" s="342"/>
      <c r="AB1386" s="342"/>
      <c r="AC1386" s="342"/>
      <c r="AD1386" s="339"/>
    </row>
    <row r="1387" spans="18:30" x14ac:dyDescent="0.25">
      <c r="R1387" s="342"/>
      <c r="S1387" s="342"/>
      <c r="T1387" s="342"/>
      <c r="U1387" s="342"/>
      <c r="V1387" s="342"/>
      <c r="W1387" s="342"/>
      <c r="X1387" s="342"/>
      <c r="Y1387" s="342"/>
      <c r="Z1387" s="342"/>
      <c r="AA1387" s="342"/>
      <c r="AB1387" s="342"/>
      <c r="AC1387" s="342"/>
      <c r="AD1387" s="339"/>
    </row>
    <row r="1388" spans="18:30" x14ac:dyDescent="0.25">
      <c r="R1388" s="342"/>
      <c r="S1388" s="342"/>
      <c r="T1388" s="342"/>
      <c r="U1388" s="342"/>
      <c r="V1388" s="342"/>
      <c r="W1388" s="342"/>
      <c r="X1388" s="342"/>
      <c r="Y1388" s="342"/>
      <c r="Z1388" s="342"/>
      <c r="AA1388" s="342"/>
      <c r="AB1388" s="342"/>
      <c r="AC1388" s="342"/>
      <c r="AD1388" s="339"/>
    </row>
    <row r="1389" spans="18:30" x14ac:dyDescent="0.25">
      <c r="R1389" s="342"/>
      <c r="S1389" s="342"/>
      <c r="T1389" s="342"/>
      <c r="U1389" s="342"/>
      <c r="V1389" s="342"/>
      <c r="W1389" s="342"/>
      <c r="X1389" s="342"/>
      <c r="Y1389" s="342"/>
      <c r="Z1389" s="342"/>
      <c r="AA1389" s="342"/>
      <c r="AB1389" s="342"/>
      <c r="AC1389" s="342"/>
      <c r="AD1389" s="339"/>
    </row>
    <row r="1390" spans="18:30" x14ac:dyDescent="0.25">
      <c r="R1390" s="342"/>
      <c r="S1390" s="342"/>
      <c r="T1390" s="342"/>
      <c r="U1390" s="342"/>
      <c r="V1390" s="342"/>
      <c r="W1390" s="342"/>
      <c r="X1390" s="342"/>
      <c r="Y1390" s="342"/>
      <c r="Z1390" s="342"/>
      <c r="AA1390" s="342"/>
      <c r="AB1390" s="342"/>
      <c r="AC1390" s="342"/>
      <c r="AD1390" s="339"/>
    </row>
    <row r="1391" spans="18:30" x14ac:dyDescent="0.25">
      <c r="R1391" s="342"/>
      <c r="S1391" s="342"/>
      <c r="T1391" s="342"/>
      <c r="U1391" s="342"/>
      <c r="V1391" s="342"/>
      <c r="W1391" s="342"/>
      <c r="X1391" s="342"/>
      <c r="Y1391" s="342"/>
      <c r="Z1391" s="342"/>
      <c r="AA1391" s="342"/>
      <c r="AB1391" s="342"/>
      <c r="AC1391" s="342"/>
      <c r="AD1391" s="339"/>
    </row>
    <row r="1392" spans="18:30" x14ac:dyDescent="0.25">
      <c r="R1392" s="342"/>
      <c r="S1392" s="342"/>
      <c r="T1392" s="342"/>
      <c r="U1392" s="342"/>
      <c r="V1392" s="342"/>
      <c r="W1392" s="342"/>
      <c r="X1392" s="342"/>
      <c r="Y1392" s="342"/>
      <c r="Z1392" s="342"/>
      <c r="AA1392" s="342"/>
      <c r="AB1392" s="342"/>
      <c r="AC1392" s="342"/>
      <c r="AD1392" s="339"/>
    </row>
    <row r="1393" spans="18:30" x14ac:dyDescent="0.25">
      <c r="R1393" s="342"/>
      <c r="S1393" s="342"/>
      <c r="T1393" s="342"/>
      <c r="U1393" s="342"/>
      <c r="V1393" s="342"/>
      <c r="W1393" s="342"/>
      <c r="X1393" s="342"/>
      <c r="Y1393" s="342"/>
      <c r="Z1393" s="342"/>
      <c r="AA1393" s="342"/>
      <c r="AB1393" s="342"/>
      <c r="AC1393" s="342"/>
      <c r="AD1393" s="339"/>
    </row>
    <row r="1394" spans="18:30" x14ac:dyDescent="0.25">
      <c r="R1394" s="342"/>
      <c r="S1394" s="342"/>
      <c r="T1394" s="342"/>
      <c r="U1394" s="342"/>
      <c r="V1394" s="342"/>
      <c r="W1394" s="342"/>
      <c r="X1394" s="342"/>
      <c r="Y1394" s="342"/>
      <c r="Z1394" s="342"/>
      <c r="AA1394" s="342"/>
      <c r="AB1394" s="342"/>
      <c r="AC1394" s="342"/>
      <c r="AD1394" s="339"/>
    </row>
    <row r="1395" spans="18:30" x14ac:dyDescent="0.25">
      <c r="R1395" s="342"/>
      <c r="S1395" s="342"/>
      <c r="T1395" s="342"/>
      <c r="U1395" s="342"/>
      <c r="V1395" s="342"/>
      <c r="W1395" s="342"/>
      <c r="X1395" s="342"/>
      <c r="Y1395" s="342"/>
      <c r="Z1395" s="342"/>
      <c r="AA1395" s="342"/>
      <c r="AB1395" s="342"/>
      <c r="AC1395" s="342"/>
      <c r="AD1395" s="339"/>
    </row>
    <row r="1396" spans="18:30" x14ac:dyDescent="0.25">
      <c r="R1396" s="342"/>
      <c r="S1396" s="342"/>
      <c r="T1396" s="342"/>
      <c r="U1396" s="342"/>
      <c r="V1396" s="342"/>
      <c r="W1396" s="342"/>
      <c r="X1396" s="342"/>
      <c r="Y1396" s="342"/>
      <c r="Z1396" s="342"/>
      <c r="AA1396" s="342"/>
      <c r="AB1396" s="342"/>
      <c r="AC1396" s="342"/>
      <c r="AD1396" s="339"/>
    </row>
    <row r="1397" spans="18:30" x14ac:dyDescent="0.25">
      <c r="R1397" s="342"/>
      <c r="S1397" s="342"/>
      <c r="T1397" s="342"/>
      <c r="U1397" s="342"/>
      <c r="V1397" s="342"/>
      <c r="W1397" s="342"/>
      <c r="X1397" s="342"/>
      <c r="Y1397" s="342"/>
      <c r="Z1397" s="342"/>
      <c r="AA1397" s="342"/>
      <c r="AB1397" s="342"/>
      <c r="AC1397" s="342"/>
      <c r="AD1397" s="339"/>
    </row>
    <row r="1398" spans="18:30" x14ac:dyDescent="0.25">
      <c r="R1398" s="342"/>
      <c r="S1398" s="342"/>
      <c r="T1398" s="342"/>
      <c r="U1398" s="342"/>
      <c r="V1398" s="342"/>
      <c r="W1398" s="342"/>
      <c r="X1398" s="342"/>
      <c r="Y1398" s="342"/>
      <c r="Z1398" s="342"/>
      <c r="AA1398" s="342"/>
      <c r="AB1398" s="342"/>
      <c r="AC1398" s="342"/>
      <c r="AD1398" s="339"/>
    </row>
    <row r="1399" spans="18:30" x14ac:dyDescent="0.25">
      <c r="R1399" s="342"/>
      <c r="S1399" s="342"/>
      <c r="T1399" s="342"/>
      <c r="U1399" s="342"/>
      <c r="V1399" s="342"/>
      <c r="W1399" s="342"/>
      <c r="X1399" s="342"/>
      <c r="Y1399" s="342"/>
      <c r="Z1399" s="342"/>
      <c r="AA1399" s="342"/>
      <c r="AB1399" s="342"/>
      <c r="AC1399" s="342"/>
      <c r="AD1399" s="339"/>
    </row>
    <row r="1400" spans="18:30" x14ac:dyDescent="0.25">
      <c r="R1400" s="342"/>
      <c r="S1400" s="342"/>
      <c r="T1400" s="342"/>
      <c r="U1400" s="342"/>
      <c r="V1400" s="342"/>
      <c r="W1400" s="342"/>
      <c r="X1400" s="342"/>
      <c r="Y1400" s="342"/>
      <c r="Z1400" s="342"/>
      <c r="AA1400" s="342"/>
      <c r="AB1400" s="342"/>
      <c r="AC1400" s="342"/>
      <c r="AD1400" s="339"/>
    </row>
    <row r="1401" spans="18:30" x14ac:dyDescent="0.25">
      <c r="R1401" s="342"/>
      <c r="S1401" s="342"/>
      <c r="T1401" s="342"/>
      <c r="U1401" s="342"/>
      <c r="V1401" s="342"/>
      <c r="W1401" s="342"/>
      <c r="X1401" s="342"/>
      <c r="Y1401" s="342"/>
      <c r="Z1401" s="342"/>
      <c r="AA1401" s="342"/>
      <c r="AB1401" s="342"/>
      <c r="AC1401" s="342"/>
      <c r="AD1401" s="339"/>
    </row>
    <row r="1402" spans="18:30" x14ac:dyDescent="0.25">
      <c r="R1402" s="342"/>
      <c r="S1402" s="342"/>
      <c r="T1402" s="342"/>
      <c r="U1402" s="342"/>
      <c r="V1402" s="342"/>
      <c r="W1402" s="342"/>
      <c r="X1402" s="342"/>
      <c r="Y1402" s="342"/>
      <c r="Z1402" s="342"/>
      <c r="AA1402" s="342"/>
      <c r="AB1402" s="342"/>
      <c r="AC1402" s="342"/>
      <c r="AD1402" s="339"/>
    </row>
    <row r="1403" spans="18:30" x14ac:dyDescent="0.25">
      <c r="R1403" s="342"/>
      <c r="S1403" s="342"/>
      <c r="T1403" s="342"/>
      <c r="U1403" s="342"/>
      <c r="V1403" s="342"/>
      <c r="W1403" s="342"/>
      <c r="X1403" s="342"/>
      <c r="Y1403" s="342"/>
      <c r="Z1403" s="342"/>
      <c r="AA1403" s="342"/>
      <c r="AB1403" s="342"/>
      <c r="AC1403" s="342"/>
      <c r="AD1403" s="339"/>
    </row>
    <row r="1404" spans="18:30" x14ac:dyDescent="0.25">
      <c r="R1404" s="342"/>
      <c r="S1404" s="342"/>
      <c r="T1404" s="342"/>
      <c r="U1404" s="342"/>
      <c r="V1404" s="342"/>
      <c r="W1404" s="342"/>
      <c r="X1404" s="342"/>
      <c r="Y1404" s="342"/>
      <c r="Z1404" s="342"/>
      <c r="AA1404" s="342"/>
      <c r="AB1404" s="342"/>
      <c r="AC1404" s="342"/>
      <c r="AD1404" s="339"/>
    </row>
    <row r="1405" spans="18:30" x14ac:dyDescent="0.25">
      <c r="R1405" s="342"/>
      <c r="S1405" s="342"/>
      <c r="T1405" s="342"/>
      <c r="U1405" s="342"/>
      <c r="V1405" s="342"/>
      <c r="W1405" s="342"/>
      <c r="X1405" s="342"/>
      <c r="Y1405" s="342"/>
      <c r="Z1405" s="342"/>
      <c r="AA1405" s="342"/>
      <c r="AB1405" s="342"/>
      <c r="AC1405" s="342"/>
      <c r="AD1405" s="339"/>
    </row>
    <row r="1406" spans="18:30" x14ac:dyDescent="0.25">
      <c r="R1406" s="342"/>
      <c r="S1406" s="342"/>
      <c r="T1406" s="342"/>
      <c r="U1406" s="342"/>
      <c r="V1406" s="342"/>
      <c r="W1406" s="342"/>
      <c r="X1406" s="342"/>
      <c r="Y1406" s="342"/>
      <c r="Z1406" s="342"/>
      <c r="AA1406" s="342"/>
      <c r="AB1406" s="342"/>
      <c r="AC1406" s="342"/>
      <c r="AD1406" s="339"/>
    </row>
    <row r="1407" spans="18:30" x14ac:dyDescent="0.25">
      <c r="R1407" s="342"/>
      <c r="S1407" s="342"/>
      <c r="T1407" s="342"/>
      <c r="U1407" s="342"/>
      <c r="V1407" s="342"/>
      <c r="W1407" s="342"/>
      <c r="X1407" s="342"/>
      <c r="Y1407" s="342"/>
      <c r="Z1407" s="342"/>
      <c r="AA1407" s="342"/>
      <c r="AB1407" s="342"/>
      <c r="AC1407" s="342"/>
      <c r="AD1407" s="339"/>
    </row>
    <row r="1408" spans="18:30" x14ac:dyDescent="0.25">
      <c r="R1408" s="342"/>
      <c r="S1408" s="342"/>
      <c r="T1408" s="342"/>
      <c r="U1408" s="342"/>
      <c r="V1408" s="342"/>
      <c r="W1408" s="342"/>
      <c r="X1408" s="342"/>
      <c r="Y1408" s="342"/>
      <c r="Z1408" s="342"/>
      <c r="AA1408" s="342"/>
      <c r="AB1408" s="342"/>
      <c r="AC1408" s="342"/>
      <c r="AD1408" s="339"/>
    </row>
    <row r="1409" spans="18:30" x14ac:dyDescent="0.25">
      <c r="R1409" s="342"/>
      <c r="S1409" s="342"/>
      <c r="T1409" s="342"/>
      <c r="U1409" s="342"/>
      <c r="V1409" s="342"/>
      <c r="W1409" s="342"/>
      <c r="X1409" s="342"/>
      <c r="Y1409" s="342"/>
      <c r="Z1409" s="342"/>
      <c r="AA1409" s="342"/>
      <c r="AB1409" s="342"/>
      <c r="AC1409" s="342"/>
      <c r="AD1409" s="339"/>
    </row>
    <row r="1410" spans="18:30" x14ac:dyDescent="0.25">
      <c r="R1410" s="342"/>
      <c r="S1410" s="342"/>
      <c r="T1410" s="342"/>
      <c r="U1410" s="342"/>
      <c r="V1410" s="342"/>
      <c r="W1410" s="342"/>
      <c r="X1410" s="342"/>
      <c r="Y1410" s="342"/>
      <c r="Z1410" s="342"/>
      <c r="AA1410" s="342"/>
      <c r="AB1410" s="342"/>
      <c r="AC1410" s="342"/>
      <c r="AD1410" s="339"/>
    </row>
    <row r="1411" spans="18:30" x14ac:dyDescent="0.25">
      <c r="R1411" s="342"/>
      <c r="S1411" s="342"/>
      <c r="T1411" s="342"/>
      <c r="U1411" s="342"/>
      <c r="V1411" s="342"/>
      <c r="W1411" s="342"/>
      <c r="X1411" s="342"/>
      <c r="Y1411" s="342"/>
      <c r="Z1411" s="342"/>
      <c r="AA1411" s="342"/>
      <c r="AB1411" s="342"/>
      <c r="AC1411" s="342"/>
      <c r="AD1411" s="339"/>
    </row>
    <row r="1412" spans="18:30" x14ac:dyDescent="0.25">
      <c r="R1412" s="342"/>
      <c r="S1412" s="342"/>
      <c r="T1412" s="342"/>
      <c r="U1412" s="342"/>
      <c r="V1412" s="342"/>
      <c r="W1412" s="342"/>
      <c r="X1412" s="342"/>
      <c r="Y1412" s="342"/>
      <c r="Z1412" s="342"/>
      <c r="AA1412" s="342"/>
      <c r="AB1412" s="342"/>
      <c r="AC1412" s="342"/>
      <c r="AD1412" s="339"/>
    </row>
    <row r="1413" spans="18:30" x14ac:dyDescent="0.25">
      <c r="R1413" s="342"/>
      <c r="S1413" s="342"/>
      <c r="T1413" s="342"/>
      <c r="U1413" s="342"/>
      <c r="V1413" s="342"/>
      <c r="W1413" s="342"/>
      <c r="X1413" s="342"/>
      <c r="Y1413" s="342"/>
      <c r="Z1413" s="342"/>
      <c r="AA1413" s="342"/>
      <c r="AB1413" s="342"/>
      <c r="AC1413" s="342"/>
      <c r="AD1413" s="339"/>
    </row>
    <row r="1414" spans="18:30" x14ac:dyDescent="0.25">
      <c r="R1414" s="342"/>
      <c r="S1414" s="342"/>
      <c r="T1414" s="342"/>
      <c r="U1414" s="342"/>
      <c r="V1414" s="342"/>
      <c r="W1414" s="342"/>
      <c r="X1414" s="342"/>
      <c r="Y1414" s="342"/>
      <c r="Z1414" s="342"/>
      <c r="AA1414" s="342"/>
      <c r="AB1414" s="342"/>
      <c r="AC1414" s="342"/>
      <c r="AD1414" s="339"/>
    </row>
    <row r="1415" spans="18:30" x14ac:dyDescent="0.25">
      <c r="R1415" s="342"/>
      <c r="S1415" s="342"/>
      <c r="T1415" s="342"/>
      <c r="U1415" s="342"/>
      <c r="V1415" s="342"/>
      <c r="W1415" s="342"/>
      <c r="X1415" s="342"/>
      <c r="Y1415" s="342"/>
      <c r="Z1415" s="342"/>
      <c r="AA1415" s="342"/>
      <c r="AB1415" s="342"/>
      <c r="AC1415" s="342"/>
      <c r="AD1415" s="339"/>
    </row>
    <row r="1416" spans="18:30" x14ac:dyDescent="0.25">
      <c r="R1416" s="342"/>
      <c r="S1416" s="342"/>
      <c r="T1416" s="342"/>
      <c r="U1416" s="342"/>
      <c r="V1416" s="342"/>
      <c r="W1416" s="342"/>
      <c r="X1416" s="342"/>
      <c r="Y1416" s="342"/>
      <c r="Z1416" s="342"/>
      <c r="AA1416" s="342"/>
      <c r="AB1416" s="342"/>
      <c r="AC1416" s="342"/>
      <c r="AD1416" s="339"/>
    </row>
    <row r="1417" spans="18:30" x14ac:dyDescent="0.25">
      <c r="R1417" s="342"/>
      <c r="S1417" s="342"/>
      <c r="T1417" s="342"/>
      <c r="U1417" s="342"/>
      <c r="V1417" s="342"/>
      <c r="W1417" s="342"/>
      <c r="X1417" s="342"/>
      <c r="Y1417" s="342"/>
      <c r="Z1417" s="342"/>
      <c r="AA1417" s="342"/>
      <c r="AB1417" s="342"/>
      <c r="AC1417" s="342"/>
      <c r="AD1417" s="339"/>
    </row>
    <row r="1418" spans="18:30" x14ac:dyDescent="0.25">
      <c r="R1418" s="342"/>
      <c r="S1418" s="342"/>
      <c r="T1418" s="342"/>
      <c r="U1418" s="342"/>
      <c r="V1418" s="342"/>
      <c r="W1418" s="342"/>
      <c r="X1418" s="342"/>
      <c r="Y1418" s="342"/>
      <c r="Z1418" s="342"/>
      <c r="AA1418" s="342"/>
      <c r="AB1418" s="342"/>
      <c r="AC1418" s="342"/>
      <c r="AD1418" s="339"/>
    </row>
    <row r="1419" spans="18:30" x14ac:dyDescent="0.25">
      <c r="R1419" s="342"/>
      <c r="S1419" s="342"/>
      <c r="T1419" s="342"/>
      <c r="U1419" s="342"/>
      <c r="V1419" s="342"/>
      <c r="W1419" s="342"/>
      <c r="X1419" s="342"/>
      <c r="Y1419" s="342"/>
      <c r="Z1419" s="342"/>
      <c r="AA1419" s="342"/>
      <c r="AB1419" s="342"/>
      <c r="AC1419" s="342"/>
      <c r="AD1419" s="339"/>
    </row>
    <row r="1420" spans="18:30" x14ac:dyDescent="0.25">
      <c r="R1420" s="342"/>
      <c r="S1420" s="342"/>
      <c r="T1420" s="342"/>
      <c r="U1420" s="342"/>
      <c r="V1420" s="342"/>
      <c r="W1420" s="342"/>
      <c r="X1420" s="342"/>
      <c r="Y1420" s="342"/>
      <c r="Z1420" s="342"/>
      <c r="AA1420" s="342"/>
      <c r="AB1420" s="342"/>
      <c r="AC1420" s="342"/>
      <c r="AD1420" s="339"/>
    </row>
    <row r="1421" spans="18:30" x14ac:dyDescent="0.25">
      <c r="R1421" s="342"/>
      <c r="S1421" s="342"/>
      <c r="T1421" s="342"/>
      <c r="U1421" s="342"/>
      <c r="V1421" s="342"/>
      <c r="W1421" s="342"/>
      <c r="X1421" s="342"/>
      <c r="Y1421" s="342"/>
      <c r="Z1421" s="342"/>
      <c r="AA1421" s="342"/>
      <c r="AB1421" s="342"/>
      <c r="AC1421" s="342"/>
      <c r="AD1421" s="339"/>
    </row>
    <row r="1422" spans="18:30" x14ac:dyDescent="0.25">
      <c r="R1422" s="342"/>
      <c r="S1422" s="342"/>
      <c r="T1422" s="342"/>
      <c r="U1422" s="342"/>
      <c r="V1422" s="342"/>
      <c r="W1422" s="342"/>
      <c r="X1422" s="342"/>
      <c r="Y1422" s="342"/>
      <c r="Z1422" s="342"/>
      <c r="AA1422" s="342"/>
      <c r="AB1422" s="342"/>
      <c r="AC1422" s="342"/>
      <c r="AD1422" s="339"/>
    </row>
    <row r="1423" spans="18:30" x14ac:dyDescent="0.25">
      <c r="R1423" s="342"/>
      <c r="S1423" s="342"/>
      <c r="T1423" s="342"/>
      <c r="U1423" s="342"/>
      <c r="V1423" s="342"/>
      <c r="W1423" s="342"/>
      <c r="X1423" s="342"/>
      <c r="Y1423" s="342"/>
      <c r="Z1423" s="342"/>
      <c r="AA1423" s="342"/>
      <c r="AB1423" s="342"/>
      <c r="AC1423" s="342"/>
      <c r="AD1423" s="339"/>
    </row>
    <row r="1424" spans="18:30" x14ac:dyDescent="0.25">
      <c r="R1424" s="342"/>
      <c r="S1424" s="342"/>
      <c r="T1424" s="342"/>
      <c r="U1424" s="342"/>
      <c r="V1424" s="342"/>
      <c r="W1424" s="342"/>
      <c r="X1424" s="342"/>
      <c r="Y1424" s="342"/>
      <c r="Z1424" s="342"/>
      <c r="AA1424" s="342"/>
      <c r="AB1424" s="342"/>
      <c r="AC1424" s="342"/>
      <c r="AD1424" s="339"/>
    </row>
    <row r="1425" spans="18:30" x14ac:dyDescent="0.25">
      <c r="R1425" s="342"/>
      <c r="S1425" s="342"/>
      <c r="T1425" s="342"/>
      <c r="U1425" s="342"/>
      <c r="V1425" s="342"/>
      <c r="W1425" s="342"/>
      <c r="X1425" s="342"/>
      <c r="Y1425" s="342"/>
      <c r="Z1425" s="342"/>
      <c r="AA1425" s="342"/>
      <c r="AB1425" s="342"/>
      <c r="AC1425" s="342"/>
      <c r="AD1425" s="339"/>
    </row>
    <row r="1426" spans="18:30" x14ac:dyDescent="0.25">
      <c r="R1426" s="342"/>
      <c r="S1426" s="342"/>
      <c r="T1426" s="342"/>
      <c r="U1426" s="342"/>
      <c r="V1426" s="342"/>
      <c r="W1426" s="342"/>
      <c r="X1426" s="342"/>
      <c r="Y1426" s="342"/>
      <c r="Z1426" s="342"/>
      <c r="AA1426" s="342"/>
      <c r="AB1426" s="342"/>
      <c r="AC1426" s="342"/>
      <c r="AD1426" s="339"/>
    </row>
    <row r="1427" spans="18:30" x14ac:dyDescent="0.25">
      <c r="R1427" s="342"/>
      <c r="S1427" s="342"/>
      <c r="T1427" s="342"/>
      <c r="U1427" s="342"/>
      <c r="V1427" s="342"/>
      <c r="W1427" s="342"/>
      <c r="X1427" s="342"/>
      <c r="Y1427" s="342"/>
      <c r="Z1427" s="342"/>
      <c r="AA1427" s="342"/>
      <c r="AB1427" s="342"/>
      <c r="AC1427" s="342"/>
      <c r="AD1427" s="339"/>
    </row>
    <row r="1428" spans="18:30" x14ac:dyDescent="0.25">
      <c r="R1428" s="342"/>
      <c r="S1428" s="342"/>
      <c r="T1428" s="342"/>
      <c r="U1428" s="342"/>
      <c r="V1428" s="342"/>
      <c r="W1428" s="342"/>
      <c r="X1428" s="342"/>
      <c r="Y1428" s="342"/>
      <c r="Z1428" s="342"/>
      <c r="AA1428" s="342"/>
      <c r="AB1428" s="342"/>
      <c r="AC1428" s="342"/>
      <c r="AD1428" s="339"/>
    </row>
    <row r="1429" spans="18:30" x14ac:dyDescent="0.25">
      <c r="R1429" s="342"/>
      <c r="S1429" s="342"/>
      <c r="T1429" s="342"/>
      <c r="U1429" s="342"/>
      <c r="V1429" s="342"/>
      <c r="W1429" s="342"/>
      <c r="X1429" s="342"/>
      <c r="Y1429" s="342"/>
      <c r="Z1429" s="342"/>
      <c r="AA1429" s="342"/>
      <c r="AB1429" s="342"/>
      <c r="AC1429" s="342"/>
      <c r="AD1429" s="339"/>
    </row>
    <row r="1430" spans="18:30" x14ac:dyDescent="0.25">
      <c r="R1430" s="342"/>
      <c r="S1430" s="342"/>
      <c r="T1430" s="342"/>
      <c r="U1430" s="342"/>
      <c r="V1430" s="342"/>
      <c r="W1430" s="342"/>
      <c r="X1430" s="342"/>
      <c r="Y1430" s="342"/>
      <c r="Z1430" s="342"/>
      <c r="AA1430" s="342"/>
      <c r="AB1430" s="342"/>
      <c r="AC1430" s="342"/>
      <c r="AD1430" s="339"/>
    </row>
    <row r="1431" spans="18:30" x14ac:dyDescent="0.25">
      <c r="R1431" s="342"/>
      <c r="S1431" s="342"/>
      <c r="T1431" s="342"/>
      <c r="U1431" s="342"/>
      <c r="V1431" s="342"/>
      <c r="W1431" s="342"/>
      <c r="X1431" s="342"/>
      <c r="Y1431" s="342"/>
      <c r="Z1431" s="342"/>
      <c r="AA1431" s="342"/>
      <c r="AB1431" s="342"/>
      <c r="AC1431" s="342"/>
      <c r="AD1431" s="339"/>
    </row>
    <row r="1432" spans="18:30" x14ac:dyDescent="0.25">
      <c r="R1432" s="342"/>
      <c r="S1432" s="342"/>
      <c r="T1432" s="342"/>
      <c r="U1432" s="342"/>
      <c r="V1432" s="342"/>
      <c r="W1432" s="342"/>
      <c r="X1432" s="342"/>
      <c r="Y1432" s="342"/>
      <c r="Z1432" s="342"/>
      <c r="AA1432" s="342"/>
      <c r="AB1432" s="342"/>
      <c r="AC1432" s="342"/>
      <c r="AD1432" s="339"/>
    </row>
    <row r="1433" spans="18:30" x14ac:dyDescent="0.25">
      <c r="R1433" s="342"/>
      <c r="S1433" s="342"/>
      <c r="T1433" s="342"/>
      <c r="U1433" s="342"/>
      <c r="V1433" s="342"/>
      <c r="W1433" s="342"/>
      <c r="X1433" s="342"/>
      <c r="Y1433" s="342"/>
      <c r="Z1433" s="342"/>
      <c r="AA1433" s="342"/>
      <c r="AB1433" s="342"/>
      <c r="AC1433" s="342"/>
      <c r="AD1433" s="339"/>
    </row>
    <row r="1434" spans="18:30" x14ac:dyDescent="0.25">
      <c r="R1434" s="342"/>
      <c r="S1434" s="342"/>
      <c r="T1434" s="342"/>
      <c r="U1434" s="342"/>
      <c r="V1434" s="342"/>
      <c r="W1434" s="342"/>
      <c r="X1434" s="342"/>
      <c r="Y1434" s="342"/>
      <c r="Z1434" s="342"/>
      <c r="AA1434" s="342"/>
      <c r="AB1434" s="342"/>
      <c r="AC1434" s="342"/>
      <c r="AD1434" s="339"/>
    </row>
    <row r="1435" spans="18:30" x14ac:dyDescent="0.25">
      <c r="R1435" s="342"/>
      <c r="S1435" s="342"/>
      <c r="T1435" s="342"/>
      <c r="U1435" s="342"/>
      <c r="V1435" s="342"/>
      <c r="W1435" s="342"/>
      <c r="X1435" s="342"/>
      <c r="Y1435" s="342"/>
      <c r="Z1435" s="342"/>
      <c r="AA1435" s="342"/>
      <c r="AB1435" s="342"/>
      <c r="AC1435" s="342"/>
      <c r="AD1435" s="339"/>
    </row>
    <row r="1436" spans="18:30" x14ac:dyDescent="0.25">
      <c r="R1436" s="342"/>
      <c r="S1436" s="342"/>
      <c r="T1436" s="342"/>
      <c r="U1436" s="342"/>
      <c r="V1436" s="342"/>
      <c r="W1436" s="342"/>
      <c r="X1436" s="342"/>
      <c r="Y1436" s="342"/>
      <c r="Z1436" s="342"/>
      <c r="AA1436" s="342"/>
      <c r="AB1436" s="342"/>
      <c r="AC1436" s="342"/>
      <c r="AD1436" s="339"/>
    </row>
    <row r="1437" spans="18:30" x14ac:dyDescent="0.25">
      <c r="R1437" s="342"/>
      <c r="S1437" s="342"/>
      <c r="T1437" s="342"/>
      <c r="U1437" s="342"/>
      <c r="V1437" s="342"/>
      <c r="W1437" s="342"/>
      <c r="X1437" s="342"/>
      <c r="Y1437" s="342"/>
      <c r="Z1437" s="342"/>
      <c r="AA1437" s="342"/>
      <c r="AB1437" s="342"/>
      <c r="AC1437" s="342"/>
      <c r="AD1437" s="339"/>
    </row>
    <row r="1438" spans="18:30" x14ac:dyDescent="0.25">
      <c r="R1438" s="342"/>
      <c r="S1438" s="342"/>
      <c r="T1438" s="342"/>
      <c r="U1438" s="342"/>
      <c r="V1438" s="342"/>
      <c r="W1438" s="342"/>
      <c r="X1438" s="342"/>
      <c r="Y1438" s="342"/>
      <c r="Z1438" s="342"/>
      <c r="AA1438" s="342"/>
      <c r="AB1438" s="342"/>
      <c r="AC1438" s="342"/>
      <c r="AD1438" s="339"/>
    </row>
    <row r="1439" spans="18:30" x14ac:dyDescent="0.25">
      <c r="R1439" s="342"/>
      <c r="S1439" s="342"/>
      <c r="T1439" s="342"/>
      <c r="U1439" s="342"/>
      <c r="V1439" s="342"/>
      <c r="W1439" s="342"/>
      <c r="X1439" s="342"/>
      <c r="Y1439" s="342"/>
      <c r="Z1439" s="342"/>
      <c r="AA1439" s="342"/>
      <c r="AB1439" s="342"/>
      <c r="AC1439" s="342"/>
      <c r="AD1439" s="339"/>
    </row>
    <row r="1440" spans="18:30" x14ac:dyDescent="0.25">
      <c r="R1440" s="342"/>
      <c r="S1440" s="342"/>
      <c r="T1440" s="342"/>
      <c r="U1440" s="342"/>
      <c r="V1440" s="342"/>
      <c r="W1440" s="342"/>
      <c r="X1440" s="342"/>
      <c r="Y1440" s="342"/>
      <c r="Z1440" s="342"/>
      <c r="AA1440" s="342"/>
      <c r="AB1440" s="342"/>
      <c r="AC1440" s="342"/>
      <c r="AD1440" s="339"/>
    </row>
    <row r="1441" spans="18:30" x14ac:dyDescent="0.25">
      <c r="R1441" s="342"/>
      <c r="S1441" s="342"/>
      <c r="T1441" s="342"/>
      <c r="U1441" s="342"/>
      <c r="V1441" s="342"/>
      <c r="W1441" s="342"/>
      <c r="X1441" s="342"/>
      <c r="Y1441" s="342"/>
      <c r="Z1441" s="342"/>
      <c r="AA1441" s="342"/>
      <c r="AB1441" s="342"/>
      <c r="AC1441" s="342"/>
      <c r="AD1441" s="339"/>
    </row>
    <row r="1442" spans="18:30" x14ac:dyDescent="0.25">
      <c r="R1442" s="342"/>
      <c r="S1442" s="342"/>
      <c r="T1442" s="342"/>
      <c r="U1442" s="342"/>
      <c r="V1442" s="342"/>
      <c r="W1442" s="342"/>
      <c r="X1442" s="342"/>
      <c r="Y1442" s="342"/>
      <c r="Z1442" s="342"/>
      <c r="AA1442" s="342"/>
      <c r="AB1442" s="342"/>
      <c r="AC1442" s="342"/>
      <c r="AD1442" s="339"/>
    </row>
    <row r="1443" spans="18:30" x14ac:dyDescent="0.25">
      <c r="R1443" s="342"/>
      <c r="S1443" s="342"/>
      <c r="T1443" s="342"/>
      <c r="U1443" s="342"/>
      <c r="V1443" s="342"/>
      <c r="W1443" s="342"/>
      <c r="X1443" s="342"/>
      <c r="Y1443" s="342"/>
      <c r="Z1443" s="342"/>
      <c r="AA1443" s="342"/>
      <c r="AB1443" s="342"/>
      <c r="AC1443" s="342"/>
      <c r="AD1443" s="339"/>
    </row>
    <row r="1444" spans="18:30" x14ac:dyDescent="0.25">
      <c r="R1444" s="342"/>
      <c r="S1444" s="342"/>
      <c r="T1444" s="342"/>
      <c r="U1444" s="342"/>
      <c r="V1444" s="342"/>
      <c r="W1444" s="342"/>
      <c r="X1444" s="342"/>
      <c r="Y1444" s="342"/>
      <c r="Z1444" s="342"/>
      <c r="AA1444" s="342"/>
      <c r="AB1444" s="342"/>
      <c r="AC1444" s="342"/>
      <c r="AD1444" s="339"/>
    </row>
    <row r="1445" spans="18:30" x14ac:dyDescent="0.25">
      <c r="R1445" s="342"/>
      <c r="S1445" s="342"/>
      <c r="T1445" s="342"/>
      <c r="U1445" s="342"/>
      <c r="V1445" s="342"/>
      <c r="W1445" s="342"/>
      <c r="X1445" s="342"/>
      <c r="Y1445" s="342"/>
      <c r="Z1445" s="342"/>
      <c r="AA1445" s="342"/>
      <c r="AB1445" s="342"/>
      <c r="AC1445" s="342"/>
      <c r="AD1445" s="339"/>
    </row>
    <row r="1446" spans="18:30" x14ac:dyDescent="0.25">
      <c r="R1446" s="342"/>
      <c r="S1446" s="342"/>
      <c r="T1446" s="342"/>
      <c r="U1446" s="342"/>
      <c r="V1446" s="342"/>
      <c r="W1446" s="342"/>
      <c r="X1446" s="342"/>
      <c r="Y1446" s="342"/>
      <c r="Z1446" s="342"/>
      <c r="AA1446" s="342"/>
      <c r="AB1446" s="342"/>
      <c r="AC1446" s="342"/>
      <c r="AD1446" s="339"/>
    </row>
    <row r="1447" spans="18:30" x14ac:dyDescent="0.25">
      <c r="R1447" s="342"/>
      <c r="S1447" s="342"/>
      <c r="T1447" s="342"/>
      <c r="U1447" s="342"/>
      <c r="V1447" s="342"/>
      <c r="W1447" s="342"/>
      <c r="X1447" s="342"/>
      <c r="Y1447" s="342"/>
      <c r="Z1447" s="342"/>
      <c r="AA1447" s="342"/>
      <c r="AB1447" s="342"/>
      <c r="AC1447" s="342"/>
      <c r="AD1447" s="339"/>
    </row>
    <row r="1448" spans="18:30" x14ac:dyDescent="0.25">
      <c r="R1448" s="342"/>
      <c r="S1448" s="342"/>
      <c r="T1448" s="342"/>
      <c r="U1448" s="342"/>
      <c r="V1448" s="342"/>
      <c r="W1448" s="342"/>
      <c r="X1448" s="342"/>
      <c r="Y1448" s="342"/>
      <c r="Z1448" s="342"/>
      <c r="AA1448" s="342"/>
      <c r="AB1448" s="342"/>
      <c r="AC1448" s="342"/>
      <c r="AD1448" s="339"/>
    </row>
    <row r="1449" spans="18:30" x14ac:dyDescent="0.25">
      <c r="R1449" s="342"/>
      <c r="S1449" s="342"/>
      <c r="T1449" s="342"/>
      <c r="U1449" s="342"/>
      <c r="V1449" s="342"/>
      <c r="W1449" s="342"/>
      <c r="X1449" s="342"/>
      <c r="Y1449" s="342"/>
      <c r="Z1449" s="342"/>
      <c r="AA1449" s="342"/>
      <c r="AB1449" s="342"/>
      <c r="AC1449" s="342"/>
      <c r="AD1449" s="339"/>
    </row>
    <row r="1450" spans="18:30" x14ac:dyDescent="0.25">
      <c r="R1450" s="342"/>
      <c r="S1450" s="342"/>
      <c r="T1450" s="342"/>
      <c r="U1450" s="342"/>
      <c r="V1450" s="342"/>
      <c r="W1450" s="342"/>
      <c r="X1450" s="342"/>
      <c r="Y1450" s="342"/>
      <c r="Z1450" s="342"/>
      <c r="AA1450" s="342"/>
      <c r="AB1450" s="342"/>
      <c r="AC1450" s="342"/>
      <c r="AD1450" s="339"/>
    </row>
    <row r="1451" spans="18:30" x14ac:dyDescent="0.25">
      <c r="R1451" s="342"/>
      <c r="S1451" s="342"/>
      <c r="T1451" s="342"/>
      <c r="U1451" s="342"/>
      <c r="V1451" s="342"/>
      <c r="W1451" s="342"/>
      <c r="X1451" s="342"/>
      <c r="Y1451" s="342"/>
      <c r="Z1451" s="342"/>
      <c r="AA1451" s="342"/>
      <c r="AB1451" s="342"/>
      <c r="AC1451" s="342"/>
      <c r="AD1451" s="339"/>
    </row>
    <row r="1452" spans="18:30" x14ac:dyDescent="0.25">
      <c r="R1452" s="342"/>
      <c r="S1452" s="342"/>
      <c r="T1452" s="342"/>
      <c r="U1452" s="342"/>
      <c r="V1452" s="342"/>
      <c r="W1452" s="342"/>
      <c r="X1452" s="342"/>
      <c r="Y1452" s="342"/>
      <c r="Z1452" s="342"/>
      <c r="AA1452" s="342"/>
      <c r="AB1452" s="342"/>
      <c r="AC1452" s="342"/>
      <c r="AD1452" s="339"/>
    </row>
    <row r="1453" spans="18:30" x14ac:dyDescent="0.25">
      <c r="R1453" s="342"/>
      <c r="S1453" s="342"/>
      <c r="T1453" s="342"/>
      <c r="U1453" s="342"/>
      <c r="V1453" s="342"/>
      <c r="W1453" s="342"/>
      <c r="X1453" s="342"/>
      <c r="Y1453" s="342"/>
      <c r="Z1453" s="342"/>
      <c r="AA1453" s="342"/>
      <c r="AB1453" s="342"/>
      <c r="AC1453" s="342"/>
      <c r="AD1453" s="339"/>
    </row>
    <row r="1454" spans="18:30" x14ac:dyDescent="0.25">
      <c r="R1454" s="342"/>
      <c r="S1454" s="342"/>
      <c r="T1454" s="342"/>
      <c r="U1454" s="342"/>
      <c r="V1454" s="342"/>
      <c r="W1454" s="342"/>
      <c r="X1454" s="342"/>
      <c r="Y1454" s="342"/>
      <c r="Z1454" s="342"/>
      <c r="AA1454" s="342"/>
      <c r="AB1454" s="342"/>
      <c r="AC1454" s="342"/>
      <c r="AD1454" s="339"/>
    </row>
    <row r="1455" spans="18:30" x14ac:dyDescent="0.25">
      <c r="R1455" s="342"/>
      <c r="S1455" s="342"/>
      <c r="T1455" s="342"/>
      <c r="U1455" s="342"/>
      <c r="V1455" s="342"/>
      <c r="W1455" s="342"/>
      <c r="X1455" s="342"/>
      <c r="Y1455" s="342"/>
      <c r="Z1455" s="342"/>
      <c r="AA1455" s="342"/>
      <c r="AB1455" s="342"/>
      <c r="AC1455" s="342"/>
      <c r="AD1455" s="339"/>
    </row>
    <row r="1456" spans="18:30" x14ac:dyDescent="0.25">
      <c r="R1456" s="342"/>
      <c r="S1456" s="342"/>
      <c r="T1456" s="342"/>
      <c r="U1456" s="342"/>
      <c r="V1456" s="342"/>
      <c r="W1456" s="342"/>
      <c r="X1456" s="342"/>
      <c r="Y1456" s="342"/>
      <c r="Z1456" s="342"/>
      <c r="AA1456" s="342"/>
      <c r="AB1456" s="342"/>
      <c r="AC1456" s="342"/>
      <c r="AD1456" s="339"/>
    </row>
    <row r="1457" spans="18:30" x14ac:dyDescent="0.25">
      <c r="R1457" s="342"/>
      <c r="S1457" s="342"/>
      <c r="T1457" s="342"/>
      <c r="U1457" s="342"/>
      <c r="V1457" s="342"/>
      <c r="W1457" s="342"/>
      <c r="X1457" s="342"/>
      <c r="Y1457" s="342"/>
      <c r="Z1457" s="342"/>
      <c r="AA1457" s="342"/>
      <c r="AB1457" s="342"/>
      <c r="AC1457" s="342"/>
      <c r="AD1457" s="339"/>
    </row>
    <row r="1458" spans="18:30" x14ac:dyDescent="0.25">
      <c r="R1458" s="342"/>
      <c r="S1458" s="342"/>
      <c r="T1458" s="342"/>
      <c r="U1458" s="342"/>
      <c r="V1458" s="342"/>
      <c r="W1458" s="342"/>
      <c r="X1458" s="342"/>
      <c r="Y1458" s="342"/>
      <c r="Z1458" s="342"/>
      <c r="AA1458" s="342"/>
      <c r="AB1458" s="342"/>
      <c r="AC1458" s="342"/>
      <c r="AD1458" s="339"/>
    </row>
    <row r="1459" spans="18:30" x14ac:dyDescent="0.25">
      <c r="R1459" s="342"/>
      <c r="S1459" s="342"/>
      <c r="T1459" s="342"/>
      <c r="U1459" s="342"/>
      <c r="V1459" s="342"/>
      <c r="W1459" s="342"/>
      <c r="X1459" s="342"/>
      <c r="Y1459" s="342"/>
      <c r="Z1459" s="342"/>
      <c r="AA1459" s="342"/>
      <c r="AB1459" s="342"/>
      <c r="AC1459" s="342"/>
      <c r="AD1459" s="339"/>
    </row>
    <row r="1460" spans="18:30" x14ac:dyDescent="0.25">
      <c r="R1460" s="342"/>
      <c r="S1460" s="342"/>
      <c r="T1460" s="342"/>
      <c r="U1460" s="342"/>
      <c r="V1460" s="342"/>
      <c r="W1460" s="342"/>
      <c r="X1460" s="342"/>
      <c r="Y1460" s="342"/>
      <c r="Z1460" s="342"/>
      <c r="AA1460" s="342"/>
      <c r="AB1460" s="342"/>
      <c r="AC1460" s="342"/>
      <c r="AD1460" s="339"/>
    </row>
    <row r="1461" spans="18:30" x14ac:dyDescent="0.25">
      <c r="R1461" s="342"/>
      <c r="S1461" s="342"/>
      <c r="T1461" s="342"/>
      <c r="U1461" s="342"/>
      <c r="V1461" s="342"/>
      <c r="W1461" s="342"/>
      <c r="X1461" s="342"/>
      <c r="Y1461" s="342"/>
      <c r="Z1461" s="342"/>
      <c r="AA1461" s="342"/>
      <c r="AB1461" s="342"/>
      <c r="AC1461" s="342"/>
      <c r="AD1461" s="339"/>
    </row>
    <row r="1462" spans="18:30" x14ac:dyDescent="0.25">
      <c r="R1462" s="342"/>
      <c r="S1462" s="342"/>
      <c r="T1462" s="342"/>
      <c r="U1462" s="342"/>
      <c r="V1462" s="342"/>
      <c r="W1462" s="342"/>
      <c r="X1462" s="342"/>
      <c r="Y1462" s="342"/>
      <c r="Z1462" s="342"/>
      <c r="AA1462" s="342"/>
      <c r="AB1462" s="342"/>
      <c r="AC1462" s="342"/>
      <c r="AD1462" s="339"/>
    </row>
    <row r="1463" spans="18:30" x14ac:dyDescent="0.25">
      <c r="R1463" s="342"/>
      <c r="S1463" s="342"/>
      <c r="T1463" s="342"/>
      <c r="U1463" s="342"/>
      <c r="V1463" s="342"/>
      <c r="W1463" s="342"/>
      <c r="X1463" s="342"/>
      <c r="Y1463" s="342"/>
      <c r="Z1463" s="342"/>
      <c r="AA1463" s="342"/>
      <c r="AB1463" s="342"/>
      <c r="AC1463" s="342"/>
      <c r="AD1463" s="339"/>
    </row>
    <row r="1464" spans="18:30" x14ac:dyDescent="0.25">
      <c r="R1464" s="342"/>
      <c r="S1464" s="342"/>
      <c r="T1464" s="342"/>
      <c r="U1464" s="342"/>
      <c r="V1464" s="342"/>
      <c r="W1464" s="342"/>
      <c r="X1464" s="342"/>
      <c r="Y1464" s="342"/>
      <c r="Z1464" s="342"/>
      <c r="AA1464" s="342"/>
      <c r="AB1464" s="342"/>
      <c r="AC1464" s="342"/>
      <c r="AD1464" s="339"/>
    </row>
    <row r="1465" spans="18:30" x14ac:dyDescent="0.25">
      <c r="R1465" s="342"/>
      <c r="S1465" s="342"/>
      <c r="T1465" s="342"/>
      <c r="U1465" s="342"/>
      <c r="V1465" s="342"/>
      <c r="W1465" s="342"/>
      <c r="X1465" s="342"/>
      <c r="Y1465" s="342"/>
      <c r="Z1465" s="342"/>
      <c r="AA1465" s="342"/>
      <c r="AB1465" s="342"/>
      <c r="AC1465" s="342"/>
      <c r="AD1465" s="339"/>
    </row>
    <row r="1466" spans="18:30" x14ac:dyDescent="0.25">
      <c r="R1466" s="342"/>
      <c r="S1466" s="342"/>
      <c r="T1466" s="342"/>
      <c r="U1466" s="342"/>
      <c r="V1466" s="342"/>
      <c r="W1466" s="342"/>
      <c r="X1466" s="342"/>
      <c r="Y1466" s="342"/>
      <c r="Z1466" s="342"/>
      <c r="AA1466" s="342"/>
      <c r="AB1466" s="342"/>
      <c r="AC1466" s="342"/>
      <c r="AD1466" s="339"/>
    </row>
    <row r="1467" spans="18:30" x14ac:dyDescent="0.25">
      <c r="R1467" s="342"/>
      <c r="S1467" s="342"/>
      <c r="T1467" s="342"/>
      <c r="U1467" s="342"/>
      <c r="V1467" s="342"/>
      <c r="W1467" s="342"/>
      <c r="X1467" s="342"/>
      <c r="Y1467" s="342"/>
      <c r="Z1467" s="342"/>
      <c r="AA1467" s="342"/>
      <c r="AB1467" s="342"/>
      <c r="AC1467" s="342"/>
      <c r="AD1467" s="339"/>
    </row>
    <row r="1468" spans="18:30" x14ac:dyDescent="0.25">
      <c r="R1468" s="342"/>
      <c r="S1468" s="342"/>
      <c r="T1468" s="342"/>
      <c r="U1468" s="342"/>
      <c r="V1468" s="342"/>
      <c r="W1468" s="342"/>
      <c r="X1468" s="342"/>
      <c r="Y1468" s="342"/>
      <c r="Z1468" s="342"/>
      <c r="AA1468" s="342"/>
      <c r="AB1468" s="342"/>
      <c r="AC1468" s="342"/>
      <c r="AD1468" s="339"/>
    </row>
    <row r="1469" spans="18:30" x14ac:dyDescent="0.25">
      <c r="R1469" s="342"/>
      <c r="S1469" s="342"/>
      <c r="T1469" s="342"/>
      <c r="U1469" s="342"/>
      <c r="V1469" s="342"/>
      <c r="W1469" s="342"/>
      <c r="X1469" s="342"/>
      <c r="Y1469" s="342"/>
      <c r="Z1469" s="342"/>
      <c r="AA1469" s="342"/>
      <c r="AB1469" s="342"/>
      <c r="AC1469" s="342"/>
      <c r="AD1469" s="339"/>
    </row>
    <row r="1470" spans="18:30" x14ac:dyDescent="0.25">
      <c r="R1470" s="342"/>
      <c r="S1470" s="342"/>
      <c r="T1470" s="342"/>
      <c r="U1470" s="342"/>
      <c r="V1470" s="342"/>
      <c r="W1470" s="342"/>
      <c r="X1470" s="342"/>
      <c r="Y1470" s="342"/>
      <c r="Z1470" s="342"/>
      <c r="AA1470" s="342"/>
      <c r="AB1470" s="342"/>
      <c r="AC1470" s="342"/>
      <c r="AD1470" s="339"/>
    </row>
    <row r="1471" spans="18:30" x14ac:dyDescent="0.25">
      <c r="R1471" s="342"/>
      <c r="S1471" s="342"/>
      <c r="T1471" s="342"/>
      <c r="U1471" s="342"/>
      <c r="V1471" s="342"/>
      <c r="W1471" s="342"/>
      <c r="X1471" s="342"/>
      <c r="Y1471" s="342"/>
      <c r="Z1471" s="342"/>
      <c r="AA1471" s="342"/>
      <c r="AB1471" s="342"/>
      <c r="AC1471" s="342"/>
      <c r="AD1471" s="339"/>
    </row>
    <row r="1472" spans="18:30" x14ac:dyDescent="0.25">
      <c r="R1472" s="342"/>
      <c r="S1472" s="342"/>
      <c r="T1472" s="342"/>
      <c r="U1472" s="342"/>
      <c r="V1472" s="342"/>
      <c r="W1472" s="342"/>
      <c r="X1472" s="342"/>
      <c r="Y1472" s="342"/>
      <c r="Z1472" s="342"/>
      <c r="AA1472" s="342"/>
      <c r="AB1472" s="342"/>
      <c r="AC1472" s="342"/>
      <c r="AD1472" s="339"/>
    </row>
    <row r="1473" spans="18:30" x14ac:dyDescent="0.25">
      <c r="R1473" s="342"/>
      <c r="S1473" s="342"/>
      <c r="T1473" s="342"/>
      <c r="U1473" s="342"/>
      <c r="V1473" s="342"/>
      <c r="W1473" s="342"/>
      <c r="X1473" s="342"/>
      <c r="Y1473" s="342"/>
      <c r="Z1473" s="342"/>
      <c r="AA1473" s="342"/>
      <c r="AB1473" s="342"/>
      <c r="AC1473" s="342"/>
      <c r="AD1473" s="339"/>
    </row>
    <row r="1474" spans="18:30" x14ac:dyDescent="0.25">
      <c r="R1474" s="342"/>
      <c r="S1474" s="342"/>
      <c r="T1474" s="342"/>
      <c r="U1474" s="342"/>
      <c r="V1474" s="342"/>
      <c r="W1474" s="342"/>
      <c r="X1474" s="342"/>
      <c r="Y1474" s="342"/>
      <c r="Z1474" s="342"/>
      <c r="AA1474" s="342"/>
      <c r="AB1474" s="342"/>
      <c r="AC1474" s="342"/>
      <c r="AD1474" s="339"/>
    </row>
    <row r="1475" spans="18:30" x14ac:dyDescent="0.25">
      <c r="R1475" s="342"/>
      <c r="S1475" s="342"/>
      <c r="T1475" s="342"/>
      <c r="U1475" s="342"/>
      <c r="V1475" s="342"/>
      <c r="W1475" s="342"/>
      <c r="X1475" s="342"/>
      <c r="Y1475" s="342"/>
      <c r="Z1475" s="342"/>
      <c r="AA1475" s="342"/>
      <c r="AB1475" s="342"/>
      <c r="AC1475" s="342"/>
      <c r="AD1475" s="339"/>
    </row>
    <row r="1476" spans="18:30" x14ac:dyDescent="0.25">
      <c r="R1476" s="342"/>
      <c r="S1476" s="342"/>
      <c r="T1476" s="342"/>
      <c r="U1476" s="342"/>
      <c r="V1476" s="342"/>
      <c r="W1476" s="342"/>
      <c r="X1476" s="342"/>
      <c r="Y1476" s="342"/>
      <c r="Z1476" s="342"/>
      <c r="AA1476" s="342"/>
      <c r="AB1476" s="342"/>
      <c r="AC1476" s="342"/>
      <c r="AD1476" s="339"/>
    </row>
    <row r="1477" spans="18:30" x14ac:dyDescent="0.25">
      <c r="R1477" s="342"/>
      <c r="S1477" s="342"/>
      <c r="T1477" s="342"/>
      <c r="U1477" s="342"/>
      <c r="V1477" s="342"/>
      <c r="W1477" s="342"/>
      <c r="X1477" s="342"/>
      <c r="Y1477" s="342"/>
      <c r="Z1477" s="342"/>
      <c r="AA1477" s="342"/>
      <c r="AB1477" s="342"/>
      <c r="AC1477" s="342"/>
      <c r="AD1477" s="339"/>
    </row>
    <row r="1478" spans="18:30" x14ac:dyDescent="0.25">
      <c r="R1478" s="342"/>
      <c r="S1478" s="342"/>
      <c r="T1478" s="342"/>
      <c r="U1478" s="342"/>
      <c r="V1478" s="342"/>
      <c r="W1478" s="342"/>
      <c r="X1478" s="342"/>
      <c r="Y1478" s="342"/>
      <c r="Z1478" s="342"/>
      <c r="AA1478" s="342"/>
      <c r="AB1478" s="342"/>
      <c r="AC1478" s="342"/>
      <c r="AD1478" s="339"/>
    </row>
    <row r="1479" spans="18:30" x14ac:dyDescent="0.25">
      <c r="R1479" s="342"/>
      <c r="S1479" s="342"/>
      <c r="T1479" s="342"/>
      <c r="U1479" s="342"/>
      <c r="V1479" s="342"/>
      <c r="W1479" s="342"/>
      <c r="X1479" s="342"/>
      <c r="Y1479" s="342"/>
      <c r="Z1479" s="342"/>
      <c r="AA1479" s="342"/>
      <c r="AB1479" s="342"/>
      <c r="AC1479" s="342"/>
      <c r="AD1479" s="339"/>
    </row>
    <row r="1480" spans="18:30" x14ac:dyDescent="0.25">
      <c r="R1480" s="342"/>
      <c r="S1480" s="342"/>
      <c r="T1480" s="342"/>
      <c r="U1480" s="342"/>
      <c r="V1480" s="342"/>
      <c r="W1480" s="342"/>
      <c r="X1480" s="342"/>
      <c r="Y1480" s="342"/>
      <c r="Z1480" s="342"/>
      <c r="AA1480" s="342"/>
      <c r="AB1480" s="342"/>
      <c r="AC1480" s="342"/>
      <c r="AD1480" s="339"/>
    </row>
    <row r="1481" spans="18:30" x14ac:dyDescent="0.25">
      <c r="R1481" s="342"/>
      <c r="S1481" s="342"/>
      <c r="T1481" s="342"/>
      <c r="U1481" s="342"/>
      <c r="V1481" s="342"/>
      <c r="W1481" s="342"/>
      <c r="X1481" s="342"/>
      <c r="Y1481" s="342"/>
      <c r="Z1481" s="342"/>
      <c r="AA1481" s="342"/>
      <c r="AB1481" s="342"/>
      <c r="AC1481" s="342"/>
      <c r="AD1481" s="339"/>
    </row>
    <row r="1482" spans="18:30" x14ac:dyDescent="0.25">
      <c r="R1482" s="342"/>
      <c r="S1482" s="342"/>
      <c r="T1482" s="342"/>
      <c r="U1482" s="342"/>
      <c r="V1482" s="342"/>
      <c r="W1482" s="342"/>
      <c r="X1482" s="342"/>
      <c r="Y1482" s="342"/>
      <c r="Z1482" s="342"/>
      <c r="AA1482" s="342"/>
      <c r="AB1482" s="342"/>
      <c r="AC1482" s="342"/>
      <c r="AD1482" s="339"/>
    </row>
    <row r="1483" spans="18:30" x14ac:dyDescent="0.25">
      <c r="R1483" s="342"/>
      <c r="S1483" s="342"/>
      <c r="T1483" s="342"/>
      <c r="U1483" s="342"/>
      <c r="V1483" s="342"/>
      <c r="W1483" s="342"/>
      <c r="X1483" s="342"/>
      <c r="Y1483" s="342"/>
      <c r="Z1483" s="342"/>
      <c r="AA1483" s="342"/>
      <c r="AB1483" s="342"/>
      <c r="AC1483" s="342"/>
      <c r="AD1483" s="339"/>
    </row>
    <row r="1484" spans="18:30" x14ac:dyDescent="0.25">
      <c r="R1484" s="342"/>
      <c r="S1484" s="342"/>
      <c r="T1484" s="342"/>
      <c r="U1484" s="342"/>
      <c r="V1484" s="342"/>
      <c r="W1484" s="342"/>
      <c r="X1484" s="342"/>
      <c r="Y1484" s="342"/>
      <c r="Z1484" s="342"/>
      <c r="AA1484" s="342"/>
      <c r="AB1484" s="342"/>
      <c r="AC1484" s="342"/>
      <c r="AD1484" s="339"/>
    </row>
    <row r="1485" spans="18:30" x14ac:dyDescent="0.25">
      <c r="R1485" s="342"/>
      <c r="S1485" s="342"/>
      <c r="T1485" s="342"/>
      <c r="U1485" s="342"/>
      <c r="V1485" s="342"/>
      <c r="W1485" s="342"/>
      <c r="X1485" s="342"/>
      <c r="Y1485" s="342"/>
      <c r="Z1485" s="342"/>
      <c r="AA1485" s="342"/>
      <c r="AB1485" s="342"/>
      <c r="AC1485" s="342"/>
      <c r="AD1485" s="339"/>
    </row>
    <row r="1486" spans="18:30" x14ac:dyDescent="0.25">
      <c r="R1486" s="342"/>
      <c r="S1486" s="342"/>
      <c r="T1486" s="342"/>
      <c r="U1486" s="342"/>
      <c r="V1486" s="342"/>
      <c r="W1486" s="342"/>
      <c r="X1486" s="342"/>
      <c r="Y1486" s="342"/>
      <c r="Z1486" s="342"/>
      <c r="AA1486" s="342"/>
      <c r="AB1486" s="342"/>
      <c r="AC1486" s="342"/>
      <c r="AD1486" s="339"/>
    </row>
    <row r="1487" spans="18:30" x14ac:dyDescent="0.25">
      <c r="R1487" s="342"/>
      <c r="S1487" s="342"/>
      <c r="T1487" s="342"/>
      <c r="U1487" s="342"/>
      <c r="V1487" s="342"/>
      <c r="W1487" s="342"/>
      <c r="X1487" s="342"/>
      <c r="Y1487" s="342"/>
      <c r="Z1487" s="342"/>
      <c r="AA1487" s="342"/>
      <c r="AB1487" s="342"/>
      <c r="AC1487" s="342"/>
      <c r="AD1487" s="339"/>
    </row>
    <row r="1488" spans="18:30" x14ac:dyDescent="0.25">
      <c r="R1488" s="342"/>
      <c r="S1488" s="342"/>
      <c r="T1488" s="342"/>
      <c r="U1488" s="342"/>
      <c r="V1488" s="342"/>
      <c r="W1488" s="342"/>
      <c r="X1488" s="342"/>
      <c r="Y1488" s="342"/>
      <c r="Z1488" s="342"/>
      <c r="AA1488" s="342"/>
      <c r="AB1488" s="342"/>
      <c r="AC1488" s="342"/>
      <c r="AD1488" s="339"/>
    </row>
    <row r="1489" spans="18:30" x14ac:dyDescent="0.25">
      <c r="R1489" s="342"/>
      <c r="S1489" s="342"/>
      <c r="T1489" s="342"/>
      <c r="U1489" s="342"/>
      <c r="V1489" s="342"/>
      <c r="W1489" s="342"/>
      <c r="X1489" s="342"/>
      <c r="Y1489" s="342"/>
      <c r="Z1489" s="342"/>
      <c r="AA1489" s="342"/>
      <c r="AB1489" s="342"/>
      <c r="AC1489" s="342"/>
      <c r="AD1489" s="339"/>
    </row>
    <row r="1490" spans="18:30" x14ac:dyDescent="0.25">
      <c r="R1490" s="342"/>
      <c r="S1490" s="342"/>
      <c r="T1490" s="342"/>
      <c r="U1490" s="342"/>
      <c r="V1490" s="342"/>
      <c r="W1490" s="342"/>
      <c r="X1490" s="342"/>
      <c r="Y1490" s="342"/>
      <c r="Z1490" s="342"/>
      <c r="AA1490" s="342"/>
      <c r="AB1490" s="342"/>
      <c r="AC1490" s="342"/>
      <c r="AD1490" s="339"/>
    </row>
    <row r="1491" spans="18:30" x14ac:dyDescent="0.25">
      <c r="R1491" s="342"/>
      <c r="S1491" s="342"/>
      <c r="T1491" s="342"/>
      <c r="U1491" s="342"/>
      <c r="V1491" s="342"/>
      <c r="W1491" s="342"/>
      <c r="X1491" s="342"/>
      <c r="Y1491" s="342"/>
      <c r="Z1491" s="342"/>
      <c r="AA1491" s="342"/>
      <c r="AB1491" s="342"/>
      <c r="AC1491" s="342"/>
      <c r="AD1491" s="339"/>
    </row>
    <row r="1492" spans="18:30" x14ac:dyDescent="0.25">
      <c r="R1492" s="342"/>
      <c r="S1492" s="342"/>
      <c r="T1492" s="342"/>
      <c r="U1492" s="342"/>
      <c r="V1492" s="342"/>
      <c r="W1492" s="342"/>
      <c r="X1492" s="342"/>
      <c r="Y1492" s="342"/>
      <c r="Z1492" s="342"/>
      <c r="AA1492" s="342"/>
      <c r="AB1492" s="342"/>
      <c r="AC1492" s="342"/>
      <c r="AD1492" s="339"/>
    </row>
    <row r="1493" spans="18:30" x14ac:dyDescent="0.25">
      <c r="R1493" s="342"/>
      <c r="S1493" s="342"/>
      <c r="T1493" s="342"/>
      <c r="U1493" s="342"/>
      <c r="V1493" s="342"/>
      <c r="W1493" s="342"/>
      <c r="X1493" s="342"/>
      <c r="Y1493" s="342"/>
      <c r="Z1493" s="342"/>
      <c r="AA1493" s="342"/>
      <c r="AB1493" s="342"/>
      <c r="AC1493" s="342"/>
      <c r="AD1493" s="339"/>
    </row>
    <row r="1494" spans="18:30" x14ac:dyDescent="0.25">
      <c r="R1494" s="342"/>
      <c r="S1494" s="342"/>
      <c r="T1494" s="342"/>
      <c r="U1494" s="342"/>
      <c r="V1494" s="342"/>
      <c r="W1494" s="342"/>
      <c r="X1494" s="342"/>
      <c r="Y1494" s="342"/>
      <c r="Z1494" s="342"/>
      <c r="AA1494" s="342"/>
      <c r="AB1494" s="342"/>
      <c r="AC1494" s="342"/>
      <c r="AD1494" s="339"/>
    </row>
    <row r="1495" spans="18:30" x14ac:dyDescent="0.25">
      <c r="R1495" s="342"/>
      <c r="S1495" s="342"/>
      <c r="T1495" s="342"/>
      <c r="U1495" s="342"/>
      <c r="V1495" s="342"/>
      <c r="W1495" s="342"/>
      <c r="X1495" s="342"/>
      <c r="Y1495" s="342"/>
      <c r="Z1495" s="342"/>
      <c r="AA1495" s="342"/>
      <c r="AB1495" s="342"/>
      <c r="AC1495" s="342"/>
      <c r="AD1495" s="339"/>
    </row>
    <row r="1496" spans="18:30" x14ac:dyDescent="0.25">
      <c r="R1496" s="342"/>
      <c r="S1496" s="342"/>
      <c r="T1496" s="342"/>
      <c r="U1496" s="342"/>
      <c r="V1496" s="342"/>
      <c r="W1496" s="342"/>
      <c r="X1496" s="342"/>
      <c r="Y1496" s="342"/>
      <c r="Z1496" s="342"/>
      <c r="AA1496" s="342"/>
      <c r="AB1496" s="342"/>
      <c r="AC1496" s="342"/>
      <c r="AD1496" s="339"/>
    </row>
    <row r="1497" spans="18:30" x14ac:dyDescent="0.25">
      <c r="R1497" s="342"/>
      <c r="S1497" s="342"/>
      <c r="T1497" s="342"/>
      <c r="U1497" s="342"/>
      <c r="V1497" s="342"/>
      <c r="W1497" s="342"/>
      <c r="X1497" s="342"/>
      <c r="Y1497" s="342"/>
      <c r="Z1497" s="342"/>
      <c r="AA1497" s="342"/>
      <c r="AB1497" s="342"/>
      <c r="AC1497" s="342"/>
      <c r="AD1497" s="339"/>
    </row>
    <row r="1498" spans="18:30" x14ac:dyDescent="0.25">
      <c r="R1498" s="342"/>
      <c r="S1498" s="342"/>
      <c r="T1498" s="342"/>
      <c r="U1498" s="342"/>
      <c r="V1498" s="342"/>
      <c r="W1498" s="342"/>
      <c r="X1498" s="342"/>
      <c r="Y1498" s="342"/>
      <c r="Z1498" s="342"/>
      <c r="AA1498" s="342"/>
      <c r="AB1498" s="342"/>
      <c r="AC1498" s="342"/>
      <c r="AD1498" s="339"/>
    </row>
    <row r="1499" spans="18:30" x14ac:dyDescent="0.25">
      <c r="R1499" s="342"/>
      <c r="S1499" s="342"/>
      <c r="T1499" s="342"/>
      <c r="U1499" s="342"/>
      <c r="V1499" s="342"/>
      <c r="W1499" s="342"/>
      <c r="X1499" s="342"/>
      <c r="Y1499" s="342"/>
      <c r="Z1499" s="342"/>
      <c r="AA1499" s="342"/>
      <c r="AB1499" s="342"/>
      <c r="AC1499" s="342"/>
      <c r="AD1499" s="339"/>
    </row>
    <row r="1500" spans="18:30" x14ac:dyDescent="0.25">
      <c r="R1500" s="342"/>
      <c r="S1500" s="342"/>
      <c r="T1500" s="342"/>
      <c r="U1500" s="342"/>
      <c r="V1500" s="342"/>
      <c r="W1500" s="342"/>
      <c r="X1500" s="342"/>
      <c r="Y1500" s="342"/>
      <c r="Z1500" s="342"/>
      <c r="AA1500" s="342"/>
      <c r="AB1500" s="342"/>
      <c r="AC1500" s="342"/>
      <c r="AD1500" s="339"/>
    </row>
    <row r="1501" spans="18:30" x14ac:dyDescent="0.25">
      <c r="R1501" s="342"/>
      <c r="S1501" s="342"/>
      <c r="T1501" s="342"/>
      <c r="U1501" s="342"/>
      <c r="V1501" s="342"/>
      <c r="W1501" s="342"/>
      <c r="X1501" s="342"/>
      <c r="Y1501" s="342"/>
      <c r="Z1501" s="342"/>
      <c r="AA1501" s="342"/>
      <c r="AB1501" s="342"/>
      <c r="AC1501" s="342"/>
      <c r="AD1501" s="339"/>
    </row>
    <row r="1502" spans="18:30" x14ac:dyDescent="0.25">
      <c r="R1502" s="342"/>
      <c r="S1502" s="342"/>
      <c r="T1502" s="342"/>
      <c r="U1502" s="342"/>
      <c r="V1502" s="342"/>
      <c r="W1502" s="342"/>
      <c r="X1502" s="342"/>
      <c r="Y1502" s="342"/>
      <c r="Z1502" s="342"/>
      <c r="AA1502" s="342"/>
      <c r="AB1502" s="342"/>
      <c r="AC1502" s="342"/>
      <c r="AD1502" s="339"/>
    </row>
    <row r="1503" spans="18:30" x14ac:dyDescent="0.25">
      <c r="R1503" s="342"/>
      <c r="S1503" s="342"/>
      <c r="T1503" s="342"/>
      <c r="U1503" s="342"/>
      <c r="V1503" s="342"/>
      <c r="W1503" s="342"/>
      <c r="X1503" s="342"/>
      <c r="Y1503" s="342"/>
      <c r="Z1503" s="342"/>
      <c r="AA1503" s="342"/>
      <c r="AB1503" s="342"/>
      <c r="AC1503" s="342"/>
      <c r="AD1503" s="339"/>
    </row>
    <row r="1504" spans="18:30" x14ac:dyDescent="0.25">
      <c r="R1504" s="342"/>
      <c r="S1504" s="342"/>
      <c r="T1504" s="342"/>
      <c r="U1504" s="342"/>
      <c r="V1504" s="342"/>
      <c r="W1504" s="342"/>
      <c r="X1504" s="342"/>
      <c r="Y1504" s="342"/>
      <c r="Z1504" s="342"/>
      <c r="AA1504" s="342"/>
      <c r="AB1504" s="342"/>
      <c r="AC1504" s="342"/>
      <c r="AD1504" s="339"/>
    </row>
    <row r="1505" spans="18:30" x14ac:dyDescent="0.25">
      <c r="R1505" s="342"/>
      <c r="S1505" s="342"/>
      <c r="T1505" s="342"/>
      <c r="U1505" s="342"/>
      <c r="V1505" s="342"/>
      <c r="W1505" s="342"/>
      <c r="X1505" s="342"/>
      <c r="Y1505" s="342"/>
      <c r="Z1505" s="342"/>
      <c r="AA1505" s="342"/>
      <c r="AB1505" s="342"/>
      <c r="AC1505" s="342"/>
      <c r="AD1505" s="339"/>
    </row>
    <row r="1506" spans="18:30" x14ac:dyDescent="0.25">
      <c r="R1506" s="342"/>
      <c r="S1506" s="342"/>
      <c r="T1506" s="342"/>
      <c r="U1506" s="342"/>
      <c r="V1506" s="342"/>
      <c r="W1506" s="342"/>
      <c r="X1506" s="342"/>
      <c r="Y1506" s="342"/>
      <c r="Z1506" s="342"/>
      <c r="AA1506" s="342"/>
      <c r="AB1506" s="342"/>
      <c r="AC1506" s="342"/>
      <c r="AD1506" s="339"/>
    </row>
    <row r="1507" spans="18:30" x14ac:dyDescent="0.25">
      <c r="R1507" s="342"/>
      <c r="S1507" s="342"/>
      <c r="T1507" s="342"/>
      <c r="U1507" s="342"/>
      <c r="V1507" s="342"/>
      <c r="W1507" s="342"/>
      <c r="X1507" s="342"/>
      <c r="Y1507" s="342"/>
      <c r="Z1507" s="342"/>
      <c r="AA1507" s="342"/>
      <c r="AB1507" s="342"/>
      <c r="AC1507" s="342"/>
      <c r="AD1507" s="339"/>
    </row>
    <row r="1508" spans="18:30" x14ac:dyDescent="0.25">
      <c r="R1508" s="342"/>
      <c r="S1508" s="342"/>
      <c r="T1508" s="342"/>
      <c r="U1508" s="342"/>
      <c r="V1508" s="342"/>
      <c r="W1508" s="342"/>
      <c r="X1508" s="342"/>
      <c r="Y1508" s="342"/>
      <c r="Z1508" s="342"/>
      <c r="AA1508" s="342"/>
      <c r="AB1508" s="342"/>
      <c r="AC1508" s="342"/>
      <c r="AD1508" s="339"/>
    </row>
    <row r="1509" spans="18:30" x14ac:dyDescent="0.25">
      <c r="R1509" s="342"/>
      <c r="S1509" s="342"/>
      <c r="T1509" s="342"/>
      <c r="U1509" s="342"/>
      <c r="V1509" s="342"/>
      <c r="W1509" s="342"/>
      <c r="X1509" s="342"/>
      <c r="Y1509" s="342"/>
      <c r="Z1509" s="342"/>
      <c r="AA1509" s="342"/>
      <c r="AB1509" s="342"/>
      <c r="AC1509" s="342"/>
      <c r="AD1509" s="339"/>
    </row>
    <row r="1510" spans="18:30" x14ac:dyDescent="0.25">
      <c r="R1510" s="342"/>
      <c r="S1510" s="342"/>
      <c r="T1510" s="342"/>
      <c r="U1510" s="342"/>
      <c r="V1510" s="342"/>
      <c r="W1510" s="342"/>
      <c r="X1510" s="342"/>
      <c r="Y1510" s="342"/>
      <c r="Z1510" s="342"/>
      <c r="AA1510" s="342"/>
      <c r="AB1510" s="342"/>
      <c r="AC1510" s="342"/>
      <c r="AD1510" s="339"/>
    </row>
    <row r="1511" spans="18:30" x14ac:dyDescent="0.25">
      <c r="R1511" s="342"/>
      <c r="S1511" s="342"/>
      <c r="T1511" s="342"/>
      <c r="U1511" s="342"/>
      <c r="V1511" s="342"/>
      <c r="W1511" s="342"/>
      <c r="X1511" s="342"/>
      <c r="Y1511" s="342"/>
      <c r="Z1511" s="342"/>
      <c r="AA1511" s="342"/>
      <c r="AB1511" s="342"/>
      <c r="AC1511" s="342"/>
      <c r="AD1511" s="339"/>
    </row>
    <row r="1512" spans="18:30" x14ac:dyDescent="0.25">
      <c r="R1512" s="342"/>
      <c r="S1512" s="342"/>
      <c r="T1512" s="342"/>
      <c r="U1512" s="342"/>
      <c r="V1512" s="342"/>
      <c r="W1512" s="342"/>
      <c r="X1512" s="342"/>
      <c r="Y1512" s="342"/>
      <c r="Z1512" s="342"/>
      <c r="AA1512" s="342"/>
      <c r="AB1512" s="342"/>
      <c r="AC1512" s="342"/>
      <c r="AD1512" s="339"/>
    </row>
    <row r="1513" spans="18:30" x14ac:dyDescent="0.25">
      <c r="R1513" s="342"/>
      <c r="S1513" s="342"/>
      <c r="T1513" s="342"/>
      <c r="U1513" s="342"/>
      <c r="V1513" s="342"/>
      <c r="W1513" s="342"/>
      <c r="X1513" s="342"/>
      <c r="Y1513" s="342"/>
      <c r="Z1513" s="342"/>
      <c r="AA1513" s="342"/>
      <c r="AB1513" s="342"/>
      <c r="AC1513" s="342"/>
      <c r="AD1513" s="339"/>
    </row>
    <row r="1514" spans="18:30" x14ac:dyDescent="0.25">
      <c r="R1514" s="342"/>
      <c r="S1514" s="342"/>
      <c r="T1514" s="342"/>
      <c r="U1514" s="342"/>
      <c r="V1514" s="342"/>
      <c r="W1514" s="342"/>
      <c r="X1514" s="342"/>
      <c r="Y1514" s="342"/>
      <c r="Z1514" s="342"/>
      <c r="AA1514" s="342"/>
      <c r="AB1514" s="342"/>
      <c r="AC1514" s="342"/>
      <c r="AD1514" s="339"/>
    </row>
    <row r="1515" spans="18:30" x14ac:dyDescent="0.25">
      <c r="R1515" s="342"/>
      <c r="S1515" s="342"/>
      <c r="T1515" s="342"/>
      <c r="U1515" s="342"/>
      <c r="V1515" s="342"/>
      <c r="W1515" s="342"/>
      <c r="X1515" s="342"/>
      <c r="Y1515" s="342"/>
      <c r="Z1515" s="342"/>
      <c r="AA1515" s="342"/>
      <c r="AB1515" s="342"/>
      <c r="AC1515" s="342"/>
      <c r="AD1515" s="339"/>
    </row>
    <row r="1516" spans="18:30" x14ac:dyDescent="0.25">
      <c r="R1516" s="342"/>
      <c r="S1516" s="342"/>
      <c r="T1516" s="342"/>
      <c r="U1516" s="342"/>
      <c r="V1516" s="342"/>
      <c r="W1516" s="342"/>
      <c r="X1516" s="342"/>
      <c r="Y1516" s="342"/>
      <c r="Z1516" s="342"/>
      <c r="AA1516" s="342"/>
      <c r="AB1516" s="342"/>
      <c r="AC1516" s="342"/>
      <c r="AD1516" s="339"/>
    </row>
    <row r="1517" spans="18:30" x14ac:dyDescent="0.25">
      <c r="R1517" s="342"/>
      <c r="S1517" s="342"/>
      <c r="T1517" s="342"/>
      <c r="U1517" s="342"/>
      <c r="V1517" s="342"/>
      <c r="W1517" s="342"/>
      <c r="X1517" s="342"/>
      <c r="Y1517" s="342"/>
      <c r="Z1517" s="342"/>
      <c r="AA1517" s="342"/>
      <c r="AB1517" s="342"/>
      <c r="AC1517" s="342"/>
      <c r="AD1517" s="339"/>
    </row>
    <row r="1518" spans="18:30" x14ac:dyDescent="0.25">
      <c r="R1518" s="342"/>
      <c r="S1518" s="342"/>
      <c r="T1518" s="342"/>
      <c r="U1518" s="342"/>
      <c r="V1518" s="342"/>
      <c r="W1518" s="342"/>
      <c r="X1518" s="342"/>
      <c r="Y1518" s="342"/>
      <c r="Z1518" s="342"/>
      <c r="AA1518" s="342"/>
      <c r="AB1518" s="342"/>
      <c r="AC1518" s="342"/>
      <c r="AD1518" s="339"/>
    </row>
    <row r="1519" spans="18:30" x14ac:dyDescent="0.25">
      <c r="R1519" s="342"/>
      <c r="S1519" s="342"/>
      <c r="T1519" s="342"/>
      <c r="U1519" s="342"/>
      <c r="V1519" s="342"/>
      <c r="W1519" s="342"/>
      <c r="X1519" s="342"/>
      <c r="Y1519" s="342"/>
      <c r="Z1519" s="342"/>
      <c r="AA1519" s="342"/>
      <c r="AB1519" s="342"/>
      <c r="AC1519" s="342"/>
      <c r="AD1519" s="339"/>
    </row>
    <row r="1520" spans="18:30" x14ac:dyDescent="0.25">
      <c r="R1520" s="342"/>
      <c r="S1520" s="342"/>
      <c r="T1520" s="342"/>
      <c r="U1520" s="342"/>
      <c r="V1520" s="342"/>
      <c r="W1520" s="342"/>
      <c r="X1520" s="342"/>
      <c r="Y1520" s="342"/>
      <c r="Z1520" s="342"/>
      <c r="AA1520" s="342"/>
      <c r="AB1520" s="342"/>
      <c r="AC1520" s="342"/>
      <c r="AD1520" s="339"/>
    </row>
    <row r="1521" spans="18:30" x14ac:dyDescent="0.25">
      <c r="R1521" s="342"/>
      <c r="S1521" s="342"/>
      <c r="T1521" s="342"/>
      <c r="U1521" s="342"/>
      <c r="V1521" s="342"/>
      <c r="W1521" s="342"/>
      <c r="X1521" s="342"/>
      <c r="Y1521" s="342"/>
      <c r="Z1521" s="342"/>
      <c r="AA1521" s="342"/>
      <c r="AB1521" s="342"/>
      <c r="AC1521" s="342"/>
      <c r="AD1521" s="339"/>
    </row>
    <row r="1522" spans="18:30" x14ac:dyDescent="0.25">
      <c r="R1522" s="342"/>
      <c r="S1522" s="342"/>
      <c r="T1522" s="342"/>
      <c r="U1522" s="342"/>
      <c r="V1522" s="342"/>
      <c r="W1522" s="342"/>
      <c r="X1522" s="342"/>
      <c r="Y1522" s="342"/>
      <c r="Z1522" s="342"/>
      <c r="AA1522" s="342"/>
      <c r="AB1522" s="342"/>
      <c r="AC1522" s="342"/>
      <c r="AD1522" s="339"/>
    </row>
    <row r="1523" spans="18:30" x14ac:dyDescent="0.25">
      <c r="R1523" s="342"/>
      <c r="S1523" s="342"/>
      <c r="T1523" s="342"/>
      <c r="U1523" s="342"/>
      <c r="V1523" s="342"/>
      <c r="W1523" s="342"/>
      <c r="X1523" s="342"/>
      <c r="Y1523" s="342"/>
      <c r="Z1523" s="342"/>
      <c r="AA1523" s="342"/>
      <c r="AB1523" s="342"/>
      <c r="AC1523" s="342"/>
      <c r="AD1523" s="339"/>
    </row>
    <row r="1524" spans="18:30" x14ac:dyDescent="0.25">
      <c r="R1524" s="342"/>
      <c r="S1524" s="342"/>
      <c r="T1524" s="342"/>
      <c r="U1524" s="342"/>
      <c r="V1524" s="342"/>
      <c r="W1524" s="342"/>
      <c r="X1524" s="342"/>
      <c r="Y1524" s="342"/>
      <c r="Z1524" s="342"/>
      <c r="AA1524" s="342"/>
      <c r="AB1524" s="342"/>
      <c r="AC1524" s="342"/>
      <c r="AD1524" s="339"/>
    </row>
    <row r="1525" spans="18:30" x14ac:dyDescent="0.25">
      <c r="R1525" s="342"/>
      <c r="S1525" s="342"/>
      <c r="T1525" s="342"/>
      <c r="U1525" s="342"/>
      <c r="V1525" s="342"/>
      <c r="W1525" s="342"/>
      <c r="X1525" s="342"/>
      <c r="Y1525" s="342"/>
      <c r="Z1525" s="342"/>
      <c r="AA1525" s="342"/>
      <c r="AB1525" s="342"/>
      <c r="AC1525" s="342"/>
      <c r="AD1525" s="339"/>
    </row>
    <row r="1526" spans="18:30" x14ac:dyDescent="0.25">
      <c r="R1526" s="342"/>
      <c r="S1526" s="342"/>
      <c r="T1526" s="342"/>
      <c r="U1526" s="342"/>
      <c r="V1526" s="342"/>
      <c r="W1526" s="342"/>
      <c r="X1526" s="342"/>
      <c r="Y1526" s="342"/>
      <c r="Z1526" s="342"/>
      <c r="AA1526" s="342"/>
      <c r="AB1526" s="342"/>
      <c r="AC1526" s="342"/>
      <c r="AD1526" s="339"/>
    </row>
    <row r="1527" spans="18:30" x14ac:dyDescent="0.25">
      <c r="R1527" s="342"/>
      <c r="S1527" s="342"/>
      <c r="T1527" s="342"/>
      <c r="U1527" s="342"/>
      <c r="V1527" s="342"/>
      <c r="W1527" s="342"/>
      <c r="X1527" s="342"/>
      <c r="Y1527" s="342"/>
      <c r="Z1527" s="342"/>
      <c r="AA1527" s="342"/>
      <c r="AB1527" s="342"/>
      <c r="AC1527" s="342"/>
      <c r="AD1527" s="339"/>
    </row>
    <row r="1528" spans="18:30" x14ac:dyDescent="0.25">
      <c r="R1528" s="342"/>
      <c r="S1528" s="342"/>
      <c r="T1528" s="342"/>
      <c r="U1528" s="342"/>
      <c r="V1528" s="342"/>
      <c r="W1528" s="342"/>
      <c r="X1528" s="342"/>
      <c r="Y1528" s="342"/>
      <c r="Z1528" s="342"/>
      <c r="AA1528" s="342"/>
      <c r="AB1528" s="342"/>
      <c r="AC1528" s="342"/>
      <c r="AD1528" s="339"/>
    </row>
    <row r="1529" spans="18:30" x14ac:dyDescent="0.25">
      <c r="R1529" s="342"/>
      <c r="S1529" s="342"/>
      <c r="T1529" s="342"/>
      <c r="U1529" s="342"/>
      <c r="V1529" s="342"/>
      <c r="W1529" s="342"/>
      <c r="X1529" s="342"/>
      <c r="Y1529" s="342"/>
      <c r="Z1529" s="342"/>
      <c r="AA1529" s="342"/>
      <c r="AB1529" s="342"/>
      <c r="AC1529" s="342"/>
      <c r="AD1529" s="339"/>
    </row>
    <row r="1530" spans="18:30" x14ac:dyDescent="0.25">
      <c r="R1530" s="342"/>
      <c r="S1530" s="342"/>
      <c r="T1530" s="342"/>
      <c r="U1530" s="342"/>
      <c r="V1530" s="342"/>
      <c r="W1530" s="342"/>
      <c r="X1530" s="342"/>
      <c r="Y1530" s="342"/>
      <c r="Z1530" s="342"/>
      <c r="AA1530" s="342"/>
      <c r="AB1530" s="342"/>
      <c r="AC1530" s="342"/>
      <c r="AD1530" s="339"/>
    </row>
    <row r="1531" spans="18:30" x14ac:dyDescent="0.25">
      <c r="R1531" s="342"/>
      <c r="S1531" s="342"/>
      <c r="T1531" s="342"/>
      <c r="U1531" s="342"/>
      <c r="V1531" s="342"/>
      <c r="W1531" s="342"/>
      <c r="X1531" s="342"/>
      <c r="Y1531" s="342"/>
      <c r="Z1531" s="342"/>
      <c r="AA1531" s="342"/>
      <c r="AB1531" s="342"/>
      <c r="AC1531" s="342"/>
      <c r="AD1531" s="339"/>
    </row>
    <row r="1532" spans="18:30" x14ac:dyDescent="0.25">
      <c r="R1532" s="342"/>
      <c r="S1532" s="342"/>
      <c r="T1532" s="342"/>
      <c r="U1532" s="342"/>
      <c r="V1532" s="342"/>
      <c r="W1532" s="342"/>
      <c r="X1532" s="342"/>
      <c r="Y1532" s="342"/>
      <c r="Z1532" s="342"/>
      <c r="AA1532" s="342"/>
      <c r="AB1532" s="342"/>
      <c r="AC1532" s="342"/>
      <c r="AD1532" s="339"/>
    </row>
    <row r="1533" spans="18:30" x14ac:dyDescent="0.25">
      <c r="R1533" s="342"/>
      <c r="S1533" s="342"/>
      <c r="T1533" s="342"/>
      <c r="U1533" s="342"/>
      <c r="V1533" s="342"/>
      <c r="W1533" s="342"/>
      <c r="X1533" s="342"/>
      <c r="Y1533" s="342"/>
      <c r="Z1533" s="342"/>
      <c r="AA1533" s="342"/>
      <c r="AB1533" s="342"/>
      <c r="AC1533" s="342"/>
      <c r="AD1533" s="339"/>
    </row>
    <row r="1534" spans="18:30" x14ac:dyDescent="0.25">
      <c r="R1534" s="342"/>
      <c r="S1534" s="342"/>
      <c r="T1534" s="342"/>
      <c r="U1534" s="342"/>
      <c r="V1534" s="342"/>
      <c r="W1534" s="342"/>
      <c r="X1534" s="342"/>
      <c r="Y1534" s="342"/>
      <c r="Z1534" s="342"/>
      <c r="AA1534" s="342"/>
      <c r="AB1534" s="342"/>
      <c r="AC1534" s="342"/>
      <c r="AD1534" s="339"/>
    </row>
    <row r="1535" spans="18:30" x14ac:dyDescent="0.25">
      <c r="R1535" s="342"/>
      <c r="S1535" s="342"/>
      <c r="T1535" s="342"/>
      <c r="U1535" s="342"/>
      <c r="V1535" s="342"/>
      <c r="W1535" s="342"/>
      <c r="X1535" s="342"/>
      <c r="Y1535" s="342"/>
      <c r="Z1535" s="342"/>
      <c r="AA1535" s="342"/>
      <c r="AB1535" s="342"/>
      <c r="AC1535" s="342"/>
      <c r="AD1535" s="339"/>
    </row>
    <row r="1536" spans="18:30" x14ac:dyDescent="0.25">
      <c r="R1536" s="342"/>
      <c r="S1536" s="342"/>
      <c r="T1536" s="342"/>
      <c r="U1536" s="342"/>
      <c r="V1536" s="342"/>
      <c r="W1536" s="342"/>
      <c r="X1536" s="342"/>
      <c r="Y1536" s="342"/>
      <c r="Z1536" s="342"/>
      <c r="AA1536" s="342"/>
      <c r="AB1536" s="342"/>
      <c r="AC1536" s="342"/>
      <c r="AD1536" s="339"/>
    </row>
    <row r="1537" spans="18:30" x14ac:dyDescent="0.25">
      <c r="R1537" s="342"/>
      <c r="S1537" s="342"/>
      <c r="T1537" s="342"/>
      <c r="U1537" s="342"/>
      <c r="V1537" s="342"/>
      <c r="W1537" s="342"/>
      <c r="X1537" s="342"/>
      <c r="Y1537" s="342"/>
      <c r="Z1537" s="342"/>
      <c r="AA1537" s="342"/>
      <c r="AB1537" s="342"/>
      <c r="AC1537" s="342"/>
      <c r="AD1537" s="339"/>
    </row>
    <row r="1538" spans="18:30" x14ac:dyDescent="0.25">
      <c r="R1538" s="342"/>
      <c r="S1538" s="342"/>
      <c r="T1538" s="342"/>
      <c r="U1538" s="342"/>
      <c r="V1538" s="342"/>
      <c r="W1538" s="342"/>
      <c r="X1538" s="342"/>
      <c r="Y1538" s="342"/>
      <c r="Z1538" s="342"/>
      <c r="AA1538" s="342"/>
      <c r="AB1538" s="342"/>
      <c r="AC1538" s="342"/>
      <c r="AD1538" s="339"/>
    </row>
    <row r="1539" spans="18:30" x14ac:dyDescent="0.25">
      <c r="R1539" s="342"/>
      <c r="S1539" s="342"/>
      <c r="T1539" s="342"/>
      <c r="U1539" s="342"/>
      <c r="V1539" s="342"/>
      <c r="W1539" s="342"/>
      <c r="X1539" s="342"/>
      <c r="Y1539" s="342"/>
      <c r="Z1539" s="342"/>
      <c r="AA1539" s="342"/>
      <c r="AB1539" s="342"/>
      <c r="AC1539" s="342"/>
      <c r="AD1539" s="339"/>
    </row>
    <row r="1540" spans="18:30" x14ac:dyDescent="0.25">
      <c r="R1540" s="342"/>
      <c r="S1540" s="342"/>
      <c r="T1540" s="342"/>
      <c r="U1540" s="342"/>
      <c r="V1540" s="342"/>
      <c r="W1540" s="342"/>
      <c r="X1540" s="342"/>
      <c r="Y1540" s="342"/>
      <c r="Z1540" s="342"/>
      <c r="AA1540" s="342"/>
      <c r="AB1540" s="342"/>
      <c r="AC1540" s="342"/>
      <c r="AD1540" s="339"/>
    </row>
    <row r="1541" spans="18:30" x14ac:dyDescent="0.25">
      <c r="R1541" s="342"/>
      <c r="S1541" s="342"/>
      <c r="T1541" s="342"/>
      <c r="U1541" s="342"/>
      <c r="V1541" s="342"/>
      <c r="W1541" s="342"/>
      <c r="X1541" s="342"/>
      <c r="Y1541" s="342"/>
      <c r="Z1541" s="342"/>
      <c r="AA1541" s="342"/>
      <c r="AB1541" s="342"/>
      <c r="AC1541" s="342"/>
      <c r="AD1541" s="339"/>
    </row>
    <row r="1542" spans="18:30" x14ac:dyDescent="0.25">
      <c r="R1542" s="342"/>
      <c r="S1542" s="342"/>
      <c r="T1542" s="342"/>
      <c r="U1542" s="342"/>
      <c r="V1542" s="342"/>
      <c r="W1542" s="342"/>
      <c r="X1542" s="342"/>
      <c r="Y1542" s="342"/>
      <c r="Z1542" s="342"/>
      <c r="AA1542" s="342"/>
      <c r="AB1542" s="342"/>
      <c r="AC1542" s="342"/>
      <c r="AD1542" s="339"/>
    </row>
    <row r="1543" spans="18:30" x14ac:dyDescent="0.25">
      <c r="R1543" s="342"/>
      <c r="S1543" s="342"/>
      <c r="T1543" s="342"/>
      <c r="U1543" s="342"/>
      <c r="V1543" s="342"/>
      <c r="W1543" s="342"/>
      <c r="X1543" s="342"/>
      <c r="Y1543" s="342"/>
      <c r="Z1543" s="342"/>
      <c r="AA1543" s="342"/>
      <c r="AB1543" s="342"/>
      <c r="AC1543" s="342"/>
      <c r="AD1543" s="339"/>
    </row>
    <row r="1544" spans="18:30" x14ac:dyDescent="0.25">
      <c r="R1544" s="342"/>
      <c r="S1544" s="342"/>
      <c r="T1544" s="342"/>
      <c r="U1544" s="342"/>
      <c r="V1544" s="342"/>
      <c r="W1544" s="342"/>
      <c r="X1544" s="342"/>
      <c r="Y1544" s="342"/>
      <c r="Z1544" s="342"/>
      <c r="AA1544" s="342"/>
      <c r="AB1544" s="342"/>
      <c r="AC1544" s="342"/>
      <c r="AD1544" s="339"/>
    </row>
    <row r="1545" spans="18:30" x14ac:dyDescent="0.25">
      <c r="R1545" s="342"/>
      <c r="S1545" s="342"/>
      <c r="T1545" s="342"/>
      <c r="U1545" s="342"/>
      <c r="V1545" s="342"/>
      <c r="W1545" s="342"/>
      <c r="X1545" s="342"/>
      <c r="Y1545" s="342"/>
      <c r="Z1545" s="342"/>
      <c r="AA1545" s="342"/>
      <c r="AB1545" s="342"/>
      <c r="AC1545" s="342"/>
      <c r="AD1545" s="339"/>
    </row>
    <row r="1546" spans="18:30" x14ac:dyDescent="0.25">
      <c r="R1546" s="342"/>
      <c r="S1546" s="342"/>
      <c r="T1546" s="342"/>
      <c r="U1546" s="342"/>
      <c r="V1546" s="342"/>
      <c r="W1546" s="342"/>
      <c r="X1546" s="342"/>
      <c r="Y1546" s="342"/>
      <c r="Z1546" s="342"/>
      <c r="AA1546" s="342"/>
      <c r="AB1546" s="342"/>
      <c r="AC1546" s="342"/>
      <c r="AD1546" s="339"/>
    </row>
    <row r="1547" spans="18:30" x14ac:dyDescent="0.25">
      <c r="R1547" s="342"/>
      <c r="S1547" s="342"/>
      <c r="T1547" s="342"/>
      <c r="U1547" s="342"/>
      <c r="V1547" s="342"/>
      <c r="W1547" s="342"/>
      <c r="X1547" s="342"/>
      <c r="Y1547" s="342"/>
      <c r="Z1547" s="342"/>
      <c r="AA1547" s="342"/>
      <c r="AB1547" s="342"/>
      <c r="AC1547" s="342"/>
      <c r="AD1547" s="339"/>
    </row>
    <row r="1548" spans="18:30" x14ac:dyDescent="0.25">
      <c r="R1548" s="342"/>
      <c r="S1548" s="342"/>
      <c r="T1548" s="342"/>
      <c r="U1548" s="342"/>
      <c r="V1548" s="342"/>
      <c r="W1548" s="342"/>
      <c r="X1548" s="342"/>
      <c r="Y1548" s="342"/>
      <c r="Z1548" s="342"/>
      <c r="AA1548" s="342"/>
      <c r="AB1548" s="342"/>
      <c r="AC1548" s="342"/>
      <c r="AD1548" s="339"/>
    </row>
    <row r="1549" spans="18:30" x14ac:dyDescent="0.25">
      <c r="R1549" s="342"/>
      <c r="S1549" s="342"/>
      <c r="T1549" s="342"/>
      <c r="U1549" s="342"/>
      <c r="V1549" s="342"/>
      <c r="W1549" s="342"/>
      <c r="X1549" s="342"/>
      <c r="Y1549" s="342"/>
      <c r="Z1549" s="342"/>
      <c r="AA1549" s="342"/>
      <c r="AB1549" s="342"/>
      <c r="AC1549" s="342"/>
      <c r="AD1549" s="339"/>
    </row>
    <row r="1550" spans="18:30" x14ac:dyDescent="0.25">
      <c r="R1550" s="342"/>
      <c r="S1550" s="342"/>
      <c r="T1550" s="342"/>
      <c r="U1550" s="342"/>
      <c r="V1550" s="342"/>
      <c r="W1550" s="342"/>
      <c r="X1550" s="342"/>
      <c r="Y1550" s="342"/>
      <c r="Z1550" s="342"/>
      <c r="AA1550" s="342"/>
      <c r="AB1550" s="342"/>
      <c r="AC1550" s="342"/>
      <c r="AD1550" s="339"/>
    </row>
    <row r="1551" spans="18:30" x14ac:dyDescent="0.25">
      <c r="R1551" s="342"/>
      <c r="S1551" s="342"/>
      <c r="T1551" s="342"/>
      <c r="U1551" s="342"/>
      <c r="V1551" s="342"/>
      <c r="W1551" s="342"/>
      <c r="X1551" s="342"/>
      <c r="Y1551" s="342"/>
      <c r="Z1551" s="342"/>
      <c r="AA1551" s="342"/>
      <c r="AB1551" s="342"/>
      <c r="AC1551" s="342"/>
      <c r="AD1551" s="339"/>
    </row>
    <row r="1552" spans="18:30" x14ac:dyDescent="0.25">
      <c r="R1552" s="342"/>
      <c r="S1552" s="342"/>
      <c r="T1552" s="342"/>
      <c r="U1552" s="342"/>
      <c r="V1552" s="342"/>
      <c r="W1552" s="342"/>
      <c r="X1552" s="342"/>
      <c r="Y1552" s="342"/>
      <c r="Z1552" s="342"/>
      <c r="AA1552" s="342"/>
      <c r="AB1552" s="342"/>
      <c r="AC1552" s="342"/>
      <c r="AD1552" s="339"/>
    </row>
    <row r="1553" spans="18:30" x14ac:dyDescent="0.25">
      <c r="R1553" s="342"/>
      <c r="S1553" s="342"/>
      <c r="T1553" s="342"/>
      <c r="U1553" s="342"/>
      <c r="V1553" s="342"/>
      <c r="W1553" s="342"/>
      <c r="X1553" s="342"/>
      <c r="Y1553" s="342"/>
      <c r="Z1553" s="342"/>
      <c r="AA1553" s="342"/>
      <c r="AB1553" s="342"/>
      <c r="AC1553" s="342"/>
      <c r="AD1553" s="339"/>
    </row>
    <row r="1554" spans="18:30" x14ac:dyDescent="0.25">
      <c r="R1554" s="342"/>
      <c r="S1554" s="342"/>
      <c r="T1554" s="342"/>
      <c r="U1554" s="342"/>
      <c r="V1554" s="342"/>
      <c r="W1554" s="342"/>
      <c r="X1554" s="342"/>
      <c r="Y1554" s="342"/>
      <c r="Z1554" s="342"/>
      <c r="AA1554" s="342"/>
      <c r="AB1554" s="342"/>
      <c r="AC1554" s="342"/>
      <c r="AD1554" s="339"/>
    </row>
    <row r="1555" spans="18:30" x14ac:dyDescent="0.25">
      <c r="R1555" s="342"/>
      <c r="S1555" s="342"/>
      <c r="T1555" s="342"/>
      <c r="U1555" s="342"/>
      <c r="V1555" s="342"/>
      <c r="W1555" s="342"/>
      <c r="X1555" s="342"/>
      <c r="Y1555" s="342"/>
      <c r="Z1555" s="342"/>
      <c r="AA1555" s="342"/>
      <c r="AB1555" s="342"/>
      <c r="AC1555" s="342"/>
      <c r="AD1555" s="339"/>
    </row>
    <row r="1556" spans="18:30" x14ac:dyDescent="0.25">
      <c r="R1556" s="342"/>
      <c r="S1556" s="342"/>
      <c r="T1556" s="342"/>
      <c r="U1556" s="342"/>
      <c r="V1556" s="342"/>
      <c r="W1556" s="342"/>
      <c r="X1556" s="342"/>
      <c r="Y1556" s="342"/>
      <c r="Z1556" s="342"/>
      <c r="AA1556" s="342"/>
      <c r="AB1556" s="342"/>
      <c r="AC1556" s="342"/>
      <c r="AD1556" s="339"/>
    </row>
    <row r="1557" spans="18:30" x14ac:dyDescent="0.25">
      <c r="R1557" s="342"/>
      <c r="S1557" s="342"/>
      <c r="T1557" s="342"/>
      <c r="U1557" s="342"/>
      <c r="V1557" s="342"/>
      <c r="W1557" s="342"/>
      <c r="X1557" s="342"/>
      <c r="Y1557" s="342"/>
      <c r="Z1557" s="342"/>
      <c r="AA1557" s="342"/>
      <c r="AB1557" s="342"/>
      <c r="AC1557" s="342"/>
      <c r="AD1557" s="339"/>
    </row>
    <row r="1558" spans="18:30" x14ac:dyDescent="0.25">
      <c r="R1558" s="342"/>
      <c r="S1558" s="342"/>
      <c r="T1558" s="342"/>
      <c r="U1558" s="342"/>
      <c r="V1558" s="342"/>
      <c r="W1558" s="342"/>
      <c r="X1558" s="342"/>
      <c r="Y1558" s="342"/>
      <c r="Z1558" s="342"/>
      <c r="AA1558" s="342"/>
      <c r="AB1558" s="342"/>
      <c r="AC1558" s="342"/>
      <c r="AD1558" s="339"/>
    </row>
    <row r="1559" spans="18:30" x14ac:dyDescent="0.25">
      <c r="R1559" s="342"/>
      <c r="S1559" s="342"/>
      <c r="T1559" s="342"/>
      <c r="U1559" s="342"/>
      <c r="V1559" s="342"/>
      <c r="W1559" s="342"/>
      <c r="X1559" s="342"/>
      <c r="Y1559" s="342"/>
      <c r="Z1559" s="342"/>
      <c r="AA1559" s="342"/>
      <c r="AB1559" s="342"/>
      <c r="AC1559" s="342"/>
      <c r="AD1559" s="339"/>
    </row>
    <row r="1560" spans="18:30" x14ac:dyDescent="0.25">
      <c r="R1560" s="342"/>
      <c r="S1560" s="342"/>
      <c r="T1560" s="342"/>
      <c r="U1560" s="342"/>
      <c r="V1560" s="342"/>
      <c r="W1560" s="342"/>
      <c r="X1560" s="342"/>
      <c r="Y1560" s="342"/>
      <c r="Z1560" s="342"/>
      <c r="AA1560" s="342"/>
      <c r="AB1560" s="342"/>
      <c r="AC1560" s="342"/>
      <c r="AD1560" s="339"/>
    </row>
    <row r="1561" spans="18:30" x14ac:dyDescent="0.25">
      <c r="R1561" s="342"/>
      <c r="S1561" s="342"/>
      <c r="T1561" s="342"/>
      <c r="U1561" s="342"/>
      <c r="V1561" s="342"/>
      <c r="W1561" s="342"/>
      <c r="X1561" s="342"/>
      <c r="Y1561" s="342"/>
      <c r="Z1561" s="342"/>
      <c r="AA1561" s="342"/>
      <c r="AB1561" s="342"/>
      <c r="AC1561" s="342"/>
      <c r="AD1561" s="339"/>
    </row>
    <row r="1562" spans="18:30" x14ac:dyDescent="0.25">
      <c r="R1562" s="342"/>
      <c r="S1562" s="342"/>
      <c r="T1562" s="342"/>
      <c r="U1562" s="342"/>
      <c r="V1562" s="342"/>
      <c r="W1562" s="342"/>
      <c r="X1562" s="342"/>
      <c r="Y1562" s="342"/>
      <c r="Z1562" s="342"/>
      <c r="AA1562" s="342"/>
      <c r="AB1562" s="342"/>
      <c r="AC1562" s="342"/>
      <c r="AD1562" s="339"/>
    </row>
    <row r="1563" spans="18:30" x14ac:dyDescent="0.25">
      <c r="R1563" s="342"/>
      <c r="S1563" s="342"/>
      <c r="T1563" s="342"/>
      <c r="U1563" s="342"/>
      <c r="V1563" s="342"/>
      <c r="W1563" s="342"/>
      <c r="X1563" s="342"/>
      <c r="Y1563" s="342"/>
      <c r="Z1563" s="342"/>
      <c r="AA1563" s="342"/>
      <c r="AB1563" s="342"/>
      <c r="AC1563" s="342"/>
      <c r="AD1563" s="339"/>
    </row>
    <row r="1564" spans="18:30" x14ac:dyDescent="0.25">
      <c r="R1564" s="342"/>
      <c r="S1564" s="342"/>
      <c r="T1564" s="342"/>
      <c r="U1564" s="342"/>
      <c r="V1564" s="342"/>
      <c r="W1564" s="342"/>
      <c r="X1564" s="342"/>
      <c r="Y1564" s="342"/>
      <c r="Z1564" s="342"/>
      <c r="AA1564" s="342"/>
      <c r="AB1564" s="342"/>
      <c r="AC1564" s="342"/>
      <c r="AD1564" s="339"/>
    </row>
    <row r="1565" spans="18:30" x14ac:dyDescent="0.25">
      <c r="R1565" s="342"/>
      <c r="S1565" s="342"/>
      <c r="T1565" s="342"/>
      <c r="U1565" s="342"/>
      <c r="V1565" s="342"/>
      <c r="W1565" s="342"/>
      <c r="X1565" s="342"/>
      <c r="Y1565" s="342"/>
      <c r="Z1565" s="342"/>
      <c r="AA1565" s="342"/>
      <c r="AB1565" s="342"/>
      <c r="AC1565" s="342"/>
      <c r="AD1565" s="339"/>
    </row>
    <row r="1566" spans="18:30" x14ac:dyDescent="0.25">
      <c r="R1566" s="342"/>
      <c r="S1566" s="342"/>
      <c r="T1566" s="342"/>
      <c r="U1566" s="342"/>
      <c r="V1566" s="342"/>
      <c r="W1566" s="342"/>
      <c r="X1566" s="342"/>
      <c r="Y1566" s="342"/>
      <c r="Z1566" s="342"/>
      <c r="AA1566" s="342"/>
      <c r="AB1566" s="342"/>
      <c r="AC1566" s="342"/>
      <c r="AD1566" s="339"/>
    </row>
    <row r="1567" spans="18:30" x14ac:dyDescent="0.25">
      <c r="R1567" s="342"/>
      <c r="S1567" s="342"/>
      <c r="T1567" s="342"/>
      <c r="U1567" s="342"/>
      <c r="V1567" s="342"/>
      <c r="W1567" s="342"/>
      <c r="X1567" s="342"/>
      <c r="Y1567" s="342"/>
      <c r="Z1567" s="342"/>
      <c r="AA1567" s="342"/>
      <c r="AB1567" s="342"/>
      <c r="AC1567" s="342"/>
      <c r="AD1567" s="339"/>
    </row>
    <row r="1568" spans="18:30" x14ac:dyDescent="0.25">
      <c r="R1568" s="342"/>
      <c r="S1568" s="342"/>
      <c r="T1568" s="342"/>
      <c r="U1568" s="342"/>
      <c r="V1568" s="342"/>
      <c r="W1568" s="342"/>
      <c r="X1568" s="342"/>
      <c r="Y1568" s="342"/>
      <c r="Z1568" s="342"/>
      <c r="AA1568" s="342"/>
      <c r="AB1568" s="342"/>
      <c r="AC1568" s="342"/>
      <c r="AD1568" s="339"/>
    </row>
    <row r="1569" spans="18:30" x14ac:dyDescent="0.25">
      <c r="R1569" s="342"/>
      <c r="S1569" s="342"/>
      <c r="T1569" s="342"/>
      <c r="U1569" s="342"/>
      <c r="V1569" s="342"/>
      <c r="W1569" s="342"/>
      <c r="X1569" s="342"/>
      <c r="Y1569" s="342"/>
      <c r="Z1569" s="342"/>
      <c r="AA1569" s="342"/>
      <c r="AB1569" s="342"/>
      <c r="AC1569" s="342"/>
      <c r="AD1569" s="339"/>
    </row>
    <row r="1570" spans="18:30" x14ac:dyDescent="0.25">
      <c r="R1570" s="342"/>
      <c r="S1570" s="342"/>
      <c r="T1570" s="342"/>
      <c r="U1570" s="342"/>
      <c r="V1570" s="342"/>
      <c r="W1570" s="342"/>
      <c r="X1570" s="342"/>
      <c r="Y1570" s="342"/>
      <c r="Z1570" s="342"/>
      <c r="AA1570" s="342"/>
      <c r="AB1570" s="342"/>
      <c r="AC1570" s="342"/>
      <c r="AD1570" s="339"/>
    </row>
    <row r="1571" spans="18:30" x14ac:dyDescent="0.25">
      <c r="R1571" s="342"/>
      <c r="S1571" s="342"/>
      <c r="T1571" s="342"/>
      <c r="U1571" s="342"/>
      <c r="V1571" s="342"/>
      <c r="W1571" s="342"/>
      <c r="X1571" s="342"/>
      <c r="Y1571" s="342"/>
      <c r="Z1571" s="342"/>
      <c r="AA1571" s="342"/>
      <c r="AB1571" s="342"/>
      <c r="AC1571" s="342"/>
      <c r="AD1571" s="339"/>
    </row>
    <row r="1572" spans="18:30" x14ac:dyDescent="0.25">
      <c r="R1572" s="342"/>
      <c r="S1572" s="342"/>
      <c r="T1572" s="342"/>
      <c r="U1572" s="342"/>
      <c r="V1572" s="342"/>
      <c r="W1572" s="342"/>
      <c r="X1572" s="342"/>
      <c r="Y1572" s="342"/>
      <c r="Z1572" s="342"/>
      <c r="AA1572" s="342"/>
      <c r="AB1572" s="342"/>
      <c r="AC1572" s="342"/>
      <c r="AD1572" s="339"/>
    </row>
    <row r="1573" spans="18:30" x14ac:dyDescent="0.25">
      <c r="R1573" s="342"/>
      <c r="S1573" s="342"/>
      <c r="T1573" s="342"/>
      <c r="U1573" s="342"/>
      <c r="V1573" s="342"/>
      <c r="W1573" s="342"/>
      <c r="X1573" s="342"/>
      <c r="Y1573" s="342"/>
      <c r="Z1573" s="342"/>
      <c r="AA1573" s="342"/>
      <c r="AB1573" s="342"/>
      <c r="AC1573" s="342"/>
      <c r="AD1573" s="339"/>
    </row>
    <row r="1574" spans="18:30" x14ac:dyDescent="0.25">
      <c r="R1574" s="342"/>
      <c r="S1574" s="342"/>
      <c r="T1574" s="342"/>
      <c r="U1574" s="342"/>
      <c r="V1574" s="342"/>
      <c r="W1574" s="342"/>
      <c r="X1574" s="342"/>
      <c r="Y1574" s="342"/>
      <c r="Z1574" s="342"/>
      <c r="AA1574" s="342"/>
      <c r="AB1574" s="342"/>
      <c r="AC1574" s="342"/>
      <c r="AD1574" s="339"/>
    </row>
    <row r="1575" spans="18:30" x14ac:dyDescent="0.25">
      <c r="R1575" s="342"/>
      <c r="S1575" s="342"/>
      <c r="T1575" s="342"/>
      <c r="U1575" s="342"/>
      <c r="V1575" s="342"/>
      <c r="W1575" s="342"/>
      <c r="X1575" s="342"/>
      <c r="Y1575" s="342"/>
      <c r="Z1575" s="342"/>
      <c r="AA1575" s="342"/>
      <c r="AB1575" s="342"/>
      <c r="AC1575" s="342"/>
      <c r="AD1575" s="339"/>
    </row>
    <row r="1576" spans="18:30" x14ac:dyDescent="0.25">
      <c r="R1576" s="342"/>
      <c r="S1576" s="342"/>
      <c r="T1576" s="342"/>
      <c r="U1576" s="342"/>
      <c r="V1576" s="342"/>
      <c r="W1576" s="342"/>
      <c r="X1576" s="342"/>
      <c r="Y1576" s="342"/>
      <c r="Z1576" s="342"/>
      <c r="AA1576" s="342"/>
      <c r="AB1576" s="342"/>
      <c r="AC1576" s="342"/>
      <c r="AD1576" s="339"/>
    </row>
    <row r="1577" spans="18:30" x14ac:dyDescent="0.25">
      <c r="R1577" s="342"/>
      <c r="S1577" s="342"/>
      <c r="T1577" s="342"/>
      <c r="U1577" s="342"/>
      <c r="V1577" s="342"/>
      <c r="W1577" s="342"/>
      <c r="X1577" s="342"/>
      <c r="Y1577" s="342"/>
      <c r="Z1577" s="342"/>
      <c r="AA1577" s="342"/>
      <c r="AB1577" s="342"/>
      <c r="AC1577" s="342"/>
      <c r="AD1577" s="339"/>
    </row>
    <row r="1578" spans="18:30" x14ac:dyDescent="0.25">
      <c r="R1578" s="342"/>
      <c r="S1578" s="342"/>
      <c r="T1578" s="342"/>
      <c r="U1578" s="342"/>
      <c r="V1578" s="342"/>
      <c r="W1578" s="342"/>
      <c r="X1578" s="342"/>
      <c r="Y1578" s="342"/>
      <c r="Z1578" s="342"/>
      <c r="AA1578" s="342"/>
      <c r="AB1578" s="342"/>
      <c r="AC1578" s="342"/>
      <c r="AD1578" s="339"/>
    </row>
    <row r="1579" spans="18:30" x14ac:dyDescent="0.25">
      <c r="R1579" s="342"/>
      <c r="S1579" s="342"/>
      <c r="T1579" s="342"/>
      <c r="U1579" s="342"/>
      <c r="V1579" s="342"/>
      <c r="W1579" s="342"/>
      <c r="X1579" s="342"/>
      <c r="Y1579" s="342"/>
      <c r="Z1579" s="342"/>
      <c r="AA1579" s="342"/>
      <c r="AB1579" s="342"/>
      <c r="AC1579" s="342"/>
      <c r="AD1579" s="339"/>
    </row>
    <row r="1580" spans="18:30" x14ac:dyDescent="0.25">
      <c r="R1580" s="342"/>
      <c r="S1580" s="342"/>
      <c r="T1580" s="342"/>
      <c r="U1580" s="342"/>
      <c r="V1580" s="342"/>
      <c r="W1580" s="342"/>
      <c r="X1580" s="342"/>
      <c r="Y1580" s="342"/>
      <c r="Z1580" s="342"/>
      <c r="AA1580" s="342"/>
      <c r="AB1580" s="342"/>
      <c r="AC1580" s="342"/>
      <c r="AD1580" s="339"/>
    </row>
    <row r="1581" spans="18:30" x14ac:dyDescent="0.25">
      <c r="R1581" s="342"/>
      <c r="S1581" s="342"/>
      <c r="T1581" s="342"/>
      <c r="U1581" s="342"/>
      <c r="V1581" s="342"/>
      <c r="W1581" s="342"/>
      <c r="X1581" s="342"/>
      <c r="Y1581" s="342"/>
      <c r="Z1581" s="342"/>
      <c r="AA1581" s="342"/>
      <c r="AB1581" s="342"/>
      <c r="AC1581" s="342"/>
      <c r="AD1581" s="339"/>
    </row>
    <row r="1582" spans="18:30" x14ac:dyDescent="0.25">
      <c r="R1582" s="342"/>
      <c r="S1582" s="342"/>
      <c r="T1582" s="342"/>
      <c r="U1582" s="342"/>
      <c r="V1582" s="342"/>
      <c r="W1582" s="342"/>
      <c r="X1582" s="342"/>
      <c r="Y1582" s="342"/>
      <c r="Z1582" s="342"/>
      <c r="AA1582" s="342"/>
      <c r="AB1582" s="342"/>
      <c r="AC1582" s="342"/>
      <c r="AD1582" s="339"/>
    </row>
    <row r="1583" spans="18:30" x14ac:dyDescent="0.25">
      <c r="R1583" s="342"/>
      <c r="S1583" s="342"/>
      <c r="T1583" s="342"/>
      <c r="U1583" s="342"/>
      <c r="V1583" s="342"/>
      <c r="W1583" s="342"/>
      <c r="X1583" s="342"/>
      <c r="Y1583" s="342"/>
      <c r="Z1583" s="342"/>
      <c r="AA1583" s="342"/>
      <c r="AB1583" s="342"/>
      <c r="AC1583" s="342"/>
      <c r="AD1583" s="339"/>
    </row>
    <row r="1584" spans="18:30" x14ac:dyDescent="0.25">
      <c r="R1584" s="342"/>
      <c r="S1584" s="342"/>
      <c r="T1584" s="342"/>
      <c r="U1584" s="342"/>
      <c r="V1584" s="342"/>
      <c r="W1584" s="342"/>
      <c r="X1584" s="342"/>
      <c r="Y1584" s="342"/>
      <c r="Z1584" s="342"/>
      <c r="AA1584" s="342"/>
      <c r="AB1584" s="342"/>
      <c r="AC1584" s="342"/>
      <c r="AD1584" s="339"/>
    </row>
    <row r="1585" spans="18:30" x14ac:dyDescent="0.25">
      <c r="R1585" s="342"/>
      <c r="S1585" s="342"/>
      <c r="T1585" s="342"/>
      <c r="U1585" s="342"/>
      <c r="V1585" s="342"/>
      <c r="W1585" s="342"/>
      <c r="X1585" s="342"/>
      <c r="Y1585" s="342"/>
      <c r="Z1585" s="342"/>
      <c r="AA1585" s="342"/>
      <c r="AB1585" s="342"/>
      <c r="AC1585" s="342"/>
      <c r="AD1585" s="339"/>
    </row>
    <row r="1586" spans="18:30" x14ac:dyDescent="0.25">
      <c r="R1586" s="342"/>
      <c r="S1586" s="342"/>
      <c r="T1586" s="342"/>
      <c r="U1586" s="342"/>
      <c r="V1586" s="342"/>
      <c r="W1586" s="342"/>
      <c r="X1586" s="342"/>
      <c r="Y1586" s="342"/>
      <c r="Z1586" s="342"/>
      <c r="AA1586" s="342"/>
      <c r="AB1586" s="342"/>
      <c r="AC1586" s="342"/>
      <c r="AD1586" s="339"/>
    </row>
    <row r="1587" spans="18:30" x14ac:dyDescent="0.25">
      <c r="R1587" s="342"/>
      <c r="S1587" s="342"/>
      <c r="T1587" s="342"/>
      <c r="U1587" s="342"/>
      <c r="V1587" s="342"/>
      <c r="W1587" s="342"/>
      <c r="X1587" s="342"/>
      <c r="Y1587" s="342"/>
      <c r="Z1587" s="342"/>
      <c r="AA1587" s="342"/>
      <c r="AB1587" s="342"/>
      <c r="AC1587" s="342"/>
      <c r="AD1587" s="339"/>
    </row>
    <row r="1588" spans="18:30" x14ac:dyDescent="0.25">
      <c r="R1588" s="342"/>
      <c r="S1588" s="342"/>
      <c r="T1588" s="342"/>
      <c r="U1588" s="342"/>
      <c r="V1588" s="342"/>
      <c r="W1588" s="342"/>
      <c r="X1588" s="342"/>
      <c r="Y1588" s="342"/>
      <c r="Z1588" s="342"/>
      <c r="AA1588" s="342"/>
      <c r="AB1588" s="342"/>
      <c r="AC1588" s="342"/>
      <c r="AD1588" s="339"/>
    </row>
    <row r="1589" spans="18:30" x14ac:dyDescent="0.25">
      <c r="R1589" s="342"/>
      <c r="S1589" s="342"/>
      <c r="T1589" s="342"/>
      <c r="U1589" s="342"/>
      <c r="V1589" s="342"/>
      <c r="W1589" s="342"/>
      <c r="X1589" s="342"/>
      <c r="Y1589" s="342"/>
      <c r="Z1589" s="342"/>
      <c r="AA1589" s="342"/>
      <c r="AB1589" s="342"/>
      <c r="AC1589" s="342"/>
      <c r="AD1589" s="339"/>
    </row>
    <row r="1590" spans="18:30" x14ac:dyDescent="0.25">
      <c r="R1590" s="342"/>
      <c r="S1590" s="342"/>
      <c r="T1590" s="342"/>
      <c r="U1590" s="342"/>
      <c r="V1590" s="342"/>
      <c r="W1590" s="342"/>
      <c r="X1590" s="342"/>
      <c r="Y1590" s="342"/>
      <c r="Z1590" s="342"/>
      <c r="AA1590" s="342"/>
      <c r="AB1590" s="342"/>
      <c r="AC1590" s="342"/>
      <c r="AD1590" s="339"/>
    </row>
    <row r="1591" spans="18:30" x14ac:dyDescent="0.25">
      <c r="R1591" s="342"/>
      <c r="S1591" s="342"/>
      <c r="T1591" s="342"/>
      <c r="U1591" s="342"/>
      <c r="V1591" s="342"/>
      <c r="W1591" s="342"/>
      <c r="X1591" s="342"/>
      <c r="Y1591" s="342"/>
      <c r="Z1591" s="342"/>
      <c r="AA1591" s="342"/>
      <c r="AB1591" s="342"/>
      <c r="AC1591" s="342"/>
      <c r="AD1591" s="339"/>
    </row>
    <row r="1592" spans="18:30" x14ac:dyDescent="0.25">
      <c r="R1592" s="342"/>
      <c r="S1592" s="342"/>
      <c r="T1592" s="342"/>
      <c r="U1592" s="342"/>
      <c r="V1592" s="342"/>
      <c r="W1592" s="342"/>
      <c r="X1592" s="342"/>
      <c r="Y1592" s="342"/>
      <c r="Z1592" s="342"/>
      <c r="AA1592" s="342"/>
      <c r="AB1592" s="342"/>
      <c r="AC1592" s="342"/>
      <c r="AD1592" s="339"/>
    </row>
    <row r="1593" spans="18:30" x14ac:dyDescent="0.25">
      <c r="R1593" s="342"/>
      <c r="S1593" s="342"/>
      <c r="T1593" s="342"/>
      <c r="U1593" s="342"/>
      <c r="V1593" s="342"/>
      <c r="W1593" s="342"/>
      <c r="X1593" s="342"/>
      <c r="Y1593" s="342"/>
      <c r="Z1593" s="342"/>
      <c r="AA1593" s="342"/>
      <c r="AB1593" s="342"/>
      <c r="AC1593" s="342"/>
      <c r="AD1593" s="339"/>
    </row>
    <row r="1594" spans="18:30" x14ac:dyDescent="0.25">
      <c r="R1594" s="342"/>
      <c r="S1594" s="342"/>
      <c r="T1594" s="342"/>
      <c r="U1594" s="342"/>
      <c r="V1594" s="342"/>
      <c r="W1594" s="342"/>
      <c r="X1594" s="342"/>
      <c r="Y1594" s="342"/>
      <c r="Z1594" s="342"/>
      <c r="AA1594" s="342"/>
      <c r="AB1594" s="342"/>
      <c r="AC1594" s="342"/>
      <c r="AD1594" s="339"/>
    </row>
    <row r="1595" spans="18:30" x14ac:dyDescent="0.25">
      <c r="R1595" s="342"/>
      <c r="S1595" s="342"/>
      <c r="T1595" s="342"/>
      <c r="U1595" s="342"/>
      <c r="V1595" s="342"/>
      <c r="W1595" s="342"/>
      <c r="X1595" s="342"/>
      <c r="Y1595" s="342"/>
      <c r="Z1595" s="342"/>
      <c r="AA1595" s="342"/>
      <c r="AB1595" s="342"/>
      <c r="AC1595" s="342"/>
      <c r="AD1595" s="339"/>
    </row>
    <row r="1596" spans="18:30" x14ac:dyDescent="0.25">
      <c r="R1596" s="342"/>
      <c r="S1596" s="342"/>
      <c r="T1596" s="342"/>
      <c r="U1596" s="342"/>
      <c r="V1596" s="342"/>
      <c r="W1596" s="342"/>
      <c r="X1596" s="342"/>
      <c r="Y1596" s="342"/>
      <c r="Z1596" s="342"/>
      <c r="AA1596" s="342"/>
      <c r="AB1596" s="342"/>
      <c r="AC1596" s="342"/>
      <c r="AD1596" s="339"/>
    </row>
    <row r="1597" spans="18:30" x14ac:dyDescent="0.25">
      <c r="R1597" s="342"/>
      <c r="S1597" s="342"/>
      <c r="T1597" s="342"/>
      <c r="U1597" s="342"/>
      <c r="V1597" s="342"/>
      <c r="W1597" s="342"/>
      <c r="X1597" s="342"/>
      <c r="Y1597" s="342"/>
      <c r="Z1597" s="342"/>
      <c r="AA1597" s="342"/>
      <c r="AB1597" s="342"/>
      <c r="AC1597" s="342"/>
      <c r="AD1597" s="339"/>
    </row>
    <row r="1598" spans="18:30" x14ac:dyDescent="0.25">
      <c r="R1598" s="342"/>
      <c r="S1598" s="342"/>
      <c r="T1598" s="342"/>
      <c r="U1598" s="342"/>
      <c r="V1598" s="342"/>
      <c r="W1598" s="342"/>
      <c r="X1598" s="342"/>
      <c r="Y1598" s="342"/>
      <c r="Z1598" s="342"/>
      <c r="AA1598" s="342"/>
      <c r="AB1598" s="342"/>
      <c r="AC1598" s="342"/>
      <c r="AD1598" s="339"/>
    </row>
    <row r="1599" spans="18:30" x14ac:dyDescent="0.25">
      <c r="R1599" s="342"/>
      <c r="S1599" s="342"/>
      <c r="T1599" s="342"/>
      <c r="U1599" s="342"/>
      <c r="V1599" s="342"/>
      <c r="W1599" s="342"/>
      <c r="X1599" s="342"/>
      <c r="Y1599" s="342"/>
      <c r="Z1599" s="342"/>
      <c r="AA1599" s="342"/>
      <c r="AB1599" s="342"/>
      <c r="AC1599" s="342"/>
      <c r="AD1599" s="339"/>
    </row>
    <row r="1600" spans="18:30" x14ac:dyDescent="0.25">
      <c r="R1600" s="342"/>
      <c r="S1600" s="342"/>
      <c r="T1600" s="342"/>
      <c r="U1600" s="342"/>
      <c r="V1600" s="342"/>
      <c r="W1600" s="342"/>
      <c r="X1600" s="342"/>
      <c r="Y1600" s="342"/>
      <c r="Z1600" s="342"/>
      <c r="AA1600" s="342"/>
      <c r="AB1600" s="342"/>
      <c r="AC1600" s="342"/>
      <c r="AD1600" s="339"/>
    </row>
    <row r="1601" spans="18:30" x14ac:dyDescent="0.25">
      <c r="R1601" s="342"/>
      <c r="S1601" s="342"/>
      <c r="T1601" s="342"/>
      <c r="U1601" s="342"/>
      <c r="V1601" s="342"/>
      <c r="W1601" s="342"/>
      <c r="X1601" s="342"/>
      <c r="Y1601" s="342"/>
      <c r="Z1601" s="342"/>
      <c r="AA1601" s="342"/>
      <c r="AB1601" s="342"/>
      <c r="AC1601" s="342"/>
      <c r="AD1601" s="339"/>
    </row>
    <row r="1602" spans="18:30" x14ac:dyDescent="0.25">
      <c r="R1602" s="342"/>
      <c r="S1602" s="342"/>
      <c r="T1602" s="342"/>
      <c r="U1602" s="342"/>
      <c r="V1602" s="342"/>
      <c r="W1602" s="342"/>
      <c r="X1602" s="342"/>
      <c r="Y1602" s="342"/>
      <c r="Z1602" s="342"/>
      <c r="AA1602" s="342"/>
      <c r="AB1602" s="342"/>
      <c r="AC1602" s="342"/>
      <c r="AD1602" s="339"/>
    </row>
    <row r="1603" spans="18:30" x14ac:dyDescent="0.25">
      <c r="R1603" s="342"/>
      <c r="S1603" s="342"/>
      <c r="T1603" s="342"/>
      <c r="U1603" s="342"/>
      <c r="V1603" s="342"/>
      <c r="W1603" s="342"/>
      <c r="X1603" s="342"/>
      <c r="Y1603" s="342"/>
      <c r="Z1603" s="342"/>
      <c r="AA1603" s="342"/>
      <c r="AB1603" s="342"/>
      <c r="AC1603" s="342"/>
      <c r="AD1603" s="339"/>
    </row>
    <row r="1604" spans="18:30" x14ac:dyDescent="0.25">
      <c r="R1604" s="342"/>
      <c r="S1604" s="342"/>
      <c r="T1604" s="342"/>
      <c r="U1604" s="342"/>
      <c r="V1604" s="342"/>
      <c r="W1604" s="342"/>
      <c r="X1604" s="342"/>
      <c r="Y1604" s="342"/>
      <c r="Z1604" s="342"/>
      <c r="AA1604" s="342"/>
      <c r="AB1604" s="342"/>
      <c r="AC1604" s="342"/>
      <c r="AD1604" s="339"/>
    </row>
    <row r="1605" spans="18:30" x14ac:dyDescent="0.25">
      <c r="R1605" s="342"/>
      <c r="S1605" s="342"/>
      <c r="T1605" s="342"/>
      <c r="U1605" s="342"/>
      <c r="V1605" s="342"/>
      <c r="W1605" s="342"/>
      <c r="X1605" s="342"/>
      <c r="Y1605" s="342"/>
      <c r="Z1605" s="342"/>
      <c r="AA1605" s="342"/>
      <c r="AB1605" s="342"/>
      <c r="AC1605" s="342"/>
      <c r="AD1605" s="339"/>
    </row>
    <row r="1606" spans="18:30" x14ac:dyDescent="0.25">
      <c r="R1606" s="342"/>
      <c r="S1606" s="342"/>
      <c r="T1606" s="342"/>
      <c r="U1606" s="342"/>
      <c r="V1606" s="342"/>
      <c r="W1606" s="342"/>
      <c r="X1606" s="342"/>
      <c r="Y1606" s="342"/>
      <c r="Z1606" s="342"/>
      <c r="AA1606" s="342"/>
      <c r="AB1606" s="342"/>
      <c r="AC1606" s="342"/>
      <c r="AD1606" s="339"/>
    </row>
    <row r="1607" spans="18:30" x14ac:dyDescent="0.25">
      <c r="R1607" s="342"/>
      <c r="S1607" s="342"/>
      <c r="T1607" s="342"/>
      <c r="U1607" s="342"/>
      <c r="V1607" s="342"/>
      <c r="W1607" s="342"/>
      <c r="X1607" s="342"/>
      <c r="Y1607" s="342"/>
      <c r="Z1607" s="342"/>
      <c r="AA1607" s="342"/>
      <c r="AB1607" s="342"/>
      <c r="AC1607" s="342"/>
      <c r="AD1607" s="339"/>
    </row>
    <row r="1608" spans="18:30" x14ac:dyDescent="0.25">
      <c r="R1608" s="342"/>
      <c r="S1608" s="342"/>
      <c r="T1608" s="342"/>
      <c r="U1608" s="342"/>
      <c r="V1608" s="342"/>
      <c r="W1608" s="342"/>
      <c r="X1608" s="342"/>
      <c r="Y1608" s="342"/>
      <c r="Z1608" s="342"/>
      <c r="AA1608" s="342"/>
      <c r="AB1608" s="342"/>
      <c r="AC1608" s="342"/>
      <c r="AD1608" s="339"/>
    </row>
    <row r="1609" spans="18:30" x14ac:dyDescent="0.25">
      <c r="R1609" s="342"/>
      <c r="S1609" s="342"/>
      <c r="T1609" s="342"/>
      <c r="U1609" s="342"/>
      <c r="V1609" s="342"/>
      <c r="W1609" s="342"/>
      <c r="X1609" s="342"/>
      <c r="Y1609" s="342"/>
      <c r="Z1609" s="342"/>
      <c r="AA1609" s="342"/>
      <c r="AB1609" s="342"/>
      <c r="AC1609" s="342"/>
      <c r="AD1609" s="339"/>
    </row>
    <row r="1610" spans="18:30" x14ac:dyDescent="0.25">
      <c r="R1610" s="342"/>
      <c r="S1610" s="342"/>
      <c r="T1610" s="342"/>
      <c r="U1610" s="342"/>
      <c r="V1610" s="342"/>
      <c r="W1610" s="342"/>
      <c r="X1610" s="342"/>
      <c r="Y1610" s="342"/>
      <c r="Z1610" s="342"/>
      <c r="AA1610" s="342"/>
      <c r="AB1610" s="342"/>
      <c r="AC1610" s="342"/>
      <c r="AD1610" s="339"/>
    </row>
    <row r="1611" spans="18:30" x14ac:dyDescent="0.25">
      <c r="R1611" s="342"/>
      <c r="S1611" s="342"/>
      <c r="T1611" s="342"/>
      <c r="U1611" s="342"/>
      <c r="V1611" s="342"/>
      <c r="W1611" s="342"/>
      <c r="X1611" s="342"/>
      <c r="Y1611" s="342"/>
      <c r="Z1611" s="342"/>
      <c r="AA1611" s="342"/>
      <c r="AB1611" s="342"/>
      <c r="AC1611" s="342"/>
      <c r="AD1611" s="339"/>
    </row>
    <row r="1612" spans="18:30" x14ac:dyDescent="0.25">
      <c r="R1612" s="342"/>
      <c r="S1612" s="342"/>
      <c r="T1612" s="342"/>
      <c r="U1612" s="342"/>
      <c r="V1612" s="342"/>
      <c r="W1612" s="342"/>
      <c r="X1612" s="342"/>
      <c r="Y1612" s="342"/>
      <c r="Z1612" s="342"/>
      <c r="AA1612" s="342"/>
      <c r="AB1612" s="342"/>
      <c r="AC1612" s="342"/>
      <c r="AD1612" s="339"/>
    </row>
    <row r="1613" spans="18:30" x14ac:dyDescent="0.25">
      <c r="R1613" s="342"/>
      <c r="S1613" s="342"/>
      <c r="T1613" s="342"/>
      <c r="U1613" s="342"/>
      <c r="V1613" s="342"/>
      <c r="W1613" s="342"/>
      <c r="X1613" s="342"/>
      <c r="Y1613" s="342"/>
      <c r="Z1613" s="342"/>
      <c r="AA1613" s="342"/>
      <c r="AB1613" s="342"/>
      <c r="AC1613" s="342"/>
      <c r="AD1613" s="339"/>
    </row>
    <row r="1614" spans="18:30" x14ac:dyDescent="0.25">
      <c r="R1614" s="342"/>
      <c r="S1614" s="342"/>
      <c r="T1614" s="342"/>
      <c r="U1614" s="342"/>
      <c r="V1614" s="342"/>
      <c r="W1614" s="342"/>
      <c r="X1614" s="342"/>
      <c r="Y1614" s="342"/>
      <c r="Z1614" s="342"/>
      <c r="AA1614" s="342"/>
      <c r="AB1614" s="342"/>
      <c r="AC1614" s="342"/>
      <c r="AD1614" s="339"/>
    </row>
    <row r="1615" spans="18:30" x14ac:dyDescent="0.25">
      <c r="R1615" s="342"/>
      <c r="S1615" s="342"/>
      <c r="T1615" s="342"/>
      <c r="U1615" s="342"/>
      <c r="V1615" s="342"/>
      <c r="W1615" s="342"/>
      <c r="X1615" s="342"/>
      <c r="Y1615" s="342"/>
      <c r="Z1615" s="342"/>
      <c r="AA1615" s="342"/>
      <c r="AB1615" s="342"/>
      <c r="AC1615" s="342"/>
      <c r="AD1615" s="339"/>
    </row>
    <row r="1616" spans="18:30" x14ac:dyDescent="0.25">
      <c r="R1616" s="342"/>
      <c r="S1616" s="342"/>
      <c r="T1616" s="342"/>
      <c r="U1616" s="342"/>
      <c r="V1616" s="342"/>
      <c r="W1616" s="342"/>
      <c r="X1616" s="342"/>
      <c r="Y1616" s="342"/>
      <c r="Z1616" s="342"/>
      <c r="AA1616" s="342"/>
      <c r="AB1616" s="342"/>
      <c r="AC1616" s="342"/>
      <c r="AD1616" s="339"/>
    </row>
    <row r="1617" spans="18:30" x14ac:dyDescent="0.25">
      <c r="R1617" s="342"/>
      <c r="S1617" s="342"/>
      <c r="T1617" s="342"/>
      <c r="U1617" s="342"/>
      <c r="V1617" s="342"/>
      <c r="W1617" s="342"/>
      <c r="X1617" s="342"/>
      <c r="Y1617" s="342"/>
      <c r="Z1617" s="342"/>
      <c r="AA1617" s="342"/>
      <c r="AB1617" s="342"/>
      <c r="AC1617" s="342"/>
      <c r="AD1617" s="339"/>
    </row>
  </sheetData>
  <sheetProtection formatCells="0" formatColumns="0" formatRows="0" insertHyperlinks="0" sort="0" autoFilter="0" pivotTables="0"/>
  <mergeCells count="208">
    <mergeCell ref="A1:D3"/>
    <mergeCell ref="E1:AY1"/>
    <mergeCell ref="E2:AY2"/>
    <mergeCell ref="E3:AD3"/>
    <mergeCell ref="AE3:AY3"/>
    <mergeCell ref="A4:D4"/>
    <mergeCell ref="E4:AY4"/>
    <mergeCell ref="A5:D5"/>
    <mergeCell ref="E5:AY5"/>
    <mergeCell ref="A6:D6"/>
    <mergeCell ref="E6:AY6"/>
    <mergeCell ref="A7:AY7"/>
    <mergeCell ref="A8:F8"/>
    <mergeCell ref="G8:S8"/>
    <mergeCell ref="T8:AF8"/>
    <mergeCell ref="AG8:AK8"/>
    <mergeCell ref="AL8:AM8"/>
    <mergeCell ref="AO8:AX8"/>
    <mergeCell ref="AY8:AY9"/>
    <mergeCell ref="A10:A15"/>
    <mergeCell ref="B10:B15"/>
    <mergeCell ref="C10:C15"/>
    <mergeCell ref="AF10:AF15"/>
    <mergeCell ref="AG10:AG15"/>
    <mergeCell ref="AH10:AH15"/>
    <mergeCell ref="AI10:AI15"/>
    <mergeCell ref="AJ10:AJ15"/>
    <mergeCell ref="AW10:AW15"/>
    <mergeCell ref="AX10:AX15"/>
    <mergeCell ref="AY10:AY15"/>
    <mergeCell ref="A16:A51"/>
    <mergeCell ref="B16:B51"/>
    <mergeCell ref="C16:C21"/>
    <mergeCell ref="AF16:AF21"/>
    <mergeCell ref="AG16:AG21"/>
    <mergeCell ref="AH16:AH21"/>
    <mergeCell ref="AI16:AI21"/>
    <mergeCell ref="AQ10:AQ15"/>
    <mergeCell ref="AR10:AR15"/>
    <mergeCell ref="AS10:AS15"/>
    <mergeCell ref="AT10:AT15"/>
    <mergeCell ref="AU10:AU15"/>
    <mergeCell ref="AV10:AV15"/>
    <mergeCell ref="AK10:AK15"/>
    <mergeCell ref="AL10:AL15"/>
    <mergeCell ref="AM10:AM15"/>
    <mergeCell ref="AN10:AN15"/>
    <mergeCell ref="AO10:AO15"/>
    <mergeCell ref="AP10:AP15"/>
    <mergeCell ref="AV16:AV21"/>
    <mergeCell ref="AW16:AW21"/>
    <mergeCell ref="AX16:AX21"/>
    <mergeCell ref="AY16:AY21"/>
    <mergeCell ref="C22:C27"/>
    <mergeCell ref="AF22:AF27"/>
    <mergeCell ref="AG22:AG27"/>
    <mergeCell ref="AH22:AH27"/>
    <mergeCell ref="AI22:AI27"/>
    <mergeCell ref="AJ22:AJ27"/>
    <mergeCell ref="AP16:AP21"/>
    <mergeCell ref="AQ16:AQ21"/>
    <mergeCell ref="AR16:AR21"/>
    <mergeCell ref="AS16:AS21"/>
    <mergeCell ref="AT16:AT21"/>
    <mergeCell ref="AU16:AU21"/>
    <mergeCell ref="AJ16:AJ21"/>
    <mergeCell ref="AK16:AK21"/>
    <mergeCell ref="AL16:AL21"/>
    <mergeCell ref="AM16:AM21"/>
    <mergeCell ref="AN16:AN21"/>
    <mergeCell ref="AO16:AO21"/>
    <mergeCell ref="AW22:AW27"/>
    <mergeCell ref="AX22:AX27"/>
    <mergeCell ref="AY22:AY27"/>
    <mergeCell ref="C28:C33"/>
    <mergeCell ref="AF28:AF33"/>
    <mergeCell ref="AG28:AG33"/>
    <mergeCell ref="AH28:AH33"/>
    <mergeCell ref="AI28:AI33"/>
    <mergeCell ref="AJ28:AJ33"/>
    <mergeCell ref="AK28:AK33"/>
    <mergeCell ref="AQ22:AQ27"/>
    <mergeCell ref="AR22:AR27"/>
    <mergeCell ref="AS22:AS27"/>
    <mergeCell ref="AT22:AT27"/>
    <mergeCell ref="AU22:AU27"/>
    <mergeCell ref="AV22:AV27"/>
    <mergeCell ref="AK22:AK27"/>
    <mergeCell ref="AL22:AL27"/>
    <mergeCell ref="AM22:AM27"/>
    <mergeCell ref="AN22:AN27"/>
    <mergeCell ref="AO22:AO27"/>
    <mergeCell ref="AP22:AP27"/>
    <mergeCell ref="AX28:AX33"/>
    <mergeCell ref="AY28:AY33"/>
    <mergeCell ref="C34:C39"/>
    <mergeCell ref="AF34:AF39"/>
    <mergeCell ref="AG34:AG39"/>
    <mergeCell ref="AH34:AH39"/>
    <mergeCell ref="AI34:AI39"/>
    <mergeCell ref="AJ34:AJ39"/>
    <mergeCell ref="AK34:AK39"/>
    <mergeCell ref="AL34:AL39"/>
    <mergeCell ref="AR28:AR33"/>
    <mergeCell ref="AS28:AS33"/>
    <mergeCell ref="AT28:AT33"/>
    <mergeCell ref="AU28:AU33"/>
    <mergeCell ref="AV28:AV33"/>
    <mergeCell ref="AW28:AW33"/>
    <mergeCell ref="AL28:AL33"/>
    <mergeCell ref="AM28:AM33"/>
    <mergeCell ref="AN28:AN33"/>
    <mergeCell ref="AO28:AO33"/>
    <mergeCell ref="AP28:AP33"/>
    <mergeCell ref="AQ28:AQ33"/>
    <mergeCell ref="AY34:AY39"/>
    <mergeCell ref="C40:C45"/>
    <mergeCell ref="AF40:AF45"/>
    <mergeCell ref="AG40:AG45"/>
    <mergeCell ref="AH40:AH45"/>
    <mergeCell ref="AI40:AI45"/>
    <mergeCell ref="AJ40:AJ45"/>
    <mergeCell ref="AK40:AK45"/>
    <mergeCell ref="AL40:AL45"/>
    <mergeCell ref="AM40:AM45"/>
    <mergeCell ref="AS34:AS39"/>
    <mergeCell ref="AT34:AT39"/>
    <mergeCell ref="AU34:AU39"/>
    <mergeCell ref="AV34:AV39"/>
    <mergeCell ref="AW34:AW39"/>
    <mergeCell ref="AX34:AX39"/>
    <mergeCell ref="AM34:AM39"/>
    <mergeCell ref="AN34:AN39"/>
    <mergeCell ref="AO34:AO39"/>
    <mergeCell ref="AP34:AP39"/>
    <mergeCell ref="AQ34:AQ39"/>
    <mergeCell ref="AR34:AR39"/>
    <mergeCell ref="AY46:AY51"/>
    <mergeCell ref="AT40:AT45"/>
    <mergeCell ref="AU40:AU45"/>
    <mergeCell ref="AV40:AV45"/>
    <mergeCell ref="AW40:AW45"/>
    <mergeCell ref="AX40:AX45"/>
    <mergeCell ref="AY40:AY45"/>
    <mergeCell ref="AN40:AN45"/>
    <mergeCell ref="AO40:AO45"/>
    <mergeCell ref="AP40:AP45"/>
    <mergeCell ref="AQ40:AQ45"/>
    <mergeCell ref="AR40:AR45"/>
    <mergeCell ref="AS40:AS45"/>
    <mergeCell ref="C52:C57"/>
    <mergeCell ref="AF52:AF57"/>
    <mergeCell ref="AG52:AG57"/>
    <mergeCell ref="AH52:AH57"/>
    <mergeCell ref="C46:C51"/>
    <mergeCell ref="AF46:AF51"/>
    <mergeCell ref="AO46:AO51"/>
    <mergeCell ref="AP46:AP51"/>
    <mergeCell ref="AX46:AX51"/>
    <mergeCell ref="AU52:AU57"/>
    <mergeCell ref="AV52:AV57"/>
    <mergeCell ref="AW52:AW57"/>
    <mergeCell ref="AX52:AX57"/>
    <mergeCell ref="AY52:AY57"/>
    <mergeCell ref="A58:A63"/>
    <mergeCell ref="B58:B63"/>
    <mergeCell ref="C58:C63"/>
    <mergeCell ref="AF58:AF63"/>
    <mergeCell ref="AG58:AG63"/>
    <mergeCell ref="AO52:AO57"/>
    <mergeCell ref="AP52:AP57"/>
    <mergeCell ref="AQ52:AQ57"/>
    <mergeCell ref="AR52:AR57"/>
    <mergeCell ref="AS52:AS57"/>
    <mergeCell ref="AT52:AT57"/>
    <mergeCell ref="AI52:AI57"/>
    <mergeCell ref="AJ52:AJ57"/>
    <mergeCell ref="AK52:AK57"/>
    <mergeCell ref="AL52:AL57"/>
    <mergeCell ref="AM52:AM57"/>
    <mergeCell ref="AN52:AN57"/>
    <mergeCell ref="A52:A57"/>
    <mergeCell ref="B52:B57"/>
    <mergeCell ref="AV58:AV63"/>
    <mergeCell ref="AW58:AW63"/>
    <mergeCell ref="AX58:AX63"/>
    <mergeCell ref="AY58:AY63"/>
    <mergeCell ref="AN58:AN63"/>
    <mergeCell ref="AO58:AO63"/>
    <mergeCell ref="AP58:AP63"/>
    <mergeCell ref="AQ58:AQ63"/>
    <mergeCell ref="AR58:AR63"/>
    <mergeCell ref="AS58:AS63"/>
    <mergeCell ref="A64:C66"/>
    <mergeCell ref="B69:D69"/>
    <mergeCell ref="E69:R69"/>
    <mergeCell ref="B70:D70"/>
    <mergeCell ref="E70:R70"/>
    <mergeCell ref="B71:D71"/>
    <mergeCell ref="E71:R71"/>
    <mergeCell ref="AT58:AT63"/>
    <mergeCell ref="AU58:AU63"/>
    <mergeCell ref="AH58:AH63"/>
    <mergeCell ref="AI58:AI63"/>
    <mergeCell ref="AJ58:AJ63"/>
    <mergeCell ref="AK58:AK63"/>
    <mergeCell ref="AL58:AL63"/>
    <mergeCell ref="AM58:AM63"/>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739"/>
  <sheetViews>
    <sheetView zoomScale="59" zoomScaleNormal="59" zoomScalePageLayoutView="69" workbookViewId="0">
      <selection sqref="A1:B3"/>
    </sheetView>
  </sheetViews>
  <sheetFormatPr baseColWidth="10" defaultRowHeight="15" x14ac:dyDescent="0.25"/>
  <cols>
    <col min="1" max="1" width="16.42578125" customWidth="1"/>
    <col min="2" max="2" width="23.5703125" customWidth="1"/>
    <col min="3" max="3" width="23.7109375" customWidth="1"/>
    <col min="4" max="4" width="38.7109375" customWidth="1"/>
    <col min="5" max="5" width="24.85546875" customWidth="1"/>
    <col min="6" max="6" width="24.28515625" customWidth="1"/>
    <col min="7" max="7" width="24.42578125" customWidth="1"/>
    <col min="8" max="8" width="31.7109375" customWidth="1"/>
    <col min="9" max="9" width="18.42578125" customWidth="1"/>
    <col min="10" max="10" width="15.140625" customWidth="1"/>
    <col min="12" max="12" width="14.42578125" customWidth="1"/>
    <col min="13" max="13" width="14.140625" customWidth="1"/>
    <col min="14" max="14" width="34.28515625" customWidth="1"/>
  </cols>
  <sheetData>
    <row r="1" spans="1:14" ht="30.75" customHeight="1" x14ac:dyDescent="0.25">
      <c r="A1" s="863"/>
      <c r="B1" s="970"/>
      <c r="C1" s="1182" t="s">
        <v>39</v>
      </c>
      <c r="D1" s="1183"/>
      <c r="E1" s="1183"/>
      <c r="F1" s="1183"/>
      <c r="G1" s="1183"/>
      <c r="H1" s="1183"/>
      <c r="I1" s="1183"/>
      <c r="J1" s="1183"/>
      <c r="K1" s="1183"/>
      <c r="L1" s="1183"/>
      <c r="M1" s="1183"/>
      <c r="N1" s="1184"/>
    </row>
    <row r="2" spans="1:14" ht="33.75" customHeight="1" thickBot="1" x14ac:dyDescent="0.3">
      <c r="A2" s="865"/>
      <c r="B2" s="971"/>
      <c r="C2" s="1185" t="s">
        <v>120</v>
      </c>
      <c r="D2" s="1186"/>
      <c r="E2" s="1186"/>
      <c r="F2" s="1186"/>
      <c r="G2" s="1186"/>
      <c r="H2" s="1187"/>
      <c r="I2" s="1187"/>
      <c r="J2" s="1187"/>
      <c r="K2" s="1187"/>
      <c r="L2" s="1187"/>
      <c r="M2" s="1187"/>
      <c r="N2" s="1188"/>
    </row>
    <row r="3" spans="1:14" ht="27" thickBot="1" x14ac:dyDescent="0.45">
      <c r="A3" s="972"/>
      <c r="B3" s="974"/>
      <c r="C3" s="1189" t="s">
        <v>40</v>
      </c>
      <c r="D3" s="1190"/>
      <c r="E3" s="1190"/>
      <c r="F3" s="1190"/>
      <c r="G3" s="1190"/>
      <c r="H3" s="1191" t="s">
        <v>272</v>
      </c>
      <c r="I3" s="1192"/>
      <c r="J3" s="1192"/>
      <c r="K3" s="1192"/>
      <c r="L3" s="1192"/>
      <c r="M3" s="1192"/>
      <c r="N3" s="1193"/>
    </row>
    <row r="4" spans="1:14" ht="26.25" customHeight="1" thickBot="1" x14ac:dyDescent="0.3">
      <c r="A4" s="1194" t="s">
        <v>0</v>
      </c>
      <c r="B4" s="1195"/>
      <c r="C4" s="1199" t="s">
        <v>278</v>
      </c>
      <c r="D4" s="1200"/>
      <c r="E4" s="1200"/>
      <c r="F4" s="1200"/>
      <c r="G4" s="1200"/>
      <c r="H4" s="1200"/>
      <c r="I4" s="1200"/>
      <c r="J4" s="1200"/>
      <c r="K4" s="1200"/>
      <c r="L4" s="1200"/>
      <c r="M4" s="1200"/>
      <c r="N4" s="1201"/>
    </row>
    <row r="5" spans="1:14" ht="47.25" customHeight="1" thickBot="1" x14ac:dyDescent="0.3">
      <c r="A5" s="1203" t="s">
        <v>2</v>
      </c>
      <c r="B5" s="1204"/>
      <c r="C5" s="984" t="s">
        <v>279</v>
      </c>
      <c r="D5" s="985"/>
      <c r="E5" s="985"/>
      <c r="F5" s="985"/>
      <c r="G5" s="985"/>
      <c r="H5" s="985"/>
      <c r="I5" s="985"/>
      <c r="J5" s="985"/>
      <c r="K5" s="985"/>
      <c r="L5" s="985"/>
      <c r="M5" s="985"/>
      <c r="N5" s="1202"/>
    </row>
    <row r="6" spans="1:14" ht="15.75" thickBot="1" x14ac:dyDescent="0.3"/>
    <row r="7" spans="1:14" ht="28.5" customHeight="1" x14ac:dyDescent="0.25">
      <c r="A7" s="1196" t="s">
        <v>121</v>
      </c>
      <c r="B7" s="1197"/>
      <c r="C7" s="1197"/>
      <c r="D7" s="1197"/>
      <c r="E7" s="1197"/>
      <c r="F7" s="1197"/>
      <c r="G7" s="1197"/>
      <c r="H7" s="1198"/>
    </row>
    <row r="8" spans="1:14" ht="33.75" customHeight="1" thickBot="1" x14ac:dyDescent="0.3">
      <c r="A8" s="59" t="s">
        <v>49</v>
      </c>
      <c r="B8" s="60" t="s">
        <v>122</v>
      </c>
      <c r="C8" s="60" t="s">
        <v>123</v>
      </c>
      <c r="D8" s="60" t="s">
        <v>124</v>
      </c>
      <c r="E8" s="60" t="s">
        <v>125</v>
      </c>
      <c r="F8" s="60" t="s">
        <v>126</v>
      </c>
      <c r="G8" s="60" t="s">
        <v>127</v>
      </c>
      <c r="H8" s="61" t="s">
        <v>128</v>
      </c>
    </row>
    <row r="9" spans="1:14" ht="16.5" customHeight="1" x14ac:dyDescent="0.25">
      <c r="A9" s="62" t="s">
        <v>129</v>
      </c>
      <c r="B9" s="105" t="s">
        <v>333</v>
      </c>
      <c r="C9" s="106">
        <v>0</v>
      </c>
      <c r="D9" s="107">
        <v>1670000000</v>
      </c>
      <c r="E9" s="107">
        <v>212240000</v>
      </c>
      <c r="F9" s="107">
        <v>212240000</v>
      </c>
      <c r="G9" s="105">
        <v>0</v>
      </c>
      <c r="H9" s="108">
        <f t="shared" ref="H9:H14" si="0">G9/E9</f>
        <v>0</v>
      </c>
    </row>
    <row r="10" spans="1:14" s="445" customFormat="1" ht="16.5" customHeight="1" x14ac:dyDescent="0.25">
      <c r="A10" s="450" t="s">
        <v>130</v>
      </c>
      <c r="B10" s="265" t="s">
        <v>333</v>
      </c>
      <c r="C10" s="449">
        <v>0</v>
      </c>
      <c r="D10" s="447">
        <v>1670000000</v>
      </c>
      <c r="E10" s="447">
        <v>1032117949</v>
      </c>
      <c r="F10" s="447">
        <v>212240000</v>
      </c>
      <c r="G10" s="447">
        <v>124867</v>
      </c>
      <c r="H10" s="451">
        <f t="shared" si="0"/>
        <v>1.209813278811606E-4</v>
      </c>
    </row>
    <row r="11" spans="1:14" ht="16.5" customHeight="1" x14ac:dyDescent="0.25">
      <c r="A11" s="39" t="s">
        <v>131</v>
      </c>
      <c r="B11" s="40" t="s">
        <v>333</v>
      </c>
      <c r="C11" s="109">
        <v>0</v>
      </c>
      <c r="D11" s="110">
        <v>1670000000</v>
      </c>
      <c r="E11" s="110">
        <v>1071288949</v>
      </c>
      <c r="F11" s="110">
        <v>1071288949</v>
      </c>
      <c r="G11" s="110">
        <v>91853665</v>
      </c>
      <c r="H11" s="111">
        <f t="shared" si="0"/>
        <v>8.5741260642837075E-2</v>
      </c>
    </row>
    <row r="12" spans="1:14" ht="16.5" customHeight="1" x14ac:dyDescent="0.25">
      <c r="A12" s="39" t="s">
        <v>132</v>
      </c>
      <c r="B12" s="40" t="s">
        <v>333</v>
      </c>
      <c r="C12" s="109">
        <v>0</v>
      </c>
      <c r="D12" s="110">
        <v>1670000000</v>
      </c>
      <c r="E12" s="110">
        <v>1071288949</v>
      </c>
      <c r="F12" s="110">
        <v>1071288949</v>
      </c>
      <c r="G12" s="110">
        <v>372535630</v>
      </c>
      <c r="H12" s="111">
        <f t="shared" si="0"/>
        <v>0.34774523749894481</v>
      </c>
    </row>
    <row r="13" spans="1:14" ht="16.5" customHeight="1" x14ac:dyDescent="0.25">
      <c r="A13" s="39" t="s">
        <v>133</v>
      </c>
      <c r="B13" s="40" t="s">
        <v>333</v>
      </c>
      <c r="C13" s="109">
        <v>0</v>
      </c>
      <c r="D13" s="110">
        <v>1670000000</v>
      </c>
      <c r="E13" s="110">
        <v>1105656350</v>
      </c>
      <c r="F13" s="110">
        <v>1105656350</v>
      </c>
      <c r="G13" s="110">
        <v>532419409</v>
      </c>
      <c r="H13" s="111">
        <f t="shared" si="0"/>
        <v>0.48154149252613615</v>
      </c>
    </row>
    <row r="14" spans="1:14" ht="16.5" customHeight="1" thickBot="1" x14ac:dyDescent="0.3">
      <c r="A14" s="235" t="s">
        <v>134</v>
      </c>
      <c r="B14" s="42" t="s">
        <v>333</v>
      </c>
      <c r="C14" s="236">
        <v>1670000000</v>
      </c>
      <c r="D14" s="236">
        <v>1670000000</v>
      </c>
      <c r="E14" s="236">
        <v>1595564433</v>
      </c>
      <c r="F14" s="236">
        <v>967082009</v>
      </c>
      <c r="G14" s="236">
        <v>967082009</v>
      </c>
      <c r="H14" s="237">
        <f t="shared" si="0"/>
        <v>0.60610652192947201</v>
      </c>
    </row>
    <row r="15" spans="1:14" ht="16.5" customHeight="1" thickBot="1" x14ac:dyDescent="0.3"/>
    <row r="16" spans="1:14" ht="29.25" customHeight="1" x14ac:dyDescent="0.25">
      <c r="A16" s="1196" t="s">
        <v>135</v>
      </c>
      <c r="B16" s="1197"/>
      <c r="C16" s="1197"/>
      <c r="D16" s="1197"/>
      <c r="E16" s="1197"/>
      <c r="F16" s="1197"/>
      <c r="G16" s="1197"/>
      <c r="H16" s="1198"/>
    </row>
    <row r="17" spans="1:8" ht="25.5" customHeight="1" x14ac:dyDescent="0.25">
      <c r="A17" s="36" t="s">
        <v>50</v>
      </c>
      <c r="B17" s="60" t="s">
        <v>122</v>
      </c>
      <c r="C17" s="60" t="s">
        <v>123</v>
      </c>
      <c r="D17" s="60" t="s">
        <v>124</v>
      </c>
      <c r="E17" s="37" t="s">
        <v>125</v>
      </c>
      <c r="F17" s="37" t="s">
        <v>126</v>
      </c>
      <c r="G17" s="37" t="s">
        <v>127</v>
      </c>
      <c r="H17" s="38" t="s">
        <v>128</v>
      </c>
    </row>
    <row r="18" spans="1:8" ht="16.5" customHeight="1" x14ac:dyDescent="0.25">
      <c r="A18" s="43" t="s">
        <v>136</v>
      </c>
      <c r="B18" s="40" t="s">
        <v>333</v>
      </c>
      <c r="C18" s="109">
        <v>2481000000</v>
      </c>
      <c r="D18" s="109">
        <v>2481000000</v>
      </c>
      <c r="E18" s="40">
        <v>0</v>
      </c>
      <c r="F18" s="40">
        <v>0</v>
      </c>
      <c r="G18" s="40">
        <v>0</v>
      </c>
      <c r="H18" s="41" t="e">
        <f>G18/E18</f>
        <v>#DIV/0!</v>
      </c>
    </row>
    <row r="19" spans="1:8" ht="16.5" customHeight="1" x14ac:dyDescent="0.25">
      <c r="A19" s="43" t="s">
        <v>137</v>
      </c>
      <c r="B19" s="40" t="s">
        <v>333</v>
      </c>
      <c r="C19" s="109">
        <v>2481000000</v>
      </c>
      <c r="D19" s="109">
        <v>2481000000</v>
      </c>
      <c r="E19" s="110">
        <v>342173447</v>
      </c>
      <c r="F19" s="40">
        <v>0</v>
      </c>
      <c r="G19" s="40">
        <v>0</v>
      </c>
      <c r="H19" s="41">
        <f t="shared" ref="H19:H29" si="1">G19/E19</f>
        <v>0</v>
      </c>
    </row>
    <row r="20" spans="1:8" ht="16.5" customHeight="1" x14ac:dyDescent="0.25">
      <c r="A20" s="43" t="s">
        <v>138</v>
      </c>
      <c r="B20" s="40" t="s">
        <v>333</v>
      </c>
      <c r="C20" s="109">
        <v>2481000000</v>
      </c>
      <c r="D20" s="109">
        <v>2481000000</v>
      </c>
      <c r="E20" s="110">
        <v>1363321447</v>
      </c>
      <c r="F20" s="40">
        <v>0</v>
      </c>
      <c r="G20" s="40">
        <v>0</v>
      </c>
      <c r="H20" s="41">
        <f t="shared" si="1"/>
        <v>0</v>
      </c>
    </row>
    <row r="21" spans="1:8" ht="16.5" customHeight="1" x14ac:dyDescent="0.25">
      <c r="A21" s="43" t="s">
        <v>139</v>
      </c>
      <c r="B21" s="40" t="s">
        <v>333</v>
      </c>
      <c r="C21" s="109">
        <v>2481000000</v>
      </c>
      <c r="D21" s="109">
        <v>2481000000</v>
      </c>
      <c r="E21" s="110">
        <v>1549610278</v>
      </c>
      <c r="F21" s="110">
        <v>125724310</v>
      </c>
      <c r="G21" s="110">
        <v>125724310</v>
      </c>
      <c r="H21" s="41">
        <f t="shared" si="1"/>
        <v>8.1132857586789967E-2</v>
      </c>
    </row>
    <row r="22" spans="1:8" ht="16.5" customHeight="1" x14ac:dyDescent="0.25">
      <c r="A22" s="43" t="s">
        <v>140</v>
      </c>
      <c r="B22" s="40" t="s">
        <v>333</v>
      </c>
      <c r="C22" s="109">
        <v>2481000000</v>
      </c>
      <c r="D22" s="109">
        <v>2481000000</v>
      </c>
      <c r="E22" s="110">
        <v>1561690360</v>
      </c>
      <c r="F22" s="110">
        <v>305406360</v>
      </c>
      <c r="G22" s="110">
        <v>305406360</v>
      </c>
      <c r="H22" s="41">
        <f t="shared" si="1"/>
        <v>0.19556140437468025</v>
      </c>
    </row>
    <row r="23" spans="1:8" ht="16.5" customHeight="1" x14ac:dyDescent="0.25">
      <c r="A23" s="43" t="s">
        <v>141</v>
      </c>
      <c r="B23" s="40" t="s">
        <v>333</v>
      </c>
      <c r="C23" s="109">
        <v>2481000000</v>
      </c>
      <c r="D23" s="109">
        <v>2481000000</v>
      </c>
      <c r="E23" s="110">
        <v>1598804329</v>
      </c>
      <c r="F23" s="110">
        <v>497461078</v>
      </c>
      <c r="G23" s="110">
        <v>497461078</v>
      </c>
      <c r="H23" s="41">
        <f t="shared" si="1"/>
        <v>0.31114569117482044</v>
      </c>
    </row>
    <row r="24" spans="1:8" ht="16.5" customHeight="1" x14ac:dyDescent="0.25">
      <c r="A24" s="43" t="s">
        <v>129</v>
      </c>
      <c r="B24" s="40" t="s">
        <v>333</v>
      </c>
      <c r="C24" s="109">
        <v>2481000000</v>
      </c>
      <c r="D24" s="109">
        <v>2481000000</v>
      </c>
      <c r="E24" s="40"/>
      <c r="F24" s="40"/>
      <c r="G24" s="40"/>
      <c r="H24" s="41" t="e">
        <f t="shared" si="1"/>
        <v>#DIV/0!</v>
      </c>
    </row>
    <row r="25" spans="1:8" s="445" customFormat="1" ht="16.5" customHeight="1" x14ac:dyDescent="0.25">
      <c r="A25" s="446" t="s">
        <v>130</v>
      </c>
      <c r="B25" s="265" t="s">
        <v>333</v>
      </c>
      <c r="C25" s="449">
        <v>2481000000</v>
      </c>
      <c r="D25" s="449">
        <v>2481000000</v>
      </c>
      <c r="E25" s="265"/>
      <c r="F25" s="265"/>
      <c r="G25" s="265"/>
      <c r="H25" s="260" t="e">
        <f t="shared" si="1"/>
        <v>#DIV/0!</v>
      </c>
    </row>
    <row r="26" spans="1:8" ht="16.5" customHeight="1" x14ac:dyDescent="0.25">
      <c r="A26" s="43" t="s">
        <v>131</v>
      </c>
      <c r="B26" s="40" t="s">
        <v>333</v>
      </c>
      <c r="C26" s="109">
        <v>2481000000</v>
      </c>
      <c r="D26" s="109">
        <v>2481000000</v>
      </c>
      <c r="E26" s="110">
        <v>1757130653</v>
      </c>
      <c r="F26" s="110">
        <v>1093186011</v>
      </c>
      <c r="G26" s="110">
        <v>1093186011</v>
      </c>
      <c r="H26" s="41">
        <f t="shared" si="1"/>
        <v>0.62214270130315685</v>
      </c>
    </row>
    <row r="27" spans="1:8" ht="16.5" customHeight="1" x14ac:dyDescent="0.25">
      <c r="A27" s="43" t="s">
        <v>132</v>
      </c>
      <c r="B27" s="40" t="s">
        <v>333</v>
      </c>
      <c r="C27" s="109">
        <v>2481000000</v>
      </c>
      <c r="D27" s="109">
        <v>2481000000</v>
      </c>
      <c r="E27" s="110">
        <v>1889218864</v>
      </c>
      <c r="F27" s="110">
        <v>1292053011</v>
      </c>
      <c r="G27" s="110">
        <v>1292053011</v>
      </c>
      <c r="H27" s="41">
        <f t="shared" si="1"/>
        <v>0.68390859080475497</v>
      </c>
    </row>
    <row r="28" spans="1:8" ht="16.5" customHeight="1" x14ac:dyDescent="0.25">
      <c r="A28" s="43" t="s">
        <v>133</v>
      </c>
      <c r="B28" s="40" t="s">
        <v>333</v>
      </c>
      <c r="C28" s="109">
        <v>2481000000</v>
      </c>
      <c r="D28" s="109">
        <v>2481000000</v>
      </c>
      <c r="E28" s="110">
        <v>2109236997</v>
      </c>
      <c r="F28" s="110">
        <v>1495436254</v>
      </c>
      <c r="G28" s="110">
        <v>1495436254</v>
      </c>
      <c r="H28" s="41">
        <f t="shared" si="1"/>
        <v>0.70899394241945402</v>
      </c>
    </row>
    <row r="29" spans="1:8" ht="16.5" customHeight="1" thickBot="1" x14ac:dyDescent="0.3">
      <c r="A29" s="44" t="s">
        <v>134</v>
      </c>
      <c r="B29" s="40" t="s">
        <v>333</v>
      </c>
      <c r="C29" s="109">
        <v>2257534457</v>
      </c>
      <c r="D29" s="109">
        <v>2257534457</v>
      </c>
      <c r="E29" s="110">
        <v>2195547343</v>
      </c>
      <c r="F29" s="110">
        <v>1831570948</v>
      </c>
      <c r="G29" s="110">
        <v>1831570948</v>
      </c>
      <c r="H29" s="41">
        <f t="shared" si="1"/>
        <v>0.83422065747730045</v>
      </c>
    </row>
    <row r="30" spans="1:8" ht="16.5" customHeight="1" thickBot="1" x14ac:dyDescent="0.3"/>
    <row r="31" spans="1:8" ht="24.75" customHeight="1" x14ac:dyDescent="0.25">
      <c r="A31" s="1196" t="s">
        <v>142</v>
      </c>
      <c r="B31" s="1197"/>
      <c r="C31" s="1197"/>
      <c r="D31" s="1197"/>
      <c r="E31" s="1197"/>
      <c r="F31" s="1197"/>
      <c r="G31" s="1197"/>
      <c r="H31" s="1198"/>
    </row>
    <row r="32" spans="1:8" ht="25.5" customHeight="1" thickBot="1" x14ac:dyDescent="0.3">
      <c r="A32" s="36" t="s">
        <v>62</v>
      </c>
      <c r="B32" s="37" t="s">
        <v>122</v>
      </c>
      <c r="C32" s="37" t="s">
        <v>123</v>
      </c>
      <c r="D32" s="37" t="s">
        <v>124</v>
      </c>
      <c r="E32" s="37" t="s">
        <v>125</v>
      </c>
      <c r="F32" s="37" t="s">
        <v>126</v>
      </c>
      <c r="G32" s="37" t="s">
        <v>127</v>
      </c>
      <c r="H32" s="38" t="s">
        <v>128</v>
      </c>
    </row>
    <row r="33" spans="1:8" ht="16.5" customHeight="1" x14ac:dyDescent="0.25">
      <c r="A33" s="43" t="s">
        <v>136</v>
      </c>
      <c r="B33" s="105" t="s">
        <v>333</v>
      </c>
      <c r="C33" s="106">
        <v>3246551000</v>
      </c>
      <c r="D33" s="106">
        <v>3246551000</v>
      </c>
      <c r="E33" s="110">
        <v>2262659425</v>
      </c>
      <c r="F33" s="40">
        <v>0</v>
      </c>
      <c r="G33" s="40">
        <v>0</v>
      </c>
      <c r="H33" s="161">
        <f>G33/E33</f>
        <v>0</v>
      </c>
    </row>
    <row r="34" spans="1:8" ht="16.5" customHeight="1" x14ac:dyDescent="0.25">
      <c r="A34" s="43" t="s">
        <v>137</v>
      </c>
      <c r="B34" s="40" t="s">
        <v>333</v>
      </c>
      <c r="C34" s="109">
        <v>3246551000</v>
      </c>
      <c r="D34" s="109">
        <v>3246551000</v>
      </c>
      <c r="E34" s="110">
        <v>2262659425</v>
      </c>
      <c r="F34" s="110">
        <v>58515937</v>
      </c>
      <c r="G34" s="110">
        <v>58515937</v>
      </c>
      <c r="H34" s="162">
        <f t="shared" ref="H34:H44" si="2">G34/E34</f>
        <v>2.5861575256735776E-2</v>
      </c>
    </row>
    <row r="35" spans="1:8" ht="16.5" customHeight="1" x14ac:dyDescent="0.25">
      <c r="A35" s="43" t="s">
        <v>138</v>
      </c>
      <c r="B35" s="53" t="s">
        <v>333</v>
      </c>
      <c r="C35" s="163">
        <v>3246551000</v>
      </c>
      <c r="D35" s="163">
        <v>3246551000</v>
      </c>
      <c r="E35" s="110">
        <v>2262659425</v>
      </c>
      <c r="F35" s="110">
        <v>321736737</v>
      </c>
      <c r="G35" s="110">
        <v>321736737</v>
      </c>
      <c r="H35" s="162">
        <f t="shared" si="2"/>
        <v>0.14219406307690341</v>
      </c>
    </row>
    <row r="36" spans="1:8" ht="16.5" customHeight="1" x14ac:dyDescent="0.25">
      <c r="A36" s="43" t="s">
        <v>139</v>
      </c>
      <c r="B36" s="53" t="s">
        <v>333</v>
      </c>
      <c r="C36" s="163">
        <v>3246551000</v>
      </c>
      <c r="D36" s="163">
        <v>3246551000</v>
      </c>
      <c r="E36" s="110">
        <v>2262659425</v>
      </c>
      <c r="F36" s="110">
        <v>568781070</v>
      </c>
      <c r="G36" s="110">
        <v>568781070</v>
      </c>
      <c r="H36" s="162">
        <f t="shared" si="2"/>
        <v>0.25137723499859022</v>
      </c>
    </row>
    <row r="37" spans="1:8" ht="16.5" customHeight="1" x14ac:dyDescent="0.25">
      <c r="A37" s="43" t="s">
        <v>140</v>
      </c>
      <c r="B37" s="53" t="s">
        <v>333</v>
      </c>
      <c r="C37" s="163">
        <v>3246551000</v>
      </c>
      <c r="D37" s="163">
        <v>3246551000</v>
      </c>
      <c r="E37" s="110">
        <v>2262659425</v>
      </c>
      <c r="F37" s="110">
        <v>862552241</v>
      </c>
      <c r="G37" s="110">
        <v>862552241</v>
      </c>
      <c r="H37" s="162">
        <f t="shared" si="2"/>
        <v>0.38121169782323738</v>
      </c>
    </row>
    <row r="38" spans="1:8" ht="16.5" customHeight="1" x14ac:dyDescent="0.25">
      <c r="A38" s="43" t="s">
        <v>141</v>
      </c>
      <c r="B38" s="53" t="s">
        <v>333</v>
      </c>
      <c r="C38" s="163">
        <v>3246551000</v>
      </c>
      <c r="D38" s="163">
        <v>3246551000</v>
      </c>
      <c r="E38" s="110">
        <v>2362659425</v>
      </c>
      <c r="F38" s="110">
        <v>1146717972</v>
      </c>
      <c r="G38" s="110">
        <v>1146717972</v>
      </c>
      <c r="H38" s="162">
        <f t="shared" si="2"/>
        <v>0.48535051639954413</v>
      </c>
    </row>
    <row r="39" spans="1:8" ht="16.5" customHeight="1" x14ac:dyDescent="0.25">
      <c r="A39" s="43" t="s">
        <v>129</v>
      </c>
      <c r="B39" s="53" t="s">
        <v>333</v>
      </c>
      <c r="C39" s="163">
        <v>3246551000</v>
      </c>
      <c r="D39" s="163">
        <v>3246551000</v>
      </c>
      <c r="E39" s="110">
        <v>2417118925</v>
      </c>
      <c r="F39" s="110">
        <v>1431884541</v>
      </c>
      <c r="G39" s="110">
        <v>1431884541</v>
      </c>
      <c r="H39" s="162">
        <f t="shared" si="2"/>
        <v>0.5923930867406535</v>
      </c>
    </row>
    <row r="40" spans="1:8" s="445" customFormat="1" ht="16.5" customHeight="1" x14ac:dyDescent="0.25">
      <c r="A40" s="446" t="s">
        <v>130</v>
      </c>
      <c r="B40" s="262" t="s">
        <v>333</v>
      </c>
      <c r="C40" s="263">
        <v>3246551000</v>
      </c>
      <c r="D40" s="263">
        <v>3246551000</v>
      </c>
      <c r="E40" s="447">
        <v>2377805058</v>
      </c>
      <c r="F40" s="447">
        <v>1737738741</v>
      </c>
      <c r="G40" s="447">
        <v>1737738741</v>
      </c>
      <c r="H40" s="448">
        <f t="shared" si="2"/>
        <v>0.73081631951007486</v>
      </c>
    </row>
    <row r="41" spans="1:8" ht="16.5" customHeight="1" x14ac:dyDescent="0.25">
      <c r="A41" s="43" t="s">
        <v>131</v>
      </c>
      <c r="B41" s="53" t="s">
        <v>333</v>
      </c>
      <c r="C41" s="163">
        <v>3246551000</v>
      </c>
      <c r="D41" s="163">
        <v>3246551000</v>
      </c>
      <c r="E41" s="110">
        <v>3075127892</v>
      </c>
      <c r="F41" s="110">
        <v>2000653068</v>
      </c>
      <c r="G41" s="110">
        <v>2000653068</v>
      </c>
      <c r="H41" s="162">
        <f t="shared" si="2"/>
        <v>0.65059182520659864</v>
      </c>
    </row>
    <row r="42" spans="1:8" ht="16.5" customHeight="1" x14ac:dyDescent="0.25">
      <c r="A42" s="43" t="s">
        <v>132</v>
      </c>
      <c r="B42" s="53" t="s">
        <v>333</v>
      </c>
      <c r="C42" s="163">
        <v>3246551000</v>
      </c>
      <c r="D42" s="163">
        <v>3396551000</v>
      </c>
      <c r="E42" s="110">
        <v>3116253992</v>
      </c>
      <c r="F42" s="110">
        <v>2247670232</v>
      </c>
      <c r="G42" s="110">
        <v>2247670232</v>
      </c>
      <c r="H42" s="162">
        <f t="shared" si="2"/>
        <v>0.72127311758610979</v>
      </c>
    </row>
    <row r="43" spans="1:8" ht="16.5" customHeight="1" x14ac:dyDescent="0.25">
      <c r="A43" s="43" t="s">
        <v>133</v>
      </c>
      <c r="B43" s="53" t="s">
        <v>333</v>
      </c>
      <c r="C43" s="163">
        <v>3246551000</v>
      </c>
      <c r="D43" s="163">
        <v>3396551000</v>
      </c>
      <c r="E43" s="110">
        <v>3116253992</v>
      </c>
      <c r="F43" s="110">
        <v>3137229225</v>
      </c>
      <c r="G43" s="110">
        <v>2526712131</v>
      </c>
      <c r="H43" s="162">
        <f t="shared" si="2"/>
        <v>0.81081713412531109</v>
      </c>
    </row>
    <row r="44" spans="1:8" ht="16.5" customHeight="1" thickBot="1" x14ac:dyDescent="0.3">
      <c r="A44" s="44" t="s">
        <v>134</v>
      </c>
      <c r="B44" s="53" t="s">
        <v>333</v>
      </c>
      <c r="C44" s="163">
        <v>3246551000</v>
      </c>
      <c r="D44" s="163">
        <v>3289807952</v>
      </c>
      <c r="E44" s="110">
        <v>3251414925</v>
      </c>
      <c r="F44" s="110">
        <v>2951912130</v>
      </c>
      <c r="G44" s="110">
        <v>2951912130</v>
      </c>
      <c r="H44" s="162">
        <f t="shared" si="2"/>
        <v>0.90788539700143012</v>
      </c>
    </row>
    <row r="45" spans="1:8" ht="16.5" customHeight="1" thickBot="1" x14ac:dyDescent="0.3"/>
    <row r="46" spans="1:8" ht="27.75" customHeight="1" x14ac:dyDescent="0.25">
      <c r="A46" s="1196" t="s">
        <v>143</v>
      </c>
      <c r="B46" s="1197"/>
      <c r="C46" s="1197"/>
      <c r="D46" s="1197"/>
      <c r="E46" s="1197"/>
      <c r="F46" s="1197"/>
      <c r="G46" s="1197"/>
      <c r="H46" s="1198"/>
    </row>
    <row r="47" spans="1:8" ht="25.5" customHeight="1" x14ac:dyDescent="0.25">
      <c r="A47" s="36" t="s">
        <v>63</v>
      </c>
      <c r="B47" s="37" t="s">
        <v>122</v>
      </c>
      <c r="C47" s="37" t="s">
        <v>123</v>
      </c>
      <c r="D47" s="37" t="s">
        <v>124</v>
      </c>
      <c r="E47" s="37" t="s">
        <v>125</v>
      </c>
      <c r="F47" s="37" t="s">
        <v>126</v>
      </c>
      <c r="G47" s="37" t="s">
        <v>127</v>
      </c>
      <c r="H47" s="38" t="s">
        <v>128</v>
      </c>
    </row>
    <row r="48" spans="1:8" ht="16.5" customHeight="1" x14ac:dyDescent="0.25">
      <c r="A48" s="43" t="s">
        <v>136</v>
      </c>
      <c r="B48" s="53" t="s">
        <v>333</v>
      </c>
      <c r="C48" s="163">
        <v>3392716000</v>
      </c>
      <c r="D48" s="163">
        <v>3392716000</v>
      </c>
      <c r="E48" s="163">
        <v>1517374400</v>
      </c>
      <c r="F48" s="163">
        <v>0</v>
      </c>
      <c r="G48" s="163">
        <v>0</v>
      </c>
      <c r="H48" s="161">
        <f>G48/E48</f>
        <v>0</v>
      </c>
    </row>
    <row r="49" spans="1:8" ht="16.5" customHeight="1" x14ac:dyDescent="0.25">
      <c r="A49" s="43" t="s">
        <v>137</v>
      </c>
      <c r="B49" s="53" t="s">
        <v>333</v>
      </c>
      <c r="C49" s="163">
        <v>3392716000</v>
      </c>
      <c r="D49" s="163">
        <v>3392716000</v>
      </c>
      <c r="E49" s="163">
        <v>2350844400</v>
      </c>
      <c r="F49" s="163">
        <v>20453069</v>
      </c>
      <c r="G49" s="163">
        <v>20453069</v>
      </c>
      <c r="H49" s="230">
        <f t="shared" ref="H49:H59" si="3">G49/E49</f>
        <v>8.7003074299600597E-3</v>
      </c>
    </row>
    <row r="50" spans="1:8" ht="16.5" customHeight="1" x14ac:dyDescent="0.25">
      <c r="A50" s="43" t="s">
        <v>138</v>
      </c>
      <c r="B50" s="53" t="s">
        <v>333</v>
      </c>
      <c r="C50" s="163">
        <v>3392716000</v>
      </c>
      <c r="D50" s="163">
        <v>3392716000</v>
      </c>
      <c r="E50" s="163">
        <v>2475353400</v>
      </c>
      <c r="F50" s="163">
        <v>215185056</v>
      </c>
      <c r="G50" s="163">
        <v>215185056</v>
      </c>
      <c r="H50" s="230">
        <f t="shared" si="3"/>
        <v>8.6931044270284807E-2</v>
      </c>
    </row>
    <row r="51" spans="1:8" ht="16.5" customHeight="1" x14ac:dyDescent="0.25">
      <c r="A51" s="43" t="s">
        <v>139</v>
      </c>
      <c r="B51" s="53" t="s">
        <v>333</v>
      </c>
      <c r="C51" s="163">
        <v>3392716000</v>
      </c>
      <c r="D51" s="163">
        <v>3392716000</v>
      </c>
      <c r="E51" s="163">
        <v>2528483400</v>
      </c>
      <c r="F51" s="163">
        <v>450323562</v>
      </c>
      <c r="G51" s="163">
        <v>450323562</v>
      </c>
      <c r="H51" s="230">
        <f t="shared" si="3"/>
        <v>0.17810026437191559</v>
      </c>
    </row>
    <row r="52" spans="1:8" ht="16.5" customHeight="1" x14ac:dyDescent="0.25">
      <c r="A52" s="43" t="s">
        <v>140</v>
      </c>
      <c r="B52" s="262" t="s">
        <v>333</v>
      </c>
      <c r="C52" s="263">
        <v>3392716000</v>
      </c>
      <c r="D52" s="263">
        <v>3392716000</v>
      </c>
      <c r="E52" s="263">
        <v>2644972899</v>
      </c>
      <c r="F52" s="263">
        <v>694547276</v>
      </c>
      <c r="G52" s="263">
        <v>694547276</v>
      </c>
      <c r="H52" s="264">
        <f t="shared" si="3"/>
        <v>0.26259145273760326</v>
      </c>
    </row>
    <row r="53" spans="1:8" ht="16.5" customHeight="1" x14ac:dyDescent="0.25">
      <c r="A53" s="43" t="s">
        <v>141</v>
      </c>
      <c r="B53" s="262" t="s">
        <v>333</v>
      </c>
      <c r="C53" s="263">
        <v>3392716000</v>
      </c>
      <c r="D53" s="263">
        <v>3392716000</v>
      </c>
      <c r="E53" s="263">
        <v>2719077899</v>
      </c>
      <c r="F53" s="263">
        <v>939171388</v>
      </c>
      <c r="G53" s="263">
        <v>939171388</v>
      </c>
      <c r="H53" s="369">
        <f>G53/E53</f>
        <v>0.34540069203070667</v>
      </c>
    </row>
    <row r="54" spans="1:8" ht="16.5" customHeight="1" x14ac:dyDescent="0.25">
      <c r="A54" s="43" t="s">
        <v>129</v>
      </c>
      <c r="B54" s="262" t="s">
        <v>333</v>
      </c>
      <c r="C54" s="263">
        <v>3392716000</v>
      </c>
      <c r="D54" s="263">
        <v>3392716000</v>
      </c>
      <c r="E54" s="263">
        <v>2734127899</v>
      </c>
      <c r="F54" s="263">
        <v>1214977488</v>
      </c>
      <c r="G54" s="263">
        <v>1214977488</v>
      </c>
      <c r="H54" s="523">
        <f t="shared" si="3"/>
        <v>0.44437478160563548</v>
      </c>
    </row>
    <row r="55" spans="1:8" ht="16.5" customHeight="1" x14ac:dyDescent="0.25">
      <c r="A55" s="43" t="s">
        <v>130</v>
      </c>
      <c r="B55" s="262" t="s">
        <v>333</v>
      </c>
      <c r="C55" s="263">
        <v>3392716000</v>
      </c>
      <c r="D55" s="263">
        <v>3392716000</v>
      </c>
      <c r="E55" s="263">
        <v>2761465903</v>
      </c>
      <c r="F55" s="263">
        <v>1479924555</v>
      </c>
      <c r="G55" s="263">
        <v>1479924555</v>
      </c>
      <c r="H55" s="523">
        <f t="shared" si="3"/>
        <v>0.53591990883980867</v>
      </c>
    </row>
    <row r="56" spans="1:8" ht="16.5" customHeight="1" x14ac:dyDescent="0.25">
      <c r="A56" s="43" t="s">
        <v>131</v>
      </c>
      <c r="B56" s="262" t="s">
        <v>333</v>
      </c>
      <c r="C56" s="263">
        <v>3392716000</v>
      </c>
      <c r="D56" s="263">
        <v>3392716000</v>
      </c>
      <c r="E56" s="263">
        <v>2879101903</v>
      </c>
      <c r="F56" s="263">
        <v>1735640281</v>
      </c>
      <c r="G56" s="263">
        <v>1735640281</v>
      </c>
      <c r="H56" s="523">
        <f t="shared" si="3"/>
        <v>0.60284086478199239</v>
      </c>
    </row>
    <row r="57" spans="1:8" ht="16.5" customHeight="1" x14ac:dyDescent="0.25">
      <c r="A57" s="43" t="s">
        <v>132</v>
      </c>
      <c r="B57" s="40"/>
      <c r="C57" s="40"/>
      <c r="D57" s="40"/>
      <c r="E57" s="40"/>
      <c r="F57" s="40"/>
      <c r="G57" s="40"/>
      <c r="H57" s="41" t="e">
        <f t="shared" si="3"/>
        <v>#DIV/0!</v>
      </c>
    </row>
    <row r="58" spans="1:8" ht="16.5" customHeight="1" x14ac:dyDescent="0.25">
      <c r="A58" s="43" t="s">
        <v>133</v>
      </c>
      <c r="B58" s="40"/>
      <c r="C58" s="40"/>
      <c r="D58" s="40"/>
      <c r="E58" s="40"/>
      <c r="F58" s="40"/>
      <c r="G58" s="40"/>
      <c r="H58" s="41" t="e">
        <f t="shared" si="3"/>
        <v>#DIV/0!</v>
      </c>
    </row>
    <row r="59" spans="1:8" ht="16.5" customHeight="1" x14ac:dyDescent="0.25">
      <c r="A59" s="43" t="s">
        <v>134</v>
      </c>
      <c r="B59" s="40"/>
      <c r="C59" s="40"/>
      <c r="D59" s="40"/>
      <c r="E59" s="40"/>
      <c r="F59" s="40"/>
      <c r="G59" s="40"/>
      <c r="H59" s="41" t="e">
        <f t="shared" si="3"/>
        <v>#DIV/0!</v>
      </c>
    </row>
    <row r="60" spans="1:8" ht="42" customHeight="1" x14ac:dyDescent="0.25"/>
    <row r="61" spans="1:8" ht="23.25" hidden="1" customHeight="1" x14ac:dyDescent="0.25">
      <c r="A61" s="1196" t="s">
        <v>144</v>
      </c>
      <c r="B61" s="1197"/>
      <c r="C61" s="1197"/>
      <c r="D61" s="1197"/>
      <c r="E61" s="1197"/>
      <c r="F61" s="1197"/>
      <c r="G61" s="1197"/>
      <c r="H61" s="1198"/>
    </row>
    <row r="62" spans="1:8" ht="25.5" hidden="1" customHeight="1" x14ac:dyDescent="0.25">
      <c r="A62" s="36" t="s">
        <v>64</v>
      </c>
      <c r="B62" s="37" t="s">
        <v>122</v>
      </c>
      <c r="C62" s="37" t="s">
        <v>123</v>
      </c>
      <c r="D62" s="37" t="s">
        <v>124</v>
      </c>
      <c r="E62" s="37" t="s">
        <v>125</v>
      </c>
      <c r="F62" s="37" t="s">
        <v>126</v>
      </c>
      <c r="G62" s="37" t="s">
        <v>127</v>
      </c>
      <c r="H62" s="38" t="s">
        <v>128</v>
      </c>
    </row>
    <row r="63" spans="1:8" ht="16.5" hidden="1" customHeight="1" x14ac:dyDescent="0.25">
      <c r="A63" s="43" t="s">
        <v>136</v>
      </c>
      <c r="B63" s="40"/>
      <c r="C63" s="40"/>
      <c r="D63" s="40"/>
      <c r="E63" s="40"/>
      <c r="F63" s="40"/>
      <c r="G63" s="40"/>
      <c r="H63" s="41" t="e">
        <f>G63/E63</f>
        <v>#DIV/0!</v>
      </c>
    </row>
    <row r="64" spans="1:8" ht="16.5" hidden="1" customHeight="1" x14ac:dyDescent="0.25">
      <c r="A64" s="43" t="s">
        <v>137</v>
      </c>
      <c r="B64" s="40"/>
      <c r="C64" s="40"/>
      <c r="D64" s="40"/>
      <c r="E64" s="40"/>
      <c r="F64" s="40"/>
      <c r="G64" s="40"/>
      <c r="H64" s="41" t="e">
        <f t="shared" ref="H64:H74" si="4">G64/E64</f>
        <v>#DIV/0!</v>
      </c>
    </row>
    <row r="65" spans="1:14" ht="16.5" hidden="1" customHeight="1" x14ac:dyDescent="0.25">
      <c r="A65" s="43" t="s">
        <v>138</v>
      </c>
      <c r="B65" s="40"/>
      <c r="C65" s="40"/>
      <c r="D65" s="40"/>
      <c r="E65" s="40"/>
      <c r="F65" s="40"/>
      <c r="G65" s="40"/>
      <c r="H65" s="41" t="e">
        <f t="shared" si="4"/>
        <v>#DIV/0!</v>
      </c>
    </row>
    <row r="66" spans="1:14" ht="16.5" hidden="1" customHeight="1" x14ac:dyDescent="0.25">
      <c r="A66" s="43" t="s">
        <v>139</v>
      </c>
      <c r="B66" s="40"/>
      <c r="C66" s="40"/>
      <c r="D66" s="40"/>
      <c r="E66" s="40"/>
      <c r="F66" s="40"/>
      <c r="G66" s="40"/>
      <c r="H66" s="41" t="e">
        <f t="shared" si="4"/>
        <v>#DIV/0!</v>
      </c>
    </row>
    <row r="67" spans="1:14" ht="16.5" hidden="1" customHeight="1" x14ac:dyDescent="0.25">
      <c r="A67" s="43" t="s">
        <v>140</v>
      </c>
      <c r="B67" s="40"/>
      <c r="C67" s="40"/>
      <c r="D67" s="40"/>
      <c r="E67" s="40"/>
      <c r="F67" s="40"/>
      <c r="G67" s="40"/>
      <c r="H67" s="41" t="e">
        <f t="shared" si="4"/>
        <v>#DIV/0!</v>
      </c>
    </row>
    <row r="68" spans="1:14" ht="16.5" hidden="1" customHeight="1" x14ac:dyDescent="0.25">
      <c r="A68" s="43" t="s">
        <v>141</v>
      </c>
      <c r="B68" s="40"/>
      <c r="C68" s="40"/>
      <c r="D68" s="40"/>
      <c r="E68" s="40"/>
      <c r="F68" s="40"/>
      <c r="G68" s="40"/>
      <c r="H68" s="41" t="e">
        <f t="shared" si="4"/>
        <v>#DIV/0!</v>
      </c>
    </row>
    <row r="69" spans="1:14" ht="16.5" hidden="1" customHeight="1" x14ac:dyDescent="0.25">
      <c r="A69" s="43" t="s">
        <v>129</v>
      </c>
      <c r="B69" s="40"/>
      <c r="C69" s="40"/>
      <c r="D69" s="40"/>
      <c r="E69" s="40"/>
      <c r="F69" s="40"/>
      <c r="G69" s="40"/>
      <c r="H69" s="41" t="e">
        <f t="shared" si="4"/>
        <v>#DIV/0!</v>
      </c>
    </row>
    <row r="70" spans="1:14" ht="16.5" hidden="1" customHeight="1" x14ac:dyDescent="0.25">
      <c r="A70" s="43" t="s">
        <v>130</v>
      </c>
      <c r="B70" s="40"/>
      <c r="C70" s="40"/>
      <c r="D70" s="40"/>
      <c r="E70" s="40"/>
      <c r="F70" s="40"/>
      <c r="G70" s="40"/>
      <c r="H70" s="41" t="e">
        <f t="shared" si="4"/>
        <v>#DIV/0!</v>
      </c>
    </row>
    <row r="71" spans="1:14" ht="16.5" hidden="1" customHeight="1" x14ac:dyDescent="0.25">
      <c r="A71" s="43" t="s">
        <v>131</v>
      </c>
      <c r="B71" s="40"/>
      <c r="C71" s="40"/>
      <c r="D71" s="40"/>
      <c r="E71" s="40"/>
      <c r="F71" s="40"/>
      <c r="G71" s="40"/>
      <c r="H71" s="41" t="e">
        <f t="shared" si="4"/>
        <v>#DIV/0!</v>
      </c>
    </row>
    <row r="72" spans="1:14" ht="16.5" hidden="1" customHeight="1" x14ac:dyDescent="0.25">
      <c r="A72" s="43" t="s">
        <v>132</v>
      </c>
      <c r="B72" s="40"/>
      <c r="C72" s="40"/>
      <c r="D72" s="40"/>
      <c r="E72" s="40"/>
      <c r="F72" s="40"/>
      <c r="G72" s="40"/>
      <c r="H72" s="41" t="e">
        <f t="shared" si="4"/>
        <v>#DIV/0!</v>
      </c>
    </row>
    <row r="73" spans="1:14" ht="16.5" hidden="1" customHeight="1" x14ac:dyDescent="0.25">
      <c r="A73" s="43" t="s">
        <v>133</v>
      </c>
      <c r="B73" s="40"/>
      <c r="C73" s="40"/>
      <c r="D73" s="40"/>
      <c r="E73" s="40"/>
      <c r="F73" s="40"/>
      <c r="G73" s="40"/>
      <c r="H73" s="41" t="e">
        <f t="shared" si="4"/>
        <v>#DIV/0!</v>
      </c>
    </row>
    <row r="74" spans="1:14" ht="16.5" hidden="1" customHeight="1" thickBot="1" x14ac:dyDescent="0.3">
      <c r="A74" s="44" t="s">
        <v>134</v>
      </c>
      <c r="B74" s="42"/>
      <c r="C74" s="42"/>
      <c r="D74" s="42"/>
      <c r="E74" s="42"/>
      <c r="F74" s="42"/>
      <c r="G74" s="42"/>
      <c r="H74" s="41" t="e">
        <f t="shared" si="4"/>
        <v>#DIV/0!</v>
      </c>
    </row>
    <row r="75" spans="1:14" ht="16.5" customHeight="1" thickBot="1" x14ac:dyDescent="0.3"/>
    <row r="76" spans="1:14" ht="23.25" customHeight="1" x14ac:dyDescent="0.25">
      <c r="A76" s="1143" t="s">
        <v>145</v>
      </c>
      <c r="B76" s="1144"/>
      <c r="C76" s="1144"/>
      <c r="D76" s="1144"/>
      <c r="E76" s="1144"/>
      <c r="F76" s="1144"/>
      <c r="G76" s="1144"/>
      <c r="H76" s="1144"/>
      <c r="I76" s="1144"/>
      <c r="J76" s="1144"/>
      <c r="K76" s="1144"/>
      <c r="L76" s="1144"/>
      <c r="M76" s="1144"/>
      <c r="N76" s="1145"/>
    </row>
    <row r="77" spans="1:14" ht="44.25" customHeight="1" x14ac:dyDescent="0.25">
      <c r="A77" s="36" t="s">
        <v>49</v>
      </c>
      <c r="B77" s="37" t="s">
        <v>146</v>
      </c>
      <c r="C77" s="37" t="s">
        <v>147</v>
      </c>
      <c r="D77" s="37" t="s">
        <v>148</v>
      </c>
      <c r="E77" s="37" t="s">
        <v>149</v>
      </c>
      <c r="F77" s="37" t="s">
        <v>150</v>
      </c>
      <c r="G77" s="37" t="s">
        <v>151</v>
      </c>
      <c r="H77" s="37" t="s">
        <v>152</v>
      </c>
      <c r="I77" s="37" t="s">
        <v>153</v>
      </c>
      <c r="J77" s="45" t="s">
        <v>154</v>
      </c>
      <c r="K77" s="37" t="s">
        <v>155</v>
      </c>
      <c r="L77" s="37" t="s">
        <v>156</v>
      </c>
      <c r="M77" s="37" t="s">
        <v>157</v>
      </c>
      <c r="N77" s="38" t="s">
        <v>158</v>
      </c>
    </row>
    <row r="78" spans="1:14" x14ac:dyDescent="0.25">
      <c r="A78" s="1179" t="s">
        <v>129</v>
      </c>
      <c r="B78" s="1153" t="s">
        <v>334</v>
      </c>
      <c r="C78" s="1153" t="s">
        <v>335</v>
      </c>
      <c r="D78" s="40" t="s">
        <v>336</v>
      </c>
      <c r="E78" s="40" t="s">
        <v>205</v>
      </c>
      <c r="F78" s="40">
        <v>100</v>
      </c>
      <c r="G78" s="40">
        <v>1</v>
      </c>
      <c r="H78" s="40">
        <v>1</v>
      </c>
      <c r="I78" s="40">
        <v>1</v>
      </c>
      <c r="J78" s="112">
        <f t="shared" ref="J78:J95" si="5">I78/H78</f>
        <v>1</v>
      </c>
      <c r="K78" s="40"/>
      <c r="L78" s="40"/>
      <c r="M78" s="40" t="e">
        <f t="shared" ref="M78:M95" si="6">L78/K78</f>
        <v>#DIV/0!</v>
      </c>
      <c r="N78" s="41"/>
    </row>
    <row r="79" spans="1:14" x14ac:dyDescent="0.25">
      <c r="A79" s="1180"/>
      <c r="B79" s="1154"/>
      <c r="C79" s="1154"/>
      <c r="D79" s="40" t="s">
        <v>337</v>
      </c>
      <c r="E79" s="40" t="s">
        <v>338</v>
      </c>
      <c r="F79" s="40">
        <v>0</v>
      </c>
      <c r="G79" s="40">
        <v>76.3</v>
      </c>
      <c r="H79" s="40">
        <v>71.924999999999997</v>
      </c>
      <c r="I79" s="40">
        <v>0</v>
      </c>
      <c r="J79" s="112">
        <f t="shared" si="5"/>
        <v>0</v>
      </c>
      <c r="K79" s="40"/>
      <c r="L79" s="40"/>
      <c r="M79" s="40" t="e">
        <f t="shared" si="6"/>
        <v>#DIV/0!</v>
      </c>
      <c r="N79" s="41"/>
    </row>
    <row r="80" spans="1:14" x14ac:dyDescent="0.25">
      <c r="A80" s="1181"/>
      <c r="B80" s="40" t="s">
        <v>339</v>
      </c>
      <c r="C80" s="40" t="s">
        <v>340</v>
      </c>
      <c r="D80" s="40" t="s">
        <v>341</v>
      </c>
      <c r="E80" s="40" t="s">
        <v>205</v>
      </c>
      <c r="F80" s="40">
        <v>100</v>
      </c>
      <c r="G80" s="40">
        <v>1</v>
      </c>
      <c r="H80" s="40">
        <v>1</v>
      </c>
      <c r="I80" s="40">
        <v>1</v>
      </c>
      <c r="J80" s="112">
        <f t="shared" si="5"/>
        <v>1</v>
      </c>
      <c r="K80" s="40"/>
      <c r="L80" s="40"/>
      <c r="M80" s="40" t="e">
        <f t="shared" si="6"/>
        <v>#DIV/0!</v>
      </c>
      <c r="N80" s="41"/>
    </row>
    <row r="81" spans="1:15" x14ac:dyDescent="0.25">
      <c r="A81" s="1123" t="s">
        <v>130</v>
      </c>
      <c r="B81" s="1173" t="s">
        <v>334</v>
      </c>
      <c r="C81" s="1173" t="s">
        <v>335</v>
      </c>
      <c r="D81" s="265" t="s">
        <v>336</v>
      </c>
      <c r="E81" s="265" t="s">
        <v>205</v>
      </c>
      <c r="F81" s="265">
        <v>100</v>
      </c>
      <c r="G81" s="265">
        <v>1</v>
      </c>
      <c r="H81" s="265">
        <v>1</v>
      </c>
      <c r="I81" s="265">
        <v>1</v>
      </c>
      <c r="J81" s="444">
        <f t="shared" si="5"/>
        <v>1</v>
      </c>
      <c r="K81" s="265"/>
      <c r="L81" s="265"/>
      <c r="M81" s="265" t="e">
        <f t="shared" si="6"/>
        <v>#DIV/0!</v>
      </c>
      <c r="N81" s="260"/>
    </row>
    <row r="82" spans="1:15" x14ac:dyDescent="0.25">
      <c r="A82" s="1124"/>
      <c r="B82" s="1174"/>
      <c r="C82" s="1174"/>
      <c r="D82" s="265" t="s">
        <v>337</v>
      </c>
      <c r="E82" s="265" t="s">
        <v>338</v>
      </c>
      <c r="F82" s="265">
        <v>0</v>
      </c>
      <c r="G82" s="265">
        <v>76.3</v>
      </c>
      <c r="H82" s="265">
        <v>71.924999999999997</v>
      </c>
      <c r="I82" s="265">
        <v>0</v>
      </c>
      <c r="J82" s="444">
        <f t="shared" si="5"/>
        <v>0</v>
      </c>
      <c r="K82" s="265"/>
      <c r="L82" s="265"/>
      <c r="M82" s="265" t="e">
        <f t="shared" si="6"/>
        <v>#DIV/0!</v>
      </c>
      <c r="N82" s="260"/>
    </row>
    <row r="83" spans="1:15" x14ac:dyDescent="0.25">
      <c r="A83" s="1126"/>
      <c r="B83" s="265" t="s">
        <v>339</v>
      </c>
      <c r="C83" s="265" t="s">
        <v>340</v>
      </c>
      <c r="D83" s="265" t="s">
        <v>341</v>
      </c>
      <c r="E83" s="265" t="s">
        <v>205</v>
      </c>
      <c r="F83" s="265">
        <v>100</v>
      </c>
      <c r="G83" s="265">
        <v>1</v>
      </c>
      <c r="H83" s="265">
        <v>1</v>
      </c>
      <c r="I83" s="265">
        <v>1</v>
      </c>
      <c r="J83" s="444">
        <f t="shared" si="5"/>
        <v>1</v>
      </c>
      <c r="K83" s="265"/>
      <c r="L83" s="265"/>
      <c r="M83" s="265" t="e">
        <f t="shared" si="6"/>
        <v>#DIV/0!</v>
      </c>
      <c r="N83" s="260"/>
    </row>
    <row r="84" spans="1:15" x14ac:dyDescent="0.25">
      <c r="A84" s="1123" t="s">
        <v>131</v>
      </c>
      <c r="B84" s="1153" t="s">
        <v>334</v>
      </c>
      <c r="C84" s="1153" t="s">
        <v>335</v>
      </c>
      <c r="D84" s="40" t="s">
        <v>336</v>
      </c>
      <c r="E84" s="40" t="s">
        <v>205</v>
      </c>
      <c r="F84" s="40">
        <v>100</v>
      </c>
      <c r="G84" s="40">
        <v>1</v>
      </c>
      <c r="H84" s="40">
        <v>1</v>
      </c>
      <c r="I84" s="40">
        <v>1</v>
      </c>
      <c r="J84" s="112">
        <f t="shared" si="5"/>
        <v>1</v>
      </c>
      <c r="K84" s="40"/>
      <c r="L84" s="40"/>
      <c r="M84" s="40" t="e">
        <f t="shared" si="6"/>
        <v>#DIV/0!</v>
      </c>
      <c r="N84" s="41"/>
    </row>
    <row r="85" spans="1:15" x14ac:dyDescent="0.25">
      <c r="A85" s="1124"/>
      <c r="B85" s="1154"/>
      <c r="C85" s="1154"/>
      <c r="D85" s="40" t="s">
        <v>337</v>
      </c>
      <c r="E85" s="40" t="s">
        <v>338</v>
      </c>
      <c r="F85" s="40">
        <v>0</v>
      </c>
      <c r="G85" s="40">
        <v>76.3</v>
      </c>
      <c r="H85" s="40">
        <v>71.924999999999997</v>
      </c>
      <c r="I85" s="40">
        <v>0</v>
      </c>
      <c r="J85" s="112">
        <f t="shared" si="5"/>
        <v>0</v>
      </c>
      <c r="K85" s="40"/>
      <c r="L85" s="40"/>
      <c r="M85" s="40" t="e">
        <f t="shared" si="6"/>
        <v>#DIV/0!</v>
      </c>
      <c r="N85" s="41"/>
    </row>
    <row r="86" spans="1:15" x14ac:dyDescent="0.25">
      <c r="A86" s="1126"/>
      <c r="B86" s="40" t="s">
        <v>339</v>
      </c>
      <c r="C86" s="40" t="s">
        <v>340</v>
      </c>
      <c r="D86" s="40" t="s">
        <v>341</v>
      </c>
      <c r="E86" s="40" t="s">
        <v>205</v>
      </c>
      <c r="F86" s="40">
        <v>100</v>
      </c>
      <c r="G86" s="40">
        <v>1</v>
      </c>
      <c r="H86" s="40">
        <v>1</v>
      </c>
      <c r="I86" s="40">
        <v>1</v>
      </c>
      <c r="J86" s="112">
        <f t="shared" si="5"/>
        <v>1</v>
      </c>
      <c r="K86" s="40"/>
      <c r="L86" s="40"/>
      <c r="M86" s="40" t="e">
        <f t="shared" si="6"/>
        <v>#DIV/0!</v>
      </c>
      <c r="N86" s="41"/>
    </row>
    <row r="87" spans="1:15" x14ac:dyDescent="0.25">
      <c r="A87" s="1123" t="s">
        <v>132</v>
      </c>
      <c r="B87" s="1153" t="s">
        <v>334</v>
      </c>
      <c r="C87" s="1153" t="s">
        <v>335</v>
      </c>
      <c r="D87" s="40" t="s">
        <v>336</v>
      </c>
      <c r="E87" s="40" t="s">
        <v>205</v>
      </c>
      <c r="F87" s="40">
        <v>100</v>
      </c>
      <c r="G87" s="40">
        <v>1</v>
      </c>
      <c r="H87" s="40">
        <v>1</v>
      </c>
      <c r="I87" s="40">
        <v>1</v>
      </c>
      <c r="J87" s="112">
        <f t="shared" si="5"/>
        <v>1</v>
      </c>
      <c r="K87" s="40"/>
      <c r="L87" s="40"/>
      <c r="M87" s="40" t="e">
        <f t="shared" si="6"/>
        <v>#DIV/0!</v>
      </c>
      <c r="N87" s="41"/>
    </row>
    <row r="88" spans="1:15" x14ac:dyDescent="0.25">
      <c r="A88" s="1124"/>
      <c r="B88" s="1154"/>
      <c r="C88" s="1154"/>
      <c r="D88" s="40" t="s">
        <v>337</v>
      </c>
      <c r="E88" s="40" t="s">
        <v>338</v>
      </c>
      <c r="F88" s="40">
        <v>0</v>
      </c>
      <c r="G88" s="40">
        <v>76.3</v>
      </c>
      <c r="H88" s="40">
        <v>71.924999999999997</v>
      </c>
      <c r="I88" s="40">
        <v>0</v>
      </c>
      <c r="J88" s="112">
        <f t="shared" si="5"/>
        <v>0</v>
      </c>
      <c r="K88" s="40"/>
      <c r="L88" s="40"/>
      <c r="M88" s="40" t="e">
        <f t="shared" si="6"/>
        <v>#DIV/0!</v>
      </c>
      <c r="N88" s="41"/>
    </row>
    <row r="89" spans="1:15" x14ac:dyDescent="0.25">
      <c r="A89" s="1126"/>
      <c r="B89" s="40" t="s">
        <v>339</v>
      </c>
      <c r="C89" s="40" t="s">
        <v>340</v>
      </c>
      <c r="D89" s="40" t="s">
        <v>341</v>
      </c>
      <c r="E89" s="40" t="s">
        <v>205</v>
      </c>
      <c r="F89" s="40">
        <v>100</v>
      </c>
      <c r="G89" s="40">
        <v>1</v>
      </c>
      <c r="H89" s="40">
        <v>1</v>
      </c>
      <c r="I89" s="40">
        <v>1</v>
      </c>
      <c r="J89" s="112">
        <f t="shared" si="5"/>
        <v>1</v>
      </c>
      <c r="K89" s="40"/>
      <c r="L89" s="40"/>
      <c r="M89" s="40" t="e">
        <f t="shared" si="6"/>
        <v>#DIV/0!</v>
      </c>
      <c r="N89" s="41"/>
    </row>
    <row r="90" spans="1:15" x14ac:dyDescent="0.25">
      <c r="A90" s="1123" t="s">
        <v>133</v>
      </c>
      <c r="B90" s="1153" t="s">
        <v>334</v>
      </c>
      <c r="C90" s="1153" t="s">
        <v>335</v>
      </c>
      <c r="D90" s="40" t="s">
        <v>336</v>
      </c>
      <c r="E90" s="40" t="s">
        <v>205</v>
      </c>
      <c r="F90" s="40">
        <v>100</v>
      </c>
      <c r="G90" s="40">
        <v>1</v>
      </c>
      <c r="H90" s="40">
        <v>1</v>
      </c>
      <c r="I90" s="40">
        <v>1</v>
      </c>
      <c r="J90" s="112">
        <f t="shared" si="5"/>
        <v>1</v>
      </c>
      <c r="K90" s="40"/>
      <c r="L90" s="40"/>
      <c r="M90" s="40" t="e">
        <f t="shared" si="6"/>
        <v>#DIV/0!</v>
      </c>
      <c r="N90" s="41"/>
    </row>
    <row r="91" spans="1:15" x14ac:dyDescent="0.25">
      <c r="A91" s="1124"/>
      <c r="B91" s="1154"/>
      <c r="C91" s="1154"/>
      <c r="D91" s="40" t="s">
        <v>337</v>
      </c>
      <c r="E91" s="40" t="s">
        <v>338</v>
      </c>
      <c r="F91" s="40">
        <v>0</v>
      </c>
      <c r="G91" s="40">
        <v>76.3</v>
      </c>
      <c r="H91" s="40">
        <v>71.924999999999997</v>
      </c>
      <c r="I91" s="40">
        <f>71.3+0.44</f>
        <v>71.739999999999995</v>
      </c>
      <c r="J91" s="112">
        <f t="shared" si="5"/>
        <v>0.99742787625999296</v>
      </c>
      <c r="K91" s="40"/>
      <c r="L91" s="40"/>
      <c r="M91" s="40" t="e">
        <f t="shared" si="6"/>
        <v>#DIV/0!</v>
      </c>
      <c r="N91" s="41"/>
    </row>
    <row r="92" spans="1:15" x14ac:dyDescent="0.25">
      <c r="A92" s="1126"/>
      <c r="B92" s="40" t="s">
        <v>339</v>
      </c>
      <c r="C92" s="40" t="s">
        <v>340</v>
      </c>
      <c r="D92" s="40" t="s">
        <v>341</v>
      </c>
      <c r="E92" s="40" t="s">
        <v>205</v>
      </c>
      <c r="F92" s="40">
        <v>100</v>
      </c>
      <c r="G92" s="40">
        <v>1</v>
      </c>
      <c r="H92" s="40">
        <v>1</v>
      </c>
      <c r="I92" s="40">
        <v>1</v>
      </c>
      <c r="J92" s="112">
        <f t="shared" si="5"/>
        <v>1</v>
      </c>
      <c r="K92" s="40"/>
      <c r="L92" s="40"/>
      <c r="M92" s="40" t="e">
        <f t="shared" si="6"/>
        <v>#DIV/0!</v>
      </c>
      <c r="N92" s="41"/>
    </row>
    <row r="93" spans="1:15" x14ac:dyDescent="0.25">
      <c r="A93" s="1123" t="s">
        <v>134</v>
      </c>
      <c r="B93" s="1153" t="s">
        <v>334</v>
      </c>
      <c r="C93" s="1153" t="s">
        <v>335</v>
      </c>
      <c r="D93" s="40" t="s">
        <v>336</v>
      </c>
      <c r="E93" s="40" t="s">
        <v>205</v>
      </c>
      <c r="F93" s="40">
        <v>100</v>
      </c>
      <c r="G93" s="40">
        <v>1</v>
      </c>
      <c r="H93" s="40">
        <v>1</v>
      </c>
      <c r="I93" s="40">
        <v>1</v>
      </c>
      <c r="J93" s="112">
        <f>I93/H93</f>
        <v>1</v>
      </c>
      <c r="K93" s="40"/>
      <c r="L93" s="40"/>
      <c r="M93" s="40" t="e">
        <f t="shared" si="6"/>
        <v>#DIV/0!</v>
      </c>
      <c r="N93" s="41" t="s">
        <v>342</v>
      </c>
      <c r="O93" s="164">
        <f>LEN(N93)</f>
        <v>155</v>
      </c>
    </row>
    <row r="94" spans="1:15" x14ac:dyDescent="0.25">
      <c r="A94" s="1124"/>
      <c r="B94" s="1154"/>
      <c r="C94" s="1154"/>
      <c r="D94" s="40" t="s">
        <v>337</v>
      </c>
      <c r="E94" s="40" t="s">
        <v>338</v>
      </c>
      <c r="F94" s="40">
        <v>0</v>
      </c>
      <c r="G94" s="40">
        <v>76.3</v>
      </c>
      <c r="H94" s="40">
        <v>71.924999999999997</v>
      </c>
      <c r="I94" s="40">
        <f>71.3+0.59</f>
        <v>71.89</v>
      </c>
      <c r="J94" s="112">
        <f t="shared" si="5"/>
        <v>0.99951338199513384</v>
      </c>
      <c r="K94" s="40"/>
      <c r="L94" s="40"/>
      <c r="M94" s="40" t="e">
        <f t="shared" si="6"/>
        <v>#DIV/0!</v>
      </c>
      <c r="N94" s="41" t="s">
        <v>343</v>
      </c>
      <c r="O94" s="164">
        <f>LEN(N94)</f>
        <v>160</v>
      </c>
    </row>
    <row r="95" spans="1:15" ht="15.75" thickBot="1" x14ac:dyDescent="0.3">
      <c r="A95" s="1125"/>
      <c r="B95" s="40" t="s">
        <v>339</v>
      </c>
      <c r="C95" s="40" t="s">
        <v>340</v>
      </c>
      <c r="D95" s="40" t="s">
        <v>341</v>
      </c>
      <c r="E95" s="40" t="s">
        <v>205</v>
      </c>
      <c r="F95" s="40">
        <v>100</v>
      </c>
      <c r="G95" s="40">
        <v>1</v>
      </c>
      <c r="H95" s="40">
        <v>1</v>
      </c>
      <c r="I95" s="40">
        <v>1</v>
      </c>
      <c r="J95" s="112">
        <f t="shared" si="5"/>
        <v>1</v>
      </c>
      <c r="K95" s="40"/>
      <c r="L95" s="40"/>
      <c r="M95" s="40" t="e">
        <f t="shared" si="6"/>
        <v>#DIV/0!</v>
      </c>
      <c r="N95" s="41"/>
    </row>
    <row r="96" spans="1:15" ht="15.75" thickBot="1" x14ac:dyDescent="0.3"/>
    <row r="97" spans="1:14" ht="20.25" x14ac:dyDescent="0.25">
      <c r="A97" s="1143" t="s">
        <v>208</v>
      </c>
      <c r="B97" s="1144"/>
      <c r="C97" s="1144"/>
      <c r="D97" s="1144"/>
      <c r="E97" s="1144"/>
      <c r="F97" s="1144"/>
      <c r="G97" s="1144"/>
      <c r="H97" s="1144"/>
      <c r="I97" s="1144"/>
      <c r="J97" s="1144"/>
      <c r="K97" s="1144"/>
      <c r="L97" s="1144"/>
      <c r="M97" s="1144"/>
      <c r="N97" s="1145"/>
    </row>
    <row r="98" spans="1:14" ht="44.25" customHeight="1" x14ac:dyDescent="0.25">
      <c r="A98" s="36" t="s">
        <v>50</v>
      </c>
      <c r="B98" s="37" t="s">
        <v>146</v>
      </c>
      <c r="C98" s="37" t="s">
        <v>147</v>
      </c>
      <c r="D98" s="37" t="s">
        <v>148</v>
      </c>
      <c r="E98" s="37" t="s">
        <v>149</v>
      </c>
      <c r="F98" s="37" t="s">
        <v>159</v>
      </c>
      <c r="G98" s="37" t="s">
        <v>151</v>
      </c>
      <c r="H98" s="37" t="s">
        <v>160</v>
      </c>
      <c r="I98" s="37" t="s">
        <v>161</v>
      </c>
      <c r="J98" s="45" t="s">
        <v>162</v>
      </c>
      <c r="K98" s="37" t="s">
        <v>155</v>
      </c>
      <c r="L98" s="37" t="s">
        <v>156</v>
      </c>
      <c r="M98" s="37" t="s">
        <v>157</v>
      </c>
      <c r="N98" s="38" t="s">
        <v>158</v>
      </c>
    </row>
    <row r="99" spans="1:14" x14ac:dyDescent="0.25">
      <c r="A99" s="1179" t="s">
        <v>136</v>
      </c>
      <c r="B99" s="1153" t="s">
        <v>334</v>
      </c>
      <c r="C99" s="1153" t="s">
        <v>335</v>
      </c>
      <c r="D99" s="40" t="s">
        <v>336</v>
      </c>
      <c r="E99" s="40" t="s">
        <v>205</v>
      </c>
      <c r="F99" s="40">
        <v>100</v>
      </c>
      <c r="G99" s="40">
        <v>1</v>
      </c>
      <c r="H99" s="40">
        <v>1</v>
      </c>
      <c r="I99" s="40">
        <v>0</v>
      </c>
      <c r="J99" s="112">
        <f t="shared" ref="J99:J134" si="7">I99/H99</f>
        <v>0</v>
      </c>
      <c r="K99" s="40"/>
      <c r="L99" s="40"/>
      <c r="M99" s="40" t="e">
        <f t="shared" ref="M99:M134" si="8">L99/K99</f>
        <v>#DIV/0!</v>
      </c>
      <c r="N99" s="113"/>
    </row>
    <row r="100" spans="1:14" x14ac:dyDescent="0.25">
      <c r="A100" s="1180"/>
      <c r="B100" s="1154"/>
      <c r="C100" s="1154"/>
      <c r="D100" s="40" t="s">
        <v>337</v>
      </c>
      <c r="E100" s="40" t="s">
        <v>338</v>
      </c>
      <c r="F100" s="40">
        <v>0</v>
      </c>
      <c r="G100" s="40">
        <v>76.3</v>
      </c>
      <c r="H100" s="40">
        <v>71.924999999999997</v>
      </c>
      <c r="I100" s="40">
        <v>0</v>
      </c>
      <c r="J100" s="112">
        <f t="shared" si="7"/>
        <v>0</v>
      </c>
      <c r="K100" s="40"/>
      <c r="L100" s="40"/>
      <c r="M100" s="40" t="e">
        <f t="shared" si="8"/>
        <v>#DIV/0!</v>
      </c>
      <c r="N100" s="188"/>
    </row>
    <row r="101" spans="1:14" x14ac:dyDescent="0.25">
      <c r="A101" s="1181"/>
      <c r="B101" s="40" t="s">
        <v>339</v>
      </c>
      <c r="C101" s="40" t="s">
        <v>340</v>
      </c>
      <c r="D101" s="40" t="s">
        <v>341</v>
      </c>
      <c r="E101" s="40" t="s">
        <v>205</v>
      </c>
      <c r="F101" s="40">
        <v>100</v>
      </c>
      <c r="G101" s="40">
        <v>1</v>
      </c>
      <c r="H101" s="40">
        <v>1</v>
      </c>
      <c r="I101" s="40">
        <v>0</v>
      </c>
      <c r="J101" s="112">
        <f t="shared" si="7"/>
        <v>0</v>
      </c>
      <c r="K101" s="40"/>
      <c r="L101" s="40"/>
      <c r="M101" s="40" t="e">
        <f t="shared" si="8"/>
        <v>#DIV/0!</v>
      </c>
      <c r="N101" s="188"/>
    </row>
    <row r="102" spans="1:14" x14ac:dyDescent="0.25">
      <c r="A102" s="1179" t="s">
        <v>137</v>
      </c>
      <c r="B102" s="1153" t="s">
        <v>334</v>
      </c>
      <c r="C102" s="1153" t="s">
        <v>335</v>
      </c>
      <c r="D102" s="40" t="s">
        <v>336</v>
      </c>
      <c r="E102" s="40" t="s">
        <v>205</v>
      </c>
      <c r="F102" s="40">
        <v>100</v>
      </c>
      <c r="G102" s="40">
        <v>1</v>
      </c>
      <c r="H102" s="40">
        <v>1</v>
      </c>
      <c r="I102" s="40">
        <v>1</v>
      </c>
      <c r="J102" s="112">
        <f t="shared" si="7"/>
        <v>1</v>
      </c>
      <c r="K102" s="40"/>
      <c r="L102" s="40"/>
      <c r="M102" s="40" t="e">
        <f t="shared" si="8"/>
        <v>#DIV/0!</v>
      </c>
      <c r="N102" s="188"/>
    </row>
    <row r="103" spans="1:14" x14ac:dyDescent="0.25">
      <c r="A103" s="1180"/>
      <c r="B103" s="1154"/>
      <c r="C103" s="1154"/>
      <c r="D103" s="40" t="s">
        <v>337</v>
      </c>
      <c r="E103" s="40" t="s">
        <v>338</v>
      </c>
      <c r="F103" s="40">
        <v>0</v>
      </c>
      <c r="G103" s="40">
        <v>76.3</v>
      </c>
      <c r="H103" s="40">
        <v>71.924999999999997</v>
      </c>
      <c r="I103" s="40">
        <v>0</v>
      </c>
      <c r="J103" s="112">
        <f t="shared" si="7"/>
        <v>0</v>
      </c>
      <c r="K103" s="40"/>
      <c r="L103" s="40"/>
      <c r="M103" s="40" t="e">
        <f t="shared" si="8"/>
        <v>#DIV/0!</v>
      </c>
      <c r="N103" s="188"/>
    </row>
    <row r="104" spans="1:14" x14ac:dyDescent="0.25">
      <c r="A104" s="1181"/>
      <c r="B104" s="40" t="s">
        <v>339</v>
      </c>
      <c r="C104" s="40" t="s">
        <v>340</v>
      </c>
      <c r="D104" s="40" t="s">
        <v>341</v>
      </c>
      <c r="E104" s="40" t="s">
        <v>205</v>
      </c>
      <c r="F104" s="40">
        <v>100</v>
      </c>
      <c r="G104" s="40">
        <v>1</v>
      </c>
      <c r="H104" s="40">
        <v>1</v>
      </c>
      <c r="I104" s="40">
        <v>1</v>
      </c>
      <c r="J104" s="112">
        <f t="shared" si="7"/>
        <v>1</v>
      </c>
      <c r="K104" s="40"/>
      <c r="L104" s="40"/>
      <c r="M104" s="40" t="e">
        <f t="shared" si="8"/>
        <v>#DIV/0!</v>
      </c>
      <c r="N104" s="188"/>
    </row>
    <row r="105" spans="1:14" x14ac:dyDescent="0.25">
      <c r="A105" s="1179" t="s">
        <v>138</v>
      </c>
      <c r="B105" s="1153" t="s">
        <v>334</v>
      </c>
      <c r="C105" s="1153" t="s">
        <v>335</v>
      </c>
      <c r="D105" s="40" t="s">
        <v>336</v>
      </c>
      <c r="E105" s="40" t="s">
        <v>205</v>
      </c>
      <c r="F105" s="40">
        <v>100</v>
      </c>
      <c r="G105" s="40">
        <v>1</v>
      </c>
      <c r="H105" s="40">
        <v>1</v>
      </c>
      <c r="I105" s="40">
        <v>1</v>
      </c>
      <c r="J105" s="112">
        <f t="shared" si="7"/>
        <v>1</v>
      </c>
      <c r="K105" s="40"/>
      <c r="L105" s="40"/>
      <c r="M105" s="40" t="e">
        <f t="shared" si="8"/>
        <v>#DIV/0!</v>
      </c>
      <c r="N105" s="188"/>
    </row>
    <row r="106" spans="1:14" x14ac:dyDescent="0.25">
      <c r="A106" s="1180"/>
      <c r="B106" s="1154"/>
      <c r="C106" s="1154"/>
      <c r="D106" s="40" t="s">
        <v>337</v>
      </c>
      <c r="E106" s="40" t="s">
        <v>338</v>
      </c>
      <c r="F106" s="40">
        <v>0</v>
      </c>
      <c r="G106" s="40">
        <v>76.3</v>
      </c>
      <c r="H106" s="40">
        <v>71.924999999999997</v>
      </c>
      <c r="I106" s="40">
        <v>0</v>
      </c>
      <c r="J106" s="112">
        <f t="shared" si="7"/>
        <v>0</v>
      </c>
      <c r="K106" s="40"/>
      <c r="L106" s="40"/>
      <c r="M106" s="40" t="e">
        <f t="shared" si="8"/>
        <v>#DIV/0!</v>
      </c>
      <c r="N106" s="188"/>
    </row>
    <row r="107" spans="1:14" x14ac:dyDescent="0.25">
      <c r="A107" s="1181"/>
      <c r="B107" s="40" t="s">
        <v>339</v>
      </c>
      <c r="C107" s="40" t="s">
        <v>340</v>
      </c>
      <c r="D107" s="40" t="s">
        <v>341</v>
      </c>
      <c r="E107" s="40" t="s">
        <v>205</v>
      </c>
      <c r="F107" s="40">
        <v>100</v>
      </c>
      <c r="G107" s="40">
        <v>1</v>
      </c>
      <c r="H107" s="40">
        <v>1</v>
      </c>
      <c r="I107" s="40">
        <v>1</v>
      </c>
      <c r="J107" s="112">
        <f t="shared" si="7"/>
        <v>1</v>
      </c>
      <c r="K107" s="40"/>
      <c r="L107" s="40"/>
      <c r="M107" s="40" t="e">
        <f t="shared" si="8"/>
        <v>#DIV/0!</v>
      </c>
      <c r="N107" s="188"/>
    </row>
    <row r="108" spans="1:14" x14ac:dyDescent="0.25">
      <c r="A108" s="1179" t="s">
        <v>139</v>
      </c>
      <c r="B108" s="1153" t="s">
        <v>334</v>
      </c>
      <c r="C108" s="1153" t="s">
        <v>335</v>
      </c>
      <c r="D108" s="40" t="s">
        <v>336</v>
      </c>
      <c r="E108" s="40" t="s">
        <v>205</v>
      </c>
      <c r="F108" s="40">
        <v>100</v>
      </c>
      <c r="G108" s="40">
        <v>1</v>
      </c>
      <c r="H108" s="40">
        <v>1</v>
      </c>
      <c r="I108" s="40">
        <v>1</v>
      </c>
      <c r="J108" s="112">
        <f t="shared" si="7"/>
        <v>1</v>
      </c>
      <c r="K108" s="40"/>
      <c r="L108" s="40"/>
      <c r="M108" s="40" t="e">
        <f t="shared" si="8"/>
        <v>#DIV/0!</v>
      </c>
      <c r="N108" s="188"/>
    </row>
    <row r="109" spans="1:14" x14ac:dyDescent="0.25">
      <c r="A109" s="1180"/>
      <c r="B109" s="1154"/>
      <c r="C109" s="1154"/>
      <c r="D109" s="40" t="s">
        <v>337</v>
      </c>
      <c r="E109" s="40" t="s">
        <v>338</v>
      </c>
      <c r="F109" s="40">
        <v>0</v>
      </c>
      <c r="G109" s="40">
        <v>76.3</v>
      </c>
      <c r="H109" s="40">
        <v>71.924999999999997</v>
      </c>
      <c r="I109" s="40">
        <v>0</v>
      </c>
      <c r="J109" s="112">
        <f t="shared" si="7"/>
        <v>0</v>
      </c>
      <c r="K109" s="40"/>
      <c r="L109" s="40"/>
      <c r="M109" s="40" t="e">
        <f t="shared" si="8"/>
        <v>#DIV/0!</v>
      </c>
      <c r="N109" s="188"/>
    </row>
    <row r="110" spans="1:14" x14ac:dyDescent="0.25">
      <c r="A110" s="1181"/>
      <c r="B110" s="40" t="s">
        <v>339</v>
      </c>
      <c r="C110" s="40" t="s">
        <v>340</v>
      </c>
      <c r="D110" s="40" t="s">
        <v>341</v>
      </c>
      <c r="E110" s="40" t="s">
        <v>205</v>
      </c>
      <c r="F110" s="40">
        <v>100</v>
      </c>
      <c r="G110" s="40">
        <v>1</v>
      </c>
      <c r="H110" s="40">
        <v>1</v>
      </c>
      <c r="I110" s="40">
        <v>1</v>
      </c>
      <c r="J110" s="112">
        <f t="shared" si="7"/>
        <v>1</v>
      </c>
      <c r="K110" s="40"/>
      <c r="L110" s="40"/>
      <c r="M110" s="40" t="e">
        <f t="shared" si="8"/>
        <v>#DIV/0!</v>
      </c>
      <c r="N110" s="188"/>
    </row>
    <row r="111" spans="1:14" x14ac:dyDescent="0.25">
      <c r="A111" s="1179" t="s">
        <v>140</v>
      </c>
      <c r="B111" s="1153" t="s">
        <v>334</v>
      </c>
      <c r="C111" s="1153" t="s">
        <v>335</v>
      </c>
      <c r="D111" s="40" t="s">
        <v>336</v>
      </c>
      <c r="E111" s="40" t="s">
        <v>205</v>
      </c>
      <c r="F111" s="40">
        <v>100</v>
      </c>
      <c r="G111" s="40">
        <v>1</v>
      </c>
      <c r="H111" s="40">
        <v>1</v>
      </c>
      <c r="I111" s="40">
        <v>1</v>
      </c>
      <c r="J111" s="112">
        <f t="shared" si="7"/>
        <v>1</v>
      </c>
      <c r="K111" s="40"/>
      <c r="L111" s="40"/>
      <c r="M111" s="40" t="e">
        <f t="shared" si="8"/>
        <v>#DIV/0!</v>
      </c>
      <c r="N111" s="188"/>
    </row>
    <row r="112" spans="1:14" x14ac:dyDescent="0.25">
      <c r="A112" s="1180"/>
      <c r="B112" s="1154"/>
      <c r="C112" s="1154"/>
      <c r="D112" s="40" t="s">
        <v>337</v>
      </c>
      <c r="E112" s="40" t="s">
        <v>338</v>
      </c>
      <c r="F112" s="40">
        <v>0</v>
      </c>
      <c r="G112" s="40">
        <v>76.3</v>
      </c>
      <c r="H112" s="40">
        <v>71.924999999999997</v>
      </c>
      <c r="I112" s="40">
        <v>93.1</v>
      </c>
      <c r="J112" s="112">
        <f t="shared" si="7"/>
        <v>1.2944038929440389</v>
      </c>
      <c r="K112" s="40"/>
      <c r="L112" s="40"/>
      <c r="M112" s="40" t="e">
        <f t="shared" si="8"/>
        <v>#DIV/0!</v>
      </c>
      <c r="N112" s="188"/>
    </row>
    <row r="113" spans="1:14" x14ac:dyDescent="0.25">
      <c r="A113" s="1181"/>
      <c r="B113" s="40" t="s">
        <v>339</v>
      </c>
      <c r="C113" s="40" t="s">
        <v>340</v>
      </c>
      <c r="D113" s="40" t="s">
        <v>341</v>
      </c>
      <c r="E113" s="40" t="s">
        <v>205</v>
      </c>
      <c r="F113" s="40">
        <v>100</v>
      </c>
      <c r="G113" s="40">
        <v>1</v>
      </c>
      <c r="H113" s="40">
        <v>1</v>
      </c>
      <c r="I113" s="40">
        <v>1</v>
      </c>
      <c r="J113" s="112">
        <f t="shared" si="7"/>
        <v>1</v>
      </c>
      <c r="K113" s="40"/>
      <c r="L113" s="40"/>
      <c r="M113" s="40" t="e">
        <f t="shared" si="8"/>
        <v>#DIV/0!</v>
      </c>
      <c r="N113" s="188"/>
    </row>
    <row r="114" spans="1:14" x14ac:dyDescent="0.25">
      <c r="A114" s="1179" t="s">
        <v>141</v>
      </c>
      <c r="B114" s="1153" t="s">
        <v>334</v>
      </c>
      <c r="C114" s="1153" t="s">
        <v>335</v>
      </c>
      <c r="D114" s="40" t="s">
        <v>336</v>
      </c>
      <c r="E114" s="40" t="s">
        <v>205</v>
      </c>
      <c r="F114" s="40">
        <v>100</v>
      </c>
      <c r="G114" s="40">
        <v>1</v>
      </c>
      <c r="H114" s="40">
        <v>1</v>
      </c>
      <c r="I114" s="40">
        <v>1</v>
      </c>
      <c r="J114" s="112">
        <f t="shared" si="7"/>
        <v>1</v>
      </c>
      <c r="K114" s="40"/>
      <c r="L114" s="40"/>
      <c r="M114" s="40" t="e">
        <f t="shared" si="8"/>
        <v>#DIV/0!</v>
      </c>
      <c r="N114" s="188"/>
    </row>
    <row r="115" spans="1:14" x14ac:dyDescent="0.25">
      <c r="A115" s="1180"/>
      <c r="B115" s="1154"/>
      <c r="C115" s="1154"/>
      <c r="D115" s="40" t="s">
        <v>337</v>
      </c>
      <c r="E115" s="40" t="s">
        <v>338</v>
      </c>
      <c r="F115" s="40">
        <v>0</v>
      </c>
      <c r="G115" s="40">
        <v>76.3</v>
      </c>
      <c r="H115" s="40">
        <v>71.924999999999997</v>
      </c>
      <c r="I115" s="40">
        <v>93.1</v>
      </c>
      <c r="J115" s="112">
        <f t="shared" si="7"/>
        <v>1.2944038929440389</v>
      </c>
      <c r="K115" s="40"/>
      <c r="L115" s="40"/>
      <c r="M115" s="40" t="e">
        <f t="shared" si="8"/>
        <v>#DIV/0!</v>
      </c>
      <c r="N115" s="188"/>
    </row>
    <row r="116" spans="1:14" x14ac:dyDescent="0.25">
      <c r="A116" s="1181"/>
      <c r="B116" s="40" t="s">
        <v>339</v>
      </c>
      <c r="C116" s="40" t="s">
        <v>340</v>
      </c>
      <c r="D116" s="40" t="s">
        <v>341</v>
      </c>
      <c r="E116" s="40" t="s">
        <v>205</v>
      </c>
      <c r="F116" s="40">
        <v>100</v>
      </c>
      <c r="G116" s="40">
        <v>1</v>
      </c>
      <c r="H116" s="40">
        <v>1</v>
      </c>
      <c r="I116" s="40">
        <v>1</v>
      </c>
      <c r="J116" s="112">
        <f t="shared" si="7"/>
        <v>1</v>
      </c>
      <c r="K116" s="40"/>
      <c r="L116" s="40"/>
      <c r="M116" s="40" t="e">
        <f t="shared" si="8"/>
        <v>#DIV/0!</v>
      </c>
      <c r="N116" s="188"/>
    </row>
    <row r="117" spans="1:14" x14ac:dyDescent="0.25">
      <c r="A117" s="1179" t="s">
        <v>129</v>
      </c>
      <c r="B117" s="1153" t="s">
        <v>334</v>
      </c>
      <c r="C117" s="1153" t="s">
        <v>335</v>
      </c>
      <c r="D117" s="40" t="s">
        <v>336</v>
      </c>
      <c r="E117" s="40" t="s">
        <v>205</v>
      </c>
      <c r="F117" s="40">
        <v>100</v>
      </c>
      <c r="G117" s="40">
        <v>1</v>
      </c>
      <c r="H117" s="40">
        <v>1</v>
      </c>
      <c r="I117" s="40">
        <v>1</v>
      </c>
      <c r="J117" s="112">
        <f t="shared" si="7"/>
        <v>1</v>
      </c>
      <c r="K117" s="40"/>
      <c r="L117" s="40"/>
      <c r="M117" s="40" t="e">
        <f t="shared" si="8"/>
        <v>#DIV/0!</v>
      </c>
      <c r="N117" s="188"/>
    </row>
    <row r="118" spans="1:14" x14ac:dyDescent="0.25">
      <c r="A118" s="1180"/>
      <c r="B118" s="1154"/>
      <c r="C118" s="1154"/>
      <c r="D118" s="40" t="s">
        <v>337</v>
      </c>
      <c r="E118" s="40" t="s">
        <v>338</v>
      </c>
      <c r="F118" s="40">
        <v>0</v>
      </c>
      <c r="G118" s="40">
        <v>76.3</v>
      </c>
      <c r="H118" s="40">
        <v>71.924999999999997</v>
      </c>
      <c r="I118" s="40">
        <v>93.9</v>
      </c>
      <c r="J118" s="112">
        <f t="shared" si="7"/>
        <v>1.3055265901981232</v>
      </c>
      <c r="K118" s="40"/>
      <c r="L118" s="40"/>
      <c r="M118" s="40" t="e">
        <f t="shared" si="8"/>
        <v>#DIV/0!</v>
      </c>
      <c r="N118" s="188"/>
    </row>
    <row r="119" spans="1:14" x14ac:dyDescent="0.25">
      <c r="A119" s="1181"/>
      <c r="B119" s="40" t="s">
        <v>339</v>
      </c>
      <c r="C119" s="40" t="s">
        <v>340</v>
      </c>
      <c r="D119" s="40" t="s">
        <v>341</v>
      </c>
      <c r="E119" s="40" t="s">
        <v>205</v>
      </c>
      <c r="F119" s="40">
        <v>100</v>
      </c>
      <c r="G119" s="40">
        <v>1</v>
      </c>
      <c r="H119" s="40">
        <v>1</v>
      </c>
      <c r="I119" s="40">
        <v>1</v>
      </c>
      <c r="J119" s="112">
        <f t="shared" si="7"/>
        <v>1</v>
      </c>
      <c r="K119" s="40"/>
      <c r="L119" s="40"/>
      <c r="M119" s="40" t="e">
        <f t="shared" si="8"/>
        <v>#DIV/0!</v>
      </c>
      <c r="N119" s="188"/>
    </row>
    <row r="120" spans="1:14" ht="16.5" customHeight="1" x14ac:dyDescent="0.25">
      <c r="A120" s="1179" t="s">
        <v>130</v>
      </c>
      <c r="B120" s="1173" t="s">
        <v>334</v>
      </c>
      <c r="C120" s="1173" t="s">
        <v>335</v>
      </c>
      <c r="D120" s="265" t="s">
        <v>336</v>
      </c>
      <c r="E120" s="265" t="s">
        <v>205</v>
      </c>
      <c r="F120" s="265">
        <v>100</v>
      </c>
      <c r="G120" s="265">
        <v>1</v>
      </c>
      <c r="H120" s="265">
        <v>1</v>
      </c>
      <c r="I120" s="265">
        <v>1</v>
      </c>
      <c r="J120" s="444">
        <f t="shared" si="7"/>
        <v>1</v>
      </c>
      <c r="K120" s="265"/>
      <c r="L120" s="265"/>
      <c r="M120" s="265" t="e">
        <f t="shared" si="8"/>
        <v>#DIV/0!</v>
      </c>
      <c r="N120" s="260"/>
    </row>
    <row r="121" spans="1:14" ht="16.5" customHeight="1" x14ac:dyDescent="0.25">
      <c r="A121" s="1180"/>
      <c r="B121" s="1174"/>
      <c r="C121" s="1174"/>
      <c r="D121" s="265" t="s">
        <v>337</v>
      </c>
      <c r="E121" s="265" t="s">
        <v>338</v>
      </c>
      <c r="F121" s="265">
        <v>0</v>
      </c>
      <c r="G121" s="265">
        <v>76.3</v>
      </c>
      <c r="H121" s="265">
        <v>71.924999999999997</v>
      </c>
      <c r="I121" s="265">
        <v>93.9</v>
      </c>
      <c r="J121" s="444">
        <f t="shared" si="7"/>
        <v>1.3055265901981232</v>
      </c>
      <c r="K121" s="265"/>
      <c r="L121" s="265"/>
      <c r="M121" s="265" t="e">
        <f t="shared" si="8"/>
        <v>#DIV/0!</v>
      </c>
      <c r="N121" s="260"/>
    </row>
    <row r="122" spans="1:14" ht="16.5" customHeight="1" x14ac:dyDescent="0.25">
      <c r="A122" s="1181"/>
      <c r="B122" s="265" t="s">
        <v>339</v>
      </c>
      <c r="C122" s="265" t="s">
        <v>340</v>
      </c>
      <c r="D122" s="265" t="s">
        <v>341</v>
      </c>
      <c r="E122" s="265" t="s">
        <v>205</v>
      </c>
      <c r="F122" s="265">
        <v>100</v>
      </c>
      <c r="G122" s="265">
        <v>1</v>
      </c>
      <c r="H122" s="265">
        <v>1</v>
      </c>
      <c r="I122" s="265">
        <v>1</v>
      </c>
      <c r="J122" s="444">
        <f t="shared" si="7"/>
        <v>1</v>
      </c>
      <c r="K122" s="265"/>
      <c r="L122" s="265"/>
      <c r="M122" s="265" t="e">
        <f t="shared" si="8"/>
        <v>#DIV/0!</v>
      </c>
      <c r="N122" s="260"/>
    </row>
    <row r="123" spans="1:14" ht="16.5" customHeight="1" x14ac:dyDescent="0.25">
      <c r="A123" s="1179" t="s">
        <v>131</v>
      </c>
      <c r="B123" s="1153" t="s">
        <v>334</v>
      </c>
      <c r="C123" s="1153" t="s">
        <v>335</v>
      </c>
      <c r="D123" s="40" t="s">
        <v>336</v>
      </c>
      <c r="E123" s="40" t="s">
        <v>205</v>
      </c>
      <c r="F123" s="40">
        <v>100</v>
      </c>
      <c r="G123" s="40">
        <v>1</v>
      </c>
      <c r="H123" s="40">
        <v>1</v>
      </c>
      <c r="I123" s="40">
        <v>1</v>
      </c>
      <c r="J123" s="112">
        <f t="shared" si="7"/>
        <v>1</v>
      </c>
      <c r="K123" s="40"/>
      <c r="L123" s="40"/>
      <c r="M123" s="40" t="e">
        <f t="shared" si="8"/>
        <v>#DIV/0!</v>
      </c>
      <c r="N123" s="41"/>
    </row>
    <row r="124" spans="1:14" ht="16.5" customHeight="1" x14ac:dyDescent="0.25">
      <c r="A124" s="1180"/>
      <c r="B124" s="1154"/>
      <c r="C124" s="1154"/>
      <c r="D124" s="40" t="s">
        <v>337</v>
      </c>
      <c r="E124" s="40" t="s">
        <v>338</v>
      </c>
      <c r="F124" s="40">
        <v>0</v>
      </c>
      <c r="G124" s="40">
        <v>76.3</v>
      </c>
      <c r="H124" s="40">
        <v>71.924999999999997</v>
      </c>
      <c r="I124" s="40">
        <v>93.9</v>
      </c>
      <c r="J124" s="112">
        <f t="shared" si="7"/>
        <v>1.3055265901981232</v>
      </c>
      <c r="K124" s="40"/>
      <c r="L124" s="40"/>
      <c r="M124" s="40" t="e">
        <f t="shared" si="8"/>
        <v>#DIV/0!</v>
      </c>
      <c r="N124" s="41"/>
    </row>
    <row r="125" spans="1:14" ht="16.5" customHeight="1" x14ac:dyDescent="0.25">
      <c r="A125" s="1181"/>
      <c r="B125" s="40" t="s">
        <v>339</v>
      </c>
      <c r="C125" s="40" t="s">
        <v>340</v>
      </c>
      <c r="D125" s="40" t="s">
        <v>341</v>
      </c>
      <c r="E125" s="40" t="s">
        <v>205</v>
      </c>
      <c r="F125" s="40">
        <v>100</v>
      </c>
      <c r="G125" s="40">
        <v>1</v>
      </c>
      <c r="H125" s="40">
        <v>1</v>
      </c>
      <c r="I125" s="40">
        <v>1</v>
      </c>
      <c r="J125" s="112">
        <f t="shared" si="7"/>
        <v>1</v>
      </c>
      <c r="K125" s="40"/>
      <c r="L125" s="40"/>
      <c r="M125" s="40" t="e">
        <f t="shared" si="8"/>
        <v>#DIV/0!</v>
      </c>
      <c r="N125" s="41"/>
    </row>
    <row r="126" spans="1:14" ht="16.5" customHeight="1" x14ac:dyDescent="0.25">
      <c r="A126" s="1179" t="s">
        <v>132</v>
      </c>
      <c r="B126" s="1153" t="s">
        <v>334</v>
      </c>
      <c r="C126" s="1153" t="s">
        <v>335</v>
      </c>
      <c r="D126" s="40" t="s">
        <v>336</v>
      </c>
      <c r="E126" s="40" t="s">
        <v>205</v>
      </c>
      <c r="F126" s="40">
        <v>100</v>
      </c>
      <c r="G126" s="40">
        <v>1</v>
      </c>
      <c r="H126" s="40">
        <v>1</v>
      </c>
      <c r="I126" s="40">
        <v>1</v>
      </c>
      <c r="J126" s="112">
        <f>I126/H126</f>
        <v>1</v>
      </c>
      <c r="K126" s="40"/>
      <c r="L126" s="40"/>
      <c r="M126" s="40" t="e">
        <f>L126/K126</f>
        <v>#DIV/0!</v>
      </c>
      <c r="N126" s="41"/>
    </row>
    <row r="127" spans="1:14" ht="16.5" customHeight="1" x14ac:dyDescent="0.25">
      <c r="A127" s="1180"/>
      <c r="B127" s="1154"/>
      <c r="C127" s="1154"/>
      <c r="D127" s="40" t="s">
        <v>337</v>
      </c>
      <c r="E127" s="40" t="s">
        <v>338</v>
      </c>
      <c r="F127" s="40">
        <v>0</v>
      </c>
      <c r="G127" s="40">
        <v>76.3</v>
      </c>
      <c r="H127" s="40">
        <v>71.924999999999997</v>
      </c>
      <c r="I127" s="40">
        <v>93.9</v>
      </c>
      <c r="J127" s="112">
        <f>I127/H127</f>
        <v>1.3055265901981232</v>
      </c>
      <c r="K127" s="40"/>
      <c r="L127" s="40"/>
      <c r="M127" s="40" t="e">
        <f>L127/K127</f>
        <v>#DIV/0!</v>
      </c>
      <c r="N127" s="41"/>
    </row>
    <row r="128" spans="1:14" ht="16.5" customHeight="1" x14ac:dyDescent="0.25">
      <c r="A128" s="1181"/>
      <c r="B128" s="40" t="s">
        <v>339</v>
      </c>
      <c r="C128" s="40" t="s">
        <v>340</v>
      </c>
      <c r="D128" s="40" t="s">
        <v>341</v>
      </c>
      <c r="E128" s="40" t="s">
        <v>205</v>
      </c>
      <c r="F128" s="40">
        <v>100</v>
      </c>
      <c r="G128" s="40">
        <v>1</v>
      </c>
      <c r="H128" s="40">
        <v>1</v>
      </c>
      <c r="I128" s="40">
        <v>1</v>
      </c>
      <c r="J128" s="112">
        <f>I128/H128</f>
        <v>1</v>
      </c>
      <c r="K128" s="40"/>
      <c r="L128" s="40"/>
      <c r="M128" s="40" t="e">
        <f>L128/K128</f>
        <v>#DIV/0!</v>
      </c>
      <c r="N128" s="41"/>
    </row>
    <row r="129" spans="1:14" x14ac:dyDescent="0.25">
      <c r="A129" s="1179" t="s">
        <v>133</v>
      </c>
      <c r="B129" s="1153" t="s">
        <v>334</v>
      </c>
      <c r="C129" s="1153" t="s">
        <v>335</v>
      </c>
      <c r="D129" s="40" t="s">
        <v>336</v>
      </c>
      <c r="E129" s="40" t="s">
        <v>205</v>
      </c>
      <c r="F129" s="40">
        <v>100</v>
      </c>
      <c r="G129" s="40">
        <v>1</v>
      </c>
      <c r="H129" s="40">
        <v>1</v>
      </c>
      <c r="I129" s="40">
        <v>1</v>
      </c>
      <c r="J129" s="112">
        <f t="shared" si="7"/>
        <v>1</v>
      </c>
      <c r="K129" s="40"/>
      <c r="L129" s="40"/>
      <c r="M129" s="40" t="e">
        <f t="shared" si="8"/>
        <v>#DIV/0!</v>
      </c>
      <c r="N129" s="41"/>
    </row>
    <row r="130" spans="1:14" x14ac:dyDescent="0.25">
      <c r="A130" s="1180"/>
      <c r="B130" s="1154"/>
      <c r="C130" s="1154"/>
      <c r="D130" s="40" t="s">
        <v>337</v>
      </c>
      <c r="E130" s="40" t="s">
        <v>338</v>
      </c>
      <c r="F130" s="40">
        <v>0</v>
      </c>
      <c r="G130" s="40">
        <v>76.3</v>
      </c>
      <c r="H130" s="40">
        <v>71.924999999999997</v>
      </c>
      <c r="I130" s="40">
        <v>93.9</v>
      </c>
      <c r="J130" s="112">
        <f t="shared" si="7"/>
        <v>1.3055265901981232</v>
      </c>
      <c r="K130" s="40"/>
      <c r="L130" s="40"/>
      <c r="M130" s="40" t="e">
        <f t="shared" si="8"/>
        <v>#DIV/0!</v>
      </c>
      <c r="N130" s="41"/>
    </row>
    <row r="131" spans="1:14" x14ac:dyDescent="0.25">
      <c r="A131" s="1181"/>
      <c r="B131" s="40" t="s">
        <v>339</v>
      </c>
      <c r="C131" s="40" t="s">
        <v>340</v>
      </c>
      <c r="D131" s="40" t="s">
        <v>341</v>
      </c>
      <c r="E131" s="40" t="s">
        <v>205</v>
      </c>
      <c r="F131" s="40">
        <v>100</v>
      </c>
      <c r="G131" s="40">
        <v>1</v>
      </c>
      <c r="H131" s="40">
        <v>1</v>
      </c>
      <c r="I131" s="40">
        <v>1</v>
      </c>
      <c r="J131" s="112">
        <f t="shared" si="7"/>
        <v>1</v>
      </c>
      <c r="K131" s="40"/>
      <c r="L131" s="40"/>
      <c r="M131" s="40" t="e">
        <f t="shared" si="8"/>
        <v>#DIV/0!</v>
      </c>
      <c r="N131" s="41"/>
    </row>
    <row r="132" spans="1:14" x14ac:dyDescent="0.25">
      <c r="A132" s="1179" t="s">
        <v>134</v>
      </c>
      <c r="B132" s="1153" t="s">
        <v>334</v>
      </c>
      <c r="C132" s="1153" t="s">
        <v>335</v>
      </c>
      <c r="D132" s="40" t="s">
        <v>336</v>
      </c>
      <c r="E132" s="40" t="s">
        <v>205</v>
      </c>
      <c r="F132" s="40">
        <v>100</v>
      </c>
      <c r="G132" s="40">
        <v>1</v>
      </c>
      <c r="H132" s="40">
        <v>1</v>
      </c>
      <c r="I132" s="40">
        <v>1</v>
      </c>
      <c r="J132" s="112">
        <f t="shared" si="7"/>
        <v>1</v>
      </c>
      <c r="K132" s="40"/>
      <c r="L132" s="40"/>
      <c r="M132" s="40" t="e">
        <f t="shared" si="8"/>
        <v>#DIV/0!</v>
      </c>
      <c r="N132" s="41"/>
    </row>
    <row r="133" spans="1:14" x14ac:dyDescent="0.25">
      <c r="A133" s="1180"/>
      <c r="B133" s="1154"/>
      <c r="C133" s="1154"/>
      <c r="D133" s="40" t="s">
        <v>337</v>
      </c>
      <c r="E133" s="40" t="s">
        <v>338</v>
      </c>
      <c r="F133" s="40">
        <v>0</v>
      </c>
      <c r="G133" s="40">
        <v>76.3</v>
      </c>
      <c r="H133" s="40">
        <v>94.6</v>
      </c>
      <c r="I133" s="40">
        <v>93.9</v>
      </c>
      <c r="J133" s="112">
        <f t="shared" si="7"/>
        <v>0.99260042283298111</v>
      </c>
      <c r="K133" s="40"/>
      <c r="L133" s="40"/>
      <c r="M133" s="40" t="e">
        <f t="shared" si="8"/>
        <v>#DIV/0!</v>
      </c>
      <c r="N133" s="41"/>
    </row>
    <row r="134" spans="1:14" ht="15.75" thickBot="1" x14ac:dyDescent="0.3">
      <c r="A134" s="1181"/>
      <c r="B134" s="40" t="s">
        <v>339</v>
      </c>
      <c r="C134" s="40" t="s">
        <v>340</v>
      </c>
      <c r="D134" s="40" t="s">
        <v>341</v>
      </c>
      <c r="E134" s="40" t="s">
        <v>205</v>
      </c>
      <c r="F134" s="40">
        <v>100</v>
      </c>
      <c r="G134" s="40">
        <v>1</v>
      </c>
      <c r="H134" s="40">
        <v>1</v>
      </c>
      <c r="I134" s="40">
        <v>1</v>
      </c>
      <c r="J134" s="112">
        <f t="shared" si="7"/>
        <v>1</v>
      </c>
      <c r="K134" s="40"/>
      <c r="L134" s="40"/>
      <c r="M134" s="40" t="e">
        <f t="shared" si="8"/>
        <v>#DIV/0!</v>
      </c>
      <c r="N134" s="46"/>
    </row>
    <row r="136" spans="1:14" ht="20.25" x14ac:dyDescent="0.25">
      <c r="A136" s="1143" t="s">
        <v>163</v>
      </c>
      <c r="B136" s="1144"/>
      <c r="C136" s="1144"/>
      <c r="D136" s="1144"/>
      <c r="E136" s="1144"/>
      <c r="F136" s="1144"/>
      <c r="G136" s="1144"/>
      <c r="H136" s="1144"/>
      <c r="I136" s="1144"/>
      <c r="J136" s="1144"/>
      <c r="K136" s="1144"/>
      <c r="L136" s="1144"/>
      <c r="M136" s="1144"/>
      <c r="N136" s="1145"/>
    </row>
    <row r="137" spans="1:14" ht="44.25" customHeight="1" x14ac:dyDescent="0.25">
      <c r="A137" s="36" t="s">
        <v>62</v>
      </c>
      <c r="B137" s="37" t="s">
        <v>146</v>
      </c>
      <c r="C137" s="37" t="s">
        <v>147</v>
      </c>
      <c r="D137" s="37" t="s">
        <v>148</v>
      </c>
      <c r="E137" s="37" t="s">
        <v>149</v>
      </c>
      <c r="F137" s="37" t="s">
        <v>164</v>
      </c>
      <c r="G137" s="37" t="s">
        <v>151</v>
      </c>
      <c r="H137" s="37" t="s">
        <v>165</v>
      </c>
      <c r="I137" s="37" t="s">
        <v>166</v>
      </c>
      <c r="J137" s="45" t="s">
        <v>167</v>
      </c>
      <c r="K137" s="37" t="s">
        <v>155</v>
      </c>
      <c r="L137" s="37" t="s">
        <v>156</v>
      </c>
      <c r="M137" s="37" t="s">
        <v>157</v>
      </c>
      <c r="N137" s="38" t="s">
        <v>158</v>
      </c>
    </row>
    <row r="138" spans="1:14" ht="16.5" customHeight="1" x14ac:dyDescent="0.25">
      <c r="A138" s="1165" t="s">
        <v>136</v>
      </c>
      <c r="B138" s="1153" t="s">
        <v>334</v>
      </c>
      <c r="C138" s="1153" t="s">
        <v>335</v>
      </c>
      <c r="D138" s="40" t="s">
        <v>336</v>
      </c>
      <c r="E138" s="40" t="s">
        <v>205</v>
      </c>
      <c r="F138" s="40">
        <v>100</v>
      </c>
      <c r="G138" s="40">
        <v>1</v>
      </c>
      <c r="H138" s="40">
        <v>1</v>
      </c>
      <c r="I138" s="40">
        <v>1</v>
      </c>
      <c r="J138" s="112">
        <f t="shared" ref="J138:J143" si="9">I138/H138</f>
        <v>1</v>
      </c>
      <c r="K138" s="40"/>
      <c r="L138" s="40"/>
      <c r="M138" s="40" t="e">
        <f t="shared" ref="M138:M162" si="10">L138/K138</f>
        <v>#DIV/0!</v>
      </c>
      <c r="N138" s="41"/>
    </row>
    <row r="139" spans="1:14" ht="16.5" customHeight="1" x14ac:dyDescent="0.25">
      <c r="A139" s="1166"/>
      <c r="B139" s="1154"/>
      <c r="C139" s="1154"/>
      <c r="D139" s="40" t="s">
        <v>337</v>
      </c>
      <c r="E139" s="40" t="s">
        <v>338</v>
      </c>
      <c r="F139" s="40">
        <v>0</v>
      </c>
      <c r="G139" s="40">
        <v>94.6</v>
      </c>
      <c r="H139" s="40">
        <v>94.2</v>
      </c>
      <c r="I139" s="40">
        <v>0</v>
      </c>
      <c r="J139" s="112">
        <f t="shared" si="9"/>
        <v>0</v>
      </c>
      <c r="K139" s="40"/>
      <c r="L139" s="40"/>
      <c r="M139" s="40" t="e">
        <f t="shared" si="10"/>
        <v>#DIV/0!</v>
      </c>
      <c r="N139" s="41"/>
    </row>
    <row r="140" spans="1:14" ht="16.5" customHeight="1" x14ac:dyDescent="0.25">
      <c r="A140" s="1167"/>
      <c r="B140" s="40" t="s">
        <v>339</v>
      </c>
      <c r="C140" s="40" t="s">
        <v>340</v>
      </c>
      <c r="D140" s="40" t="s">
        <v>341</v>
      </c>
      <c r="E140" s="40" t="s">
        <v>205</v>
      </c>
      <c r="F140" s="40">
        <v>100</v>
      </c>
      <c r="G140" s="40">
        <v>1</v>
      </c>
      <c r="H140" s="40">
        <v>1</v>
      </c>
      <c r="I140" s="40">
        <v>1</v>
      </c>
      <c r="J140" s="112">
        <f t="shared" si="9"/>
        <v>1</v>
      </c>
      <c r="K140" s="40"/>
      <c r="L140" s="40"/>
      <c r="M140" s="40" t="e">
        <f t="shared" si="10"/>
        <v>#DIV/0!</v>
      </c>
      <c r="N140" s="41"/>
    </row>
    <row r="141" spans="1:14" ht="16.5" customHeight="1" x14ac:dyDescent="0.25">
      <c r="A141" s="1165" t="s">
        <v>137</v>
      </c>
      <c r="B141" s="1153" t="s">
        <v>334</v>
      </c>
      <c r="C141" s="1153" t="s">
        <v>335</v>
      </c>
      <c r="D141" s="40" t="s">
        <v>336</v>
      </c>
      <c r="E141" s="40" t="s">
        <v>205</v>
      </c>
      <c r="F141" s="40">
        <v>100</v>
      </c>
      <c r="G141" s="40">
        <v>1</v>
      </c>
      <c r="H141" s="40">
        <v>1</v>
      </c>
      <c r="I141" s="40">
        <v>1</v>
      </c>
      <c r="J141" s="112">
        <f t="shared" si="9"/>
        <v>1</v>
      </c>
      <c r="K141" s="40"/>
      <c r="L141" s="40"/>
      <c r="M141" s="40" t="e">
        <f t="shared" si="10"/>
        <v>#DIV/0!</v>
      </c>
      <c r="N141" s="41"/>
    </row>
    <row r="142" spans="1:14" ht="16.5" customHeight="1" x14ac:dyDescent="0.25">
      <c r="A142" s="1166"/>
      <c r="B142" s="1154"/>
      <c r="C142" s="1154"/>
      <c r="D142" s="40" t="s">
        <v>337</v>
      </c>
      <c r="E142" s="40" t="s">
        <v>338</v>
      </c>
      <c r="F142" s="40">
        <v>0</v>
      </c>
      <c r="G142" s="40">
        <v>94.6</v>
      </c>
      <c r="H142" s="40">
        <v>94.2</v>
      </c>
      <c r="I142" s="40">
        <v>0</v>
      </c>
      <c r="J142" s="112">
        <f t="shared" si="9"/>
        <v>0</v>
      </c>
      <c r="K142" s="40"/>
      <c r="L142" s="40"/>
      <c r="M142" s="40" t="e">
        <f t="shared" si="10"/>
        <v>#DIV/0!</v>
      </c>
      <c r="N142" s="41"/>
    </row>
    <row r="143" spans="1:14" ht="16.5" customHeight="1" x14ac:dyDescent="0.25">
      <c r="A143" s="1167"/>
      <c r="B143" s="40" t="s">
        <v>339</v>
      </c>
      <c r="C143" s="40" t="s">
        <v>340</v>
      </c>
      <c r="D143" s="40" t="s">
        <v>341</v>
      </c>
      <c r="E143" s="40" t="s">
        <v>205</v>
      </c>
      <c r="F143" s="40">
        <v>100</v>
      </c>
      <c r="G143" s="40">
        <v>1</v>
      </c>
      <c r="H143" s="40">
        <v>1</v>
      </c>
      <c r="I143" s="40">
        <v>1</v>
      </c>
      <c r="J143" s="112">
        <f t="shared" si="9"/>
        <v>1</v>
      </c>
      <c r="K143" s="40"/>
      <c r="L143" s="40"/>
      <c r="M143" s="40" t="e">
        <f t="shared" si="10"/>
        <v>#DIV/0!</v>
      </c>
      <c r="N143" s="41"/>
    </row>
    <row r="144" spans="1:14" ht="16.5" customHeight="1" x14ac:dyDescent="0.25">
      <c r="A144" s="1165" t="s">
        <v>138</v>
      </c>
      <c r="B144" s="1153" t="s">
        <v>334</v>
      </c>
      <c r="C144" s="1153" t="s">
        <v>335</v>
      </c>
      <c r="D144" s="40" t="s">
        <v>336</v>
      </c>
      <c r="E144" s="40" t="s">
        <v>205</v>
      </c>
      <c r="F144" s="40">
        <v>100</v>
      </c>
      <c r="G144" s="40">
        <v>1</v>
      </c>
      <c r="H144" s="40">
        <v>1</v>
      </c>
      <c r="I144" s="40">
        <v>1</v>
      </c>
      <c r="J144" s="112">
        <f t="shared" ref="J144:J173" si="11">I144/H144</f>
        <v>1</v>
      </c>
      <c r="K144" s="40"/>
      <c r="L144" s="40"/>
      <c r="M144" s="40" t="e">
        <f t="shared" si="10"/>
        <v>#DIV/0!</v>
      </c>
      <c r="N144" s="41"/>
    </row>
    <row r="145" spans="1:14" ht="16.5" customHeight="1" x14ac:dyDescent="0.25">
      <c r="A145" s="1166"/>
      <c r="B145" s="1154"/>
      <c r="C145" s="1154"/>
      <c r="D145" s="40" t="s">
        <v>337</v>
      </c>
      <c r="E145" s="40" t="s">
        <v>338</v>
      </c>
      <c r="F145" s="40">
        <v>100</v>
      </c>
      <c r="G145" s="40">
        <v>94.6</v>
      </c>
      <c r="H145" s="40">
        <v>94.2</v>
      </c>
      <c r="I145" s="40">
        <v>0</v>
      </c>
      <c r="J145" s="112">
        <f t="shared" si="11"/>
        <v>0</v>
      </c>
      <c r="K145" s="40"/>
      <c r="L145" s="40"/>
      <c r="M145" s="40" t="e">
        <f t="shared" si="10"/>
        <v>#DIV/0!</v>
      </c>
      <c r="N145" s="41"/>
    </row>
    <row r="146" spans="1:14" ht="24.6" customHeight="1" x14ac:dyDescent="0.25">
      <c r="A146" s="1167"/>
      <c r="B146" s="40" t="s">
        <v>339</v>
      </c>
      <c r="C146" s="40" t="s">
        <v>340</v>
      </c>
      <c r="D146" s="40" t="s">
        <v>341</v>
      </c>
      <c r="E146" s="40" t="s">
        <v>205</v>
      </c>
      <c r="F146" s="40">
        <v>100</v>
      </c>
      <c r="G146" s="40">
        <v>1</v>
      </c>
      <c r="H146" s="40">
        <v>1</v>
      </c>
      <c r="I146" s="40">
        <v>1</v>
      </c>
      <c r="J146" s="112">
        <f t="shared" si="11"/>
        <v>1</v>
      </c>
      <c r="K146" s="40"/>
      <c r="L146" s="40"/>
      <c r="M146" s="40" t="e">
        <f t="shared" si="10"/>
        <v>#DIV/0!</v>
      </c>
      <c r="N146" s="41"/>
    </row>
    <row r="147" spans="1:14" ht="24.6" customHeight="1" x14ac:dyDescent="0.25">
      <c r="A147" s="1165" t="s">
        <v>139</v>
      </c>
      <c r="B147" s="1153" t="s">
        <v>334</v>
      </c>
      <c r="C147" s="1153" t="s">
        <v>335</v>
      </c>
      <c r="D147" s="40" t="s">
        <v>336</v>
      </c>
      <c r="E147" s="40" t="s">
        <v>205</v>
      </c>
      <c r="F147" s="40">
        <v>100</v>
      </c>
      <c r="G147" s="40">
        <v>1</v>
      </c>
      <c r="H147" s="40">
        <v>1</v>
      </c>
      <c r="I147" s="40">
        <v>1</v>
      </c>
      <c r="J147" s="112">
        <f t="shared" si="11"/>
        <v>1</v>
      </c>
      <c r="K147" s="40"/>
      <c r="L147" s="40"/>
      <c r="M147" s="40" t="e">
        <f t="shared" si="10"/>
        <v>#DIV/0!</v>
      </c>
      <c r="N147" s="41"/>
    </row>
    <row r="148" spans="1:14" ht="24.6" customHeight="1" x14ac:dyDescent="0.25">
      <c r="A148" s="1166"/>
      <c r="B148" s="1154"/>
      <c r="C148" s="1154"/>
      <c r="D148" s="40" t="s">
        <v>337</v>
      </c>
      <c r="E148" s="40" t="s">
        <v>338</v>
      </c>
      <c r="F148" s="40">
        <v>100</v>
      </c>
      <c r="G148" s="40">
        <v>94.6</v>
      </c>
      <c r="H148" s="40">
        <v>94.2</v>
      </c>
      <c r="I148" s="40">
        <v>0</v>
      </c>
      <c r="J148" s="112">
        <f t="shared" si="11"/>
        <v>0</v>
      </c>
      <c r="K148" s="40"/>
      <c r="L148" s="40"/>
      <c r="M148" s="40" t="e">
        <f t="shared" si="10"/>
        <v>#DIV/0!</v>
      </c>
      <c r="N148" s="41"/>
    </row>
    <row r="149" spans="1:14" ht="16.5" customHeight="1" x14ac:dyDescent="0.25">
      <c r="A149" s="1167"/>
      <c r="B149" s="40" t="s">
        <v>339</v>
      </c>
      <c r="C149" s="40" t="s">
        <v>340</v>
      </c>
      <c r="D149" s="40" t="s">
        <v>341</v>
      </c>
      <c r="E149" s="40" t="s">
        <v>205</v>
      </c>
      <c r="F149" s="40">
        <v>100</v>
      </c>
      <c r="G149" s="40">
        <v>1</v>
      </c>
      <c r="H149" s="40">
        <v>1</v>
      </c>
      <c r="I149" s="40">
        <v>1</v>
      </c>
      <c r="J149" s="112">
        <f t="shared" si="11"/>
        <v>1</v>
      </c>
      <c r="K149" s="40"/>
      <c r="L149" s="40"/>
      <c r="M149" s="40" t="e">
        <f t="shared" si="10"/>
        <v>#DIV/0!</v>
      </c>
      <c r="N149" s="41"/>
    </row>
    <row r="150" spans="1:14" ht="16.5" customHeight="1" x14ac:dyDescent="0.25">
      <c r="A150" s="1165" t="s">
        <v>140</v>
      </c>
      <c r="B150" s="1153" t="s">
        <v>334</v>
      </c>
      <c r="C150" s="1153" t="s">
        <v>335</v>
      </c>
      <c r="D150" s="40" t="s">
        <v>336</v>
      </c>
      <c r="E150" s="40" t="s">
        <v>205</v>
      </c>
      <c r="F150" s="40">
        <v>100</v>
      </c>
      <c r="G150" s="40">
        <v>1</v>
      </c>
      <c r="H150" s="40">
        <v>1</v>
      </c>
      <c r="I150" s="40">
        <v>1</v>
      </c>
      <c r="J150" s="112">
        <f t="shared" si="11"/>
        <v>1</v>
      </c>
      <c r="K150" s="40"/>
      <c r="L150" s="40"/>
      <c r="M150" s="40" t="e">
        <f t="shared" si="10"/>
        <v>#DIV/0!</v>
      </c>
      <c r="N150" s="41"/>
    </row>
    <row r="151" spans="1:14" ht="16.5" customHeight="1" x14ac:dyDescent="0.25">
      <c r="A151" s="1166"/>
      <c r="B151" s="1154"/>
      <c r="C151" s="1154"/>
      <c r="D151" s="40" t="s">
        <v>337</v>
      </c>
      <c r="E151" s="40" t="s">
        <v>338</v>
      </c>
      <c r="F151" s="40">
        <v>100</v>
      </c>
      <c r="G151" s="40">
        <v>94.6</v>
      </c>
      <c r="H151" s="40">
        <v>94.2</v>
      </c>
      <c r="I151" s="40">
        <v>0</v>
      </c>
      <c r="J151" s="112">
        <f t="shared" si="11"/>
        <v>0</v>
      </c>
      <c r="K151" s="40"/>
      <c r="L151" s="40"/>
      <c r="M151" s="40" t="e">
        <f t="shared" si="10"/>
        <v>#DIV/0!</v>
      </c>
      <c r="N151" s="41"/>
    </row>
    <row r="152" spans="1:14" ht="16.5" customHeight="1" x14ac:dyDescent="0.25">
      <c r="A152" s="1167"/>
      <c r="B152" s="40" t="s">
        <v>339</v>
      </c>
      <c r="C152" s="40" t="s">
        <v>340</v>
      </c>
      <c r="D152" s="40" t="s">
        <v>341</v>
      </c>
      <c r="E152" s="40" t="s">
        <v>205</v>
      </c>
      <c r="F152" s="40">
        <v>100</v>
      </c>
      <c r="G152" s="40">
        <v>1</v>
      </c>
      <c r="H152" s="40">
        <v>1</v>
      </c>
      <c r="I152" s="40">
        <v>1</v>
      </c>
      <c r="J152" s="112">
        <f t="shared" si="11"/>
        <v>1</v>
      </c>
      <c r="K152" s="40"/>
      <c r="L152" s="40"/>
      <c r="M152" s="40" t="e">
        <f t="shared" si="10"/>
        <v>#DIV/0!</v>
      </c>
      <c r="N152" s="41"/>
    </row>
    <row r="153" spans="1:14" ht="16.5" customHeight="1" x14ac:dyDescent="0.25">
      <c r="A153" s="1165" t="s">
        <v>141</v>
      </c>
      <c r="B153" s="1153" t="s">
        <v>334</v>
      </c>
      <c r="C153" s="1153" t="s">
        <v>335</v>
      </c>
      <c r="D153" s="40" t="s">
        <v>336</v>
      </c>
      <c r="E153" s="40" t="s">
        <v>205</v>
      </c>
      <c r="F153" s="40">
        <v>100</v>
      </c>
      <c r="G153" s="40">
        <v>1</v>
      </c>
      <c r="H153" s="40">
        <v>1</v>
      </c>
      <c r="I153" s="40">
        <v>1</v>
      </c>
      <c r="J153" s="112">
        <f t="shared" si="11"/>
        <v>1</v>
      </c>
      <c r="K153" s="40"/>
      <c r="L153" s="40"/>
      <c r="M153" s="40" t="e">
        <f t="shared" si="10"/>
        <v>#DIV/0!</v>
      </c>
      <c r="N153" s="41"/>
    </row>
    <row r="154" spans="1:14" ht="16.5" customHeight="1" x14ac:dyDescent="0.25">
      <c r="A154" s="1166"/>
      <c r="B154" s="1154"/>
      <c r="C154" s="1154"/>
      <c r="D154" s="40" t="s">
        <v>337</v>
      </c>
      <c r="E154" s="40" t="s">
        <v>338</v>
      </c>
      <c r="F154" s="40">
        <v>100</v>
      </c>
      <c r="G154" s="40">
        <v>94.6</v>
      </c>
      <c r="H154" s="40">
        <v>94.2</v>
      </c>
      <c r="I154" s="40">
        <v>95.9</v>
      </c>
      <c r="J154" s="112">
        <f t="shared" si="11"/>
        <v>1.0180467091295118</v>
      </c>
      <c r="K154" s="40"/>
      <c r="L154" s="40"/>
      <c r="M154" s="40" t="e">
        <f t="shared" si="10"/>
        <v>#DIV/0!</v>
      </c>
      <c r="N154" s="41"/>
    </row>
    <row r="155" spans="1:14" ht="16.5" customHeight="1" x14ac:dyDescent="0.25">
      <c r="A155" s="1167"/>
      <c r="B155" s="40" t="s">
        <v>339</v>
      </c>
      <c r="C155" s="40" t="s">
        <v>340</v>
      </c>
      <c r="D155" s="40" t="s">
        <v>341</v>
      </c>
      <c r="E155" s="40" t="s">
        <v>205</v>
      </c>
      <c r="F155" s="40">
        <v>100</v>
      </c>
      <c r="G155" s="40">
        <v>1</v>
      </c>
      <c r="H155" s="40">
        <v>1</v>
      </c>
      <c r="I155" s="40">
        <v>1</v>
      </c>
      <c r="J155" s="112">
        <f t="shared" si="11"/>
        <v>1</v>
      </c>
      <c r="K155" s="40"/>
      <c r="L155" s="40"/>
      <c r="M155" s="40" t="e">
        <f t="shared" si="10"/>
        <v>#DIV/0!</v>
      </c>
      <c r="N155" s="41"/>
    </row>
    <row r="156" spans="1:14" x14ac:dyDescent="0.25">
      <c r="A156" s="1165" t="s">
        <v>129</v>
      </c>
      <c r="B156" s="1153" t="s">
        <v>334</v>
      </c>
      <c r="C156" s="1153" t="s">
        <v>335</v>
      </c>
      <c r="D156" s="40" t="s">
        <v>336</v>
      </c>
      <c r="E156" s="40" t="s">
        <v>205</v>
      </c>
      <c r="F156" s="40">
        <v>100</v>
      </c>
      <c r="G156" s="40">
        <v>1</v>
      </c>
      <c r="H156" s="40">
        <v>1</v>
      </c>
      <c r="I156" s="40">
        <v>1</v>
      </c>
      <c r="J156" s="112">
        <f t="shared" si="11"/>
        <v>1</v>
      </c>
      <c r="K156" s="40"/>
      <c r="L156" s="40"/>
      <c r="M156" s="40" t="e">
        <f t="shared" si="10"/>
        <v>#DIV/0!</v>
      </c>
      <c r="N156" s="41"/>
    </row>
    <row r="157" spans="1:14" x14ac:dyDescent="0.25">
      <c r="A157" s="1166"/>
      <c r="B157" s="1154"/>
      <c r="C157" s="1154"/>
      <c r="D157" s="40" t="s">
        <v>337</v>
      </c>
      <c r="E157" s="40" t="s">
        <v>338</v>
      </c>
      <c r="F157" s="40">
        <v>100</v>
      </c>
      <c r="G157" s="40">
        <v>94.6</v>
      </c>
      <c r="H157" s="40">
        <v>94.2</v>
      </c>
      <c r="I157" s="40">
        <v>95.9</v>
      </c>
      <c r="J157" s="112">
        <f t="shared" si="11"/>
        <v>1.0180467091295118</v>
      </c>
      <c r="K157" s="40"/>
      <c r="L157" s="40"/>
      <c r="M157" s="40" t="e">
        <f t="shared" si="10"/>
        <v>#DIV/0!</v>
      </c>
      <c r="N157" s="41"/>
    </row>
    <row r="158" spans="1:14" x14ac:dyDescent="0.25">
      <c r="A158" s="1167"/>
      <c r="B158" s="40" t="s">
        <v>339</v>
      </c>
      <c r="C158" s="40" t="s">
        <v>340</v>
      </c>
      <c r="D158" s="40" t="s">
        <v>341</v>
      </c>
      <c r="E158" s="40" t="s">
        <v>205</v>
      </c>
      <c r="F158" s="40">
        <v>100</v>
      </c>
      <c r="G158" s="40">
        <v>1</v>
      </c>
      <c r="H158" s="40">
        <v>1</v>
      </c>
      <c r="I158" s="40">
        <v>1</v>
      </c>
      <c r="J158" s="112">
        <f t="shared" si="11"/>
        <v>1</v>
      </c>
      <c r="K158" s="40"/>
      <c r="L158" s="40"/>
      <c r="M158" s="40" t="e">
        <f t="shared" si="10"/>
        <v>#DIV/0!</v>
      </c>
      <c r="N158" s="41"/>
    </row>
    <row r="159" spans="1:14" s="445" customFormat="1" x14ac:dyDescent="0.25">
      <c r="A159" s="1175" t="s">
        <v>130</v>
      </c>
      <c r="B159" s="1173" t="s">
        <v>334</v>
      </c>
      <c r="C159" s="1173" t="s">
        <v>335</v>
      </c>
      <c r="D159" s="265" t="s">
        <v>336</v>
      </c>
      <c r="E159" s="265" t="s">
        <v>205</v>
      </c>
      <c r="F159" s="265">
        <v>100</v>
      </c>
      <c r="G159" s="265">
        <v>1</v>
      </c>
      <c r="H159" s="265">
        <v>1</v>
      </c>
      <c r="I159" s="265">
        <v>1</v>
      </c>
      <c r="J159" s="444">
        <f t="shared" si="11"/>
        <v>1</v>
      </c>
      <c r="K159" s="265"/>
      <c r="L159" s="265"/>
      <c r="M159" s="265" t="e">
        <f t="shared" si="10"/>
        <v>#DIV/0!</v>
      </c>
      <c r="N159" s="260"/>
    </row>
    <row r="160" spans="1:14" s="445" customFormat="1" x14ac:dyDescent="0.25">
      <c r="A160" s="1176"/>
      <c r="B160" s="1174"/>
      <c r="C160" s="1174"/>
      <c r="D160" s="265" t="s">
        <v>337</v>
      </c>
      <c r="E160" s="265" t="s">
        <v>338</v>
      </c>
      <c r="F160" s="265">
        <v>100</v>
      </c>
      <c r="G160" s="265">
        <v>94.6</v>
      </c>
      <c r="H160" s="265">
        <v>94.2</v>
      </c>
      <c r="I160" s="265">
        <v>95.9</v>
      </c>
      <c r="J160" s="444">
        <f t="shared" si="11"/>
        <v>1.0180467091295118</v>
      </c>
      <c r="K160" s="265"/>
      <c r="L160" s="265"/>
      <c r="M160" s="265" t="e">
        <f t="shared" si="10"/>
        <v>#DIV/0!</v>
      </c>
      <c r="N160" s="260"/>
    </row>
    <row r="161" spans="1:14" s="445" customFormat="1" x14ac:dyDescent="0.25">
      <c r="A161" s="1177"/>
      <c r="B161" s="265" t="s">
        <v>339</v>
      </c>
      <c r="C161" s="265" t="s">
        <v>340</v>
      </c>
      <c r="D161" s="265" t="s">
        <v>341</v>
      </c>
      <c r="E161" s="265" t="s">
        <v>205</v>
      </c>
      <c r="F161" s="265">
        <v>100</v>
      </c>
      <c r="G161" s="265">
        <v>1</v>
      </c>
      <c r="H161" s="265">
        <v>1</v>
      </c>
      <c r="I161" s="265">
        <v>1</v>
      </c>
      <c r="J161" s="444">
        <f t="shared" si="11"/>
        <v>1</v>
      </c>
      <c r="K161" s="265"/>
      <c r="L161" s="265"/>
      <c r="M161" s="265" t="e">
        <f t="shared" si="10"/>
        <v>#DIV/0!</v>
      </c>
      <c r="N161" s="260"/>
    </row>
    <row r="162" spans="1:14" x14ac:dyDescent="0.25">
      <c r="A162" s="1165" t="s">
        <v>131</v>
      </c>
      <c r="B162" s="1153" t="s">
        <v>334</v>
      </c>
      <c r="C162" s="1153" t="s">
        <v>335</v>
      </c>
      <c r="D162" s="40" t="s">
        <v>336</v>
      </c>
      <c r="E162" s="40" t="s">
        <v>205</v>
      </c>
      <c r="F162" s="40">
        <v>100</v>
      </c>
      <c r="G162" s="40">
        <v>1</v>
      </c>
      <c r="H162" s="40">
        <v>1</v>
      </c>
      <c r="I162" s="40">
        <v>1</v>
      </c>
      <c r="J162" s="112">
        <f t="shared" si="11"/>
        <v>1</v>
      </c>
      <c r="K162" s="40"/>
      <c r="L162" s="40"/>
      <c r="M162" s="40" t="e">
        <f t="shared" si="10"/>
        <v>#DIV/0!</v>
      </c>
      <c r="N162" s="41"/>
    </row>
    <row r="163" spans="1:14" x14ac:dyDescent="0.25">
      <c r="A163" s="1166"/>
      <c r="B163" s="1154"/>
      <c r="C163" s="1154"/>
      <c r="D163" s="40" t="s">
        <v>337</v>
      </c>
      <c r="E163" s="40" t="s">
        <v>338</v>
      </c>
      <c r="F163" s="40">
        <v>100</v>
      </c>
      <c r="G163" s="40">
        <v>94.6</v>
      </c>
      <c r="H163" s="40">
        <v>94.2</v>
      </c>
      <c r="I163" s="40">
        <v>95.9</v>
      </c>
      <c r="J163" s="112">
        <f t="shared" si="11"/>
        <v>1.0180467091295118</v>
      </c>
      <c r="K163" s="40"/>
      <c r="L163" s="40"/>
      <c r="M163" s="40"/>
      <c r="N163" s="41"/>
    </row>
    <row r="164" spans="1:14" x14ac:dyDescent="0.25">
      <c r="A164" s="1167"/>
      <c r="B164" s="40" t="s">
        <v>339</v>
      </c>
      <c r="C164" s="40" t="s">
        <v>340</v>
      </c>
      <c r="D164" s="40" t="s">
        <v>341</v>
      </c>
      <c r="E164" s="40" t="s">
        <v>205</v>
      </c>
      <c r="F164" s="40">
        <v>100</v>
      </c>
      <c r="G164" s="40">
        <v>1</v>
      </c>
      <c r="H164" s="40">
        <v>1</v>
      </c>
      <c r="I164" s="40">
        <v>1</v>
      </c>
      <c r="J164" s="112">
        <f t="shared" si="11"/>
        <v>1</v>
      </c>
      <c r="K164" s="40"/>
      <c r="L164" s="40"/>
      <c r="M164" s="40" t="e">
        <f>L164/K164</f>
        <v>#DIV/0!</v>
      </c>
      <c r="N164" s="41"/>
    </row>
    <row r="165" spans="1:14" x14ac:dyDescent="0.25">
      <c r="A165" s="1165" t="s">
        <v>132</v>
      </c>
      <c r="B165" s="1153" t="s">
        <v>334</v>
      </c>
      <c r="C165" s="1153" t="s">
        <v>335</v>
      </c>
      <c r="D165" s="40" t="s">
        <v>336</v>
      </c>
      <c r="E165" s="40" t="s">
        <v>205</v>
      </c>
      <c r="F165" s="40">
        <v>100</v>
      </c>
      <c r="G165" s="40">
        <v>1</v>
      </c>
      <c r="H165" s="40">
        <v>1</v>
      </c>
      <c r="I165" s="40">
        <v>1</v>
      </c>
      <c r="J165" s="112">
        <f t="shared" si="11"/>
        <v>1</v>
      </c>
      <c r="K165" s="40"/>
      <c r="L165" s="40"/>
      <c r="M165" s="40" t="e">
        <f>L165/K165</f>
        <v>#DIV/0!</v>
      </c>
      <c r="N165" s="41"/>
    </row>
    <row r="166" spans="1:14" x14ac:dyDescent="0.25">
      <c r="A166" s="1166"/>
      <c r="B166" s="1154"/>
      <c r="C166" s="1154"/>
      <c r="D166" s="40" t="s">
        <v>337</v>
      </c>
      <c r="E166" s="40" t="s">
        <v>338</v>
      </c>
      <c r="F166" s="40">
        <v>100</v>
      </c>
      <c r="G166" s="40">
        <v>94.6</v>
      </c>
      <c r="H166" s="40">
        <v>94.2</v>
      </c>
      <c r="I166" s="40">
        <v>95.9</v>
      </c>
      <c r="J166" s="112">
        <f t="shared" si="11"/>
        <v>1.0180467091295118</v>
      </c>
      <c r="K166" s="40"/>
      <c r="L166" s="40"/>
      <c r="M166" s="40"/>
      <c r="N166" s="41"/>
    </row>
    <row r="167" spans="1:14" x14ac:dyDescent="0.25">
      <c r="A167" s="1167"/>
      <c r="B167" s="40" t="s">
        <v>339</v>
      </c>
      <c r="C167" s="40" t="s">
        <v>340</v>
      </c>
      <c r="D167" s="40" t="s">
        <v>341</v>
      </c>
      <c r="E167" s="40" t="s">
        <v>205</v>
      </c>
      <c r="F167" s="40">
        <v>100</v>
      </c>
      <c r="G167" s="40">
        <v>1</v>
      </c>
      <c r="H167" s="40">
        <v>1</v>
      </c>
      <c r="I167" s="40">
        <v>1</v>
      </c>
      <c r="J167" s="112">
        <f t="shared" si="11"/>
        <v>1</v>
      </c>
      <c r="K167" s="40"/>
      <c r="L167" s="40"/>
      <c r="M167" s="40" t="e">
        <f>L167/K167</f>
        <v>#DIV/0!</v>
      </c>
      <c r="N167" s="41"/>
    </row>
    <row r="168" spans="1:14" x14ac:dyDescent="0.25">
      <c r="A168" s="1165" t="s">
        <v>133</v>
      </c>
      <c r="B168" s="1153" t="s">
        <v>334</v>
      </c>
      <c r="C168" s="1153" t="s">
        <v>335</v>
      </c>
      <c r="D168" s="40" t="s">
        <v>336</v>
      </c>
      <c r="E168" s="40" t="s">
        <v>205</v>
      </c>
      <c r="F168" s="40">
        <v>100</v>
      </c>
      <c r="G168" s="40">
        <v>1</v>
      </c>
      <c r="H168" s="40">
        <v>1</v>
      </c>
      <c r="I168" s="40">
        <v>1</v>
      </c>
      <c r="J168" s="112">
        <f t="shared" si="11"/>
        <v>1</v>
      </c>
      <c r="K168" s="40"/>
      <c r="L168" s="40"/>
      <c r="M168" s="40" t="e">
        <f>L168/K168</f>
        <v>#DIV/0!</v>
      </c>
      <c r="N168" s="41"/>
    </row>
    <row r="169" spans="1:14" x14ac:dyDescent="0.25">
      <c r="A169" s="1166"/>
      <c r="B169" s="1154"/>
      <c r="C169" s="1154"/>
      <c r="D169" s="40" t="s">
        <v>337</v>
      </c>
      <c r="E169" s="40" t="s">
        <v>338</v>
      </c>
      <c r="F169" s="40">
        <v>100</v>
      </c>
      <c r="G169" s="40">
        <v>94.6</v>
      </c>
      <c r="H169" s="40">
        <v>94.2</v>
      </c>
      <c r="I169" s="40">
        <v>95.9</v>
      </c>
      <c r="J169" s="112">
        <f t="shared" si="11"/>
        <v>1.0180467091295118</v>
      </c>
      <c r="K169" s="40"/>
      <c r="L169" s="40"/>
      <c r="M169" s="40"/>
      <c r="N169" s="41"/>
    </row>
    <row r="170" spans="1:14" x14ac:dyDescent="0.25">
      <c r="A170" s="1167"/>
      <c r="B170" s="40" t="s">
        <v>339</v>
      </c>
      <c r="C170" s="40" t="s">
        <v>340</v>
      </c>
      <c r="D170" s="40" t="s">
        <v>341</v>
      </c>
      <c r="E170" s="40" t="s">
        <v>205</v>
      </c>
      <c r="F170" s="40">
        <v>100</v>
      </c>
      <c r="G170" s="40">
        <v>1</v>
      </c>
      <c r="H170" s="40">
        <v>1</v>
      </c>
      <c r="I170" s="40">
        <v>1</v>
      </c>
      <c r="J170" s="112">
        <f t="shared" si="11"/>
        <v>1</v>
      </c>
      <c r="K170" s="40"/>
      <c r="L170" s="40"/>
      <c r="M170" s="40" t="e">
        <f>L170/K170</f>
        <v>#DIV/0!</v>
      </c>
      <c r="N170" s="41"/>
    </row>
    <row r="171" spans="1:14" x14ac:dyDescent="0.25">
      <c r="A171" s="1165" t="s">
        <v>134</v>
      </c>
      <c r="B171" s="1153" t="s">
        <v>334</v>
      </c>
      <c r="C171" s="1153" t="s">
        <v>335</v>
      </c>
      <c r="D171" s="40" t="s">
        <v>336</v>
      </c>
      <c r="E171" s="40" t="s">
        <v>205</v>
      </c>
      <c r="F171" s="40">
        <v>100</v>
      </c>
      <c r="G171" s="40">
        <v>1</v>
      </c>
      <c r="H171" s="40">
        <v>1</v>
      </c>
      <c r="I171" s="40">
        <v>1</v>
      </c>
      <c r="J171" s="112">
        <f t="shared" si="11"/>
        <v>1</v>
      </c>
      <c r="K171" s="40"/>
      <c r="L171" s="40"/>
      <c r="M171" s="40" t="e">
        <f>L171/K171</f>
        <v>#DIV/0!</v>
      </c>
      <c r="N171" s="41"/>
    </row>
    <row r="172" spans="1:14" x14ac:dyDescent="0.25">
      <c r="A172" s="1166"/>
      <c r="B172" s="1154"/>
      <c r="C172" s="1154"/>
      <c r="D172" s="40" t="s">
        <v>337</v>
      </c>
      <c r="E172" s="40" t="s">
        <v>338</v>
      </c>
      <c r="F172" s="40">
        <v>100</v>
      </c>
      <c r="G172" s="40">
        <v>98.1</v>
      </c>
      <c r="H172" s="40">
        <v>95.9</v>
      </c>
      <c r="I172" s="40">
        <v>95.9</v>
      </c>
      <c r="J172" s="112">
        <f t="shared" si="11"/>
        <v>1</v>
      </c>
      <c r="K172" s="40"/>
      <c r="L172" s="40"/>
      <c r="M172" s="40"/>
      <c r="N172" s="41"/>
    </row>
    <row r="173" spans="1:14" ht="15.75" thickBot="1" x14ac:dyDescent="0.3">
      <c r="A173" s="1178"/>
      <c r="B173" s="40" t="s">
        <v>339</v>
      </c>
      <c r="C173" s="40" t="s">
        <v>340</v>
      </c>
      <c r="D173" s="40" t="s">
        <v>341</v>
      </c>
      <c r="E173" s="40" t="s">
        <v>205</v>
      </c>
      <c r="F173" s="40">
        <v>100</v>
      </c>
      <c r="G173" s="40">
        <v>1</v>
      </c>
      <c r="H173" s="40">
        <v>1</v>
      </c>
      <c r="I173" s="40">
        <v>1</v>
      </c>
      <c r="J173" s="112">
        <f t="shared" si="11"/>
        <v>1</v>
      </c>
      <c r="K173" s="40"/>
      <c r="L173" s="40"/>
      <c r="M173" s="40" t="e">
        <f>L173/K173</f>
        <v>#DIV/0!</v>
      </c>
      <c r="N173" s="41"/>
    </row>
    <row r="174" spans="1:14" ht="15.75" thickBot="1" x14ac:dyDescent="0.3"/>
    <row r="175" spans="1:14" ht="20.25" x14ac:dyDescent="0.25">
      <c r="A175" s="1143" t="s">
        <v>168</v>
      </c>
      <c r="B175" s="1144"/>
      <c r="C175" s="1144"/>
      <c r="D175" s="1144"/>
      <c r="E175" s="1144"/>
      <c r="F175" s="1144"/>
      <c r="G175" s="1144"/>
      <c r="H175" s="1144"/>
      <c r="I175" s="1144"/>
      <c r="J175" s="1144"/>
      <c r="K175" s="1144"/>
      <c r="L175" s="1144"/>
      <c r="M175" s="1144"/>
      <c r="N175" s="1145"/>
    </row>
    <row r="176" spans="1:14" ht="44.25" customHeight="1" x14ac:dyDescent="0.25">
      <c r="A176" s="36" t="s">
        <v>63</v>
      </c>
      <c r="B176" s="37" t="s">
        <v>146</v>
      </c>
      <c r="C176" s="37" t="s">
        <v>147</v>
      </c>
      <c r="D176" s="37" t="s">
        <v>148</v>
      </c>
      <c r="E176" s="37" t="s">
        <v>149</v>
      </c>
      <c r="F176" s="37" t="s">
        <v>169</v>
      </c>
      <c r="G176" s="37" t="s">
        <v>151</v>
      </c>
      <c r="H176" s="37" t="s">
        <v>170</v>
      </c>
      <c r="I176" s="37" t="s">
        <v>171</v>
      </c>
      <c r="J176" s="45" t="s">
        <v>172</v>
      </c>
      <c r="K176" s="37" t="s">
        <v>155</v>
      </c>
      <c r="L176" s="37" t="s">
        <v>156</v>
      </c>
      <c r="M176" s="37" t="s">
        <v>157</v>
      </c>
      <c r="N176" s="38" t="s">
        <v>158</v>
      </c>
    </row>
    <row r="177" spans="1:14" ht="16.5" customHeight="1" x14ac:dyDescent="0.25">
      <c r="A177" s="1114" t="s">
        <v>136</v>
      </c>
      <c r="B177" s="1153" t="s">
        <v>334</v>
      </c>
      <c r="C177" s="1153" t="s">
        <v>335</v>
      </c>
      <c r="D177" s="40" t="s">
        <v>336</v>
      </c>
      <c r="E177" s="40" t="s">
        <v>205</v>
      </c>
      <c r="F177" s="40">
        <v>100</v>
      </c>
      <c r="G177" s="40">
        <v>1</v>
      </c>
      <c r="H177" s="40">
        <v>1</v>
      </c>
      <c r="I177" s="40">
        <v>1</v>
      </c>
      <c r="J177" s="567">
        <f>I177/H177</f>
        <v>1</v>
      </c>
      <c r="K177" s="40"/>
      <c r="L177" s="40"/>
      <c r="M177" s="40" t="e">
        <f>L177/K177</f>
        <v>#DIV/0!</v>
      </c>
      <c r="N177" s="41"/>
    </row>
    <row r="178" spans="1:14" ht="16.5" customHeight="1" x14ac:dyDescent="0.25">
      <c r="A178" s="1115"/>
      <c r="B178" s="1154"/>
      <c r="C178" s="1154"/>
      <c r="D178" s="40" t="s">
        <v>337</v>
      </c>
      <c r="E178" s="40" t="s">
        <v>338</v>
      </c>
      <c r="F178" s="40">
        <v>100</v>
      </c>
      <c r="G178" s="40">
        <v>98.1</v>
      </c>
      <c r="H178" s="40">
        <v>97.1</v>
      </c>
      <c r="I178" s="40">
        <v>95.9</v>
      </c>
      <c r="J178" s="567">
        <f>I178/H178</f>
        <v>0.98764160659114331</v>
      </c>
      <c r="K178" s="40"/>
      <c r="L178" s="40"/>
      <c r="M178" s="40" t="e">
        <f>L178/K178</f>
        <v>#DIV/0!</v>
      </c>
      <c r="N178" s="41"/>
    </row>
    <row r="179" spans="1:14" ht="16.5" customHeight="1" x14ac:dyDescent="0.25">
      <c r="A179" s="1116"/>
      <c r="B179" s="40" t="s">
        <v>339</v>
      </c>
      <c r="C179" s="40" t="s">
        <v>340</v>
      </c>
      <c r="D179" s="40" t="s">
        <v>341</v>
      </c>
      <c r="E179" s="40" t="s">
        <v>205</v>
      </c>
      <c r="F179" s="40">
        <v>100</v>
      </c>
      <c r="G179" s="40">
        <v>1</v>
      </c>
      <c r="H179" s="40">
        <v>1</v>
      </c>
      <c r="I179" s="40">
        <v>1</v>
      </c>
      <c r="J179" s="567">
        <f>I179/H179</f>
        <v>1</v>
      </c>
      <c r="K179" s="40"/>
      <c r="L179" s="40"/>
      <c r="M179" s="40" t="e">
        <f>L179/K179</f>
        <v>#DIV/0!</v>
      </c>
      <c r="N179" s="41"/>
    </row>
    <row r="180" spans="1:14" ht="16.5" customHeight="1" x14ac:dyDescent="0.25">
      <c r="A180" s="1114" t="s">
        <v>137</v>
      </c>
      <c r="B180" s="1153" t="s">
        <v>334</v>
      </c>
      <c r="C180" s="1153" t="s">
        <v>335</v>
      </c>
      <c r="D180" s="40" t="s">
        <v>336</v>
      </c>
      <c r="E180" s="40" t="s">
        <v>205</v>
      </c>
      <c r="F180" s="40">
        <v>100</v>
      </c>
      <c r="G180" s="40">
        <v>1</v>
      </c>
      <c r="H180" s="40">
        <v>1</v>
      </c>
      <c r="I180" s="40">
        <v>1</v>
      </c>
      <c r="J180" s="567">
        <f>I180/H180</f>
        <v>1</v>
      </c>
      <c r="K180" s="40"/>
      <c r="L180" s="40"/>
      <c r="M180" s="40" t="e">
        <f>L180/K180</f>
        <v>#DIV/0!</v>
      </c>
      <c r="N180" s="41"/>
    </row>
    <row r="181" spans="1:14" ht="16.5" customHeight="1" x14ac:dyDescent="0.25">
      <c r="A181" s="1115"/>
      <c r="B181" s="1154"/>
      <c r="C181" s="1154"/>
      <c r="D181" s="40" t="s">
        <v>337</v>
      </c>
      <c r="E181" s="40" t="s">
        <v>338</v>
      </c>
      <c r="F181" s="40">
        <v>100</v>
      </c>
      <c r="G181" s="40">
        <v>98.1</v>
      </c>
      <c r="H181" s="40">
        <v>97.1</v>
      </c>
      <c r="I181" s="40">
        <v>95.9</v>
      </c>
      <c r="J181" s="567">
        <f t="shared" ref="J181:J188" si="12">I181/H181</f>
        <v>0.98764160659114331</v>
      </c>
      <c r="K181" s="40"/>
      <c r="L181" s="40"/>
      <c r="M181" s="40" t="e">
        <f t="shared" ref="M181:M188" si="13">L181/K181</f>
        <v>#DIV/0!</v>
      </c>
      <c r="N181" s="41"/>
    </row>
    <row r="182" spans="1:14" ht="16.5" customHeight="1" x14ac:dyDescent="0.25">
      <c r="A182" s="1116"/>
      <c r="B182" s="40" t="s">
        <v>339</v>
      </c>
      <c r="C182" s="40" t="s">
        <v>340</v>
      </c>
      <c r="D182" s="40" t="s">
        <v>341</v>
      </c>
      <c r="E182" s="40" t="s">
        <v>205</v>
      </c>
      <c r="F182" s="40">
        <v>100</v>
      </c>
      <c r="G182" s="40">
        <v>1</v>
      </c>
      <c r="H182" s="40">
        <v>1</v>
      </c>
      <c r="I182" s="40">
        <v>1</v>
      </c>
      <c r="J182" s="567">
        <f t="shared" si="12"/>
        <v>1</v>
      </c>
      <c r="K182" s="40"/>
      <c r="L182" s="40"/>
      <c r="M182" s="40" t="e">
        <f t="shared" si="13"/>
        <v>#DIV/0!</v>
      </c>
      <c r="N182" s="41"/>
    </row>
    <row r="183" spans="1:14" ht="16.5" customHeight="1" x14ac:dyDescent="0.25">
      <c r="A183" s="1114" t="s">
        <v>138</v>
      </c>
      <c r="B183" s="1153" t="s">
        <v>334</v>
      </c>
      <c r="C183" s="1153" t="s">
        <v>335</v>
      </c>
      <c r="D183" s="40" t="s">
        <v>336</v>
      </c>
      <c r="E183" s="40" t="s">
        <v>205</v>
      </c>
      <c r="F183" s="40">
        <v>100</v>
      </c>
      <c r="G183" s="40">
        <v>1</v>
      </c>
      <c r="H183" s="40">
        <v>1</v>
      </c>
      <c r="I183" s="40">
        <v>1</v>
      </c>
      <c r="J183" s="567">
        <f t="shared" si="12"/>
        <v>1</v>
      </c>
      <c r="K183" s="40"/>
      <c r="L183" s="40"/>
      <c r="M183" s="40" t="e">
        <f t="shared" si="13"/>
        <v>#DIV/0!</v>
      </c>
      <c r="N183" s="41"/>
    </row>
    <row r="184" spans="1:14" ht="16.5" customHeight="1" x14ac:dyDescent="0.25">
      <c r="A184" s="1115"/>
      <c r="B184" s="1154"/>
      <c r="C184" s="1154"/>
      <c r="D184" s="40" t="s">
        <v>337</v>
      </c>
      <c r="E184" s="40" t="s">
        <v>338</v>
      </c>
      <c r="F184" s="40">
        <v>100</v>
      </c>
      <c r="G184" s="40">
        <v>98.1</v>
      </c>
      <c r="H184" s="40">
        <v>97.1</v>
      </c>
      <c r="I184" s="40">
        <v>95.9</v>
      </c>
      <c r="J184" s="567">
        <f t="shared" si="12"/>
        <v>0.98764160659114331</v>
      </c>
      <c r="K184" s="40"/>
      <c r="L184" s="40"/>
      <c r="M184" s="40" t="e">
        <f t="shared" si="13"/>
        <v>#DIV/0!</v>
      </c>
      <c r="N184" s="41"/>
    </row>
    <row r="185" spans="1:14" ht="16.5" customHeight="1" x14ac:dyDescent="0.25">
      <c r="A185" s="1116"/>
      <c r="B185" s="40" t="s">
        <v>339</v>
      </c>
      <c r="C185" s="40" t="s">
        <v>340</v>
      </c>
      <c r="D185" s="40" t="s">
        <v>341</v>
      </c>
      <c r="E185" s="40" t="s">
        <v>205</v>
      </c>
      <c r="F185" s="40">
        <v>100</v>
      </c>
      <c r="G185" s="40">
        <v>1</v>
      </c>
      <c r="H185" s="40">
        <v>1</v>
      </c>
      <c r="I185" s="40">
        <v>1</v>
      </c>
      <c r="J185" s="567">
        <f t="shared" si="12"/>
        <v>1</v>
      </c>
      <c r="K185" s="40"/>
      <c r="L185" s="40"/>
      <c r="M185" s="40" t="e">
        <f t="shared" si="13"/>
        <v>#DIV/0!</v>
      </c>
      <c r="N185" s="41"/>
    </row>
    <row r="186" spans="1:14" ht="16.5" customHeight="1" x14ac:dyDescent="0.25">
      <c r="A186" s="1114" t="s">
        <v>139</v>
      </c>
      <c r="B186" s="1153" t="s">
        <v>334</v>
      </c>
      <c r="C186" s="1153" t="s">
        <v>335</v>
      </c>
      <c r="D186" s="40" t="s">
        <v>336</v>
      </c>
      <c r="E186" s="40" t="s">
        <v>205</v>
      </c>
      <c r="F186" s="40">
        <v>100</v>
      </c>
      <c r="G186" s="40">
        <v>1</v>
      </c>
      <c r="H186" s="40">
        <v>1</v>
      </c>
      <c r="I186" s="40">
        <v>1</v>
      </c>
      <c r="J186" s="567">
        <f t="shared" si="12"/>
        <v>1</v>
      </c>
      <c r="K186" s="40"/>
      <c r="L186" s="40"/>
      <c r="M186" s="40" t="e">
        <f t="shared" si="13"/>
        <v>#DIV/0!</v>
      </c>
      <c r="N186" s="41"/>
    </row>
    <row r="187" spans="1:14" ht="16.5" customHeight="1" x14ac:dyDescent="0.25">
      <c r="A187" s="1115"/>
      <c r="B187" s="1154"/>
      <c r="C187" s="1154"/>
      <c r="D187" s="40" t="s">
        <v>337</v>
      </c>
      <c r="E187" s="40" t="s">
        <v>338</v>
      </c>
      <c r="F187" s="40">
        <v>100</v>
      </c>
      <c r="G187" s="40">
        <v>98.1</v>
      </c>
      <c r="H187" s="40">
        <v>97.1</v>
      </c>
      <c r="I187" s="40">
        <v>95.9</v>
      </c>
      <c r="J187" s="567">
        <f t="shared" si="12"/>
        <v>0.98764160659114331</v>
      </c>
      <c r="K187" s="40"/>
      <c r="L187" s="40"/>
      <c r="M187" s="40" t="e">
        <f t="shared" si="13"/>
        <v>#DIV/0!</v>
      </c>
      <c r="N187" s="41"/>
    </row>
    <row r="188" spans="1:14" ht="16.5" customHeight="1" x14ac:dyDescent="0.25">
      <c r="A188" s="1116"/>
      <c r="B188" s="40" t="s">
        <v>339</v>
      </c>
      <c r="C188" s="40" t="s">
        <v>340</v>
      </c>
      <c r="D188" s="40" t="s">
        <v>341</v>
      </c>
      <c r="E188" s="40" t="s">
        <v>205</v>
      </c>
      <c r="F188" s="40">
        <v>100</v>
      </c>
      <c r="G188" s="40">
        <v>1</v>
      </c>
      <c r="H188" s="40">
        <v>1</v>
      </c>
      <c r="I188" s="40">
        <v>1</v>
      </c>
      <c r="J188" s="567">
        <f t="shared" si="12"/>
        <v>1</v>
      </c>
      <c r="K188" s="40"/>
      <c r="L188" s="40"/>
      <c r="M188" s="40" t="e">
        <f t="shared" si="13"/>
        <v>#DIV/0!</v>
      </c>
      <c r="N188" s="41"/>
    </row>
    <row r="189" spans="1:14" ht="16.5" customHeight="1" x14ac:dyDescent="0.25">
      <c r="A189" s="1114" t="s">
        <v>140</v>
      </c>
      <c r="B189" s="1153" t="s">
        <v>334</v>
      </c>
      <c r="C189" s="1153" t="s">
        <v>335</v>
      </c>
      <c r="D189" s="40" t="s">
        <v>336</v>
      </c>
      <c r="E189" s="40" t="s">
        <v>205</v>
      </c>
      <c r="F189" s="40">
        <v>100</v>
      </c>
      <c r="G189" s="40">
        <v>1</v>
      </c>
      <c r="H189" s="40">
        <v>1</v>
      </c>
      <c r="I189" s="40">
        <v>1</v>
      </c>
      <c r="J189" s="568">
        <f t="shared" ref="J189:J197" si="14">I189/H189</f>
        <v>1</v>
      </c>
      <c r="K189" s="40"/>
      <c r="L189" s="40"/>
      <c r="M189" s="40" t="e">
        <f t="shared" ref="M189:M197" si="15">L189/K189</f>
        <v>#DIV/0!</v>
      </c>
      <c r="N189" s="41"/>
    </row>
    <row r="190" spans="1:14" ht="16.5" customHeight="1" x14ac:dyDescent="0.25">
      <c r="A190" s="1115"/>
      <c r="B190" s="1154"/>
      <c r="C190" s="1154"/>
      <c r="D190" s="40" t="s">
        <v>337</v>
      </c>
      <c r="E190" s="40" t="s">
        <v>338</v>
      </c>
      <c r="F190" s="40">
        <v>100</v>
      </c>
      <c r="G190" s="40">
        <v>98.1</v>
      </c>
      <c r="H190" s="40">
        <v>97.1</v>
      </c>
      <c r="I190" s="40">
        <v>95.9</v>
      </c>
      <c r="J190" s="569">
        <f t="shared" si="14"/>
        <v>0.98764160659114331</v>
      </c>
      <c r="K190" s="40"/>
      <c r="L190" s="40"/>
      <c r="M190" s="40" t="e">
        <f t="shared" si="15"/>
        <v>#DIV/0!</v>
      </c>
      <c r="N190" s="41"/>
    </row>
    <row r="191" spans="1:14" ht="16.5" customHeight="1" x14ac:dyDescent="0.25">
      <c r="A191" s="1116"/>
      <c r="B191" s="40" t="s">
        <v>339</v>
      </c>
      <c r="C191" s="40" t="s">
        <v>340</v>
      </c>
      <c r="D191" s="40" t="s">
        <v>341</v>
      </c>
      <c r="E191" s="40" t="s">
        <v>205</v>
      </c>
      <c r="F191" s="40">
        <v>100</v>
      </c>
      <c r="G191" s="40">
        <v>1</v>
      </c>
      <c r="H191" s="40">
        <v>1</v>
      </c>
      <c r="I191" s="40">
        <v>1</v>
      </c>
      <c r="J191" s="568">
        <f t="shared" si="14"/>
        <v>1</v>
      </c>
      <c r="K191" s="40"/>
      <c r="L191" s="40"/>
      <c r="M191" s="40" t="e">
        <f t="shared" si="15"/>
        <v>#DIV/0!</v>
      </c>
      <c r="N191" s="41"/>
    </row>
    <row r="192" spans="1:14" ht="16.5" customHeight="1" x14ac:dyDescent="0.25">
      <c r="A192" s="1114" t="s">
        <v>141</v>
      </c>
      <c r="B192" s="1153" t="s">
        <v>334</v>
      </c>
      <c r="C192" s="1153" t="s">
        <v>335</v>
      </c>
      <c r="D192" s="40" t="s">
        <v>336</v>
      </c>
      <c r="E192" s="40" t="s">
        <v>205</v>
      </c>
      <c r="F192" s="40">
        <v>100</v>
      </c>
      <c r="G192" s="40">
        <v>1</v>
      </c>
      <c r="H192" s="40">
        <v>1</v>
      </c>
      <c r="I192" s="40">
        <v>1</v>
      </c>
      <c r="J192" s="568">
        <f t="shared" si="14"/>
        <v>1</v>
      </c>
      <c r="K192" s="40"/>
      <c r="L192" s="40"/>
      <c r="M192" s="40" t="e">
        <f t="shared" si="15"/>
        <v>#DIV/0!</v>
      </c>
      <c r="N192" s="41"/>
    </row>
    <row r="193" spans="1:15" ht="16.5" customHeight="1" x14ac:dyDescent="0.25">
      <c r="A193" s="1115"/>
      <c r="B193" s="1154"/>
      <c r="C193" s="1154"/>
      <c r="D193" s="40" t="s">
        <v>337</v>
      </c>
      <c r="E193" s="40" t="s">
        <v>338</v>
      </c>
      <c r="F193" s="40">
        <v>100</v>
      </c>
      <c r="G193" s="40">
        <v>98.1</v>
      </c>
      <c r="H193" s="40">
        <v>97.1</v>
      </c>
      <c r="I193" s="40">
        <v>95.9</v>
      </c>
      <c r="J193" s="569">
        <f t="shared" si="14"/>
        <v>0.98764160659114331</v>
      </c>
      <c r="K193" s="40"/>
      <c r="L193" s="40"/>
      <c r="M193" s="40" t="e">
        <f t="shared" si="15"/>
        <v>#DIV/0!</v>
      </c>
      <c r="N193" s="41"/>
    </row>
    <row r="194" spans="1:15" ht="16.5" customHeight="1" x14ac:dyDescent="0.25">
      <c r="A194" s="1116"/>
      <c r="B194" s="40" t="s">
        <v>339</v>
      </c>
      <c r="C194" s="40" t="s">
        <v>340</v>
      </c>
      <c r="D194" s="40" t="s">
        <v>341</v>
      </c>
      <c r="E194" s="40" t="s">
        <v>205</v>
      </c>
      <c r="F194" s="40">
        <v>100</v>
      </c>
      <c r="G194" s="40">
        <v>1</v>
      </c>
      <c r="H194" s="40">
        <v>1</v>
      </c>
      <c r="I194" s="40">
        <v>1</v>
      </c>
      <c r="J194" s="568">
        <f t="shared" si="14"/>
        <v>1</v>
      </c>
      <c r="K194" s="40"/>
      <c r="L194" s="40"/>
      <c r="M194" s="40" t="e">
        <f t="shared" si="15"/>
        <v>#DIV/0!</v>
      </c>
      <c r="N194" s="41"/>
    </row>
    <row r="195" spans="1:15" ht="30" x14ac:dyDescent="0.25">
      <c r="A195" s="1133" t="s">
        <v>129</v>
      </c>
      <c r="B195" s="1136" t="s">
        <v>334</v>
      </c>
      <c r="C195" s="1136" t="s">
        <v>335</v>
      </c>
      <c r="D195" s="402" t="s">
        <v>336</v>
      </c>
      <c r="E195" s="402" t="s">
        <v>205</v>
      </c>
      <c r="F195" s="402">
        <v>100</v>
      </c>
      <c r="G195" s="402">
        <v>1</v>
      </c>
      <c r="H195" s="402">
        <v>1</v>
      </c>
      <c r="I195" s="402">
        <v>1</v>
      </c>
      <c r="J195" s="570">
        <f t="shared" si="14"/>
        <v>1</v>
      </c>
      <c r="K195" s="402"/>
      <c r="L195" s="402"/>
      <c r="M195" s="402" t="e">
        <f t="shared" si="15"/>
        <v>#DIV/0!</v>
      </c>
      <c r="N195" s="571" t="s">
        <v>513</v>
      </c>
    </row>
    <row r="196" spans="1:15" ht="28.15" customHeight="1" x14ac:dyDescent="0.25">
      <c r="A196" s="1134"/>
      <c r="B196" s="1137"/>
      <c r="C196" s="1137"/>
      <c r="D196" s="402" t="s">
        <v>337</v>
      </c>
      <c r="E196" s="402" t="s">
        <v>338</v>
      </c>
      <c r="F196" s="402">
        <v>100</v>
      </c>
      <c r="G196" s="402">
        <v>98.1</v>
      </c>
      <c r="H196" s="402">
        <v>97.1</v>
      </c>
      <c r="I196" s="402">
        <v>95.9</v>
      </c>
      <c r="J196" s="572">
        <f t="shared" si="14"/>
        <v>0.98764160659114331</v>
      </c>
      <c r="K196" s="402"/>
      <c r="L196" s="402"/>
      <c r="M196" s="402" t="e">
        <f t="shared" si="15"/>
        <v>#DIV/0!</v>
      </c>
      <c r="N196" s="571" t="s">
        <v>514</v>
      </c>
    </row>
    <row r="197" spans="1:15" ht="31.9" customHeight="1" x14ac:dyDescent="0.25">
      <c r="A197" s="1135"/>
      <c r="B197" s="402" t="s">
        <v>339</v>
      </c>
      <c r="C197" s="402" t="s">
        <v>340</v>
      </c>
      <c r="D197" s="402" t="s">
        <v>341</v>
      </c>
      <c r="E197" s="402" t="s">
        <v>205</v>
      </c>
      <c r="F197" s="402">
        <v>100</v>
      </c>
      <c r="G197" s="402">
        <v>1</v>
      </c>
      <c r="H197" s="402">
        <v>1</v>
      </c>
      <c r="I197" s="402">
        <v>1</v>
      </c>
      <c r="J197" s="570">
        <f t="shared" si="14"/>
        <v>1</v>
      </c>
      <c r="K197" s="402"/>
      <c r="L197" s="402"/>
      <c r="M197" s="402" t="e">
        <f t="shared" si="15"/>
        <v>#DIV/0!</v>
      </c>
      <c r="N197" s="571" t="s">
        <v>512</v>
      </c>
    </row>
    <row r="198" spans="1:15" ht="40.5" customHeight="1" x14ac:dyDescent="0.25">
      <c r="A198" s="1157" t="s">
        <v>130</v>
      </c>
      <c r="B198" s="1160" t="s">
        <v>334</v>
      </c>
      <c r="C198" s="1160" t="s">
        <v>335</v>
      </c>
      <c r="D198" s="573" t="s">
        <v>336</v>
      </c>
      <c r="E198" s="573" t="s">
        <v>205</v>
      </c>
      <c r="F198" s="573">
        <v>100</v>
      </c>
      <c r="G198" s="402">
        <v>1</v>
      </c>
      <c r="H198" s="402">
        <v>1</v>
      </c>
      <c r="I198" s="402">
        <v>1</v>
      </c>
      <c r="J198" s="570">
        <f t="shared" ref="J198:J200" si="16">I198/H198</f>
        <v>1</v>
      </c>
      <c r="K198" s="402"/>
      <c r="L198" s="573"/>
      <c r="M198" s="573"/>
      <c r="N198" s="574" t="s">
        <v>528</v>
      </c>
      <c r="O198" s="2"/>
    </row>
    <row r="199" spans="1:15" ht="28.15" customHeight="1" x14ac:dyDescent="0.25">
      <c r="A199" s="1158"/>
      <c r="B199" s="1161"/>
      <c r="C199" s="1161"/>
      <c r="D199" s="573" t="s">
        <v>337</v>
      </c>
      <c r="E199" s="573" t="s">
        <v>338</v>
      </c>
      <c r="F199" s="573">
        <v>100</v>
      </c>
      <c r="G199" s="402">
        <v>98.1</v>
      </c>
      <c r="H199" s="402">
        <v>97.1</v>
      </c>
      <c r="I199" s="402">
        <v>0</v>
      </c>
      <c r="J199" s="572">
        <f t="shared" si="16"/>
        <v>0</v>
      </c>
      <c r="K199" s="402"/>
      <c r="L199" s="573"/>
      <c r="M199" s="573"/>
      <c r="N199" s="574" t="s">
        <v>529</v>
      </c>
      <c r="O199" s="2"/>
    </row>
    <row r="200" spans="1:15" ht="31.9" customHeight="1" x14ac:dyDescent="0.25">
      <c r="A200" s="1159"/>
      <c r="B200" s="573" t="s">
        <v>339</v>
      </c>
      <c r="C200" s="573" t="s">
        <v>340</v>
      </c>
      <c r="D200" s="573" t="s">
        <v>341</v>
      </c>
      <c r="E200" s="573" t="s">
        <v>205</v>
      </c>
      <c r="F200" s="573">
        <v>100</v>
      </c>
      <c r="G200" s="402">
        <v>1</v>
      </c>
      <c r="H200" s="402">
        <v>1</v>
      </c>
      <c r="I200" s="402">
        <v>1</v>
      </c>
      <c r="J200" s="570">
        <f t="shared" si="16"/>
        <v>1</v>
      </c>
      <c r="K200" s="402"/>
      <c r="L200" s="573"/>
      <c r="M200" s="573"/>
      <c r="N200" s="574" t="s">
        <v>575</v>
      </c>
      <c r="O200" s="2"/>
    </row>
    <row r="201" spans="1:15" x14ac:dyDescent="0.25">
      <c r="A201" s="1133" t="s">
        <v>131</v>
      </c>
      <c r="B201" s="1162" t="s">
        <v>334</v>
      </c>
      <c r="C201" s="1162" t="s">
        <v>335</v>
      </c>
      <c r="D201" s="400" t="s">
        <v>336</v>
      </c>
      <c r="E201" s="400" t="s">
        <v>205</v>
      </c>
      <c r="F201" s="400"/>
      <c r="G201" s="400"/>
      <c r="H201" s="400"/>
      <c r="I201" s="400"/>
      <c r="J201" s="401"/>
      <c r="K201" s="400"/>
      <c r="L201" s="400"/>
      <c r="M201" s="402"/>
      <c r="N201" s="403"/>
    </row>
    <row r="202" spans="1:15" ht="28.15" customHeight="1" x14ac:dyDescent="0.25">
      <c r="A202" s="1134"/>
      <c r="B202" s="1163"/>
      <c r="C202" s="1163"/>
      <c r="D202" s="400" t="s">
        <v>337</v>
      </c>
      <c r="E202" s="400" t="s">
        <v>338</v>
      </c>
      <c r="F202" s="400"/>
      <c r="G202" s="400"/>
      <c r="H202" s="400"/>
      <c r="I202" s="400"/>
      <c r="J202" s="404"/>
      <c r="K202" s="400"/>
      <c r="L202" s="400"/>
      <c r="M202" s="400"/>
      <c r="N202" s="403"/>
    </row>
    <row r="203" spans="1:15" ht="31.9" customHeight="1" x14ac:dyDescent="0.25">
      <c r="A203" s="1135"/>
      <c r="B203" s="400" t="s">
        <v>339</v>
      </c>
      <c r="C203" s="400" t="s">
        <v>340</v>
      </c>
      <c r="D203" s="400" t="s">
        <v>341</v>
      </c>
      <c r="E203" s="400" t="s">
        <v>205</v>
      </c>
      <c r="F203" s="400"/>
      <c r="G203" s="400"/>
      <c r="H203" s="400"/>
      <c r="I203" s="400"/>
      <c r="J203" s="405"/>
      <c r="K203" s="400"/>
      <c r="L203" s="400"/>
      <c r="M203" s="400"/>
      <c r="N203" s="403"/>
    </row>
    <row r="204" spans="1:15" x14ac:dyDescent="0.25">
      <c r="A204" s="1133" t="s">
        <v>132</v>
      </c>
      <c r="B204" s="1136" t="s">
        <v>334</v>
      </c>
      <c r="C204" s="1136" t="s">
        <v>335</v>
      </c>
      <c r="D204" s="402" t="s">
        <v>336</v>
      </c>
      <c r="E204" s="402" t="s">
        <v>205</v>
      </c>
      <c r="F204" s="402"/>
      <c r="G204" s="402"/>
      <c r="H204" s="402"/>
      <c r="I204" s="402"/>
      <c r="J204" s="570"/>
      <c r="K204" s="402"/>
      <c r="L204" s="402"/>
      <c r="M204" s="402"/>
      <c r="N204" s="571"/>
    </row>
    <row r="205" spans="1:15" ht="28.15" customHeight="1" x14ac:dyDescent="0.25">
      <c r="A205" s="1134"/>
      <c r="B205" s="1137"/>
      <c r="C205" s="1137"/>
      <c r="D205" s="402" t="s">
        <v>337</v>
      </c>
      <c r="E205" s="402" t="s">
        <v>338</v>
      </c>
      <c r="F205" s="402"/>
      <c r="G205" s="402"/>
      <c r="H205" s="402"/>
      <c r="I205" s="402"/>
      <c r="J205" s="572"/>
      <c r="K205" s="402"/>
      <c r="L205" s="402"/>
      <c r="M205" s="402"/>
      <c r="N205" s="571"/>
    </row>
    <row r="206" spans="1:15" ht="31.9" customHeight="1" x14ac:dyDescent="0.25">
      <c r="A206" s="1135"/>
      <c r="B206" s="402" t="s">
        <v>339</v>
      </c>
      <c r="C206" s="402" t="s">
        <v>340</v>
      </c>
      <c r="D206" s="402" t="s">
        <v>341</v>
      </c>
      <c r="E206" s="402" t="s">
        <v>205</v>
      </c>
      <c r="F206" s="402"/>
      <c r="G206" s="402"/>
      <c r="H206" s="402"/>
      <c r="I206" s="402"/>
      <c r="J206" s="570"/>
      <c r="K206" s="402"/>
      <c r="L206" s="402"/>
      <c r="M206" s="402"/>
      <c r="N206" s="571"/>
    </row>
    <row r="207" spans="1:15" x14ac:dyDescent="0.25">
      <c r="A207" s="1133" t="s">
        <v>133</v>
      </c>
      <c r="B207" s="1136" t="s">
        <v>334</v>
      </c>
      <c r="C207" s="1136" t="s">
        <v>335</v>
      </c>
      <c r="D207" s="402" t="s">
        <v>336</v>
      </c>
      <c r="E207" s="402" t="s">
        <v>205</v>
      </c>
      <c r="F207" s="402"/>
      <c r="G207" s="402"/>
      <c r="H207" s="402"/>
      <c r="I207" s="402"/>
      <c r="J207" s="570"/>
      <c r="K207" s="402"/>
      <c r="L207" s="402"/>
      <c r="M207" s="402"/>
      <c r="N207" s="571"/>
    </row>
    <row r="208" spans="1:15" ht="28.15" customHeight="1" x14ac:dyDescent="0.25">
      <c r="A208" s="1134"/>
      <c r="B208" s="1137"/>
      <c r="C208" s="1137"/>
      <c r="D208" s="402" t="s">
        <v>337</v>
      </c>
      <c r="E208" s="402" t="s">
        <v>338</v>
      </c>
      <c r="F208" s="402"/>
      <c r="G208" s="402"/>
      <c r="H208" s="402"/>
      <c r="I208" s="402"/>
      <c r="J208" s="572"/>
      <c r="K208" s="402"/>
      <c r="L208" s="402"/>
      <c r="M208" s="402"/>
      <c r="N208" s="571"/>
    </row>
    <row r="209" spans="1:14" ht="31.9" customHeight="1" x14ac:dyDescent="0.25">
      <c r="A209" s="1135"/>
      <c r="B209" s="402" t="s">
        <v>339</v>
      </c>
      <c r="C209" s="402" t="s">
        <v>340</v>
      </c>
      <c r="D209" s="402" t="s">
        <v>341</v>
      </c>
      <c r="E209" s="402" t="s">
        <v>205</v>
      </c>
      <c r="F209" s="402"/>
      <c r="G209" s="402"/>
      <c r="H209" s="402"/>
      <c r="I209" s="402"/>
      <c r="J209" s="570"/>
      <c r="K209" s="402"/>
      <c r="L209" s="402"/>
      <c r="M209" s="402"/>
      <c r="N209" s="571"/>
    </row>
    <row r="210" spans="1:14" x14ac:dyDescent="0.25">
      <c r="A210" s="1133" t="s">
        <v>134</v>
      </c>
      <c r="B210" s="1136" t="s">
        <v>334</v>
      </c>
      <c r="C210" s="1136" t="s">
        <v>335</v>
      </c>
      <c r="D210" s="402" t="s">
        <v>336</v>
      </c>
      <c r="E210" s="402" t="s">
        <v>205</v>
      </c>
      <c r="F210" s="402"/>
      <c r="G210" s="402"/>
      <c r="H210" s="402"/>
      <c r="I210" s="402"/>
      <c r="J210" s="570"/>
      <c r="K210" s="402"/>
      <c r="L210" s="402"/>
      <c r="M210" s="402"/>
      <c r="N210" s="571"/>
    </row>
    <row r="211" spans="1:14" ht="28.15" customHeight="1" x14ac:dyDescent="0.25">
      <c r="A211" s="1134"/>
      <c r="B211" s="1137"/>
      <c r="C211" s="1137"/>
      <c r="D211" s="402" t="s">
        <v>337</v>
      </c>
      <c r="E211" s="402" t="s">
        <v>338</v>
      </c>
      <c r="F211" s="402"/>
      <c r="G211" s="402"/>
      <c r="H211" s="402"/>
      <c r="I211" s="402"/>
      <c r="J211" s="572"/>
      <c r="K211" s="402"/>
      <c r="L211" s="402"/>
      <c r="M211" s="402"/>
      <c r="N211" s="571"/>
    </row>
    <row r="212" spans="1:14" ht="31.9" customHeight="1" x14ac:dyDescent="0.25">
      <c r="A212" s="1135"/>
      <c r="B212" s="402" t="s">
        <v>339</v>
      </c>
      <c r="C212" s="402" t="s">
        <v>340</v>
      </c>
      <c r="D212" s="402" t="s">
        <v>341</v>
      </c>
      <c r="E212" s="402" t="s">
        <v>205</v>
      </c>
      <c r="F212" s="402"/>
      <c r="G212" s="402"/>
      <c r="H212" s="402"/>
      <c r="I212" s="402"/>
      <c r="J212" s="570"/>
      <c r="K212" s="402"/>
      <c r="L212" s="402"/>
      <c r="M212" s="402"/>
      <c r="N212" s="571"/>
    </row>
    <row r="214" spans="1:14" ht="20.25" hidden="1" x14ac:dyDescent="0.25">
      <c r="A214" s="1143" t="s">
        <v>173</v>
      </c>
      <c r="B214" s="1144"/>
      <c r="C214" s="1144"/>
      <c r="D214" s="1144"/>
      <c r="E214" s="1144"/>
      <c r="F214" s="1144"/>
      <c r="G214" s="1144"/>
      <c r="H214" s="1144"/>
      <c r="I214" s="1144"/>
      <c r="J214" s="1144"/>
      <c r="K214" s="1144"/>
      <c r="L214" s="1144"/>
      <c r="M214" s="1144"/>
      <c r="N214" s="1145"/>
    </row>
    <row r="215" spans="1:14" ht="44.25" hidden="1" customHeight="1" x14ac:dyDescent="0.25">
      <c r="A215" s="36" t="s">
        <v>64</v>
      </c>
      <c r="B215" s="37" t="s">
        <v>146</v>
      </c>
      <c r="C215" s="37" t="s">
        <v>147</v>
      </c>
      <c r="D215" s="37" t="s">
        <v>148</v>
      </c>
      <c r="E215" s="37" t="s">
        <v>149</v>
      </c>
      <c r="F215" s="37" t="s">
        <v>174</v>
      </c>
      <c r="G215" s="37" t="s">
        <v>151</v>
      </c>
      <c r="H215" s="37" t="s">
        <v>175</v>
      </c>
      <c r="I215" s="37" t="s">
        <v>176</v>
      </c>
      <c r="J215" s="45" t="s">
        <v>177</v>
      </c>
      <c r="K215" s="37" t="s">
        <v>155</v>
      </c>
      <c r="L215" s="37" t="s">
        <v>156</v>
      </c>
      <c r="M215" s="37" t="s">
        <v>157</v>
      </c>
      <c r="N215" s="38" t="s">
        <v>158</v>
      </c>
    </row>
    <row r="216" spans="1:14" ht="16.5" hidden="1" customHeight="1" x14ac:dyDescent="0.25">
      <c r="A216" s="43" t="s">
        <v>136</v>
      </c>
      <c r="B216" s="40"/>
      <c r="C216" s="40"/>
      <c r="D216" s="40"/>
      <c r="E216" s="40"/>
      <c r="F216" s="40"/>
      <c r="G216" s="40"/>
      <c r="H216" s="40"/>
      <c r="I216" s="40"/>
      <c r="J216" s="40" t="e">
        <f t="shared" ref="J216:J227" si="17">I216/H216</f>
        <v>#DIV/0!</v>
      </c>
      <c r="K216" s="40"/>
      <c r="L216" s="40"/>
      <c r="M216" s="40" t="e">
        <f t="shared" ref="M216:M227" si="18">L216/K216</f>
        <v>#DIV/0!</v>
      </c>
      <c r="N216" s="41"/>
    </row>
    <row r="217" spans="1:14" ht="16.5" hidden="1" customHeight="1" x14ac:dyDescent="0.25">
      <c r="A217" s="43" t="s">
        <v>137</v>
      </c>
      <c r="B217" s="40"/>
      <c r="C217" s="40"/>
      <c r="D217" s="40"/>
      <c r="E217" s="40"/>
      <c r="F217" s="40"/>
      <c r="G217" s="40"/>
      <c r="H217" s="40"/>
      <c r="I217" s="40"/>
      <c r="J217" s="40" t="e">
        <f t="shared" si="17"/>
        <v>#DIV/0!</v>
      </c>
      <c r="K217" s="40"/>
      <c r="L217" s="40"/>
      <c r="M217" s="40" t="e">
        <f t="shared" si="18"/>
        <v>#DIV/0!</v>
      </c>
      <c r="N217" s="41"/>
    </row>
    <row r="218" spans="1:14" ht="16.5" hidden="1" customHeight="1" x14ac:dyDescent="0.25">
      <c r="A218" s="43" t="s">
        <v>138</v>
      </c>
      <c r="B218" s="40"/>
      <c r="C218" s="40"/>
      <c r="D218" s="40"/>
      <c r="E218" s="40"/>
      <c r="F218" s="40"/>
      <c r="G218" s="40"/>
      <c r="H218" s="40"/>
      <c r="I218" s="40"/>
      <c r="J218" s="40" t="e">
        <f t="shared" si="17"/>
        <v>#DIV/0!</v>
      </c>
      <c r="K218" s="40"/>
      <c r="L218" s="40"/>
      <c r="M218" s="40" t="e">
        <f t="shared" si="18"/>
        <v>#DIV/0!</v>
      </c>
      <c r="N218" s="41"/>
    </row>
    <row r="219" spans="1:14" ht="16.5" hidden="1" customHeight="1" x14ac:dyDescent="0.25">
      <c r="A219" s="43" t="s">
        <v>139</v>
      </c>
      <c r="B219" s="40"/>
      <c r="C219" s="40"/>
      <c r="D219" s="40"/>
      <c r="E219" s="40"/>
      <c r="F219" s="40"/>
      <c r="G219" s="40"/>
      <c r="H219" s="40"/>
      <c r="I219" s="40"/>
      <c r="J219" s="40" t="e">
        <f t="shared" si="17"/>
        <v>#DIV/0!</v>
      </c>
      <c r="K219" s="40"/>
      <c r="L219" s="40"/>
      <c r="M219" s="40" t="e">
        <f t="shared" si="18"/>
        <v>#DIV/0!</v>
      </c>
      <c r="N219" s="41"/>
    </row>
    <row r="220" spans="1:14" ht="16.5" hidden="1" customHeight="1" x14ac:dyDescent="0.25">
      <c r="A220" s="43" t="s">
        <v>140</v>
      </c>
      <c r="B220" s="40"/>
      <c r="C220" s="40"/>
      <c r="D220" s="40"/>
      <c r="E220" s="40"/>
      <c r="F220" s="40"/>
      <c r="G220" s="40"/>
      <c r="H220" s="40"/>
      <c r="I220" s="40"/>
      <c r="J220" s="40" t="e">
        <f t="shared" si="17"/>
        <v>#DIV/0!</v>
      </c>
      <c r="K220" s="40"/>
      <c r="L220" s="40"/>
      <c r="M220" s="40" t="e">
        <f t="shared" si="18"/>
        <v>#DIV/0!</v>
      </c>
      <c r="N220" s="41"/>
    </row>
    <row r="221" spans="1:14" ht="16.5" hidden="1" customHeight="1" x14ac:dyDescent="0.25">
      <c r="A221" s="43" t="s">
        <v>141</v>
      </c>
      <c r="B221" s="40"/>
      <c r="C221" s="40"/>
      <c r="D221" s="40"/>
      <c r="E221" s="40"/>
      <c r="F221" s="40"/>
      <c r="G221" s="40"/>
      <c r="H221" s="40"/>
      <c r="I221" s="40"/>
      <c r="J221" s="40" t="e">
        <f t="shared" si="17"/>
        <v>#DIV/0!</v>
      </c>
      <c r="K221" s="40"/>
      <c r="L221" s="40"/>
      <c r="M221" s="40" t="e">
        <f t="shared" si="18"/>
        <v>#DIV/0!</v>
      </c>
      <c r="N221" s="41"/>
    </row>
    <row r="222" spans="1:14" hidden="1" x14ac:dyDescent="0.25">
      <c r="A222" s="43" t="s">
        <v>129</v>
      </c>
      <c r="B222" s="40"/>
      <c r="C222" s="40"/>
      <c r="D222" s="40"/>
      <c r="E222" s="40"/>
      <c r="F222" s="40"/>
      <c r="G222" s="40"/>
      <c r="H222" s="40"/>
      <c r="I222" s="40"/>
      <c r="J222" s="40" t="e">
        <f t="shared" si="17"/>
        <v>#DIV/0!</v>
      </c>
      <c r="K222" s="40"/>
      <c r="L222" s="40"/>
      <c r="M222" s="40" t="e">
        <f t="shared" si="18"/>
        <v>#DIV/0!</v>
      </c>
      <c r="N222" s="41"/>
    </row>
    <row r="223" spans="1:14" hidden="1" x14ac:dyDescent="0.25">
      <c r="A223" s="43" t="s">
        <v>130</v>
      </c>
      <c r="B223" s="40"/>
      <c r="C223" s="40"/>
      <c r="D223" s="40"/>
      <c r="E223" s="40"/>
      <c r="F223" s="40"/>
      <c r="G223" s="40"/>
      <c r="H223" s="40"/>
      <c r="I223" s="40"/>
      <c r="J223" s="40" t="e">
        <f t="shared" si="17"/>
        <v>#DIV/0!</v>
      </c>
      <c r="K223" s="40"/>
      <c r="L223" s="40"/>
      <c r="M223" s="40" t="e">
        <f t="shared" si="18"/>
        <v>#DIV/0!</v>
      </c>
      <c r="N223" s="41"/>
    </row>
    <row r="224" spans="1:14" hidden="1" x14ac:dyDescent="0.25">
      <c r="A224" s="43" t="s">
        <v>131</v>
      </c>
      <c r="B224" s="40"/>
      <c r="C224" s="40"/>
      <c r="D224" s="40"/>
      <c r="E224" s="40"/>
      <c r="F224" s="40"/>
      <c r="G224" s="40"/>
      <c r="H224" s="40"/>
      <c r="I224" s="40"/>
      <c r="J224" s="40" t="e">
        <f t="shared" si="17"/>
        <v>#DIV/0!</v>
      </c>
      <c r="K224" s="40"/>
      <c r="L224" s="40"/>
      <c r="M224" s="40" t="e">
        <f t="shared" si="18"/>
        <v>#DIV/0!</v>
      </c>
      <c r="N224" s="41"/>
    </row>
    <row r="225" spans="1:14" hidden="1" x14ac:dyDescent="0.25">
      <c r="A225" s="43" t="s">
        <v>132</v>
      </c>
      <c r="B225" s="40"/>
      <c r="C225" s="40"/>
      <c r="D225" s="40"/>
      <c r="E225" s="40"/>
      <c r="F225" s="40"/>
      <c r="G225" s="40"/>
      <c r="H225" s="40"/>
      <c r="I225" s="40"/>
      <c r="J225" s="40" t="e">
        <f t="shared" si="17"/>
        <v>#DIV/0!</v>
      </c>
      <c r="K225" s="40"/>
      <c r="L225" s="40"/>
      <c r="M225" s="40" t="e">
        <f t="shared" si="18"/>
        <v>#DIV/0!</v>
      </c>
      <c r="N225" s="41"/>
    </row>
    <row r="226" spans="1:14" hidden="1" x14ac:dyDescent="0.25">
      <c r="A226" s="43" t="s">
        <v>133</v>
      </c>
      <c r="B226" s="40"/>
      <c r="C226" s="40"/>
      <c r="D226" s="40"/>
      <c r="E226" s="40"/>
      <c r="F226" s="40"/>
      <c r="G226" s="40"/>
      <c r="H226" s="40"/>
      <c r="I226" s="40"/>
      <c r="J226" s="40" t="e">
        <f t="shared" si="17"/>
        <v>#DIV/0!</v>
      </c>
      <c r="K226" s="40"/>
      <c r="L226" s="40"/>
      <c r="M226" s="40" t="e">
        <f t="shared" si="18"/>
        <v>#DIV/0!</v>
      </c>
      <c r="N226" s="41"/>
    </row>
    <row r="227" spans="1:14" ht="15.75" hidden="1" thickBot="1" x14ac:dyDescent="0.3">
      <c r="A227" s="44" t="s">
        <v>134</v>
      </c>
      <c r="B227" s="42"/>
      <c r="C227" s="42"/>
      <c r="D227" s="42"/>
      <c r="E227" s="42"/>
      <c r="F227" s="42"/>
      <c r="G227" s="42"/>
      <c r="H227" s="42"/>
      <c r="I227" s="42"/>
      <c r="J227" s="42" t="e">
        <f t="shared" si="17"/>
        <v>#DIV/0!</v>
      </c>
      <c r="K227" s="42"/>
      <c r="L227" s="42"/>
      <c r="M227" s="42" t="e">
        <f t="shared" si="18"/>
        <v>#DIV/0!</v>
      </c>
      <c r="N227" s="46"/>
    </row>
    <row r="228" spans="1:14" hidden="1" x14ac:dyDescent="0.25"/>
    <row r="229" spans="1:14" ht="15.75" thickBot="1" x14ac:dyDescent="0.3"/>
    <row r="230" spans="1:14" ht="26.25" customHeight="1" x14ac:dyDescent="0.3">
      <c r="A230" s="1127" t="s">
        <v>178</v>
      </c>
      <c r="B230" s="1128"/>
      <c r="C230" s="1128"/>
      <c r="D230" s="1128"/>
      <c r="E230" s="1128"/>
      <c r="F230" s="1128"/>
      <c r="G230" s="1129"/>
    </row>
    <row r="231" spans="1:14" ht="39" thickBot="1" x14ac:dyDescent="0.3">
      <c r="A231" s="59" t="s">
        <v>49</v>
      </c>
      <c r="B231" s="60" t="s">
        <v>146</v>
      </c>
      <c r="C231" s="60" t="s">
        <v>147</v>
      </c>
      <c r="D231" s="60" t="s">
        <v>179</v>
      </c>
      <c r="E231" s="60" t="s">
        <v>180</v>
      </c>
      <c r="F231" s="60" t="s">
        <v>181</v>
      </c>
      <c r="G231" s="61" t="s">
        <v>182</v>
      </c>
    </row>
    <row r="232" spans="1:14" x14ac:dyDescent="0.25">
      <c r="A232" s="1146" t="s">
        <v>129</v>
      </c>
      <c r="B232" s="1149" t="s">
        <v>334</v>
      </c>
      <c r="C232" s="1149" t="s">
        <v>344</v>
      </c>
      <c r="D232" s="63" t="s">
        <v>345</v>
      </c>
      <c r="E232" s="114">
        <v>199025000</v>
      </c>
      <c r="F232" s="114">
        <v>0</v>
      </c>
      <c r="G232" s="64"/>
    </row>
    <row r="233" spans="1:14" x14ac:dyDescent="0.25">
      <c r="A233" s="1147"/>
      <c r="B233" s="1150"/>
      <c r="C233" s="1150"/>
      <c r="D233" s="49" t="s">
        <v>346</v>
      </c>
      <c r="E233" s="115">
        <v>892352000</v>
      </c>
      <c r="F233" s="115">
        <v>106770000</v>
      </c>
      <c r="G233" s="50"/>
    </row>
    <row r="234" spans="1:14" x14ac:dyDescent="0.25">
      <c r="A234" s="1147"/>
      <c r="B234" s="1151"/>
      <c r="C234" s="1151"/>
      <c r="D234" s="49" t="s">
        <v>347</v>
      </c>
      <c r="E234" s="115">
        <v>302855000</v>
      </c>
      <c r="F234" s="115">
        <v>0</v>
      </c>
      <c r="G234" s="50"/>
    </row>
    <row r="235" spans="1:14" x14ac:dyDescent="0.25">
      <c r="A235" s="1148"/>
      <c r="B235" s="116" t="s">
        <v>339</v>
      </c>
      <c r="C235" s="116" t="s">
        <v>348</v>
      </c>
      <c r="D235" s="49" t="s">
        <v>349</v>
      </c>
      <c r="E235" s="115">
        <v>275768000</v>
      </c>
      <c r="F235" s="115">
        <v>105470000</v>
      </c>
      <c r="G235" s="50"/>
    </row>
    <row r="236" spans="1:14" x14ac:dyDescent="0.25">
      <c r="A236" s="1209" t="s">
        <v>130</v>
      </c>
      <c r="B236" s="1210" t="s">
        <v>334</v>
      </c>
      <c r="C236" s="1210" t="s">
        <v>344</v>
      </c>
      <c r="D236" s="49" t="s">
        <v>345</v>
      </c>
      <c r="E236" s="115">
        <v>199025000</v>
      </c>
      <c r="F236" s="115">
        <v>158324000</v>
      </c>
      <c r="G236" s="452"/>
    </row>
    <row r="237" spans="1:14" x14ac:dyDescent="0.25">
      <c r="A237" s="1147"/>
      <c r="B237" s="1150"/>
      <c r="C237" s="1150"/>
      <c r="D237" s="49" t="s">
        <v>346</v>
      </c>
      <c r="E237" s="115">
        <v>892352000</v>
      </c>
      <c r="F237" s="115">
        <v>523535949</v>
      </c>
      <c r="G237" s="452"/>
    </row>
    <row r="238" spans="1:14" x14ac:dyDescent="0.25">
      <c r="A238" s="1147"/>
      <c r="B238" s="1151"/>
      <c r="C238" s="1151"/>
      <c r="D238" s="49" t="s">
        <v>347</v>
      </c>
      <c r="E238" s="115">
        <v>302855000</v>
      </c>
      <c r="F238" s="115">
        <v>176784000</v>
      </c>
      <c r="G238" s="452"/>
    </row>
    <row r="239" spans="1:14" x14ac:dyDescent="0.25">
      <c r="A239" s="1148"/>
      <c r="B239" s="116" t="s">
        <v>339</v>
      </c>
      <c r="C239" s="116" t="s">
        <v>348</v>
      </c>
      <c r="D239" s="49" t="s">
        <v>349</v>
      </c>
      <c r="E239" s="115">
        <v>275768000</v>
      </c>
      <c r="F239" s="115">
        <v>173474000</v>
      </c>
      <c r="G239" s="452"/>
    </row>
    <row r="240" spans="1:14" x14ac:dyDescent="0.25">
      <c r="A240" s="1152" t="s">
        <v>131</v>
      </c>
      <c r="B240" s="1132" t="s">
        <v>334</v>
      </c>
      <c r="C240" s="1132" t="s">
        <v>344</v>
      </c>
      <c r="D240" s="49" t="s">
        <v>345</v>
      </c>
      <c r="E240" s="115">
        <v>199025000</v>
      </c>
      <c r="F240" s="115">
        <v>158324000</v>
      </c>
      <c r="G240" s="50"/>
    </row>
    <row r="241" spans="1:8" x14ac:dyDescent="0.25">
      <c r="A241" s="1152"/>
      <c r="B241" s="1132"/>
      <c r="C241" s="1132"/>
      <c r="D241" s="49" t="s">
        <v>346</v>
      </c>
      <c r="E241" s="115">
        <v>892352000</v>
      </c>
      <c r="F241" s="115">
        <v>562706949</v>
      </c>
      <c r="G241" s="50"/>
    </row>
    <row r="242" spans="1:8" x14ac:dyDescent="0.25">
      <c r="A242" s="1152"/>
      <c r="B242" s="1132"/>
      <c r="C242" s="1132"/>
      <c r="D242" s="49" t="s">
        <v>347</v>
      </c>
      <c r="E242" s="115">
        <v>302855000</v>
      </c>
      <c r="F242" s="115">
        <v>176784000</v>
      </c>
      <c r="G242" s="50"/>
    </row>
    <row r="243" spans="1:8" x14ac:dyDescent="0.25">
      <c r="A243" s="1152"/>
      <c r="B243" s="116" t="s">
        <v>339</v>
      </c>
      <c r="C243" s="116" t="s">
        <v>348</v>
      </c>
      <c r="D243" s="49" t="s">
        <v>349</v>
      </c>
      <c r="E243" s="115">
        <v>275768000</v>
      </c>
      <c r="F243" s="115">
        <v>173474000</v>
      </c>
      <c r="G243" s="50"/>
    </row>
    <row r="244" spans="1:8" x14ac:dyDescent="0.25">
      <c r="A244" s="1152" t="s">
        <v>132</v>
      </c>
      <c r="B244" s="1132" t="s">
        <v>334</v>
      </c>
      <c r="C244" s="1132" t="s">
        <v>344</v>
      </c>
      <c r="D244" s="49" t="s">
        <v>345</v>
      </c>
      <c r="E244" s="115">
        <v>199025000</v>
      </c>
      <c r="F244" s="115">
        <v>158324000</v>
      </c>
      <c r="G244" s="50"/>
    </row>
    <row r="245" spans="1:8" x14ac:dyDescent="0.25">
      <c r="A245" s="1152"/>
      <c r="B245" s="1132"/>
      <c r="C245" s="1132"/>
      <c r="D245" s="49" t="s">
        <v>346</v>
      </c>
      <c r="E245" s="115">
        <v>892352000</v>
      </c>
      <c r="F245" s="115">
        <v>562706949</v>
      </c>
      <c r="G245" s="50"/>
    </row>
    <row r="246" spans="1:8" x14ac:dyDescent="0.25">
      <c r="A246" s="1152"/>
      <c r="B246" s="1132"/>
      <c r="C246" s="1132"/>
      <c r="D246" s="49" t="s">
        <v>347</v>
      </c>
      <c r="E246" s="115">
        <v>302855000</v>
      </c>
      <c r="F246" s="115">
        <v>176784000</v>
      </c>
      <c r="G246" s="50"/>
    </row>
    <row r="247" spans="1:8" x14ac:dyDescent="0.25">
      <c r="A247" s="1152"/>
      <c r="B247" s="116" t="s">
        <v>339</v>
      </c>
      <c r="C247" s="116" t="s">
        <v>348</v>
      </c>
      <c r="D247" s="49" t="s">
        <v>349</v>
      </c>
      <c r="E247" s="115">
        <v>275768000</v>
      </c>
      <c r="F247" s="115">
        <v>173474000</v>
      </c>
      <c r="G247" s="50"/>
    </row>
    <row r="248" spans="1:8" x14ac:dyDescent="0.25">
      <c r="A248" s="1152" t="s">
        <v>133</v>
      </c>
      <c r="B248" s="1132" t="s">
        <v>334</v>
      </c>
      <c r="C248" s="1132" t="s">
        <v>344</v>
      </c>
      <c r="D248" s="49" t="s">
        <v>345</v>
      </c>
      <c r="E248" s="115">
        <v>199025000</v>
      </c>
      <c r="F248" s="115">
        <v>158324000</v>
      </c>
      <c r="G248" s="50"/>
    </row>
    <row r="249" spans="1:8" x14ac:dyDescent="0.25">
      <c r="A249" s="1152"/>
      <c r="B249" s="1132"/>
      <c r="C249" s="1132"/>
      <c r="D249" s="49" t="s">
        <v>346</v>
      </c>
      <c r="E249" s="115">
        <v>892352000</v>
      </c>
      <c r="F249" s="115">
        <v>583334850</v>
      </c>
      <c r="G249" s="50"/>
    </row>
    <row r="250" spans="1:8" x14ac:dyDescent="0.25">
      <c r="A250" s="1152"/>
      <c r="B250" s="1132"/>
      <c r="C250" s="1132"/>
      <c r="D250" s="49" t="s">
        <v>347</v>
      </c>
      <c r="E250" s="115">
        <v>302855000</v>
      </c>
      <c r="F250" s="115">
        <v>190523500</v>
      </c>
      <c r="G250" s="50"/>
    </row>
    <row r="251" spans="1:8" x14ac:dyDescent="0.25">
      <c r="A251" s="1152"/>
      <c r="B251" s="116" t="s">
        <v>339</v>
      </c>
      <c r="C251" s="116" t="s">
        <v>348</v>
      </c>
      <c r="D251" s="49" t="s">
        <v>349</v>
      </c>
      <c r="E251" s="115">
        <v>275768000</v>
      </c>
      <c r="F251" s="115">
        <v>173474000</v>
      </c>
      <c r="G251" s="50"/>
    </row>
    <row r="252" spans="1:8" x14ac:dyDescent="0.25">
      <c r="A252" s="1155" t="s">
        <v>134</v>
      </c>
      <c r="B252" s="1132" t="s">
        <v>334</v>
      </c>
      <c r="C252" s="1132" t="s">
        <v>344</v>
      </c>
      <c r="D252" s="49" t="s">
        <v>345</v>
      </c>
      <c r="E252" s="115">
        <v>199025000</v>
      </c>
      <c r="F252" s="115">
        <v>175900967</v>
      </c>
      <c r="G252" s="50" t="s">
        <v>350</v>
      </c>
      <c r="H252" s="164">
        <f>LEN(G252)</f>
        <v>287</v>
      </c>
    </row>
    <row r="253" spans="1:8" x14ac:dyDescent="0.25">
      <c r="A253" s="1155"/>
      <c r="B253" s="1132"/>
      <c r="C253" s="1132"/>
      <c r="D253" s="49" t="s">
        <v>346</v>
      </c>
      <c r="E253" s="115">
        <v>892352000</v>
      </c>
      <c r="F253" s="115">
        <v>467742816</v>
      </c>
      <c r="G253" s="50" t="s">
        <v>351</v>
      </c>
      <c r="H253" s="164">
        <f>LEN(G253)</f>
        <v>135</v>
      </c>
    </row>
    <row r="254" spans="1:8" x14ac:dyDescent="0.25">
      <c r="A254" s="1155"/>
      <c r="B254" s="1132"/>
      <c r="C254" s="1132"/>
      <c r="D254" s="49" t="s">
        <v>347</v>
      </c>
      <c r="E254" s="115">
        <v>302855000</v>
      </c>
      <c r="F254" s="115">
        <v>156692133</v>
      </c>
      <c r="G254" s="50" t="s">
        <v>352</v>
      </c>
      <c r="H254" s="164">
        <f>LEN(G254)</f>
        <v>289</v>
      </c>
    </row>
    <row r="255" spans="1:8" ht="24" customHeight="1" thickBot="1" x14ac:dyDescent="0.3">
      <c r="A255" s="1156" t="s">
        <v>134</v>
      </c>
      <c r="B255" s="117" t="s">
        <v>339</v>
      </c>
      <c r="C255" s="118" t="s">
        <v>348</v>
      </c>
      <c r="D255" s="51" t="s">
        <v>349</v>
      </c>
      <c r="E255" s="190">
        <v>275768000</v>
      </c>
      <c r="F255" s="190">
        <v>166746093</v>
      </c>
      <c r="G255" s="119" t="s">
        <v>353</v>
      </c>
      <c r="H255" s="164">
        <f>LEN(G255)</f>
        <v>292</v>
      </c>
    </row>
    <row r="257" spans="1:7" ht="20.25" x14ac:dyDescent="0.3">
      <c r="A257" s="1127" t="s">
        <v>183</v>
      </c>
      <c r="B257" s="1128"/>
      <c r="C257" s="1128"/>
      <c r="D257" s="1128"/>
      <c r="E257" s="1128"/>
      <c r="F257" s="1128"/>
      <c r="G257" s="1129"/>
    </row>
    <row r="258" spans="1:7" ht="39" thickBot="1" x14ac:dyDescent="0.3">
      <c r="A258" s="36" t="s">
        <v>50</v>
      </c>
      <c r="B258" s="47" t="s">
        <v>146</v>
      </c>
      <c r="C258" s="47" t="s">
        <v>147</v>
      </c>
      <c r="D258" s="47" t="s">
        <v>179</v>
      </c>
      <c r="E258" s="47" t="s">
        <v>184</v>
      </c>
      <c r="F258" s="47" t="s">
        <v>185</v>
      </c>
      <c r="G258" s="48" t="s">
        <v>182</v>
      </c>
    </row>
    <row r="259" spans="1:7" ht="16.5" customHeight="1" x14ac:dyDescent="0.25">
      <c r="A259" s="1206" t="s">
        <v>136</v>
      </c>
      <c r="B259" s="1164" t="s">
        <v>334</v>
      </c>
      <c r="C259" s="1205" t="s">
        <v>344</v>
      </c>
      <c r="D259" s="63" t="s">
        <v>345</v>
      </c>
      <c r="E259" s="114">
        <v>407720000</v>
      </c>
      <c r="F259" s="115">
        <v>0</v>
      </c>
      <c r="G259" s="224"/>
    </row>
    <row r="260" spans="1:7" ht="16.5" customHeight="1" x14ac:dyDescent="0.25">
      <c r="A260" s="1207"/>
      <c r="B260" s="1155"/>
      <c r="C260" s="1132"/>
      <c r="D260" s="49" t="s">
        <v>346</v>
      </c>
      <c r="E260" s="115">
        <v>1175796000</v>
      </c>
      <c r="F260" s="115">
        <v>0</v>
      </c>
      <c r="G260" s="41"/>
    </row>
    <row r="261" spans="1:7" ht="16.5" customHeight="1" x14ac:dyDescent="0.25">
      <c r="A261" s="1207"/>
      <c r="B261" s="1155"/>
      <c r="C261" s="1132"/>
      <c r="D261" s="49" t="s">
        <v>347</v>
      </c>
      <c r="E261" s="115">
        <v>522269000</v>
      </c>
      <c r="F261" s="115">
        <v>0</v>
      </c>
      <c r="G261" s="41"/>
    </row>
    <row r="262" spans="1:7" ht="16.5" customHeight="1" thickBot="1" x14ac:dyDescent="0.3">
      <c r="A262" s="1208"/>
      <c r="B262" s="223" t="s">
        <v>339</v>
      </c>
      <c r="C262" s="118" t="s">
        <v>348</v>
      </c>
      <c r="D262" s="51" t="s">
        <v>349</v>
      </c>
      <c r="E262" s="190">
        <v>375215000</v>
      </c>
      <c r="F262" s="190">
        <v>0</v>
      </c>
      <c r="G262" s="46"/>
    </row>
    <row r="263" spans="1:7" ht="16.5" customHeight="1" x14ac:dyDescent="0.25">
      <c r="A263" s="1114" t="s">
        <v>137</v>
      </c>
      <c r="B263" s="1151" t="s">
        <v>334</v>
      </c>
      <c r="C263" s="1151" t="s">
        <v>344</v>
      </c>
      <c r="D263" s="204" t="s">
        <v>345</v>
      </c>
      <c r="E263" s="222">
        <v>407720000</v>
      </c>
      <c r="F263" s="115">
        <v>0</v>
      </c>
      <c r="G263" s="54"/>
    </row>
    <row r="264" spans="1:7" ht="16.5" customHeight="1" x14ac:dyDescent="0.25">
      <c r="A264" s="1115"/>
      <c r="B264" s="1132"/>
      <c r="C264" s="1132"/>
      <c r="D264" s="49" t="s">
        <v>346</v>
      </c>
      <c r="E264" s="115">
        <v>1175796000</v>
      </c>
      <c r="F264" s="115">
        <v>0</v>
      </c>
      <c r="G264" s="41"/>
    </row>
    <row r="265" spans="1:7" ht="16.5" customHeight="1" x14ac:dyDescent="0.25">
      <c r="A265" s="1115"/>
      <c r="B265" s="1132"/>
      <c r="C265" s="1132"/>
      <c r="D265" s="49" t="s">
        <v>347</v>
      </c>
      <c r="E265" s="115">
        <v>522269000</v>
      </c>
      <c r="F265" s="115">
        <v>0</v>
      </c>
      <c r="G265" s="41"/>
    </row>
    <row r="266" spans="1:7" ht="16.5" customHeight="1" thickBot="1" x14ac:dyDescent="0.3">
      <c r="A266" s="1116"/>
      <c r="B266" s="117" t="s">
        <v>339</v>
      </c>
      <c r="C266" s="118" t="s">
        <v>348</v>
      </c>
      <c r="D266" s="51" t="s">
        <v>349</v>
      </c>
      <c r="E266" s="190">
        <v>375215000</v>
      </c>
      <c r="F266" s="190">
        <v>0</v>
      </c>
      <c r="G266" s="41"/>
    </row>
    <row r="267" spans="1:7" ht="16.5" customHeight="1" x14ac:dyDescent="0.25">
      <c r="A267" s="1114" t="s">
        <v>138</v>
      </c>
      <c r="B267" s="1132" t="s">
        <v>334</v>
      </c>
      <c r="C267" s="1132" t="s">
        <v>344</v>
      </c>
      <c r="D267" s="49" t="s">
        <v>345</v>
      </c>
      <c r="E267" s="115">
        <v>407720000</v>
      </c>
      <c r="F267" s="115">
        <v>0</v>
      </c>
      <c r="G267" s="41"/>
    </row>
    <row r="268" spans="1:7" ht="16.5" customHeight="1" x14ac:dyDescent="0.25">
      <c r="A268" s="1115"/>
      <c r="B268" s="1132"/>
      <c r="C268" s="1132"/>
      <c r="D268" s="49" t="s">
        <v>346</v>
      </c>
      <c r="E268" s="115">
        <v>1175796000</v>
      </c>
      <c r="F268" s="115">
        <v>0</v>
      </c>
      <c r="G268" s="41"/>
    </row>
    <row r="269" spans="1:7" ht="16.5" customHeight="1" x14ac:dyDescent="0.25">
      <c r="A269" s="1115"/>
      <c r="B269" s="1132"/>
      <c r="C269" s="1132"/>
      <c r="D269" s="49" t="s">
        <v>347</v>
      </c>
      <c r="E269" s="115">
        <v>522269000</v>
      </c>
      <c r="F269" s="115">
        <v>0</v>
      </c>
      <c r="G269" s="41"/>
    </row>
    <row r="270" spans="1:7" ht="16.5" customHeight="1" thickBot="1" x14ac:dyDescent="0.3">
      <c r="A270" s="1116"/>
      <c r="B270" s="117" t="s">
        <v>339</v>
      </c>
      <c r="C270" s="118" t="s">
        <v>348</v>
      </c>
      <c r="D270" s="51" t="s">
        <v>349</v>
      </c>
      <c r="E270" s="190">
        <v>375215000</v>
      </c>
      <c r="F270" s="190">
        <v>0</v>
      </c>
      <c r="G270" s="41"/>
    </row>
    <row r="271" spans="1:7" ht="16.5" customHeight="1" x14ac:dyDescent="0.25">
      <c r="A271" s="1114" t="s">
        <v>139</v>
      </c>
      <c r="B271" s="1132" t="s">
        <v>334</v>
      </c>
      <c r="C271" s="1132" t="s">
        <v>344</v>
      </c>
      <c r="D271" s="49" t="s">
        <v>345</v>
      </c>
      <c r="E271" s="115">
        <v>407720000</v>
      </c>
      <c r="F271" s="115">
        <v>20822134</v>
      </c>
      <c r="G271" s="41"/>
    </row>
    <row r="272" spans="1:7" ht="16.5" customHeight="1" x14ac:dyDescent="0.25">
      <c r="A272" s="1115"/>
      <c r="B272" s="1132"/>
      <c r="C272" s="1132"/>
      <c r="D272" s="49" t="s">
        <v>346</v>
      </c>
      <c r="E272" s="115">
        <v>1175796000</v>
      </c>
      <c r="F272" s="115">
        <v>81859409</v>
      </c>
      <c r="G272" s="41"/>
    </row>
    <row r="273" spans="1:7" ht="16.5" customHeight="1" x14ac:dyDescent="0.25">
      <c r="A273" s="1115"/>
      <c r="B273" s="1132"/>
      <c r="C273" s="1132"/>
      <c r="D273" s="49" t="s">
        <v>347</v>
      </c>
      <c r="E273" s="115">
        <v>522269000</v>
      </c>
      <c r="F273" s="115">
        <v>16572267</v>
      </c>
      <c r="G273" s="41"/>
    </row>
    <row r="274" spans="1:7" ht="16.5" customHeight="1" thickBot="1" x14ac:dyDescent="0.3">
      <c r="A274" s="1116"/>
      <c r="B274" s="117" t="s">
        <v>339</v>
      </c>
      <c r="C274" s="118" t="s">
        <v>348</v>
      </c>
      <c r="D274" s="51" t="s">
        <v>349</v>
      </c>
      <c r="E274" s="190">
        <v>375215000</v>
      </c>
      <c r="F274" s="190">
        <v>6470500</v>
      </c>
      <c r="G274" s="41"/>
    </row>
    <row r="275" spans="1:7" ht="16.5" customHeight="1" x14ac:dyDescent="0.25">
      <c r="A275" s="1114" t="s">
        <v>140</v>
      </c>
      <c r="B275" s="1132" t="s">
        <v>334</v>
      </c>
      <c r="C275" s="1132" t="s">
        <v>344</v>
      </c>
      <c r="D275" s="49" t="s">
        <v>345</v>
      </c>
      <c r="E275" s="115">
        <v>407720000</v>
      </c>
      <c r="F275" s="115">
        <v>62073734</v>
      </c>
      <c r="G275" s="41"/>
    </row>
    <row r="276" spans="1:7" ht="16.5" customHeight="1" x14ac:dyDescent="0.25">
      <c r="A276" s="1115"/>
      <c r="B276" s="1132"/>
      <c r="C276" s="1132"/>
      <c r="D276" s="49" t="s">
        <v>346</v>
      </c>
      <c r="E276" s="115">
        <v>1175796000</v>
      </c>
      <c r="F276" s="115">
        <v>163511409</v>
      </c>
      <c r="G276" s="41"/>
    </row>
    <row r="277" spans="1:7" ht="16.5" customHeight="1" x14ac:dyDescent="0.25">
      <c r="A277" s="1115"/>
      <c r="B277" s="1132"/>
      <c r="C277" s="1132"/>
      <c r="D277" s="49" t="s">
        <v>347</v>
      </c>
      <c r="E277" s="115">
        <v>522269000</v>
      </c>
      <c r="F277" s="115">
        <v>57228550</v>
      </c>
      <c r="G277" s="41"/>
    </row>
    <row r="278" spans="1:7" ht="16.5" customHeight="1" thickBot="1" x14ac:dyDescent="0.3">
      <c r="A278" s="1116"/>
      <c r="B278" s="117" t="s">
        <v>339</v>
      </c>
      <c r="C278" s="118" t="s">
        <v>348</v>
      </c>
      <c r="D278" s="51" t="s">
        <v>349</v>
      </c>
      <c r="E278" s="190">
        <v>375215000</v>
      </c>
      <c r="F278" s="190">
        <v>22592667</v>
      </c>
      <c r="G278" s="41"/>
    </row>
    <row r="279" spans="1:7" ht="16.5" customHeight="1" x14ac:dyDescent="0.25">
      <c r="A279" s="1114" t="s">
        <v>141</v>
      </c>
      <c r="B279" s="1132" t="s">
        <v>334</v>
      </c>
      <c r="C279" s="1132" t="s">
        <v>344</v>
      </c>
      <c r="D279" s="49" t="s">
        <v>345</v>
      </c>
      <c r="E279" s="115">
        <v>407720000</v>
      </c>
      <c r="F279" s="115">
        <v>103901734</v>
      </c>
      <c r="G279" s="41"/>
    </row>
    <row r="280" spans="1:7" ht="16.5" customHeight="1" x14ac:dyDescent="0.25">
      <c r="A280" s="1115"/>
      <c r="B280" s="1132"/>
      <c r="C280" s="1132"/>
      <c r="D280" s="49" t="s">
        <v>346</v>
      </c>
      <c r="E280" s="115">
        <v>1175796000</v>
      </c>
      <c r="F280" s="115">
        <v>252020460</v>
      </c>
      <c r="G280" s="54"/>
    </row>
    <row r="281" spans="1:7" ht="16.5" customHeight="1" x14ac:dyDescent="0.25">
      <c r="A281" s="1115"/>
      <c r="B281" s="1132"/>
      <c r="C281" s="1132"/>
      <c r="D281" s="49" t="s">
        <v>347</v>
      </c>
      <c r="E281" s="115">
        <v>522269000</v>
      </c>
      <c r="F281" s="115">
        <v>104064217</v>
      </c>
      <c r="G281" s="54"/>
    </row>
    <row r="282" spans="1:7" ht="16.5" customHeight="1" thickBot="1" x14ac:dyDescent="0.3">
      <c r="A282" s="1116"/>
      <c r="B282" s="117" t="s">
        <v>339</v>
      </c>
      <c r="C282" s="118" t="s">
        <v>348</v>
      </c>
      <c r="D282" s="51" t="s">
        <v>349</v>
      </c>
      <c r="E282" s="190">
        <v>375215000</v>
      </c>
      <c r="F282" s="190">
        <v>37474667</v>
      </c>
      <c r="G282" s="54"/>
    </row>
    <row r="283" spans="1:7" x14ac:dyDescent="0.25">
      <c r="A283" s="1114" t="s">
        <v>129</v>
      </c>
      <c r="B283" s="1132" t="s">
        <v>334</v>
      </c>
      <c r="C283" s="1132" t="s">
        <v>344</v>
      </c>
      <c r="D283" s="49" t="s">
        <v>345</v>
      </c>
      <c r="E283" s="115">
        <v>407720000</v>
      </c>
      <c r="F283" s="115">
        <v>145729734</v>
      </c>
      <c r="G283" s="54"/>
    </row>
    <row r="284" spans="1:7" x14ac:dyDescent="0.25">
      <c r="A284" s="1115"/>
      <c r="B284" s="1132"/>
      <c r="C284" s="1132"/>
      <c r="D284" s="49" t="s">
        <v>346</v>
      </c>
      <c r="E284" s="115">
        <v>1175796000</v>
      </c>
      <c r="F284" s="115">
        <v>337021660</v>
      </c>
      <c r="G284" s="54"/>
    </row>
    <row r="285" spans="1:7" x14ac:dyDescent="0.25">
      <c r="A285" s="1115"/>
      <c r="B285" s="1132"/>
      <c r="C285" s="1132"/>
      <c r="D285" s="49" t="s">
        <v>347</v>
      </c>
      <c r="E285" s="115">
        <v>522269000</v>
      </c>
      <c r="F285" s="115">
        <v>151120467</v>
      </c>
      <c r="G285" s="54"/>
    </row>
    <row r="286" spans="1:7" ht="15.75" thickBot="1" x14ac:dyDescent="0.3">
      <c r="A286" s="1116"/>
      <c r="B286" s="117" t="s">
        <v>339</v>
      </c>
      <c r="C286" s="118" t="s">
        <v>348</v>
      </c>
      <c r="D286" s="51" t="s">
        <v>349</v>
      </c>
      <c r="E286" s="190">
        <v>375215000</v>
      </c>
      <c r="F286" s="190">
        <v>59797667</v>
      </c>
      <c r="G286" s="54"/>
    </row>
    <row r="287" spans="1:7" x14ac:dyDescent="0.25">
      <c r="A287" s="1114" t="s">
        <v>130</v>
      </c>
      <c r="B287" s="1132" t="s">
        <v>334</v>
      </c>
      <c r="C287" s="1132" t="s">
        <v>344</v>
      </c>
      <c r="D287" s="49" t="s">
        <v>345</v>
      </c>
      <c r="E287" s="115">
        <v>407720000</v>
      </c>
      <c r="F287" s="115">
        <v>187557734</v>
      </c>
      <c r="G287" s="260"/>
    </row>
    <row r="288" spans="1:7" x14ac:dyDescent="0.25">
      <c r="A288" s="1115"/>
      <c r="B288" s="1132"/>
      <c r="C288" s="1132"/>
      <c r="D288" s="49" t="s">
        <v>346</v>
      </c>
      <c r="E288" s="115">
        <v>1175796000</v>
      </c>
      <c r="F288" s="115">
        <v>421624660</v>
      </c>
      <c r="G288" s="260"/>
    </row>
    <row r="289" spans="1:7" x14ac:dyDescent="0.25">
      <c r="A289" s="1115"/>
      <c r="B289" s="1132"/>
      <c r="C289" s="1132"/>
      <c r="D289" s="49" t="s">
        <v>347</v>
      </c>
      <c r="E289" s="115">
        <v>522269000</v>
      </c>
      <c r="F289" s="115">
        <v>194264467</v>
      </c>
      <c r="G289" s="260"/>
    </row>
    <row r="290" spans="1:7" ht="15.75" thickBot="1" x14ac:dyDescent="0.3">
      <c r="A290" s="1116"/>
      <c r="B290" s="117" t="s">
        <v>339</v>
      </c>
      <c r="C290" s="118" t="s">
        <v>348</v>
      </c>
      <c r="D290" s="51" t="s">
        <v>349</v>
      </c>
      <c r="E290" s="190">
        <v>375215000</v>
      </c>
      <c r="F290" s="190">
        <v>87098667</v>
      </c>
      <c r="G290" s="260"/>
    </row>
    <row r="291" spans="1:7" x14ac:dyDescent="0.25">
      <c r="A291" s="1114" t="s">
        <v>131</v>
      </c>
      <c r="B291" s="1132" t="s">
        <v>334</v>
      </c>
      <c r="C291" s="1132" t="s">
        <v>344</v>
      </c>
      <c r="D291" s="49" t="s">
        <v>345</v>
      </c>
      <c r="E291" s="115">
        <v>407720000</v>
      </c>
      <c r="F291" s="115">
        <v>229385734</v>
      </c>
      <c r="G291" s="41"/>
    </row>
    <row r="292" spans="1:7" x14ac:dyDescent="0.25">
      <c r="A292" s="1115"/>
      <c r="B292" s="1132"/>
      <c r="C292" s="1132"/>
      <c r="D292" s="49" t="s">
        <v>346</v>
      </c>
      <c r="E292" s="115">
        <v>1175796000</v>
      </c>
      <c r="F292" s="115">
        <v>508351393</v>
      </c>
      <c r="G292" s="41"/>
    </row>
    <row r="293" spans="1:7" x14ac:dyDescent="0.25">
      <c r="A293" s="1115"/>
      <c r="B293" s="1132"/>
      <c r="C293" s="1132"/>
      <c r="D293" s="49" t="s">
        <v>347</v>
      </c>
      <c r="E293" s="115">
        <v>522269000</v>
      </c>
      <c r="F293" s="115">
        <v>241049217</v>
      </c>
      <c r="G293" s="41"/>
    </row>
    <row r="294" spans="1:7" ht="15.75" thickBot="1" x14ac:dyDescent="0.3">
      <c r="A294" s="1116"/>
      <c r="B294" s="117" t="s">
        <v>339</v>
      </c>
      <c r="C294" s="118" t="s">
        <v>348</v>
      </c>
      <c r="D294" s="51" t="s">
        <v>349</v>
      </c>
      <c r="E294" s="190">
        <v>375215000</v>
      </c>
      <c r="F294" s="190">
        <v>114399667</v>
      </c>
      <c r="G294" s="41"/>
    </row>
    <row r="295" spans="1:7" x14ac:dyDescent="0.25">
      <c r="A295" s="1114" t="s">
        <v>132</v>
      </c>
      <c r="B295" s="1132" t="s">
        <v>334</v>
      </c>
      <c r="C295" s="1132" t="s">
        <v>344</v>
      </c>
      <c r="D295" s="49" t="s">
        <v>345</v>
      </c>
      <c r="E295" s="115">
        <v>407720000</v>
      </c>
      <c r="F295" s="115">
        <v>271213734</v>
      </c>
      <c r="G295" s="41"/>
    </row>
    <row r="296" spans="1:7" x14ac:dyDescent="0.25">
      <c r="A296" s="1115"/>
      <c r="B296" s="1132"/>
      <c r="C296" s="1132"/>
      <c r="D296" s="49" t="s">
        <v>346</v>
      </c>
      <c r="E296" s="115">
        <v>1175796000</v>
      </c>
      <c r="F296" s="115">
        <v>594945393</v>
      </c>
      <c r="G296" s="41"/>
    </row>
    <row r="297" spans="1:7" x14ac:dyDescent="0.25">
      <c r="A297" s="1115"/>
      <c r="B297" s="1132"/>
      <c r="C297" s="1132"/>
      <c r="D297" s="49" t="s">
        <v>347</v>
      </c>
      <c r="E297" s="115">
        <v>522269000</v>
      </c>
      <c r="F297" s="115">
        <v>284193217</v>
      </c>
      <c r="G297" s="41"/>
    </row>
    <row r="298" spans="1:7" ht="15.75" thickBot="1" x14ac:dyDescent="0.3">
      <c r="A298" s="1116"/>
      <c r="B298" s="117" t="s">
        <v>339</v>
      </c>
      <c r="C298" s="118" t="s">
        <v>348</v>
      </c>
      <c r="D298" s="51" t="s">
        <v>349</v>
      </c>
      <c r="E298" s="190">
        <v>375215000</v>
      </c>
      <c r="F298" s="190">
        <v>141700667</v>
      </c>
      <c r="G298" s="41"/>
    </row>
    <row r="299" spans="1:7" x14ac:dyDescent="0.25">
      <c r="A299" s="1114" t="s">
        <v>133</v>
      </c>
      <c r="B299" s="1132" t="s">
        <v>334</v>
      </c>
      <c r="C299" s="1132" t="s">
        <v>344</v>
      </c>
      <c r="D299" s="49" t="s">
        <v>345</v>
      </c>
      <c r="E299" s="115">
        <v>407720000</v>
      </c>
      <c r="F299" s="115">
        <v>308718734</v>
      </c>
      <c r="G299" s="41"/>
    </row>
    <row r="300" spans="1:7" x14ac:dyDescent="0.25">
      <c r="A300" s="1115"/>
      <c r="B300" s="1132"/>
      <c r="C300" s="1132"/>
      <c r="D300" s="49" t="s">
        <v>346</v>
      </c>
      <c r="E300" s="115">
        <v>1175796000</v>
      </c>
      <c r="F300" s="115">
        <v>687877503</v>
      </c>
      <c r="G300" s="41"/>
    </row>
    <row r="301" spans="1:7" x14ac:dyDescent="0.25">
      <c r="A301" s="1115"/>
      <c r="B301" s="1132"/>
      <c r="C301" s="1132"/>
      <c r="D301" s="49" t="s">
        <v>347</v>
      </c>
      <c r="E301" s="115">
        <v>522269000</v>
      </c>
      <c r="F301" s="115">
        <v>322397350</v>
      </c>
      <c r="G301" s="41"/>
    </row>
    <row r="302" spans="1:7" ht="15.75" thickBot="1" x14ac:dyDescent="0.3">
      <c r="A302" s="1116"/>
      <c r="B302" s="117" t="s">
        <v>339</v>
      </c>
      <c r="C302" s="118" t="s">
        <v>348</v>
      </c>
      <c r="D302" s="51" t="s">
        <v>349</v>
      </c>
      <c r="E302" s="190">
        <v>375215000</v>
      </c>
      <c r="F302" s="190">
        <v>176442667</v>
      </c>
      <c r="G302" s="41"/>
    </row>
    <row r="303" spans="1:7" x14ac:dyDescent="0.25">
      <c r="A303" s="1114" t="s">
        <v>134</v>
      </c>
      <c r="B303" s="1132" t="s">
        <v>334</v>
      </c>
      <c r="C303" s="1132" t="s">
        <v>344</v>
      </c>
      <c r="D303" s="49" t="s">
        <v>345</v>
      </c>
      <c r="E303" s="115">
        <v>386610734</v>
      </c>
      <c r="F303" s="115">
        <v>349105734</v>
      </c>
      <c r="G303" s="225"/>
    </row>
    <row r="304" spans="1:7" x14ac:dyDescent="0.25">
      <c r="A304" s="1115"/>
      <c r="B304" s="1132"/>
      <c r="C304" s="1132"/>
      <c r="D304" s="49" t="s">
        <v>346</v>
      </c>
      <c r="E304" s="115">
        <v>1079524700</v>
      </c>
      <c r="F304" s="115">
        <v>859629658</v>
      </c>
      <c r="G304" s="225"/>
    </row>
    <row r="305" spans="1:7" x14ac:dyDescent="0.25">
      <c r="A305" s="1115"/>
      <c r="B305" s="1132"/>
      <c r="C305" s="1132"/>
      <c r="D305" s="49" t="s">
        <v>347</v>
      </c>
      <c r="E305" s="115">
        <v>508017790</v>
      </c>
      <c r="F305" s="115">
        <v>389020678</v>
      </c>
      <c r="G305" s="225"/>
    </row>
    <row r="306" spans="1:7" ht="15.75" thickBot="1" x14ac:dyDescent="0.3">
      <c r="A306" s="1131"/>
      <c r="B306" s="117" t="s">
        <v>339</v>
      </c>
      <c r="C306" s="118" t="s">
        <v>348</v>
      </c>
      <c r="D306" s="51" t="s">
        <v>349</v>
      </c>
      <c r="E306" s="190">
        <v>283381233</v>
      </c>
      <c r="F306" s="190">
        <v>233814878</v>
      </c>
      <c r="G306" s="46"/>
    </row>
    <row r="307" spans="1:7" ht="15.75" thickBot="1" x14ac:dyDescent="0.3">
      <c r="A307" s="55"/>
      <c r="G307" s="56"/>
    </row>
    <row r="308" spans="1:7" ht="20.25" x14ac:dyDescent="0.3">
      <c r="A308" s="1127" t="s">
        <v>354</v>
      </c>
      <c r="B308" s="1128"/>
      <c r="C308" s="1128"/>
      <c r="D308" s="1128"/>
      <c r="E308" s="1128"/>
      <c r="F308" s="1128"/>
      <c r="G308" s="1129"/>
    </row>
    <row r="309" spans="1:7" ht="39" thickBot="1" x14ac:dyDescent="0.3">
      <c r="A309" s="36" t="s">
        <v>62</v>
      </c>
      <c r="B309" s="47" t="s">
        <v>146</v>
      </c>
      <c r="C309" s="47" t="s">
        <v>147</v>
      </c>
      <c r="D309" s="47" t="s">
        <v>179</v>
      </c>
      <c r="E309" s="47" t="s">
        <v>355</v>
      </c>
      <c r="F309" s="47" t="s">
        <v>356</v>
      </c>
      <c r="G309" s="48" t="s">
        <v>182</v>
      </c>
    </row>
    <row r="310" spans="1:7" x14ac:dyDescent="0.25">
      <c r="A310" s="1114" t="s">
        <v>136</v>
      </c>
      <c r="B310" s="1132" t="s">
        <v>334</v>
      </c>
      <c r="C310" s="1132" t="s">
        <v>344</v>
      </c>
      <c r="D310" s="49" t="s">
        <v>345</v>
      </c>
      <c r="E310" s="115">
        <v>452270000</v>
      </c>
      <c r="F310" s="115">
        <v>0</v>
      </c>
      <c r="G310" s="226"/>
    </row>
    <row r="311" spans="1:7" x14ac:dyDescent="0.25">
      <c r="A311" s="1115"/>
      <c r="B311" s="1132"/>
      <c r="C311" s="1132"/>
      <c r="D311" s="49" t="s">
        <v>346</v>
      </c>
      <c r="E311" s="115">
        <v>1494321000</v>
      </c>
      <c r="F311" s="115">
        <v>0</v>
      </c>
      <c r="G311" s="226"/>
    </row>
    <row r="312" spans="1:7" x14ac:dyDescent="0.25">
      <c r="A312" s="1115"/>
      <c r="B312" s="1132"/>
      <c r="C312" s="1132"/>
      <c r="D312" s="49" t="s">
        <v>347</v>
      </c>
      <c r="E312" s="115">
        <v>729220000</v>
      </c>
      <c r="F312" s="115">
        <v>0</v>
      </c>
      <c r="G312" s="226"/>
    </row>
    <row r="313" spans="1:7" ht="15.75" thickBot="1" x14ac:dyDescent="0.3">
      <c r="A313" s="1116"/>
      <c r="B313" s="117" t="s">
        <v>339</v>
      </c>
      <c r="C313" s="118" t="s">
        <v>348</v>
      </c>
      <c r="D313" s="51" t="s">
        <v>349</v>
      </c>
      <c r="E313" s="190">
        <v>570740000</v>
      </c>
      <c r="F313" s="190">
        <v>0</v>
      </c>
      <c r="G313" s="226"/>
    </row>
    <row r="314" spans="1:7" x14ac:dyDescent="0.25">
      <c r="A314" s="1114" t="s">
        <v>137</v>
      </c>
      <c r="B314" s="1132" t="s">
        <v>334</v>
      </c>
      <c r="C314" s="1132" t="s">
        <v>344</v>
      </c>
      <c r="D314" s="49" t="s">
        <v>345</v>
      </c>
      <c r="E314" s="115">
        <v>452270000</v>
      </c>
      <c r="F314" s="115">
        <v>1556300</v>
      </c>
      <c r="G314" s="226"/>
    </row>
    <row r="315" spans="1:7" x14ac:dyDescent="0.25">
      <c r="A315" s="1115"/>
      <c r="B315" s="1132"/>
      <c r="C315" s="1132"/>
      <c r="D315" s="49" t="s">
        <v>346</v>
      </c>
      <c r="E315" s="115">
        <v>1494321000</v>
      </c>
      <c r="F315" s="115">
        <v>46143437</v>
      </c>
      <c r="G315" s="226"/>
    </row>
    <row r="316" spans="1:7" x14ac:dyDescent="0.25">
      <c r="A316" s="1115"/>
      <c r="B316" s="1132"/>
      <c r="C316" s="1132"/>
      <c r="D316" s="49" t="s">
        <v>347</v>
      </c>
      <c r="E316" s="115">
        <v>729220000</v>
      </c>
      <c r="F316" s="115">
        <v>4853200</v>
      </c>
      <c r="G316" s="226"/>
    </row>
    <row r="317" spans="1:7" ht="15.75" thickBot="1" x14ac:dyDescent="0.3">
      <c r="A317" s="1116"/>
      <c r="B317" s="117" t="s">
        <v>339</v>
      </c>
      <c r="C317" s="118" t="s">
        <v>348</v>
      </c>
      <c r="D317" s="51" t="s">
        <v>349</v>
      </c>
      <c r="E317" s="190">
        <v>570740000</v>
      </c>
      <c r="F317" s="190">
        <v>5963000</v>
      </c>
      <c r="G317" s="226"/>
    </row>
    <row r="318" spans="1:7" x14ac:dyDescent="0.25">
      <c r="A318" s="1114" t="s">
        <v>138</v>
      </c>
      <c r="B318" s="1132" t="s">
        <v>334</v>
      </c>
      <c r="C318" s="1132" t="s">
        <v>344</v>
      </c>
      <c r="D318" s="49" t="s">
        <v>345</v>
      </c>
      <c r="E318" s="115">
        <v>452270000</v>
      </c>
      <c r="F318" s="115">
        <v>50328867</v>
      </c>
      <c r="G318" s="226"/>
    </row>
    <row r="319" spans="1:7" x14ac:dyDescent="0.25">
      <c r="A319" s="1115"/>
      <c r="B319" s="1132"/>
      <c r="C319" s="1132"/>
      <c r="D319" s="49" t="s">
        <v>346</v>
      </c>
      <c r="E319" s="115">
        <v>1494321000</v>
      </c>
      <c r="F319" s="115">
        <v>166066270</v>
      </c>
      <c r="G319" s="226"/>
    </row>
    <row r="320" spans="1:7" x14ac:dyDescent="0.25">
      <c r="A320" s="1115"/>
      <c r="B320" s="1132"/>
      <c r="C320" s="1132"/>
      <c r="D320" s="49" t="s">
        <v>347</v>
      </c>
      <c r="E320" s="115">
        <v>729220000</v>
      </c>
      <c r="F320" s="115">
        <v>52359600</v>
      </c>
      <c r="G320" s="226"/>
    </row>
    <row r="321" spans="1:7" ht="15.75" thickBot="1" x14ac:dyDescent="0.3">
      <c r="A321" s="1116"/>
      <c r="B321" s="117" t="s">
        <v>339</v>
      </c>
      <c r="C321" s="118" t="s">
        <v>348</v>
      </c>
      <c r="D321" s="51" t="s">
        <v>349</v>
      </c>
      <c r="E321" s="190">
        <v>570740000</v>
      </c>
      <c r="F321" s="190">
        <v>52982000</v>
      </c>
      <c r="G321" s="226"/>
    </row>
    <row r="322" spans="1:7" x14ac:dyDescent="0.25">
      <c r="A322" s="1114" t="s">
        <v>139</v>
      </c>
      <c r="B322" s="1132" t="s">
        <v>334</v>
      </c>
      <c r="C322" s="1132" t="s">
        <v>344</v>
      </c>
      <c r="D322" s="49" t="s">
        <v>345</v>
      </c>
      <c r="E322" s="115">
        <v>452270000</v>
      </c>
      <c r="F322" s="115">
        <v>91380867</v>
      </c>
      <c r="G322" s="226"/>
    </row>
    <row r="323" spans="1:7" x14ac:dyDescent="0.25">
      <c r="A323" s="1115"/>
      <c r="B323" s="1132"/>
      <c r="C323" s="1132"/>
      <c r="D323" s="49" t="s">
        <v>346</v>
      </c>
      <c r="E323" s="115">
        <v>1494321000</v>
      </c>
      <c r="F323" s="115">
        <v>272424603</v>
      </c>
      <c r="G323" s="226"/>
    </row>
    <row r="324" spans="1:7" x14ac:dyDescent="0.25">
      <c r="A324" s="1115"/>
      <c r="B324" s="1132"/>
      <c r="C324" s="1132"/>
      <c r="D324" s="49" t="s">
        <v>347</v>
      </c>
      <c r="E324" s="115">
        <v>729220000</v>
      </c>
      <c r="F324" s="115">
        <v>93306600</v>
      </c>
      <c r="G324" s="226"/>
    </row>
    <row r="325" spans="1:7" ht="15.75" thickBot="1" x14ac:dyDescent="0.3">
      <c r="A325" s="1116"/>
      <c r="B325" s="117" t="s">
        <v>339</v>
      </c>
      <c r="C325" s="118" t="s">
        <v>348</v>
      </c>
      <c r="D325" s="51" t="s">
        <v>349</v>
      </c>
      <c r="E325" s="190">
        <v>570740000</v>
      </c>
      <c r="F325" s="190">
        <v>111669000</v>
      </c>
      <c r="G325" s="226"/>
    </row>
    <row r="326" spans="1:7" x14ac:dyDescent="0.25">
      <c r="A326" s="1114" t="s">
        <v>140</v>
      </c>
      <c r="B326" s="1132" t="s">
        <v>334</v>
      </c>
      <c r="C326" s="1132" t="s">
        <v>344</v>
      </c>
      <c r="D326" s="49" t="s">
        <v>345</v>
      </c>
      <c r="E326" s="115">
        <v>452270000</v>
      </c>
      <c r="F326" s="115">
        <v>132432867</v>
      </c>
      <c r="G326" s="226"/>
    </row>
    <row r="327" spans="1:7" x14ac:dyDescent="0.25">
      <c r="A327" s="1115"/>
      <c r="B327" s="1132"/>
      <c r="C327" s="1132"/>
      <c r="D327" s="49" t="s">
        <v>346</v>
      </c>
      <c r="E327" s="115">
        <v>1494321000</v>
      </c>
      <c r="F327" s="115">
        <v>419760774</v>
      </c>
      <c r="G327" s="226"/>
    </row>
    <row r="328" spans="1:7" x14ac:dyDescent="0.25">
      <c r="A328" s="1115"/>
      <c r="B328" s="1132"/>
      <c r="C328" s="1132"/>
      <c r="D328" s="49" t="s">
        <v>347</v>
      </c>
      <c r="E328" s="115">
        <v>729220000</v>
      </c>
      <c r="F328" s="115">
        <v>142562600</v>
      </c>
      <c r="G328" s="226"/>
    </row>
    <row r="329" spans="1:7" ht="15.75" thickBot="1" x14ac:dyDescent="0.3">
      <c r="A329" s="1116"/>
      <c r="B329" s="117" t="s">
        <v>339</v>
      </c>
      <c r="C329" s="118" t="s">
        <v>348</v>
      </c>
      <c r="D329" s="51" t="s">
        <v>349</v>
      </c>
      <c r="E329" s="190">
        <v>570740000</v>
      </c>
      <c r="F329" s="190">
        <v>167796000</v>
      </c>
      <c r="G329" s="226"/>
    </row>
    <row r="330" spans="1:7" x14ac:dyDescent="0.25">
      <c r="A330" s="1114" t="s">
        <v>141</v>
      </c>
      <c r="B330" s="1132" t="s">
        <v>334</v>
      </c>
      <c r="C330" s="1132" t="s">
        <v>344</v>
      </c>
      <c r="D330" s="49" t="s">
        <v>345</v>
      </c>
      <c r="E330" s="115">
        <v>452270000</v>
      </c>
      <c r="F330" s="115">
        <v>173484867</v>
      </c>
      <c r="G330" s="226"/>
    </row>
    <row r="331" spans="1:7" x14ac:dyDescent="0.25">
      <c r="A331" s="1115"/>
      <c r="B331" s="1132"/>
      <c r="C331" s="1132"/>
      <c r="D331" s="49" t="s">
        <v>346</v>
      </c>
      <c r="E331" s="115">
        <v>1494321000</v>
      </c>
      <c r="F331" s="115">
        <v>566110774</v>
      </c>
      <c r="G331" s="226"/>
    </row>
    <row r="332" spans="1:7" x14ac:dyDescent="0.25">
      <c r="A332" s="1115"/>
      <c r="B332" s="1132"/>
      <c r="C332" s="1132"/>
      <c r="D332" s="49" t="s">
        <v>347</v>
      </c>
      <c r="E332" s="115">
        <v>729220000</v>
      </c>
      <c r="F332" s="115">
        <v>190789331</v>
      </c>
      <c r="G332" s="226"/>
    </row>
    <row r="333" spans="1:7" ht="15.75" thickBot="1" x14ac:dyDescent="0.3">
      <c r="A333" s="1116"/>
      <c r="B333" s="117" t="s">
        <v>339</v>
      </c>
      <c r="C333" s="118" t="s">
        <v>348</v>
      </c>
      <c r="D333" s="51" t="s">
        <v>349</v>
      </c>
      <c r="E333" s="190">
        <v>570740000</v>
      </c>
      <c r="F333" s="190">
        <v>216333000</v>
      </c>
      <c r="G333" s="226"/>
    </row>
    <row r="334" spans="1:7" x14ac:dyDescent="0.25">
      <c r="A334" s="1114" t="s">
        <v>129</v>
      </c>
      <c r="B334" s="1132" t="s">
        <v>334</v>
      </c>
      <c r="C334" s="1132" t="s">
        <v>344</v>
      </c>
      <c r="D334" s="49" t="s">
        <v>345</v>
      </c>
      <c r="E334" s="115">
        <v>452270000</v>
      </c>
      <c r="F334" s="115">
        <v>207791867</v>
      </c>
      <c r="G334" s="226"/>
    </row>
    <row r="335" spans="1:7" x14ac:dyDescent="0.25">
      <c r="A335" s="1115"/>
      <c r="B335" s="1132"/>
      <c r="C335" s="1132"/>
      <c r="D335" s="49" t="s">
        <v>346</v>
      </c>
      <c r="E335" s="115">
        <v>1494321000</v>
      </c>
      <c r="F335" s="115">
        <v>701081643</v>
      </c>
      <c r="G335" s="226"/>
    </row>
    <row r="336" spans="1:7" x14ac:dyDescent="0.25">
      <c r="A336" s="1115"/>
      <c r="B336" s="1132"/>
      <c r="C336" s="1132"/>
      <c r="D336" s="49" t="s">
        <v>347</v>
      </c>
      <c r="E336" s="115">
        <v>729220000</v>
      </c>
      <c r="F336" s="115">
        <v>259659031</v>
      </c>
      <c r="G336" s="226"/>
    </row>
    <row r="337" spans="1:7" ht="15.75" thickBot="1" x14ac:dyDescent="0.3">
      <c r="A337" s="1116"/>
      <c r="B337" s="117" t="s">
        <v>339</v>
      </c>
      <c r="C337" s="118" t="s">
        <v>348</v>
      </c>
      <c r="D337" s="51" t="s">
        <v>349</v>
      </c>
      <c r="E337" s="190">
        <v>570740000</v>
      </c>
      <c r="F337" s="190">
        <v>263352000</v>
      </c>
      <c r="G337" s="226"/>
    </row>
    <row r="338" spans="1:7" ht="16.5" customHeight="1" x14ac:dyDescent="0.25">
      <c r="A338" s="1114" t="s">
        <v>130</v>
      </c>
      <c r="B338" s="1132" t="s">
        <v>334</v>
      </c>
      <c r="C338" s="1132" t="s">
        <v>344</v>
      </c>
      <c r="D338" s="49" t="s">
        <v>345</v>
      </c>
      <c r="E338" s="115">
        <v>452270000</v>
      </c>
      <c r="F338" s="115">
        <v>255588867</v>
      </c>
      <c r="G338" s="260"/>
    </row>
    <row r="339" spans="1:7" ht="16.5" customHeight="1" x14ac:dyDescent="0.25">
      <c r="A339" s="1115"/>
      <c r="B339" s="1132"/>
      <c r="C339" s="1132"/>
      <c r="D339" s="49" t="s">
        <v>346</v>
      </c>
      <c r="E339" s="115">
        <v>1494321000</v>
      </c>
      <c r="F339" s="115">
        <v>828844643</v>
      </c>
      <c r="G339" s="260"/>
    </row>
    <row r="340" spans="1:7" ht="16.5" customHeight="1" x14ac:dyDescent="0.25">
      <c r="A340" s="1115"/>
      <c r="B340" s="1132"/>
      <c r="C340" s="1132"/>
      <c r="D340" s="49" t="s">
        <v>347</v>
      </c>
      <c r="E340" s="115">
        <v>729220000</v>
      </c>
      <c r="F340" s="115">
        <v>349006231</v>
      </c>
      <c r="G340" s="260"/>
    </row>
    <row r="341" spans="1:7" ht="16.5" customHeight="1" thickBot="1" x14ac:dyDescent="0.3">
      <c r="A341" s="1116"/>
      <c r="B341" s="117" t="s">
        <v>339</v>
      </c>
      <c r="C341" s="118" t="s">
        <v>348</v>
      </c>
      <c r="D341" s="51" t="s">
        <v>349</v>
      </c>
      <c r="E341" s="190">
        <v>570740000</v>
      </c>
      <c r="F341" s="190">
        <v>304299000</v>
      </c>
      <c r="G341" s="260"/>
    </row>
    <row r="342" spans="1:7" ht="16.5" customHeight="1" x14ac:dyDescent="0.25">
      <c r="A342" s="1114" t="s">
        <v>131</v>
      </c>
      <c r="B342" s="1132" t="s">
        <v>334</v>
      </c>
      <c r="C342" s="1132" t="s">
        <v>344</v>
      </c>
      <c r="D342" s="49" t="s">
        <v>345</v>
      </c>
      <c r="E342" s="115">
        <v>452270000</v>
      </c>
      <c r="F342" s="115">
        <v>302385867</v>
      </c>
      <c r="G342" s="41"/>
    </row>
    <row r="343" spans="1:7" ht="16.5" customHeight="1" x14ac:dyDescent="0.25">
      <c r="A343" s="1115"/>
      <c r="B343" s="1132"/>
      <c r="C343" s="1132"/>
      <c r="D343" s="49" t="s">
        <v>346</v>
      </c>
      <c r="E343" s="115">
        <v>1494321000</v>
      </c>
      <c r="F343" s="115">
        <v>955347970</v>
      </c>
      <c r="G343" s="41"/>
    </row>
    <row r="344" spans="1:7" x14ac:dyDescent="0.25">
      <c r="A344" s="1115"/>
      <c r="B344" s="1132"/>
      <c r="C344" s="1132"/>
      <c r="D344" s="49" t="s">
        <v>347</v>
      </c>
      <c r="E344" s="115">
        <v>729220000</v>
      </c>
      <c r="F344" s="115">
        <v>420491231</v>
      </c>
      <c r="G344" s="54"/>
    </row>
    <row r="345" spans="1:7" ht="15.75" thickBot="1" x14ac:dyDescent="0.3">
      <c r="A345" s="1116"/>
      <c r="B345" s="117" t="s">
        <v>339</v>
      </c>
      <c r="C345" s="118" t="s">
        <v>348</v>
      </c>
      <c r="D345" s="51" t="s">
        <v>349</v>
      </c>
      <c r="E345" s="190">
        <v>570740000</v>
      </c>
      <c r="F345" s="190">
        <v>322428000</v>
      </c>
      <c r="G345" s="41"/>
    </row>
    <row r="346" spans="1:7" x14ac:dyDescent="0.25">
      <c r="A346" s="1114" t="s">
        <v>132</v>
      </c>
      <c r="B346" s="1132" t="s">
        <v>334</v>
      </c>
      <c r="C346" s="1132" t="s">
        <v>344</v>
      </c>
      <c r="D346" s="49" t="s">
        <v>345</v>
      </c>
      <c r="E346" s="115">
        <v>452270000</v>
      </c>
      <c r="F346" s="115">
        <v>349182867</v>
      </c>
      <c r="G346" s="41"/>
    </row>
    <row r="347" spans="1:7" x14ac:dyDescent="0.25">
      <c r="A347" s="1115"/>
      <c r="B347" s="1132"/>
      <c r="C347" s="1132"/>
      <c r="D347" s="49" t="s">
        <v>346</v>
      </c>
      <c r="E347" s="115">
        <v>1494321000</v>
      </c>
      <c r="F347" s="115">
        <v>1054482303</v>
      </c>
      <c r="G347" s="41"/>
    </row>
    <row r="348" spans="1:7" x14ac:dyDescent="0.25">
      <c r="A348" s="1115"/>
      <c r="B348" s="1132"/>
      <c r="C348" s="1132"/>
      <c r="D348" s="49" t="s">
        <v>347</v>
      </c>
      <c r="E348" s="115">
        <v>729220000</v>
      </c>
      <c r="F348" s="115">
        <v>485708062</v>
      </c>
      <c r="G348" s="41"/>
    </row>
    <row r="349" spans="1:7" ht="15.75" thickBot="1" x14ac:dyDescent="0.3">
      <c r="A349" s="1116"/>
      <c r="B349" s="117" t="s">
        <v>339</v>
      </c>
      <c r="C349" s="118" t="s">
        <v>348</v>
      </c>
      <c r="D349" s="51" t="s">
        <v>349</v>
      </c>
      <c r="E349" s="190">
        <v>570740000</v>
      </c>
      <c r="F349" s="190">
        <v>358297000</v>
      </c>
      <c r="G349" s="41"/>
    </row>
    <row r="350" spans="1:7" x14ac:dyDescent="0.25">
      <c r="A350" s="1114" t="s">
        <v>133</v>
      </c>
      <c r="B350" s="1132" t="s">
        <v>334</v>
      </c>
      <c r="C350" s="1132" t="s">
        <v>344</v>
      </c>
      <c r="D350" s="49" t="s">
        <v>345</v>
      </c>
      <c r="E350" s="115">
        <v>477325267</v>
      </c>
      <c r="F350" s="115">
        <v>390234867</v>
      </c>
      <c r="G350" s="41"/>
    </row>
    <row r="351" spans="1:7" x14ac:dyDescent="0.25">
      <c r="A351" s="1115"/>
      <c r="B351" s="1132"/>
      <c r="C351" s="1132"/>
      <c r="D351" s="49" t="s">
        <v>346</v>
      </c>
      <c r="E351" s="115">
        <v>1549614668</v>
      </c>
      <c r="F351" s="115">
        <v>1164120702</v>
      </c>
      <c r="G351" s="41"/>
    </row>
    <row r="352" spans="1:7" x14ac:dyDescent="0.25">
      <c r="A352" s="1115"/>
      <c r="B352" s="1132"/>
      <c r="C352" s="1132"/>
      <c r="D352" s="49" t="s">
        <v>347</v>
      </c>
      <c r="E352" s="115">
        <v>805910325</v>
      </c>
      <c r="F352" s="115">
        <v>532530062</v>
      </c>
      <c r="G352" s="41"/>
    </row>
    <row r="353" spans="1:7" ht="15.75" thickBot="1" x14ac:dyDescent="0.3">
      <c r="A353" s="1116"/>
      <c r="B353" s="117" t="s">
        <v>339</v>
      </c>
      <c r="C353" s="118" t="s">
        <v>348</v>
      </c>
      <c r="D353" s="51" t="s">
        <v>349</v>
      </c>
      <c r="E353" s="190">
        <v>563700740</v>
      </c>
      <c r="F353" s="190">
        <v>439826500</v>
      </c>
      <c r="G353" s="41"/>
    </row>
    <row r="354" spans="1:7" x14ac:dyDescent="0.25">
      <c r="A354" s="1114" t="s">
        <v>134</v>
      </c>
      <c r="B354" s="1132" t="s">
        <v>334</v>
      </c>
      <c r="C354" s="1132" t="s">
        <v>344</v>
      </c>
      <c r="D354" s="49" t="s">
        <v>345</v>
      </c>
      <c r="E354" s="115">
        <v>477325267</v>
      </c>
      <c r="F354" s="115">
        <v>440088366</v>
      </c>
      <c r="G354" s="41"/>
    </row>
    <row r="355" spans="1:7" x14ac:dyDescent="0.25">
      <c r="A355" s="1115"/>
      <c r="B355" s="1132"/>
      <c r="C355" s="1132"/>
      <c r="D355" s="49" t="s">
        <v>346</v>
      </c>
      <c r="E355" s="115">
        <v>1532196194</v>
      </c>
      <c r="F355" s="115">
        <v>1356053835</v>
      </c>
      <c r="G355" s="41"/>
    </row>
    <row r="356" spans="1:7" x14ac:dyDescent="0.25">
      <c r="A356" s="1115"/>
      <c r="B356" s="1132"/>
      <c r="C356" s="1132"/>
      <c r="D356" s="49" t="s">
        <v>347</v>
      </c>
      <c r="E356" s="115">
        <v>760285825</v>
      </c>
      <c r="F356" s="115">
        <v>658363429</v>
      </c>
      <c r="G356" s="41"/>
    </row>
    <row r="357" spans="1:7" ht="15.75" thickBot="1" x14ac:dyDescent="0.3">
      <c r="A357" s="1131"/>
      <c r="B357" s="117" t="s">
        <v>339</v>
      </c>
      <c r="C357" s="118" t="s">
        <v>348</v>
      </c>
      <c r="D357" s="51" t="s">
        <v>349</v>
      </c>
      <c r="E357" s="190">
        <v>520000666</v>
      </c>
      <c r="F357" s="190">
        <v>497406500</v>
      </c>
      <c r="G357" s="46"/>
    </row>
    <row r="358" spans="1:7" ht="15.75" thickBot="1" x14ac:dyDescent="0.3">
      <c r="A358" s="55"/>
      <c r="G358" s="56"/>
    </row>
    <row r="359" spans="1:7" ht="30.75" customHeight="1" x14ac:dyDescent="0.3">
      <c r="A359" s="1127" t="s">
        <v>186</v>
      </c>
      <c r="B359" s="1128"/>
      <c r="C359" s="1128"/>
      <c r="D359" s="1128"/>
      <c r="E359" s="1128"/>
      <c r="F359" s="1128"/>
      <c r="G359" s="1129"/>
    </row>
    <row r="360" spans="1:7" ht="39" thickBot="1" x14ac:dyDescent="0.3">
      <c r="A360" s="36" t="s">
        <v>63</v>
      </c>
      <c r="B360" s="47" t="s">
        <v>146</v>
      </c>
      <c r="C360" s="47" t="s">
        <v>147</v>
      </c>
      <c r="D360" s="47" t="s">
        <v>179</v>
      </c>
      <c r="E360" s="47" t="s">
        <v>187</v>
      </c>
      <c r="F360" s="47" t="s">
        <v>188</v>
      </c>
      <c r="G360" s="48" t="s">
        <v>182</v>
      </c>
    </row>
    <row r="361" spans="1:7" ht="16.5" customHeight="1" x14ac:dyDescent="0.25">
      <c r="A361" s="1114" t="s">
        <v>136</v>
      </c>
      <c r="B361" s="1132" t="s">
        <v>334</v>
      </c>
      <c r="C361" s="1132" t="s">
        <v>344</v>
      </c>
      <c r="D361" s="49" t="s">
        <v>345</v>
      </c>
      <c r="E361" s="115">
        <v>466079000</v>
      </c>
      <c r="F361" s="115">
        <v>0</v>
      </c>
      <c r="G361" s="41"/>
    </row>
    <row r="362" spans="1:7" ht="16.5" customHeight="1" x14ac:dyDescent="0.25">
      <c r="A362" s="1115"/>
      <c r="B362" s="1132"/>
      <c r="C362" s="1132"/>
      <c r="D362" s="49" t="s">
        <v>346</v>
      </c>
      <c r="E362" s="115">
        <v>1642045000</v>
      </c>
      <c r="F362" s="115">
        <v>0</v>
      </c>
      <c r="G362" s="41"/>
    </row>
    <row r="363" spans="1:7" ht="16.5" customHeight="1" x14ac:dyDescent="0.25">
      <c r="A363" s="1115"/>
      <c r="B363" s="1132"/>
      <c r="C363" s="1132"/>
      <c r="D363" s="49" t="s">
        <v>347</v>
      </c>
      <c r="E363" s="115">
        <v>700685000</v>
      </c>
      <c r="F363" s="115">
        <v>0</v>
      </c>
      <c r="G363" s="41"/>
    </row>
    <row r="364" spans="1:7" ht="16.5" customHeight="1" thickBot="1" x14ac:dyDescent="0.3">
      <c r="A364" s="1116"/>
      <c r="B364" s="117" t="s">
        <v>339</v>
      </c>
      <c r="C364" s="118" t="s">
        <v>348</v>
      </c>
      <c r="D364" s="51" t="s">
        <v>349</v>
      </c>
      <c r="E364" s="190">
        <v>583907000</v>
      </c>
      <c r="F364" s="190">
        <v>0</v>
      </c>
      <c r="G364" s="41"/>
    </row>
    <row r="365" spans="1:7" ht="16.5" customHeight="1" x14ac:dyDescent="0.25">
      <c r="A365" s="1114" t="s">
        <v>137</v>
      </c>
      <c r="B365" s="1132" t="s">
        <v>334</v>
      </c>
      <c r="C365" s="1132" t="s">
        <v>344</v>
      </c>
      <c r="D365" s="49" t="s">
        <v>345</v>
      </c>
      <c r="E365" s="115">
        <v>466079000</v>
      </c>
      <c r="F365" s="115">
        <v>0</v>
      </c>
      <c r="G365" s="41"/>
    </row>
    <row r="366" spans="1:7" ht="16.5" customHeight="1" x14ac:dyDescent="0.25">
      <c r="A366" s="1115"/>
      <c r="B366" s="1132"/>
      <c r="C366" s="1132"/>
      <c r="D366" s="49" t="s">
        <v>346</v>
      </c>
      <c r="E366" s="115">
        <v>1642045000</v>
      </c>
      <c r="F366" s="115">
        <v>15717836</v>
      </c>
      <c r="G366" s="41"/>
    </row>
    <row r="367" spans="1:7" ht="16.5" customHeight="1" x14ac:dyDescent="0.25">
      <c r="A367" s="1115"/>
      <c r="B367" s="1132"/>
      <c r="C367" s="1132"/>
      <c r="D367" s="49" t="s">
        <v>347</v>
      </c>
      <c r="E367" s="115">
        <v>700685000</v>
      </c>
      <c r="F367" s="115">
        <v>2004433</v>
      </c>
      <c r="G367" s="41"/>
    </row>
    <row r="368" spans="1:7" ht="16.5" customHeight="1" thickBot="1" x14ac:dyDescent="0.3">
      <c r="A368" s="1116"/>
      <c r="B368" s="117" t="s">
        <v>339</v>
      </c>
      <c r="C368" s="118" t="s">
        <v>348</v>
      </c>
      <c r="D368" s="51" t="s">
        <v>349</v>
      </c>
      <c r="E368" s="190">
        <v>583907000</v>
      </c>
      <c r="F368" s="190">
        <v>2730800</v>
      </c>
      <c r="G368" s="41"/>
    </row>
    <row r="369" spans="1:7" ht="16.5" customHeight="1" x14ac:dyDescent="0.25">
      <c r="A369" s="1114" t="s">
        <v>138</v>
      </c>
      <c r="B369" s="1132" t="s">
        <v>334</v>
      </c>
      <c r="C369" s="1132" t="s">
        <v>344</v>
      </c>
      <c r="D369" s="49" t="s">
        <v>345</v>
      </c>
      <c r="E369" s="115">
        <v>466079000</v>
      </c>
      <c r="F369" s="115">
        <v>39137000</v>
      </c>
      <c r="G369" s="41"/>
    </row>
    <row r="370" spans="1:7" ht="16.5" customHeight="1" x14ac:dyDescent="0.25">
      <c r="A370" s="1115"/>
      <c r="B370" s="1132"/>
      <c r="C370" s="1132"/>
      <c r="D370" s="49" t="s">
        <v>346</v>
      </c>
      <c r="E370" s="115">
        <v>1642045000</v>
      </c>
      <c r="F370" s="115">
        <v>109270957</v>
      </c>
      <c r="G370" s="41"/>
    </row>
    <row r="371" spans="1:7" ht="16.5" customHeight="1" x14ac:dyDescent="0.25">
      <c r="A371" s="1115"/>
      <c r="B371" s="1132"/>
      <c r="C371" s="1132"/>
      <c r="D371" s="49" t="s">
        <v>347</v>
      </c>
      <c r="E371" s="115">
        <v>700685000</v>
      </c>
      <c r="F371" s="115">
        <v>33385232</v>
      </c>
      <c r="G371" s="41"/>
    </row>
    <row r="372" spans="1:7" ht="16.5" customHeight="1" thickBot="1" x14ac:dyDescent="0.3">
      <c r="A372" s="1116"/>
      <c r="B372" s="117" t="s">
        <v>339</v>
      </c>
      <c r="C372" s="118" t="s">
        <v>348</v>
      </c>
      <c r="D372" s="51" t="s">
        <v>349</v>
      </c>
      <c r="E372" s="190">
        <v>583907000</v>
      </c>
      <c r="F372" s="190">
        <v>33391867</v>
      </c>
      <c r="G372" s="41"/>
    </row>
    <row r="373" spans="1:7" ht="16.5" customHeight="1" x14ac:dyDescent="0.25">
      <c r="A373" s="1114" t="s">
        <v>139</v>
      </c>
      <c r="B373" s="1132" t="s">
        <v>334</v>
      </c>
      <c r="C373" s="1132" t="s">
        <v>344</v>
      </c>
      <c r="D373" s="49" t="s">
        <v>345</v>
      </c>
      <c r="E373" s="115">
        <v>466079000</v>
      </c>
      <c r="F373" s="115">
        <v>78274000</v>
      </c>
      <c r="G373" s="41"/>
    </row>
    <row r="374" spans="1:7" ht="16.5" customHeight="1" x14ac:dyDescent="0.25">
      <c r="A374" s="1115"/>
      <c r="B374" s="1132"/>
      <c r="C374" s="1132"/>
      <c r="D374" s="49" t="s">
        <v>346</v>
      </c>
      <c r="E374" s="406">
        <v>1642045000</v>
      </c>
      <c r="F374" s="115">
        <v>219345330</v>
      </c>
      <c r="G374" s="41"/>
    </row>
    <row r="375" spans="1:7" ht="16.5" customHeight="1" x14ac:dyDescent="0.25">
      <c r="A375" s="1115"/>
      <c r="B375" s="1132"/>
      <c r="C375" s="1132"/>
      <c r="D375" s="49" t="s">
        <v>347</v>
      </c>
      <c r="E375" s="115">
        <v>700685000</v>
      </c>
      <c r="F375" s="115">
        <v>81408265</v>
      </c>
      <c r="G375" s="41"/>
    </row>
    <row r="376" spans="1:7" ht="16.5" customHeight="1" thickBot="1" x14ac:dyDescent="0.3">
      <c r="A376" s="1116"/>
      <c r="B376" s="407" t="s">
        <v>339</v>
      </c>
      <c r="C376" s="408" t="s">
        <v>348</v>
      </c>
      <c r="D376" s="409" t="s">
        <v>349</v>
      </c>
      <c r="E376" s="410">
        <v>583907000</v>
      </c>
      <c r="F376" s="410">
        <v>71295967</v>
      </c>
      <c r="G376" s="260"/>
    </row>
    <row r="377" spans="1:7" ht="16.5" customHeight="1" x14ac:dyDescent="0.25">
      <c r="A377" s="1111" t="s">
        <v>140</v>
      </c>
      <c r="B377" s="1168" t="s">
        <v>334</v>
      </c>
      <c r="C377" s="1168" t="s">
        <v>344</v>
      </c>
      <c r="D377" s="268" t="s">
        <v>345</v>
      </c>
      <c r="E377" s="411">
        <v>466079000</v>
      </c>
      <c r="F377" s="412">
        <v>117411000</v>
      </c>
      <c r="G377" s="260"/>
    </row>
    <row r="378" spans="1:7" ht="16.5" customHeight="1" x14ac:dyDescent="0.25">
      <c r="A378" s="1112"/>
      <c r="B378" s="1169"/>
      <c r="C378" s="1169"/>
      <c r="D378" s="266" t="s">
        <v>346</v>
      </c>
      <c r="E378" s="413">
        <v>1642045000</v>
      </c>
      <c r="F378" s="414">
        <v>335903044</v>
      </c>
      <c r="G378" s="260"/>
    </row>
    <row r="379" spans="1:7" ht="16.5" customHeight="1" x14ac:dyDescent="0.25">
      <c r="A379" s="1112"/>
      <c r="B379" s="1169"/>
      <c r="C379" s="1169"/>
      <c r="D379" s="266" t="s">
        <v>347</v>
      </c>
      <c r="E379" s="411">
        <v>700685000</v>
      </c>
      <c r="F379" s="414">
        <v>140887065</v>
      </c>
      <c r="G379" s="260"/>
    </row>
    <row r="380" spans="1:7" ht="16.5" customHeight="1" thickBot="1" x14ac:dyDescent="0.3">
      <c r="A380" s="1113"/>
      <c r="B380" s="407" t="s">
        <v>339</v>
      </c>
      <c r="C380" s="408" t="s">
        <v>348</v>
      </c>
      <c r="D380" s="267" t="s">
        <v>349</v>
      </c>
      <c r="E380" s="410">
        <v>583907000</v>
      </c>
      <c r="F380" s="410">
        <v>100346167</v>
      </c>
      <c r="G380" s="260"/>
    </row>
    <row r="381" spans="1:7" ht="16.5" customHeight="1" x14ac:dyDescent="0.25">
      <c r="A381" s="1114" t="s">
        <v>141</v>
      </c>
      <c r="B381" s="1168" t="s">
        <v>334</v>
      </c>
      <c r="C381" s="1168" t="s">
        <v>344</v>
      </c>
      <c r="D381" s="268" t="s">
        <v>345</v>
      </c>
      <c r="E381" s="411">
        <v>466079000</v>
      </c>
      <c r="F381" s="412">
        <v>156548000</v>
      </c>
      <c r="G381" s="260"/>
    </row>
    <row r="382" spans="1:7" ht="16.5" customHeight="1" x14ac:dyDescent="0.25">
      <c r="A382" s="1115"/>
      <c r="B382" s="1169"/>
      <c r="C382" s="1169"/>
      <c r="D382" s="266" t="s">
        <v>346</v>
      </c>
      <c r="E382" s="413">
        <v>1642045000</v>
      </c>
      <c r="F382" s="414">
        <v>453702023</v>
      </c>
      <c r="G382" s="260"/>
    </row>
    <row r="383" spans="1:7" ht="16.5" customHeight="1" x14ac:dyDescent="0.25">
      <c r="A383" s="1115"/>
      <c r="B383" s="1169"/>
      <c r="C383" s="1169"/>
      <c r="D383" s="266" t="s">
        <v>347</v>
      </c>
      <c r="E383" s="411">
        <v>700685000</v>
      </c>
      <c r="F383" s="414">
        <v>186460398</v>
      </c>
      <c r="G383" s="260"/>
    </row>
    <row r="384" spans="1:7" ht="16.5" customHeight="1" thickBot="1" x14ac:dyDescent="0.3">
      <c r="A384" s="1116"/>
      <c r="B384" s="407" t="s">
        <v>339</v>
      </c>
      <c r="C384" s="408" t="s">
        <v>348</v>
      </c>
      <c r="D384" s="267" t="s">
        <v>349</v>
      </c>
      <c r="E384" s="410">
        <v>583907000</v>
      </c>
      <c r="F384" s="410">
        <v>142460967</v>
      </c>
      <c r="G384" s="260"/>
    </row>
    <row r="385" spans="1:7" ht="16.5" customHeight="1" x14ac:dyDescent="0.25">
      <c r="A385" s="1114" t="s">
        <v>129</v>
      </c>
      <c r="B385" s="1168" t="s">
        <v>334</v>
      </c>
      <c r="C385" s="1168" t="s">
        <v>344</v>
      </c>
      <c r="D385" s="268" t="s">
        <v>345</v>
      </c>
      <c r="E385" s="411">
        <v>466079000</v>
      </c>
      <c r="F385" s="412">
        <v>195685000</v>
      </c>
      <c r="G385" s="260" t="s">
        <v>515</v>
      </c>
    </row>
    <row r="386" spans="1:7" ht="16.5" customHeight="1" x14ac:dyDescent="0.25">
      <c r="A386" s="1115"/>
      <c r="B386" s="1169"/>
      <c r="C386" s="1169"/>
      <c r="D386" s="266" t="s">
        <v>346</v>
      </c>
      <c r="E386" s="413">
        <v>1642045000</v>
      </c>
      <c r="F386" s="414">
        <v>579488290</v>
      </c>
      <c r="G386" s="260" t="s">
        <v>516</v>
      </c>
    </row>
    <row r="387" spans="1:7" ht="16.5" customHeight="1" x14ac:dyDescent="0.25">
      <c r="A387" s="1115"/>
      <c r="B387" s="1169"/>
      <c r="C387" s="1169"/>
      <c r="D387" s="266" t="s">
        <v>347</v>
      </c>
      <c r="E387" s="411">
        <v>700685000</v>
      </c>
      <c r="F387" s="414">
        <v>256984231</v>
      </c>
      <c r="G387" s="260" t="s">
        <v>517</v>
      </c>
    </row>
    <row r="388" spans="1:7" ht="13.9" customHeight="1" thickBot="1" x14ac:dyDescent="0.3">
      <c r="A388" s="1116"/>
      <c r="B388" s="407" t="s">
        <v>339</v>
      </c>
      <c r="C388" s="408" t="s">
        <v>348</v>
      </c>
      <c r="D388" s="267" t="s">
        <v>349</v>
      </c>
      <c r="E388" s="410">
        <v>583907000</v>
      </c>
      <c r="F388" s="410">
        <v>182819967</v>
      </c>
      <c r="G388" s="260" t="s">
        <v>518</v>
      </c>
    </row>
    <row r="389" spans="1:7" ht="16.5" customHeight="1" x14ac:dyDescent="0.25">
      <c r="A389" s="1138" t="s">
        <v>130</v>
      </c>
      <c r="B389" s="1141" t="s">
        <v>334</v>
      </c>
      <c r="C389" s="1141" t="s">
        <v>344</v>
      </c>
      <c r="D389" s="477" t="s">
        <v>345</v>
      </c>
      <c r="E389" s="411">
        <v>466079000</v>
      </c>
      <c r="F389" s="412">
        <v>234822000</v>
      </c>
      <c r="G389" s="260" t="s">
        <v>530</v>
      </c>
    </row>
    <row r="390" spans="1:7" ht="16.5" customHeight="1" x14ac:dyDescent="0.25">
      <c r="A390" s="1139"/>
      <c r="B390" s="1142"/>
      <c r="C390" s="1142"/>
      <c r="D390" s="478" t="s">
        <v>346</v>
      </c>
      <c r="E390" s="413">
        <v>1642045000</v>
      </c>
      <c r="F390" s="414">
        <v>687342290</v>
      </c>
      <c r="G390" s="260" t="s">
        <v>531</v>
      </c>
    </row>
    <row r="391" spans="1:7" ht="16.5" customHeight="1" x14ac:dyDescent="0.25">
      <c r="A391" s="1139"/>
      <c r="B391" s="1142"/>
      <c r="C391" s="1142"/>
      <c r="D391" s="478" t="s">
        <v>347</v>
      </c>
      <c r="E391" s="411">
        <v>700685000</v>
      </c>
      <c r="F391" s="414">
        <v>325028298</v>
      </c>
      <c r="G391" s="260" t="s">
        <v>532</v>
      </c>
    </row>
    <row r="392" spans="1:7" ht="13.9" customHeight="1" thickBot="1" x14ac:dyDescent="0.3">
      <c r="A392" s="1140"/>
      <c r="B392" s="479" t="s">
        <v>339</v>
      </c>
      <c r="C392" s="480" t="s">
        <v>348</v>
      </c>
      <c r="D392" s="481" t="s">
        <v>349</v>
      </c>
      <c r="E392" s="410">
        <v>583907000</v>
      </c>
      <c r="F392" s="410">
        <v>232731967</v>
      </c>
      <c r="G392" s="260" t="s">
        <v>533</v>
      </c>
    </row>
    <row r="393" spans="1:7" ht="16.5" customHeight="1" x14ac:dyDescent="0.25">
      <c r="A393" s="1114" t="s">
        <v>131</v>
      </c>
      <c r="B393" s="1117" t="s">
        <v>334</v>
      </c>
      <c r="C393" s="1117" t="s">
        <v>344</v>
      </c>
      <c r="D393" s="268" t="s">
        <v>345</v>
      </c>
      <c r="E393" s="411">
        <v>466079000</v>
      </c>
      <c r="F393" s="412">
        <v>273959000</v>
      </c>
      <c r="G393" s="260" t="s">
        <v>576</v>
      </c>
    </row>
    <row r="394" spans="1:7" ht="16.5" customHeight="1" x14ac:dyDescent="0.25">
      <c r="A394" s="1115"/>
      <c r="B394" s="1118"/>
      <c r="C394" s="1118"/>
      <c r="D394" s="266" t="s">
        <v>346</v>
      </c>
      <c r="E394" s="413">
        <v>1642045000</v>
      </c>
      <c r="F394" s="414">
        <v>809944830</v>
      </c>
      <c r="G394" s="260" t="s">
        <v>577</v>
      </c>
    </row>
    <row r="395" spans="1:7" ht="16.5" customHeight="1" x14ac:dyDescent="0.25">
      <c r="A395" s="1115"/>
      <c r="B395" s="1119"/>
      <c r="C395" s="1119"/>
      <c r="D395" s="266" t="s">
        <v>347</v>
      </c>
      <c r="E395" s="411">
        <v>700685000</v>
      </c>
      <c r="F395" s="414">
        <v>388198484</v>
      </c>
      <c r="G395" s="260" t="s">
        <v>578</v>
      </c>
    </row>
    <row r="396" spans="1:7" ht="13.9" customHeight="1" thickBot="1" x14ac:dyDescent="0.3">
      <c r="A396" s="1116"/>
      <c r="B396" s="407" t="s">
        <v>339</v>
      </c>
      <c r="C396" s="408" t="s">
        <v>348</v>
      </c>
      <c r="D396" s="267" t="s">
        <v>349</v>
      </c>
      <c r="E396" s="410">
        <v>583907000</v>
      </c>
      <c r="F396" s="410">
        <v>263537967</v>
      </c>
      <c r="G396" s="260" t="s">
        <v>579</v>
      </c>
    </row>
    <row r="397" spans="1:7" ht="16.5" customHeight="1" x14ac:dyDescent="0.25">
      <c r="A397" s="1114" t="s">
        <v>132</v>
      </c>
      <c r="B397" s="1117" t="s">
        <v>334</v>
      </c>
      <c r="C397" s="1117" t="s">
        <v>344</v>
      </c>
      <c r="D397" s="268" t="s">
        <v>345</v>
      </c>
      <c r="E397" s="411"/>
      <c r="F397" s="412"/>
      <c r="G397" s="260"/>
    </row>
    <row r="398" spans="1:7" ht="16.5" customHeight="1" x14ac:dyDescent="0.25">
      <c r="A398" s="1115"/>
      <c r="B398" s="1118"/>
      <c r="C398" s="1118"/>
      <c r="D398" s="266" t="s">
        <v>346</v>
      </c>
      <c r="E398" s="413"/>
      <c r="F398" s="414"/>
      <c r="G398" s="260"/>
    </row>
    <row r="399" spans="1:7" ht="16.5" customHeight="1" x14ac:dyDescent="0.25">
      <c r="A399" s="1115"/>
      <c r="B399" s="1119"/>
      <c r="C399" s="1119"/>
      <c r="D399" s="266" t="s">
        <v>347</v>
      </c>
      <c r="E399" s="411"/>
      <c r="F399" s="414"/>
      <c r="G399" s="260"/>
    </row>
    <row r="400" spans="1:7" ht="13.9" customHeight="1" thickBot="1" x14ac:dyDescent="0.3">
      <c r="A400" s="1116"/>
      <c r="B400" s="407" t="s">
        <v>339</v>
      </c>
      <c r="C400" s="408" t="s">
        <v>348</v>
      </c>
      <c r="D400" s="267" t="s">
        <v>349</v>
      </c>
      <c r="E400" s="410"/>
      <c r="F400" s="410"/>
      <c r="G400" s="260"/>
    </row>
    <row r="401" spans="1:7" ht="16.5" customHeight="1" x14ac:dyDescent="0.25">
      <c r="A401" s="1114" t="s">
        <v>133</v>
      </c>
      <c r="B401" s="1117" t="s">
        <v>334</v>
      </c>
      <c r="C401" s="1117" t="s">
        <v>344</v>
      </c>
      <c r="D401" s="268" t="s">
        <v>345</v>
      </c>
      <c r="E401" s="411"/>
      <c r="F401" s="412"/>
      <c r="G401" s="260"/>
    </row>
    <row r="402" spans="1:7" ht="16.5" customHeight="1" x14ac:dyDescent="0.25">
      <c r="A402" s="1115"/>
      <c r="B402" s="1118"/>
      <c r="C402" s="1118"/>
      <c r="D402" s="266" t="s">
        <v>346</v>
      </c>
      <c r="E402" s="413"/>
      <c r="F402" s="414"/>
      <c r="G402" s="260"/>
    </row>
    <row r="403" spans="1:7" ht="16.5" customHeight="1" x14ac:dyDescent="0.25">
      <c r="A403" s="1115"/>
      <c r="B403" s="1119"/>
      <c r="C403" s="1119"/>
      <c r="D403" s="266" t="s">
        <v>347</v>
      </c>
      <c r="E403" s="411"/>
      <c r="F403" s="414"/>
      <c r="G403" s="260"/>
    </row>
    <row r="404" spans="1:7" ht="13.9" customHeight="1" thickBot="1" x14ac:dyDescent="0.3">
      <c r="A404" s="1116"/>
      <c r="B404" s="407" t="s">
        <v>339</v>
      </c>
      <c r="C404" s="408" t="s">
        <v>348</v>
      </c>
      <c r="D404" s="267" t="s">
        <v>349</v>
      </c>
      <c r="E404" s="410"/>
      <c r="F404" s="410"/>
      <c r="G404" s="260"/>
    </row>
    <row r="405" spans="1:7" ht="16.5" customHeight="1" x14ac:dyDescent="0.25">
      <c r="A405" s="1114" t="s">
        <v>134</v>
      </c>
      <c r="B405" s="1117" t="s">
        <v>334</v>
      </c>
      <c r="C405" s="1117" t="s">
        <v>344</v>
      </c>
      <c r="D405" s="268" t="s">
        <v>345</v>
      </c>
      <c r="E405" s="411"/>
      <c r="F405" s="412"/>
      <c r="G405" s="260"/>
    </row>
    <row r="406" spans="1:7" ht="16.5" customHeight="1" x14ac:dyDescent="0.25">
      <c r="A406" s="1115"/>
      <c r="B406" s="1118"/>
      <c r="C406" s="1118"/>
      <c r="D406" s="266" t="s">
        <v>346</v>
      </c>
      <c r="E406" s="413"/>
      <c r="F406" s="414"/>
      <c r="G406" s="260"/>
    </row>
    <row r="407" spans="1:7" ht="16.5" customHeight="1" x14ac:dyDescent="0.25">
      <c r="A407" s="1115"/>
      <c r="B407" s="1119"/>
      <c r="C407" s="1119"/>
      <c r="D407" s="266" t="s">
        <v>347</v>
      </c>
      <c r="E407" s="411"/>
      <c r="F407" s="414"/>
      <c r="G407" s="260"/>
    </row>
    <row r="408" spans="1:7" ht="13.9" customHeight="1" thickBot="1" x14ac:dyDescent="0.3">
      <c r="A408" s="1116"/>
      <c r="B408" s="407" t="s">
        <v>339</v>
      </c>
      <c r="C408" s="408" t="s">
        <v>348</v>
      </c>
      <c r="D408" s="267" t="s">
        <v>349</v>
      </c>
      <c r="E408" s="410"/>
      <c r="F408" s="410"/>
      <c r="G408" s="260"/>
    </row>
    <row r="409" spans="1:7" x14ac:dyDescent="0.25">
      <c r="A409" s="55"/>
      <c r="G409" s="56"/>
    </row>
    <row r="410" spans="1:7" ht="20.25" hidden="1" customHeight="1" x14ac:dyDescent="0.3">
      <c r="A410" s="1127" t="s">
        <v>189</v>
      </c>
      <c r="B410" s="1128"/>
      <c r="C410" s="1128"/>
      <c r="D410" s="1128"/>
      <c r="E410" s="1128"/>
      <c r="F410" s="1128"/>
      <c r="G410" s="1129"/>
    </row>
    <row r="411" spans="1:7" ht="39" hidden="1" thickBot="1" x14ac:dyDescent="0.3">
      <c r="A411" s="36" t="s">
        <v>64</v>
      </c>
      <c r="B411" s="47" t="s">
        <v>146</v>
      </c>
      <c r="C411" s="47" t="s">
        <v>147</v>
      </c>
      <c r="D411" s="47" t="s">
        <v>179</v>
      </c>
      <c r="E411" s="47" t="s">
        <v>190</v>
      </c>
      <c r="F411" s="47" t="s">
        <v>191</v>
      </c>
      <c r="G411" s="48" t="s">
        <v>182</v>
      </c>
    </row>
    <row r="412" spans="1:7" ht="16.5" hidden="1" customHeight="1" x14ac:dyDescent="0.25">
      <c r="A412" s="43" t="s">
        <v>136</v>
      </c>
      <c r="B412" s="40"/>
      <c r="C412" s="40"/>
      <c r="D412" s="40"/>
      <c r="E412" s="40"/>
      <c r="F412" s="40"/>
      <c r="G412" s="41"/>
    </row>
    <row r="413" spans="1:7" ht="16.5" hidden="1" customHeight="1" x14ac:dyDescent="0.25">
      <c r="A413" s="43" t="s">
        <v>137</v>
      </c>
      <c r="B413" s="40"/>
      <c r="C413" s="40"/>
      <c r="D413" s="40"/>
      <c r="E413" s="40"/>
      <c r="F413" s="40"/>
      <c r="G413" s="41"/>
    </row>
    <row r="414" spans="1:7" ht="16.5" hidden="1" customHeight="1" x14ac:dyDescent="0.25">
      <c r="A414" s="43" t="s">
        <v>138</v>
      </c>
      <c r="B414" s="40"/>
      <c r="C414" s="40"/>
      <c r="D414" s="40"/>
      <c r="E414" s="40"/>
      <c r="F414" s="40"/>
      <c r="G414" s="41"/>
    </row>
    <row r="415" spans="1:7" ht="16.5" hidden="1" customHeight="1" x14ac:dyDescent="0.25">
      <c r="A415" s="43" t="s">
        <v>139</v>
      </c>
      <c r="B415" s="40"/>
      <c r="C415" s="40"/>
      <c r="D415" s="40"/>
      <c r="E415" s="40"/>
      <c r="F415" s="40"/>
      <c r="G415" s="41"/>
    </row>
    <row r="416" spans="1:7" ht="16.5" hidden="1" customHeight="1" x14ac:dyDescent="0.25">
      <c r="A416" s="43" t="s">
        <v>140</v>
      </c>
      <c r="B416" s="40"/>
      <c r="C416" s="40"/>
      <c r="D416" s="40"/>
      <c r="E416" s="40"/>
      <c r="F416" s="40"/>
      <c r="G416" s="41"/>
    </row>
    <row r="417" spans="1:9" ht="16.5" hidden="1" customHeight="1" x14ac:dyDescent="0.25">
      <c r="A417" s="43" t="s">
        <v>141</v>
      </c>
      <c r="B417" s="40"/>
      <c r="C417" s="40"/>
      <c r="D417" s="40"/>
      <c r="E417" s="40"/>
      <c r="F417" s="40"/>
      <c r="G417" s="41"/>
    </row>
    <row r="418" spans="1:9" hidden="1" x14ac:dyDescent="0.25">
      <c r="A418" s="52" t="s">
        <v>129</v>
      </c>
      <c r="B418" s="53"/>
      <c r="C418" s="53"/>
      <c r="D418" s="53"/>
      <c r="E418" s="53"/>
      <c r="F418" s="53"/>
      <c r="G418" s="54"/>
    </row>
    <row r="419" spans="1:9" hidden="1" x14ac:dyDescent="0.25">
      <c r="A419" s="43" t="s">
        <v>130</v>
      </c>
      <c r="B419" s="40"/>
      <c r="C419" s="40"/>
      <c r="D419" s="40"/>
      <c r="E419" s="40"/>
      <c r="F419" s="40"/>
      <c r="G419" s="41"/>
    </row>
    <row r="420" spans="1:9" hidden="1" x14ac:dyDescent="0.25">
      <c r="A420" s="43" t="s">
        <v>131</v>
      </c>
      <c r="B420" s="40"/>
      <c r="C420" s="40"/>
      <c r="D420" s="40"/>
      <c r="E420" s="40"/>
      <c r="F420" s="40"/>
      <c r="G420" s="41"/>
    </row>
    <row r="421" spans="1:9" hidden="1" x14ac:dyDescent="0.25">
      <c r="A421" s="43" t="s">
        <v>132</v>
      </c>
      <c r="B421" s="40"/>
      <c r="C421" s="40"/>
      <c r="D421" s="40"/>
      <c r="E421" s="40"/>
      <c r="F421" s="40"/>
      <c r="G421" s="41"/>
    </row>
    <row r="422" spans="1:9" hidden="1" x14ac:dyDescent="0.25">
      <c r="A422" s="43" t="s">
        <v>133</v>
      </c>
      <c r="B422" s="40"/>
      <c r="C422" s="40"/>
      <c r="D422" s="40"/>
      <c r="E422" s="40"/>
      <c r="F422" s="40"/>
      <c r="G422" s="41"/>
    </row>
    <row r="423" spans="1:9" ht="15.75" hidden="1" thickBot="1" x14ac:dyDescent="0.3">
      <c r="A423" s="44" t="s">
        <v>134</v>
      </c>
      <c r="B423" s="42"/>
      <c r="C423" s="42"/>
      <c r="D423" s="42"/>
      <c r="E423" s="42"/>
      <c r="F423" s="42"/>
      <c r="G423" s="46"/>
    </row>
    <row r="424" spans="1:9" ht="15.75" thickBot="1" x14ac:dyDescent="0.3"/>
    <row r="425" spans="1:9" ht="24.75" customHeight="1" x14ac:dyDescent="0.3">
      <c r="A425" s="1127" t="s">
        <v>192</v>
      </c>
      <c r="B425" s="1128"/>
      <c r="C425" s="1128"/>
      <c r="D425" s="1128"/>
      <c r="E425" s="1128"/>
      <c r="F425" s="1128"/>
      <c r="G425" s="1128"/>
      <c r="H425" s="1129"/>
    </row>
    <row r="426" spans="1:9" ht="46.5" customHeight="1" x14ac:dyDescent="0.25">
      <c r="A426" s="36" t="s">
        <v>49</v>
      </c>
      <c r="B426" s="37" t="s">
        <v>193</v>
      </c>
      <c r="C426" s="57" t="s">
        <v>149</v>
      </c>
      <c r="D426" s="57" t="s">
        <v>150</v>
      </c>
      <c r="E426" s="57" t="s">
        <v>194</v>
      </c>
      <c r="F426" s="57" t="s">
        <v>195</v>
      </c>
      <c r="G426" s="57" t="s">
        <v>196</v>
      </c>
      <c r="H426" s="38" t="s">
        <v>182</v>
      </c>
    </row>
    <row r="427" spans="1:9" x14ac:dyDescent="0.25">
      <c r="A427" s="1123" t="s">
        <v>129</v>
      </c>
      <c r="B427" s="49" t="s">
        <v>357</v>
      </c>
      <c r="C427" s="49" t="s">
        <v>358</v>
      </c>
      <c r="D427" s="49">
        <v>0</v>
      </c>
      <c r="E427" s="49">
        <v>6</v>
      </c>
      <c r="F427" s="120">
        <v>1</v>
      </c>
      <c r="G427" s="121">
        <f>F427/E427</f>
        <v>0.16666666666666666</v>
      </c>
      <c r="H427" s="122" t="s">
        <v>359</v>
      </c>
      <c r="I427" s="164">
        <f>LEN(H427)</f>
        <v>45</v>
      </c>
    </row>
    <row r="428" spans="1:9" x14ac:dyDescent="0.25">
      <c r="A428" s="1124"/>
      <c r="B428" s="49" t="s">
        <v>360</v>
      </c>
      <c r="C428" s="49" t="s">
        <v>358</v>
      </c>
      <c r="D428" s="49">
        <v>0</v>
      </c>
      <c r="E428" s="49">
        <v>48</v>
      </c>
      <c r="F428" s="120">
        <v>0</v>
      </c>
      <c r="G428" s="121">
        <f>F428/E428</f>
        <v>0</v>
      </c>
      <c r="H428" s="122" t="s">
        <v>361</v>
      </c>
      <c r="I428" s="164">
        <f t="shared" ref="I428:I461" si="19">LEN(H428)</f>
        <v>92</v>
      </c>
    </row>
    <row r="429" spans="1:9" x14ac:dyDescent="0.25">
      <c r="A429" s="1124"/>
      <c r="B429" s="49" t="s">
        <v>362</v>
      </c>
      <c r="C429" s="49" t="s">
        <v>358</v>
      </c>
      <c r="D429" s="49">
        <v>0</v>
      </c>
      <c r="E429" s="49">
        <v>50</v>
      </c>
      <c r="F429" s="120"/>
      <c r="G429" s="121">
        <f t="shared" ref="G429:G461" si="20">F429/E429</f>
        <v>0</v>
      </c>
      <c r="H429" s="122"/>
      <c r="I429" s="164">
        <f t="shared" si="19"/>
        <v>0</v>
      </c>
    </row>
    <row r="430" spans="1:9" x14ac:dyDescent="0.25">
      <c r="A430" s="1124"/>
      <c r="B430" s="49" t="s">
        <v>363</v>
      </c>
      <c r="C430" s="49" t="s">
        <v>206</v>
      </c>
      <c r="D430" s="49">
        <v>0</v>
      </c>
      <c r="E430" s="123">
        <v>0.97</v>
      </c>
      <c r="F430" s="124">
        <f>AVERAGE(100%,85%)</f>
        <v>0.92500000000000004</v>
      </c>
      <c r="G430" s="121">
        <f t="shared" si="20"/>
        <v>0.95360824742268047</v>
      </c>
      <c r="H430" s="122" t="s">
        <v>364</v>
      </c>
      <c r="I430" s="164">
        <f t="shared" si="19"/>
        <v>165</v>
      </c>
    </row>
    <row r="431" spans="1:9" x14ac:dyDescent="0.25">
      <c r="A431" s="1124"/>
      <c r="B431" s="49" t="s">
        <v>365</v>
      </c>
      <c r="C431" s="49" t="s">
        <v>206</v>
      </c>
      <c r="D431" s="49">
        <v>0</v>
      </c>
      <c r="E431" s="123">
        <v>0.95</v>
      </c>
      <c r="F431" s="124">
        <v>1</v>
      </c>
      <c r="G431" s="121">
        <f t="shared" si="20"/>
        <v>1.0526315789473684</v>
      </c>
      <c r="H431" s="122" t="s">
        <v>366</v>
      </c>
      <c r="I431" s="164">
        <f t="shared" si="19"/>
        <v>20</v>
      </c>
    </row>
    <row r="432" spans="1:9" x14ac:dyDescent="0.25">
      <c r="A432" s="1124"/>
      <c r="B432" s="49" t="s">
        <v>367</v>
      </c>
      <c r="C432" s="49" t="s">
        <v>358</v>
      </c>
      <c r="D432" s="49">
        <v>0</v>
      </c>
      <c r="E432" s="49">
        <v>4</v>
      </c>
      <c r="F432" s="120">
        <v>1</v>
      </c>
      <c r="G432" s="121">
        <f t="shared" si="20"/>
        <v>0.25</v>
      </c>
      <c r="H432" s="122" t="s">
        <v>368</v>
      </c>
      <c r="I432" s="164">
        <f t="shared" si="19"/>
        <v>149</v>
      </c>
    </row>
    <row r="433" spans="1:9" x14ac:dyDescent="0.25">
      <c r="A433" s="1126"/>
      <c r="B433" s="49" t="s">
        <v>369</v>
      </c>
      <c r="C433" s="49" t="s">
        <v>358</v>
      </c>
      <c r="D433" s="49">
        <v>0</v>
      </c>
      <c r="E433" s="49">
        <v>3</v>
      </c>
      <c r="F433" s="120">
        <v>2</v>
      </c>
      <c r="G433" s="121">
        <f t="shared" si="20"/>
        <v>0.66666666666666663</v>
      </c>
      <c r="H433" s="122" t="s">
        <v>370</v>
      </c>
      <c r="I433" s="164">
        <f t="shared" si="19"/>
        <v>165</v>
      </c>
    </row>
    <row r="434" spans="1:9" x14ac:dyDescent="0.25">
      <c r="A434" s="1123" t="s">
        <v>130</v>
      </c>
      <c r="B434" s="49" t="s">
        <v>357</v>
      </c>
      <c r="C434" s="49" t="s">
        <v>358</v>
      </c>
      <c r="D434" s="49">
        <v>0</v>
      </c>
      <c r="E434" s="49">
        <v>6</v>
      </c>
      <c r="F434" s="120">
        <v>2</v>
      </c>
      <c r="G434" s="121">
        <f t="shared" si="20"/>
        <v>0.33333333333333331</v>
      </c>
      <c r="H434" s="122" t="s">
        <v>359</v>
      </c>
      <c r="I434" s="164">
        <f t="shared" si="19"/>
        <v>45</v>
      </c>
    </row>
    <row r="435" spans="1:9" x14ac:dyDescent="0.25">
      <c r="A435" s="1124"/>
      <c r="B435" s="49" t="s">
        <v>360</v>
      </c>
      <c r="C435" s="49" t="s">
        <v>358</v>
      </c>
      <c r="D435" s="49">
        <v>0</v>
      </c>
      <c r="E435" s="49">
        <v>48</v>
      </c>
      <c r="F435" s="120">
        <v>0</v>
      </c>
      <c r="G435" s="121">
        <f t="shared" si="20"/>
        <v>0</v>
      </c>
      <c r="H435" s="122" t="s">
        <v>361</v>
      </c>
      <c r="I435" s="164">
        <f t="shared" si="19"/>
        <v>92</v>
      </c>
    </row>
    <row r="436" spans="1:9" x14ac:dyDescent="0.25">
      <c r="A436" s="1124"/>
      <c r="B436" s="49" t="s">
        <v>362</v>
      </c>
      <c r="C436" s="49" t="s">
        <v>358</v>
      </c>
      <c r="D436" s="49">
        <v>0</v>
      </c>
      <c r="E436" s="49">
        <v>50</v>
      </c>
      <c r="F436" s="120"/>
      <c r="G436" s="121">
        <f t="shared" si="20"/>
        <v>0</v>
      </c>
      <c r="H436" s="122"/>
      <c r="I436" s="164">
        <f t="shared" si="19"/>
        <v>0</v>
      </c>
    </row>
    <row r="437" spans="1:9" x14ac:dyDescent="0.25">
      <c r="A437" s="1124"/>
      <c r="B437" s="49" t="s">
        <v>363</v>
      </c>
      <c r="C437" s="49" t="s">
        <v>206</v>
      </c>
      <c r="D437" s="49">
        <v>0</v>
      </c>
      <c r="E437" s="123">
        <v>0.97</v>
      </c>
      <c r="F437" s="125">
        <f>AVERAGE(100%,86%)</f>
        <v>0.92999999999999994</v>
      </c>
      <c r="G437" s="121">
        <f t="shared" si="20"/>
        <v>0.95876288659793807</v>
      </c>
      <c r="H437" s="122" t="s">
        <v>364</v>
      </c>
      <c r="I437" s="164">
        <f t="shared" si="19"/>
        <v>165</v>
      </c>
    </row>
    <row r="438" spans="1:9" x14ac:dyDescent="0.25">
      <c r="A438" s="1124"/>
      <c r="B438" s="49" t="s">
        <v>365</v>
      </c>
      <c r="C438" s="49" t="s">
        <v>206</v>
      </c>
      <c r="D438" s="49">
        <v>0</v>
      </c>
      <c r="E438" s="123">
        <v>0.95</v>
      </c>
      <c r="F438" s="124">
        <v>1</v>
      </c>
      <c r="G438" s="121">
        <f t="shared" si="20"/>
        <v>1.0526315789473684</v>
      </c>
      <c r="H438" s="122" t="s">
        <v>371</v>
      </c>
      <c r="I438" s="164">
        <f t="shared" si="19"/>
        <v>20</v>
      </c>
    </row>
    <row r="439" spans="1:9" x14ac:dyDescent="0.25">
      <c r="A439" s="1124"/>
      <c r="B439" s="49" t="s">
        <v>367</v>
      </c>
      <c r="C439" s="49" t="s">
        <v>358</v>
      </c>
      <c r="D439" s="49">
        <v>0</v>
      </c>
      <c r="E439" s="49">
        <v>4</v>
      </c>
      <c r="F439" s="120">
        <v>0</v>
      </c>
      <c r="G439" s="121">
        <f t="shared" si="20"/>
        <v>0</v>
      </c>
      <c r="H439" s="122"/>
      <c r="I439" s="164">
        <f t="shared" si="19"/>
        <v>0</v>
      </c>
    </row>
    <row r="440" spans="1:9" x14ac:dyDescent="0.25">
      <c r="A440" s="1126"/>
      <c r="B440" s="49" t="s">
        <v>369</v>
      </c>
      <c r="C440" s="49" t="s">
        <v>358</v>
      </c>
      <c r="D440" s="49">
        <v>0</v>
      </c>
      <c r="E440" s="49">
        <v>3</v>
      </c>
      <c r="F440" s="120">
        <v>3</v>
      </c>
      <c r="G440" s="121">
        <f t="shared" si="20"/>
        <v>1</v>
      </c>
      <c r="H440" s="122" t="s">
        <v>372</v>
      </c>
      <c r="I440" s="164">
        <f t="shared" si="19"/>
        <v>58</v>
      </c>
    </row>
    <row r="441" spans="1:9" x14ac:dyDescent="0.25">
      <c r="A441" s="1123" t="s">
        <v>131</v>
      </c>
      <c r="B441" s="49" t="s">
        <v>357</v>
      </c>
      <c r="C441" s="49" t="s">
        <v>358</v>
      </c>
      <c r="D441" s="49">
        <v>0</v>
      </c>
      <c r="E441" s="49">
        <v>6</v>
      </c>
      <c r="F441" s="120">
        <v>3</v>
      </c>
      <c r="G441" s="121">
        <f t="shared" si="20"/>
        <v>0.5</v>
      </c>
      <c r="H441" s="122" t="s">
        <v>359</v>
      </c>
      <c r="I441" s="164">
        <f t="shared" si="19"/>
        <v>45</v>
      </c>
    </row>
    <row r="442" spans="1:9" x14ac:dyDescent="0.25">
      <c r="A442" s="1124"/>
      <c r="B442" s="49" t="s">
        <v>360</v>
      </c>
      <c r="C442" s="49" t="s">
        <v>358</v>
      </c>
      <c r="D442" s="49">
        <v>0</v>
      </c>
      <c r="E442" s="49">
        <v>48</v>
      </c>
      <c r="F442" s="120">
        <v>0</v>
      </c>
      <c r="G442" s="121">
        <f t="shared" si="20"/>
        <v>0</v>
      </c>
      <c r="H442" s="122" t="s">
        <v>361</v>
      </c>
      <c r="I442" s="164">
        <f t="shared" si="19"/>
        <v>92</v>
      </c>
    </row>
    <row r="443" spans="1:9" x14ac:dyDescent="0.25">
      <c r="A443" s="1124"/>
      <c r="B443" s="49" t="s">
        <v>362</v>
      </c>
      <c r="C443" s="49" t="s">
        <v>358</v>
      </c>
      <c r="D443" s="49">
        <v>0</v>
      </c>
      <c r="E443" s="49">
        <v>50</v>
      </c>
      <c r="F443" s="120"/>
      <c r="G443" s="121">
        <f t="shared" si="20"/>
        <v>0</v>
      </c>
      <c r="H443" s="122"/>
      <c r="I443" s="164">
        <f t="shared" si="19"/>
        <v>0</v>
      </c>
    </row>
    <row r="444" spans="1:9" x14ac:dyDescent="0.25">
      <c r="A444" s="1124"/>
      <c r="B444" s="49" t="s">
        <v>363</v>
      </c>
      <c r="C444" s="49" t="s">
        <v>206</v>
      </c>
      <c r="D444" s="49">
        <v>0</v>
      </c>
      <c r="E444" s="123">
        <v>0.97</v>
      </c>
      <c r="F444" s="125">
        <f>AVERAGE(99%,100%,89%)</f>
        <v>0.96</v>
      </c>
      <c r="G444" s="121">
        <f t="shared" si="20"/>
        <v>0.98969072164948457</v>
      </c>
      <c r="H444" s="122" t="s">
        <v>373</v>
      </c>
      <c r="I444" s="164">
        <f t="shared" si="19"/>
        <v>168</v>
      </c>
    </row>
    <row r="445" spans="1:9" x14ac:dyDescent="0.25">
      <c r="A445" s="1124"/>
      <c r="B445" s="49" t="s">
        <v>365</v>
      </c>
      <c r="C445" s="49" t="s">
        <v>206</v>
      </c>
      <c r="D445" s="49">
        <v>0</v>
      </c>
      <c r="E445" s="123">
        <v>0.95</v>
      </c>
      <c r="F445" s="124">
        <v>1</v>
      </c>
      <c r="G445" s="121">
        <f t="shared" si="20"/>
        <v>1.0526315789473684</v>
      </c>
      <c r="H445" s="122" t="s">
        <v>374</v>
      </c>
      <c r="I445" s="164">
        <f t="shared" si="19"/>
        <v>20</v>
      </c>
    </row>
    <row r="446" spans="1:9" x14ac:dyDescent="0.25">
      <c r="A446" s="1124"/>
      <c r="B446" s="49" t="s">
        <v>367</v>
      </c>
      <c r="C446" s="49" t="s">
        <v>358</v>
      </c>
      <c r="D446" s="49">
        <v>0</v>
      </c>
      <c r="E446" s="49">
        <v>4</v>
      </c>
      <c r="F446" s="120">
        <v>3</v>
      </c>
      <c r="G446" s="121">
        <f t="shared" si="20"/>
        <v>0.75</v>
      </c>
      <c r="H446" s="122" t="s">
        <v>375</v>
      </c>
      <c r="I446" s="164">
        <f t="shared" si="19"/>
        <v>187</v>
      </c>
    </row>
    <row r="447" spans="1:9" x14ac:dyDescent="0.25">
      <c r="A447" s="1126"/>
      <c r="B447" s="49" t="s">
        <v>369</v>
      </c>
      <c r="C447" s="49" t="s">
        <v>358</v>
      </c>
      <c r="D447" s="49">
        <v>0</v>
      </c>
      <c r="E447" s="49">
        <v>3</v>
      </c>
      <c r="F447" s="120">
        <v>5</v>
      </c>
      <c r="G447" s="121">
        <f t="shared" si="20"/>
        <v>1.6666666666666667</v>
      </c>
      <c r="H447" s="122" t="s">
        <v>376</v>
      </c>
      <c r="I447" s="164">
        <f t="shared" si="19"/>
        <v>88</v>
      </c>
    </row>
    <row r="448" spans="1:9" x14ac:dyDescent="0.25">
      <c r="A448" s="1123" t="s">
        <v>132</v>
      </c>
      <c r="B448" s="49" t="s">
        <v>357</v>
      </c>
      <c r="C448" s="49" t="s">
        <v>358</v>
      </c>
      <c r="D448" s="49">
        <v>0</v>
      </c>
      <c r="E448" s="49">
        <v>6</v>
      </c>
      <c r="F448" s="120">
        <v>4</v>
      </c>
      <c r="G448" s="121">
        <f t="shared" si="20"/>
        <v>0.66666666666666663</v>
      </c>
      <c r="H448" s="122" t="s">
        <v>359</v>
      </c>
      <c r="I448" s="164">
        <f t="shared" si="19"/>
        <v>45</v>
      </c>
    </row>
    <row r="449" spans="1:9" x14ac:dyDescent="0.25">
      <c r="A449" s="1124"/>
      <c r="B449" s="49" t="s">
        <v>360</v>
      </c>
      <c r="C449" s="49" t="s">
        <v>358</v>
      </c>
      <c r="D449" s="49">
        <v>0</v>
      </c>
      <c r="E449" s="49">
        <v>48</v>
      </c>
      <c r="F449" s="120">
        <v>6</v>
      </c>
      <c r="G449" s="121">
        <f t="shared" si="20"/>
        <v>0.125</v>
      </c>
      <c r="H449" s="122" t="s">
        <v>377</v>
      </c>
      <c r="I449" s="164">
        <f t="shared" si="19"/>
        <v>81</v>
      </c>
    </row>
    <row r="450" spans="1:9" x14ac:dyDescent="0.25">
      <c r="A450" s="1124"/>
      <c r="B450" s="49" t="s">
        <v>362</v>
      </c>
      <c r="C450" s="49" t="s">
        <v>358</v>
      </c>
      <c r="D450" s="49">
        <v>0</v>
      </c>
      <c r="E450" s="49">
        <v>50</v>
      </c>
      <c r="F450" s="120"/>
      <c r="G450" s="121">
        <f t="shared" si="20"/>
        <v>0</v>
      </c>
      <c r="H450" s="122"/>
      <c r="I450" s="164">
        <f t="shared" si="19"/>
        <v>0</v>
      </c>
    </row>
    <row r="451" spans="1:9" x14ac:dyDescent="0.25">
      <c r="A451" s="1124"/>
      <c r="B451" s="49" t="s">
        <v>363</v>
      </c>
      <c r="C451" s="49" t="s">
        <v>206</v>
      </c>
      <c r="D451" s="49">
        <v>0</v>
      </c>
      <c r="E451" s="123">
        <v>0.97</v>
      </c>
      <c r="F451" s="125">
        <f>AVERAGE(99%,100%,81%)</f>
        <v>0.93333333333333324</v>
      </c>
      <c r="G451" s="121">
        <f t="shared" si="20"/>
        <v>0.96219931271477654</v>
      </c>
      <c r="H451" s="122"/>
      <c r="I451" s="164">
        <f t="shared" si="19"/>
        <v>0</v>
      </c>
    </row>
    <row r="452" spans="1:9" x14ac:dyDescent="0.25">
      <c r="A452" s="1124"/>
      <c r="B452" s="49" t="s">
        <v>365</v>
      </c>
      <c r="C452" s="49" t="s">
        <v>206</v>
      </c>
      <c r="D452" s="49">
        <v>0</v>
      </c>
      <c r="E452" s="123">
        <v>0.95</v>
      </c>
      <c r="F452" s="124">
        <v>1</v>
      </c>
      <c r="G452" s="121">
        <f t="shared" si="20"/>
        <v>1.0526315789473684</v>
      </c>
      <c r="H452" s="122" t="s">
        <v>374</v>
      </c>
      <c r="I452" s="164">
        <f t="shared" si="19"/>
        <v>20</v>
      </c>
    </row>
    <row r="453" spans="1:9" x14ac:dyDescent="0.25">
      <c r="A453" s="1124"/>
      <c r="B453" s="49" t="s">
        <v>367</v>
      </c>
      <c r="C453" s="49" t="s">
        <v>358</v>
      </c>
      <c r="D453" s="49">
        <v>0</v>
      </c>
      <c r="E453" s="49">
        <v>4</v>
      </c>
      <c r="F453" s="120">
        <v>0</v>
      </c>
      <c r="G453" s="121">
        <f t="shared" si="20"/>
        <v>0</v>
      </c>
      <c r="H453" s="122"/>
      <c r="I453" s="164">
        <f t="shared" si="19"/>
        <v>0</v>
      </c>
    </row>
    <row r="454" spans="1:9" x14ac:dyDescent="0.25">
      <c r="A454" s="1126"/>
      <c r="B454" s="49" t="s">
        <v>369</v>
      </c>
      <c r="C454" s="49" t="s">
        <v>358</v>
      </c>
      <c r="D454" s="49">
        <v>0</v>
      </c>
      <c r="E454" s="49">
        <v>3</v>
      </c>
      <c r="F454" s="120">
        <v>0</v>
      </c>
      <c r="G454" s="121">
        <f t="shared" si="20"/>
        <v>0</v>
      </c>
      <c r="H454" s="122"/>
      <c r="I454" s="164">
        <f t="shared" si="19"/>
        <v>0</v>
      </c>
    </row>
    <row r="455" spans="1:9" x14ac:dyDescent="0.25">
      <c r="A455" s="1123" t="s">
        <v>133</v>
      </c>
      <c r="B455" s="49" t="s">
        <v>357</v>
      </c>
      <c r="C455" s="49" t="s">
        <v>358</v>
      </c>
      <c r="D455" s="49">
        <v>0</v>
      </c>
      <c r="E455" s="49">
        <v>6</v>
      </c>
      <c r="F455" s="120">
        <v>5</v>
      </c>
      <c r="G455" s="121">
        <f t="shared" si="20"/>
        <v>0.83333333333333337</v>
      </c>
      <c r="H455" s="122" t="s">
        <v>359</v>
      </c>
      <c r="I455" s="164">
        <f t="shared" si="19"/>
        <v>45</v>
      </c>
    </row>
    <row r="456" spans="1:9" x14ac:dyDescent="0.25">
      <c r="A456" s="1124"/>
      <c r="B456" s="49" t="s">
        <v>360</v>
      </c>
      <c r="C456" s="49" t="s">
        <v>358</v>
      </c>
      <c r="D456" s="49">
        <v>0</v>
      </c>
      <c r="E456" s="49">
        <v>48</v>
      </c>
      <c r="F456" s="120">
        <v>13</v>
      </c>
      <c r="G456" s="121">
        <f t="shared" si="20"/>
        <v>0.27083333333333331</v>
      </c>
      <c r="H456" s="126" t="s">
        <v>378</v>
      </c>
      <c r="I456" s="164">
        <f t="shared" si="19"/>
        <v>82</v>
      </c>
    </row>
    <row r="457" spans="1:9" x14ac:dyDescent="0.25">
      <c r="A457" s="1124"/>
      <c r="B457" s="49" t="s">
        <v>362</v>
      </c>
      <c r="C457" s="49" t="s">
        <v>358</v>
      </c>
      <c r="D457" s="49">
        <v>0</v>
      </c>
      <c r="E457" s="49">
        <v>50</v>
      </c>
      <c r="F457" s="120"/>
      <c r="G457" s="121">
        <f t="shared" si="20"/>
        <v>0</v>
      </c>
      <c r="H457" s="126"/>
      <c r="I457" s="164">
        <f t="shared" si="19"/>
        <v>0</v>
      </c>
    </row>
    <row r="458" spans="1:9" x14ac:dyDescent="0.25">
      <c r="A458" s="1124"/>
      <c r="B458" s="49" t="s">
        <v>363</v>
      </c>
      <c r="C458" s="49" t="s">
        <v>206</v>
      </c>
      <c r="D458" s="49">
        <v>0</v>
      </c>
      <c r="E458" s="123">
        <v>0.97</v>
      </c>
      <c r="F458" s="125">
        <f>AVERAGE(100%,100%,80%)</f>
        <v>0.93333333333333324</v>
      </c>
      <c r="G458" s="121">
        <f t="shared" si="20"/>
        <v>0.96219931271477654</v>
      </c>
      <c r="H458" s="126"/>
      <c r="I458" s="164">
        <f t="shared" si="19"/>
        <v>0</v>
      </c>
    </row>
    <row r="459" spans="1:9" x14ac:dyDescent="0.25">
      <c r="A459" s="1124"/>
      <c r="B459" s="49" t="s">
        <v>365</v>
      </c>
      <c r="C459" s="49" t="s">
        <v>206</v>
      </c>
      <c r="D459" s="49">
        <v>0</v>
      </c>
      <c r="E459" s="123">
        <v>0.95</v>
      </c>
      <c r="F459" s="124">
        <v>1</v>
      </c>
      <c r="G459" s="121">
        <f t="shared" si="20"/>
        <v>1.0526315789473684</v>
      </c>
      <c r="H459" s="126" t="s">
        <v>379</v>
      </c>
      <c r="I459" s="164">
        <f t="shared" si="19"/>
        <v>20</v>
      </c>
    </row>
    <row r="460" spans="1:9" x14ac:dyDescent="0.25">
      <c r="A460" s="1124"/>
      <c r="B460" s="49" t="s">
        <v>367</v>
      </c>
      <c r="C460" s="49" t="s">
        <v>358</v>
      </c>
      <c r="D460" s="49">
        <v>0</v>
      </c>
      <c r="E460" s="49">
        <v>4</v>
      </c>
      <c r="F460" s="120">
        <v>7</v>
      </c>
      <c r="G460" s="121">
        <f t="shared" si="20"/>
        <v>1.75</v>
      </c>
      <c r="H460" s="126" t="s">
        <v>380</v>
      </c>
      <c r="I460" s="164">
        <f t="shared" si="19"/>
        <v>193</v>
      </c>
    </row>
    <row r="461" spans="1:9" x14ac:dyDescent="0.25">
      <c r="A461" s="1126"/>
      <c r="B461" s="49" t="s">
        <v>369</v>
      </c>
      <c r="C461" s="49" t="s">
        <v>358</v>
      </c>
      <c r="D461" s="49">
        <v>0</v>
      </c>
      <c r="E461" s="49">
        <v>3</v>
      </c>
      <c r="F461" s="120">
        <v>6</v>
      </c>
      <c r="G461" s="121">
        <f t="shared" si="20"/>
        <v>2</v>
      </c>
      <c r="H461" s="126" t="s">
        <v>381</v>
      </c>
      <c r="I461" s="164">
        <f t="shared" si="19"/>
        <v>66</v>
      </c>
    </row>
    <row r="462" spans="1:9" x14ac:dyDescent="0.25">
      <c r="A462" s="1123" t="s">
        <v>134</v>
      </c>
      <c r="B462" s="49" t="s">
        <v>357</v>
      </c>
      <c r="C462" s="49" t="s">
        <v>358</v>
      </c>
      <c r="D462" s="49">
        <v>0</v>
      </c>
      <c r="E462" s="49">
        <v>6</v>
      </c>
      <c r="F462" s="415"/>
      <c r="G462" s="415"/>
      <c r="H462" s="416"/>
    </row>
    <row r="463" spans="1:9" x14ac:dyDescent="0.25">
      <c r="A463" s="1124"/>
      <c r="B463" s="49" t="s">
        <v>360</v>
      </c>
      <c r="C463" s="49" t="s">
        <v>358</v>
      </c>
      <c r="D463" s="49">
        <v>0</v>
      </c>
      <c r="E463" s="49">
        <v>48</v>
      </c>
      <c r="F463" s="415"/>
      <c r="G463" s="415"/>
      <c r="H463" s="416"/>
    </row>
    <row r="464" spans="1:9" x14ac:dyDescent="0.25">
      <c r="A464" s="1124"/>
      <c r="B464" s="49" t="s">
        <v>362</v>
      </c>
      <c r="C464" s="49" t="s">
        <v>358</v>
      </c>
      <c r="D464" s="49">
        <v>0</v>
      </c>
      <c r="E464" s="49">
        <v>50</v>
      </c>
      <c r="F464" s="415"/>
      <c r="G464" s="415"/>
      <c r="H464" s="416"/>
    </row>
    <row r="465" spans="1:8" x14ac:dyDescent="0.25">
      <c r="A465" s="1124"/>
      <c r="B465" s="49" t="s">
        <v>363</v>
      </c>
      <c r="C465" s="49" t="s">
        <v>206</v>
      </c>
      <c r="D465" s="49">
        <v>0</v>
      </c>
      <c r="E465" s="189">
        <v>0.97</v>
      </c>
      <c r="F465" s="415"/>
      <c r="G465" s="415"/>
      <c r="H465" s="416"/>
    </row>
    <row r="466" spans="1:8" x14ac:dyDescent="0.25">
      <c r="A466" s="1124"/>
      <c r="B466" s="49" t="s">
        <v>365</v>
      </c>
      <c r="C466" s="49" t="s">
        <v>206</v>
      </c>
      <c r="D466" s="49">
        <v>0</v>
      </c>
      <c r="E466" s="189">
        <v>0.95</v>
      </c>
      <c r="F466" s="415"/>
      <c r="G466" s="415"/>
      <c r="H466" s="416"/>
    </row>
    <row r="467" spans="1:8" x14ac:dyDescent="0.25">
      <c r="A467" s="1124"/>
      <c r="B467" s="49" t="s">
        <v>367</v>
      </c>
      <c r="C467" s="49" t="s">
        <v>358</v>
      </c>
      <c r="D467" s="49">
        <v>0</v>
      </c>
      <c r="E467" s="49">
        <v>4</v>
      </c>
      <c r="F467" s="415"/>
      <c r="G467" s="415"/>
      <c r="H467" s="416"/>
    </row>
    <row r="468" spans="1:8" ht="15.75" thickBot="1" x14ac:dyDescent="0.3">
      <c r="A468" s="1125"/>
      <c r="B468" s="51" t="s">
        <v>369</v>
      </c>
      <c r="C468" s="51" t="s">
        <v>358</v>
      </c>
      <c r="D468" s="51">
        <v>0</v>
      </c>
      <c r="E468" s="51">
        <v>3</v>
      </c>
      <c r="F468" s="51"/>
      <c r="G468" s="51">
        <f>F468/E468</f>
        <v>0</v>
      </c>
      <c r="H468" s="119"/>
    </row>
    <row r="469" spans="1:8" ht="15.75" thickBot="1" x14ac:dyDescent="0.3"/>
    <row r="470" spans="1:8" ht="25.5" customHeight="1" x14ac:dyDescent="0.3">
      <c r="A470" s="1127" t="s">
        <v>207</v>
      </c>
      <c r="B470" s="1128"/>
      <c r="C470" s="1128"/>
      <c r="D470" s="1128"/>
      <c r="E470" s="1128"/>
      <c r="F470" s="1128"/>
      <c r="G470" s="1128"/>
      <c r="H470" s="1129"/>
    </row>
    <row r="471" spans="1:8" ht="53.25" customHeight="1" x14ac:dyDescent="0.25">
      <c r="A471" s="36" t="s">
        <v>50</v>
      </c>
      <c r="B471" s="37" t="s">
        <v>193</v>
      </c>
      <c r="C471" s="57" t="s">
        <v>149</v>
      </c>
      <c r="D471" s="57" t="s">
        <v>159</v>
      </c>
      <c r="E471" s="57" t="s">
        <v>209</v>
      </c>
      <c r="F471" s="57" t="s">
        <v>210</v>
      </c>
      <c r="G471" s="57" t="s">
        <v>211</v>
      </c>
      <c r="H471" s="38" t="s">
        <v>182</v>
      </c>
    </row>
    <row r="472" spans="1:8" x14ac:dyDescent="0.25">
      <c r="A472" s="1123" t="s">
        <v>136</v>
      </c>
      <c r="B472" s="49" t="s">
        <v>357</v>
      </c>
      <c r="C472" s="49" t="s">
        <v>358</v>
      </c>
      <c r="D472" s="49">
        <v>0</v>
      </c>
      <c r="E472" s="49">
        <v>12</v>
      </c>
      <c r="F472" s="417">
        <v>1</v>
      </c>
      <c r="G472" s="418">
        <f t="shared" ref="G472:G513" si="21">F472/E472</f>
        <v>8.3333333333333329E-2</v>
      </c>
      <c r="H472" s="419"/>
    </row>
    <row r="473" spans="1:8" x14ac:dyDescent="0.25">
      <c r="A473" s="1124"/>
      <c r="B473" s="49" t="s">
        <v>360</v>
      </c>
      <c r="C473" s="49" t="s">
        <v>358</v>
      </c>
      <c r="D473" s="49">
        <v>0</v>
      </c>
      <c r="E473" s="49">
        <v>96</v>
      </c>
      <c r="F473" s="417">
        <v>8</v>
      </c>
      <c r="G473" s="418">
        <f t="shared" si="21"/>
        <v>8.3333333333333329E-2</v>
      </c>
      <c r="H473" s="419"/>
    </row>
    <row r="474" spans="1:8" x14ac:dyDescent="0.25">
      <c r="A474" s="1124"/>
      <c r="B474" s="49" t="s">
        <v>362</v>
      </c>
      <c r="C474" s="49" t="s">
        <v>358</v>
      </c>
      <c r="D474" s="49">
        <v>0</v>
      </c>
      <c r="E474" s="49">
        <v>100</v>
      </c>
      <c r="F474" s="417">
        <v>100</v>
      </c>
      <c r="G474" s="418">
        <f t="shared" si="21"/>
        <v>1</v>
      </c>
      <c r="H474" s="419"/>
    </row>
    <row r="475" spans="1:8" x14ac:dyDescent="0.25">
      <c r="A475" s="1124"/>
      <c r="B475" s="49" t="s">
        <v>363</v>
      </c>
      <c r="C475" s="49" t="s">
        <v>206</v>
      </c>
      <c r="D475" s="49">
        <v>0</v>
      </c>
      <c r="E475" s="189">
        <v>0.97</v>
      </c>
      <c r="F475" s="420">
        <v>0.97</v>
      </c>
      <c r="G475" s="418">
        <f t="shared" si="21"/>
        <v>1</v>
      </c>
      <c r="H475" s="419"/>
    </row>
    <row r="476" spans="1:8" x14ac:dyDescent="0.25">
      <c r="A476" s="1124"/>
      <c r="B476" s="49" t="s">
        <v>365</v>
      </c>
      <c r="C476" s="49" t="s">
        <v>206</v>
      </c>
      <c r="D476" s="49">
        <v>0</v>
      </c>
      <c r="E476" s="189">
        <v>0.95</v>
      </c>
      <c r="F476" s="421">
        <v>1</v>
      </c>
      <c r="G476" s="418">
        <f t="shared" si="21"/>
        <v>1.0526315789473684</v>
      </c>
      <c r="H476" s="419"/>
    </row>
    <row r="477" spans="1:8" x14ac:dyDescent="0.25">
      <c r="A477" s="1124"/>
      <c r="B477" s="49" t="s">
        <v>367</v>
      </c>
      <c r="C477" s="49" t="s">
        <v>358</v>
      </c>
      <c r="D477" s="49">
        <v>0</v>
      </c>
      <c r="E477" s="49">
        <v>8</v>
      </c>
      <c r="F477" s="417">
        <v>0</v>
      </c>
      <c r="G477" s="418">
        <f t="shared" si="21"/>
        <v>0</v>
      </c>
      <c r="H477" s="419"/>
    </row>
    <row r="478" spans="1:8" ht="15.75" thickBot="1" x14ac:dyDescent="0.3">
      <c r="A478" s="1125"/>
      <c r="B478" s="51" t="s">
        <v>369</v>
      </c>
      <c r="C478" s="51" t="s">
        <v>358</v>
      </c>
      <c r="D478" s="51">
        <v>0</v>
      </c>
      <c r="E478" s="51">
        <v>6</v>
      </c>
      <c r="F478" s="422">
        <v>2</v>
      </c>
      <c r="G478" s="423">
        <f t="shared" si="21"/>
        <v>0.33333333333333331</v>
      </c>
      <c r="H478" s="424"/>
    </row>
    <row r="479" spans="1:8" x14ac:dyDescent="0.25">
      <c r="A479" s="1124" t="s">
        <v>137</v>
      </c>
      <c r="B479" s="204" t="s">
        <v>357</v>
      </c>
      <c r="C479" s="204" t="s">
        <v>358</v>
      </c>
      <c r="D479" s="204">
        <v>0</v>
      </c>
      <c r="E479" s="204">
        <v>12</v>
      </c>
      <c r="F479" s="425">
        <v>2</v>
      </c>
      <c r="G479" s="426">
        <f t="shared" si="21"/>
        <v>0.16666666666666666</v>
      </c>
      <c r="H479" s="427"/>
    </row>
    <row r="480" spans="1:8" x14ac:dyDescent="0.25">
      <c r="A480" s="1124"/>
      <c r="B480" s="49" t="s">
        <v>360</v>
      </c>
      <c r="C480" s="49" t="s">
        <v>358</v>
      </c>
      <c r="D480" s="49">
        <v>0</v>
      </c>
      <c r="E480" s="49">
        <v>96</v>
      </c>
      <c r="F480" s="417">
        <v>16</v>
      </c>
      <c r="G480" s="418">
        <f t="shared" si="21"/>
        <v>0.16666666666666666</v>
      </c>
      <c r="H480" s="419"/>
    </row>
    <row r="481" spans="1:8" x14ac:dyDescent="0.25">
      <c r="A481" s="1124"/>
      <c r="B481" s="49" t="s">
        <v>362</v>
      </c>
      <c r="C481" s="49" t="s">
        <v>358</v>
      </c>
      <c r="D481" s="49">
        <v>0</v>
      </c>
      <c r="E481" s="49">
        <v>100</v>
      </c>
      <c r="F481" s="417">
        <v>100</v>
      </c>
      <c r="G481" s="418">
        <f t="shared" si="21"/>
        <v>1</v>
      </c>
      <c r="H481" s="419"/>
    </row>
    <row r="482" spans="1:8" x14ac:dyDescent="0.25">
      <c r="A482" s="1124"/>
      <c r="B482" s="49" t="s">
        <v>363</v>
      </c>
      <c r="C482" s="49" t="s">
        <v>206</v>
      </c>
      <c r="D482" s="49">
        <v>0</v>
      </c>
      <c r="E482" s="189">
        <v>0.97</v>
      </c>
      <c r="F482" s="420">
        <v>0.95</v>
      </c>
      <c r="G482" s="418">
        <f t="shared" si="21"/>
        <v>0.97938144329896903</v>
      </c>
      <c r="H482" s="419"/>
    </row>
    <row r="483" spans="1:8" x14ac:dyDescent="0.25">
      <c r="A483" s="1124"/>
      <c r="B483" s="49" t="s">
        <v>365</v>
      </c>
      <c r="C483" s="49" t="s">
        <v>206</v>
      </c>
      <c r="D483" s="49">
        <v>0</v>
      </c>
      <c r="E483" s="189">
        <v>0.95</v>
      </c>
      <c r="F483" s="421">
        <v>1</v>
      </c>
      <c r="G483" s="418">
        <f t="shared" si="21"/>
        <v>1.0526315789473684</v>
      </c>
      <c r="H483" s="419"/>
    </row>
    <row r="484" spans="1:8" x14ac:dyDescent="0.25">
      <c r="A484" s="1124"/>
      <c r="B484" s="49" t="s">
        <v>367</v>
      </c>
      <c r="C484" s="49" t="s">
        <v>358</v>
      </c>
      <c r="D484" s="49">
        <v>0</v>
      </c>
      <c r="E484" s="49">
        <v>8</v>
      </c>
      <c r="F484" s="417">
        <v>0</v>
      </c>
      <c r="G484" s="418">
        <f t="shared" si="21"/>
        <v>0</v>
      </c>
      <c r="H484" s="419"/>
    </row>
    <row r="485" spans="1:8" ht="15.75" thickBot="1" x14ac:dyDescent="0.3">
      <c r="A485" s="1125"/>
      <c r="B485" s="51" t="s">
        <v>369</v>
      </c>
      <c r="C485" s="51" t="s">
        <v>358</v>
      </c>
      <c r="D485" s="51">
        <v>0</v>
      </c>
      <c r="E485" s="51">
        <v>6</v>
      </c>
      <c r="F485" s="422">
        <v>3</v>
      </c>
      <c r="G485" s="423">
        <f t="shared" si="21"/>
        <v>0.5</v>
      </c>
      <c r="H485" s="424"/>
    </row>
    <row r="486" spans="1:8" x14ac:dyDescent="0.25">
      <c r="A486" s="1124" t="s">
        <v>138</v>
      </c>
      <c r="B486" s="204" t="s">
        <v>357</v>
      </c>
      <c r="C486" s="204" t="s">
        <v>358</v>
      </c>
      <c r="D486" s="204">
        <v>0</v>
      </c>
      <c r="E486" s="204">
        <v>12</v>
      </c>
      <c r="F486" s="425">
        <v>3</v>
      </c>
      <c r="G486" s="426">
        <f t="shared" si="21"/>
        <v>0.25</v>
      </c>
      <c r="H486" s="427"/>
    </row>
    <row r="487" spans="1:8" x14ac:dyDescent="0.25">
      <c r="A487" s="1124"/>
      <c r="B487" s="49" t="s">
        <v>360</v>
      </c>
      <c r="C487" s="49" t="s">
        <v>358</v>
      </c>
      <c r="D487" s="49">
        <v>0</v>
      </c>
      <c r="E487" s="49">
        <v>96</v>
      </c>
      <c r="F487" s="417">
        <v>24</v>
      </c>
      <c r="G487" s="418">
        <f t="shared" si="21"/>
        <v>0.25</v>
      </c>
      <c r="H487" s="419"/>
    </row>
    <row r="488" spans="1:8" x14ac:dyDescent="0.25">
      <c r="A488" s="1124"/>
      <c r="B488" s="49" t="s">
        <v>362</v>
      </c>
      <c r="C488" s="49" t="s">
        <v>358</v>
      </c>
      <c r="D488" s="49">
        <v>0</v>
      </c>
      <c r="E488" s="49">
        <v>100</v>
      </c>
      <c r="F488" s="417">
        <v>100</v>
      </c>
      <c r="G488" s="418">
        <f t="shared" si="21"/>
        <v>1</v>
      </c>
      <c r="H488" s="419"/>
    </row>
    <row r="489" spans="1:8" x14ac:dyDescent="0.25">
      <c r="A489" s="1124"/>
      <c r="B489" s="49" t="s">
        <v>363</v>
      </c>
      <c r="C489" s="49" t="s">
        <v>206</v>
      </c>
      <c r="D489" s="49">
        <v>0</v>
      </c>
      <c r="E489" s="189">
        <v>0.97</v>
      </c>
      <c r="F489" s="420">
        <v>0.95</v>
      </c>
      <c r="G489" s="418">
        <f t="shared" si="21"/>
        <v>0.97938144329896903</v>
      </c>
      <c r="H489" s="419"/>
    </row>
    <row r="490" spans="1:8" x14ac:dyDescent="0.25">
      <c r="A490" s="1124"/>
      <c r="B490" s="49" t="s">
        <v>365</v>
      </c>
      <c r="C490" s="49" t="s">
        <v>206</v>
      </c>
      <c r="D490" s="49">
        <v>0</v>
      </c>
      <c r="E490" s="189">
        <v>0.95</v>
      </c>
      <c r="F490" s="421">
        <v>1</v>
      </c>
      <c r="G490" s="418">
        <f t="shared" si="21"/>
        <v>1.0526315789473684</v>
      </c>
      <c r="H490" s="419"/>
    </row>
    <row r="491" spans="1:8" x14ac:dyDescent="0.25">
      <c r="A491" s="1124"/>
      <c r="B491" s="49" t="s">
        <v>367</v>
      </c>
      <c r="C491" s="49" t="s">
        <v>358</v>
      </c>
      <c r="D491" s="49">
        <v>0</v>
      </c>
      <c r="E491" s="49">
        <v>8</v>
      </c>
      <c r="F491" s="417">
        <v>0</v>
      </c>
      <c r="G491" s="418">
        <f t="shared" si="21"/>
        <v>0</v>
      </c>
      <c r="H491" s="419"/>
    </row>
    <row r="492" spans="1:8" ht="15.75" thickBot="1" x14ac:dyDescent="0.3">
      <c r="A492" s="1125"/>
      <c r="B492" s="51" t="s">
        <v>369</v>
      </c>
      <c r="C492" s="51" t="s">
        <v>358</v>
      </c>
      <c r="D492" s="51">
        <v>0</v>
      </c>
      <c r="E492" s="51">
        <v>6</v>
      </c>
      <c r="F492" s="422">
        <v>6</v>
      </c>
      <c r="G492" s="423">
        <f t="shared" si="21"/>
        <v>1</v>
      </c>
      <c r="H492" s="424"/>
    </row>
    <row r="493" spans="1:8" x14ac:dyDescent="0.25">
      <c r="A493" s="1124" t="s">
        <v>139</v>
      </c>
      <c r="B493" s="204" t="s">
        <v>357</v>
      </c>
      <c r="C493" s="204" t="s">
        <v>358</v>
      </c>
      <c r="D493" s="204">
        <v>0</v>
      </c>
      <c r="E493" s="204">
        <v>12</v>
      </c>
      <c r="F493" s="425">
        <v>4</v>
      </c>
      <c r="G493" s="426">
        <f t="shared" si="21"/>
        <v>0.33333333333333331</v>
      </c>
      <c r="H493" s="427"/>
    </row>
    <row r="494" spans="1:8" x14ac:dyDescent="0.25">
      <c r="A494" s="1124"/>
      <c r="B494" s="49" t="s">
        <v>360</v>
      </c>
      <c r="C494" s="49" t="s">
        <v>358</v>
      </c>
      <c r="D494" s="49">
        <v>0</v>
      </c>
      <c r="E494" s="49">
        <v>96</v>
      </c>
      <c r="F494" s="417">
        <v>32</v>
      </c>
      <c r="G494" s="418">
        <f t="shared" si="21"/>
        <v>0.33333333333333331</v>
      </c>
      <c r="H494" s="419"/>
    </row>
    <row r="495" spans="1:8" x14ac:dyDescent="0.25">
      <c r="A495" s="1124"/>
      <c r="B495" s="49" t="s">
        <v>362</v>
      </c>
      <c r="C495" s="49" t="s">
        <v>358</v>
      </c>
      <c r="D495" s="49">
        <v>0</v>
      </c>
      <c r="E495" s="49">
        <v>100</v>
      </c>
      <c r="F495" s="417">
        <v>100</v>
      </c>
      <c r="G495" s="418">
        <f t="shared" si="21"/>
        <v>1</v>
      </c>
      <c r="H495" s="419"/>
    </row>
    <row r="496" spans="1:8" x14ac:dyDescent="0.25">
      <c r="A496" s="1124"/>
      <c r="B496" s="49" t="s">
        <v>363</v>
      </c>
      <c r="C496" s="49" t="s">
        <v>206</v>
      </c>
      <c r="D496" s="49">
        <v>0</v>
      </c>
      <c r="E496" s="189">
        <v>0.97</v>
      </c>
      <c r="F496" s="420">
        <v>0.97</v>
      </c>
      <c r="G496" s="418">
        <f t="shared" si="21"/>
        <v>1</v>
      </c>
      <c r="H496" s="419"/>
    </row>
    <row r="497" spans="1:8" x14ac:dyDescent="0.25">
      <c r="A497" s="1124"/>
      <c r="B497" s="49" t="s">
        <v>365</v>
      </c>
      <c r="C497" s="49" t="s">
        <v>206</v>
      </c>
      <c r="D497" s="49">
        <v>0</v>
      </c>
      <c r="E497" s="189">
        <v>0.95</v>
      </c>
      <c r="F497" s="421">
        <v>1</v>
      </c>
      <c r="G497" s="418">
        <f t="shared" si="21"/>
        <v>1.0526315789473684</v>
      </c>
      <c r="H497" s="419"/>
    </row>
    <row r="498" spans="1:8" x14ac:dyDescent="0.25">
      <c r="A498" s="1124"/>
      <c r="B498" s="49" t="s">
        <v>367</v>
      </c>
      <c r="C498" s="49" t="s">
        <v>358</v>
      </c>
      <c r="D498" s="49">
        <v>0</v>
      </c>
      <c r="E498" s="49">
        <v>8</v>
      </c>
      <c r="F498" s="417">
        <v>0</v>
      </c>
      <c r="G498" s="418">
        <f t="shared" si="21"/>
        <v>0</v>
      </c>
      <c r="H498" s="419"/>
    </row>
    <row r="499" spans="1:8" ht="15.75" thickBot="1" x14ac:dyDescent="0.3">
      <c r="A499" s="1125"/>
      <c r="B499" s="51" t="s">
        <v>369</v>
      </c>
      <c r="C499" s="51" t="s">
        <v>358</v>
      </c>
      <c r="D499" s="51">
        <v>0</v>
      </c>
      <c r="E499" s="51">
        <v>6</v>
      </c>
      <c r="F499" s="422">
        <v>9</v>
      </c>
      <c r="G499" s="423">
        <f t="shared" si="21"/>
        <v>1.5</v>
      </c>
      <c r="H499" s="424"/>
    </row>
    <row r="500" spans="1:8" x14ac:dyDescent="0.25">
      <c r="A500" s="1124" t="s">
        <v>140</v>
      </c>
      <c r="B500" s="204" t="s">
        <v>357</v>
      </c>
      <c r="C500" s="204" t="s">
        <v>358</v>
      </c>
      <c r="D500" s="204">
        <v>0</v>
      </c>
      <c r="E500" s="204">
        <v>12</v>
      </c>
      <c r="F500" s="425">
        <v>5</v>
      </c>
      <c r="G500" s="426">
        <f t="shared" si="21"/>
        <v>0.41666666666666669</v>
      </c>
      <c r="H500" s="427"/>
    </row>
    <row r="501" spans="1:8" x14ac:dyDescent="0.25">
      <c r="A501" s="1124"/>
      <c r="B501" s="49" t="s">
        <v>360</v>
      </c>
      <c r="C501" s="49" t="s">
        <v>358</v>
      </c>
      <c r="D501" s="49">
        <v>0</v>
      </c>
      <c r="E501" s="49">
        <v>96</v>
      </c>
      <c r="F501" s="417">
        <v>40</v>
      </c>
      <c r="G501" s="418">
        <f t="shared" si="21"/>
        <v>0.41666666666666669</v>
      </c>
      <c r="H501" s="419"/>
    </row>
    <row r="502" spans="1:8" x14ac:dyDescent="0.25">
      <c r="A502" s="1124"/>
      <c r="B502" s="49" t="s">
        <v>362</v>
      </c>
      <c r="C502" s="49" t="s">
        <v>358</v>
      </c>
      <c r="D502" s="49">
        <v>0</v>
      </c>
      <c r="E502" s="49">
        <v>100</v>
      </c>
      <c r="F502" s="417">
        <v>100</v>
      </c>
      <c r="G502" s="418">
        <f t="shared" si="21"/>
        <v>1</v>
      </c>
      <c r="H502" s="419"/>
    </row>
    <row r="503" spans="1:8" x14ac:dyDescent="0.25">
      <c r="A503" s="1124"/>
      <c r="B503" s="49" t="s">
        <v>363</v>
      </c>
      <c r="C503" s="49" t="s">
        <v>206</v>
      </c>
      <c r="D503" s="49">
        <v>0</v>
      </c>
      <c r="E503" s="189">
        <v>0.97</v>
      </c>
      <c r="F503" s="420">
        <v>0.94</v>
      </c>
      <c r="G503" s="418">
        <f t="shared" si="21"/>
        <v>0.96907216494845361</v>
      </c>
      <c r="H503" s="419"/>
    </row>
    <row r="504" spans="1:8" x14ac:dyDescent="0.25">
      <c r="A504" s="1124"/>
      <c r="B504" s="49" t="s">
        <v>365</v>
      </c>
      <c r="C504" s="49" t="s">
        <v>206</v>
      </c>
      <c r="D504" s="49">
        <v>0</v>
      </c>
      <c r="E504" s="189">
        <v>0.95</v>
      </c>
      <c r="F504" s="421">
        <v>1</v>
      </c>
      <c r="G504" s="418">
        <f t="shared" si="21"/>
        <v>1.0526315789473684</v>
      </c>
      <c r="H504" s="419"/>
    </row>
    <row r="505" spans="1:8" x14ac:dyDescent="0.25">
      <c r="A505" s="1124"/>
      <c r="B505" s="49" t="s">
        <v>367</v>
      </c>
      <c r="C505" s="49" t="s">
        <v>358</v>
      </c>
      <c r="D505" s="49">
        <v>0</v>
      </c>
      <c r="E505" s="49">
        <v>8</v>
      </c>
      <c r="F505" s="417">
        <v>1</v>
      </c>
      <c r="G505" s="418">
        <f t="shared" si="21"/>
        <v>0.125</v>
      </c>
      <c r="H505" s="419"/>
    </row>
    <row r="506" spans="1:8" ht="15.75" thickBot="1" x14ac:dyDescent="0.3">
      <c r="A506" s="1125"/>
      <c r="B506" s="51" t="s">
        <v>369</v>
      </c>
      <c r="C506" s="51" t="s">
        <v>358</v>
      </c>
      <c r="D506" s="51">
        <v>0</v>
      </c>
      <c r="E506" s="51">
        <v>6</v>
      </c>
      <c r="F506" s="422">
        <v>11</v>
      </c>
      <c r="G506" s="423">
        <f t="shared" si="21"/>
        <v>1.8333333333333333</v>
      </c>
      <c r="H506" s="424"/>
    </row>
    <row r="507" spans="1:8" x14ac:dyDescent="0.25">
      <c r="A507" s="1124" t="s">
        <v>141</v>
      </c>
      <c r="B507" s="204" t="s">
        <v>357</v>
      </c>
      <c r="C507" s="204" t="s">
        <v>358</v>
      </c>
      <c r="D507" s="204">
        <v>0</v>
      </c>
      <c r="E507" s="204">
        <v>12</v>
      </c>
      <c r="F507" s="425">
        <v>6</v>
      </c>
      <c r="G507" s="426">
        <f t="shared" si="21"/>
        <v>0.5</v>
      </c>
      <c r="H507" s="427"/>
    </row>
    <row r="508" spans="1:8" x14ac:dyDescent="0.25">
      <c r="A508" s="1124"/>
      <c r="B508" s="49" t="s">
        <v>360</v>
      </c>
      <c r="C508" s="49" t="s">
        <v>358</v>
      </c>
      <c r="D508" s="49">
        <v>0</v>
      </c>
      <c r="E508" s="49">
        <v>96</v>
      </c>
      <c r="F508" s="417">
        <v>48</v>
      </c>
      <c r="G508" s="418">
        <f t="shared" si="21"/>
        <v>0.5</v>
      </c>
      <c r="H508" s="41"/>
    </row>
    <row r="509" spans="1:8" x14ac:dyDescent="0.25">
      <c r="A509" s="1124"/>
      <c r="B509" s="49" t="s">
        <v>362</v>
      </c>
      <c r="C509" s="49" t="s">
        <v>358</v>
      </c>
      <c r="D509" s="49">
        <v>0</v>
      </c>
      <c r="E509" s="49">
        <v>100</v>
      </c>
      <c r="F509" s="417">
        <v>100</v>
      </c>
      <c r="G509" s="418">
        <f t="shared" si="21"/>
        <v>1</v>
      </c>
      <c r="H509" s="41"/>
    </row>
    <row r="510" spans="1:8" x14ac:dyDescent="0.25">
      <c r="A510" s="1124"/>
      <c r="B510" s="49" t="s">
        <v>363</v>
      </c>
      <c r="C510" s="49" t="s">
        <v>206</v>
      </c>
      <c r="D510" s="49">
        <v>0</v>
      </c>
      <c r="E510" s="189">
        <v>0.97</v>
      </c>
      <c r="F510" s="420">
        <v>0.95</v>
      </c>
      <c r="G510" s="418">
        <f t="shared" si="21"/>
        <v>0.97938144329896903</v>
      </c>
      <c r="H510" s="41"/>
    </row>
    <row r="511" spans="1:8" x14ac:dyDescent="0.25">
      <c r="A511" s="1124"/>
      <c r="B511" s="49" t="s">
        <v>365</v>
      </c>
      <c r="C511" s="49" t="s">
        <v>206</v>
      </c>
      <c r="D511" s="49">
        <v>0</v>
      </c>
      <c r="E511" s="189">
        <v>0.95</v>
      </c>
      <c r="F511" s="421">
        <v>1</v>
      </c>
      <c r="G511" s="418">
        <f t="shared" si="21"/>
        <v>1.0526315789473684</v>
      </c>
      <c r="H511" s="41"/>
    </row>
    <row r="512" spans="1:8" x14ac:dyDescent="0.25">
      <c r="A512" s="1124"/>
      <c r="B512" s="49" t="s">
        <v>367</v>
      </c>
      <c r="C512" s="49" t="s">
        <v>358</v>
      </c>
      <c r="D512" s="49">
        <v>0</v>
      </c>
      <c r="E512" s="49">
        <v>8</v>
      </c>
      <c r="F512" s="428">
        <v>1</v>
      </c>
      <c r="G512" s="418">
        <f t="shared" si="21"/>
        <v>0.125</v>
      </c>
      <c r="H512" s="41"/>
    </row>
    <row r="513" spans="1:8" ht="15.75" thickBot="1" x14ac:dyDescent="0.3">
      <c r="A513" s="1125"/>
      <c r="B513" s="51" t="s">
        <v>369</v>
      </c>
      <c r="C513" s="51" t="s">
        <v>358</v>
      </c>
      <c r="D513" s="51">
        <v>0</v>
      </c>
      <c r="E513" s="51">
        <v>6</v>
      </c>
      <c r="F513" s="429">
        <v>12</v>
      </c>
      <c r="G513" s="423">
        <f t="shared" si="21"/>
        <v>2</v>
      </c>
      <c r="H513" s="46"/>
    </row>
    <row r="514" spans="1:8" x14ac:dyDescent="0.25">
      <c r="A514" s="1123" t="s">
        <v>129</v>
      </c>
      <c r="B514" s="49" t="s">
        <v>357</v>
      </c>
      <c r="C514" s="49" t="s">
        <v>358</v>
      </c>
      <c r="D514" s="204">
        <v>0</v>
      </c>
      <c r="E514" s="204">
        <v>12</v>
      </c>
      <c r="F514" s="425">
        <v>7</v>
      </c>
      <c r="G514" s="426">
        <f t="shared" ref="G514:G555" si="22">F514/E514</f>
        <v>0.58333333333333337</v>
      </c>
      <c r="H514" s="427"/>
    </row>
    <row r="515" spans="1:8" x14ac:dyDescent="0.25">
      <c r="A515" s="1124"/>
      <c r="B515" s="49" t="s">
        <v>360</v>
      </c>
      <c r="C515" s="49" t="s">
        <v>358</v>
      </c>
      <c r="D515" s="49">
        <v>0</v>
      </c>
      <c r="E515" s="49">
        <v>96</v>
      </c>
      <c r="F515" s="417">
        <v>56</v>
      </c>
      <c r="G515" s="418">
        <f t="shared" si="22"/>
        <v>0.58333333333333337</v>
      </c>
      <c r="H515" s="41"/>
    </row>
    <row r="516" spans="1:8" x14ac:dyDescent="0.25">
      <c r="A516" s="1124"/>
      <c r="B516" s="49" t="s">
        <v>362</v>
      </c>
      <c r="C516" s="49" t="s">
        <v>358</v>
      </c>
      <c r="D516" s="49">
        <v>0</v>
      </c>
      <c r="E516" s="49">
        <v>100</v>
      </c>
      <c r="F516" s="417">
        <v>100</v>
      </c>
      <c r="G516" s="418">
        <f t="shared" si="22"/>
        <v>1</v>
      </c>
      <c r="H516" s="41"/>
    </row>
    <row r="517" spans="1:8" x14ac:dyDescent="0.25">
      <c r="A517" s="1124"/>
      <c r="B517" s="49" t="s">
        <v>363</v>
      </c>
      <c r="C517" s="49" t="s">
        <v>206</v>
      </c>
      <c r="D517" s="49">
        <v>0</v>
      </c>
      <c r="E517" s="189">
        <v>0.97</v>
      </c>
      <c r="F517" s="420"/>
      <c r="G517" s="418">
        <f t="shared" si="22"/>
        <v>0</v>
      </c>
      <c r="H517" s="41"/>
    </row>
    <row r="518" spans="1:8" x14ac:dyDescent="0.25">
      <c r="A518" s="1124"/>
      <c r="B518" s="49" t="s">
        <v>365</v>
      </c>
      <c r="C518" s="49" t="s">
        <v>206</v>
      </c>
      <c r="D518" s="49">
        <v>0</v>
      </c>
      <c r="E518" s="189">
        <v>0.95</v>
      </c>
      <c r="F518" s="421"/>
      <c r="G518" s="418">
        <f t="shared" si="22"/>
        <v>0</v>
      </c>
      <c r="H518" s="41"/>
    </row>
    <row r="519" spans="1:8" x14ac:dyDescent="0.25">
      <c r="A519" s="1124"/>
      <c r="B519" s="49" t="s">
        <v>367</v>
      </c>
      <c r="C519" s="49" t="s">
        <v>358</v>
      </c>
      <c r="D519" s="49">
        <v>0</v>
      </c>
      <c r="E519" s="49">
        <v>8</v>
      </c>
      <c r="F519" s="428">
        <v>0</v>
      </c>
      <c r="G519" s="418">
        <f t="shared" si="22"/>
        <v>0</v>
      </c>
      <c r="H519" s="41"/>
    </row>
    <row r="520" spans="1:8" ht="15.75" thickBot="1" x14ac:dyDescent="0.3">
      <c r="A520" s="1125"/>
      <c r="B520" s="51" t="s">
        <v>369</v>
      </c>
      <c r="C520" s="51" t="s">
        <v>358</v>
      </c>
      <c r="D520" s="51">
        <v>0</v>
      </c>
      <c r="E520" s="51">
        <v>6</v>
      </c>
      <c r="F520" s="429">
        <v>4</v>
      </c>
      <c r="G520" s="423">
        <f t="shared" si="22"/>
        <v>0.66666666666666663</v>
      </c>
      <c r="H520" s="46"/>
    </row>
    <row r="521" spans="1:8" x14ac:dyDescent="0.25">
      <c r="A521" s="1123" t="s">
        <v>130</v>
      </c>
      <c r="B521" s="49" t="s">
        <v>357</v>
      </c>
      <c r="C521" s="49" t="s">
        <v>358</v>
      </c>
      <c r="D521" s="49">
        <v>0</v>
      </c>
      <c r="E521" s="204">
        <v>12</v>
      </c>
      <c r="F521" s="425">
        <v>8</v>
      </c>
      <c r="G521" s="426">
        <f t="shared" si="22"/>
        <v>0.66666666666666663</v>
      </c>
      <c r="H521" s="427"/>
    </row>
    <row r="522" spans="1:8" x14ac:dyDescent="0.25">
      <c r="A522" s="1124"/>
      <c r="B522" s="49" t="s">
        <v>360</v>
      </c>
      <c r="C522" s="49" t="s">
        <v>358</v>
      </c>
      <c r="D522" s="49">
        <v>0</v>
      </c>
      <c r="E522" s="49">
        <v>96</v>
      </c>
      <c r="F522" s="417">
        <v>64</v>
      </c>
      <c r="G522" s="418">
        <f t="shared" si="22"/>
        <v>0.66666666666666663</v>
      </c>
      <c r="H522" s="41"/>
    </row>
    <row r="523" spans="1:8" x14ac:dyDescent="0.25">
      <c r="A523" s="1124"/>
      <c r="B523" s="49" t="s">
        <v>362</v>
      </c>
      <c r="C523" s="49" t="s">
        <v>358</v>
      </c>
      <c r="D523" s="49">
        <v>0</v>
      </c>
      <c r="E523" s="49">
        <v>100</v>
      </c>
      <c r="F523" s="417">
        <v>100</v>
      </c>
      <c r="G523" s="418">
        <f t="shared" si="22"/>
        <v>1</v>
      </c>
      <c r="H523" s="41"/>
    </row>
    <row r="524" spans="1:8" x14ac:dyDescent="0.25">
      <c r="A524" s="1124"/>
      <c r="B524" s="49" t="s">
        <v>363</v>
      </c>
      <c r="C524" s="49" t="s">
        <v>206</v>
      </c>
      <c r="D524" s="49">
        <v>0</v>
      </c>
      <c r="E524" s="189">
        <v>0.97</v>
      </c>
      <c r="F524" s="420"/>
      <c r="G524" s="418">
        <f t="shared" si="22"/>
        <v>0</v>
      </c>
      <c r="H524" s="41"/>
    </row>
    <row r="525" spans="1:8" x14ac:dyDescent="0.25">
      <c r="A525" s="1124"/>
      <c r="B525" s="49" t="s">
        <v>365</v>
      </c>
      <c r="C525" s="49" t="s">
        <v>206</v>
      </c>
      <c r="D525" s="49">
        <v>0</v>
      </c>
      <c r="E525" s="189">
        <v>0.95</v>
      </c>
      <c r="F525" s="421"/>
      <c r="G525" s="418">
        <f t="shared" si="22"/>
        <v>0</v>
      </c>
      <c r="H525" s="41"/>
    </row>
    <row r="526" spans="1:8" x14ac:dyDescent="0.25">
      <c r="A526" s="1124"/>
      <c r="B526" s="49" t="s">
        <v>367</v>
      </c>
      <c r="C526" s="49" t="s">
        <v>358</v>
      </c>
      <c r="D526" s="49">
        <v>0</v>
      </c>
      <c r="E526" s="49">
        <v>8</v>
      </c>
      <c r="F526" s="428">
        <v>4</v>
      </c>
      <c r="G526" s="418">
        <f t="shared" si="22"/>
        <v>0.5</v>
      </c>
      <c r="H526" s="41"/>
    </row>
    <row r="527" spans="1:8" ht="15.75" thickBot="1" x14ac:dyDescent="0.3">
      <c r="A527" s="1125"/>
      <c r="B527" s="51" t="s">
        <v>369</v>
      </c>
      <c r="C527" s="51" t="s">
        <v>358</v>
      </c>
      <c r="D527" s="51">
        <v>0</v>
      </c>
      <c r="E527" s="51">
        <v>6</v>
      </c>
      <c r="F527" s="429">
        <v>3</v>
      </c>
      <c r="G527" s="423">
        <f t="shared" si="22"/>
        <v>0.5</v>
      </c>
      <c r="H527" s="46"/>
    </row>
    <row r="528" spans="1:8" ht="75" customHeight="1" x14ac:dyDescent="0.25">
      <c r="A528" s="1123" t="s">
        <v>131</v>
      </c>
      <c r="B528" s="49" t="s">
        <v>357</v>
      </c>
      <c r="C528" s="49" t="s">
        <v>358</v>
      </c>
      <c r="D528" s="49">
        <v>0</v>
      </c>
      <c r="E528" s="204">
        <v>12</v>
      </c>
      <c r="F528" s="425">
        <v>8</v>
      </c>
      <c r="G528" s="426">
        <f t="shared" si="22"/>
        <v>0.66666666666666663</v>
      </c>
      <c r="H528" s="427" t="s">
        <v>384</v>
      </c>
    </row>
    <row r="529" spans="1:8" ht="15" customHeight="1" x14ac:dyDescent="0.25">
      <c r="A529" s="1124"/>
      <c r="B529" s="49" t="s">
        <v>360</v>
      </c>
      <c r="C529" s="49" t="s">
        <v>358</v>
      </c>
      <c r="D529" s="49">
        <v>0</v>
      </c>
      <c r="E529" s="49">
        <v>96</v>
      </c>
      <c r="F529" s="417">
        <v>72</v>
      </c>
      <c r="G529" s="418">
        <f t="shared" si="22"/>
        <v>0.75</v>
      </c>
      <c r="H529" s="430" t="s">
        <v>385</v>
      </c>
    </row>
    <row r="530" spans="1:8" ht="15" customHeight="1" x14ac:dyDescent="0.25">
      <c r="A530" s="1124"/>
      <c r="B530" s="49" t="s">
        <v>362</v>
      </c>
      <c r="C530" s="49" t="s">
        <v>358</v>
      </c>
      <c r="D530" s="49">
        <v>0</v>
      </c>
      <c r="E530" s="49">
        <v>100</v>
      </c>
      <c r="F530" s="417">
        <v>100</v>
      </c>
      <c r="G530" s="418">
        <f t="shared" si="22"/>
        <v>1</v>
      </c>
      <c r="H530" s="430" t="s">
        <v>386</v>
      </c>
    </row>
    <row r="531" spans="1:8" ht="15" customHeight="1" x14ac:dyDescent="0.25">
      <c r="A531" s="1124"/>
      <c r="B531" s="49" t="s">
        <v>363</v>
      </c>
      <c r="C531" s="49" t="s">
        <v>206</v>
      </c>
      <c r="D531" s="49">
        <v>0</v>
      </c>
      <c r="E531" s="189">
        <v>0.97</v>
      </c>
      <c r="F531" s="420">
        <v>0.93600000000000005</v>
      </c>
      <c r="G531" s="418">
        <f t="shared" si="22"/>
        <v>0.96494845360824755</v>
      </c>
      <c r="H531" s="430" t="s">
        <v>387</v>
      </c>
    </row>
    <row r="532" spans="1:8" x14ac:dyDescent="0.25">
      <c r="A532" s="1124"/>
      <c r="B532" s="49" t="s">
        <v>365</v>
      </c>
      <c r="C532" s="49" t="s">
        <v>206</v>
      </c>
      <c r="D532" s="49">
        <v>0</v>
      </c>
      <c r="E532" s="189">
        <v>0.95</v>
      </c>
      <c r="F532" s="431">
        <v>1</v>
      </c>
      <c r="G532" s="418">
        <f t="shared" si="22"/>
        <v>1.0526315789473684</v>
      </c>
      <c r="H532" s="41"/>
    </row>
    <row r="533" spans="1:8" ht="60" x14ac:dyDescent="0.25">
      <c r="A533" s="1124"/>
      <c r="B533" s="49" t="s">
        <v>367</v>
      </c>
      <c r="C533" s="49" t="s">
        <v>358</v>
      </c>
      <c r="D533" s="49">
        <v>0</v>
      </c>
      <c r="E533" s="49">
        <v>8</v>
      </c>
      <c r="F533" s="40">
        <v>2</v>
      </c>
      <c r="G533" s="418">
        <f t="shared" si="22"/>
        <v>0.25</v>
      </c>
      <c r="H533" s="430" t="s">
        <v>388</v>
      </c>
    </row>
    <row r="534" spans="1:8" ht="15.75" thickBot="1" x14ac:dyDescent="0.3">
      <c r="A534" s="1125"/>
      <c r="B534" s="51" t="s">
        <v>369</v>
      </c>
      <c r="C534" s="51" t="s">
        <v>358</v>
      </c>
      <c r="D534" s="51">
        <v>0</v>
      </c>
      <c r="E534" s="51">
        <v>6</v>
      </c>
      <c r="F534" s="42">
        <v>16</v>
      </c>
      <c r="G534" s="423">
        <f t="shared" si="22"/>
        <v>2.6666666666666665</v>
      </c>
      <c r="H534" s="46"/>
    </row>
    <row r="535" spans="1:8" x14ac:dyDescent="0.25">
      <c r="A535" s="1123" t="s">
        <v>132</v>
      </c>
      <c r="B535" s="49" t="s">
        <v>357</v>
      </c>
      <c r="C535" s="49" t="s">
        <v>358</v>
      </c>
      <c r="D535" s="49">
        <v>0</v>
      </c>
      <c r="E535" s="204">
        <v>12</v>
      </c>
      <c r="F535" s="425">
        <v>10</v>
      </c>
      <c r="G535" s="426">
        <f t="shared" si="22"/>
        <v>0.83333333333333337</v>
      </c>
      <c r="H535" s="427"/>
    </row>
    <row r="536" spans="1:8" x14ac:dyDescent="0.25">
      <c r="A536" s="1124"/>
      <c r="B536" s="49" t="s">
        <v>360</v>
      </c>
      <c r="C536" s="49" t="s">
        <v>358</v>
      </c>
      <c r="D536" s="49">
        <v>0</v>
      </c>
      <c r="E536" s="49">
        <v>96</v>
      </c>
      <c r="F536" s="417">
        <v>80</v>
      </c>
      <c r="G536" s="418">
        <f t="shared" si="22"/>
        <v>0.83333333333333337</v>
      </c>
      <c r="H536" s="41"/>
    </row>
    <row r="537" spans="1:8" x14ac:dyDescent="0.25">
      <c r="A537" s="1124"/>
      <c r="B537" s="49" t="s">
        <v>362</v>
      </c>
      <c r="C537" s="49" t="s">
        <v>358</v>
      </c>
      <c r="D537" s="49">
        <v>0</v>
      </c>
      <c r="E537" s="49">
        <v>100</v>
      </c>
      <c r="F537" s="417">
        <v>100</v>
      </c>
      <c r="G537" s="418">
        <f t="shared" si="22"/>
        <v>1</v>
      </c>
      <c r="H537" s="41"/>
    </row>
    <row r="538" spans="1:8" x14ac:dyDescent="0.25">
      <c r="A538" s="1124"/>
      <c r="B538" s="49" t="s">
        <v>363</v>
      </c>
      <c r="C538" s="49" t="s">
        <v>206</v>
      </c>
      <c r="D538" s="49">
        <v>0</v>
      </c>
      <c r="E538" s="189">
        <v>0.97</v>
      </c>
      <c r="F538" s="420">
        <v>0.93</v>
      </c>
      <c r="G538" s="418">
        <f t="shared" si="22"/>
        <v>0.95876288659793818</v>
      </c>
      <c r="H538" s="41"/>
    </row>
    <row r="539" spans="1:8" x14ac:dyDescent="0.25">
      <c r="A539" s="1124"/>
      <c r="B539" s="49" t="s">
        <v>365</v>
      </c>
      <c r="C539" s="49" t="s">
        <v>206</v>
      </c>
      <c r="D539" s="49">
        <v>0</v>
      </c>
      <c r="E539" s="189">
        <v>0.95</v>
      </c>
      <c r="F539" s="421">
        <v>1</v>
      </c>
      <c r="G539" s="418">
        <f t="shared" si="22"/>
        <v>1.0526315789473684</v>
      </c>
      <c r="H539" s="41"/>
    </row>
    <row r="540" spans="1:8" x14ac:dyDescent="0.25">
      <c r="A540" s="1124"/>
      <c r="B540" s="49" t="s">
        <v>367</v>
      </c>
      <c r="C540" s="49" t="s">
        <v>358</v>
      </c>
      <c r="D540" s="49">
        <v>0</v>
      </c>
      <c r="E540" s="49">
        <v>8</v>
      </c>
      <c r="F540" s="40">
        <v>4</v>
      </c>
      <c r="G540" s="418">
        <f t="shared" si="22"/>
        <v>0.5</v>
      </c>
      <c r="H540" s="41"/>
    </row>
    <row r="541" spans="1:8" ht="15.75" thickBot="1" x14ac:dyDescent="0.3">
      <c r="A541" s="1125"/>
      <c r="B541" s="51" t="s">
        <v>369</v>
      </c>
      <c r="C541" s="51" t="s">
        <v>358</v>
      </c>
      <c r="D541" s="51">
        <v>0</v>
      </c>
      <c r="E541" s="51">
        <v>6</v>
      </c>
      <c r="F541" s="42">
        <v>18</v>
      </c>
      <c r="G541" s="423">
        <f t="shared" si="22"/>
        <v>3</v>
      </c>
      <c r="H541" s="46"/>
    </row>
    <row r="542" spans="1:8" x14ac:dyDescent="0.25">
      <c r="A542" s="1123" t="s">
        <v>133</v>
      </c>
      <c r="B542" s="49" t="s">
        <v>357</v>
      </c>
      <c r="C542" s="49" t="s">
        <v>358</v>
      </c>
      <c r="D542" s="49">
        <v>0</v>
      </c>
      <c r="E542" s="204">
        <v>12</v>
      </c>
      <c r="F542" s="425">
        <v>11</v>
      </c>
      <c r="G542" s="426">
        <f t="shared" ref="G542:G548" si="23">F542/E542</f>
        <v>0.91666666666666663</v>
      </c>
      <c r="H542" s="427"/>
    </row>
    <row r="543" spans="1:8" x14ac:dyDescent="0.25">
      <c r="A543" s="1124"/>
      <c r="B543" s="49" t="s">
        <v>360</v>
      </c>
      <c r="C543" s="49" t="s">
        <v>358</v>
      </c>
      <c r="D543" s="49">
        <v>0</v>
      </c>
      <c r="E543" s="49">
        <v>96</v>
      </c>
      <c r="F543" s="417">
        <v>88</v>
      </c>
      <c r="G543" s="418">
        <f t="shared" si="23"/>
        <v>0.91666666666666663</v>
      </c>
      <c r="H543" s="41"/>
    </row>
    <row r="544" spans="1:8" x14ac:dyDescent="0.25">
      <c r="A544" s="1124"/>
      <c r="B544" s="49" t="s">
        <v>362</v>
      </c>
      <c r="C544" s="49" t="s">
        <v>358</v>
      </c>
      <c r="D544" s="49">
        <v>0</v>
      </c>
      <c r="E544" s="49">
        <v>100</v>
      </c>
      <c r="F544" s="417">
        <v>100</v>
      </c>
      <c r="G544" s="418">
        <f t="shared" si="23"/>
        <v>1</v>
      </c>
      <c r="H544" s="41"/>
    </row>
    <row r="545" spans="1:11" x14ac:dyDescent="0.25">
      <c r="A545" s="1124"/>
      <c r="B545" s="49" t="s">
        <v>363</v>
      </c>
      <c r="C545" s="49" t="s">
        <v>206</v>
      </c>
      <c r="D545" s="49">
        <v>0</v>
      </c>
      <c r="E545" s="189">
        <v>0.97</v>
      </c>
      <c r="F545" s="420">
        <v>0.96</v>
      </c>
      <c r="G545" s="418">
        <f t="shared" si="23"/>
        <v>0.98969072164948457</v>
      </c>
      <c r="H545" s="41"/>
    </row>
    <row r="546" spans="1:11" x14ac:dyDescent="0.25">
      <c r="A546" s="1124"/>
      <c r="B546" s="49" t="s">
        <v>365</v>
      </c>
      <c r="C546" s="49" t="s">
        <v>206</v>
      </c>
      <c r="D546" s="49">
        <v>0</v>
      </c>
      <c r="E546" s="189">
        <v>0.95</v>
      </c>
      <c r="F546" s="421">
        <v>1</v>
      </c>
      <c r="G546" s="418">
        <f t="shared" si="23"/>
        <v>1.0526315789473684</v>
      </c>
      <c r="H546" s="41"/>
    </row>
    <row r="547" spans="1:11" x14ac:dyDescent="0.25">
      <c r="A547" s="1124"/>
      <c r="B547" s="49" t="s">
        <v>367</v>
      </c>
      <c r="C547" s="49" t="s">
        <v>358</v>
      </c>
      <c r="D547" s="49">
        <v>0</v>
      </c>
      <c r="E547" s="49">
        <v>8</v>
      </c>
      <c r="F547" s="40">
        <v>5</v>
      </c>
      <c r="G547" s="418">
        <f t="shared" si="23"/>
        <v>0.625</v>
      </c>
      <c r="H547" s="41"/>
    </row>
    <row r="548" spans="1:11" ht="15.75" thickBot="1" x14ac:dyDescent="0.3">
      <c r="A548" s="1125"/>
      <c r="B548" s="51" t="s">
        <v>369</v>
      </c>
      <c r="C548" s="51" t="s">
        <v>358</v>
      </c>
      <c r="D548" s="51">
        <v>0</v>
      </c>
      <c r="E548" s="51">
        <v>6</v>
      </c>
      <c r="F548" s="42">
        <v>18</v>
      </c>
      <c r="G548" s="423">
        <f t="shared" si="23"/>
        <v>3</v>
      </c>
      <c r="H548" s="46"/>
    </row>
    <row r="549" spans="1:11" x14ac:dyDescent="0.25">
      <c r="A549" s="1123" t="s">
        <v>134</v>
      </c>
      <c r="B549" s="49" t="s">
        <v>357</v>
      </c>
      <c r="C549" s="49" t="s">
        <v>358</v>
      </c>
      <c r="D549" s="49">
        <v>0</v>
      </c>
      <c r="E549" s="204">
        <v>12</v>
      </c>
      <c r="F549" s="425">
        <v>12</v>
      </c>
      <c r="G549" s="426">
        <f t="shared" si="22"/>
        <v>1</v>
      </c>
      <c r="H549" s="427"/>
      <c r="I549" s="164">
        <f>LEN(H549)</f>
        <v>0</v>
      </c>
      <c r="J549" s="164">
        <v>300</v>
      </c>
      <c r="K549" s="164"/>
    </row>
    <row r="550" spans="1:11" x14ac:dyDescent="0.25">
      <c r="A550" s="1124"/>
      <c r="B550" s="49" t="s">
        <v>360</v>
      </c>
      <c r="C550" s="49" t="s">
        <v>358</v>
      </c>
      <c r="D550" s="49">
        <v>0</v>
      </c>
      <c r="E550" s="49">
        <v>96</v>
      </c>
      <c r="F550" s="417">
        <v>96</v>
      </c>
      <c r="G550" s="418">
        <f t="shared" si="22"/>
        <v>1</v>
      </c>
      <c r="H550" s="41"/>
      <c r="I550" s="164">
        <f>LEN(H550)</f>
        <v>0</v>
      </c>
      <c r="J550" s="164">
        <v>300</v>
      </c>
      <c r="K550" s="164"/>
    </row>
    <row r="551" spans="1:11" x14ac:dyDescent="0.25">
      <c r="A551" s="1124"/>
      <c r="B551" s="49" t="s">
        <v>362</v>
      </c>
      <c r="C551" s="49" t="s">
        <v>358</v>
      </c>
      <c r="D551" s="49">
        <v>0</v>
      </c>
      <c r="E551" s="49">
        <v>100</v>
      </c>
      <c r="F551" s="417">
        <v>100</v>
      </c>
      <c r="G551" s="418">
        <f t="shared" si="22"/>
        <v>1</v>
      </c>
      <c r="H551" s="41"/>
      <c r="I551" s="164"/>
      <c r="J551" s="164"/>
      <c r="K551" s="164"/>
    </row>
    <row r="552" spans="1:11" x14ac:dyDescent="0.25">
      <c r="A552" s="1124"/>
      <c r="B552" s="49" t="s">
        <v>363</v>
      </c>
      <c r="C552" s="49" t="s">
        <v>206</v>
      </c>
      <c r="D552" s="49">
        <v>0</v>
      </c>
      <c r="E552" s="189">
        <v>0.97</v>
      </c>
      <c r="F552" s="420">
        <v>0.93</v>
      </c>
      <c r="G552" s="418">
        <f t="shared" si="22"/>
        <v>0.95876288659793818</v>
      </c>
      <c r="H552" s="41"/>
      <c r="I552" s="164">
        <f>LEN(H552)</f>
        <v>0</v>
      </c>
      <c r="J552" s="164">
        <v>300</v>
      </c>
      <c r="K552" s="164"/>
    </row>
    <row r="553" spans="1:11" x14ac:dyDescent="0.25">
      <c r="A553" s="1124"/>
      <c r="B553" s="49" t="s">
        <v>365</v>
      </c>
      <c r="C553" s="49" t="s">
        <v>206</v>
      </c>
      <c r="D553" s="49">
        <v>0</v>
      </c>
      <c r="E553" s="189">
        <v>0.95</v>
      </c>
      <c r="F553" s="421">
        <v>1</v>
      </c>
      <c r="G553" s="418">
        <f t="shared" si="22"/>
        <v>1.0526315789473684</v>
      </c>
      <c r="H553" s="41"/>
      <c r="I553" s="164">
        <f>LEN(H553)</f>
        <v>0</v>
      </c>
      <c r="J553" s="164">
        <v>300</v>
      </c>
      <c r="K553" s="164"/>
    </row>
    <row r="554" spans="1:11" x14ac:dyDescent="0.25">
      <c r="A554" s="1124"/>
      <c r="B554" s="49" t="s">
        <v>367</v>
      </c>
      <c r="C554" s="49" t="s">
        <v>358</v>
      </c>
      <c r="D554" s="49">
        <v>0</v>
      </c>
      <c r="E554" s="49">
        <v>5</v>
      </c>
      <c r="F554" s="40">
        <v>5</v>
      </c>
      <c r="G554" s="418">
        <f t="shared" si="22"/>
        <v>1</v>
      </c>
      <c r="H554" s="41"/>
      <c r="I554" s="164">
        <f>LEN(H554)</f>
        <v>0</v>
      </c>
      <c r="J554" s="164">
        <v>300</v>
      </c>
      <c r="K554" s="164"/>
    </row>
    <row r="555" spans="1:11" ht="15.75" thickBot="1" x14ac:dyDescent="0.3">
      <c r="A555" s="1125"/>
      <c r="B555" s="51" t="s">
        <v>369</v>
      </c>
      <c r="C555" s="51" t="s">
        <v>358</v>
      </c>
      <c r="D555" s="51">
        <v>0</v>
      </c>
      <c r="E555" s="51">
        <v>6</v>
      </c>
      <c r="F555" s="42">
        <v>21</v>
      </c>
      <c r="G555" s="423">
        <f t="shared" si="22"/>
        <v>3.5</v>
      </c>
      <c r="H555" s="46"/>
      <c r="I555" s="164">
        <f>LEN(H555)</f>
        <v>0</v>
      </c>
      <c r="J555" s="164">
        <v>300</v>
      </c>
      <c r="K555" s="164"/>
    </row>
    <row r="556" spans="1:11" x14ac:dyDescent="0.25">
      <c r="A556" s="127"/>
      <c r="B556" s="128"/>
      <c r="C556" s="128"/>
      <c r="D556" s="128"/>
      <c r="E556" s="128"/>
      <c r="G556" s="432"/>
      <c r="I556" s="164"/>
      <c r="J556" s="164"/>
      <c r="K556" s="164"/>
    </row>
    <row r="557" spans="1:11" ht="15.75" thickBot="1" x14ac:dyDescent="0.3">
      <c r="I557" s="164"/>
      <c r="J557" s="164"/>
      <c r="K557" s="164"/>
    </row>
    <row r="558" spans="1:11" ht="20.25" x14ac:dyDescent="0.3">
      <c r="A558" s="1170" t="s">
        <v>197</v>
      </c>
      <c r="B558" s="1171"/>
      <c r="C558" s="1171"/>
      <c r="D558" s="1171"/>
      <c r="E558" s="1171"/>
      <c r="F558" s="1171"/>
      <c r="G558" s="1171"/>
      <c r="H558" s="1172"/>
    </row>
    <row r="559" spans="1:11" ht="59.25" customHeight="1" x14ac:dyDescent="0.25">
      <c r="A559" s="433" t="s">
        <v>62</v>
      </c>
      <c r="B559" s="434" t="s">
        <v>193</v>
      </c>
      <c r="C559" s="435" t="s">
        <v>149</v>
      </c>
      <c r="D559" s="435" t="s">
        <v>164</v>
      </c>
      <c r="E559" s="435" t="s">
        <v>198</v>
      </c>
      <c r="F559" s="435" t="s">
        <v>199</v>
      </c>
      <c r="G559" s="435" t="s">
        <v>200</v>
      </c>
      <c r="H559" s="436" t="s">
        <v>182</v>
      </c>
    </row>
    <row r="560" spans="1:11" ht="16.5" customHeight="1" x14ac:dyDescent="0.25">
      <c r="A560" s="1123" t="s">
        <v>136</v>
      </c>
      <c r="B560" s="49" t="s">
        <v>357</v>
      </c>
      <c r="C560" s="49" t="s">
        <v>358</v>
      </c>
      <c r="D560" s="49">
        <v>0</v>
      </c>
      <c r="E560" s="49">
        <v>12</v>
      </c>
      <c r="F560" s="417">
        <v>1</v>
      </c>
      <c r="G560" s="426">
        <f t="shared" ref="G560:G623" si="24">F560/E560</f>
        <v>8.3333333333333329E-2</v>
      </c>
      <c r="H560" s="41"/>
    </row>
    <row r="561" spans="1:8" ht="16.5" customHeight="1" x14ac:dyDescent="0.25">
      <c r="A561" s="1124"/>
      <c r="B561" s="49" t="s">
        <v>360</v>
      </c>
      <c r="C561" s="49" t="s">
        <v>358</v>
      </c>
      <c r="D561" s="49">
        <v>0</v>
      </c>
      <c r="E561" s="49">
        <v>96</v>
      </c>
      <c r="F561" s="417">
        <v>8</v>
      </c>
      <c r="G561" s="418">
        <f t="shared" si="24"/>
        <v>8.3333333333333329E-2</v>
      </c>
      <c r="H561" s="41"/>
    </row>
    <row r="562" spans="1:8" ht="16.5" customHeight="1" x14ac:dyDescent="0.25">
      <c r="A562" s="1124"/>
      <c r="B562" s="49" t="s">
        <v>362</v>
      </c>
      <c r="C562" s="49" t="s">
        <v>358</v>
      </c>
      <c r="D562" s="49">
        <v>0</v>
      </c>
      <c r="E562" s="49">
        <v>100</v>
      </c>
      <c r="F562" s="417">
        <v>100</v>
      </c>
      <c r="G562" s="418">
        <f t="shared" si="24"/>
        <v>1</v>
      </c>
      <c r="H562" s="41"/>
    </row>
    <row r="563" spans="1:8" ht="16.5" customHeight="1" x14ac:dyDescent="0.25">
      <c r="A563" s="1124"/>
      <c r="B563" s="49" t="s">
        <v>363</v>
      </c>
      <c r="C563" s="49" t="s">
        <v>206</v>
      </c>
      <c r="D563" s="49">
        <v>0</v>
      </c>
      <c r="E563" s="189">
        <v>0.97</v>
      </c>
      <c r="F563" s="420">
        <v>0.97</v>
      </c>
      <c r="G563" s="418">
        <f t="shared" si="24"/>
        <v>1</v>
      </c>
      <c r="H563" s="41"/>
    </row>
    <row r="564" spans="1:8" ht="16.5" customHeight="1" x14ac:dyDescent="0.25">
      <c r="A564" s="1124"/>
      <c r="B564" s="49" t="s">
        <v>365</v>
      </c>
      <c r="C564" s="49" t="s">
        <v>206</v>
      </c>
      <c r="D564" s="49">
        <v>0</v>
      </c>
      <c r="E564" s="189">
        <v>0.95</v>
      </c>
      <c r="F564" s="421">
        <v>1</v>
      </c>
      <c r="G564" s="418">
        <f t="shared" si="24"/>
        <v>1.0526315789473684</v>
      </c>
      <c r="H564" s="41"/>
    </row>
    <row r="565" spans="1:8" ht="16.5" customHeight="1" x14ac:dyDescent="0.25">
      <c r="A565" s="1124"/>
      <c r="B565" s="49" t="s">
        <v>367</v>
      </c>
      <c r="C565" s="49" t="s">
        <v>358</v>
      </c>
      <c r="D565" s="49">
        <v>0</v>
      </c>
      <c r="E565" s="49">
        <v>8</v>
      </c>
      <c r="F565" s="417">
        <v>0</v>
      </c>
      <c r="G565" s="418">
        <f t="shared" si="24"/>
        <v>0</v>
      </c>
      <c r="H565" s="41"/>
    </row>
    <row r="566" spans="1:8" ht="16.5" customHeight="1" thickBot="1" x14ac:dyDescent="0.3">
      <c r="A566" s="1125"/>
      <c r="B566" s="51" t="s">
        <v>369</v>
      </c>
      <c r="C566" s="51" t="s">
        <v>358</v>
      </c>
      <c r="D566" s="51">
        <v>0</v>
      </c>
      <c r="E566" s="51">
        <v>6</v>
      </c>
      <c r="F566" s="422">
        <v>2</v>
      </c>
      <c r="G566" s="423">
        <f t="shared" si="24"/>
        <v>0.33333333333333331</v>
      </c>
      <c r="H566" s="41"/>
    </row>
    <row r="567" spans="1:8" ht="16.5" customHeight="1" x14ac:dyDescent="0.25">
      <c r="A567" s="1124" t="s">
        <v>137</v>
      </c>
      <c r="B567" s="204" t="s">
        <v>357</v>
      </c>
      <c r="C567" s="204" t="s">
        <v>358</v>
      </c>
      <c r="D567" s="204">
        <v>0</v>
      </c>
      <c r="E567" s="204">
        <v>12</v>
      </c>
      <c r="F567" s="425">
        <v>2</v>
      </c>
      <c r="G567" s="426">
        <f t="shared" si="24"/>
        <v>0.16666666666666666</v>
      </c>
      <c r="H567" s="41"/>
    </row>
    <row r="568" spans="1:8" ht="16.5" customHeight="1" x14ac:dyDescent="0.25">
      <c r="A568" s="1124"/>
      <c r="B568" s="49" t="s">
        <v>360</v>
      </c>
      <c r="C568" s="49" t="s">
        <v>358</v>
      </c>
      <c r="D568" s="49">
        <v>0</v>
      </c>
      <c r="E568" s="49">
        <v>96</v>
      </c>
      <c r="F568" s="417">
        <v>16</v>
      </c>
      <c r="G568" s="418">
        <f t="shared" si="24"/>
        <v>0.16666666666666666</v>
      </c>
      <c r="H568" s="41"/>
    </row>
    <row r="569" spans="1:8" ht="16.5" customHeight="1" x14ac:dyDescent="0.25">
      <c r="A569" s="1124"/>
      <c r="B569" s="49" t="s">
        <v>362</v>
      </c>
      <c r="C569" s="49" t="s">
        <v>358</v>
      </c>
      <c r="D569" s="49">
        <v>0</v>
      </c>
      <c r="E569" s="49">
        <v>100</v>
      </c>
      <c r="F569" s="417">
        <v>100</v>
      </c>
      <c r="G569" s="418">
        <f t="shared" si="24"/>
        <v>1</v>
      </c>
      <c r="H569" s="41"/>
    </row>
    <row r="570" spans="1:8" ht="16.5" customHeight="1" x14ac:dyDescent="0.25">
      <c r="A570" s="1124"/>
      <c r="B570" s="49" t="s">
        <v>363</v>
      </c>
      <c r="C570" s="49" t="s">
        <v>206</v>
      </c>
      <c r="D570" s="49">
        <v>0</v>
      </c>
      <c r="E570" s="189">
        <v>0.97</v>
      </c>
      <c r="F570" s="420">
        <v>0.95</v>
      </c>
      <c r="G570" s="418">
        <f t="shared" si="24"/>
        <v>0.97938144329896903</v>
      </c>
      <c r="H570" s="41"/>
    </row>
    <row r="571" spans="1:8" ht="16.5" customHeight="1" x14ac:dyDescent="0.25">
      <c r="A571" s="1124"/>
      <c r="B571" s="49" t="s">
        <v>365</v>
      </c>
      <c r="C571" s="49" t="s">
        <v>206</v>
      </c>
      <c r="D571" s="49">
        <v>0</v>
      </c>
      <c r="E571" s="189">
        <v>0.95</v>
      </c>
      <c r="F571" s="421">
        <v>1</v>
      </c>
      <c r="G571" s="418">
        <f t="shared" si="24"/>
        <v>1.0526315789473684</v>
      </c>
      <c r="H571" s="41"/>
    </row>
    <row r="572" spans="1:8" ht="16.5" customHeight="1" x14ac:dyDescent="0.25">
      <c r="A572" s="1124"/>
      <c r="B572" s="49" t="s">
        <v>367</v>
      </c>
      <c r="C572" s="49" t="s">
        <v>358</v>
      </c>
      <c r="D572" s="49">
        <v>0</v>
      </c>
      <c r="E572" s="49">
        <v>8</v>
      </c>
      <c r="F572" s="417">
        <v>0</v>
      </c>
      <c r="G572" s="418">
        <f t="shared" si="24"/>
        <v>0</v>
      </c>
      <c r="H572" s="41"/>
    </row>
    <row r="573" spans="1:8" ht="16.5" customHeight="1" thickBot="1" x14ac:dyDescent="0.3">
      <c r="A573" s="1125"/>
      <c r="B573" s="51" t="s">
        <v>369</v>
      </c>
      <c r="C573" s="51" t="s">
        <v>358</v>
      </c>
      <c r="D573" s="51">
        <v>0</v>
      </c>
      <c r="E573" s="51">
        <v>6</v>
      </c>
      <c r="F573" s="422">
        <v>3</v>
      </c>
      <c r="G573" s="423">
        <f t="shared" si="24"/>
        <v>0.5</v>
      </c>
      <c r="H573" s="41"/>
    </row>
    <row r="574" spans="1:8" ht="16.5" customHeight="1" x14ac:dyDescent="0.25">
      <c r="A574" s="1124" t="s">
        <v>138</v>
      </c>
      <c r="B574" s="204" t="s">
        <v>357</v>
      </c>
      <c r="C574" s="204" t="s">
        <v>358</v>
      </c>
      <c r="D574" s="204">
        <v>0</v>
      </c>
      <c r="E574" s="204">
        <v>12</v>
      </c>
      <c r="F574" s="425">
        <v>3</v>
      </c>
      <c r="G574" s="426">
        <f t="shared" si="24"/>
        <v>0.25</v>
      </c>
      <c r="H574" s="41"/>
    </row>
    <row r="575" spans="1:8" ht="16.5" customHeight="1" x14ac:dyDescent="0.25">
      <c r="A575" s="1124"/>
      <c r="B575" s="49" t="s">
        <v>360</v>
      </c>
      <c r="C575" s="49" t="s">
        <v>358</v>
      </c>
      <c r="D575" s="49">
        <v>0</v>
      </c>
      <c r="E575" s="49">
        <v>96</v>
      </c>
      <c r="F575" s="417">
        <v>24</v>
      </c>
      <c r="G575" s="418">
        <f t="shared" si="24"/>
        <v>0.25</v>
      </c>
      <c r="H575" s="41"/>
    </row>
    <row r="576" spans="1:8" ht="16.5" customHeight="1" x14ac:dyDescent="0.25">
      <c r="A576" s="1124"/>
      <c r="B576" s="49" t="s">
        <v>362</v>
      </c>
      <c r="C576" s="49" t="s">
        <v>358</v>
      </c>
      <c r="D576" s="49">
        <v>0</v>
      </c>
      <c r="E576" s="49">
        <v>100</v>
      </c>
      <c r="F576" s="417">
        <v>100</v>
      </c>
      <c r="G576" s="418">
        <f t="shared" si="24"/>
        <v>1</v>
      </c>
      <c r="H576" s="41"/>
    </row>
    <row r="577" spans="1:8" ht="16.5" customHeight="1" x14ac:dyDescent="0.25">
      <c r="A577" s="1124"/>
      <c r="B577" s="49" t="s">
        <v>363</v>
      </c>
      <c r="C577" s="49" t="s">
        <v>206</v>
      </c>
      <c r="D577" s="49">
        <v>0</v>
      </c>
      <c r="E577" s="189">
        <v>0.97</v>
      </c>
      <c r="F577" s="420">
        <v>0.95</v>
      </c>
      <c r="G577" s="418">
        <f t="shared" si="24"/>
        <v>0.97938144329896903</v>
      </c>
      <c r="H577" s="41"/>
    </row>
    <row r="578" spans="1:8" ht="16.5" customHeight="1" x14ac:dyDescent="0.25">
      <c r="A578" s="1124"/>
      <c r="B578" s="49" t="s">
        <v>365</v>
      </c>
      <c r="C578" s="49" t="s">
        <v>206</v>
      </c>
      <c r="D578" s="49">
        <v>0</v>
      </c>
      <c r="E578" s="189">
        <v>0.95</v>
      </c>
      <c r="F578" s="421">
        <v>1</v>
      </c>
      <c r="G578" s="418">
        <f t="shared" si="24"/>
        <v>1.0526315789473684</v>
      </c>
      <c r="H578" s="41"/>
    </row>
    <row r="579" spans="1:8" ht="16.5" customHeight="1" x14ac:dyDescent="0.25">
      <c r="A579" s="1124"/>
      <c r="B579" s="49" t="s">
        <v>367</v>
      </c>
      <c r="C579" s="49" t="s">
        <v>358</v>
      </c>
      <c r="D579" s="49">
        <v>0</v>
      </c>
      <c r="E579" s="49">
        <v>8</v>
      </c>
      <c r="F579" s="417">
        <v>0</v>
      </c>
      <c r="G579" s="418">
        <f t="shared" si="24"/>
        <v>0</v>
      </c>
      <c r="H579" s="41"/>
    </row>
    <row r="580" spans="1:8" ht="16.5" customHeight="1" thickBot="1" x14ac:dyDescent="0.3">
      <c r="A580" s="1125"/>
      <c r="B580" s="51" t="s">
        <v>369</v>
      </c>
      <c r="C580" s="51" t="s">
        <v>358</v>
      </c>
      <c r="D580" s="51">
        <v>0</v>
      </c>
      <c r="E580" s="51">
        <v>6</v>
      </c>
      <c r="F580" s="422">
        <v>6</v>
      </c>
      <c r="G580" s="423">
        <f t="shared" si="24"/>
        <v>1</v>
      </c>
      <c r="H580" s="41"/>
    </row>
    <row r="581" spans="1:8" ht="16.5" customHeight="1" x14ac:dyDescent="0.25">
      <c r="A581" s="1124" t="s">
        <v>139</v>
      </c>
      <c r="B581" s="204" t="s">
        <v>357</v>
      </c>
      <c r="C581" s="204" t="s">
        <v>358</v>
      </c>
      <c r="D581" s="204">
        <v>0</v>
      </c>
      <c r="E581" s="204">
        <v>12</v>
      </c>
      <c r="F581" s="425">
        <v>4</v>
      </c>
      <c r="G581" s="426">
        <f t="shared" si="24"/>
        <v>0.33333333333333331</v>
      </c>
      <c r="H581" s="41"/>
    </row>
    <row r="582" spans="1:8" ht="16.5" customHeight="1" x14ac:dyDescent="0.25">
      <c r="A582" s="1124"/>
      <c r="B582" s="49" t="s">
        <v>360</v>
      </c>
      <c r="C582" s="49" t="s">
        <v>358</v>
      </c>
      <c r="D582" s="49">
        <v>0</v>
      </c>
      <c r="E582" s="49">
        <v>96</v>
      </c>
      <c r="F582" s="417">
        <v>32</v>
      </c>
      <c r="G582" s="418">
        <f t="shared" si="24"/>
        <v>0.33333333333333331</v>
      </c>
      <c r="H582" s="41"/>
    </row>
    <row r="583" spans="1:8" ht="16.5" customHeight="1" x14ac:dyDescent="0.25">
      <c r="A583" s="1124"/>
      <c r="B583" s="49" t="s">
        <v>362</v>
      </c>
      <c r="C583" s="49" t="s">
        <v>358</v>
      </c>
      <c r="D583" s="49">
        <v>0</v>
      </c>
      <c r="E583" s="49">
        <v>100</v>
      </c>
      <c r="F583" s="417">
        <v>100</v>
      </c>
      <c r="G583" s="418">
        <f t="shared" si="24"/>
        <v>1</v>
      </c>
      <c r="H583" s="41"/>
    </row>
    <row r="584" spans="1:8" ht="16.5" customHeight="1" x14ac:dyDescent="0.25">
      <c r="A584" s="1124"/>
      <c r="B584" s="49" t="s">
        <v>363</v>
      </c>
      <c r="C584" s="49" t="s">
        <v>206</v>
      </c>
      <c r="D584" s="49">
        <v>0</v>
      </c>
      <c r="E584" s="189">
        <v>0.97</v>
      </c>
      <c r="F584" s="420">
        <v>0.97</v>
      </c>
      <c r="G584" s="418">
        <f t="shared" si="24"/>
        <v>1</v>
      </c>
      <c r="H584" s="41"/>
    </row>
    <row r="585" spans="1:8" ht="16.5" customHeight="1" x14ac:dyDescent="0.25">
      <c r="A585" s="1124"/>
      <c r="B585" s="49" t="s">
        <v>365</v>
      </c>
      <c r="C585" s="49" t="s">
        <v>206</v>
      </c>
      <c r="D585" s="49">
        <v>0</v>
      </c>
      <c r="E585" s="189">
        <v>0.95</v>
      </c>
      <c r="F585" s="421">
        <v>1</v>
      </c>
      <c r="G585" s="418">
        <f t="shared" si="24"/>
        <v>1.0526315789473684</v>
      </c>
      <c r="H585" s="41"/>
    </row>
    <row r="586" spans="1:8" ht="16.5" customHeight="1" x14ac:dyDescent="0.25">
      <c r="A586" s="1124"/>
      <c r="B586" s="49" t="s">
        <v>367</v>
      </c>
      <c r="C586" s="49" t="s">
        <v>358</v>
      </c>
      <c r="D586" s="49">
        <v>0</v>
      </c>
      <c r="E586" s="49">
        <v>8</v>
      </c>
      <c r="F586" s="417">
        <v>0</v>
      </c>
      <c r="G586" s="418">
        <f t="shared" si="24"/>
        <v>0</v>
      </c>
      <c r="H586" s="41"/>
    </row>
    <row r="587" spans="1:8" ht="16.5" customHeight="1" thickBot="1" x14ac:dyDescent="0.3">
      <c r="A587" s="1125"/>
      <c r="B587" s="51" t="s">
        <v>369</v>
      </c>
      <c r="C587" s="51" t="s">
        <v>358</v>
      </c>
      <c r="D587" s="51">
        <v>0</v>
      </c>
      <c r="E587" s="51">
        <v>6</v>
      </c>
      <c r="F587" s="422">
        <v>9</v>
      </c>
      <c r="G587" s="423">
        <f t="shared" si="24"/>
        <v>1.5</v>
      </c>
      <c r="H587" s="41"/>
    </row>
    <row r="588" spans="1:8" ht="16.5" customHeight="1" x14ac:dyDescent="0.25">
      <c r="A588" s="1124" t="s">
        <v>140</v>
      </c>
      <c r="B588" s="204" t="s">
        <v>357</v>
      </c>
      <c r="C588" s="204" t="s">
        <v>358</v>
      </c>
      <c r="D588" s="204">
        <v>0</v>
      </c>
      <c r="E588" s="204">
        <v>12</v>
      </c>
      <c r="F588" s="425">
        <v>5</v>
      </c>
      <c r="G588" s="426">
        <f t="shared" si="24"/>
        <v>0.41666666666666669</v>
      </c>
      <c r="H588" s="41"/>
    </row>
    <row r="589" spans="1:8" ht="16.5" customHeight="1" x14ac:dyDescent="0.25">
      <c r="A589" s="1124"/>
      <c r="B589" s="49" t="s">
        <v>360</v>
      </c>
      <c r="C589" s="49" t="s">
        <v>358</v>
      </c>
      <c r="D589" s="49">
        <v>0</v>
      </c>
      <c r="E589" s="49">
        <v>96</v>
      </c>
      <c r="F589" s="417">
        <v>40</v>
      </c>
      <c r="G589" s="418">
        <f t="shared" si="24"/>
        <v>0.41666666666666669</v>
      </c>
      <c r="H589" s="41"/>
    </row>
    <row r="590" spans="1:8" ht="16.5" customHeight="1" x14ac:dyDescent="0.25">
      <c r="A590" s="1124"/>
      <c r="B590" s="49" t="s">
        <v>362</v>
      </c>
      <c r="C590" s="49" t="s">
        <v>358</v>
      </c>
      <c r="D590" s="49">
        <v>0</v>
      </c>
      <c r="E590" s="49">
        <v>100</v>
      </c>
      <c r="F590" s="417">
        <v>100</v>
      </c>
      <c r="G590" s="418">
        <f t="shared" si="24"/>
        <v>1</v>
      </c>
      <c r="H590" s="41"/>
    </row>
    <row r="591" spans="1:8" ht="16.5" customHeight="1" x14ac:dyDescent="0.25">
      <c r="A591" s="1124"/>
      <c r="B591" s="49" t="s">
        <v>363</v>
      </c>
      <c r="C591" s="49" t="s">
        <v>206</v>
      </c>
      <c r="D591" s="49">
        <v>0</v>
      </c>
      <c r="E591" s="189">
        <v>0.97</v>
      </c>
      <c r="F591" s="420">
        <v>0.94</v>
      </c>
      <c r="G591" s="418">
        <f t="shared" si="24"/>
        <v>0.96907216494845361</v>
      </c>
      <c r="H591" s="41"/>
    </row>
    <row r="592" spans="1:8" ht="16.5" customHeight="1" x14ac:dyDescent="0.25">
      <c r="A592" s="1124"/>
      <c r="B592" s="49" t="s">
        <v>365</v>
      </c>
      <c r="C592" s="49" t="s">
        <v>206</v>
      </c>
      <c r="D592" s="49">
        <v>0</v>
      </c>
      <c r="E592" s="189">
        <v>0.95</v>
      </c>
      <c r="F592" s="421">
        <v>1</v>
      </c>
      <c r="G592" s="418">
        <f t="shared" si="24"/>
        <v>1.0526315789473684</v>
      </c>
      <c r="H592" s="41"/>
    </row>
    <row r="593" spans="1:8" ht="16.5" customHeight="1" x14ac:dyDescent="0.25">
      <c r="A593" s="1124"/>
      <c r="B593" s="49" t="s">
        <v>367</v>
      </c>
      <c r="C593" s="49" t="s">
        <v>358</v>
      </c>
      <c r="D593" s="49">
        <v>0</v>
      </c>
      <c r="E593" s="49">
        <v>8</v>
      </c>
      <c r="F593" s="417">
        <v>1</v>
      </c>
      <c r="G593" s="418">
        <f t="shared" si="24"/>
        <v>0.125</v>
      </c>
      <c r="H593" s="41"/>
    </row>
    <row r="594" spans="1:8" ht="16.5" customHeight="1" thickBot="1" x14ac:dyDescent="0.3">
      <c r="A594" s="1125"/>
      <c r="B594" s="51" t="s">
        <v>369</v>
      </c>
      <c r="C594" s="51" t="s">
        <v>358</v>
      </c>
      <c r="D594" s="51">
        <v>0</v>
      </c>
      <c r="E594" s="51">
        <v>6</v>
      </c>
      <c r="F594" s="422">
        <v>11</v>
      </c>
      <c r="G594" s="423">
        <f t="shared" si="24"/>
        <v>1.8333333333333333</v>
      </c>
      <c r="H594" s="41"/>
    </row>
    <row r="595" spans="1:8" ht="16.5" customHeight="1" x14ac:dyDescent="0.25">
      <c r="A595" s="1124" t="s">
        <v>141</v>
      </c>
      <c r="B595" s="204" t="s">
        <v>357</v>
      </c>
      <c r="C595" s="204" t="s">
        <v>358</v>
      </c>
      <c r="D595" s="204">
        <v>0</v>
      </c>
      <c r="E595" s="204">
        <v>12</v>
      </c>
      <c r="F595" s="425">
        <v>6</v>
      </c>
      <c r="G595" s="426">
        <f t="shared" si="24"/>
        <v>0.5</v>
      </c>
      <c r="H595" s="41"/>
    </row>
    <row r="596" spans="1:8" ht="16.5" customHeight="1" x14ac:dyDescent="0.25">
      <c r="A596" s="1124"/>
      <c r="B596" s="49" t="s">
        <v>360</v>
      </c>
      <c r="C596" s="49" t="s">
        <v>358</v>
      </c>
      <c r="D596" s="49">
        <v>0</v>
      </c>
      <c r="E596" s="49">
        <v>96</v>
      </c>
      <c r="F596" s="417">
        <v>48</v>
      </c>
      <c r="G596" s="418">
        <f t="shared" si="24"/>
        <v>0.5</v>
      </c>
      <c r="H596" s="41"/>
    </row>
    <row r="597" spans="1:8" ht="16.5" customHeight="1" x14ac:dyDescent="0.25">
      <c r="A597" s="1124"/>
      <c r="B597" s="49" t="s">
        <v>362</v>
      </c>
      <c r="C597" s="49" t="s">
        <v>358</v>
      </c>
      <c r="D597" s="49">
        <v>0</v>
      </c>
      <c r="E597" s="49">
        <v>100</v>
      </c>
      <c r="F597" s="417">
        <v>100</v>
      </c>
      <c r="G597" s="418">
        <f t="shared" si="24"/>
        <v>1</v>
      </c>
      <c r="H597" s="41"/>
    </row>
    <row r="598" spans="1:8" ht="16.5" customHeight="1" x14ac:dyDescent="0.25">
      <c r="A598" s="1124"/>
      <c r="B598" s="49" t="s">
        <v>363</v>
      </c>
      <c r="C598" s="49" t="s">
        <v>206</v>
      </c>
      <c r="D598" s="49">
        <v>0</v>
      </c>
      <c r="E598" s="189">
        <v>0.97</v>
      </c>
      <c r="F598" s="420">
        <v>0.95</v>
      </c>
      <c r="G598" s="418">
        <f t="shared" si="24"/>
        <v>0.97938144329896903</v>
      </c>
      <c r="H598" s="41"/>
    </row>
    <row r="599" spans="1:8" ht="16.5" customHeight="1" x14ac:dyDescent="0.25">
      <c r="A599" s="1124"/>
      <c r="B599" s="49" t="s">
        <v>365</v>
      </c>
      <c r="C599" s="49" t="s">
        <v>206</v>
      </c>
      <c r="D599" s="49">
        <v>0</v>
      </c>
      <c r="E599" s="189">
        <v>0.95</v>
      </c>
      <c r="F599" s="421">
        <v>1</v>
      </c>
      <c r="G599" s="418">
        <f t="shared" si="24"/>
        <v>1.0526315789473684</v>
      </c>
      <c r="H599" s="41"/>
    </row>
    <row r="600" spans="1:8" ht="16.5" customHeight="1" x14ac:dyDescent="0.25">
      <c r="A600" s="1124"/>
      <c r="B600" s="49" t="s">
        <v>367</v>
      </c>
      <c r="C600" s="49" t="s">
        <v>358</v>
      </c>
      <c r="D600" s="49">
        <v>0</v>
      </c>
      <c r="E600" s="49">
        <v>8</v>
      </c>
      <c r="F600" s="428">
        <v>1</v>
      </c>
      <c r="G600" s="418">
        <f t="shared" si="24"/>
        <v>0.125</v>
      </c>
      <c r="H600" s="41"/>
    </row>
    <row r="601" spans="1:8" ht="16.5" customHeight="1" thickBot="1" x14ac:dyDescent="0.3">
      <c r="A601" s="1125"/>
      <c r="B601" s="51" t="s">
        <v>369</v>
      </c>
      <c r="C601" s="51" t="s">
        <v>358</v>
      </c>
      <c r="D601" s="51">
        <v>0</v>
      </c>
      <c r="E601" s="51">
        <v>6</v>
      </c>
      <c r="F601" s="429">
        <v>12</v>
      </c>
      <c r="G601" s="423">
        <f t="shared" si="24"/>
        <v>2</v>
      </c>
      <c r="H601" s="41"/>
    </row>
    <row r="602" spans="1:8" ht="16.5" customHeight="1" x14ac:dyDescent="0.25">
      <c r="A602" s="1123" t="s">
        <v>129</v>
      </c>
      <c r="B602" s="49" t="s">
        <v>357</v>
      </c>
      <c r="C602" s="49" t="s">
        <v>358</v>
      </c>
      <c r="D602" s="204">
        <v>0</v>
      </c>
      <c r="E602" s="204">
        <v>12</v>
      </c>
      <c r="F602" s="425">
        <v>7</v>
      </c>
      <c r="G602" s="426">
        <f t="shared" si="24"/>
        <v>0.58333333333333337</v>
      </c>
      <c r="H602" s="41"/>
    </row>
    <row r="603" spans="1:8" ht="16.5" customHeight="1" x14ac:dyDescent="0.25">
      <c r="A603" s="1124"/>
      <c r="B603" s="49" t="s">
        <v>360</v>
      </c>
      <c r="C603" s="49" t="s">
        <v>358</v>
      </c>
      <c r="D603" s="49">
        <v>0</v>
      </c>
      <c r="E603" s="49">
        <v>96</v>
      </c>
      <c r="F603" s="417">
        <v>56</v>
      </c>
      <c r="G603" s="418">
        <f t="shared" si="24"/>
        <v>0.58333333333333337</v>
      </c>
      <c r="H603" s="41"/>
    </row>
    <row r="604" spans="1:8" ht="16.5" customHeight="1" x14ac:dyDescent="0.25">
      <c r="A604" s="1124"/>
      <c r="B604" s="49" t="s">
        <v>362</v>
      </c>
      <c r="C604" s="49" t="s">
        <v>358</v>
      </c>
      <c r="D604" s="49">
        <v>0</v>
      </c>
      <c r="E604" s="49">
        <v>100</v>
      </c>
      <c r="F604" s="417">
        <v>100</v>
      </c>
      <c r="G604" s="418">
        <f t="shared" si="24"/>
        <v>1</v>
      </c>
      <c r="H604" s="41"/>
    </row>
    <row r="605" spans="1:8" ht="16.5" customHeight="1" x14ac:dyDescent="0.25">
      <c r="A605" s="1124"/>
      <c r="B605" s="49" t="s">
        <v>363</v>
      </c>
      <c r="C605" s="49" t="s">
        <v>206</v>
      </c>
      <c r="D605" s="49">
        <v>0</v>
      </c>
      <c r="E605" s="189">
        <v>0.97</v>
      </c>
      <c r="F605" s="420"/>
      <c r="G605" s="418">
        <f t="shared" si="24"/>
        <v>0</v>
      </c>
      <c r="H605" s="41"/>
    </row>
    <row r="606" spans="1:8" ht="16.5" customHeight="1" x14ac:dyDescent="0.25">
      <c r="A606" s="1124"/>
      <c r="B606" s="49" t="s">
        <v>365</v>
      </c>
      <c r="C606" s="49" t="s">
        <v>206</v>
      </c>
      <c r="D606" s="49">
        <v>0</v>
      </c>
      <c r="E606" s="189">
        <v>0.95</v>
      </c>
      <c r="F606" s="421"/>
      <c r="G606" s="418">
        <f t="shared" si="24"/>
        <v>0</v>
      </c>
      <c r="H606" s="41"/>
    </row>
    <row r="607" spans="1:8" ht="16.5" customHeight="1" x14ac:dyDescent="0.25">
      <c r="A607" s="1124"/>
      <c r="B607" s="49" t="s">
        <v>367</v>
      </c>
      <c r="C607" s="49" t="s">
        <v>358</v>
      </c>
      <c r="D607" s="49">
        <v>0</v>
      </c>
      <c r="E607" s="49">
        <v>8</v>
      </c>
      <c r="F607" s="428">
        <v>0</v>
      </c>
      <c r="G607" s="418">
        <f t="shared" si="24"/>
        <v>0</v>
      </c>
      <c r="H607" s="41"/>
    </row>
    <row r="608" spans="1:8" ht="16.5" customHeight="1" thickBot="1" x14ac:dyDescent="0.3">
      <c r="A608" s="1125"/>
      <c r="B608" s="51" t="s">
        <v>369</v>
      </c>
      <c r="C608" s="51" t="s">
        <v>358</v>
      </c>
      <c r="D608" s="51">
        <v>0</v>
      </c>
      <c r="E608" s="51">
        <v>6</v>
      </c>
      <c r="F608" s="429">
        <v>4</v>
      </c>
      <c r="G608" s="423">
        <f t="shared" si="24"/>
        <v>0.66666666666666663</v>
      </c>
      <c r="H608" s="41"/>
    </row>
    <row r="609" spans="1:8" ht="16.5" customHeight="1" x14ac:dyDescent="0.25">
      <c r="A609" s="1123" t="s">
        <v>130</v>
      </c>
      <c r="B609" s="49" t="s">
        <v>357</v>
      </c>
      <c r="C609" s="49" t="s">
        <v>358</v>
      </c>
      <c r="D609" s="49">
        <v>0</v>
      </c>
      <c r="E609" s="204">
        <v>12</v>
      </c>
      <c r="F609" s="425">
        <v>8</v>
      </c>
      <c r="G609" s="426">
        <f t="shared" si="24"/>
        <v>0.66666666666666663</v>
      </c>
      <c r="H609" s="41"/>
    </row>
    <row r="610" spans="1:8" ht="16.5" customHeight="1" x14ac:dyDescent="0.25">
      <c r="A610" s="1124"/>
      <c r="B610" s="49" t="s">
        <v>360</v>
      </c>
      <c r="C610" s="49" t="s">
        <v>358</v>
      </c>
      <c r="D610" s="49">
        <v>0</v>
      </c>
      <c r="E610" s="49">
        <v>96</v>
      </c>
      <c r="F610" s="417">
        <v>64</v>
      </c>
      <c r="G610" s="418">
        <f t="shared" si="24"/>
        <v>0.66666666666666663</v>
      </c>
      <c r="H610" s="41"/>
    </row>
    <row r="611" spans="1:8" ht="16.5" customHeight="1" x14ac:dyDescent="0.25">
      <c r="A611" s="1124"/>
      <c r="B611" s="49" t="s">
        <v>362</v>
      </c>
      <c r="C611" s="49" t="s">
        <v>358</v>
      </c>
      <c r="D611" s="49">
        <v>0</v>
      </c>
      <c r="E611" s="49">
        <v>100</v>
      </c>
      <c r="F611" s="417">
        <v>100</v>
      </c>
      <c r="G611" s="418">
        <f t="shared" si="24"/>
        <v>1</v>
      </c>
      <c r="H611" s="41"/>
    </row>
    <row r="612" spans="1:8" ht="16.5" customHeight="1" x14ac:dyDescent="0.25">
      <c r="A612" s="1124"/>
      <c r="B612" s="49" t="s">
        <v>363</v>
      </c>
      <c r="C612" s="49" t="s">
        <v>206</v>
      </c>
      <c r="D612" s="49">
        <v>0</v>
      </c>
      <c r="E612" s="189">
        <v>0.97</v>
      </c>
      <c r="F612" s="420"/>
      <c r="G612" s="418">
        <f t="shared" si="24"/>
        <v>0</v>
      </c>
      <c r="H612" s="41"/>
    </row>
    <row r="613" spans="1:8" ht="16.5" customHeight="1" x14ac:dyDescent="0.25">
      <c r="A613" s="1124"/>
      <c r="B613" s="49" t="s">
        <v>365</v>
      </c>
      <c r="C613" s="49" t="s">
        <v>206</v>
      </c>
      <c r="D613" s="49">
        <v>0</v>
      </c>
      <c r="E613" s="189">
        <v>0.95</v>
      </c>
      <c r="F613" s="421"/>
      <c r="G613" s="418">
        <f t="shared" si="24"/>
        <v>0</v>
      </c>
      <c r="H613" s="41"/>
    </row>
    <row r="614" spans="1:8" ht="16.5" customHeight="1" x14ac:dyDescent="0.25">
      <c r="A614" s="1124"/>
      <c r="B614" s="49" t="s">
        <v>367</v>
      </c>
      <c r="C614" s="49" t="s">
        <v>358</v>
      </c>
      <c r="D614" s="49">
        <v>0</v>
      </c>
      <c r="E614" s="49">
        <v>8</v>
      </c>
      <c r="F614" s="428">
        <v>4</v>
      </c>
      <c r="G614" s="418">
        <f t="shared" si="24"/>
        <v>0.5</v>
      </c>
      <c r="H614" s="41"/>
    </row>
    <row r="615" spans="1:8" ht="16.5" customHeight="1" thickBot="1" x14ac:dyDescent="0.3">
      <c r="A615" s="1125"/>
      <c r="B615" s="51" t="s">
        <v>369</v>
      </c>
      <c r="C615" s="51" t="s">
        <v>358</v>
      </c>
      <c r="D615" s="51">
        <v>0</v>
      </c>
      <c r="E615" s="51">
        <v>6</v>
      </c>
      <c r="F615" s="429">
        <v>3</v>
      </c>
      <c r="G615" s="423">
        <f t="shared" si="24"/>
        <v>0.5</v>
      </c>
      <c r="H615" s="41"/>
    </row>
    <row r="616" spans="1:8" ht="16.5" customHeight="1" x14ac:dyDescent="0.25">
      <c r="A616" s="1123" t="s">
        <v>131</v>
      </c>
      <c r="B616" s="49" t="s">
        <v>357</v>
      </c>
      <c r="C616" s="49" t="s">
        <v>358</v>
      </c>
      <c r="D616" s="49">
        <v>0</v>
      </c>
      <c r="E616" s="204">
        <v>12</v>
      </c>
      <c r="F616" s="425">
        <v>8</v>
      </c>
      <c r="G616" s="426">
        <f t="shared" si="24"/>
        <v>0.66666666666666663</v>
      </c>
      <c r="H616" s="41"/>
    </row>
    <row r="617" spans="1:8" ht="16.5" customHeight="1" x14ac:dyDescent="0.25">
      <c r="A617" s="1124"/>
      <c r="B617" s="49" t="s">
        <v>360</v>
      </c>
      <c r="C617" s="49" t="s">
        <v>358</v>
      </c>
      <c r="D617" s="49">
        <v>0</v>
      </c>
      <c r="E617" s="49">
        <v>96</v>
      </c>
      <c r="F617" s="417">
        <v>72</v>
      </c>
      <c r="G617" s="418">
        <f t="shared" si="24"/>
        <v>0.75</v>
      </c>
      <c r="H617" s="41"/>
    </row>
    <row r="618" spans="1:8" ht="16.5" customHeight="1" x14ac:dyDescent="0.25">
      <c r="A618" s="1124"/>
      <c r="B618" s="49" t="s">
        <v>362</v>
      </c>
      <c r="C618" s="49" t="s">
        <v>358</v>
      </c>
      <c r="D618" s="49">
        <v>0</v>
      </c>
      <c r="E618" s="49">
        <v>100</v>
      </c>
      <c r="F618" s="417">
        <v>100</v>
      </c>
      <c r="G618" s="418">
        <f t="shared" si="24"/>
        <v>1</v>
      </c>
      <c r="H618" s="41"/>
    </row>
    <row r="619" spans="1:8" ht="16.5" customHeight="1" x14ac:dyDescent="0.25">
      <c r="A619" s="1124"/>
      <c r="B619" s="49" t="s">
        <v>363</v>
      </c>
      <c r="C619" s="49" t="s">
        <v>206</v>
      </c>
      <c r="D619" s="49">
        <v>0</v>
      </c>
      <c r="E619" s="189">
        <v>0.97</v>
      </c>
      <c r="F619" s="420">
        <v>0.93600000000000005</v>
      </c>
      <c r="G619" s="418">
        <f t="shared" si="24"/>
        <v>0.96494845360824755</v>
      </c>
      <c r="H619" s="41"/>
    </row>
    <row r="620" spans="1:8" ht="16.5" customHeight="1" x14ac:dyDescent="0.25">
      <c r="A620" s="1124"/>
      <c r="B620" s="49" t="s">
        <v>365</v>
      </c>
      <c r="C620" s="49" t="s">
        <v>206</v>
      </c>
      <c r="D620" s="49">
        <v>0</v>
      </c>
      <c r="E620" s="189">
        <v>0.95</v>
      </c>
      <c r="F620" s="431">
        <v>1</v>
      </c>
      <c r="G620" s="418">
        <f t="shared" si="24"/>
        <v>1.0526315789473684</v>
      </c>
      <c r="H620" s="41"/>
    </row>
    <row r="621" spans="1:8" ht="16.5" customHeight="1" x14ac:dyDescent="0.25">
      <c r="A621" s="1124"/>
      <c r="B621" s="49" t="s">
        <v>367</v>
      </c>
      <c r="C621" s="49" t="s">
        <v>358</v>
      </c>
      <c r="D621" s="49">
        <v>0</v>
      </c>
      <c r="E621" s="49">
        <v>8</v>
      </c>
      <c r="F621" s="40">
        <v>2</v>
      </c>
      <c r="G621" s="418">
        <f t="shared" si="24"/>
        <v>0.25</v>
      </c>
      <c r="H621" s="41"/>
    </row>
    <row r="622" spans="1:8" ht="16.5" customHeight="1" thickBot="1" x14ac:dyDescent="0.3">
      <c r="A622" s="1125"/>
      <c r="B622" s="51" t="s">
        <v>369</v>
      </c>
      <c r="C622" s="51" t="s">
        <v>358</v>
      </c>
      <c r="D622" s="51">
        <v>0</v>
      </c>
      <c r="E622" s="51">
        <v>6</v>
      </c>
      <c r="F622" s="42">
        <v>16</v>
      </c>
      <c r="G622" s="423">
        <f t="shared" si="24"/>
        <v>2.6666666666666665</v>
      </c>
      <c r="H622" s="41"/>
    </row>
    <row r="623" spans="1:8" ht="16.5" customHeight="1" x14ac:dyDescent="0.25">
      <c r="A623" s="1123" t="s">
        <v>132</v>
      </c>
      <c r="B623" s="49" t="s">
        <v>357</v>
      </c>
      <c r="C623" s="49" t="s">
        <v>358</v>
      </c>
      <c r="D623" s="49">
        <v>0</v>
      </c>
      <c r="E623" s="204">
        <v>12</v>
      </c>
      <c r="F623" s="425">
        <v>10</v>
      </c>
      <c r="G623" s="426">
        <f t="shared" si="24"/>
        <v>0.83333333333333337</v>
      </c>
      <c r="H623" s="41"/>
    </row>
    <row r="624" spans="1:8" ht="16.5" customHeight="1" x14ac:dyDescent="0.25">
      <c r="A624" s="1124"/>
      <c r="B624" s="49" t="s">
        <v>360</v>
      </c>
      <c r="C624" s="49" t="s">
        <v>358</v>
      </c>
      <c r="D624" s="49">
        <v>0</v>
      </c>
      <c r="E624" s="49">
        <v>96</v>
      </c>
      <c r="F624" s="417">
        <v>80</v>
      </c>
      <c r="G624" s="418">
        <f t="shared" ref="G624:G643" si="25">F624/E624</f>
        <v>0.83333333333333337</v>
      </c>
      <c r="H624" s="41"/>
    </row>
    <row r="625" spans="1:8" ht="16.5" customHeight="1" x14ac:dyDescent="0.25">
      <c r="A625" s="1124"/>
      <c r="B625" s="49" t="s">
        <v>362</v>
      </c>
      <c r="C625" s="49" t="s">
        <v>358</v>
      </c>
      <c r="D625" s="49">
        <v>0</v>
      </c>
      <c r="E625" s="49">
        <v>100</v>
      </c>
      <c r="F625" s="417">
        <v>100</v>
      </c>
      <c r="G625" s="418">
        <f t="shared" si="25"/>
        <v>1</v>
      </c>
      <c r="H625" s="41"/>
    </row>
    <row r="626" spans="1:8" ht="16.5" customHeight="1" x14ac:dyDescent="0.25">
      <c r="A626" s="1124"/>
      <c r="B626" s="49" t="s">
        <v>363</v>
      </c>
      <c r="C626" s="49" t="s">
        <v>206</v>
      </c>
      <c r="D626" s="49">
        <v>0</v>
      </c>
      <c r="E626" s="189">
        <v>0.97</v>
      </c>
      <c r="F626" s="420">
        <v>0.93</v>
      </c>
      <c r="G626" s="418">
        <f t="shared" si="25"/>
        <v>0.95876288659793818</v>
      </c>
      <c r="H626" s="41"/>
    </row>
    <row r="627" spans="1:8" ht="16.5" customHeight="1" x14ac:dyDescent="0.25">
      <c r="A627" s="1124"/>
      <c r="B627" s="49" t="s">
        <v>365</v>
      </c>
      <c r="C627" s="49" t="s">
        <v>206</v>
      </c>
      <c r="D627" s="49">
        <v>0</v>
      </c>
      <c r="E627" s="189">
        <v>0.95</v>
      </c>
      <c r="F627" s="421">
        <v>1</v>
      </c>
      <c r="G627" s="418">
        <f t="shared" si="25"/>
        <v>1.0526315789473684</v>
      </c>
      <c r="H627" s="41"/>
    </row>
    <row r="628" spans="1:8" ht="16.5" customHeight="1" x14ac:dyDescent="0.25">
      <c r="A628" s="1124"/>
      <c r="B628" s="49" t="s">
        <v>367</v>
      </c>
      <c r="C628" s="49" t="s">
        <v>358</v>
      </c>
      <c r="D628" s="49">
        <v>0</v>
      </c>
      <c r="E628" s="49">
        <v>8</v>
      </c>
      <c r="F628" s="40">
        <v>4</v>
      </c>
      <c r="G628" s="418">
        <f t="shared" si="25"/>
        <v>0.5</v>
      </c>
      <c r="H628" s="41"/>
    </row>
    <row r="629" spans="1:8" ht="16.5" customHeight="1" thickBot="1" x14ac:dyDescent="0.3">
      <c r="A629" s="1125"/>
      <c r="B629" s="51" t="s">
        <v>369</v>
      </c>
      <c r="C629" s="51" t="s">
        <v>358</v>
      </c>
      <c r="D629" s="51">
        <v>0</v>
      </c>
      <c r="E629" s="51">
        <v>6</v>
      </c>
      <c r="F629" s="42">
        <v>18</v>
      </c>
      <c r="G629" s="423">
        <f t="shared" si="25"/>
        <v>3</v>
      </c>
      <c r="H629" s="41"/>
    </row>
    <row r="630" spans="1:8" ht="16.5" customHeight="1" x14ac:dyDescent="0.25">
      <c r="A630" s="1123" t="s">
        <v>133</v>
      </c>
      <c r="B630" s="49" t="s">
        <v>357</v>
      </c>
      <c r="C630" s="49" t="s">
        <v>358</v>
      </c>
      <c r="D630" s="49">
        <v>0</v>
      </c>
      <c r="E630" s="204">
        <v>12</v>
      </c>
      <c r="F630" s="425">
        <v>11</v>
      </c>
      <c r="G630" s="426">
        <f t="shared" si="25"/>
        <v>0.91666666666666663</v>
      </c>
      <c r="H630" s="41"/>
    </row>
    <row r="631" spans="1:8" ht="16.5" customHeight="1" x14ac:dyDescent="0.25">
      <c r="A631" s="1124"/>
      <c r="B631" s="49" t="s">
        <v>360</v>
      </c>
      <c r="C631" s="49" t="s">
        <v>358</v>
      </c>
      <c r="D631" s="49">
        <v>0</v>
      </c>
      <c r="E631" s="49">
        <v>96</v>
      </c>
      <c r="F631" s="417">
        <v>88</v>
      </c>
      <c r="G631" s="418">
        <f t="shared" si="25"/>
        <v>0.91666666666666663</v>
      </c>
      <c r="H631" s="41"/>
    </row>
    <row r="632" spans="1:8" ht="16.5" customHeight="1" x14ac:dyDescent="0.25">
      <c r="A632" s="1124"/>
      <c r="B632" s="49" t="s">
        <v>362</v>
      </c>
      <c r="C632" s="49" t="s">
        <v>358</v>
      </c>
      <c r="D632" s="49">
        <v>0</v>
      </c>
      <c r="E632" s="49">
        <v>100</v>
      </c>
      <c r="F632" s="417">
        <v>100</v>
      </c>
      <c r="G632" s="418">
        <f t="shared" si="25"/>
        <v>1</v>
      </c>
      <c r="H632" s="41"/>
    </row>
    <row r="633" spans="1:8" ht="16.5" customHeight="1" x14ac:dyDescent="0.25">
      <c r="A633" s="1124"/>
      <c r="B633" s="49" t="s">
        <v>363</v>
      </c>
      <c r="C633" s="49" t="s">
        <v>206</v>
      </c>
      <c r="D633" s="49">
        <v>0</v>
      </c>
      <c r="E633" s="189">
        <v>0.97</v>
      </c>
      <c r="F633" s="420">
        <v>0.96</v>
      </c>
      <c r="G633" s="418">
        <f t="shared" si="25"/>
        <v>0.98969072164948457</v>
      </c>
      <c r="H633" s="41"/>
    </row>
    <row r="634" spans="1:8" ht="16.5" customHeight="1" x14ac:dyDescent="0.25">
      <c r="A634" s="1124"/>
      <c r="B634" s="49" t="s">
        <v>365</v>
      </c>
      <c r="C634" s="49" t="s">
        <v>206</v>
      </c>
      <c r="D634" s="49">
        <v>0</v>
      </c>
      <c r="E634" s="189">
        <v>0.95</v>
      </c>
      <c r="F634" s="421">
        <v>1</v>
      </c>
      <c r="G634" s="418">
        <f t="shared" si="25"/>
        <v>1.0526315789473684</v>
      </c>
      <c r="H634" s="41"/>
    </row>
    <row r="635" spans="1:8" ht="16.5" customHeight="1" x14ac:dyDescent="0.25">
      <c r="A635" s="1124"/>
      <c r="B635" s="49" t="s">
        <v>367</v>
      </c>
      <c r="C635" s="49" t="s">
        <v>358</v>
      </c>
      <c r="D635" s="49">
        <v>0</v>
      </c>
      <c r="E635" s="49">
        <v>8</v>
      </c>
      <c r="F635" s="40">
        <v>5</v>
      </c>
      <c r="G635" s="418">
        <f t="shared" si="25"/>
        <v>0.625</v>
      </c>
      <c r="H635" s="41"/>
    </row>
    <row r="636" spans="1:8" ht="16.5" customHeight="1" thickBot="1" x14ac:dyDescent="0.3">
      <c r="A636" s="1125"/>
      <c r="B636" s="51" t="s">
        <v>369</v>
      </c>
      <c r="C636" s="51" t="s">
        <v>358</v>
      </c>
      <c r="D636" s="51">
        <v>0</v>
      </c>
      <c r="E636" s="51">
        <v>6</v>
      </c>
      <c r="F636" s="42">
        <v>18</v>
      </c>
      <c r="G636" s="423">
        <f t="shared" si="25"/>
        <v>3</v>
      </c>
      <c r="H636" s="41"/>
    </row>
    <row r="637" spans="1:8" ht="16.5" customHeight="1" x14ac:dyDescent="0.25">
      <c r="A637" s="1123" t="s">
        <v>134</v>
      </c>
      <c r="B637" s="49" t="s">
        <v>357</v>
      </c>
      <c r="C637" s="49" t="s">
        <v>358</v>
      </c>
      <c r="D637" s="49">
        <v>0</v>
      </c>
      <c r="E637" s="204">
        <v>12</v>
      </c>
      <c r="F637" s="425">
        <v>12</v>
      </c>
      <c r="G637" s="426">
        <f t="shared" si="25"/>
        <v>1</v>
      </c>
      <c r="H637" s="41"/>
    </row>
    <row r="638" spans="1:8" ht="16.5" customHeight="1" x14ac:dyDescent="0.25">
      <c r="A638" s="1124"/>
      <c r="B638" s="49" t="s">
        <v>360</v>
      </c>
      <c r="C638" s="49" t="s">
        <v>358</v>
      </c>
      <c r="D638" s="49">
        <v>0</v>
      </c>
      <c r="E638" s="49">
        <v>96</v>
      </c>
      <c r="F638" s="417">
        <v>96</v>
      </c>
      <c r="G638" s="418">
        <f t="shared" si="25"/>
        <v>1</v>
      </c>
      <c r="H638" s="41"/>
    </row>
    <row r="639" spans="1:8" ht="16.5" customHeight="1" x14ac:dyDescent="0.25">
      <c r="A639" s="1124"/>
      <c r="B639" s="49" t="s">
        <v>362</v>
      </c>
      <c r="C639" s="49" t="s">
        <v>358</v>
      </c>
      <c r="D639" s="49">
        <v>0</v>
      </c>
      <c r="E639" s="49">
        <v>100</v>
      </c>
      <c r="F639" s="417">
        <v>100</v>
      </c>
      <c r="G639" s="418">
        <f t="shared" si="25"/>
        <v>1</v>
      </c>
      <c r="H639" s="41"/>
    </row>
    <row r="640" spans="1:8" x14ac:dyDescent="0.25">
      <c r="A640" s="1124"/>
      <c r="B640" s="49" t="s">
        <v>363</v>
      </c>
      <c r="C640" s="49" t="s">
        <v>206</v>
      </c>
      <c r="D640" s="49">
        <v>0</v>
      </c>
      <c r="E640" s="189">
        <v>0.97</v>
      </c>
      <c r="F640" s="420">
        <v>0.98</v>
      </c>
      <c r="G640" s="418">
        <f t="shared" si="25"/>
        <v>1.0103092783505154</v>
      </c>
      <c r="H640" s="41"/>
    </row>
    <row r="641" spans="1:8" x14ac:dyDescent="0.25">
      <c r="A641" s="1124"/>
      <c r="B641" s="49" t="s">
        <v>365</v>
      </c>
      <c r="C641" s="49" t="s">
        <v>206</v>
      </c>
      <c r="D641" s="49">
        <v>0</v>
      </c>
      <c r="E641" s="189">
        <v>0.95</v>
      </c>
      <c r="F641" s="421">
        <v>1</v>
      </c>
      <c r="G641" s="418">
        <f t="shared" si="25"/>
        <v>1.0526315789473684</v>
      </c>
      <c r="H641" s="41"/>
    </row>
    <row r="642" spans="1:8" x14ac:dyDescent="0.25">
      <c r="A642" s="1124"/>
      <c r="B642" s="49" t="s">
        <v>367</v>
      </c>
      <c r="C642" s="49" t="s">
        <v>358</v>
      </c>
      <c r="D642" s="49">
        <v>0</v>
      </c>
      <c r="E642" s="49">
        <v>5</v>
      </c>
      <c r="F642" s="40">
        <v>5</v>
      </c>
      <c r="G642" s="418">
        <f t="shared" si="25"/>
        <v>1</v>
      </c>
      <c r="H642" s="41"/>
    </row>
    <row r="643" spans="1:8" ht="15.75" thickBot="1" x14ac:dyDescent="0.3">
      <c r="A643" s="1125"/>
      <c r="B643" s="51" t="s">
        <v>369</v>
      </c>
      <c r="C643" s="51" t="s">
        <v>358</v>
      </c>
      <c r="D643" s="51">
        <v>0</v>
      </c>
      <c r="E643" s="51">
        <v>6</v>
      </c>
      <c r="F643" s="42">
        <v>33</v>
      </c>
      <c r="G643" s="423">
        <f t="shared" si="25"/>
        <v>5.5</v>
      </c>
      <c r="H643" s="41"/>
    </row>
    <row r="644" spans="1:8" ht="15.75" thickBot="1" x14ac:dyDescent="0.3"/>
    <row r="645" spans="1:8" ht="20.25" x14ac:dyDescent="0.3">
      <c r="A645" s="1127" t="s">
        <v>201</v>
      </c>
      <c r="B645" s="1128"/>
      <c r="C645" s="1128"/>
      <c r="D645" s="1128"/>
      <c r="E645" s="1128"/>
      <c r="F645" s="1128"/>
      <c r="G645" s="1128"/>
      <c r="H645" s="1129"/>
    </row>
    <row r="646" spans="1:8" ht="52.5" customHeight="1" thickBot="1" x14ac:dyDescent="0.3">
      <c r="A646" s="59" t="s">
        <v>63</v>
      </c>
      <c r="B646" s="60" t="s">
        <v>193</v>
      </c>
      <c r="C646" s="227" t="s">
        <v>149</v>
      </c>
      <c r="D646" s="227" t="s">
        <v>169</v>
      </c>
      <c r="E646" s="227" t="s">
        <v>202</v>
      </c>
      <c r="F646" s="227" t="s">
        <v>203</v>
      </c>
      <c r="G646" s="227" t="s">
        <v>204</v>
      </c>
      <c r="H646" s="61" t="s">
        <v>182</v>
      </c>
    </row>
    <row r="647" spans="1:8" ht="16.5" customHeight="1" x14ac:dyDescent="0.25">
      <c r="A647" s="1130" t="s">
        <v>136</v>
      </c>
      <c r="B647" s="63" t="s">
        <v>357</v>
      </c>
      <c r="C647" s="63" t="s">
        <v>358</v>
      </c>
      <c r="D647" s="63">
        <v>0</v>
      </c>
      <c r="E647" s="63">
        <v>12</v>
      </c>
      <c r="F647" s="105">
        <v>1</v>
      </c>
      <c r="G647" s="228">
        <f>F647/E647</f>
        <v>8.3333333333333329E-2</v>
      </c>
      <c r="H647" s="224"/>
    </row>
    <row r="648" spans="1:8" ht="16.5" customHeight="1" x14ac:dyDescent="0.25">
      <c r="A648" s="1115"/>
      <c r="B648" s="49" t="s">
        <v>360</v>
      </c>
      <c r="C648" s="49" t="s">
        <v>358</v>
      </c>
      <c r="D648" s="49">
        <v>0</v>
      </c>
      <c r="E648" s="49">
        <v>96</v>
      </c>
      <c r="F648" s="40">
        <v>8</v>
      </c>
      <c r="G648" s="187">
        <f t="shared" ref="G648:G660" si="26">F648/E648</f>
        <v>8.3333333333333329E-2</v>
      </c>
      <c r="H648" s="41"/>
    </row>
    <row r="649" spans="1:8" ht="16.5" customHeight="1" x14ac:dyDescent="0.25">
      <c r="A649" s="1115"/>
      <c r="B649" s="49" t="s">
        <v>362</v>
      </c>
      <c r="C649" s="49" t="s">
        <v>358</v>
      </c>
      <c r="D649" s="49">
        <v>0</v>
      </c>
      <c r="E649" s="49">
        <v>100</v>
      </c>
      <c r="F649" s="40">
        <v>100</v>
      </c>
      <c r="G649" s="187">
        <f t="shared" si="26"/>
        <v>1</v>
      </c>
      <c r="H649" s="41"/>
    </row>
    <row r="650" spans="1:8" ht="16.5" customHeight="1" x14ac:dyDescent="0.25">
      <c r="A650" s="1115"/>
      <c r="B650" s="49" t="s">
        <v>363</v>
      </c>
      <c r="C650" s="49" t="s">
        <v>206</v>
      </c>
      <c r="D650" s="49">
        <v>0</v>
      </c>
      <c r="E650" s="189">
        <v>0.97</v>
      </c>
      <c r="F650" s="189">
        <v>0.97</v>
      </c>
      <c r="G650" s="187">
        <f t="shared" si="26"/>
        <v>1</v>
      </c>
      <c r="H650" s="41"/>
    </row>
    <row r="651" spans="1:8" ht="16.5" customHeight="1" x14ac:dyDescent="0.25">
      <c r="A651" s="1115"/>
      <c r="B651" s="49" t="s">
        <v>365</v>
      </c>
      <c r="C651" s="49" t="s">
        <v>206</v>
      </c>
      <c r="D651" s="49">
        <v>0</v>
      </c>
      <c r="E651" s="189">
        <v>0.95</v>
      </c>
      <c r="F651" s="189">
        <v>0.95</v>
      </c>
      <c r="G651" s="187">
        <f t="shared" si="26"/>
        <v>1</v>
      </c>
      <c r="H651" s="41"/>
    </row>
    <row r="652" spans="1:8" ht="16.5" customHeight="1" x14ac:dyDescent="0.25">
      <c r="A652" s="1115"/>
      <c r="B652" s="49" t="s">
        <v>367</v>
      </c>
      <c r="C652" s="49" t="s">
        <v>358</v>
      </c>
      <c r="D652" s="49">
        <v>0</v>
      </c>
      <c r="E652" s="49">
        <v>5</v>
      </c>
      <c r="F652" s="40">
        <v>0</v>
      </c>
      <c r="G652" s="187">
        <f t="shared" si="26"/>
        <v>0</v>
      </c>
      <c r="H652" s="41"/>
    </row>
    <row r="653" spans="1:8" ht="16.5" customHeight="1" thickBot="1" x14ac:dyDescent="0.3">
      <c r="A653" s="1131"/>
      <c r="B653" s="51" t="s">
        <v>369</v>
      </c>
      <c r="C653" s="51" t="s">
        <v>358</v>
      </c>
      <c r="D653" s="51">
        <v>0</v>
      </c>
      <c r="E653" s="51">
        <v>6</v>
      </c>
      <c r="F653" s="42">
        <v>3</v>
      </c>
      <c r="G653" s="205">
        <f t="shared" si="26"/>
        <v>0.5</v>
      </c>
      <c r="H653" s="46"/>
    </row>
    <row r="654" spans="1:8" ht="16.5" customHeight="1" x14ac:dyDescent="0.25">
      <c r="A654" s="1130" t="s">
        <v>137</v>
      </c>
      <c r="B654" s="63" t="s">
        <v>357</v>
      </c>
      <c r="C654" s="63" t="s">
        <v>358</v>
      </c>
      <c r="D654" s="63">
        <v>0</v>
      </c>
      <c r="E654" s="63">
        <v>12</v>
      </c>
      <c r="F654" s="105">
        <v>2</v>
      </c>
      <c r="G654" s="228">
        <f>F654/E654</f>
        <v>0.16666666666666666</v>
      </c>
      <c r="H654" s="54"/>
    </row>
    <row r="655" spans="1:8" ht="16.5" customHeight="1" x14ac:dyDescent="0.25">
      <c r="A655" s="1115"/>
      <c r="B655" s="49" t="s">
        <v>360</v>
      </c>
      <c r="C655" s="49" t="s">
        <v>358</v>
      </c>
      <c r="D655" s="49">
        <v>0</v>
      </c>
      <c r="E655" s="49">
        <v>96</v>
      </c>
      <c r="F655" s="40">
        <v>16</v>
      </c>
      <c r="G655" s="187">
        <f t="shared" si="26"/>
        <v>0.16666666666666666</v>
      </c>
      <c r="H655" s="54"/>
    </row>
    <row r="656" spans="1:8" ht="16.5" customHeight="1" x14ac:dyDescent="0.25">
      <c r="A656" s="1115"/>
      <c r="B656" s="49" t="s">
        <v>362</v>
      </c>
      <c r="C656" s="49" t="s">
        <v>358</v>
      </c>
      <c r="D656" s="49">
        <v>0</v>
      </c>
      <c r="E656" s="49">
        <v>100</v>
      </c>
      <c r="F656" s="40">
        <v>100</v>
      </c>
      <c r="G656" s="187">
        <f t="shared" si="26"/>
        <v>1</v>
      </c>
      <c r="H656" s="54"/>
    </row>
    <row r="657" spans="1:8" ht="16.5" customHeight="1" x14ac:dyDescent="0.25">
      <c r="A657" s="1115"/>
      <c r="B657" s="49" t="s">
        <v>363</v>
      </c>
      <c r="C657" s="49" t="s">
        <v>206</v>
      </c>
      <c r="D657" s="49">
        <v>0</v>
      </c>
      <c r="E657" s="189">
        <v>0.97</v>
      </c>
      <c r="F657" s="189">
        <v>0.98</v>
      </c>
      <c r="G657" s="187">
        <f t="shared" si="26"/>
        <v>1.0103092783505154</v>
      </c>
      <c r="H657" s="54"/>
    </row>
    <row r="658" spans="1:8" ht="16.5" customHeight="1" x14ac:dyDescent="0.25">
      <c r="A658" s="1115"/>
      <c r="B658" s="49" t="s">
        <v>365</v>
      </c>
      <c r="C658" s="49" t="s">
        <v>206</v>
      </c>
      <c r="D658" s="49">
        <v>0</v>
      </c>
      <c r="E658" s="189">
        <v>0.95</v>
      </c>
      <c r="F658" s="189">
        <v>0.96</v>
      </c>
      <c r="G658" s="187">
        <f t="shared" si="26"/>
        <v>1.0105263157894737</v>
      </c>
      <c r="H658" s="54"/>
    </row>
    <row r="659" spans="1:8" ht="16.5" customHeight="1" x14ac:dyDescent="0.25">
      <c r="A659" s="1115"/>
      <c r="B659" s="49" t="s">
        <v>367</v>
      </c>
      <c r="C659" s="49" t="s">
        <v>358</v>
      </c>
      <c r="D659" s="49">
        <v>0</v>
      </c>
      <c r="E659" s="49">
        <v>5</v>
      </c>
      <c r="F659" s="40">
        <v>0</v>
      </c>
      <c r="G659" s="187">
        <f t="shared" si="26"/>
        <v>0</v>
      </c>
      <c r="H659" s="54"/>
    </row>
    <row r="660" spans="1:8" ht="16.5" customHeight="1" thickBot="1" x14ac:dyDescent="0.3">
      <c r="A660" s="1131"/>
      <c r="B660" s="51" t="s">
        <v>369</v>
      </c>
      <c r="C660" s="51" t="s">
        <v>358</v>
      </c>
      <c r="D660" s="51">
        <v>0</v>
      </c>
      <c r="E660" s="51">
        <v>6</v>
      </c>
      <c r="F660" s="42">
        <v>9</v>
      </c>
      <c r="G660" s="205">
        <f t="shared" si="26"/>
        <v>1.5</v>
      </c>
      <c r="H660" s="54"/>
    </row>
    <row r="661" spans="1:8" ht="16.5" customHeight="1" x14ac:dyDescent="0.25">
      <c r="A661" s="1130" t="s">
        <v>138</v>
      </c>
      <c r="B661" s="63" t="s">
        <v>357</v>
      </c>
      <c r="C661" s="63" t="s">
        <v>358</v>
      </c>
      <c r="D661" s="63">
        <v>0</v>
      </c>
      <c r="E661" s="63">
        <v>12</v>
      </c>
      <c r="F661" s="40">
        <v>3</v>
      </c>
      <c r="G661" s="40">
        <f t="shared" ref="G661:G688" si="27">F661/E661</f>
        <v>0.25</v>
      </c>
      <c r="H661" s="41"/>
    </row>
    <row r="662" spans="1:8" ht="16.5" customHeight="1" x14ac:dyDescent="0.25">
      <c r="A662" s="1115"/>
      <c r="B662" s="49" t="s">
        <v>360</v>
      </c>
      <c r="C662" s="49" t="s">
        <v>358</v>
      </c>
      <c r="D662" s="49">
        <v>0</v>
      </c>
      <c r="E662" s="49">
        <v>96</v>
      </c>
      <c r="F662" s="40">
        <v>24</v>
      </c>
      <c r="G662" s="40">
        <f t="shared" si="27"/>
        <v>0.25</v>
      </c>
      <c r="H662" s="41"/>
    </row>
    <row r="663" spans="1:8" ht="16.5" customHeight="1" x14ac:dyDescent="0.25">
      <c r="A663" s="1115"/>
      <c r="B663" s="49" t="s">
        <v>362</v>
      </c>
      <c r="C663" s="49" t="s">
        <v>358</v>
      </c>
      <c r="D663" s="49">
        <v>0</v>
      </c>
      <c r="E663" s="49">
        <v>100</v>
      </c>
      <c r="F663" s="40">
        <v>100</v>
      </c>
      <c r="G663" s="40">
        <f t="shared" si="27"/>
        <v>1</v>
      </c>
      <c r="H663" s="41"/>
    </row>
    <row r="664" spans="1:8" ht="16.5" customHeight="1" x14ac:dyDescent="0.25">
      <c r="A664" s="1115"/>
      <c r="B664" s="49" t="s">
        <v>363</v>
      </c>
      <c r="C664" s="49" t="s">
        <v>206</v>
      </c>
      <c r="D664" s="49">
        <v>0</v>
      </c>
      <c r="E664" s="189">
        <v>0.97</v>
      </c>
      <c r="F664" s="189">
        <v>0.97</v>
      </c>
      <c r="G664" s="40">
        <f t="shared" si="27"/>
        <v>1</v>
      </c>
      <c r="H664" s="41"/>
    </row>
    <row r="665" spans="1:8" ht="16.5" customHeight="1" x14ac:dyDescent="0.25">
      <c r="A665" s="1115"/>
      <c r="B665" s="49" t="s">
        <v>365</v>
      </c>
      <c r="C665" s="49" t="s">
        <v>206</v>
      </c>
      <c r="D665" s="49">
        <v>0</v>
      </c>
      <c r="E665" s="189">
        <v>0.95</v>
      </c>
      <c r="F665" s="229">
        <v>0.92</v>
      </c>
      <c r="G665" s="232">
        <f t="shared" si="27"/>
        <v>0.96842105263157907</v>
      </c>
      <c r="H665" s="41"/>
    </row>
    <row r="666" spans="1:8" ht="16.5" customHeight="1" x14ac:dyDescent="0.25">
      <c r="A666" s="1115"/>
      <c r="B666" s="49" t="s">
        <v>367</v>
      </c>
      <c r="C666" s="49" t="s">
        <v>358</v>
      </c>
      <c r="D666" s="49">
        <v>0</v>
      </c>
      <c r="E666" s="49">
        <v>5</v>
      </c>
      <c r="F666" s="40">
        <v>0</v>
      </c>
      <c r="G666" s="40">
        <f t="shared" si="27"/>
        <v>0</v>
      </c>
      <c r="H666" s="41"/>
    </row>
    <row r="667" spans="1:8" ht="16.5" customHeight="1" thickBot="1" x14ac:dyDescent="0.3">
      <c r="A667" s="1131"/>
      <c r="B667" s="51" t="s">
        <v>369</v>
      </c>
      <c r="C667" s="51" t="s">
        <v>358</v>
      </c>
      <c r="D667" s="51">
        <v>0</v>
      </c>
      <c r="E667" s="51">
        <v>6</v>
      </c>
      <c r="F667" s="42">
        <v>2</v>
      </c>
      <c r="G667" s="233">
        <f t="shared" si="27"/>
        <v>0.33333333333333331</v>
      </c>
      <c r="H667" s="46"/>
    </row>
    <row r="668" spans="1:8" ht="16.5" customHeight="1" x14ac:dyDescent="0.25">
      <c r="A668" s="1130" t="s">
        <v>139</v>
      </c>
      <c r="B668" s="63" t="s">
        <v>357</v>
      </c>
      <c r="C668" s="63" t="s">
        <v>358</v>
      </c>
      <c r="D668" s="63">
        <v>0</v>
      </c>
      <c r="E668" s="63">
        <v>12</v>
      </c>
      <c r="F668" s="105">
        <v>4</v>
      </c>
      <c r="G668" s="231">
        <f t="shared" si="27"/>
        <v>0.33333333333333331</v>
      </c>
      <c r="H668" s="224"/>
    </row>
    <row r="669" spans="1:8" ht="16.5" customHeight="1" x14ac:dyDescent="0.25">
      <c r="A669" s="1115"/>
      <c r="B669" s="49" t="s">
        <v>360</v>
      </c>
      <c r="C669" s="49" t="s">
        <v>358</v>
      </c>
      <c r="D669" s="49">
        <v>0</v>
      </c>
      <c r="E669" s="49">
        <v>96</v>
      </c>
      <c r="F669" s="40">
        <v>32</v>
      </c>
      <c r="G669" s="231">
        <f t="shared" si="27"/>
        <v>0.33333333333333331</v>
      </c>
      <c r="H669" s="41"/>
    </row>
    <row r="670" spans="1:8" ht="16.5" customHeight="1" x14ac:dyDescent="0.25">
      <c r="A670" s="1115"/>
      <c r="B670" s="49" t="s">
        <v>362</v>
      </c>
      <c r="C670" s="49" t="s">
        <v>358</v>
      </c>
      <c r="D670" s="49">
        <v>0</v>
      </c>
      <c r="E670" s="49">
        <v>100</v>
      </c>
      <c r="F670" s="40">
        <v>100</v>
      </c>
      <c r="G670" s="40">
        <f t="shared" si="27"/>
        <v>1</v>
      </c>
      <c r="H670" s="41"/>
    </row>
    <row r="671" spans="1:8" ht="16.5" customHeight="1" x14ac:dyDescent="0.25">
      <c r="A671" s="1115"/>
      <c r="B671" s="49" t="s">
        <v>363</v>
      </c>
      <c r="C671" s="49" t="s">
        <v>206</v>
      </c>
      <c r="D671" s="49">
        <v>0</v>
      </c>
      <c r="E671" s="189">
        <v>0.97</v>
      </c>
      <c r="F671" s="189">
        <v>0.97</v>
      </c>
      <c r="G671" s="40">
        <f t="shared" si="27"/>
        <v>1</v>
      </c>
      <c r="H671" s="41"/>
    </row>
    <row r="672" spans="1:8" ht="16.5" customHeight="1" x14ac:dyDescent="0.25">
      <c r="A672" s="1115"/>
      <c r="B672" s="49" t="s">
        <v>365</v>
      </c>
      <c r="C672" s="49" t="s">
        <v>206</v>
      </c>
      <c r="D672" s="49">
        <v>0</v>
      </c>
      <c r="E672" s="189">
        <v>0.95</v>
      </c>
      <c r="F672" s="229">
        <v>0.92</v>
      </c>
      <c r="G672" s="232">
        <f t="shared" si="27"/>
        <v>0.96842105263157907</v>
      </c>
      <c r="H672" s="41"/>
    </row>
    <row r="673" spans="1:8" ht="16.5" customHeight="1" x14ac:dyDescent="0.25">
      <c r="A673" s="1115"/>
      <c r="B673" s="49" t="s">
        <v>367</v>
      </c>
      <c r="C673" s="49" t="s">
        <v>358</v>
      </c>
      <c r="D673" s="49">
        <v>0</v>
      </c>
      <c r="E673" s="49">
        <v>5</v>
      </c>
      <c r="F673" s="40">
        <v>0</v>
      </c>
      <c r="G673" s="40">
        <f t="shared" si="27"/>
        <v>0</v>
      </c>
      <c r="H673" s="41"/>
    </row>
    <row r="674" spans="1:8" ht="19.149999999999999" customHeight="1" thickBot="1" x14ac:dyDescent="0.3">
      <c r="A674" s="1131"/>
      <c r="B674" s="51" t="s">
        <v>369</v>
      </c>
      <c r="C674" s="51" t="s">
        <v>358</v>
      </c>
      <c r="D674" s="51">
        <v>0</v>
      </c>
      <c r="E674" s="51">
        <v>6</v>
      </c>
      <c r="F674" s="42">
        <v>2</v>
      </c>
      <c r="G674" s="233">
        <f t="shared" si="27"/>
        <v>0.33333333333333331</v>
      </c>
      <c r="H674" s="46"/>
    </row>
    <row r="675" spans="1:8" s="261" customFormat="1" ht="16.5" customHeight="1" x14ac:dyDescent="0.25">
      <c r="A675" s="1211" t="s">
        <v>140</v>
      </c>
      <c r="B675" s="268" t="s">
        <v>357</v>
      </c>
      <c r="C675" s="268" t="s">
        <v>358</v>
      </c>
      <c r="D675" s="268">
        <v>0</v>
      </c>
      <c r="E675" s="268">
        <v>12</v>
      </c>
      <c r="F675" s="269">
        <v>5</v>
      </c>
      <c r="G675" s="231">
        <f t="shared" si="27"/>
        <v>0.41666666666666669</v>
      </c>
      <c r="H675" s="270"/>
    </row>
    <row r="676" spans="1:8" s="261" customFormat="1" ht="16.5" customHeight="1" x14ac:dyDescent="0.25">
      <c r="A676" s="1212"/>
      <c r="B676" s="266" t="s">
        <v>360</v>
      </c>
      <c r="C676" s="266" t="s">
        <v>358</v>
      </c>
      <c r="D676" s="266">
        <v>0</v>
      </c>
      <c r="E676" s="266">
        <v>96</v>
      </c>
      <c r="F676" s="271">
        <v>40</v>
      </c>
      <c r="G676" s="231">
        <f t="shared" si="27"/>
        <v>0.41666666666666669</v>
      </c>
      <c r="H676" s="272"/>
    </row>
    <row r="677" spans="1:8" s="261" customFormat="1" ht="16.5" customHeight="1" x14ac:dyDescent="0.25">
      <c r="A677" s="1212"/>
      <c r="B677" s="266" t="s">
        <v>362</v>
      </c>
      <c r="C677" s="266" t="s">
        <v>358</v>
      </c>
      <c r="D677" s="266">
        <v>0</v>
      </c>
      <c r="E677" s="266">
        <v>100</v>
      </c>
      <c r="F677" s="271">
        <v>100</v>
      </c>
      <c r="G677" s="40">
        <f t="shared" si="27"/>
        <v>1</v>
      </c>
      <c r="H677" s="272"/>
    </row>
    <row r="678" spans="1:8" s="261" customFormat="1" ht="16.5" customHeight="1" x14ac:dyDescent="0.25">
      <c r="A678" s="1212"/>
      <c r="B678" s="266" t="s">
        <v>363</v>
      </c>
      <c r="C678" s="266" t="s">
        <v>206</v>
      </c>
      <c r="D678" s="266">
        <v>0</v>
      </c>
      <c r="E678" s="375">
        <v>0.97</v>
      </c>
      <c r="F678" s="277" t="s">
        <v>454</v>
      </c>
      <c r="G678" s="376">
        <v>1.0105263157894737</v>
      </c>
      <c r="H678" s="272"/>
    </row>
    <row r="679" spans="1:8" s="261" customFormat="1" ht="16.5" customHeight="1" x14ac:dyDescent="0.25">
      <c r="A679" s="1212"/>
      <c r="B679" s="266" t="s">
        <v>365</v>
      </c>
      <c r="C679" s="266" t="s">
        <v>206</v>
      </c>
      <c r="D679" s="266">
        <v>0</v>
      </c>
      <c r="E679" s="275">
        <v>0.95</v>
      </c>
      <c r="F679" s="276">
        <v>0.95</v>
      </c>
      <c r="G679" s="232">
        <f t="shared" si="27"/>
        <v>1</v>
      </c>
      <c r="H679" s="272"/>
    </row>
    <row r="680" spans="1:8" s="261" customFormat="1" ht="16.5" customHeight="1" x14ac:dyDescent="0.25">
      <c r="A680" s="1212"/>
      <c r="B680" s="266" t="s">
        <v>367</v>
      </c>
      <c r="C680" s="266" t="s">
        <v>358</v>
      </c>
      <c r="D680" s="266">
        <v>0</v>
      </c>
      <c r="E680" s="266">
        <v>5</v>
      </c>
      <c r="F680" s="271">
        <v>1</v>
      </c>
      <c r="G680" s="40">
        <f t="shared" si="27"/>
        <v>0.2</v>
      </c>
      <c r="H680" s="272"/>
    </row>
    <row r="681" spans="1:8" s="261" customFormat="1" ht="16.5" customHeight="1" thickBot="1" x14ac:dyDescent="0.3">
      <c r="A681" s="1213"/>
      <c r="B681" s="267" t="s">
        <v>369</v>
      </c>
      <c r="C681" s="267" t="s">
        <v>358</v>
      </c>
      <c r="D681" s="273">
        <v>0</v>
      </c>
      <c r="E681" s="273">
        <v>6</v>
      </c>
      <c r="F681" s="273">
        <v>3</v>
      </c>
      <c r="G681" s="233">
        <f t="shared" si="27"/>
        <v>0.5</v>
      </c>
      <c r="H681" s="274"/>
    </row>
    <row r="682" spans="1:8" s="261" customFormat="1" ht="16.5" customHeight="1" x14ac:dyDescent="0.25">
      <c r="A682" s="1111" t="s">
        <v>141</v>
      </c>
      <c r="B682" s="268" t="s">
        <v>357</v>
      </c>
      <c r="C682" s="268" t="s">
        <v>358</v>
      </c>
      <c r="D682" s="268">
        <v>0</v>
      </c>
      <c r="E682" s="268">
        <v>12</v>
      </c>
      <c r="F682" s="269">
        <v>6</v>
      </c>
      <c r="G682" s="370">
        <f t="shared" si="27"/>
        <v>0.5</v>
      </c>
      <c r="H682" s="371"/>
    </row>
    <row r="683" spans="1:8" s="261" customFormat="1" ht="16.5" customHeight="1" x14ac:dyDescent="0.25">
      <c r="A683" s="1112"/>
      <c r="B683" s="266" t="s">
        <v>360</v>
      </c>
      <c r="C683" s="266" t="s">
        <v>358</v>
      </c>
      <c r="D683" s="266">
        <v>0</v>
      </c>
      <c r="E683" s="266">
        <v>96</v>
      </c>
      <c r="F683" s="271">
        <v>48</v>
      </c>
      <c r="G683" s="370">
        <f t="shared" si="27"/>
        <v>0.5</v>
      </c>
      <c r="H683" s="260"/>
    </row>
    <row r="684" spans="1:8" s="261" customFormat="1" ht="16.5" customHeight="1" x14ac:dyDescent="0.25">
      <c r="A684" s="1112"/>
      <c r="B684" s="266" t="s">
        <v>362</v>
      </c>
      <c r="C684" s="266" t="s">
        <v>358</v>
      </c>
      <c r="D684" s="266">
        <v>0</v>
      </c>
      <c r="E684" s="266">
        <v>100</v>
      </c>
      <c r="F684" s="271">
        <v>100</v>
      </c>
      <c r="G684" s="265">
        <f t="shared" si="27"/>
        <v>1</v>
      </c>
      <c r="H684" s="260"/>
    </row>
    <row r="685" spans="1:8" s="261" customFormat="1" ht="16.5" customHeight="1" x14ac:dyDescent="0.25">
      <c r="A685" s="1112"/>
      <c r="B685" s="266" t="s">
        <v>363</v>
      </c>
      <c r="C685" s="266" t="s">
        <v>206</v>
      </c>
      <c r="D685" s="266">
        <v>0</v>
      </c>
      <c r="E685" s="275">
        <v>0.97</v>
      </c>
      <c r="F685" s="377">
        <v>0.97699999999999998</v>
      </c>
      <c r="G685" s="187">
        <f t="shared" si="27"/>
        <v>1.0072164948453608</v>
      </c>
      <c r="H685" s="260"/>
    </row>
    <row r="686" spans="1:8" s="261" customFormat="1" ht="16.5" customHeight="1" x14ac:dyDescent="0.25">
      <c r="A686" s="1112"/>
      <c r="B686" s="266" t="s">
        <v>365</v>
      </c>
      <c r="C686" s="266" t="s">
        <v>206</v>
      </c>
      <c r="D686" s="266">
        <v>0</v>
      </c>
      <c r="E686" s="275">
        <v>0.95</v>
      </c>
      <c r="F686" s="277" t="s">
        <v>511</v>
      </c>
      <c r="G686" s="374">
        <v>0.998</v>
      </c>
      <c r="H686" s="260"/>
    </row>
    <row r="687" spans="1:8" s="261" customFormat="1" ht="16.5" customHeight="1" x14ac:dyDescent="0.25">
      <c r="A687" s="1112"/>
      <c r="B687" s="266" t="s">
        <v>367</v>
      </c>
      <c r="C687" s="266" t="s">
        <v>358</v>
      </c>
      <c r="D687" s="266">
        <v>0</v>
      </c>
      <c r="E687" s="266">
        <v>5</v>
      </c>
      <c r="F687" s="271">
        <v>1</v>
      </c>
      <c r="G687" s="373">
        <f t="shared" si="27"/>
        <v>0.2</v>
      </c>
      <c r="H687" s="260"/>
    </row>
    <row r="688" spans="1:8" ht="16.5" customHeight="1" thickBot="1" x14ac:dyDescent="0.3">
      <c r="A688" s="1113"/>
      <c r="B688" s="267" t="s">
        <v>369</v>
      </c>
      <c r="C688" s="267" t="s">
        <v>358</v>
      </c>
      <c r="D688" s="273">
        <v>0</v>
      </c>
      <c r="E688" s="273">
        <v>6</v>
      </c>
      <c r="F688" s="273">
        <v>4</v>
      </c>
      <c r="G688" s="437">
        <f t="shared" si="27"/>
        <v>0.66666666666666663</v>
      </c>
      <c r="H688" s="438"/>
    </row>
    <row r="689" spans="1:8" ht="15.6" customHeight="1" x14ac:dyDescent="0.25">
      <c r="A689" s="1111" t="s">
        <v>129</v>
      </c>
      <c r="B689" s="268" t="s">
        <v>357</v>
      </c>
      <c r="C689" s="268" t="s">
        <v>358</v>
      </c>
      <c r="D689" s="268">
        <v>0</v>
      </c>
      <c r="E689" s="268">
        <v>12</v>
      </c>
      <c r="F689" s="269">
        <v>7</v>
      </c>
      <c r="G689" s="372">
        <f>F689/E689</f>
        <v>0.58333333333333337</v>
      </c>
      <c r="H689" s="371" t="s">
        <v>520</v>
      </c>
    </row>
    <row r="690" spans="1:8" ht="15.6" customHeight="1" x14ac:dyDescent="0.25">
      <c r="A690" s="1112"/>
      <c r="B690" s="266" t="s">
        <v>360</v>
      </c>
      <c r="C690" s="266" t="s">
        <v>358</v>
      </c>
      <c r="D690" s="266">
        <v>0</v>
      </c>
      <c r="E690" s="266">
        <v>96</v>
      </c>
      <c r="F690" s="271">
        <v>56</v>
      </c>
      <c r="G690" s="372">
        <f>F690/E690</f>
        <v>0.58333333333333337</v>
      </c>
      <c r="H690" s="260" t="s">
        <v>519</v>
      </c>
    </row>
    <row r="691" spans="1:8" ht="15.6" customHeight="1" x14ac:dyDescent="0.25">
      <c r="A691" s="1112"/>
      <c r="B691" s="266" t="s">
        <v>362</v>
      </c>
      <c r="C691" s="266" t="s">
        <v>358</v>
      </c>
      <c r="D691" s="266">
        <v>0</v>
      </c>
      <c r="E691" s="266">
        <v>100</v>
      </c>
      <c r="F691" s="271">
        <v>100</v>
      </c>
      <c r="G691" s="265">
        <f>F691/E691</f>
        <v>1</v>
      </c>
      <c r="H691" s="260" t="s">
        <v>521</v>
      </c>
    </row>
    <row r="692" spans="1:8" ht="15.6" customHeight="1" x14ac:dyDescent="0.25">
      <c r="A692" s="1112"/>
      <c r="B692" s="266" t="s">
        <v>363</v>
      </c>
      <c r="C692" s="266" t="s">
        <v>206</v>
      </c>
      <c r="D692" s="266">
        <v>0</v>
      </c>
      <c r="E692" s="275">
        <v>0.97</v>
      </c>
      <c r="F692" s="377">
        <v>0.94</v>
      </c>
      <c r="G692" s="187">
        <f>F692/E692</f>
        <v>0.96907216494845361</v>
      </c>
      <c r="H692" s="260" t="s">
        <v>522</v>
      </c>
    </row>
    <row r="693" spans="1:8" ht="15.6" customHeight="1" x14ac:dyDescent="0.25">
      <c r="A693" s="1112"/>
      <c r="B693" s="266" t="s">
        <v>365</v>
      </c>
      <c r="C693" s="266" t="s">
        <v>206</v>
      </c>
      <c r="D693" s="266">
        <v>0</v>
      </c>
      <c r="E693" s="275">
        <v>0.95</v>
      </c>
      <c r="F693" s="277">
        <v>0.98</v>
      </c>
      <c r="G693" s="374">
        <v>0.998</v>
      </c>
      <c r="H693" s="260" t="s">
        <v>523</v>
      </c>
    </row>
    <row r="694" spans="1:8" ht="15.6" customHeight="1" x14ac:dyDescent="0.25">
      <c r="A694" s="1112"/>
      <c r="B694" s="266" t="s">
        <v>367</v>
      </c>
      <c r="C694" s="266" t="s">
        <v>358</v>
      </c>
      <c r="D694" s="266">
        <v>0</v>
      </c>
      <c r="E694" s="266">
        <v>5</v>
      </c>
      <c r="F694" s="271">
        <v>1</v>
      </c>
      <c r="G694" s="373">
        <f t="shared" ref="G694:G704" si="28">F694/E694</f>
        <v>0.2</v>
      </c>
      <c r="H694" s="260" t="s">
        <v>524</v>
      </c>
    </row>
    <row r="695" spans="1:8" ht="15.6" customHeight="1" thickBot="1" x14ac:dyDescent="0.3">
      <c r="A695" s="1112"/>
      <c r="B695" s="482" t="s">
        <v>369</v>
      </c>
      <c r="C695" s="482" t="s">
        <v>358</v>
      </c>
      <c r="D695" s="483">
        <v>0</v>
      </c>
      <c r="E695" s="483">
        <v>6</v>
      </c>
      <c r="F695" s="483">
        <v>6</v>
      </c>
      <c r="G695" s="484">
        <f t="shared" si="28"/>
        <v>1</v>
      </c>
      <c r="H695" s="485" t="s">
        <v>525</v>
      </c>
    </row>
    <row r="696" spans="1:8" ht="15.6" customHeight="1" x14ac:dyDescent="0.25">
      <c r="A696" s="1120" t="s">
        <v>130</v>
      </c>
      <c r="B696" s="477" t="s">
        <v>357</v>
      </c>
      <c r="C696" s="490" t="s">
        <v>358</v>
      </c>
      <c r="D696" s="492">
        <v>0</v>
      </c>
      <c r="E696" s="492">
        <v>12</v>
      </c>
      <c r="F696" s="497">
        <v>8</v>
      </c>
      <c r="G696" s="501">
        <f t="shared" si="28"/>
        <v>0.66666666666666663</v>
      </c>
      <c r="H696" s="506" t="s">
        <v>537</v>
      </c>
    </row>
    <row r="697" spans="1:8" ht="15.6" customHeight="1" x14ac:dyDescent="0.25">
      <c r="A697" s="1121"/>
      <c r="B697" s="478" t="s">
        <v>360</v>
      </c>
      <c r="C697" s="491" t="s">
        <v>358</v>
      </c>
      <c r="D697" s="493">
        <v>0</v>
      </c>
      <c r="E697" s="493">
        <v>96</v>
      </c>
      <c r="F697" s="498">
        <v>64</v>
      </c>
      <c r="G697" s="502">
        <f t="shared" si="28"/>
        <v>0.66666666666666663</v>
      </c>
      <c r="H697" s="507" t="s">
        <v>538</v>
      </c>
    </row>
    <row r="698" spans="1:8" ht="15.6" customHeight="1" x14ac:dyDescent="0.25">
      <c r="A698" s="1121"/>
      <c r="B698" s="478" t="s">
        <v>362</v>
      </c>
      <c r="C698" s="491" t="s">
        <v>358</v>
      </c>
      <c r="D698" s="493">
        <v>0</v>
      </c>
      <c r="E698" s="493">
        <v>100</v>
      </c>
      <c r="F698" s="498">
        <v>100</v>
      </c>
      <c r="G698" s="503">
        <f t="shared" si="28"/>
        <v>1</v>
      </c>
      <c r="H698" s="507" t="s">
        <v>534</v>
      </c>
    </row>
    <row r="699" spans="1:8" ht="15.6" customHeight="1" x14ac:dyDescent="0.25">
      <c r="A699" s="1121"/>
      <c r="B699" s="478" t="s">
        <v>363</v>
      </c>
      <c r="C699" s="491" t="s">
        <v>206</v>
      </c>
      <c r="D699" s="493">
        <v>0</v>
      </c>
      <c r="E699" s="496">
        <v>0.97</v>
      </c>
      <c r="F699" s="499">
        <v>0.94</v>
      </c>
      <c r="G699" s="504">
        <f t="shared" si="28"/>
        <v>0.96907216494845361</v>
      </c>
      <c r="H699" s="507" t="s">
        <v>535</v>
      </c>
    </row>
    <row r="700" spans="1:8" ht="15.6" customHeight="1" x14ac:dyDescent="0.25">
      <c r="A700" s="1121"/>
      <c r="B700" s="478" t="s">
        <v>365</v>
      </c>
      <c r="C700" s="491" t="s">
        <v>206</v>
      </c>
      <c r="D700" s="493">
        <v>0</v>
      </c>
      <c r="E700" s="496">
        <v>0.95</v>
      </c>
      <c r="F700" s="500">
        <v>0.97</v>
      </c>
      <c r="G700" s="505">
        <f t="shared" si="28"/>
        <v>1.0210526315789474</v>
      </c>
      <c r="H700" s="507" t="s">
        <v>536</v>
      </c>
    </row>
    <row r="701" spans="1:8" ht="15.6" customHeight="1" x14ac:dyDescent="0.25">
      <c r="A701" s="1121"/>
      <c r="B701" s="478" t="s">
        <v>367</v>
      </c>
      <c r="C701" s="491" t="s">
        <v>358</v>
      </c>
      <c r="D701" s="493">
        <v>0</v>
      </c>
      <c r="E701" s="493">
        <v>8</v>
      </c>
      <c r="F701" s="498">
        <v>2</v>
      </c>
      <c r="G701" s="505">
        <f t="shared" si="28"/>
        <v>0.25</v>
      </c>
      <c r="H701" s="507" t="s">
        <v>539</v>
      </c>
    </row>
    <row r="702" spans="1:8" ht="15.6" customHeight="1" thickBot="1" x14ac:dyDescent="0.3">
      <c r="A702" s="1122"/>
      <c r="B702" s="494" t="s">
        <v>369</v>
      </c>
      <c r="C702" s="489" t="s">
        <v>358</v>
      </c>
      <c r="D702" s="495">
        <v>0</v>
      </c>
      <c r="E702" s="495">
        <v>6</v>
      </c>
      <c r="F702" s="495">
        <v>6</v>
      </c>
      <c r="G702" s="508">
        <f t="shared" si="28"/>
        <v>1</v>
      </c>
      <c r="H702" s="509" t="s">
        <v>540</v>
      </c>
    </row>
    <row r="703" spans="1:8" ht="15.6" customHeight="1" x14ac:dyDescent="0.25">
      <c r="A703" s="1112" t="s">
        <v>131</v>
      </c>
      <c r="B703" s="486" t="s">
        <v>357</v>
      </c>
      <c r="C703" s="486" t="s">
        <v>358</v>
      </c>
      <c r="D703" s="486">
        <v>0</v>
      </c>
      <c r="E703" s="486">
        <v>12</v>
      </c>
      <c r="F703" s="487">
        <v>9</v>
      </c>
      <c r="G703" s="488">
        <f t="shared" si="28"/>
        <v>0.75</v>
      </c>
      <c r="H703" s="506" t="s">
        <v>537</v>
      </c>
    </row>
    <row r="704" spans="1:8" ht="15.6" customHeight="1" x14ac:dyDescent="0.25">
      <c r="A704" s="1112"/>
      <c r="B704" s="266" t="s">
        <v>360</v>
      </c>
      <c r="C704" s="266" t="s">
        <v>358</v>
      </c>
      <c r="D704" s="266">
        <v>0</v>
      </c>
      <c r="E704" s="266">
        <v>96</v>
      </c>
      <c r="F704" s="271">
        <v>72</v>
      </c>
      <c r="G704" s="488">
        <f t="shared" si="28"/>
        <v>0.75</v>
      </c>
      <c r="H704" s="507" t="s">
        <v>538</v>
      </c>
    </row>
    <row r="705" spans="1:8" ht="15.6" customHeight="1" x14ac:dyDescent="0.25">
      <c r="A705" s="1112"/>
      <c r="B705" s="266" t="s">
        <v>362</v>
      </c>
      <c r="C705" s="266" t="s">
        <v>358</v>
      </c>
      <c r="D705" s="266">
        <v>0</v>
      </c>
      <c r="E705" s="266">
        <v>100</v>
      </c>
      <c r="F705" s="498">
        <v>100</v>
      </c>
      <c r="G705" s="503">
        <f t="shared" ref="G705:G707" si="29">F705/E705</f>
        <v>1</v>
      </c>
      <c r="H705" s="260" t="s">
        <v>580</v>
      </c>
    </row>
    <row r="706" spans="1:8" ht="15.6" customHeight="1" x14ac:dyDescent="0.25">
      <c r="A706" s="1112"/>
      <c r="B706" s="266" t="s">
        <v>363</v>
      </c>
      <c r="C706" s="266" t="s">
        <v>206</v>
      </c>
      <c r="D706" s="266">
        <v>0</v>
      </c>
      <c r="E706" s="275">
        <v>0.97</v>
      </c>
      <c r="F706" s="499">
        <v>0.94</v>
      </c>
      <c r="G706" s="504">
        <f t="shared" si="29"/>
        <v>0.96907216494845361</v>
      </c>
      <c r="H706" s="507" t="s">
        <v>581</v>
      </c>
    </row>
    <row r="707" spans="1:8" ht="15.6" customHeight="1" x14ac:dyDescent="0.25">
      <c r="A707" s="1112"/>
      <c r="B707" s="266" t="s">
        <v>365</v>
      </c>
      <c r="C707" s="266" t="s">
        <v>206</v>
      </c>
      <c r="D707" s="266">
        <v>0</v>
      </c>
      <c r="E707" s="275">
        <v>0.95</v>
      </c>
      <c r="F707" s="500">
        <v>0.97</v>
      </c>
      <c r="G707" s="505">
        <f t="shared" si="29"/>
        <v>1.0210526315789474</v>
      </c>
      <c r="H707" s="260" t="s">
        <v>582</v>
      </c>
    </row>
    <row r="708" spans="1:8" ht="15.6" customHeight="1" x14ac:dyDescent="0.25">
      <c r="A708" s="1112"/>
      <c r="B708" s="266" t="s">
        <v>367</v>
      </c>
      <c r="C708" s="266" t="s">
        <v>358</v>
      </c>
      <c r="D708" s="266">
        <v>0</v>
      </c>
      <c r="E708" s="266">
        <v>5</v>
      </c>
      <c r="F708" s="271">
        <v>4</v>
      </c>
      <c r="G708" s="373"/>
      <c r="H708" s="507" t="s">
        <v>583</v>
      </c>
    </row>
    <row r="709" spans="1:8" ht="15.6" customHeight="1" thickBot="1" x14ac:dyDescent="0.3">
      <c r="A709" s="1113"/>
      <c r="B709" s="267" t="s">
        <v>369</v>
      </c>
      <c r="C709" s="267" t="s">
        <v>358</v>
      </c>
      <c r="D709" s="273">
        <v>0</v>
      </c>
      <c r="E709" s="273">
        <v>6</v>
      </c>
      <c r="F709" s="495">
        <v>6</v>
      </c>
      <c r="G709" s="508">
        <f t="shared" ref="G709" si="30">F709/E709</f>
        <v>1</v>
      </c>
      <c r="H709" s="509" t="s">
        <v>540</v>
      </c>
    </row>
    <row r="710" spans="1:8" ht="15.6" customHeight="1" x14ac:dyDescent="0.25">
      <c r="A710" s="1111" t="s">
        <v>133</v>
      </c>
      <c r="B710" s="268" t="s">
        <v>357</v>
      </c>
      <c r="C710" s="268" t="s">
        <v>358</v>
      </c>
      <c r="D710" s="268">
        <v>0</v>
      </c>
      <c r="E710" s="268">
        <v>12</v>
      </c>
      <c r="F710" s="269"/>
      <c r="G710" s="372"/>
      <c r="H710" s="371"/>
    </row>
    <row r="711" spans="1:8" ht="15.6" customHeight="1" x14ac:dyDescent="0.25">
      <c r="A711" s="1112"/>
      <c r="B711" s="266" t="s">
        <v>360</v>
      </c>
      <c r="C711" s="266" t="s">
        <v>358</v>
      </c>
      <c r="D711" s="266">
        <v>0</v>
      </c>
      <c r="E711" s="266">
        <v>96</v>
      </c>
      <c r="F711" s="271"/>
      <c r="G711" s="372"/>
      <c r="H711" s="260"/>
    </row>
    <row r="712" spans="1:8" ht="15.6" customHeight="1" x14ac:dyDescent="0.25">
      <c r="A712" s="1112"/>
      <c r="B712" s="266" t="s">
        <v>362</v>
      </c>
      <c r="C712" s="266" t="s">
        <v>358</v>
      </c>
      <c r="D712" s="266">
        <v>0</v>
      </c>
      <c r="E712" s="266">
        <v>100</v>
      </c>
      <c r="F712" s="271"/>
      <c r="G712" s="265"/>
      <c r="H712" s="260"/>
    </row>
    <row r="713" spans="1:8" ht="15.6" customHeight="1" x14ac:dyDescent="0.25">
      <c r="A713" s="1112"/>
      <c r="B713" s="266" t="s">
        <v>363</v>
      </c>
      <c r="C713" s="266" t="s">
        <v>206</v>
      </c>
      <c r="D713" s="266">
        <v>0</v>
      </c>
      <c r="E713" s="275">
        <v>0.97</v>
      </c>
      <c r="F713" s="377"/>
      <c r="G713" s="187"/>
      <c r="H713" s="260"/>
    </row>
    <row r="714" spans="1:8" ht="15.6" customHeight="1" x14ac:dyDescent="0.25">
      <c r="A714" s="1112"/>
      <c r="B714" s="266" t="s">
        <v>365</v>
      </c>
      <c r="C714" s="266" t="s">
        <v>206</v>
      </c>
      <c r="D714" s="266">
        <v>0</v>
      </c>
      <c r="E714" s="275">
        <v>0.95</v>
      </c>
      <c r="F714" s="277"/>
      <c r="G714" s="374"/>
      <c r="H714" s="260"/>
    </row>
    <row r="715" spans="1:8" ht="15.6" customHeight="1" x14ac:dyDescent="0.25">
      <c r="A715" s="1112"/>
      <c r="B715" s="266" t="s">
        <v>367</v>
      </c>
      <c r="C715" s="266" t="s">
        <v>358</v>
      </c>
      <c r="D715" s="266">
        <v>0</v>
      </c>
      <c r="E715" s="266">
        <v>5</v>
      </c>
      <c r="F715" s="271"/>
      <c r="G715" s="373"/>
      <c r="H715" s="260"/>
    </row>
    <row r="716" spans="1:8" ht="15.6" customHeight="1" thickBot="1" x14ac:dyDescent="0.3">
      <c r="A716" s="1113"/>
      <c r="B716" s="267" t="s">
        <v>369</v>
      </c>
      <c r="C716" s="267" t="s">
        <v>358</v>
      </c>
      <c r="D716" s="273">
        <v>0</v>
      </c>
      <c r="E716" s="273">
        <v>6</v>
      </c>
      <c r="F716" s="273"/>
      <c r="G716" s="437"/>
      <c r="H716" s="438"/>
    </row>
    <row r="717" spans="1:8" ht="15.6" customHeight="1" x14ac:dyDescent="0.25">
      <c r="A717" s="1111" t="s">
        <v>134</v>
      </c>
      <c r="B717" s="268" t="s">
        <v>357</v>
      </c>
      <c r="C717" s="268" t="s">
        <v>358</v>
      </c>
      <c r="D717" s="268">
        <v>0</v>
      </c>
      <c r="E717" s="268">
        <v>12</v>
      </c>
      <c r="F717" s="269"/>
      <c r="G717" s="372"/>
      <c r="H717" s="371"/>
    </row>
    <row r="718" spans="1:8" ht="15.6" customHeight="1" x14ac:dyDescent="0.25">
      <c r="A718" s="1112"/>
      <c r="B718" s="266" t="s">
        <v>360</v>
      </c>
      <c r="C718" s="266" t="s">
        <v>358</v>
      </c>
      <c r="D718" s="266">
        <v>0</v>
      </c>
      <c r="E718" s="266">
        <v>96</v>
      </c>
      <c r="F718" s="271"/>
      <c r="G718" s="372"/>
      <c r="H718" s="260"/>
    </row>
    <row r="719" spans="1:8" ht="15.6" customHeight="1" x14ac:dyDescent="0.25">
      <c r="A719" s="1112"/>
      <c r="B719" s="266" t="s">
        <v>362</v>
      </c>
      <c r="C719" s="266" t="s">
        <v>358</v>
      </c>
      <c r="D719" s="266">
        <v>0</v>
      </c>
      <c r="E719" s="266">
        <v>100</v>
      </c>
      <c r="F719" s="271"/>
      <c r="G719" s="265"/>
      <c r="H719" s="260"/>
    </row>
    <row r="720" spans="1:8" ht="15.6" customHeight="1" x14ac:dyDescent="0.25">
      <c r="A720" s="1112"/>
      <c r="B720" s="266" t="s">
        <v>363</v>
      </c>
      <c r="C720" s="266" t="s">
        <v>206</v>
      </c>
      <c r="D720" s="266">
        <v>0</v>
      </c>
      <c r="E720" s="275">
        <v>0.97</v>
      </c>
      <c r="F720" s="377"/>
      <c r="G720" s="187"/>
      <c r="H720" s="260"/>
    </row>
    <row r="721" spans="1:44" ht="15.6" customHeight="1" x14ac:dyDescent="0.25">
      <c r="A721" s="1112"/>
      <c r="B721" s="266" t="s">
        <v>365</v>
      </c>
      <c r="C721" s="266" t="s">
        <v>206</v>
      </c>
      <c r="D721" s="266">
        <v>0</v>
      </c>
      <c r="E721" s="275">
        <v>0.95</v>
      </c>
      <c r="F721" s="277"/>
      <c r="G721" s="374"/>
      <c r="H721" s="260"/>
    </row>
    <row r="722" spans="1:44" ht="15.6" customHeight="1" x14ac:dyDescent="0.25">
      <c r="A722" s="1112"/>
      <c r="B722" s="266" t="s">
        <v>367</v>
      </c>
      <c r="C722" s="266" t="s">
        <v>358</v>
      </c>
      <c r="D722" s="266">
        <v>0</v>
      </c>
      <c r="E722" s="266">
        <v>5</v>
      </c>
      <c r="F722" s="271"/>
      <c r="G722" s="373"/>
      <c r="H722" s="260"/>
    </row>
    <row r="723" spans="1:44" ht="15.6" customHeight="1" thickBot="1" x14ac:dyDescent="0.3">
      <c r="A723" s="1113"/>
      <c r="B723" s="267" t="s">
        <v>369</v>
      </c>
      <c r="C723" s="267" t="s">
        <v>358</v>
      </c>
      <c r="D723" s="273">
        <v>0</v>
      </c>
      <c r="E723" s="273">
        <v>6</v>
      </c>
      <c r="F723" s="273"/>
      <c r="G723" s="437"/>
      <c r="H723" s="438"/>
    </row>
    <row r="724" spans="1:44" hidden="1" x14ac:dyDescent="0.25">
      <c r="A724" s="43" t="s">
        <v>136</v>
      </c>
      <c r="B724" s="40"/>
      <c r="C724" s="40"/>
      <c r="D724" s="40"/>
      <c r="E724" s="40"/>
      <c r="F724" s="40"/>
      <c r="G724" s="40" t="e">
        <f>F724/E724</f>
        <v>#DIV/0!</v>
      </c>
      <c r="H724" s="41"/>
    </row>
    <row r="725" spans="1:44" hidden="1" x14ac:dyDescent="0.25">
      <c r="A725" s="43" t="s">
        <v>137</v>
      </c>
      <c r="B725" s="40"/>
      <c r="C725" s="40"/>
      <c r="D725" s="40"/>
      <c r="E725" s="40"/>
      <c r="F725" s="40"/>
      <c r="G725" s="40" t="e">
        <f t="shared" ref="G725:G735" si="31">F725/E725</f>
        <v>#DIV/0!</v>
      </c>
      <c r="H725" s="41"/>
    </row>
    <row r="726" spans="1:44" hidden="1" x14ac:dyDescent="0.25">
      <c r="A726" s="43" t="s">
        <v>138</v>
      </c>
      <c r="B726" s="40"/>
      <c r="C726" s="40"/>
      <c r="D726" s="40"/>
      <c r="E726" s="40"/>
      <c r="F726" s="40"/>
      <c r="G726" s="40" t="e">
        <f t="shared" si="31"/>
        <v>#DIV/0!</v>
      </c>
      <c r="H726" s="41"/>
    </row>
    <row r="727" spans="1:44" hidden="1" x14ac:dyDescent="0.25">
      <c r="A727" s="43" t="s">
        <v>139</v>
      </c>
      <c r="B727" s="40"/>
      <c r="C727" s="40"/>
      <c r="D727" s="40"/>
      <c r="E727" s="40"/>
      <c r="F727" s="40"/>
      <c r="G727" s="40" t="e">
        <f t="shared" si="31"/>
        <v>#DIV/0!</v>
      </c>
      <c r="H727" s="41"/>
    </row>
    <row r="728" spans="1:44" hidden="1" x14ac:dyDescent="0.25">
      <c r="A728" s="43" t="s">
        <v>140</v>
      </c>
      <c r="B728" s="40"/>
      <c r="C728" s="40"/>
      <c r="D728" s="40"/>
      <c r="E728" s="40"/>
      <c r="F728" s="40"/>
      <c r="G728" s="40" t="e">
        <f t="shared" si="31"/>
        <v>#DIV/0!</v>
      </c>
      <c r="H728" s="41"/>
    </row>
    <row r="729" spans="1:44" hidden="1" x14ac:dyDescent="0.25">
      <c r="A729" s="43" t="s">
        <v>141</v>
      </c>
      <c r="B729" s="40"/>
      <c r="C729" s="40"/>
      <c r="D729" s="40"/>
      <c r="E729" s="40"/>
      <c r="F729" s="40"/>
      <c r="G729" s="40" t="e">
        <f t="shared" si="31"/>
        <v>#DIV/0!</v>
      </c>
      <c r="H729" s="41"/>
    </row>
    <row r="730" spans="1:44" hidden="1" x14ac:dyDescent="0.25">
      <c r="A730" s="43" t="s">
        <v>129</v>
      </c>
      <c r="B730" s="40"/>
      <c r="C730" s="40"/>
      <c r="D730" s="40"/>
      <c r="E730" s="40"/>
      <c r="F730" s="40"/>
      <c r="G730" s="40" t="e">
        <f t="shared" si="31"/>
        <v>#DIV/0!</v>
      </c>
      <c r="H730" s="41"/>
    </row>
    <row r="731" spans="1:44" hidden="1" x14ac:dyDescent="0.25">
      <c r="A731" s="43" t="s">
        <v>130</v>
      </c>
      <c r="B731" s="40"/>
      <c r="C731" s="40"/>
      <c r="D731" s="40"/>
      <c r="E731" s="40"/>
      <c r="F731" s="40"/>
      <c r="G731" s="40" t="e">
        <f t="shared" si="31"/>
        <v>#DIV/0!</v>
      </c>
      <c r="H731" s="41"/>
    </row>
    <row r="732" spans="1:44" hidden="1" x14ac:dyDescent="0.25">
      <c r="A732" s="43" t="s">
        <v>131</v>
      </c>
      <c r="B732" s="40"/>
      <c r="C732" s="40"/>
      <c r="D732" s="40"/>
      <c r="E732" s="40"/>
      <c r="F732" s="40"/>
      <c r="G732" s="40" t="e">
        <f t="shared" si="31"/>
        <v>#DIV/0!</v>
      </c>
      <c r="H732" s="41"/>
    </row>
    <row r="733" spans="1:44" hidden="1" x14ac:dyDescent="0.25">
      <c r="A733" s="43" t="s">
        <v>132</v>
      </c>
      <c r="B733" s="40"/>
      <c r="C733" s="40"/>
      <c r="D733" s="40"/>
      <c r="E733" s="40"/>
      <c r="F733" s="40"/>
      <c r="G733" s="40" t="e">
        <f t="shared" si="31"/>
        <v>#DIV/0!</v>
      </c>
      <c r="H733" s="41"/>
    </row>
    <row r="734" spans="1:44" hidden="1" x14ac:dyDescent="0.25">
      <c r="A734" s="43" t="s">
        <v>133</v>
      </c>
      <c r="B734" s="40"/>
      <c r="C734" s="40"/>
      <c r="D734" s="40"/>
      <c r="E734" s="40"/>
      <c r="F734" s="40"/>
      <c r="G734" s="40" t="e">
        <f t="shared" si="31"/>
        <v>#DIV/0!</v>
      </c>
      <c r="H734" s="41"/>
    </row>
    <row r="735" spans="1:44" ht="15.75" hidden="1" thickBot="1" x14ac:dyDescent="0.3">
      <c r="A735" s="44" t="s">
        <v>134</v>
      </c>
      <c r="B735" s="42"/>
      <c r="C735" s="42"/>
      <c r="D735" s="42"/>
      <c r="E735" s="42"/>
      <c r="F735" s="42"/>
      <c r="G735" s="42" t="e">
        <f t="shared" si="31"/>
        <v>#DIV/0!</v>
      </c>
      <c r="H735" s="46"/>
    </row>
    <row r="736" spans="1:44" ht="26.25" customHeight="1" x14ac:dyDescent="0.25">
      <c r="A736" s="24" t="s">
        <v>35</v>
      </c>
      <c r="B736" s="22"/>
      <c r="C736" s="22"/>
      <c r="D736" s="22"/>
      <c r="E736" s="23"/>
      <c r="F736" s="23"/>
      <c r="G736" s="23"/>
      <c r="H736" s="23"/>
      <c r="I736" s="23"/>
      <c r="J736" s="23"/>
      <c r="K736" s="23"/>
      <c r="L736" s="23"/>
      <c r="M736" s="23"/>
      <c r="N736" s="23"/>
      <c r="O736" s="23"/>
      <c r="P736" s="23"/>
      <c r="Q736" s="23"/>
      <c r="R736" s="23"/>
      <c r="S736" s="23"/>
      <c r="T736" s="23"/>
      <c r="U736" s="23"/>
      <c r="V736" s="23"/>
      <c r="W736" s="23"/>
      <c r="X736" s="22"/>
      <c r="Y736" s="22"/>
      <c r="Z736" s="22"/>
      <c r="AA736" s="22"/>
      <c r="AB736" s="22"/>
      <c r="AC736" s="22"/>
      <c r="AD736" s="25"/>
      <c r="AE736" s="25"/>
      <c r="AF736" s="25"/>
      <c r="AG736" s="25"/>
      <c r="AH736" s="25"/>
      <c r="AI736" s="25"/>
      <c r="AJ736" s="35"/>
      <c r="AK736" s="35"/>
      <c r="AL736" s="26"/>
      <c r="AM736" s="26"/>
      <c r="AN736" s="26"/>
      <c r="AO736" s="26"/>
      <c r="AP736" s="26"/>
      <c r="AQ736" s="26"/>
      <c r="AR736" s="26"/>
    </row>
    <row r="737" spans="1:15" x14ac:dyDescent="0.25">
      <c r="A737" s="31" t="s">
        <v>36</v>
      </c>
      <c r="B737" s="951" t="s">
        <v>37</v>
      </c>
      <c r="C737" s="952"/>
      <c r="D737" s="952"/>
      <c r="E737" s="952"/>
      <c r="F737" s="952"/>
      <c r="G737" s="952"/>
      <c r="H737" s="953"/>
      <c r="I737" s="954" t="s">
        <v>38</v>
      </c>
      <c r="J737" s="955"/>
      <c r="K737" s="955"/>
      <c r="L737" s="955"/>
      <c r="M737" s="955"/>
      <c r="N737" s="955"/>
      <c r="O737" s="956"/>
    </row>
    <row r="738" spans="1:15" x14ac:dyDescent="0.25">
      <c r="A738" s="20">
        <v>13</v>
      </c>
      <c r="B738" s="924" t="s">
        <v>91</v>
      </c>
      <c r="C738" s="924"/>
      <c r="D738" s="924"/>
      <c r="E738" s="924"/>
      <c r="F738" s="924"/>
      <c r="G738" s="924"/>
      <c r="H738" s="924"/>
      <c r="I738" s="924" t="s">
        <v>82</v>
      </c>
      <c r="J738" s="924"/>
      <c r="K738" s="924"/>
      <c r="L738" s="924"/>
      <c r="M738" s="924"/>
      <c r="N738" s="924"/>
      <c r="O738" s="924"/>
    </row>
    <row r="739" spans="1:15" x14ac:dyDescent="0.25">
      <c r="A739" s="20">
        <v>14</v>
      </c>
      <c r="B739" s="924" t="s">
        <v>273</v>
      </c>
      <c r="C739" s="924"/>
      <c r="D739" s="924"/>
      <c r="E739" s="924"/>
      <c r="F739" s="924"/>
      <c r="G739" s="924"/>
      <c r="H739" s="924"/>
      <c r="I739" s="925" t="s">
        <v>436</v>
      </c>
      <c r="J739" s="925"/>
      <c r="K739" s="925"/>
      <c r="L739" s="925"/>
      <c r="M739" s="925"/>
      <c r="N739" s="925"/>
      <c r="O739" s="925"/>
    </row>
  </sheetData>
  <sheetProtection formatCells="0" formatColumns="0" formatRows="0" insertHyperlinks="0" sort="0" autoFilter="0" pivotTables="0"/>
  <mergeCells count="327">
    <mergeCell ref="A689:A695"/>
    <mergeCell ref="A682:A688"/>
    <mergeCell ref="A675:A681"/>
    <mergeCell ref="A668:A674"/>
    <mergeCell ref="C381:C383"/>
    <mergeCell ref="A334:A337"/>
    <mergeCell ref="B334:B336"/>
    <mergeCell ref="C334:C336"/>
    <mergeCell ref="A338:A341"/>
    <mergeCell ref="B338:B340"/>
    <mergeCell ref="C338:C340"/>
    <mergeCell ref="A342:A345"/>
    <mergeCell ref="B342:B344"/>
    <mergeCell ref="A381:A384"/>
    <mergeCell ref="C369:C371"/>
    <mergeCell ref="A425:H425"/>
    <mergeCell ref="A427:A433"/>
    <mergeCell ref="A609:A615"/>
    <mergeCell ref="A616:A622"/>
    <mergeCell ref="A567:A573"/>
    <mergeCell ref="A574:A580"/>
    <mergeCell ref="A581:A587"/>
    <mergeCell ref="A588:A594"/>
    <mergeCell ref="A595:A601"/>
    <mergeCell ref="A322:A325"/>
    <mergeCell ref="A330:A333"/>
    <mergeCell ref="B330:B332"/>
    <mergeCell ref="C330:C332"/>
    <mergeCell ref="A195:A197"/>
    <mergeCell ref="B195:B196"/>
    <mergeCell ref="C195:C196"/>
    <mergeCell ref="A385:A388"/>
    <mergeCell ref="B385:B387"/>
    <mergeCell ref="C385:C387"/>
    <mergeCell ref="C310:C312"/>
    <mergeCell ref="A314:A317"/>
    <mergeCell ref="B314:B316"/>
    <mergeCell ref="A354:A357"/>
    <mergeCell ref="B354:B356"/>
    <mergeCell ref="C354:C356"/>
    <mergeCell ref="B373:B375"/>
    <mergeCell ref="C373:C375"/>
    <mergeCell ref="C326:C328"/>
    <mergeCell ref="A346:A349"/>
    <mergeCell ref="B365:B367"/>
    <mergeCell ref="C365:C367"/>
    <mergeCell ref="A318:A321"/>
    <mergeCell ref="B318:B320"/>
    <mergeCell ref="B189:B190"/>
    <mergeCell ref="C189:C190"/>
    <mergeCell ref="A189:A191"/>
    <mergeCell ref="A373:A376"/>
    <mergeCell ref="B377:B379"/>
    <mergeCell ref="C377:C379"/>
    <mergeCell ref="A377:A380"/>
    <mergeCell ref="C318:C320"/>
    <mergeCell ref="C287:C289"/>
    <mergeCell ref="A287:A290"/>
    <mergeCell ref="A303:A306"/>
    <mergeCell ref="A291:A294"/>
    <mergeCell ref="A295:A298"/>
    <mergeCell ref="B291:B293"/>
    <mergeCell ref="C291:C293"/>
    <mergeCell ref="B295:B297"/>
    <mergeCell ref="C295:C297"/>
    <mergeCell ref="B299:B301"/>
    <mergeCell ref="C299:C301"/>
    <mergeCell ref="C342:C344"/>
    <mergeCell ref="C346:C348"/>
    <mergeCell ref="A350:A353"/>
    <mergeCell ref="B350:B352"/>
    <mergeCell ref="C350:C352"/>
    <mergeCell ref="A114:A116"/>
    <mergeCell ref="B114:B115"/>
    <mergeCell ref="A177:A179"/>
    <mergeCell ref="B177:B178"/>
    <mergeCell ref="C177:C178"/>
    <mergeCell ref="C259:C261"/>
    <mergeCell ref="A259:A262"/>
    <mergeCell ref="B263:B265"/>
    <mergeCell ref="C263:C265"/>
    <mergeCell ref="A263:A266"/>
    <mergeCell ref="A236:A239"/>
    <mergeCell ref="B236:B238"/>
    <mergeCell ref="C236:C238"/>
    <mergeCell ref="A240:A243"/>
    <mergeCell ref="B240:B242"/>
    <mergeCell ref="C240:C242"/>
    <mergeCell ref="A244:A247"/>
    <mergeCell ref="B244:B246"/>
    <mergeCell ref="C244:C246"/>
    <mergeCell ref="C114:C115"/>
    <mergeCell ref="A117:A119"/>
    <mergeCell ref="B117:B118"/>
    <mergeCell ref="C117:C118"/>
    <mergeCell ref="A153:A155"/>
    <mergeCell ref="A90:A92"/>
    <mergeCell ref="B90:B91"/>
    <mergeCell ref="C90:C91"/>
    <mergeCell ref="A93:A95"/>
    <mergeCell ref="B93:B94"/>
    <mergeCell ref="C93:C94"/>
    <mergeCell ref="A84:A86"/>
    <mergeCell ref="B84:B85"/>
    <mergeCell ref="C84:C85"/>
    <mergeCell ref="A87:A89"/>
    <mergeCell ref="B87:B88"/>
    <mergeCell ref="C87:C88"/>
    <mergeCell ref="A108:A110"/>
    <mergeCell ref="B108:B109"/>
    <mergeCell ref="C108:C109"/>
    <mergeCell ref="A97:N97"/>
    <mergeCell ref="A99:A101"/>
    <mergeCell ref="B99:B100"/>
    <mergeCell ref="C99:C100"/>
    <mergeCell ref="A102:A104"/>
    <mergeCell ref="B102:B103"/>
    <mergeCell ref="C102:C103"/>
    <mergeCell ref="A105:A107"/>
    <mergeCell ref="B105:B106"/>
    <mergeCell ref="C105:C106"/>
    <mergeCell ref="A1:B3"/>
    <mergeCell ref="C1:N1"/>
    <mergeCell ref="C2:N2"/>
    <mergeCell ref="C3:G3"/>
    <mergeCell ref="H3:N3"/>
    <mergeCell ref="A4:B4"/>
    <mergeCell ref="A61:H61"/>
    <mergeCell ref="A76:N76"/>
    <mergeCell ref="A78:A80"/>
    <mergeCell ref="B78:B79"/>
    <mergeCell ref="C78:C79"/>
    <mergeCell ref="C4:N4"/>
    <mergeCell ref="C5:N5"/>
    <mergeCell ref="A5:B5"/>
    <mergeCell ref="A7:H7"/>
    <mergeCell ref="A16:H16"/>
    <mergeCell ref="A31:H31"/>
    <mergeCell ref="A46:H46"/>
    <mergeCell ref="A81:A83"/>
    <mergeCell ref="B81:B82"/>
    <mergeCell ref="C81:C82"/>
    <mergeCell ref="A111:A113"/>
    <mergeCell ref="B111:B112"/>
    <mergeCell ref="C111:C112"/>
    <mergeCell ref="C147:C148"/>
    <mergeCell ref="A129:A131"/>
    <mergeCell ref="B129:B130"/>
    <mergeCell ref="C129:C130"/>
    <mergeCell ref="A132:A134"/>
    <mergeCell ref="B132:B133"/>
    <mergeCell ref="C132:C133"/>
    <mergeCell ref="A136:N136"/>
    <mergeCell ref="A120:A122"/>
    <mergeCell ref="B120:B121"/>
    <mergeCell ref="C120:C121"/>
    <mergeCell ref="A123:A125"/>
    <mergeCell ref="B123:B124"/>
    <mergeCell ref="C123:C124"/>
    <mergeCell ref="A126:A128"/>
    <mergeCell ref="B126:B127"/>
    <mergeCell ref="C126:C127"/>
    <mergeCell ref="A147:A149"/>
    <mergeCell ref="B147:B148"/>
    <mergeCell ref="B138:B139"/>
    <mergeCell ref="C138:C139"/>
    <mergeCell ref="B153:B154"/>
    <mergeCell ref="C153:C154"/>
    <mergeCell ref="B180:B181"/>
    <mergeCell ref="C180:C181"/>
    <mergeCell ref="B150:B151"/>
    <mergeCell ref="C150:C151"/>
    <mergeCell ref="A150:A152"/>
    <mergeCell ref="A175:N175"/>
    <mergeCell ref="B159:B160"/>
    <mergeCell ref="C159:C160"/>
    <mergeCell ref="A159:A161"/>
    <mergeCell ref="A156:A158"/>
    <mergeCell ref="B156:B157"/>
    <mergeCell ref="C156:C157"/>
    <mergeCell ref="B171:B172"/>
    <mergeCell ref="C171:C172"/>
    <mergeCell ref="A171:A173"/>
    <mergeCell ref="B165:B166"/>
    <mergeCell ref="C165:C166"/>
    <mergeCell ref="A165:A167"/>
    <mergeCell ref="B162:B163"/>
    <mergeCell ref="A138:A140"/>
    <mergeCell ref="A141:A143"/>
    <mergeCell ref="B141:B142"/>
    <mergeCell ref="C141:C142"/>
    <mergeCell ref="B144:B145"/>
    <mergeCell ref="C144:C145"/>
    <mergeCell ref="A144:A146"/>
    <mergeCell ref="I739:O739"/>
    <mergeCell ref="B737:H737"/>
    <mergeCell ref="I737:O737"/>
    <mergeCell ref="B738:H738"/>
    <mergeCell ref="I738:O738"/>
    <mergeCell ref="A493:A499"/>
    <mergeCell ref="A500:A506"/>
    <mergeCell ref="A507:A513"/>
    <mergeCell ref="A558:H558"/>
    <mergeCell ref="A645:H645"/>
    <mergeCell ref="A514:A520"/>
    <mergeCell ref="A521:A527"/>
    <mergeCell ref="A528:A534"/>
    <mergeCell ref="A535:A541"/>
    <mergeCell ref="A549:A555"/>
    <mergeCell ref="A647:A653"/>
    <mergeCell ref="A560:A566"/>
    <mergeCell ref="A602:A608"/>
    <mergeCell ref="A623:A629"/>
    <mergeCell ref="B739:H739"/>
    <mergeCell ref="C271:C273"/>
    <mergeCell ref="A271:A274"/>
    <mergeCell ref="B275:B277"/>
    <mergeCell ref="C275:C277"/>
    <mergeCell ref="A275:A278"/>
    <mergeCell ref="B279:B281"/>
    <mergeCell ref="C279:C281"/>
    <mergeCell ref="A279:A282"/>
    <mergeCell ref="A361:A364"/>
    <mergeCell ref="B361:B363"/>
    <mergeCell ref="C361:C363"/>
    <mergeCell ref="B283:B285"/>
    <mergeCell ref="C283:C285"/>
    <mergeCell ref="A283:A286"/>
    <mergeCell ref="B287:B289"/>
    <mergeCell ref="B303:B305"/>
    <mergeCell ref="C303:C305"/>
    <mergeCell ref="A299:A302"/>
    <mergeCell ref="A369:A372"/>
    <mergeCell ref="B369:B371"/>
    <mergeCell ref="B381:B383"/>
    <mergeCell ref="A654:A660"/>
    <mergeCell ref="A365:A368"/>
    <mergeCell ref="C162:C163"/>
    <mergeCell ref="A162:A164"/>
    <mergeCell ref="A168:A170"/>
    <mergeCell ref="B168:B169"/>
    <mergeCell ref="C168:C169"/>
    <mergeCell ref="A180:A182"/>
    <mergeCell ref="A257:G257"/>
    <mergeCell ref="A308:G308"/>
    <mergeCell ref="A359:G359"/>
    <mergeCell ref="B267:B269"/>
    <mergeCell ref="A192:A194"/>
    <mergeCell ref="A186:A188"/>
    <mergeCell ref="B186:B187"/>
    <mergeCell ref="C186:C187"/>
    <mergeCell ref="A183:A185"/>
    <mergeCell ref="B183:B184"/>
    <mergeCell ref="C183:C184"/>
    <mergeCell ref="C314:C316"/>
    <mergeCell ref="B322:B324"/>
    <mergeCell ref="C322:C324"/>
    <mergeCell ref="A326:A329"/>
    <mergeCell ref="B326:B328"/>
    <mergeCell ref="B192:B193"/>
    <mergeCell ref="C192:C193"/>
    <mergeCell ref="A252:A255"/>
    <mergeCell ref="B252:B254"/>
    <mergeCell ref="C252:C254"/>
    <mergeCell ref="C267:C269"/>
    <mergeCell ref="A267:A270"/>
    <mergeCell ref="B271:B273"/>
    <mergeCell ref="A310:A313"/>
    <mergeCell ref="B310:B312"/>
    <mergeCell ref="A198:A200"/>
    <mergeCell ref="B198:B199"/>
    <mergeCell ref="C198:C199"/>
    <mergeCell ref="A201:A203"/>
    <mergeCell ref="B201:B202"/>
    <mergeCell ref="C201:C202"/>
    <mergeCell ref="A204:A206"/>
    <mergeCell ref="B204:B205"/>
    <mergeCell ref="C204:C205"/>
    <mergeCell ref="B259:B261"/>
    <mergeCell ref="B346:B348"/>
    <mergeCell ref="A393:A396"/>
    <mergeCell ref="B393:B395"/>
    <mergeCell ref="C393:C395"/>
    <mergeCell ref="A397:A400"/>
    <mergeCell ref="B397:B399"/>
    <mergeCell ref="C397:C399"/>
    <mergeCell ref="A207:A209"/>
    <mergeCell ref="B207:B208"/>
    <mergeCell ref="C207:C208"/>
    <mergeCell ref="A210:A212"/>
    <mergeCell ref="B210:B211"/>
    <mergeCell ref="C210:C211"/>
    <mergeCell ref="A389:A392"/>
    <mergeCell ref="B389:B391"/>
    <mergeCell ref="C389:C391"/>
    <mergeCell ref="A214:N214"/>
    <mergeCell ref="A230:G230"/>
    <mergeCell ref="A232:A235"/>
    <mergeCell ref="B232:B234"/>
    <mergeCell ref="C232:C234"/>
    <mergeCell ref="A248:A251"/>
    <mergeCell ref="B248:B250"/>
    <mergeCell ref="C248:C250"/>
    <mergeCell ref="A717:A723"/>
    <mergeCell ref="A401:A404"/>
    <mergeCell ref="B401:B403"/>
    <mergeCell ref="C401:C403"/>
    <mergeCell ref="A405:A408"/>
    <mergeCell ref="B405:B407"/>
    <mergeCell ref="C405:C407"/>
    <mergeCell ref="A696:A702"/>
    <mergeCell ref="A703:A709"/>
    <mergeCell ref="A710:A716"/>
    <mergeCell ref="A472:A478"/>
    <mergeCell ref="A479:A485"/>
    <mergeCell ref="A434:A440"/>
    <mergeCell ref="A441:A447"/>
    <mergeCell ref="A448:A454"/>
    <mergeCell ref="A542:A548"/>
    <mergeCell ref="A630:A636"/>
    <mergeCell ref="A637:A643"/>
    <mergeCell ref="A455:A461"/>
    <mergeCell ref="A462:A468"/>
    <mergeCell ref="A470:H470"/>
    <mergeCell ref="A661:A667"/>
    <mergeCell ref="A486:A492"/>
    <mergeCell ref="A410:G410"/>
  </mergeCell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Hoja1</vt:lpstr>
      <vt:lpstr>TERRITORIALIZACION</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alquiler241 SPCI</cp:lastModifiedBy>
  <cp:lastPrinted>2020-01-27T23:43:22Z</cp:lastPrinted>
  <dcterms:created xsi:type="dcterms:W3CDTF">2010-03-25T16:40:43Z</dcterms:created>
  <dcterms:modified xsi:type="dcterms:W3CDTF">2023-10-30T03:13:12Z</dcterms:modified>
</cp:coreProperties>
</file>