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defaultThemeVersion="124226"/>
  <bookViews>
    <workbookView xWindow="0" yWindow="60" windowWidth="20400" windowHeight="6405" tabRatio="370"/>
  </bookViews>
  <sheets>
    <sheet name="GESTIÓN" sheetId="5" r:id="rId1"/>
    <sheet name="INVERSION" sheetId="10" r:id="rId2"/>
    <sheet name="ACTIVIDADES" sheetId="7" r:id="rId3"/>
  </sheets>
  <externalReferences>
    <externalReference r:id="rId4"/>
    <externalReference r:id="rId5"/>
  </externalReferences>
  <definedNames>
    <definedName name="_xlnm._FilterDatabase" localSheetId="0" hidden="1">GESTIÓN!$A$13:$AT$21</definedName>
    <definedName name="_rep1">#REF!</definedName>
    <definedName name="_rep2">#REF!</definedName>
    <definedName name="_xlnm.Print_Area" localSheetId="2">ACTIVIDADES!$A$1:$V$26</definedName>
    <definedName name="_xlnm.Print_Area" localSheetId="0">GESTIÓN!$A$1:$AR$21</definedName>
    <definedName name="_xlnm.Print_Area" localSheetId="1">INVERSION!$A$1:$AM$27</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 name="mes">#REF!</definedName>
    <definedName name="report">#REF!</definedName>
  </definedNames>
  <calcPr calcId="144525"/>
  <extLst>
    <ext xmlns:mx="http://schemas.microsoft.com/office/mac/excel/2008/main" uri="{7523E5D3-25F3-A5E0-1632-64F254C22452}">
      <mx:ArchID Flags="2"/>
    </ext>
  </extLst>
</workbook>
</file>

<file path=xl/calcChain.xml><?xml version="1.0" encoding="utf-8"?>
<calcChain xmlns="http://schemas.openxmlformats.org/spreadsheetml/2006/main">
  <c r="AH16" i="10" l="1"/>
  <c r="AH15" i="10"/>
  <c r="AH10" i="10"/>
  <c r="H10" i="10"/>
  <c r="AH9" i="10"/>
  <c r="AG16" i="10"/>
  <c r="AG15" i="10"/>
  <c r="AG10" i="10"/>
  <c r="AG9" i="10"/>
  <c r="AL15" i="10"/>
  <c r="AL9" i="10"/>
  <c r="AM15" i="5"/>
  <c r="AM19" i="5"/>
  <c r="AM16" i="5"/>
  <c r="AM14" i="5"/>
  <c r="AL19" i="5" l="1"/>
  <c r="AL16" i="5"/>
  <c r="AL15" i="5"/>
  <c r="AL14" i="5"/>
  <c r="I20" i="10" l="1"/>
  <c r="S23" i="7" l="1"/>
  <c r="S22" i="7"/>
  <c r="S21" i="7"/>
  <c r="S20" i="7"/>
  <c r="S19" i="7"/>
  <c r="J18" i="7"/>
  <c r="S18" i="7" s="1"/>
  <c r="S17" i="7"/>
  <c r="G17" i="7"/>
  <c r="G16" i="7"/>
  <c r="S16" i="7" s="1"/>
  <c r="G15" i="7"/>
  <c r="S15" i="7" s="1"/>
  <c r="P14" i="7"/>
  <c r="M14" i="7"/>
  <c r="J14" i="7"/>
  <c r="G14" i="7"/>
  <c r="S14" i="7" s="1"/>
  <c r="G13" i="7"/>
  <c r="S13" i="7" s="1"/>
  <c r="P12" i="7"/>
  <c r="M12" i="7"/>
  <c r="J12" i="7"/>
  <c r="G12" i="7"/>
  <c r="S12" i="7" s="1"/>
  <c r="G11" i="7"/>
  <c r="S11" i="7" s="1"/>
  <c r="P10" i="7"/>
  <c r="G10" i="7"/>
  <c r="S10" i="7" s="1"/>
  <c r="S9" i="7"/>
  <c r="G9" i="7"/>
  <c r="P8" i="7"/>
  <c r="M8" i="7"/>
  <c r="J8" i="7"/>
  <c r="G8" i="7"/>
  <c r="S8" i="7" s="1"/>
  <c r="T14" i="7" l="1"/>
  <c r="U24" i="7"/>
  <c r="T8" i="7"/>
  <c r="T24" i="7" l="1"/>
  <c r="I15" i="10" l="1"/>
  <c r="H22" i="10" l="1"/>
  <c r="I22" i="10"/>
  <c r="I14" i="10"/>
  <c r="H14" i="10"/>
  <c r="I21" i="10"/>
  <c r="O21" i="10"/>
  <c r="P21" i="10"/>
  <c r="P23" i="10" s="1"/>
  <c r="Q21" i="10"/>
  <c r="R21" i="10"/>
  <c r="R23" i="10" s="1"/>
  <c r="T21" i="10"/>
  <c r="T23" i="10" s="1"/>
  <c r="U21" i="10"/>
  <c r="V21" i="10"/>
  <c r="V23" i="10" s="1"/>
  <c r="W21" i="10"/>
  <c r="Y21" i="10"/>
  <c r="Z21" i="10"/>
  <c r="AA21" i="10"/>
  <c r="AB21" i="10"/>
  <c r="AC21" i="10"/>
  <c r="AD21" i="10"/>
  <c r="AE21" i="10"/>
  <c r="AF21" i="10"/>
  <c r="X16" i="10"/>
  <c r="X21" i="10" s="1"/>
  <c r="X23" i="10" s="1"/>
  <c r="S16" i="10"/>
  <c r="N16" i="10"/>
  <c r="N20" i="10" s="1"/>
  <c r="R20" i="10"/>
  <c r="Q20" i="10"/>
  <c r="P20" i="10"/>
  <c r="O20" i="10"/>
  <c r="AE23" i="10"/>
  <c r="W23" i="10"/>
  <c r="U23" i="10"/>
  <c r="Q23" i="10"/>
  <c r="O23" i="10"/>
  <c r="I23" i="10"/>
  <c r="X13" i="10"/>
  <c r="N13" i="10"/>
  <c r="I13" i="10"/>
  <c r="H13" i="10"/>
  <c r="N19" i="5"/>
  <c r="X20" i="10" l="1"/>
  <c r="N21" i="10"/>
  <c r="N23" i="10" s="1"/>
  <c r="H16" i="10"/>
  <c r="H21" i="10" s="1"/>
  <c r="S20" i="10"/>
  <c r="S21" i="10"/>
  <c r="S23" i="10" s="1"/>
  <c r="H20" i="10" l="1"/>
  <c r="H23" i="10" s="1"/>
</calcChain>
</file>

<file path=xl/sharedStrings.xml><?xml version="1.0" encoding="utf-8"?>
<sst xmlns="http://schemas.openxmlformats.org/spreadsheetml/2006/main" count="260" uniqueCount="143">
  <si>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</si>
  <si>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</si>
  <si>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</si>
  <si>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</si>
  <si>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</si>
  <si>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</si>
  <si>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</si>
  <si>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</si>
  <si>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</si>
  <si>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</si>
  <si>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</si>
  <si>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</si>
  <si>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</si>
  <si>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</si>
  <si>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</si>
  <si>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</si>
  <si>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</si>
  <si>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Jun</t>
  </si>
  <si>
    <t>Ago</t>
  </si>
  <si>
    <t>Total</t>
  </si>
  <si>
    <t>Programado</t>
  </si>
  <si>
    <t>Ejecutado</t>
  </si>
  <si>
    <t>TOTAL PONDERACIÓN</t>
  </si>
  <si>
    <t>EJECUTADO</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</si>
  <si>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</si>
  <si>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</si>
  <si>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</si>
  <si>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</si>
  <si>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</si>
  <si>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</si>
  <si>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</si>
  <si>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</si>
  <si>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</si>
  <si>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</si>
  <si>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</si>
  <si>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</si>
  <si>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</si>
  <si>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</si>
  <si>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</si>
  <si>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4, COD. META PROYECTO PRIORITARIO</t>
  </si>
  <si>
    <t>5, VARIABLE REQUERIDA</t>
  </si>
  <si>
    <t>6, MAGNITUD PD</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</si>
  <si>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</si>
  <si>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</si>
  <si>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</si>
  <si>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</si>
  <si>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</si>
  <si>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</si>
  <si>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</si>
  <si>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</si>
  <si>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</si>
  <si>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 xml:space="preserve">1, PROYECTO PRIORITARIO </t>
  </si>
  <si>
    <t>1,1 COD.</t>
  </si>
  <si>
    <t xml:space="preserve"> 2, META PLAN DE DESARROLLO</t>
  </si>
  <si>
    <t>2,2  META PLAN DE DESARROLLO</t>
  </si>
  <si>
    <t>3, INDICADOR ASOCIADO A LA META PLAN DE DESARROLLO</t>
  </si>
  <si>
    <t>3,1 COD.</t>
  </si>
  <si>
    <t>3,2 INDICADOR</t>
  </si>
  <si>
    <t>3,3 UNIDAD DE MEDIDA</t>
  </si>
  <si>
    <t>3,4 TIPOLOGÍA</t>
  </si>
  <si>
    <t>3,5 MAGNITUD PD</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</si>
  <si>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</si>
  <si>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</si>
  <si>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</si>
  <si>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</si>
  <si>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</si>
  <si>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</si>
  <si>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</si>
  <si>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</si>
  <si>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FORMATO ACTUALIZACIÓN Y SEGUIMIENTO A LAS ACTIVIDADES</t>
  </si>
  <si>
    <t>FORMATO DE ACTUALIZACIÓN Y SEGUIMIENTO AL COMPONENTE DE INVERSIÓN</t>
  </si>
  <si>
    <t xml:space="preserve">FORMATO DE ACTUALIZACIÓN Y SEGUIMIENTO AL COMPONENTE DE GESTIÓN 
</t>
  </si>
  <si>
    <t>126PG01-PR02-F-A5-V9.0</t>
  </si>
  <si>
    <t>Incremental</t>
  </si>
  <si>
    <t>Suma</t>
  </si>
  <si>
    <t>Hectáreas en proceso en restauración, mantenimiento y/o conservación sobre áreas abstecedoras de acueductos veredales asociadas a montañas, bosques, humedales, ríos, nacimientos, reservorios y lagos.</t>
  </si>
  <si>
    <t>Duplicar el número de predios con adopción de buenas prácticas productivas que contribuyan a la adaptación y reducción de la vulnerabilidad frente al cambio climático y la promoción del desarrollo sostenible.</t>
  </si>
  <si>
    <t>Número De predios con adopción de buenas prácticas productivas que contribuyan a la adaptación y reducción de la vulnerabilidad frente al cambio climático y la promoción del desarrollo sostenible.</t>
  </si>
  <si>
    <t xml:space="preserve"> Aumentar a 200 hectáreas las áreas con procesos de restauración ecológica participativa o conservación y/o mantenimiento en la ruralidad de Bogotana.</t>
  </si>
  <si>
    <t>Porcentaje</t>
  </si>
  <si>
    <t>Predios</t>
  </si>
  <si>
    <t>MEJORAMIENTO DE LA CALIDAD AMBIENTAL DEL TERRITORIO RURAL</t>
  </si>
  <si>
    <t>DIRECCIÓN DE GESTIÓN AMBIENTAL</t>
  </si>
  <si>
    <t>Adelantar procesos de concertación con propietarios de predios a restaurar ecológicamente</t>
  </si>
  <si>
    <t>X</t>
  </si>
  <si>
    <t>Establecer la priorización de predios a vincular y los acuerdos de concertación de acciones de conservación y adaptación al cambio climático con los propietarios de los predios.</t>
  </si>
  <si>
    <t>Realizar el seguimiento y mantenimiento a predios intervenidos con acciones de conservación y adaptación al cambio climático.</t>
  </si>
  <si>
    <t>3-3-1-15-06-38-177-1132</t>
  </si>
  <si>
    <t>Hectáreas 
(ha)</t>
  </si>
  <si>
    <t>3,6 PROGRAMACIÓN - 
ACTUALIZACIÓN</t>
  </si>
  <si>
    <t>Establecer acciones de conservación y adaptación al cambio climático con fines de protección de los servicios ambientales rurales</t>
  </si>
  <si>
    <t>Realizar acciones de restauración ecológica participativa en áreas priorizadas y concertadas , así como diseñar un esquema institucional y plan de intervención público privado que apunte al escalamiento de estos procesos.</t>
  </si>
  <si>
    <t xml:space="preserve">1,2 PROYECTO ESTRATEGICO  </t>
  </si>
  <si>
    <t>JUL</t>
  </si>
  <si>
    <t>N/A</t>
  </si>
  <si>
    <t>Aumentar a 200 las hectáreas en proceso de restauración, mantenimiento y/o conservación sobre áreas abastecedoras de acueductos veredales asociadas a ecosistemas de montaña, bosques, humedales, ríos, nacimientos, reservorios y lagos.</t>
  </si>
  <si>
    <t>Realizar un diagnóstico de areas para restauración, mantenimiento y/o conservación</t>
  </si>
  <si>
    <t>Unidad</t>
  </si>
  <si>
    <t>Un diagnóstico de áreas para restauración, mantenimiento y/o conservación</t>
  </si>
  <si>
    <t>Número de proyectos formulados, para la adaptación al Cambio Climático</t>
  </si>
  <si>
    <t>2 Proyectos de adaptacion al cambio climatico formulados</t>
  </si>
  <si>
    <t xml:space="preserve">Realizar un diagnóstico de areas para adelantar acciones de restauración ecológica participativa en la ruralidad. </t>
  </si>
  <si>
    <t xml:space="preserve">IMPLEMENTAR EN  500 PREDIOS ACCIONES DE BUENAS PRÁCTICAS AMBIENTALES EN SISTEMAS DE PRODUCCIÓN AGROPECUARIA
</t>
  </si>
  <si>
    <t>Promoción de la conservación de bienes y servicios ambientales rurales en Bogotá D.C.</t>
  </si>
  <si>
    <t>Desarrollo rural sostenible</t>
  </si>
  <si>
    <t xml:space="preserve">CÓDIGO Y NOMBRE PROYECTO: </t>
  </si>
  <si>
    <t xml:space="preserve"> DIRECCIÓN DE GESTIÓN AMBIENTAL </t>
  </si>
  <si>
    <t>Linea1. Mejoramiento de la calidad ambiental del territorio rural</t>
  </si>
  <si>
    <t xml:space="preserve">Línea 2. Gestión ambiental en el buen uso de los bienes servicios ambientales de la ruralidad capitalina  </t>
  </si>
  <si>
    <r>
      <t xml:space="preserve">5, PONDERACIÓN HORIZONTAL AÑO: </t>
    </r>
    <r>
      <rPr>
        <b/>
        <u/>
        <sz val="10"/>
        <rFont val="Arial"/>
        <family val="2"/>
      </rPr>
      <t>2017</t>
    </r>
  </si>
  <si>
    <t>Ejecución de eventos</t>
  </si>
  <si>
    <t>Planificación del evento para cada una de las 4 cuencas (Objetivos, metas, responsable por cuenca, presupuesto, lugar y hora de evento, logística, promoción en veredas, articulación con panelistas  )</t>
  </si>
  <si>
    <t>Implementar en 1000 predios acciones de buenas prácticas ambientales en sistemas de producción en sistemas de producción agropecuaria</t>
  </si>
  <si>
    <t>Desarrollo Rural Sostenible</t>
  </si>
  <si>
    <t>Integración para el desarrollo Rural Sostenible</t>
  </si>
  <si>
    <t>Identificar predios para la adopción de buenas prácticas productivas</t>
  </si>
  <si>
    <t>Número de predios identificados</t>
  </si>
  <si>
    <t>suma</t>
  </si>
  <si>
    <t xml:space="preserve">Marzo </t>
  </si>
  <si>
    <t xml:space="preserve">dic </t>
  </si>
  <si>
    <t>AUMENTAR A 200 HECTÁREAS LAS ÁREAS CON PROCESOS DE RESTAURACIÓN ECOLÓGICA PARTICIPATIVA O CONSERVACIÓN Y/O MANTENIMIENTO EN LA RURALIDAD DE BOGOTANA</t>
  </si>
  <si>
    <t>Se avanzó en la elaboración de los diagnósticos correspondientes a los acueductos Pasquilla Centro Predio La Palma (3,3 ha)  y Acueducto Agualinda Chiguaza -Predio San Luis (8 ha), con ello se tienen a la fecha en acumulado 4 diagnósticos elaborados, de los cuales 2 diagnósticos se realizaron en marzo correspondientes a Acumarg   (1,16 ha) y Saltonal  (17,2 ha). Para un total acumulado de 29,266 Ha diagnosticadas.</t>
  </si>
  <si>
    <t>ninguno</t>
  </si>
  <si>
    <t xml:space="preserve">Se elaboró una base de datos, que contiene información ambiental relacionada con ecosistemas, especies vegetales y estado de conservación de la zona de intervención para conocimiento de los recursos naturales y bienes y servicios ambientales protegidos. </t>
  </si>
  <si>
    <t xml:space="preserve">Contratos 20170868
20170946
20170866
20170906
</t>
  </si>
  <si>
    <t>Se identificaron 14  nuevos predios para vinculación en las cuencas de los ríos Tunjuelo,  Teusacá y Blanco. Para un total de 605 a junio 2017, de los cuales 35 predios se vincularon en marzo de 2017 y 556 en la vigencia 2016.</t>
  </si>
  <si>
    <t>14 nuevos predios entran en proceso de conservación de sus bosques quebradas y nacimientos, igualmente mediante las acciones de implementación de buenas prácticas se reducirá el impacto ambiental en recursos como agua, suelo y biodiversidad. Para un total de 605 a junio 2017</t>
  </si>
  <si>
    <t xml:space="preserve">Contratos 20170844
20171065
20170733
20171085
20171055
20170877
20170943
20170843
20170885
20170948
20171069
</t>
  </si>
  <si>
    <t xml:space="preserve">En el segundo trimestre de 2017 se realizaron las siguientes acciones
1. Se Focalizó,  priorizó una nueva área a intervenir, se socializó el proyecto ante la comunidad y el dueño del predio, se inicia el proceso de caracterización  ambiental del área a intervenir y se elabora el acta de compromiso de intervención entre la SDA y el propietario  para firma.
El predio vinculado es el denominado El Pedregal, cuya zona cedida por el propietario para acciones de Conservación y Restauración es de 28.5 Ha.
2. Se elaboraron  dos Diagnostico Ambiental de áreas intervenidas Predio La Palma (A.V  Pasquilla Centro) y Predio San Luis (A.V Agualinda Chiguaza) 
3. Se realizaron actividades de mantenimiento en 52,12 Ha: actividades consistentes en fertilización foliar, abono y arreglo de cercas, en los predios intervenidos en las zonas abastecedoras de los acueductos veredales de:  Agualinda Chiguaza, El Destino, Aguas Claras Olarte, Acuamarg ubicado en la localidad de Usme. Y los predios de zonas abastecedoras  de la Localidad de Ciudad Bolívar, correspondientes a los acueductos de  Asoporquera, Pasquilla Centro, El Saltonal, Piedra Parada. 
4. Como nueva área con intervención, se adiciona el predio ubicado en el Acueducto veredal el Destino de  la localidad de Usme con  8  Ha, en el cual se realizaron las actividades de plantación de material vegetal nativo y  protección física con cerca de alambre y poste. Lo anterior representa un total acumulado de 76,33 Ha en restauración ecológica participativa, de estas 6 hectáreas fueron intervenidas y reportadas en marzo de 2017 y 62,33 Ha provienen de la vigencia 2016.
</t>
  </si>
  <si>
    <t xml:space="preserve">8 nuevas hectareas en conservación para el aprovicionamiento de agua en zona rural, beneficiando a 1 acueducto veredal,  sus usuarios y conservando el ecosistema de páramo y bosque alto andino </t>
  </si>
  <si>
    <r>
      <t xml:space="preserve">Número de predios vinculados en los meses de Abril, Mayo y Junio (segundo trimestre) : 14 predios distribuidos en la zona rural así:
• En la Cuenca del río Tunjuelo se vincularon un total de 6 predios (3 en zona rural de Usme y 3 en zona rural de Ciudad Bolívar)
• Cuenca del río Blanco localidad de Sumapaz: 2 predios vinculados
• Cuenca río Teusacá: seis (6) nuevos predios en la localidad de  Santa Fé
Las acciones correspondientes a la implementación de buenas prácticas productivas dentro de estos predios vinculados son las siguientes:  
Predios con Matriz de indicadores de sostenibilidad ambiental y Plan Finca: 
• Para la Cuenca río Tunjuelo: 6 predios cuentan con Matriz de indicadores y Plan Finca
• Cuenca del río Blanco localidad de Sumapaz: 2 predios cuentan con Matriz de indicadores y Plan Finca
• Cuenca río Teusacá: 3 predios cuentan con Matriz de indicadores y Plan Finca. 
Acciones de implementación en predios nuevos vinculados en el Segundo Trimestre: 
• Cuenca río Tunjuelo: Se capacita a dos productores ganaderos en Introducción a las Buenas Practicas Ganaderas promocionando acciones de inocuidad en la producción de leche y fortalecimiento del componente medio ambiental con énfasis en cercas vivas y protección de cuerpos de agua
• Cuenca río Blanco: Se realizó la entrega de insumos y programación de acciones a un predio nuevo en la vereda Raizal, para realizar el aislamiento de aproximadamente 170 metros lineales para la implementación de cercas vivas y la protección de 150 metros cuadrados y se entrega un bebedero con flotados para ahorro y protección del recurso hídrico.
• Cuenca río Teusacá: Se hizo entrega de insumos a un predio vinculado y se  realizó  la construcción de un invernadero de 15 metros cuadrados. 
Acciones de seguimiento, mantenimiento y nuevas acciones en predios antiguos: 
• Cuenca río Tunjuelo: Se realizó el fortalecimiento de tres predios a través de la construcción de  3 huertas caseras y se capacitación en producción orgánica en la huerta casera, para garantizar la inocuidad de los alimentos de consumo de la familia campesina, se capacitó a 21 productores ganaderos en implementación de buenas prácticas ganaderas.
• Cuenca río Blanco: Se entregan insumos en 5 predios para ejecutar acciones de implementación de buenas prácticas productivas en temas de construcción de invernaderos y apoyo a la huerta con semillas de tubérculos nativos.
Se reciben semillas nativas de dos predios vinculados como contraprestación a siembras anteriores para su propagación, aporte a la comunidad y a nuevos predios.
En un predio se entrega y se instala una válvula de flotador para ahorro de agua en bebederos y en este mismo predio se trabajó en el ahoyado e instalación de postes del para el aislamiento de 554,77 metros cuadrados para la implementación posterior de 145 metros lineales para cerca viva.
Se realizó la priorización de las acciones de Buenas Practicas Productivas-BPP para iniciar acciones en 4 predios nuevos 
Se hizo seguimiento sobre 2 predios ya intervenidos con acciones de BPP
• Cuenca río Teusacá: Se han realizado entregas de insumos a siete (7) predios vinculados con anterioridad,  sobre con la instalación de 250 metros lineales de cerca en dos predios, se acondicionó un aprisco de 3,75 metros cuadrados y un gallinero de 2,5 metros cuadrados.
</t>
    </r>
    <r>
      <rPr>
        <b/>
        <sz val="11"/>
        <rFont val="Arial"/>
        <family val="2"/>
      </rPr>
      <t>Como consolidado se tiene</t>
    </r>
    <r>
      <rPr>
        <sz val="11"/>
        <rFont val="Arial"/>
        <family val="2"/>
      </rPr>
      <t xml:space="preserve">:  Un total de 605 predios vinculados a junio 2017, de los cuales 35 predios se vincularon en marzo de 2017 y 556 predios provienen de la vigencia 2016.
</t>
    </r>
  </si>
  <si>
    <t>14 nuevos predios entran en proceso de conservación de sus bosques quebradas y nacimientos, igualmente mediante las acciones de implementación de buenas prácticas se reducirá el impacto ambiental en recursos como agua, suelo y biodiversidad.  Para un total de 605 a junio 2017</t>
  </si>
  <si>
    <t>Creciente</t>
  </si>
  <si>
    <t xml:space="preserve">En el segundo trimestre de 2017 se realizaron las siguientes acciones
1. Se Focalizó,  priorizó una nueva área a intervenir, se socializó del proyecto ante la comunidad y el dueño del predio, se inicia el proceso de caracterización  ambiental del área a intervenir y se elabora el acta de compromiso de intervención entre la SDA y el propietario  para firma.
El predio vinculado es el denominado El Pedregal, cuya zona cedida por el propietario para acciones de Conservación y Restauración es de 28.5 Ha.
2. Se elaboraron  dos Diagnosticos Ambientales de áreas intervenidas Predio La Palma (A.V  Pasquilla Centro) y Predio San Luis (A.V Agualinda Chiguaza) 
3. Se realizaron actividades de mantenimiento en 52,12 Ha: actividades consistentes en fertilización foliar, abono y arreglo de cercas, en los predios intervenidos en las zonas abastecedoras de los acueductos veredales de:  Agualinda Chiguaza, EL destino, Aguas Claras Olarte, Acuamarg ubicado en la localidad de Usme. Y los predios de zonas abastecedoras  de la Localidad de Ciudad Bolívar, correspondientes a los acueductos de  Asoporquera, Pasquilla Centro, El Saltonal, Piedra Parada. 
4. Como nueva área con intervención, consistente en plantación de material vegetal nativo y  protección física con cerca, se adiciona el área ubicada en el Acueducto veredal el Destino con  8  Ha con lo cual se llega a un total acumulado de 76,33 Ha con intervención para lograr  la restauración ecológica de estas áreas.
</t>
  </si>
  <si>
    <t xml:space="preserve">Número de predios vinculados en los meses de Abril, Mayo y Junio (segundo trimestre) : 14 predios distribuidos en la zona rural así:
• En la Cuenca del río Tunjuelo se vincularon un total de 6 predios (3 en zona rural de Usme y 3 en zona rural de Ciudad Bolívar)
• Cuenca del río Blanco localidad de Sumapaz: 2 predios vinculados
• Cuenca río Teusacá: seis (6) nuevos predios en la localidad de  Santa Fé
Las acciones correspondientes a la implementación de buenas prácticas productivas dentro de estos predios vinculados son las siguientes:  
Predios con Matriz de indicadores de sostenibilidad ambiental y Plan Finca: 
• Para la Cuenca río Tunjuelo: 6 predios cuentan con Matriz de indicadores y Plan Finca
• Cuenca del río Blanco localidad de Sumapaz: 2 predios cuentan con Matriz de indicadores y Plan Finca
• Cuenca río Teusacá: 3 predios cuentan con Matriz de indicadores y Plan Finca. 
Acciones de implementación en predios nuevos vinculados en el Segundo Trimestre: 
• Cuenca río Tunjuelo: Se capacita a dos productores ganaderos en Introducción a las Buenas Practicas Ganaderas promocionando acciones de inocuidad en la producción de leche y fortalecimiento del componente medio ambiental con énfasis en cercas vivas y protección de cuerpos de agua
• Cuenca río Blanco: Se realizó la entrega de insumos y programación de acciones a un predio nuevo en la vereda Raizal, para realizar el aislamiento de aproximadamente 170 metros lineales para la implementación de cercas vivas y la protección de 150 metros cuadrados y se entrega un bebedero con flotados para ahorro y protección del recurso hídrico.
• Cuenca río Teusacá: Se hizo entrega de insumos a un predio vinculado y se  realizó  la construcción de un invernadero de 15 metros cuadrados. 
Acciones de seguimiento, mantenimiento y nuevas acciones en predios antiguos: 
• Cuenca río Tunjuelo: Se realizó el fortalecimiento de tres predios a través de la construcción de  3 huertas caseras y se capacitación en producción orgánica en la huerta casera, para garantizar la inocuidad de los alimentos de consumo de la familia campesina, se capacitó a 21 productores ganaderos en implementación de buenas prácticas ganaderas.
• Cuenca río Blanco: Se entregan insumos en 5 predios para ejecutar acciones de implementación de buenas prácticas productivas en temas de construcción de invernaderos y apoyo a la huerta con semillas de tubérculos nativos.
Se reciben semillas nativas de dos predios vinculados como contraprestación a siembras anteriores para su propagación, aporte a la comunidad y a nuevos predios.
En un predio se entrega y se instala una válvula de flotador para ahorro de agua en bebederos y en este mismo predio se trabajó en el ahoyado e instalación de postes del para el aislamiento de 554,77 metros cuadrados para la implementación posterior de 145 metros lineales para cerca viva.
Se realizó la priorización de las acciones de Buenas Practicas Productivas-BPP para iniciar acciones en 4 predios nuevos 
Se hizo seguimiento sobre 2 predios ya intervenidos con acciones de BPP
• Cuenca río Teusacá: Se han realizado entregas de insumos a siete (7) predios vinculados con anterioridad,  sobre con la instalación de 250 metros lineales de cerca en dos predios, se acondicionó un aprisco de 3,75 metros cuadrados y un gallinero de 2,5 metros cuadrados.
Como consolidado se tiene:  Un total de 605 predios vinculados a junio 2017, de los cuales 35 predios se vincularon en marzo de 2017 y 556 predios provienen de la vigencia 2016.
</t>
  </si>
  <si>
    <t>Se realizó la vinculación al proceso del predio denominado El Pedregal, cuya zona cedida por el propietario para acciones de Conservación y/o Restauración es de 28.5 Ha, El acta se firmará a finales de junio. Igualmente se realizó acercamiento con propietaria del predio El Oasis, ubicado en zona abastecedora de acueducto veredal Agua Linda Chiguaza, vereda Corinto, Localidad de Usme, para evaluar posibilidad de intervención con acciones de restauración ecológica participativa o conservación en la ruralidad de Bogotá</t>
  </si>
  <si>
    <t>En la nueva área  intervenida de 8 Ha, ubicada en el acueducto veredal El Destino se realizaron acciones de plantación de material vegetal nativo y  protección física con cerca. Con lo cual se llega a un total acumulado de 76.33 Ha.</t>
  </si>
  <si>
    <t>Se elaboraron  dos Diagnostico Ambiental de áreas intervenidas Predio La Palma (A.V  Pasquilla Centro) y Predio San Luis (A.V Agualinda Chiguaza).</t>
  </si>
  <si>
    <t xml:space="preserve">Número de predios vinculados en los meses de Abril, Mayo y Junio (segundo trimestre) : 14 predios distribuidos en la zona rural así:
• En la Cuenca del río Tunjuelo se vincularon un total de 6 predios (3 en zona rural de Usme y 3 en zona rural de Ciudad Bolívar)
• Cuenca del río Blanco localidad de Sumapaz: 2 predios vinculados
• Cuenca río Teusacá: seis (6) nuevos predios en la localidad de  Santa Fé
</t>
  </si>
  <si>
    <t xml:space="preserve">Las acciones correspondientes a la implementación de buenas prácticas productivas dentro de estos predios vinculados son las siguientes:  
Predios con Matriz de indicadores de sostenibilidad ambiental y Plan Finca: 
• Para la Cuenca río Tunjuelo: 6 predios cuentan con Matriz de indicadores y Plan Finca
• Cuenca del río Blanco localidad de Sumapaz: 2 predios cuentan con Matriz de indicadores y Plan Finca
• Cuenca río Teusacá: 3 predios cuentan con Matriz de indicadores y Plan Finca. 
Acciones de implementación en predios nuevos vinculados en el Segundo Trimestre: 
• Cuenca río Tunjuelo: Se capacita a dos productores ganaderos en Introducción a las Buenas Practicas Ganaderas promocionando acciones de inocuidad en la producción de leche y fortalecimiento del componente medio ambiental con énfasis en cercas vivas y protección de cuerpos de agua
• Cuenca río Blanco: Se realizó la entrega de insumos y programación de acciones a un predio nuevo en la vereda Raizal, para realizar el aislamiento de aproximadamente 170 metros lineales para la implementación de cercas vivas y la protección de 150 metros cuadrados y se entrega un bebedero con flotados para ahorro y protección del recurso hídrico.
• Cuenca río Teusacá: Se hizo entrega de insumos a un predio vinculado y se  realizó  la construcción de un invernadero de 15 metros cuadrados. 
</t>
  </si>
  <si>
    <t xml:space="preserve">Acciones de seguimiento, mantenimiento y nuevas acciones en predios antiguos: 
• Cuenca río Tunjuelo: Se realizó el fortalecimiento de tres predios a través de la construcción de  3 huertas caseras y se capacitación en producción orgánica en la huerta casera, para garantizar la inocuidad de los alimentos de consumo de la familia campesina, se capacitó a 21 productores ganaderos en implementación de buenas prácticas ganaderas.
• Cuenca río Blanco: Se entregan insumos en 5 predios para ejecutar acciones de implementación de buenas prácticas productivas en temas de construcción de invernaderos y apoyo a la huerta con semillas de tubérculos nativos.
Se reciben semillas nativas de dos predios vinculados como contraprestación a siembras anteriores para su propagación, aporte a la comunidad y a nuevos predios.
En un predio se entrega y se instala una válvula de flotador para ahorro de agua en bebederos y en este mismo predio se trabajó en el ahoyado e instalación de postes del para el aislamiento de 554,77 metros cuadrados para la implementación posterior de 145 metros lineales para cerca viva.
Se realizó la priorización de las acciones de Buenas Practicas Productivas-BPP para iniciar acciones en 4 predios nuevos 
Se hizo seguimiento sobre 2 predios ya intervenidos con acciones de BPP
• Cuenca río Teusacá: Se han realizado entregas de insumos a siete (7) predios vinculados con anterioridad,  sobre con la instalación de 250 metros lineales de cerca en dos predios, se acondicionó un aprisco de 3,75 metros cuadrados y un gallinero de 2,5 metros cuadrados.
</t>
  </si>
  <si>
    <t xml:space="preserve">Se envía al ICA solicitud de capacitación sobre enfermedades de control oficial (Fiebre aftosa), para ser realizada en Cuenca Tunjuelo </t>
  </si>
  <si>
    <t xml:space="preserve">7, OBSERVACIONES AVANCE TRIMESTRE SEGUNDO DE 2017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</si>
</sst>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 #,##0.00_);_(&quot;$&quot;\ * \(#,##0.00\);_(&quot;$&quot;\ * &quot;-&quot;??_);_(@_)"/>
    <numFmt numFmtId="43" formatCode="_(* #,##0.00_);_(* \(#,##0.00\);_(* &quot;-&quot;??_);_(@_)"/>
    <numFmt numFmtId="164" formatCode="_-* #,##0.00\ &quot;€&quot;_-;\-* #,##0.00\ &quot;€&quot;_-;_-* &quot;-&quot;??\ &quot;€&quot;_-;_-@_-"/>
    <numFmt numFmtId="165" formatCode="_-* #,##0.00\ _€_-;\-* #,##0.00\ _€_-;_-* &quot;-&quot;??\ _€_-;_-@_-"/>
    <numFmt numFmtId="166" formatCode="_ &quot;$&quot;\ * #,##0.00_ ;_ &quot;$&quot;\ * \-#,##0.00_ ;_ &quot;$&quot;\ * &quot;-&quot;??_ ;_ @_ "/>
    <numFmt numFmtId="167" formatCode="_ * #,##0.00_ ;_ * \-#,##0.00_ ;_ * &quot;-&quot;??_ ;_ @_ "/>
    <numFmt numFmtId="169" formatCode="_([$$-240A]\ * #,##0_);_([$$-240A]\ * \(#,##0\);_([$$-240A]\ * &quot;-&quot;??_);_(@_)"/>
    <numFmt numFmtId="170" formatCode="0.0%"/>
    <numFmt numFmtId="171" formatCode="_ * #,##0_ ;_ * \-#,##0_ ;_ * &quot;-&quot;??_ ;_ @_ "/>
    <numFmt numFmtId="172" formatCode="_(&quot;$&quot;* #,##0.00_);_(&quot;$&quot;* \(#,##0.00\);_(&quot;$&quot;* &quot;-&quot;??_);_(@_)"/>
    <numFmt numFmtId="174" formatCode="_-* #,##0\ _€_-;\-* #,##0\ _€_-;_-* &quot;-&quot;??\ _€_-;_-@_-"/>
    <numFmt numFmtId="176" formatCode="_-* #,##0.0\ _€_-;\-* #,##0.0\ _€_-;_-* &quot;-&quot;??\ _€_-;_-@_-"/>
    <numFmt numFmtId="177" formatCode="#,##0.0"/>
  </numFmts>
  <fonts count="46"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0"/>
      <name val="Tahoma"/>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sz val="7"/>
      <name val="Arial"/>
      <family val="2"/>
    </font>
    <font>
      <sz val="11"/>
      <color indexed="8"/>
      <name val="Arial"/>
      <family val="2"/>
    </font>
    <font>
      <sz val="9"/>
      <name val="Arial"/>
      <family val="2"/>
    </font>
    <font>
      <sz val="9"/>
      <color indexed="8"/>
      <name val="Arial"/>
      <family val="2"/>
    </font>
    <font>
      <b/>
      <sz val="9"/>
      <name val="Arial"/>
      <family val="2"/>
    </font>
    <font>
      <b/>
      <sz val="9"/>
      <color indexed="8"/>
      <name val="Arial"/>
      <family val="2"/>
    </font>
    <font>
      <b/>
      <sz val="12"/>
      <name val="Tahoma"/>
      <family val="2"/>
    </font>
    <font>
      <b/>
      <sz val="18"/>
      <name val="Arial"/>
      <family val="2"/>
    </font>
    <font>
      <sz val="14"/>
      <name val="Calibri"/>
      <family val="2"/>
    </font>
    <font>
      <b/>
      <u/>
      <sz val="10"/>
      <name val="Arial"/>
      <family val="2"/>
    </font>
    <font>
      <sz val="11"/>
      <color theme="1"/>
      <name val="Calibri"/>
      <family val="2"/>
      <scheme val="minor"/>
    </font>
    <font>
      <sz val="10"/>
      <color rgb="FF000000"/>
      <name val="Arial"/>
      <family val="2"/>
    </font>
    <font>
      <sz val="10"/>
      <color theme="1"/>
      <name val="Calibri"/>
      <family val="2"/>
      <scheme val="minor"/>
    </font>
    <font>
      <b/>
      <sz val="8"/>
      <color theme="0" tint="-4.9989318521683403E-2"/>
      <name val="Arial"/>
      <family val="2"/>
    </font>
    <font>
      <b/>
      <sz val="10"/>
      <color theme="0" tint="-4.9989318521683403E-2"/>
      <name val="Arial"/>
      <family val="2"/>
    </font>
    <font>
      <sz val="9"/>
      <color theme="1"/>
      <name val="Calibri"/>
      <family val="2"/>
      <scheme val="minor"/>
    </font>
    <font>
      <sz val="11"/>
      <color theme="1"/>
      <name val="Arial Narrow"/>
      <family val="2"/>
    </font>
    <font>
      <sz val="12"/>
      <color theme="1"/>
      <name val="Arial"/>
      <family val="2"/>
    </font>
    <font>
      <sz val="9"/>
      <name val="Calibri"/>
      <family val="2"/>
      <scheme val="minor"/>
    </font>
    <font>
      <sz val="10"/>
      <name val="Calibri"/>
      <family val="2"/>
      <scheme val="minor"/>
    </font>
    <font>
      <b/>
      <sz val="9"/>
      <color theme="1"/>
      <name val="Calibri"/>
      <family val="2"/>
      <scheme val="minor"/>
    </font>
    <font>
      <sz val="9"/>
      <color rgb="FF000000"/>
      <name val="Times New Roman"/>
      <family val="1"/>
    </font>
    <font>
      <sz val="10"/>
      <color theme="1"/>
      <name val="Arial"/>
      <family val="2"/>
    </font>
    <font>
      <u/>
      <sz val="11"/>
      <color theme="10"/>
      <name val="Calibri"/>
      <family val="2"/>
      <scheme val="minor"/>
    </font>
    <font>
      <u/>
      <sz val="11"/>
      <color theme="11"/>
      <name val="Calibri"/>
      <family val="2"/>
      <scheme val="minor"/>
    </font>
    <font>
      <sz val="10"/>
      <color theme="1"/>
      <name val="Times New Roman"/>
      <family val="1"/>
    </font>
    <font>
      <sz val="12"/>
      <color rgb="FFFF0000"/>
      <name val="Arial"/>
      <family val="2"/>
    </font>
    <font>
      <b/>
      <sz val="10"/>
      <color theme="1"/>
      <name val="Arial"/>
      <family val="2"/>
    </font>
    <font>
      <b/>
      <sz val="11"/>
      <name val="Arial"/>
      <family val="2"/>
    </font>
    <font>
      <b/>
      <sz val="9"/>
      <name val="Calibri"/>
      <family val="2"/>
      <scheme val="minor"/>
    </font>
    <font>
      <b/>
      <sz val="9"/>
      <name val="Calibri"/>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7BB800"/>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2" tint="-0.89999084444715716"/>
        <bgColor indexed="64"/>
      </patternFill>
    </fill>
  </fills>
  <borders count="58">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medium">
        <color auto="1"/>
      </bottom>
      <diagonal/>
    </border>
    <border>
      <left/>
      <right style="medium">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bottom/>
      <diagonal/>
    </border>
    <border>
      <left/>
      <right style="thin">
        <color auto="1"/>
      </right>
      <top/>
      <bottom/>
      <diagonal/>
    </border>
    <border>
      <left style="thin">
        <color auto="1"/>
      </left>
      <right style="medium">
        <color auto="1"/>
      </right>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style="medium">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thin">
        <color auto="1"/>
      </top>
      <bottom style="medium">
        <color indexed="64"/>
      </bottom>
      <diagonal/>
    </border>
    <border>
      <left style="thin">
        <color rgb="FF000000"/>
      </left>
      <right style="thin">
        <color auto="1"/>
      </right>
      <top style="thin">
        <color auto="1"/>
      </top>
      <bottom style="thin">
        <color indexed="64"/>
      </bottom>
      <diagonal/>
    </border>
    <border>
      <left style="thin">
        <color rgb="FF000000"/>
      </left>
      <right style="thin">
        <color rgb="FF000000"/>
      </right>
      <top/>
      <bottom style="thin">
        <color rgb="FF000000"/>
      </bottom>
      <diagonal/>
    </border>
    <border>
      <left/>
      <right style="thin">
        <color auto="1"/>
      </right>
      <top/>
      <bottom style="thin">
        <color auto="1"/>
      </bottom>
      <diagonal/>
    </border>
    <border>
      <left style="thin">
        <color indexed="64"/>
      </left>
      <right style="medium">
        <color indexed="64"/>
      </right>
      <top style="medium">
        <color indexed="64"/>
      </top>
      <bottom/>
      <diagonal/>
    </border>
  </borders>
  <cellStyleXfs count="41">
    <xf numFmtId="0" fontId="0" fillId="0" borderId="0"/>
    <xf numFmtId="167" fontId="10" fillId="0" borderId="0" applyFont="0" applyFill="0" applyBorder="0" applyAlignment="0" applyProtection="0"/>
    <xf numFmtId="167" fontId="4" fillId="0" borderId="0" applyFont="0" applyFill="0" applyBorder="0" applyAlignment="0" applyProtection="0"/>
    <xf numFmtId="165" fontId="7" fillId="0" borderId="0" applyFont="0" applyFill="0" applyBorder="0" applyAlignment="0" applyProtection="0"/>
    <xf numFmtId="43" fontId="25"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6" fontId="4" fillId="0" borderId="0" applyFont="0" applyFill="0" applyBorder="0" applyAlignment="0" applyProtection="0"/>
    <xf numFmtId="171" fontId="4"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172" fontId="14" fillId="0" borderId="0" applyFont="0" applyFill="0" applyBorder="0" applyAlignment="0" applyProtection="0"/>
    <xf numFmtId="44" fontId="4"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14" fillId="0" borderId="0"/>
    <xf numFmtId="0" fontId="4" fillId="0" borderId="0"/>
    <xf numFmtId="0" fontId="26" fillId="0" borderId="0"/>
    <xf numFmtId="0" fontId="4" fillId="0" borderId="0"/>
    <xf numFmtId="9" fontId="7"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cellStyleXfs>
  <cellXfs count="345">
    <xf numFmtId="0" fontId="0" fillId="0" borderId="0" xfId="0"/>
    <xf numFmtId="0" fontId="0" fillId="0" borderId="0" xfId="0" applyFill="1"/>
    <xf numFmtId="0" fontId="5" fillId="0" borderId="0" xfId="17" applyFont="1" applyBorder="1" applyAlignment="1">
      <alignment vertical="center"/>
    </xf>
    <xf numFmtId="0" fontId="8" fillId="0" borderId="0" xfId="0" applyFont="1"/>
    <xf numFmtId="0" fontId="0" fillId="3" borderId="0" xfId="0" applyFill="1"/>
    <xf numFmtId="0" fontId="0" fillId="0" borderId="0" xfId="0" applyFill="1" applyAlignment="1">
      <alignment horizontal="center" vertical="center"/>
    </xf>
    <xf numFmtId="0" fontId="27" fillId="0" borderId="0" xfId="0" applyFont="1" applyFill="1"/>
    <xf numFmtId="0" fontId="4" fillId="0" borderId="0" xfId="0" applyFont="1" applyFill="1"/>
    <xf numFmtId="0" fontId="5" fillId="0" borderId="0" xfId="0" applyFont="1" applyFill="1" applyAlignment="1">
      <alignment horizontal="center"/>
    </xf>
    <xf numFmtId="0" fontId="4" fillId="0" borderId="0" xfId="17" applyAlignment="1">
      <alignment vertical="center"/>
    </xf>
    <xf numFmtId="10" fontId="4" fillId="0" borderId="0" xfId="17" applyNumberFormat="1" applyAlignment="1">
      <alignment vertical="center"/>
    </xf>
    <xf numFmtId="0" fontId="4" fillId="0" borderId="0" xfId="17" applyBorder="1" applyAlignment="1">
      <alignment vertical="center"/>
    </xf>
    <xf numFmtId="0" fontId="2" fillId="0" borderId="0" xfId="17" applyFont="1" applyAlignment="1">
      <alignment vertical="center"/>
    </xf>
    <xf numFmtId="0" fontId="4" fillId="2" borderId="0" xfId="17" applyFill="1" applyBorder="1" applyAlignment="1">
      <alignment vertical="center"/>
    </xf>
    <xf numFmtId="0" fontId="4" fillId="2" borderId="0" xfId="17" applyFill="1" applyAlignment="1">
      <alignment vertical="center"/>
    </xf>
    <xf numFmtId="0" fontId="13" fillId="2" borderId="0" xfId="17" applyFont="1" applyFill="1" applyAlignment="1">
      <alignment vertical="center"/>
    </xf>
    <xf numFmtId="0" fontId="13" fillId="0" borderId="0" xfId="17" applyFont="1" applyAlignment="1">
      <alignment vertical="center"/>
    </xf>
    <xf numFmtId="0" fontId="28" fillId="3" borderId="0" xfId="0" applyFont="1" applyFill="1" applyBorder="1" applyAlignment="1">
      <alignment horizontal="center" vertical="center" wrapText="1"/>
    </xf>
    <xf numFmtId="0" fontId="29" fillId="3" borderId="0" xfId="0" applyFont="1" applyFill="1" applyBorder="1" applyAlignment="1">
      <alignment horizontal="center" vertical="center" wrapText="1"/>
    </xf>
    <xf numFmtId="10" fontId="29" fillId="3" borderId="0" xfId="17" applyNumberFormat="1" applyFont="1" applyFill="1" applyBorder="1" applyAlignment="1">
      <alignment horizontal="center" vertical="center"/>
    </xf>
    <xf numFmtId="10" fontId="4" fillId="2" borderId="0" xfId="17"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0" borderId="0" xfId="17" applyFill="1" applyAlignment="1">
      <alignment horizontal="left" vertical="center"/>
    </xf>
    <xf numFmtId="0" fontId="28" fillId="3" borderId="0" xfId="0" applyFont="1" applyFill="1" applyBorder="1" applyAlignment="1">
      <alignment horizontal="left" vertical="center" wrapText="1"/>
    </xf>
    <xf numFmtId="0" fontId="4" fillId="2" borderId="0" xfId="17" applyFill="1" applyAlignment="1">
      <alignment horizontal="left" vertical="center"/>
    </xf>
    <xf numFmtId="0" fontId="4" fillId="0" borderId="0" xfId="17" applyAlignment="1">
      <alignment horizontal="left" vertical="center"/>
    </xf>
    <xf numFmtId="0" fontId="13" fillId="0" borderId="0" xfId="0" applyFont="1" applyFill="1"/>
    <xf numFmtId="174" fontId="0" fillId="0" borderId="0" xfId="0" applyNumberFormat="1" applyFill="1" applyAlignment="1">
      <alignment horizontal="center"/>
    </xf>
    <xf numFmtId="0" fontId="0" fillId="0" borderId="0" xfId="0" applyFill="1" applyAlignment="1">
      <alignment horizontal="center"/>
    </xf>
    <xf numFmtId="0" fontId="0" fillId="0" borderId="0" xfId="0" applyFill="1" applyAlignment="1">
      <alignment horizontal="center"/>
    </xf>
    <xf numFmtId="3" fontId="17" fillId="3" borderId="1" xfId="0" applyNumberFormat="1" applyFont="1" applyFill="1" applyBorder="1" applyAlignment="1">
      <alignment horizontal="center" vertical="center" wrapText="1"/>
    </xf>
    <xf numFmtId="0" fontId="18" fillId="3" borderId="2" xfId="0" applyFont="1" applyFill="1" applyBorder="1" applyAlignment="1">
      <alignment horizontal="right" vertical="center"/>
    </xf>
    <xf numFmtId="3" fontId="17" fillId="3" borderId="2" xfId="9" applyNumberFormat="1" applyFont="1" applyFill="1" applyBorder="1" applyAlignment="1">
      <alignment horizontal="center" vertical="center" wrapText="1"/>
    </xf>
    <xf numFmtId="174" fontId="30" fillId="3" borderId="2" xfId="0" applyNumberFormat="1" applyFont="1" applyFill="1" applyBorder="1" applyAlignment="1">
      <alignment vertical="center"/>
    </xf>
    <xf numFmtId="174" fontId="30" fillId="3" borderId="2" xfId="0" applyNumberFormat="1" applyFont="1" applyFill="1" applyBorder="1" applyAlignment="1">
      <alignment horizontal="center"/>
    </xf>
    <xf numFmtId="0" fontId="2" fillId="4" borderId="2" xfId="17" applyFont="1" applyFill="1" applyBorder="1" applyAlignment="1">
      <alignment horizontal="left" vertical="center" wrapText="1"/>
    </xf>
    <xf numFmtId="0" fontId="0" fillId="3" borderId="0" xfId="0" applyFill="1" applyBorder="1" applyAlignment="1">
      <alignment horizontal="center"/>
    </xf>
    <xf numFmtId="0" fontId="0" fillId="0" borderId="3" xfId="0" applyFill="1" applyBorder="1"/>
    <xf numFmtId="0" fontId="0" fillId="0" borderId="4" xfId="0" applyFill="1" applyBorder="1"/>
    <xf numFmtId="0" fontId="31" fillId="0" borderId="0" xfId="0" applyFont="1" applyFill="1" applyAlignment="1">
      <alignment horizontal="center" vertical="center"/>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0" xfId="0" applyFont="1" applyFill="1" applyBorder="1" applyAlignment="1">
      <alignment horizontal="center" vertical="center" wrapText="1"/>
    </xf>
    <xf numFmtId="0" fontId="32" fillId="3" borderId="10" xfId="0" applyFont="1" applyFill="1" applyBorder="1"/>
    <xf numFmtId="0" fontId="32" fillId="3" borderId="0" xfId="0" applyFont="1" applyFill="1" applyBorder="1"/>
    <xf numFmtId="0" fontId="32" fillId="3" borderId="0" xfId="0" applyFont="1" applyFill="1" applyBorder="1" applyAlignment="1">
      <alignment horizontal="center"/>
    </xf>
    <xf numFmtId="0" fontId="32" fillId="3" borderId="11" xfId="0" applyFont="1" applyFill="1" applyBorder="1"/>
    <xf numFmtId="0" fontId="15" fillId="6" borderId="1" xfId="0" applyFont="1" applyFill="1" applyBorder="1" applyAlignment="1" applyProtection="1">
      <alignment horizontal="left" vertical="center" wrapText="1"/>
      <protection locked="0"/>
    </xf>
    <xf numFmtId="0" fontId="15" fillId="6" borderId="2" xfId="0" applyFont="1" applyFill="1" applyBorder="1" applyAlignment="1" applyProtection="1">
      <alignment horizontal="left" vertical="center" wrapText="1"/>
      <protection locked="0"/>
    </xf>
    <xf numFmtId="0" fontId="15" fillId="6" borderId="12" xfId="0" applyFont="1" applyFill="1" applyBorder="1" applyAlignment="1" applyProtection="1">
      <alignment horizontal="left" vertical="center" wrapText="1"/>
      <protection locked="0"/>
    </xf>
    <xf numFmtId="0" fontId="15" fillId="6" borderId="5" xfId="0" applyFont="1" applyFill="1" applyBorder="1" applyAlignment="1" applyProtection="1">
      <alignment horizontal="left" vertical="center" wrapText="1"/>
      <protection locked="0"/>
    </xf>
    <xf numFmtId="0" fontId="33" fillId="6" borderId="0" xfId="0" applyFont="1" applyFill="1" applyBorder="1" applyAlignment="1"/>
    <xf numFmtId="0" fontId="34" fillId="6" borderId="0" xfId="0" applyFont="1" applyFill="1" applyBorder="1" applyAlignment="1"/>
    <xf numFmtId="0" fontId="34" fillId="6" borderId="11" xfId="0" applyFont="1" applyFill="1" applyBorder="1" applyAlignment="1"/>
    <xf numFmtId="174" fontId="30" fillId="3" borderId="12" xfId="0" applyNumberFormat="1" applyFont="1" applyFill="1" applyBorder="1" applyAlignment="1">
      <alignment horizontal="center"/>
    </xf>
    <xf numFmtId="0" fontId="33" fillId="6" borderId="4" xfId="0" applyFont="1" applyFill="1" applyBorder="1" applyAlignment="1"/>
    <xf numFmtId="0" fontId="34" fillId="6" borderId="4" xfId="0" applyFont="1" applyFill="1" applyBorder="1" applyAlignment="1"/>
    <xf numFmtId="0" fontId="12" fillId="6" borderId="13" xfId="0" applyFont="1" applyFill="1" applyBorder="1" applyAlignment="1">
      <alignment horizontal="right"/>
    </xf>
    <xf numFmtId="0" fontId="2" fillId="4" borderId="12" xfId="17" applyFont="1" applyFill="1" applyBorder="1" applyAlignment="1">
      <alignment horizontal="left" vertical="center" wrapText="1"/>
    </xf>
    <xf numFmtId="10" fontId="12" fillId="3" borderId="0" xfId="17" applyNumberFormat="1" applyFont="1" applyFill="1" applyBorder="1" applyAlignment="1">
      <alignment horizontal="center" vertical="center"/>
    </xf>
    <xf numFmtId="0" fontId="2" fillId="4" borderId="15" xfId="17" applyFont="1" applyFill="1" applyBorder="1" applyAlignment="1">
      <alignment horizontal="center" vertical="center" wrapText="1"/>
    </xf>
    <xf numFmtId="10" fontId="4" fillId="0" borderId="0" xfId="17" applyNumberFormat="1" applyFont="1" applyAlignment="1">
      <alignment vertical="center"/>
    </xf>
    <xf numFmtId="0" fontId="2" fillId="3" borderId="0" xfId="0" applyFont="1" applyFill="1" applyBorder="1" applyAlignment="1">
      <alignment horizontal="center" vertical="center" wrapText="1"/>
    </xf>
    <xf numFmtId="10" fontId="4" fillId="2" borderId="0" xfId="17" applyNumberFormat="1" applyFont="1" applyFill="1" applyAlignment="1">
      <alignment vertical="center"/>
    </xf>
    <xf numFmtId="0" fontId="0" fillId="0" borderId="0" xfId="0" applyFill="1" applyBorder="1" applyAlignment="1">
      <alignment horizontal="center" vertical="center"/>
    </xf>
    <xf numFmtId="0" fontId="36" fillId="0" borderId="0" xfId="0" applyFont="1" applyBorder="1" applyAlignment="1">
      <alignment horizontal="center" vertical="center" wrapText="1"/>
    </xf>
    <xf numFmtId="37" fontId="0" fillId="0" borderId="0" xfId="0" applyNumberFormat="1" applyFill="1" applyAlignment="1">
      <alignment horizontal="center" vertical="center"/>
    </xf>
    <xf numFmtId="0" fontId="5"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4" fillId="6" borderId="8" xfId="0" applyFont="1" applyFill="1" applyBorder="1" applyAlignment="1">
      <alignment horizontal="center" vertical="center" wrapText="1"/>
    </xf>
    <xf numFmtId="3" fontId="19" fillId="3" borderId="1" xfId="0" applyNumberFormat="1" applyFont="1" applyFill="1" applyBorder="1" applyAlignment="1">
      <alignment horizontal="center" vertical="center" wrapText="1"/>
    </xf>
    <xf numFmtId="37" fontId="0" fillId="3" borderId="0" xfId="0" applyNumberFormat="1" applyFill="1" applyAlignment="1">
      <alignment horizontal="center" vertical="center"/>
    </xf>
    <xf numFmtId="0" fontId="0" fillId="3" borderId="0" xfId="0" applyFill="1" applyAlignment="1">
      <alignment horizontal="center" vertical="center"/>
    </xf>
    <xf numFmtId="0" fontId="0" fillId="3" borderId="0" xfId="0" applyFill="1" applyBorder="1" applyAlignment="1">
      <alignment horizontal="center" vertical="center"/>
    </xf>
    <xf numFmtId="3" fontId="19" fillId="3" borderId="2" xfId="0" applyNumberFormat="1" applyFont="1" applyFill="1" applyBorder="1" applyAlignment="1">
      <alignment horizontal="center" vertical="center" wrapText="1"/>
    </xf>
    <xf numFmtId="3" fontId="20" fillId="3" borderId="2" xfId="0" applyNumberFormat="1" applyFont="1" applyFill="1" applyBorder="1" applyAlignment="1">
      <alignment horizontal="center" vertical="center"/>
    </xf>
    <xf numFmtId="3" fontId="19" fillId="7" borderId="14" xfId="0" applyNumberFormat="1" applyFont="1" applyFill="1" applyBorder="1" applyAlignment="1">
      <alignment horizontal="center" vertical="center" wrapText="1"/>
    </xf>
    <xf numFmtId="10" fontId="8" fillId="3" borderId="49" xfId="23" applyNumberFormat="1" applyFont="1" applyFill="1" applyBorder="1" applyAlignment="1">
      <alignment vertical="center"/>
    </xf>
    <xf numFmtId="0" fontId="5" fillId="6" borderId="8"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8" fillId="3" borderId="0" xfId="0" applyFont="1" applyFill="1"/>
    <xf numFmtId="0" fontId="8" fillId="3" borderId="0" xfId="0" applyFont="1" applyFill="1" applyBorder="1" applyAlignment="1">
      <alignment horizontal="center" vertical="center" wrapText="1"/>
    </xf>
    <xf numFmtId="0" fontId="8" fillId="3" borderId="0" xfId="0" applyFont="1" applyFill="1" applyBorder="1" applyAlignment="1">
      <alignment horizontal="justify" vertical="center" wrapText="1"/>
    </xf>
    <xf numFmtId="0" fontId="5" fillId="3" borderId="49" xfId="0" applyNumberFormat="1" applyFont="1" applyFill="1" applyBorder="1" applyAlignment="1">
      <alignment horizontal="center" vertical="center"/>
    </xf>
    <xf numFmtId="0" fontId="8" fillId="3" borderId="49" xfId="0" applyFont="1" applyFill="1" applyBorder="1" applyAlignment="1">
      <alignment horizontal="justify" vertical="center" wrapText="1"/>
    </xf>
    <xf numFmtId="0" fontId="8" fillId="3" borderId="49" xfId="0" applyFont="1" applyFill="1" applyBorder="1" applyAlignment="1">
      <alignment horizontal="center" vertical="center"/>
    </xf>
    <xf numFmtId="0" fontId="8" fillId="3" borderId="49" xfId="0" applyFont="1" applyFill="1" applyBorder="1" applyAlignment="1">
      <alignment horizontal="center" vertical="center" wrapText="1"/>
    </xf>
    <xf numFmtId="174" fontId="8" fillId="3" borderId="49" xfId="3" applyNumberFormat="1" applyFont="1" applyFill="1" applyBorder="1" applyAlignment="1">
      <alignment horizontal="center" vertical="center"/>
    </xf>
    <xf numFmtId="174" fontId="8" fillId="3" borderId="49" xfId="3" applyNumberFormat="1" applyFont="1" applyFill="1" applyBorder="1" applyAlignment="1">
      <alignment vertical="center"/>
    </xf>
    <xf numFmtId="174" fontId="8" fillId="3" borderId="49" xfId="3" applyNumberFormat="1" applyFont="1" applyFill="1" applyBorder="1" applyAlignment="1">
      <alignment horizontal="left" vertical="center"/>
    </xf>
    <xf numFmtId="0" fontId="16" fillId="3" borderId="49" xfId="0" applyFont="1" applyFill="1" applyBorder="1" applyAlignment="1">
      <alignment horizontal="justify" vertical="center" wrapText="1"/>
    </xf>
    <xf numFmtId="0" fontId="16" fillId="3" borderId="49" xfId="0" applyFont="1" applyFill="1" applyBorder="1" applyAlignment="1">
      <alignment horizontal="center" vertical="center" wrapText="1"/>
    </xf>
    <xf numFmtId="0" fontId="2" fillId="4" borderId="8" xfId="17" applyFont="1" applyFill="1" applyBorder="1" applyAlignment="1">
      <alignment horizontal="center" vertical="center" wrapText="1"/>
    </xf>
    <xf numFmtId="0" fontId="2" fillId="4" borderId="8" xfId="17" applyFont="1" applyFill="1" applyBorder="1" applyAlignment="1">
      <alignment horizontal="center" vertical="center" textRotation="180" wrapText="1"/>
    </xf>
    <xf numFmtId="170" fontId="34" fillId="5" borderId="1" xfId="0" applyNumberFormat="1" applyFont="1" applyFill="1" applyBorder="1" applyAlignment="1">
      <alignment vertical="center"/>
    </xf>
    <xf numFmtId="170" fontId="34" fillId="6" borderId="1" xfId="0" applyNumberFormat="1" applyFont="1" applyFill="1" applyBorder="1" applyAlignment="1">
      <alignment vertical="center"/>
    </xf>
    <xf numFmtId="170" fontId="34" fillId="6" borderId="2" xfId="0" applyNumberFormat="1" applyFont="1" applyFill="1" applyBorder="1" applyAlignment="1">
      <alignment vertical="center"/>
    </xf>
    <xf numFmtId="170" fontId="34" fillId="5" borderId="2" xfId="0" applyNumberFormat="1" applyFont="1" applyFill="1" applyBorder="1" applyAlignment="1">
      <alignment vertical="center"/>
    </xf>
    <xf numFmtId="170" fontId="34" fillId="6" borderId="8" xfId="0" applyNumberFormat="1" applyFont="1" applyFill="1" applyBorder="1" applyAlignment="1">
      <alignment vertical="center"/>
    </xf>
    <xf numFmtId="170" fontId="34" fillId="6" borderId="12" xfId="0" applyNumberFormat="1" applyFont="1" applyFill="1" applyBorder="1" applyAlignment="1">
      <alignment vertical="center"/>
    </xf>
    <xf numFmtId="10" fontId="42" fillId="4" borderId="14" xfId="17" applyNumberFormat="1" applyFont="1" applyFill="1" applyBorder="1" applyAlignment="1">
      <alignment horizontal="center" vertical="center" wrapText="1"/>
    </xf>
    <xf numFmtId="0" fontId="17" fillId="3" borderId="2" xfId="0" applyFont="1" applyFill="1" applyBorder="1" applyAlignment="1">
      <alignment horizontal="center" vertical="center" wrapText="1"/>
    </xf>
    <xf numFmtId="0" fontId="5" fillId="10" borderId="2" xfId="0" applyFont="1" applyFill="1" applyBorder="1" applyAlignment="1">
      <alignment horizontal="center" vertical="center" wrapText="1"/>
    </xf>
    <xf numFmtId="174" fontId="8" fillId="10" borderId="2" xfId="3" applyNumberFormat="1" applyFont="1" applyFill="1" applyBorder="1" applyAlignment="1">
      <alignment horizontal="center" vertical="center"/>
    </xf>
    <xf numFmtId="0" fontId="41" fillId="10" borderId="2" xfId="0" applyFont="1" applyFill="1" applyBorder="1" applyAlignment="1">
      <alignment horizontal="center" vertical="center" wrapText="1"/>
    </xf>
    <xf numFmtId="174" fontId="8" fillId="10" borderId="2" xfId="3" applyNumberFormat="1" applyFont="1" applyFill="1" applyBorder="1" applyAlignment="1">
      <alignment vertical="center"/>
    </xf>
    <xf numFmtId="165" fontId="8" fillId="10" borderId="2" xfId="3" applyFont="1" applyFill="1" applyBorder="1" applyAlignment="1">
      <alignment horizontal="center" vertical="center"/>
    </xf>
    <xf numFmtId="0" fontId="8" fillId="3" borderId="2" xfId="0" applyFont="1" applyFill="1" applyBorder="1"/>
    <xf numFmtId="0" fontId="8" fillId="3" borderId="2" xfId="0" applyFont="1" applyFill="1" applyBorder="1" applyAlignment="1">
      <alignment horizontal="justify" vertical="center" wrapText="1"/>
    </xf>
    <xf numFmtId="0" fontId="5" fillId="3" borderId="2" xfId="0" applyFont="1" applyFill="1" applyBorder="1" applyAlignment="1">
      <alignment horizontal="center" vertical="center" wrapText="1"/>
    </xf>
    <xf numFmtId="165" fontId="8" fillId="3" borderId="2" xfId="3" applyNumberFormat="1" applyFont="1" applyFill="1" applyBorder="1" applyAlignment="1">
      <alignment horizontal="center" vertical="center"/>
    </xf>
    <xf numFmtId="0" fontId="40" fillId="3" borderId="2" xfId="0" applyFont="1" applyFill="1" applyBorder="1" applyAlignment="1">
      <alignment horizontal="center" vertical="center"/>
    </xf>
    <xf numFmtId="0" fontId="5" fillId="3" borderId="50"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4" fillId="3" borderId="8" xfId="0" applyFont="1" applyFill="1" applyBorder="1" applyAlignment="1">
      <alignment horizontal="center" vertical="center" wrapText="1"/>
    </xf>
    <xf numFmtId="174" fontId="8" fillId="3" borderId="2" xfId="3" applyNumberFormat="1" applyFont="1" applyFill="1" applyBorder="1" applyAlignment="1">
      <alignment horizontal="center" vertical="center"/>
    </xf>
    <xf numFmtId="176" fontId="8" fillId="3" borderId="2" xfId="3" applyNumberFormat="1" applyFont="1" applyFill="1" applyBorder="1" applyAlignment="1">
      <alignment horizontal="center" vertical="center"/>
    </xf>
    <xf numFmtId="174" fontId="8" fillId="3" borderId="5" xfId="3" applyNumberFormat="1" applyFont="1" applyFill="1" applyBorder="1" applyAlignment="1">
      <alignment horizontal="left" vertical="center"/>
    </xf>
    <xf numFmtId="174" fontId="8" fillId="3" borderId="5" xfId="3" applyNumberFormat="1" applyFont="1" applyFill="1" applyBorder="1" applyAlignment="1">
      <alignment vertical="center"/>
    </xf>
    <xf numFmtId="174" fontId="8" fillId="3" borderId="2" xfId="3" applyNumberFormat="1" applyFont="1" applyFill="1" applyBorder="1" applyAlignment="1">
      <alignment horizontal="left" vertical="center"/>
    </xf>
    <xf numFmtId="174" fontId="8" fillId="3" borderId="2" xfId="3" applyNumberFormat="1" applyFont="1" applyFill="1" applyBorder="1" applyAlignment="1">
      <alignment vertical="center"/>
    </xf>
    <xf numFmtId="165" fontId="8" fillId="3" borderId="2" xfId="3" applyNumberFormat="1" applyFont="1" applyFill="1" applyBorder="1" applyAlignment="1">
      <alignment vertical="center"/>
    </xf>
    <xf numFmtId="165" fontId="8" fillId="3" borderId="2" xfId="3" applyFont="1" applyFill="1" applyBorder="1" applyAlignment="1">
      <alignment vertical="center"/>
    </xf>
    <xf numFmtId="0" fontId="8" fillId="3" borderId="2" xfId="0" applyFont="1" applyFill="1" applyBorder="1" applyAlignment="1">
      <alignment horizontal="center" vertical="center" wrapText="1"/>
    </xf>
    <xf numFmtId="0" fontId="5" fillId="3" borderId="2" xfId="0" applyNumberFormat="1" applyFont="1" applyFill="1" applyBorder="1" applyAlignment="1">
      <alignment horizontal="center" vertical="center"/>
    </xf>
    <xf numFmtId="0" fontId="8" fillId="3" borderId="2" xfId="0" applyFont="1" applyFill="1" applyBorder="1" applyAlignment="1">
      <alignment horizontal="center" vertical="center"/>
    </xf>
    <xf numFmtId="0" fontId="32" fillId="3" borderId="2" xfId="0" applyFont="1" applyFill="1" applyBorder="1" applyAlignment="1">
      <alignment horizontal="center" vertical="center" wrapText="1"/>
    </xf>
    <xf numFmtId="4" fontId="19" fillId="3" borderId="1" xfId="0" applyNumberFormat="1" applyFont="1" applyFill="1" applyBorder="1" applyAlignment="1">
      <alignment horizontal="center" vertical="center" wrapText="1"/>
    </xf>
    <xf numFmtId="3" fontId="19" fillId="3" borderId="14" xfId="0" applyNumberFormat="1" applyFont="1" applyFill="1" applyBorder="1" applyAlignment="1">
      <alignment horizontal="center" vertical="center" wrapText="1"/>
    </xf>
    <xf numFmtId="3" fontId="19" fillId="3" borderId="12" xfId="0" applyNumberFormat="1" applyFont="1" applyFill="1" applyBorder="1" applyAlignment="1">
      <alignment horizontal="center" vertical="center" wrapText="1"/>
    </xf>
    <xf numFmtId="174" fontId="35" fillId="3" borderId="12" xfId="0" applyNumberFormat="1" applyFont="1" applyFill="1" applyBorder="1" applyAlignment="1">
      <alignment vertical="center"/>
    </xf>
    <xf numFmtId="174" fontId="8" fillId="3" borderId="5" xfId="3" applyNumberFormat="1" applyFont="1" applyFill="1" applyBorder="1" applyAlignment="1">
      <alignment horizontal="center" vertical="center"/>
    </xf>
    <xf numFmtId="176" fontId="5" fillId="3" borderId="2" xfId="3" applyNumberFormat="1" applyFont="1" applyFill="1" applyBorder="1" applyAlignment="1">
      <alignment horizontal="center" vertical="center"/>
    </xf>
    <xf numFmtId="174" fontId="5" fillId="3" borderId="2" xfId="3" applyNumberFormat="1" applyFont="1" applyFill="1" applyBorder="1" applyAlignment="1">
      <alignment horizontal="center" vertical="center"/>
    </xf>
    <xf numFmtId="0" fontId="3" fillId="0" borderId="55" xfId="0" applyFont="1" applyFill="1" applyBorder="1" applyAlignment="1">
      <alignment vertical="center" wrapText="1"/>
    </xf>
    <xf numFmtId="0" fontId="43" fillId="0" borderId="5" xfId="0" applyFont="1" applyFill="1" applyBorder="1" applyAlignment="1">
      <alignment horizontal="center" vertical="center" wrapText="1"/>
    </xf>
    <xf numFmtId="0" fontId="3" fillId="0" borderId="18" xfId="0" applyFont="1" applyFill="1" applyBorder="1" applyAlignment="1" applyProtection="1">
      <alignment horizontal="center" vertical="center" wrapText="1"/>
      <protection locked="0"/>
    </xf>
    <xf numFmtId="0" fontId="3" fillId="0" borderId="48" xfId="0" applyFont="1" applyFill="1" applyBorder="1" applyAlignment="1" applyProtection="1">
      <alignment horizontal="center" vertical="center" wrapText="1"/>
      <protection locked="0"/>
    </xf>
    <xf numFmtId="0" fontId="43" fillId="0" borderId="2" xfId="0" applyFont="1" applyFill="1" applyBorder="1" applyAlignment="1">
      <alignment horizontal="center" vertical="center" wrapText="1"/>
    </xf>
    <xf numFmtId="0" fontId="3" fillId="0" borderId="8" xfId="0" applyFont="1" applyFill="1" applyBorder="1" applyAlignment="1" applyProtection="1">
      <alignment horizontal="center" vertical="center" wrapText="1"/>
      <protection locked="0"/>
    </xf>
    <xf numFmtId="0" fontId="3" fillId="0" borderId="2" xfId="0" applyFont="1" applyFill="1" applyBorder="1" applyAlignment="1">
      <alignment vertical="center" wrapText="1"/>
    </xf>
    <xf numFmtId="0" fontId="3" fillId="0" borderId="2" xfId="0" applyFont="1" applyFill="1" applyBorder="1" applyAlignment="1">
      <alignment horizontal="justify" vertical="center" wrapText="1"/>
    </xf>
    <xf numFmtId="0" fontId="5" fillId="0" borderId="56" xfId="0" applyFont="1" applyFill="1" applyBorder="1" applyAlignment="1">
      <alignment horizontal="justify" vertical="top" wrapText="1"/>
    </xf>
    <xf numFmtId="0" fontId="5" fillId="0" borderId="5" xfId="0" applyFont="1" applyFill="1" applyBorder="1" applyAlignment="1">
      <alignment horizontal="justify" vertical="top" wrapText="1"/>
    </xf>
    <xf numFmtId="0" fontId="5" fillId="0" borderId="2" xfId="0" applyFont="1" applyFill="1" applyBorder="1" applyAlignment="1">
      <alignment horizontal="justify" vertical="center" wrapText="1"/>
    </xf>
    <xf numFmtId="0" fontId="5" fillId="0" borderId="23" xfId="0" applyFont="1" applyFill="1" applyBorder="1" applyAlignment="1">
      <alignment horizontal="justify" vertical="top" wrapText="1"/>
    </xf>
    <xf numFmtId="176" fontId="8" fillId="3" borderId="2" xfId="3" applyNumberFormat="1" applyFont="1" applyFill="1" applyBorder="1" applyAlignment="1">
      <alignment vertical="center"/>
    </xf>
    <xf numFmtId="10" fontId="5" fillId="0" borderId="2" xfId="0" applyNumberFormat="1" applyFont="1" applyFill="1" applyBorder="1" applyAlignment="1">
      <alignment vertical="center" wrapText="1"/>
    </xf>
    <xf numFmtId="10" fontId="5" fillId="0" borderId="2" xfId="23" applyNumberFormat="1" applyFont="1" applyFill="1" applyBorder="1"/>
    <xf numFmtId="10" fontId="5" fillId="0" borderId="2" xfId="0" applyNumberFormat="1" applyFont="1" applyFill="1" applyBorder="1" applyAlignment="1">
      <alignment horizontal="center" vertical="center" wrapText="1"/>
    </xf>
    <xf numFmtId="177" fontId="19" fillId="3" borderId="1" xfId="0" applyNumberFormat="1" applyFont="1" applyFill="1" applyBorder="1" applyAlignment="1">
      <alignment horizontal="center" vertical="center" wrapText="1"/>
    </xf>
    <xf numFmtId="0" fontId="18" fillId="3" borderId="2" xfId="0" applyFont="1" applyFill="1" applyBorder="1" applyAlignment="1">
      <alignment horizontal="center" vertical="center"/>
    </xf>
    <xf numFmtId="0" fontId="33" fillId="3" borderId="1" xfId="0" applyFont="1" applyFill="1" applyBorder="1" applyAlignment="1">
      <alignment horizontal="center" vertical="center"/>
    </xf>
    <xf numFmtId="174" fontId="33" fillId="3" borderId="1" xfId="5" applyNumberFormat="1" applyFont="1" applyFill="1" applyBorder="1" applyAlignment="1">
      <alignment horizontal="center" vertical="center"/>
    </xf>
    <xf numFmtId="10" fontId="44" fillId="3" borderId="1" xfId="23" applyNumberFormat="1" applyFont="1" applyFill="1" applyBorder="1" applyAlignment="1">
      <alignment horizontal="center" vertical="center"/>
    </xf>
    <xf numFmtId="37" fontId="19" fillId="3" borderId="2" xfId="9" applyNumberFormat="1" applyFont="1" applyFill="1" applyBorder="1" applyAlignment="1">
      <alignment horizontal="center" vertical="center"/>
    </xf>
    <xf numFmtId="37" fontId="17" fillId="3" borderId="2" xfId="9" applyNumberFormat="1" applyFont="1" applyFill="1" applyBorder="1" applyAlignment="1">
      <alignment horizontal="center" vertical="center"/>
    </xf>
    <xf numFmtId="174" fontId="33" fillId="3" borderId="2" xfId="5" applyNumberFormat="1" applyFont="1" applyFill="1" applyBorder="1" applyAlignment="1">
      <alignment horizontal="center" vertical="center"/>
    </xf>
    <xf numFmtId="10" fontId="33" fillId="3" borderId="2" xfId="23" applyNumberFormat="1" applyFont="1" applyFill="1" applyBorder="1" applyAlignment="1">
      <alignment horizontal="center" vertical="center"/>
    </xf>
    <xf numFmtId="0" fontId="17" fillId="3" borderId="2" xfId="0" applyFont="1" applyFill="1" applyBorder="1" applyAlignment="1">
      <alignment horizontal="right" vertical="center"/>
    </xf>
    <xf numFmtId="0" fontId="17" fillId="3" borderId="5" xfId="0" applyFont="1" applyFill="1" applyBorder="1" applyAlignment="1">
      <alignment horizontal="right" vertical="center"/>
    </xf>
    <xf numFmtId="0" fontId="33" fillId="3" borderId="2" xfId="0" applyFont="1" applyFill="1" applyBorder="1" applyAlignment="1">
      <alignment horizontal="center" vertical="center"/>
    </xf>
    <xf numFmtId="3" fontId="45" fillId="3" borderId="51" xfId="17" applyNumberFormat="1" applyFont="1" applyFill="1" applyBorder="1" applyAlignment="1">
      <alignment horizontal="center" vertical="center" wrapText="1"/>
    </xf>
    <xf numFmtId="3" fontId="45" fillId="3" borderId="54" xfId="17" applyNumberFormat="1" applyFont="1" applyFill="1" applyBorder="1" applyAlignment="1">
      <alignment horizontal="center" vertical="center" wrapText="1"/>
    </xf>
    <xf numFmtId="169" fontId="17" fillId="3" borderId="2" xfId="0" applyNumberFormat="1" applyFont="1" applyFill="1" applyBorder="1" applyAlignment="1">
      <alignment horizontal="right" vertical="center"/>
    </xf>
    <xf numFmtId="10" fontId="44" fillId="3" borderId="2" xfId="23" applyNumberFormat="1" applyFont="1" applyFill="1" applyBorder="1" applyAlignment="1">
      <alignment horizontal="center" vertical="center"/>
    </xf>
    <xf numFmtId="37" fontId="19" fillId="3" borderId="12" xfId="9" applyNumberFormat="1" applyFont="1" applyFill="1" applyBorder="1" applyAlignment="1">
      <alignment horizontal="center" vertical="center"/>
    </xf>
    <xf numFmtId="174" fontId="44" fillId="3" borderId="12" xfId="5" applyNumberFormat="1" applyFont="1" applyFill="1" applyBorder="1" applyAlignment="1">
      <alignment horizontal="center" vertical="center"/>
    </xf>
    <xf numFmtId="10" fontId="44" fillId="3" borderId="12" xfId="23" applyNumberFormat="1" applyFont="1" applyFill="1" applyBorder="1" applyAlignment="1">
      <alignment horizontal="center" vertical="center"/>
    </xf>
    <xf numFmtId="37" fontId="17" fillId="3" borderId="25" xfId="9" applyNumberFormat="1" applyFont="1" applyFill="1" applyBorder="1" applyAlignment="1">
      <alignment horizontal="center" vertical="center"/>
    </xf>
    <xf numFmtId="37" fontId="17" fillId="3" borderId="25" xfId="0" applyNumberFormat="1" applyFont="1" applyFill="1" applyBorder="1" applyAlignment="1">
      <alignment horizontal="right" vertical="center"/>
    </xf>
    <xf numFmtId="3" fontId="45" fillId="3" borderId="52" xfId="17" applyNumberFormat="1" applyFont="1" applyFill="1" applyBorder="1" applyAlignment="1">
      <alignment horizontal="center" vertical="center" wrapText="1"/>
    </xf>
    <xf numFmtId="37" fontId="17" fillId="3" borderId="8" xfId="9" applyNumberFormat="1" applyFont="1" applyFill="1" applyBorder="1" applyAlignment="1">
      <alignment horizontal="center" vertical="center"/>
    </xf>
    <xf numFmtId="37" fontId="19" fillId="3" borderId="42" xfId="9" applyNumberFormat="1" applyFont="1" applyFill="1" applyBorder="1" applyAlignment="1">
      <alignment horizontal="center" vertical="center"/>
    </xf>
    <xf numFmtId="10" fontId="5" fillId="0" borderId="2" xfId="0" applyNumberFormat="1" applyFont="1" applyFill="1" applyBorder="1" applyAlignment="1">
      <alignment horizontal="center" vertical="center" wrapText="1"/>
    </xf>
    <xf numFmtId="0" fontId="11" fillId="6" borderId="2"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5" fillId="6" borderId="1"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8" xfId="0" applyFont="1" applyFill="1" applyBorder="1" applyAlignment="1" applyProtection="1">
      <alignment horizontal="center" vertical="center" wrapText="1"/>
      <protection locked="0"/>
    </xf>
    <xf numFmtId="0" fontId="5" fillId="6" borderId="8" xfId="0" applyFont="1" applyFill="1" applyBorder="1" applyAlignment="1">
      <alignment horizontal="center" vertical="center" wrapText="1"/>
    </xf>
    <xf numFmtId="0" fontId="5" fillId="6" borderId="2" xfId="0" applyFont="1" applyFill="1" applyBorder="1" applyAlignment="1">
      <alignment horizontal="center" vertical="center"/>
    </xf>
    <xf numFmtId="0" fontId="5" fillId="6" borderId="12" xfId="0" applyFont="1" applyFill="1" applyBorder="1" applyAlignment="1" applyProtection="1">
      <alignment horizontal="center" vertical="center" wrapText="1"/>
      <protection locked="0"/>
    </xf>
    <xf numFmtId="0" fontId="11" fillId="0" borderId="3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11" fillId="0" borderId="26" xfId="0" applyFont="1" applyFill="1" applyBorder="1" applyAlignment="1">
      <alignment horizontal="right" vertical="center"/>
    </xf>
    <xf numFmtId="0" fontId="6" fillId="0" borderId="26" xfId="0" applyFont="1" applyFill="1" applyBorder="1" applyAlignment="1">
      <alignment horizontal="right" vertical="center"/>
    </xf>
    <xf numFmtId="0" fontId="6" fillId="0" borderId="27" xfId="0" applyFont="1" applyFill="1" applyBorder="1" applyAlignment="1">
      <alignment horizontal="right" vertical="center"/>
    </xf>
    <xf numFmtId="0" fontId="32" fillId="0" borderId="28" xfId="0" applyFont="1" applyFill="1" applyBorder="1" applyAlignment="1">
      <alignment horizontal="center"/>
    </xf>
    <xf numFmtId="0" fontId="32" fillId="0" borderId="29" xfId="0" applyFont="1" applyFill="1" applyBorder="1" applyAlignment="1">
      <alignment horizontal="center"/>
    </xf>
    <xf numFmtId="0" fontId="32" fillId="0" borderId="30" xfId="0" applyFont="1" applyFill="1" applyBorder="1" applyAlignment="1">
      <alignment horizontal="center"/>
    </xf>
    <xf numFmtId="0" fontId="32" fillId="0" borderId="10" xfId="0" applyFont="1" applyFill="1" applyBorder="1" applyAlignment="1">
      <alignment horizontal="center"/>
    </xf>
    <xf numFmtId="0" fontId="32" fillId="0" borderId="0" xfId="0" applyFont="1" applyFill="1" applyBorder="1" applyAlignment="1">
      <alignment horizontal="center"/>
    </xf>
    <xf numFmtId="0" fontId="32" fillId="0" borderId="19" xfId="0" applyFont="1" applyFill="1" applyBorder="1" applyAlignment="1">
      <alignment horizontal="center"/>
    </xf>
    <xf numFmtId="0" fontId="5" fillId="6" borderId="3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5" fillId="8" borderId="2" xfId="0" applyFont="1" applyFill="1" applyBorder="1" applyAlignment="1">
      <alignment horizontal="center" vertical="center"/>
    </xf>
    <xf numFmtId="0" fontId="5" fillId="9" borderId="21" xfId="0" applyFont="1" applyFill="1" applyBorder="1" applyAlignment="1">
      <alignment horizontal="center" vertical="center"/>
    </xf>
    <xf numFmtId="0" fontId="5" fillId="9" borderId="24" xfId="0" applyFont="1" applyFill="1" applyBorder="1" applyAlignment="1">
      <alignment horizontal="center" vertical="center"/>
    </xf>
    <xf numFmtId="0" fontId="5" fillId="9" borderId="25" xfId="0" applyFont="1" applyFill="1" applyBorder="1" applyAlignment="1">
      <alignment horizontal="center" vertical="center"/>
    </xf>
    <xf numFmtId="0" fontId="5" fillId="6" borderId="6" xfId="0" applyFont="1" applyFill="1" applyBorder="1" applyAlignment="1" applyProtection="1">
      <alignment horizontal="center" vertical="center" wrapText="1"/>
      <protection locked="0"/>
    </xf>
    <xf numFmtId="0" fontId="5" fillId="6" borderId="7" xfId="0" applyFont="1" applyFill="1" applyBorder="1" applyAlignment="1" applyProtection="1">
      <alignment horizontal="center" vertical="center" wrapText="1"/>
      <protection locked="0"/>
    </xf>
    <xf numFmtId="0" fontId="5" fillId="6" borderId="32" xfId="0" applyFont="1" applyFill="1" applyBorder="1" applyAlignment="1" applyProtection="1">
      <alignment horizontal="center" vertical="center" wrapText="1"/>
      <protection locked="0"/>
    </xf>
    <xf numFmtId="0" fontId="21" fillId="0" borderId="29" xfId="0" applyFont="1" applyFill="1" applyBorder="1" applyAlignment="1">
      <alignment horizontal="right" vertical="center"/>
    </xf>
    <xf numFmtId="0" fontId="21" fillId="0" borderId="0" xfId="0" applyFont="1" applyFill="1" applyBorder="1" applyAlignment="1">
      <alignment horizontal="right" vertical="center"/>
    </xf>
    <xf numFmtId="0" fontId="4" fillId="0" borderId="3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3" fillId="6" borderId="10" xfId="0" applyFont="1" applyFill="1" applyBorder="1" applyAlignment="1" applyProtection="1">
      <alignment horizontal="center" vertical="center" wrapText="1"/>
      <protection locked="0"/>
    </xf>
    <xf numFmtId="0" fontId="3" fillId="6" borderId="0" xfId="0" applyFont="1" applyFill="1" applyBorder="1" applyAlignment="1" applyProtection="1">
      <alignment horizontal="center" vertical="center" wrapText="1"/>
      <protection locked="0"/>
    </xf>
    <xf numFmtId="0" fontId="3" fillId="6" borderId="19" xfId="0" applyFont="1" applyFill="1" applyBorder="1" applyAlignment="1" applyProtection="1">
      <alignment horizontal="center" vertical="center" wrapText="1"/>
      <protection locked="0"/>
    </xf>
    <xf numFmtId="0" fontId="3" fillId="6" borderId="3" xfId="0" applyFont="1" applyFill="1" applyBorder="1" applyAlignment="1" applyProtection="1">
      <alignment horizontal="center" vertical="center" wrapText="1"/>
      <protection locked="0"/>
    </xf>
    <xf numFmtId="0" fontId="3" fillId="6" borderId="4" xfId="0" applyFont="1" applyFill="1" applyBorder="1" applyAlignment="1" applyProtection="1">
      <alignment horizontal="center" vertical="center" wrapText="1"/>
      <protection locked="0"/>
    </xf>
    <xf numFmtId="0" fontId="3" fillId="6" borderId="43" xfId="0" applyFont="1" applyFill="1" applyBorder="1" applyAlignment="1" applyProtection="1">
      <alignment horizontal="center" vertical="center" wrapText="1"/>
      <protection locked="0"/>
    </xf>
    <xf numFmtId="0" fontId="17" fillId="0" borderId="57"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4" fillId="0" borderId="41"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37" fillId="0" borderId="46" xfId="0" applyFont="1" applyFill="1" applyBorder="1" applyAlignment="1">
      <alignment horizontal="center" vertical="center" wrapText="1"/>
    </xf>
    <xf numFmtId="0" fontId="37" fillId="0" borderId="47" xfId="0" applyFont="1" applyFill="1" applyBorder="1" applyAlignment="1">
      <alignment horizontal="center" vertical="center" wrapText="1"/>
    </xf>
    <xf numFmtId="0" fontId="37" fillId="0" borderId="53"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5" fillId="6" borderId="8" xfId="0" applyFont="1" applyFill="1" applyBorder="1" applyAlignment="1">
      <alignment horizontal="center"/>
    </xf>
    <xf numFmtId="0" fontId="5" fillId="6" borderId="37" xfId="0" applyFont="1" applyFill="1" applyBorder="1" applyAlignment="1">
      <alignment horizontal="center" vertical="center"/>
    </xf>
    <xf numFmtId="0" fontId="5" fillId="6" borderId="41" xfId="0" applyFont="1" applyFill="1" applyBorder="1" applyAlignment="1">
      <alignment horizontal="center" vertical="center"/>
    </xf>
    <xf numFmtId="0" fontId="5" fillId="6" borderId="21"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0" fillId="0" borderId="31" xfId="0" applyFill="1" applyBorder="1" applyAlignment="1">
      <alignment horizontal="center"/>
    </xf>
    <xf numFmtId="0" fontId="0" fillId="0" borderId="1" xfId="0" applyFill="1" applyBorder="1" applyAlignment="1">
      <alignment horizontal="center"/>
    </xf>
    <xf numFmtId="0" fontId="0" fillId="0" borderId="33" xfId="0" applyFill="1" applyBorder="1" applyAlignment="1">
      <alignment horizontal="center"/>
    </xf>
    <xf numFmtId="0" fontId="0" fillId="0" borderId="2" xfId="0" applyFill="1" applyBorder="1" applyAlignment="1">
      <alignment horizontal="center"/>
    </xf>
    <xf numFmtId="0" fontId="0" fillId="0" borderId="34" xfId="0" applyFill="1" applyBorder="1" applyAlignment="1">
      <alignment horizontal="center"/>
    </xf>
    <xf numFmtId="0" fontId="0" fillId="0" borderId="12" xfId="0" applyFill="1" applyBorder="1" applyAlignment="1">
      <alignment horizontal="center"/>
    </xf>
    <xf numFmtId="0" fontId="11" fillId="6" borderId="36" xfId="0" applyFont="1" applyFill="1" applyBorder="1" applyAlignment="1">
      <alignment horizontal="center" vertical="center" wrapText="1"/>
    </xf>
    <xf numFmtId="0" fontId="11" fillId="6" borderId="37" xfId="0" applyFont="1" applyFill="1" applyBorder="1" applyAlignment="1">
      <alignment horizontal="center" vertical="center" wrapText="1"/>
    </xf>
    <xf numFmtId="0" fontId="11" fillId="6" borderId="38" xfId="0" applyFont="1" applyFill="1" applyBorder="1" applyAlignment="1">
      <alignment horizontal="center" vertical="center" wrapText="1"/>
    </xf>
    <xf numFmtId="0" fontId="11" fillId="6" borderId="22"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17" fillId="0" borderId="41" xfId="0" applyFont="1" applyFill="1" applyBorder="1" applyAlignment="1">
      <alignment horizontal="left" vertical="center" wrapText="1"/>
    </xf>
    <xf numFmtId="0" fontId="17" fillId="0" borderId="25" xfId="0" applyFont="1" applyFill="1" applyBorder="1" applyAlignment="1">
      <alignment horizontal="left" vertical="center" wrapText="1"/>
    </xf>
    <xf numFmtId="0" fontId="17" fillId="0" borderId="42" xfId="0" applyFont="1" applyFill="1" applyBorder="1" applyAlignment="1">
      <alignment horizontal="left" vertical="center" wrapText="1"/>
    </xf>
    <xf numFmtId="0" fontId="5" fillId="6" borderId="33"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6" borderId="39" xfId="0" applyFont="1" applyFill="1" applyBorder="1" applyAlignment="1">
      <alignment horizontal="center" vertical="center" wrapText="1"/>
    </xf>
    <xf numFmtId="0" fontId="11" fillId="6" borderId="12" xfId="0" applyFont="1" applyFill="1" applyBorder="1" applyAlignment="1">
      <alignment horizontal="center" vertical="center" wrapText="1"/>
    </xf>
    <xf numFmtId="10" fontId="37" fillId="3" borderId="12" xfId="17" applyNumberFormat="1" applyFont="1" applyFill="1" applyBorder="1" applyAlignment="1">
      <alignment horizontal="center" vertical="center" wrapText="1"/>
    </xf>
    <xf numFmtId="10" fontId="4" fillId="0" borderId="12" xfId="17" applyNumberFormat="1" applyFont="1" applyFill="1" applyBorder="1" applyAlignment="1">
      <alignment horizontal="center" vertical="center" wrapText="1"/>
    </xf>
    <xf numFmtId="10" fontId="37" fillId="3" borderId="2" xfId="17" applyNumberFormat="1" applyFont="1" applyFill="1" applyBorder="1" applyAlignment="1">
      <alignment horizontal="center" vertical="center" wrapText="1"/>
    </xf>
    <xf numFmtId="10" fontId="4" fillId="0" borderId="2" xfId="17" applyNumberFormat="1" applyFont="1" applyFill="1" applyBorder="1" applyAlignment="1">
      <alignment horizontal="center" vertical="center" wrapText="1"/>
    </xf>
    <xf numFmtId="10" fontId="37" fillId="3" borderId="8" xfId="17" applyNumberFormat="1" applyFont="1" applyFill="1" applyBorder="1" applyAlignment="1">
      <alignment horizontal="center" vertical="center" wrapText="1"/>
    </xf>
    <xf numFmtId="170" fontId="2" fillId="3" borderId="2" xfId="17" applyNumberFormat="1" applyFont="1" applyFill="1" applyBorder="1" applyAlignment="1">
      <alignment horizontal="center" vertical="center" wrapText="1"/>
    </xf>
    <xf numFmtId="170" fontId="37" fillId="3" borderId="2" xfId="17" applyNumberFormat="1" applyFont="1" applyFill="1" applyBorder="1" applyAlignment="1">
      <alignment horizontal="center" vertical="center" wrapText="1"/>
    </xf>
    <xf numFmtId="0" fontId="4" fillId="0" borderId="7" xfId="17" applyFont="1" applyFill="1" applyBorder="1" applyAlignment="1">
      <alignment horizontal="left" vertical="center" wrapText="1"/>
    </xf>
    <xf numFmtId="0" fontId="4" fillId="0" borderId="6" xfId="17" applyFont="1" applyFill="1" applyBorder="1" applyAlignment="1">
      <alignment horizontal="left" vertical="center" wrapText="1"/>
    </xf>
    <xf numFmtId="0" fontId="4" fillId="3" borderId="31" xfId="17" applyFont="1" applyFill="1" applyBorder="1" applyAlignment="1">
      <alignment horizontal="center" vertical="center" wrapText="1"/>
    </xf>
    <xf numFmtId="0" fontId="4" fillId="3" borderId="33" xfId="17" applyFont="1" applyFill="1" applyBorder="1" applyAlignment="1">
      <alignment horizontal="center" vertical="center" wrapText="1"/>
    </xf>
    <xf numFmtId="0" fontId="4" fillId="3" borderId="35" xfId="17" applyFont="1" applyFill="1" applyBorder="1" applyAlignment="1">
      <alignment horizontal="center" vertical="center" wrapText="1"/>
    </xf>
    <xf numFmtId="0" fontId="2" fillId="4" borderId="36" xfId="17" applyFont="1" applyFill="1" applyBorder="1" applyAlignment="1">
      <alignment horizontal="center" vertical="center" wrapText="1"/>
    </xf>
    <xf numFmtId="0" fontId="2" fillId="4" borderId="41" xfId="17" applyFont="1" applyFill="1" applyBorder="1" applyAlignment="1">
      <alignment horizontal="center" vertical="center" wrapText="1"/>
    </xf>
    <xf numFmtId="0" fontId="2" fillId="4" borderId="1" xfId="17" applyFont="1" applyFill="1" applyBorder="1" applyAlignment="1">
      <alignment horizontal="center" vertical="center" wrapText="1"/>
    </xf>
    <xf numFmtId="0" fontId="2" fillId="4" borderId="28" xfId="17" applyFont="1" applyFill="1" applyBorder="1" applyAlignment="1">
      <alignment horizontal="center" vertical="center" wrapText="1"/>
    </xf>
    <xf numFmtId="0" fontId="2" fillId="4" borderId="10" xfId="17" applyFont="1" applyFill="1" applyBorder="1" applyAlignment="1">
      <alignment horizontal="center" vertical="center" wrapText="1"/>
    </xf>
    <xf numFmtId="0" fontId="2" fillId="4" borderId="8" xfId="17" applyFont="1" applyFill="1" applyBorder="1" applyAlignment="1">
      <alignment horizontal="center" vertical="center" wrapText="1"/>
    </xf>
    <xf numFmtId="0" fontId="4" fillId="3" borderId="2" xfId="17" applyFont="1" applyFill="1" applyBorder="1" applyAlignment="1">
      <alignment horizontal="justify" vertical="center" wrapText="1"/>
    </xf>
    <xf numFmtId="0" fontId="4" fillId="3" borderId="8" xfId="17" applyFont="1" applyFill="1" applyBorder="1" applyAlignment="1">
      <alignment horizontal="justify" vertical="center" wrapText="1"/>
    </xf>
    <xf numFmtId="0" fontId="4" fillId="3" borderId="1" xfId="17" applyFont="1" applyFill="1" applyBorder="1" applyAlignment="1">
      <alignment horizontal="center" vertical="center" wrapText="1"/>
    </xf>
    <xf numFmtId="0" fontId="4" fillId="3" borderId="2" xfId="17" applyFont="1" applyFill="1" applyBorder="1" applyAlignment="1">
      <alignment horizontal="center" vertical="center" wrapText="1"/>
    </xf>
    <xf numFmtId="0" fontId="4" fillId="3" borderId="8" xfId="17"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10" fontId="2" fillId="0" borderId="1" xfId="0" applyNumberFormat="1" applyFont="1" applyBorder="1" applyAlignment="1" applyProtection="1">
      <alignment horizontal="center" vertical="center" wrapText="1"/>
      <protection locked="0"/>
    </xf>
    <xf numFmtId="10" fontId="4" fillId="4" borderId="48" xfId="17" applyNumberFormat="1" applyFont="1" applyFill="1" applyBorder="1" applyAlignment="1">
      <alignment horizontal="center" vertical="center" wrapText="1"/>
    </xf>
    <xf numFmtId="10" fontId="4" fillId="4" borderId="49" xfId="17" applyNumberFormat="1" applyFont="1" applyFill="1" applyBorder="1" applyAlignment="1">
      <alignment horizontal="center" vertical="center" wrapText="1"/>
    </xf>
    <xf numFmtId="10" fontId="4" fillId="4" borderId="50" xfId="17" applyNumberFormat="1" applyFont="1" applyFill="1" applyBorder="1" applyAlignment="1">
      <alignment horizontal="center" vertical="center" wrapText="1"/>
    </xf>
    <xf numFmtId="170" fontId="37" fillId="3" borderId="1" xfId="17" applyNumberFormat="1" applyFont="1" applyFill="1" applyBorder="1" applyAlignment="1">
      <alignment horizontal="center" vertical="center" wrapText="1"/>
    </xf>
    <xf numFmtId="0" fontId="4" fillId="0" borderId="7" xfId="17" applyFill="1" applyBorder="1" applyAlignment="1">
      <alignment horizontal="justify" vertical="center"/>
    </xf>
    <xf numFmtId="0" fontId="4" fillId="0" borderId="32" xfId="17" applyFill="1" applyBorder="1" applyAlignment="1">
      <alignment horizontal="justify" vertical="center"/>
    </xf>
    <xf numFmtId="10" fontId="4" fillId="3" borderId="2" xfId="0" applyNumberFormat="1" applyFont="1" applyFill="1" applyBorder="1" applyAlignment="1" applyProtection="1">
      <alignment horizontal="center" vertical="center" wrapText="1"/>
      <protection locked="0"/>
    </xf>
    <xf numFmtId="10" fontId="4" fillId="3" borderId="12" xfId="0" applyNumberFormat="1" applyFont="1" applyFill="1" applyBorder="1" applyAlignment="1" applyProtection="1">
      <alignment horizontal="center" vertical="center" wrapText="1"/>
      <protection locked="0"/>
    </xf>
    <xf numFmtId="0" fontId="2" fillId="4" borderId="6" xfId="17" applyFont="1" applyFill="1" applyBorder="1" applyAlignment="1">
      <alignment horizontal="center" vertical="center" wrapText="1"/>
    </xf>
    <xf numFmtId="0" fontId="2" fillId="4" borderId="9" xfId="17" applyFont="1" applyFill="1" applyBorder="1" applyAlignment="1">
      <alignment horizontal="center" vertical="center" wrapText="1"/>
    </xf>
    <xf numFmtId="0" fontId="2" fillId="4" borderId="45" xfId="17" applyFont="1" applyFill="1" applyBorder="1" applyAlignment="1">
      <alignment horizontal="center" vertical="center" wrapText="1"/>
    </xf>
    <xf numFmtId="0" fontId="2" fillId="4" borderId="18" xfId="17" applyFont="1" applyFill="1" applyBorder="1" applyAlignment="1">
      <alignment horizontal="center" vertical="center" wrapText="1"/>
    </xf>
    <xf numFmtId="0" fontId="4" fillId="3" borderId="1" xfId="17" applyFont="1" applyFill="1" applyBorder="1" applyAlignment="1">
      <alignment horizontal="justify" vertical="center" wrapText="1"/>
    </xf>
    <xf numFmtId="10" fontId="4" fillId="3" borderId="1" xfId="0" applyNumberFormat="1" applyFont="1" applyFill="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10" fontId="2" fillId="0" borderId="2" xfId="0" applyNumberFormat="1" applyFont="1" applyBorder="1" applyAlignment="1" applyProtection="1">
      <alignment horizontal="center" vertical="center" wrapText="1"/>
      <protection locked="0"/>
    </xf>
    <xf numFmtId="0" fontId="2" fillId="4" borderId="44" xfId="17" applyFont="1" applyFill="1" applyBorder="1" applyAlignment="1">
      <alignment horizontal="center" vertical="center" wrapText="1"/>
    </xf>
    <xf numFmtId="0" fontId="2" fillId="4" borderId="14" xfId="17" applyFont="1" applyFill="1" applyBorder="1" applyAlignment="1">
      <alignment horizontal="center" vertical="center" wrapText="1"/>
    </xf>
    <xf numFmtId="0" fontId="2" fillId="0" borderId="12" xfId="0" applyFont="1" applyBorder="1" applyAlignment="1" applyProtection="1">
      <alignment horizontal="center" vertical="center" wrapText="1"/>
      <protection locked="0"/>
    </xf>
    <xf numFmtId="0" fontId="4" fillId="3" borderId="12" xfId="17" applyFont="1" applyFill="1" applyBorder="1" applyAlignment="1">
      <alignment horizontal="justify" vertical="center" wrapText="1"/>
    </xf>
    <xf numFmtId="0" fontId="4" fillId="3" borderId="31"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12" xfId="17" applyFont="1" applyFill="1" applyBorder="1" applyAlignment="1">
      <alignment horizontal="center" vertical="center" wrapText="1"/>
    </xf>
    <xf numFmtId="0" fontId="4" fillId="0" borderId="9" xfId="17" applyFont="1" applyFill="1" applyBorder="1" applyAlignment="1">
      <alignment horizontal="left" vertical="center" wrapText="1"/>
    </xf>
    <xf numFmtId="0" fontId="4" fillId="0" borderId="31" xfId="17" applyBorder="1"/>
    <xf numFmtId="0" fontId="4" fillId="0" borderId="1" xfId="17" applyBorder="1"/>
    <xf numFmtId="0" fontId="4" fillId="0" borderId="33" xfId="17" applyBorder="1"/>
    <xf numFmtId="0" fontId="4" fillId="0" borderId="2" xfId="17" applyBorder="1"/>
    <xf numFmtId="0" fontId="4" fillId="0" borderId="34" xfId="17" applyBorder="1"/>
    <xf numFmtId="0" fontId="4" fillId="0" borderId="12" xfId="17" applyBorder="1"/>
    <xf numFmtId="0" fontId="22" fillId="4" borderId="1"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23" fillId="4" borderId="12" xfId="0" applyFont="1" applyFill="1" applyBorder="1" applyAlignment="1">
      <alignment horizontal="center" vertical="center" wrapText="1"/>
    </xf>
    <xf numFmtId="0" fontId="23" fillId="4" borderId="32" xfId="0" applyFont="1" applyFill="1" applyBorder="1" applyAlignment="1">
      <alignment horizontal="center" vertical="center" wrapText="1"/>
    </xf>
    <xf numFmtId="10" fontId="4" fillId="3" borderId="8" xfId="0" applyNumberFormat="1" applyFont="1" applyFill="1" applyBorder="1" applyAlignment="1" applyProtection="1">
      <alignment horizontal="center" vertical="center" wrapText="1"/>
      <protection locked="0"/>
    </xf>
    <xf numFmtId="10" fontId="4" fillId="3" borderId="2" xfId="17" applyNumberFormat="1" applyFont="1" applyFill="1" applyBorder="1" applyAlignment="1">
      <alignment horizontal="center" vertical="center" wrapText="1"/>
    </xf>
  </cellXfs>
  <cellStyles count="41">
    <cellStyle name="Coma 2" xfId="1"/>
    <cellStyle name="Coma 2 2" xfId="2"/>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Millares" xfId="3" builtinId="3"/>
    <cellStyle name="Millares 2" xfId="4"/>
    <cellStyle name="Millares 2 2" xfId="5"/>
    <cellStyle name="Millares 3" xfId="6"/>
    <cellStyle name="Millares 3 2" xfId="7"/>
    <cellStyle name="Millares 4" xfId="8"/>
    <cellStyle name="Moneda 2" xfId="9"/>
    <cellStyle name="Moneda 2 2" xfId="10"/>
    <cellStyle name="Moneda 2 2 2" xfId="11"/>
    <cellStyle name="Moneda 2 3" xfId="12"/>
    <cellStyle name="Moneda 2 3 2" xfId="13"/>
    <cellStyle name="Moneda 3" xfId="14"/>
    <cellStyle name="Moneda 3 2" xfId="15"/>
    <cellStyle name="Moneda 4" xfId="16"/>
    <cellStyle name="Normal" xfId="0" builtinId="0"/>
    <cellStyle name="Normal 2" xfId="17"/>
    <cellStyle name="Normal 2 10" xfId="18"/>
    <cellStyle name="Normal 3" xfId="19"/>
    <cellStyle name="Normal 3 2" xfId="20"/>
    <cellStyle name="Normal 4" xfId="21"/>
    <cellStyle name="Normal 4 2" xfId="22"/>
    <cellStyle name="Porcentaje" xfId="23" builtinId="5"/>
    <cellStyle name="Porcentaje 2" xfId="24"/>
    <cellStyle name="Porcentaje 2 2" xfId="25"/>
    <cellStyle name="Porcentaje 3" xfId="26"/>
    <cellStyle name="Porcentual 2" xfId="27"/>
    <cellStyle name="Porcentual 2 2" xfId="2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152400</xdr:colOff>
      <xdr:row>1</xdr:row>
      <xdr:rowOff>333375</xdr:rowOff>
    </xdr:from>
    <xdr:to>
      <xdr:col>3</xdr:col>
      <xdr:colOff>2000250</xdr:colOff>
      <xdr:row>4</xdr:row>
      <xdr:rowOff>304800</xdr:rowOff>
    </xdr:to>
    <xdr:pic>
      <xdr:nvPicPr>
        <xdr:cNvPr id="1125" name="Picture 1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5575" y="600075"/>
          <a:ext cx="1847850" cy="15049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76200</xdr:rowOff>
    </xdr:from>
    <xdr:to>
      <xdr:col>1</xdr:col>
      <xdr:colOff>809625</xdr:colOff>
      <xdr:row>3</xdr:row>
      <xdr:rowOff>85725</xdr:rowOff>
    </xdr:to>
    <xdr:pic>
      <xdr:nvPicPr>
        <xdr:cNvPr id="213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7725" y="76200"/>
          <a:ext cx="809625" cy="6953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0</xdr:row>
      <xdr:rowOff>228600</xdr:rowOff>
    </xdr:from>
    <xdr:to>
      <xdr:col>1</xdr:col>
      <xdr:colOff>952500</xdr:colOff>
      <xdr:row>3</xdr:row>
      <xdr:rowOff>276225</xdr:rowOff>
    </xdr:to>
    <xdr:pic>
      <xdr:nvPicPr>
        <xdr:cNvPr id="10738"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228600"/>
          <a:ext cx="1628775" cy="1200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0</xdr:row>
      <xdr:rowOff>228600</xdr:rowOff>
    </xdr:from>
    <xdr:to>
      <xdr:col>1</xdr:col>
      <xdr:colOff>952500</xdr:colOff>
      <xdr:row>3</xdr:row>
      <xdr:rowOff>276225</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228600"/>
          <a:ext cx="1628775" cy="1200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elica.ortiz.SDA/Documents/SEGPLAN/2017/II%20CORTE%202017/PLANES%20DE%20ACCI&#211;N/7517_Seguimiento%207517%20Junio.%20SPMV_ANAYA_12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ON"/>
      <sheetName val="ACTIVIDADES"/>
      <sheetName val="TERRITORIALIZACION"/>
    </sheetNames>
    <sheetDataSet>
      <sheetData sheetId="0">
        <row r="16">
          <cell r="AQ16" t="str">
            <v xml:space="preserve">8 nuevas hectareas en conservación para el aprovicionamiento de agua en zona rural, beneficiando a 1 acueducto veredal,  sus usuarios y conservando el ecosistema de páramo y bosque alto andino </v>
          </cell>
        </row>
        <row r="19">
          <cell r="AQ19" t="str">
            <v>14 nuevos predios entran en proceso de conservación de sus bosques quebradas y nacimientos, igualmente mediante las acciones de implementación de buenas prácticas se reducirá el impacto ambiental en recursos como agua, suelo y biodiversidad.  Para un total de 605 a junio 2017</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1"/>
  <sheetViews>
    <sheetView tabSelected="1" view="pageBreakPreview" zoomScale="71" zoomScaleNormal="60" zoomScaleSheetLayoutView="71" zoomScalePageLayoutView="60" workbookViewId="0">
      <selection activeCell="AO14" sqref="AO14"/>
    </sheetView>
  </sheetViews>
  <sheetFormatPr baseColWidth="10" defaultColWidth="10.85546875" defaultRowHeight="15" x14ac:dyDescent="0.25"/>
  <cols>
    <col min="1" max="1" width="8.7109375" style="1" customWidth="1"/>
    <col min="2" max="2" width="20.7109375" style="1" customWidth="1"/>
    <col min="3" max="3" width="12.42578125" style="1" customWidth="1"/>
    <col min="4" max="4" width="44.42578125" style="1" customWidth="1"/>
    <col min="5" max="5" width="7.42578125" style="1" hidden="1" customWidth="1"/>
    <col min="6" max="6" width="31.85546875" style="1" hidden="1" customWidth="1"/>
    <col min="7" max="7" width="12.7109375" style="1" hidden="1" customWidth="1"/>
    <col min="8" max="8" width="16.140625" style="1" customWidth="1"/>
    <col min="9" max="9" width="13.42578125" style="22" customWidth="1"/>
    <col min="10" max="11" width="10.7109375" style="30" hidden="1" customWidth="1"/>
    <col min="12" max="12" width="10.7109375" style="22" hidden="1" customWidth="1"/>
    <col min="13" max="13" width="10.7109375" style="30" hidden="1" customWidth="1"/>
    <col min="14" max="14" width="12.7109375" style="29" customWidth="1"/>
    <col min="15" max="15" width="9.42578125" style="29" customWidth="1"/>
    <col min="16" max="16" width="9.42578125" style="29" hidden="1" customWidth="1"/>
    <col min="17" max="17" width="9.7109375" style="29" hidden="1" customWidth="1"/>
    <col min="18" max="18" width="13" style="30" hidden="1" customWidth="1"/>
    <col min="19" max="19" width="14.28515625" style="29" customWidth="1"/>
    <col min="20" max="22" width="13.7109375" style="29" hidden="1" customWidth="1"/>
    <col min="23" max="23" width="13.7109375" style="30" hidden="1" customWidth="1"/>
    <col min="24" max="24" width="13.7109375" style="29" customWidth="1"/>
    <col min="25" max="25" width="13.7109375" style="29" hidden="1" customWidth="1"/>
    <col min="26" max="26" width="11.42578125" style="29" hidden="1" customWidth="1"/>
    <col min="27" max="27" width="9.42578125" style="29" hidden="1" customWidth="1"/>
    <col min="28" max="28" width="12.42578125" style="30" hidden="1" customWidth="1"/>
    <col min="29" max="29" width="10.42578125" style="30" customWidth="1"/>
    <col min="30" max="30" width="10.42578125" style="30" hidden="1" customWidth="1"/>
    <col min="31" max="31" width="11.140625" style="30" hidden="1" customWidth="1"/>
    <col min="32" max="32" width="11.42578125" style="30" hidden="1" customWidth="1"/>
    <col min="33" max="33" width="13.28515625" style="30" hidden="1" customWidth="1"/>
    <col min="34" max="34" width="14.85546875" style="1" customWidth="1"/>
    <col min="35" max="35" width="9.42578125" style="1" customWidth="1"/>
    <col min="36" max="36" width="11" style="1" customWidth="1"/>
    <col min="37" max="37" width="15.140625" style="1" customWidth="1"/>
    <col min="38" max="38" width="16.7109375" style="1" customWidth="1"/>
    <col min="39" max="39" width="16.42578125" style="1" customWidth="1"/>
    <col min="40" max="40" width="79.5703125" style="1" customWidth="1"/>
    <col min="41" max="41" width="18.42578125" style="1" customWidth="1"/>
    <col min="42" max="42" width="21.42578125" style="1" customWidth="1"/>
    <col min="43" max="43" width="44.42578125" style="1" customWidth="1"/>
    <col min="44" max="44" width="25.42578125" style="1" customWidth="1"/>
    <col min="45" max="45" width="11.42578125" style="1" customWidth="1"/>
    <col min="46" max="46" width="56.42578125" style="1" customWidth="1"/>
    <col min="47" max="16384" width="10.85546875" style="1"/>
  </cols>
  <sheetData>
    <row r="1" spans="1:44" ht="21" customHeight="1" thickBot="1" x14ac:dyDescent="0.3">
      <c r="A1" s="4"/>
      <c r="B1" s="4"/>
      <c r="C1" s="4"/>
      <c r="D1" s="4"/>
      <c r="E1" s="4"/>
      <c r="F1" s="4"/>
      <c r="G1" s="4"/>
      <c r="H1" s="4"/>
      <c r="I1" s="21"/>
      <c r="J1" s="21"/>
      <c r="K1" s="21"/>
      <c r="L1" s="21"/>
      <c r="M1" s="21"/>
      <c r="N1" s="21"/>
      <c r="O1" s="21"/>
      <c r="P1" s="21"/>
      <c r="Q1" s="21"/>
      <c r="R1" s="21"/>
      <c r="S1" s="21"/>
      <c r="T1" s="21"/>
      <c r="U1" s="21"/>
      <c r="V1" s="21"/>
      <c r="W1" s="21"/>
      <c r="X1" s="21"/>
      <c r="Y1" s="21"/>
      <c r="Z1" s="21"/>
      <c r="AA1" s="21"/>
      <c r="AB1" s="21"/>
      <c r="AC1" s="21"/>
      <c r="AD1" s="21"/>
      <c r="AE1" s="21"/>
      <c r="AF1" s="21"/>
      <c r="AG1" s="21"/>
      <c r="AH1" s="4"/>
      <c r="AI1" s="4"/>
      <c r="AJ1" s="4"/>
      <c r="AK1" s="4"/>
      <c r="AL1" s="4"/>
      <c r="AM1" s="4"/>
      <c r="AN1" s="4"/>
      <c r="AO1" s="4"/>
      <c r="AP1" s="4"/>
      <c r="AQ1" s="4"/>
      <c r="AR1" s="4"/>
    </row>
    <row r="2" spans="1:44" ht="38.25" customHeight="1" x14ac:dyDescent="0.25">
      <c r="A2" s="199"/>
      <c r="B2" s="200"/>
      <c r="C2" s="200"/>
      <c r="D2" s="200"/>
      <c r="E2" s="200"/>
      <c r="F2" s="201"/>
      <c r="G2" s="206" t="s">
        <v>0</v>
      </c>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7"/>
    </row>
    <row r="3" spans="1:44" ht="40.35" customHeight="1" x14ac:dyDescent="0.25">
      <c r="A3" s="202"/>
      <c r="B3" s="203"/>
      <c r="C3" s="203"/>
      <c r="D3" s="203"/>
      <c r="E3" s="203"/>
      <c r="F3" s="204"/>
      <c r="G3" s="179" t="s">
        <v>71</v>
      </c>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82"/>
    </row>
    <row r="4" spans="1:44" ht="43.35" customHeight="1" x14ac:dyDescent="0.25">
      <c r="A4" s="202"/>
      <c r="B4" s="203"/>
      <c r="C4" s="203"/>
      <c r="D4" s="203"/>
      <c r="E4" s="203"/>
      <c r="F4" s="204"/>
      <c r="G4" s="179" t="s">
        <v>1</v>
      </c>
      <c r="H4" s="179"/>
      <c r="I4" s="179"/>
      <c r="J4" s="179"/>
      <c r="K4" s="179"/>
      <c r="L4" s="179"/>
      <c r="M4" s="179"/>
      <c r="N4" s="179"/>
      <c r="O4" s="179"/>
      <c r="P4" s="179"/>
      <c r="Q4" s="179" t="s">
        <v>106</v>
      </c>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82"/>
    </row>
    <row r="5" spans="1:44" ht="37.35" customHeight="1" x14ac:dyDescent="0.25">
      <c r="A5" s="202"/>
      <c r="B5" s="203"/>
      <c r="C5" s="203"/>
      <c r="D5" s="203"/>
      <c r="E5" s="203"/>
      <c r="F5" s="204"/>
      <c r="G5" s="179" t="s">
        <v>105</v>
      </c>
      <c r="H5" s="179"/>
      <c r="I5" s="179"/>
      <c r="J5" s="179"/>
      <c r="K5" s="179"/>
      <c r="L5" s="179"/>
      <c r="M5" s="179"/>
      <c r="N5" s="179"/>
      <c r="O5" s="179"/>
      <c r="P5" s="179"/>
      <c r="Q5" s="179" t="s">
        <v>103</v>
      </c>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82"/>
    </row>
    <row r="6" spans="1:44" ht="15.75" x14ac:dyDescent="0.25">
      <c r="A6" s="44"/>
      <c r="B6" s="45"/>
      <c r="C6" s="45"/>
      <c r="D6" s="45"/>
      <c r="E6" s="45"/>
      <c r="F6" s="45"/>
      <c r="G6" s="45"/>
      <c r="H6" s="45"/>
      <c r="I6" s="46"/>
      <c r="J6" s="46"/>
      <c r="K6" s="46"/>
      <c r="L6" s="46"/>
      <c r="M6" s="46"/>
      <c r="N6" s="46"/>
      <c r="O6" s="46"/>
      <c r="P6" s="46"/>
      <c r="Q6" s="46"/>
      <c r="R6" s="46"/>
      <c r="S6" s="46"/>
      <c r="T6" s="46"/>
      <c r="U6" s="46"/>
      <c r="V6" s="46"/>
      <c r="W6" s="46"/>
      <c r="X6" s="46"/>
      <c r="Y6" s="46"/>
      <c r="Z6" s="46"/>
      <c r="AA6" s="46"/>
      <c r="AB6" s="46"/>
      <c r="AC6" s="46"/>
      <c r="AD6" s="46"/>
      <c r="AE6" s="46"/>
      <c r="AF6" s="46"/>
      <c r="AG6" s="46"/>
      <c r="AH6" s="45"/>
      <c r="AI6" s="45"/>
      <c r="AJ6" s="45"/>
      <c r="AK6" s="45"/>
      <c r="AL6" s="45"/>
      <c r="AM6" s="45"/>
      <c r="AN6" s="45"/>
      <c r="AO6" s="45"/>
      <c r="AP6" s="45"/>
      <c r="AQ6" s="45"/>
      <c r="AR6" s="47"/>
    </row>
    <row r="7" spans="1:44" ht="30" customHeight="1" x14ac:dyDescent="0.25">
      <c r="A7" s="189" t="s">
        <v>4</v>
      </c>
      <c r="B7" s="190"/>
      <c r="C7" s="190"/>
      <c r="D7" s="190"/>
      <c r="E7" s="190"/>
      <c r="F7" s="190"/>
      <c r="G7" s="190"/>
      <c r="H7" s="190"/>
      <c r="I7" s="190"/>
      <c r="J7" s="190"/>
      <c r="K7" s="190"/>
      <c r="L7" s="190"/>
      <c r="M7" s="190"/>
      <c r="N7" s="190"/>
      <c r="O7" s="190"/>
      <c r="P7" s="190"/>
      <c r="Q7" s="179" t="s">
        <v>113</v>
      </c>
      <c r="R7" s="179"/>
      <c r="S7" s="179"/>
      <c r="T7" s="179"/>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82"/>
    </row>
    <row r="8" spans="1:44" ht="30" customHeight="1" thickBot="1" x14ac:dyDescent="0.3">
      <c r="A8" s="191" t="s">
        <v>2</v>
      </c>
      <c r="B8" s="192"/>
      <c r="C8" s="192" t="s">
        <v>2</v>
      </c>
      <c r="D8" s="192"/>
      <c r="E8" s="192"/>
      <c r="F8" s="192"/>
      <c r="G8" s="192"/>
      <c r="H8" s="192"/>
      <c r="I8" s="192"/>
      <c r="J8" s="192"/>
      <c r="K8" s="192"/>
      <c r="L8" s="192"/>
      <c r="M8" s="192"/>
      <c r="N8" s="192"/>
      <c r="O8" s="192"/>
      <c r="P8" s="192"/>
      <c r="Q8" s="179" t="s">
        <v>114</v>
      </c>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182"/>
    </row>
    <row r="9" spans="1:44" ht="36" customHeight="1" thickBot="1" x14ac:dyDescent="0.3">
      <c r="A9" s="41"/>
      <c r="B9" s="42"/>
      <c r="C9" s="42"/>
      <c r="D9" s="42"/>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5"/>
      <c r="AI9" s="45"/>
      <c r="AJ9" s="45"/>
      <c r="AK9" s="45"/>
      <c r="AL9" s="45"/>
      <c r="AM9" s="45"/>
      <c r="AN9" s="45"/>
      <c r="AO9" s="45"/>
      <c r="AP9" s="45"/>
      <c r="AQ9" s="45"/>
      <c r="AR9" s="47"/>
    </row>
    <row r="10" spans="1:44" s="2" customFormat="1" ht="44.25" customHeight="1" x14ac:dyDescent="0.25">
      <c r="A10" s="205" t="s">
        <v>51</v>
      </c>
      <c r="B10" s="180"/>
      <c r="C10" s="180" t="s">
        <v>53</v>
      </c>
      <c r="D10" s="180"/>
      <c r="E10" s="180" t="s">
        <v>55</v>
      </c>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t="s">
        <v>62</v>
      </c>
      <c r="AM10" s="180" t="s">
        <v>63</v>
      </c>
      <c r="AN10" s="183" t="s">
        <v>64</v>
      </c>
      <c r="AO10" s="183" t="s">
        <v>65</v>
      </c>
      <c r="AP10" s="183" t="s">
        <v>66</v>
      </c>
      <c r="AQ10" s="183" t="s">
        <v>67</v>
      </c>
      <c r="AR10" s="212" t="s">
        <v>68</v>
      </c>
    </row>
    <row r="11" spans="1:44" s="3" customFormat="1" ht="45.75" customHeight="1" x14ac:dyDescent="0.2">
      <c r="A11" s="181" t="s">
        <v>52</v>
      </c>
      <c r="B11" s="181" t="s">
        <v>92</v>
      </c>
      <c r="C11" s="181" t="s">
        <v>35</v>
      </c>
      <c r="D11" s="181" t="s">
        <v>54</v>
      </c>
      <c r="E11" s="181" t="s">
        <v>56</v>
      </c>
      <c r="F11" s="181" t="s">
        <v>57</v>
      </c>
      <c r="G11" s="181" t="s">
        <v>58</v>
      </c>
      <c r="H11" s="181" t="s">
        <v>59</v>
      </c>
      <c r="I11" s="181" t="s">
        <v>60</v>
      </c>
      <c r="J11" s="68"/>
      <c r="K11" s="181" t="s">
        <v>89</v>
      </c>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93" t="s">
        <v>61</v>
      </c>
      <c r="AI11" s="194"/>
      <c r="AJ11" s="194"/>
      <c r="AK11" s="195"/>
      <c r="AL11" s="181"/>
      <c r="AM11" s="181"/>
      <c r="AN11" s="184"/>
      <c r="AO11" s="184"/>
      <c r="AP11" s="184"/>
      <c r="AQ11" s="184"/>
      <c r="AR11" s="213"/>
    </row>
    <row r="12" spans="1:44" s="3" customFormat="1" ht="24" customHeight="1" x14ac:dyDescent="0.2">
      <c r="A12" s="181"/>
      <c r="B12" s="181"/>
      <c r="C12" s="181"/>
      <c r="D12" s="181"/>
      <c r="E12" s="181"/>
      <c r="F12" s="181"/>
      <c r="G12" s="181"/>
      <c r="H12" s="181"/>
      <c r="I12" s="181"/>
      <c r="J12" s="209">
        <v>2016</v>
      </c>
      <c r="K12" s="210"/>
      <c r="L12" s="210"/>
      <c r="M12" s="211"/>
      <c r="N12" s="208">
        <v>2017</v>
      </c>
      <c r="O12" s="208"/>
      <c r="P12" s="208"/>
      <c r="Q12" s="208"/>
      <c r="R12" s="208"/>
      <c r="S12" s="187">
        <v>2018</v>
      </c>
      <c r="T12" s="187"/>
      <c r="U12" s="187"/>
      <c r="V12" s="187"/>
      <c r="W12" s="187"/>
      <c r="X12" s="187">
        <v>2019</v>
      </c>
      <c r="Y12" s="187"/>
      <c r="Z12" s="187"/>
      <c r="AA12" s="187"/>
      <c r="AB12" s="187"/>
      <c r="AC12" s="187">
        <v>2020</v>
      </c>
      <c r="AD12" s="187"/>
      <c r="AE12" s="187"/>
      <c r="AF12" s="187"/>
      <c r="AG12" s="187"/>
      <c r="AH12" s="181" t="s">
        <v>5</v>
      </c>
      <c r="AI12" s="181" t="s">
        <v>6</v>
      </c>
      <c r="AJ12" s="181" t="s">
        <v>7</v>
      </c>
      <c r="AK12" s="181" t="s">
        <v>8</v>
      </c>
      <c r="AL12" s="181"/>
      <c r="AM12" s="181"/>
      <c r="AN12" s="184"/>
      <c r="AO12" s="184"/>
      <c r="AP12" s="184"/>
      <c r="AQ12" s="184"/>
      <c r="AR12" s="213"/>
    </row>
    <row r="13" spans="1:44" s="3" customFormat="1" ht="21" customHeight="1" thickBot="1" x14ac:dyDescent="0.25">
      <c r="A13" s="181"/>
      <c r="B13" s="181"/>
      <c r="C13" s="181"/>
      <c r="D13" s="181"/>
      <c r="E13" s="181"/>
      <c r="F13" s="181"/>
      <c r="G13" s="181"/>
      <c r="H13" s="181"/>
      <c r="I13" s="181"/>
      <c r="J13" s="69" t="s">
        <v>93</v>
      </c>
      <c r="K13" s="68" t="s">
        <v>7</v>
      </c>
      <c r="L13" s="68" t="s">
        <v>8</v>
      </c>
      <c r="M13" s="82" t="s">
        <v>23</v>
      </c>
      <c r="N13" s="81" t="s">
        <v>5</v>
      </c>
      <c r="O13" s="81" t="s">
        <v>6</v>
      </c>
      <c r="P13" s="81" t="s">
        <v>7</v>
      </c>
      <c r="Q13" s="81" t="s">
        <v>8</v>
      </c>
      <c r="R13" s="83" t="s">
        <v>23</v>
      </c>
      <c r="S13" s="81" t="s">
        <v>5</v>
      </c>
      <c r="T13" s="81" t="s">
        <v>6</v>
      </c>
      <c r="U13" s="81" t="s">
        <v>7</v>
      </c>
      <c r="V13" s="81" t="s">
        <v>8</v>
      </c>
      <c r="W13" s="81" t="s">
        <v>23</v>
      </c>
      <c r="X13" s="81" t="s">
        <v>5</v>
      </c>
      <c r="Y13" s="81" t="s">
        <v>6</v>
      </c>
      <c r="Z13" s="81" t="s">
        <v>7</v>
      </c>
      <c r="AA13" s="81" t="s">
        <v>8</v>
      </c>
      <c r="AB13" s="82" t="s">
        <v>23</v>
      </c>
      <c r="AC13" s="81" t="s">
        <v>5</v>
      </c>
      <c r="AD13" s="71" t="s">
        <v>6</v>
      </c>
      <c r="AE13" s="71" t="s">
        <v>7</v>
      </c>
      <c r="AF13" s="71" t="s">
        <v>8</v>
      </c>
      <c r="AG13" s="72" t="s">
        <v>23</v>
      </c>
      <c r="AH13" s="186"/>
      <c r="AI13" s="186"/>
      <c r="AJ13" s="186"/>
      <c r="AK13" s="186"/>
      <c r="AL13" s="186"/>
      <c r="AM13" s="186"/>
      <c r="AN13" s="185"/>
      <c r="AO13" s="188"/>
      <c r="AP13" s="188"/>
      <c r="AQ13" s="188"/>
      <c r="AR13" s="214"/>
    </row>
    <row r="14" spans="1:44" s="84" customFormat="1" ht="84.75" customHeight="1" x14ac:dyDescent="0.2">
      <c r="A14" s="127">
        <v>178</v>
      </c>
      <c r="B14" s="112" t="s">
        <v>104</v>
      </c>
      <c r="C14" s="113">
        <v>456</v>
      </c>
      <c r="D14" s="113" t="s">
        <v>98</v>
      </c>
      <c r="E14" s="113">
        <v>381</v>
      </c>
      <c r="F14" s="113" t="s">
        <v>98</v>
      </c>
      <c r="G14" s="113" t="s">
        <v>97</v>
      </c>
      <c r="H14" s="113" t="s">
        <v>117</v>
      </c>
      <c r="I14" s="113">
        <v>1</v>
      </c>
      <c r="J14" s="106"/>
      <c r="K14" s="106"/>
      <c r="L14" s="106"/>
      <c r="M14" s="107"/>
      <c r="N14" s="114">
        <v>0.35</v>
      </c>
      <c r="O14" s="129">
        <v>0.35</v>
      </c>
      <c r="P14" s="111"/>
      <c r="Q14" s="111"/>
      <c r="R14" s="114"/>
      <c r="S14" s="113">
        <v>0.3</v>
      </c>
      <c r="T14" s="111"/>
      <c r="U14" s="111"/>
      <c r="V14" s="113"/>
      <c r="W14" s="113"/>
      <c r="X14" s="113">
        <v>0.1</v>
      </c>
      <c r="Y14" s="115"/>
      <c r="Z14" s="113"/>
      <c r="AA14" s="113"/>
      <c r="AB14" s="105"/>
      <c r="AC14" s="113">
        <v>0.1</v>
      </c>
      <c r="AD14" s="116"/>
      <c r="AE14" s="117"/>
      <c r="AF14" s="117"/>
      <c r="AG14" s="118"/>
      <c r="AH14" s="117">
        <v>0.09</v>
      </c>
      <c r="AI14" s="117">
        <v>0.18</v>
      </c>
      <c r="AJ14" s="117"/>
      <c r="AK14" s="117"/>
      <c r="AL14" s="152">
        <f>AI14/O14</f>
        <v>0.51428571428571435</v>
      </c>
      <c r="AM14" s="151">
        <f>+(0.15+AI14)/I14</f>
        <v>0.32999999999999996</v>
      </c>
      <c r="AN14" s="138" t="s">
        <v>121</v>
      </c>
      <c r="AO14" s="139" t="s">
        <v>122</v>
      </c>
      <c r="AP14" s="139" t="s">
        <v>94</v>
      </c>
      <c r="AQ14" s="140" t="s">
        <v>123</v>
      </c>
      <c r="AR14" s="141" t="s">
        <v>124</v>
      </c>
    </row>
    <row r="15" spans="1:44" s="84" customFormat="1" ht="221.25" customHeight="1" x14ac:dyDescent="0.2">
      <c r="A15" s="127">
        <v>178</v>
      </c>
      <c r="B15" s="112" t="s">
        <v>104</v>
      </c>
      <c r="C15" s="113">
        <v>457</v>
      </c>
      <c r="D15" s="112" t="s">
        <v>115</v>
      </c>
      <c r="E15" s="113">
        <v>382</v>
      </c>
      <c r="F15" s="113" t="s">
        <v>116</v>
      </c>
      <c r="G15" s="113" t="s">
        <v>80</v>
      </c>
      <c r="H15" s="113" t="s">
        <v>117</v>
      </c>
      <c r="I15" s="119">
        <v>500</v>
      </c>
      <c r="J15" s="108"/>
      <c r="K15" s="108"/>
      <c r="L15" s="108"/>
      <c r="M15" s="107"/>
      <c r="N15" s="119">
        <v>125</v>
      </c>
      <c r="O15" s="129">
        <v>125</v>
      </c>
      <c r="P15" s="111"/>
      <c r="Q15" s="111"/>
      <c r="R15" s="119"/>
      <c r="S15" s="113">
        <v>125</v>
      </c>
      <c r="T15" s="111"/>
      <c r="U15" s="111"/>
      <c r="V15" s="113"/>
      <c r="W15" s="113"/>
      <c r="X15" s="113">
        <v>125</v>
      </c>
      <c r="Y15" s="111"/>
      <c r="Z15" s="113"/>
      <c r="AA15" s="113"/>
      <c r="AB15" s="105"/>
      <c r="AC15" s="113">
        <v>69</v>
      </c>
      <c r="AD15" s="116"/>
      <c r="AE15" s="117"/>
      <c r="AF15" s="117"/>
      <c r="AG15" s="118"/>
      <c r="AH15" s="117">
        <v>35</v>
      </c>
      <c r="AI15" s="117">
        <v>49</v>
      </c>
      <c r="AJ15" s="117"/>
      <c r="AK15" s="117"/>
      <c r="AL15" s="152">
        <f>AI15/O15</f>
        <v>0.39200000000000002</v>
      </c>
      <c r="AM15" s="151">
        <f>+(56+AI15)/I15</f>
        <v>0.21</v>
      </c>
      <c r="AN15" s="138" t="s">
        <v>125</v>
      </c>
      <c r="AO15" s="142" t="s">
        <v>122</v>
      </c>
      <c r="AP15" s="142" t="s">
        <v>94</v>
      </c>
      <c r="AQ15" s="143" t="s">
        <v>126</v>
      </c>
      <c r="AR15" s="141" t="s">
        <v>127</v>
      </c>
    </row>
    <row r="16" spans="1:44" s="84" customFormat="1" ht="136.5" customHeight="1" x14ac:dyDescent="0.2">
      <c r="A16" s="127">
        <v>178</v>
      </c>
      <c r="B16" s="112" t="s">
        <v>104</v>
      </c>
      <c r="C16" s="128">
        <v>467</v>
      </c>
      <c r="D16" s="112" t="s">
        <v>95</v>
      </c>
      <c r="E16" s="129">
        <v>383</v>
      </c>
      <c r="F16" s="130" t="s">
        <v>75</v>
      </c>
      <c r="G16" s="127" t="s">
        <v>88</v>
      </c>
      <c r="H16" s="129" t="s">
        <v>132</v>
      </c>
      <c r="I16" s="119">
        <v>200</v>
      </c>
      <c r="J16" s="107"/>
      <c r="K16" s="107"/>
      <c r="L16" s="109"/>
      <c r="M16" s="110"/>
      <c r="N16" s="120">
        <v>117.5</v>
      </c>
      <c r="O16" s="135">
        <v>118</v>
      </c>
      <c r="P16" s="121"/>
      <c r="Q16" s="122"/>
      <c r="R16" s="114"/>
      <c r="S16" s="113">
        <v>180</v>
      </c>
      <c r="T16" s="121"/>
      <c r="U16" s="121"/>
      <c r="V16" s="122"/>
      <c r="W16" s="122"/>
      <c r="X16" s="113">
        <v>195</v>
      </c>
      <c r="Y16" s="121"/>
      <c r="Z16" s="121"/>
      <c r="AA16" s="122"/>
      <c r="AB16" s="122"/>
      <c r="AC16" s="113">
        <v>200</v>
      </c>
      <c r="AD16" s="123"/>
      <c r="AE16" s="123"/>
      <c r="AF16" s="124"/>
      <c r="AG16" s="124"/>
      <c r="AH16" s="136">
        <v>68.33</v>
      </c>
      <c r="AI16" s="150">
        <v>76.33</v>
      </c>
      <c r="AJ16" s="125"/>
      <c r="AK16" s="124"/>
      <c r="AL16" s="152">
        <f>AI16/O16</f>
        <v>0.64686440677966095</v>
      </c>
      <c r="AM16" s="151">
        <f>AI16/I16</f>
        <v>0.38164999999999999</v>
      </c>
      <c r="AN16" s="144" t="s">
        <v>128</v>
      </c>
      <c r="AO16" s="142" t="s">
        <v>122</v>
      </c>
      <c r="AP16" s="142" t="s">
        <v>94</v>
      </c>
      <c r="AQ16" s="145" t="s">
        <v>129</v>
      </c>
      <c r="AR16" s="141" t="s">
        <v>124</v>
      </c>
    </row>
    <row r="17" spans="1:44" s="84" customFormat="1" ht="90" hidden="1" customHeight="1" x14ac:dyDescent="0.2">
      <c r="A17" s="127" t="s">
        <v>87</v>
      </c>
      <c r="B17" s="112" t="s">
        <v>104</v>
      </c>
      <c r="C17" s="128">
        <v>11</v>
      </c>
      <c r="D17" s="112" t="s">
        <v>96</v>
      </c>
      <c r="E17" s="129"/>
      <c r="F17" s="130" t="s">
        <v>98</v>
      </c>
      <c r="G17" s="127" t="s">
        <v>97</v>
      </c>
      <c r="H17" s="129" t="s">
        <v>74</v>
      </c>
      <c r="I17" s="119">
        <v>1</v>
      </c>
      <c r="J17" s="107"/>
      <c r="K17" s="107"/>
      <c r="L17" s="109"/>
      <c r="M17" s="107"/>
      <c r="N17" s="119"/>
      <c r="O17" s="119"/>
      <c r="P17" s="123"/>
      <c r="Q17" s="124"/>
      <c r="R17" s="124"/>
      <c r="S17" s="113"/>
      <c r="T17" s="123"/>
      <c r="U17" s="123"/>
      <c r="V17" s="124"/>
      <c r="W17" s="124"/>
      <c r="X17" s="113"/>
      <c r="Y17" s="123"/>
      <c r="Z17" s="123"/>
      <c r="AA17" s="124"/>
      <c r="AB17" s="124"/>
      <c r="AC17" s="113"/>
      <c r="AD17" s="123"/>
      <c r="AE17" s="123"/>
      <c r="AF17" s="124"/>
      <c r="AG17" s="124"/>
      <c r="AH17" s="137"/>
      <c r="AI17" s="124"/>
      <c r="AJ17" s="126">
        <v>0.15</v>
      </c>
      <c r="AK17" s="124"/>
      <c r="AL17" s="178"/>
      <c r="AM17" s="178"/>
      <c r="AN17" s="178"/>
      <c r="AO17" s="146"/>
      <c r="AP17" s="147"/>
      <c r="AQ17" s="148"/>
      <c r="AR17" s="148"/>
    </row>
    <row r="18" spans="1:44" s="84" customFormat="1" ht="18.75" hidden="1" customHeight="1" x14ac:dyDescent="0.2">
      <c r="A18" s="127" t="s">
        <v>87</v>
      </c>
      <c r="B18" s="112" t="s">
        <v>104</v>
      </c>
      <c r="C18" s="128">
        <v>440</v>
      </c>
      <c r="D18" s="112" t="s">
        <v>100</v>
      </c>
      <c r="E18" s="129">
        <v>338</v>
      </c>
      <c r="F18" s="127" t="s">
        <v>99</v>
      </c>
      <c r="G18" s="129" t="s">
        <v>79</v>
      </c>
      <c r="H18" s="129" t="s">
        <v>73</v>
      </c>
      <c r="I18" s="119">
        <v>2</v>
      </c>
      <c r="J18" s="110"/>
      <c r="K18" s="110"/>
      <c r="L18" s="109"/>
      <c r="M18" s="107"/>
      <c r="N18" s="119">
        <v>1</v>
      </c>
      <c r="O18" s="119"/>
      <c r="P18" s="123"/>
      <c r="Q18" s="124"/>
      <c r="R18" s="124"/>
      <c r="S18" s="113">
        <v>1.5</v>
      </c>
      <c r="T18" s="123"/>
      <c r="U18" s="123"/>
      <c r="V18" s="124"/>
      <c r="W18" s="124"/>
      <c r="X18" s="113">
        <v>1.7</v>
      </c>
      <c r="Y18" s="123"/>
      <c r="Z18" s="123"/>
      <c r="AA18" s="124"/>
      <c r="AB18" s="124"/>
      <c r="AC18" s="113">
        <v>2</v>
      </c>
      <c r="AD18" s="123"/>
      <c r="AE18" s="123"/>
      <c r="AF18" s="124"/>
      <c r="AG18" s="124"/>
      <c r="AH18" s="137"/>
      <c r="AI18" s="124"/>
      <c r="AJ18" s="125">
        <v>0.1</v>
      </c>
      <c r="AK18" s="124"/>
      <c r="AL18" s="178"/>
      <c r="AM18" s="178"/>
      <c r="AN18" s="178"/>
      <c r="AO18" s="146"/>
      <c r="AP18" s="147"/>
      <c r="AQ18" s="147"/>
      <c r="AR18" s="149"/>
    </row>
    <row r="19" spans="1:44" s="84" customFormat="1" ht="233.25" customHeight="1" x14ac:dyDescent="0.2">
      <c r="A19" s="127">
        <v>178</v>
      </c>
      <c r="B19" s="112" t="s">
        <v>104</v>
      </c>
      <c r="C19" s="128">
        <v>468</v>
      </c>
      <c r="D19" s="112" t="s">
        <v>76</v>
      </c>
      <c r="E19" s="129">
        <v>384</v>
      </c>
      <c r="F19" s="127" t="s">
        <v>77</v>
      </c>
      <c r="G19" s="129" t="s">
        <v>80</v>
      </c>
      <c r="H19" s="129" t="s">
        <v>74</v>
      </c>
      <c r="I19" s="119">
        <v>1000</v>
      </c>
      <c r="J19" s="107"/>
      <c r="K19" s="107"/>
      <c r="L19" s="109"/>
      <c r="M19" s="107"/>
      <c r="N19" s="119">
        <f>125</f>
        <v>125</v>
      </c>
      <c r="O19" s="119">
        <v>125</v>
      </c>
      <c r="P19" s="123"/>
      <c r="Q19" s="124"/>
      <c r="R19" s="124"/>
      <c r="S19" s="113">
        <v>125</v>
      </c>
      <c r="T19" s="123"/>
      <c r="U19" s="123"/>
      <c r="V19" s="124"/>
      <c r="W19" s="124"/>
      <c r="X19" s="113">
        <v>125</v>
      </c>
      <c r="Y19" s="123"/>
      <c r="Z19" s="123"/>
      <c r="AA19" s="124"/>
      <c r="AB19" s="124"/>
      <c r="AC19" s="113">
        <v>69</v>
      </c>
      <c r="AD19" s="123"/>
      <c r="AE19" s="123"/>
      <c r="AF19" s="124"/>
      <c r="AG19" s="124"/>
      <c r="AH19" s="137">
        <v>35</v>
      </c>
      <c r="AI19" s="124">
        <v>49</v>
      </c>
      <c r="AJ19" s="124"/>
      <c r="AK19" s="124"/>
      <c r="AL19" s="153">
        <f>AI19/O19</f>
        <v>0.39200000000000002</v>
      </c>
      <c r="AM19" s="151">
        <f>+(556+AI19)/I19</f>
        <v>0.60499999999999998</v>
      </c>
      <c r="AN19" s="144" t="s">
        <v>130</v>
      </c>
      <c r="AO19" s="142" t="s">
        <v>122</v>
      </c>
      <c r="AP19" s="142" t="s">
        <v>94</v>
      </c>
      <c r="AQ19" s="145" t="s">
        <v>131</v>
      </c>
      <c r="AR19" s="141" t="s">
        <v>127</v>
      </c>
    </row>
    <row r="20" spans="1:44" s="84" customFormat="1" ht="69" customHeight="1" x14ac:dyDescent="0.2">
      <c r="A20" s="85"/>
      <c r="B20" s="86"/>
      <c r="C20" s="87"/>
      <c r="D20" s="88"/>
      <c r="E20" s="89"/>
      <c r="F20" s="90"/>
      <c r="G20" s="89"/>
      <c r="H20" s="89"/>
      <c r="I20" s="91"/>
      <c r="J20" s="91"/>
      <c r="K20" s="91"/>
      <c r="L20" s="92"/>
      <c r="M20" s="92"/>
      <c r="N20" s="93"/>
      <c r="O20" s="93"/>
      <c r="P20" s="93"/>
      <c r="Q20" s="92"/>
      <c r="R20" s="92"/>
      <c r="S20" s="93"/>
      <c r="T20" s="93"/>
      <c r="U20" s="93"/>
      <c r="V20" s="92"/>
      <c r="W20" s="92"/>
      <c r="X20" s="93"/>
      <c r="Y20" s="93"/>
      <c r="Z20" s="93"/>
      <c r="AA20" s="92"/>
      <c r="AB20" s="92"/>
      <c r="AC20" s="93"/>
      <c r="AD20" s="93"/>
      <c r="AE20" s="93"/>
      <c r="AF20" s="92"/>
      <c r="AG20" s="92"/>
      <c r="AH20" s="92"/>
      <c r="AI20" s="92"/>
      <c r="AJ20" s="92"/>
      <c r="AK20" s="92"/>
      <c r="AL20" s="80"/>
      <c r="AM20" s="80"/>
      <c r="AN20" s="94"/>
      <c r="AO20" s="95"/>
      <c r="AP20" s="95"/>
      <c r="AQ20" s="94"/>
      <c r="AR20" s="94"/>
    </row>
    <row r="21" spans="1:44" ht="30.75" customHeight="1" thickBot="1" x14ac:dyDescent="0.3">
      <c r="A21" s="38"/>
      <c r="B21" s="39"/>
      <c r="C21" s="196" t="s">
        <v>72</v>
      </c>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c r="AR21" s="198"/>
    </row>
  </sheetData>
  <mergeCells count="44">
    <mergeCell ref="C21:AR21"/>
    <mergeCell ref="A2:F5"/>
    <mergeCell ref="A10:B10"/>
    <mergeCell ref="G2:AR2"/>
    <mergeCell ref="G3:AR3"/>
    <mergeCell ref="Q8:AR8"/>
    <mergeCell ref="AO10:AO13"/>
    <mergeCell ref="S12:W12"/>
    <mergeCell ref="E11:E13"/>
    <mergeCell ref="N12:R12"/>
    <mergeCell ref="K11:AG11"/>
    <mergeCell ref="J12:M12"/>
    <mergeCell ref="Q5:AR5"/>
    <mergeCell ref="I11:I13"/>
    <mergeCell ref="AQ10:AQ13"/>
    <mergeCell ref="AR10:AR13"/>
    <mergeCell ref="A7:P7"/>
    <mergeCell ref="A8:P8"/>
    <mergeCell ref="E10:AK10"/>
    <mergeCell ref="AH11:AK11"/>
    <mergeCell ref="G11:G13"/>
    <mergeCell ref="H11:H13"/>
    <mergeCell ref="F11:F13"/>
    <mergeCell ref="AL10:AL13"/>
    <mergeCell ref="AJ12:AJ13"/>
    <mergeCell ref="AK12:AK13"/>
    <mergeCell ref="AM10:AM13"/>
    <mergeCell ref="AI12:AI13"/>
    <mergeCell ref="AL17:AN17"/>
    <mergeCell ref="AL18:AN18"/>
    <mergeCell ref="G4:P4"/>
    <mergeCell ref="C10:D10"/>
    <mergeCell ref="A11:A13"/>
    <mergeCell ref="B11:B13"/>
    <mergeCell ref="Q4:AR4"/>
    <mergeCell ref="G5:P5"/>
    <mergeCell ref="AN10:AN13"/>
    <mergeCell ref="AH12:AH13"/>
    <mergeCell ref="X12:AB12"/>
    <mergeCell ref="AC12:AG12"/>
    <mergeCell ref="Q7:AR7"/>
    <mergeCell ref="AP10:AP13"/>
    <mergeCell ref="C11:C13"/>
    <mergeCell ref="D11:D13"/>
  </mergeCells>
  <phoneticPr fontId="9" type="noConversion"/>
  <dataValidations count="1">
    <dataValidation type="list" allowBlank="1" showInputMessage="1" showErrorMessage="1" sqref="H17:H20">
      <formula1>$AT$8:$AT$11</formula1>
    </dataValidation>
  </dataValidations>
  <printOptions horizontalCentered="1" verticalCentered="1"/>
  <pageMargins left="0" right="0" top="0.55118110236220474" bottom="0" header="0.31496062992125984" footer="0.31496062992125984"/>
  <pageSetup scale="22" fitToWidth="0" orientation="landscape" r:id="rId1"/>
  <headerFooter>
    <oddFooter>&amp;C&amp;G</oddFooter>
  </headerFooter>
  <drawing r:id="rId2"/>
  <legacyDrawingHF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7"/>
  <sheetViews>
    <sheetView view="pageBreakPreview" zoomScale="80" zoomScaleNormal="80" zoomScaleSheetLayoutView="80" workbookViewId="0">
      <selection activeCell="K8" sqref="K8"/>
    </sheetView>
  </sheetViews>
  <sheetFormatPr baseColWidth="10" defaultColWidth="10.85546875" defaultRowHeight="15.75" x14ac:dyDescent="0.25"/>
  <cols>
    <col min="1" max="1" width="12.7109375" style="1" customWidth="1"/>
    <col min="2" max="2" width="12.42578125" style="1" customWidth="1"/>
    <col min="3" max="3" width="22.140625" style="1" customWidth="1"/>
    <col min="4" max="4" width="9.42578125" style="7" customWidth="1"/>
    <col min="5" max="5" width="13" style="7" hidden="1" customWidth="1"/>
    <col min="6" max="6" width="16.140625" style="7" hidden="1" customWidth="1"/>
    <col min="7" max="7" width="17.85546875" style="27" customWidth="1"/>
    <col min="8" max="28" width="18.42578125" style="8" customWidth="1"/>
    <col min="29" max="30" width="18.42578125" style="1" customWidth="1"/>
    <col min="31" max="32" width="18.42578125" style="30" customWidth="1"/>
    <col min="33" max="34" width="18.42578125" style="1" customWidth="1"/>
    <col min="35" max="35" width="40.140625" style="1" customWidth="1"/>
    <col min="36" max="36" width="13.7109375" style="1" customWidth="1"/>
    <col min="37" max="37" width="12.7109375" style="1" customWidth="1"/>
    <col min="38" max="38" width="49.42578125" style="1" customWidth="1"/>
    <col min="39" max="39" width="56.7109375" style="1" customWidth="1"/>
    <col min="40" max="40" width="23.28515625" style="1" customWidth="1"/>
    <col min="41" max="16384" width="10.85546875" style="1"/>
  </cols>
  <sheetData>
    <row r="1" spans="1:47" ht="18" x14ac:dyDescent="0.25">
      <c r="A1" s="256"/>
      <c r="B1" s="257"/>
      <c r="C1" s="257"/>
      <c r="D1" s="257"/>
      <c r="E1" s="257"/>
      <c r="F1" s="262" t="s">
        <v>0</v>
      </c>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4"/>
    </row>
    <row r="2" spans="1:47" ht="18" x14ac:dyDescent="0.25">
      <c r="A2" s="258"/>
      <c r="B2" s="259"/>
      <c r="C2" s="259"/>
      <c r="D2" s="259"/>
      <c r="E2" s="259"/>
      <c r="F2" s="276" t="s">
        <v>70</v>
      </c>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8"/>
    </row>
    <row r="3" spans="1:47" ht="18" x14ac:dyDescent="0.25">
      <c r="A3" s="258"/>
      <c r="B3" s="259"/>
      <c r="C3" s="259"/>
      <c r="D3" s="259"/>
      <c r="E3" s="259"/>
      <c r="F3" s="179" t="s">
        <v>1</v>
      </c>
      <c r="G3" s="179"/>
      <c r="H3" s="179"/>
      <c r="I3" s="179"/>
      <c r="J3" s="179"/>
      <c r="K3" s="179"/>
      <c r="L3" s="276" t="s">
        <v>82</v>
      </c>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8"/>
    </row>
    <row r="4" spans="1:47" ht="18.75" thickBot="1" x14ac:dyDescent="0.3">
      <c r="A4" s="260"/>
      <c r="B4" s="261"/>
      <c r="C4" s="261"/>
      <c r="D4" s="261"/>
      <c r="E4" s="261"/>
      <c r="F4" s="279" t="s">
        <v>3</v>
      </c>
      <c r="G4" s="279"/>
      <c r="H4" s="279"/>
      <c r="I4" s="279"/>
      <c r="J4" s="279"/>
      <c r="K4" s="279"/>
      <c r="L4" s="265" t="s">
        <v>103</v>
      </c>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7"/>
    </row>
    <row r="5" spans="1:47" ht="16.5" thickBot="1" x14ac:dyDescent="0.3">
      <c r="AF5" s="28"/>
    </row>
    <row r="6" spans="1:47" s="40" customFormat="1" ht="16.5" x14ac:dyDescent="0.25">
      <c r="A6" s="205" t="s">
        <v>24</v>
      </c>
      <c r="B6" s="180" t="s">
        <v>34</v>
      </c>
      <c r="C6" s="180"/>
      <c r="D6" s="180"/>
      <c r="E6" s="180" t="s">
        <v>38</v>
      </c>
      <c r="F6" s="180" t="s">
        <v>39</v>
      </c>
      <c r="G6" s="180" t="s">
        <v>40</v>
      </c>
      <c r="H6" s="180" t="s">
        <v>41</v>
      </c>
      <c r="I6" s="251"/>
      <c r="J6" s="251"/>
      <c r="K6" s="251"/>
      <c r="L6" s="251"/>
      <c r="M6" s="251"/>
      <c r="N6" s="251"/>
      <c r="O6" s="251"/>
      <c r="P6" s="251"/>
      <c r="Q6" s="251"/>
      <c r="R6" s="251"/>
      <c r="S6" s="251"/>
      <c r="T6" s="251"/>
      <c r="U6" s="251"/>
      <c r="V6" s="251"/>
      <c r="W6" s="251"/>
      <c r="X6" s="251"/>
      <c r="Y6" s="251"/>
      <c r="Z6" s="251"/>
      <c r="AA6" s="251"/>
      <c r="AB6" s="252"/>
      <c r="AC6" s="180" t="s">
        <v>42</v>
      </c>
      <c r="AD6" s="180"/>
      <c r="AE6" s="180"/>
      <c r="AF6" s="180"/>
      <c r="AG6" s="180" t="s">
        <v>44</v>
      </c>
      <c r="AH6" s="180" t="s">
        <v>45</v>
      </c>
      <c r="AI6" s="180" t="s">
        <v>46</v>
      </c>
      <c r="AJ6" s="180" t="s">
        <v>47</v>
      </c>
      <c r="AK6" s="180" t="s">
        <v>48</v>
      </c>
      <c r="AL6" s="180" t="s">
        <v>49</v>
      </c>
      <c r="AM6" s="268" t="s">
        <v>50</v>
      </c>
    </row>
    <row r="7" spans="1:47" s="40" customFormat="1" ht="27.75" customHeight="1" x14ac:dyDescent="0.25">
      <c r="A7" s="274"/>
      <c r="B7" s="181"/>
      <c r="C7" s="181"/>
      <c r="D7" s="181"/>
      <c r="E7" s="181"/>
      <c r="F7" s="181"/>
      <c r="G7" s="181"/>
      <c r="H7" s="181"/>
      <c r="I7" s="187">
        <v>2017</v>
      </c>
      <c r="J7" s="187"/>
      <c r="K7" s="187"/>
      <c r="L7" s="187"/>
      <c r="M7" s="187"/>
      <c r="N7" s="187">
        <v>2018</v>
      </c>
      <c r="O7" s="187"/>
      <c r="P7" s="187"/>
      <c r="Q7" s="187"/>
      <c r="R7" s="187"/>
      <c r="S7" s="253">
        <v>2019</v>
      </c>
      <c r="T7" s="254"/>
      <c r="U7" s="254"/>
      <c r="V7" s="254"/>
      <c r="W7" s="255"/>
      <c r="X7" s="253">
        <v>2020</v>
      </c>
      <c r="Y7" s="254"/>
      <c r="Z7" s="254"/>
      <c r="AA7" s="254"/>
      <c r="AB7" s="255"/>
      <c r="AC7" s="187" t="s">
        <v>43</v>
      </c>
      <c r="AD7" s="187"/>
      <c r="AE7" s="187"/>
      <c r="AF7" s="187"/>
      <c r="AG7" s="181"/>
      <c r="AH7" s="181"/>
      <c r="AI7" s="181"/>
      <c r="AJ7" s="181"/>
      <c r="AK7" s="181"/>
      <c r="AL7" s="181"/>
      <c r="AM7" s="269"/>
    </row>
    <row r="8" spans="1:47" s="40" customFormat="1" ht="68.25" customHeight="1" thickBot="1" x14ac:dyDescent="0.3">
      <c r="A8" s="275"/>
      <c r="B8" s="70" t="s">
        <v>35</v>
      </c>
      <c r="C8" s="70" t="s">
        <v>36</v>
      </c>
      <c r="D8" s="70" t="s">
        <v>37</v>
      </c>
      <c r="E8" s="186"/>
      <c r="F8" s="186"/>
      <c r="G8" s="186"/>
      <c r="H8" s="250"/>
      <c r="I8" s="70" t="s">
        <v>5</v>
      </c>
      <c r="J8" s="70" t="s">
        <v>6</v>
      </c>
      <c r="K8" s="70" t="s">
        <v>7</v>
      </c>
      <c r="L8" s="70" t="s">
        <v>8</v>
      </c>
      <c r="M8" s="70" t="s">
        <v>23</v>
      </c>
      <c r="N8" s="70" t="s">
        <v>5</v>
      </c>
      <c r="O8" s="70" t="s">
        <v>6</v>
      </c>
      <c r="P8" s="70" t="s">
        <v>7</v>
      </c>
      <c r="Q8" s="70" t="s">
        <v>8</v>
      </c>
      <c r="R8" s="70" t="s">
        <v>23</v>
      </c>
      <c r="S8" s="70" t="s">
        <v>5</v>
      </c>
      <c r="T8" s="70" t="s">
        <v>6</v>
      </c>
      <c r="U8" s="70" t="s">
        <v>7</v>
      </c>
      <c r="V8" s="70" t="s">
        <v>8</v>
      </c>
      <c r="W8" s="70" t="s">
        <v>23</v>
      </c>
      <c r="X8" s="70" t="s">
        <v>5</v>
      </c>
      <c r="Y8" s="70" t="s">
        <v>6</v>
      </c>
      <c r="Z8" s="70" t="s">
        <v>7</v>
      </c>
      <c r="AA8" s="70" t="s">
        <v>8</v>
      </c>
      <c r="AB8" s="70" t="s">
        <v>23</v>
      </c>
      <c r="AC8" s="70" t="s">
        <v>5</v>
      </c>
      <c r="AD8" s="70" t="s">
        <v>6</v>
      </c>
      <c r="AE8" s="70" t="s">
        <v>7</v>
      </c>
      <c r="AF8" s="70" t="s">
        <v>8</v>
      </c>
      <c r="AG8" s="186"/>
      <c r="AH8" s="186"/>
      <c r="AI8" s="186"/>
      <c r="AJ8" s="186"/>
      <c r="AK8" s="186"/>
      <c r="AL8" s="186"/>
      <c r="AM8" s="270"/>
    </row>
    <row r="9" spans="1:47" s="5" customFormat="1" ht="24" customHeight="1" thickBot="1" x14ac:dyDescent="0.3">
      <c r="A9" s="244" t="s">
        <v>107</v>
      </c>
      <c r="B9" s="232">
        <v>1</v>
      </c>
      <c r="C9" s="235" t="s">
        <v>78</v>
      </c>
      <c r="D9" s="238" t="s">
        <v>132</v>
      </c>
      <c r="E9" s="238">
        <v>467</v>
      </c>
      <c r="F9" s="238">
        <v>178</v>
      </c>
      <c r="G9" s="48" t="s">
        <v>9</v>
      </c>
      <c r="H9" s="73">
        <v>200</v>
      </c>
      <c r="I9" s="131">
        <v>117.5</v>
      </c>
      <c r="J9" s="154">
        <v>117.5</v>
      </c>
      <c r="K9" s="73"/>
      <c r="L9" s="73"/>
      <c r="M9" s="73"/>
      <c r="N9" s="73">
        <v>180</v>
      </c>
      <c r="O9" s="73"/>
      <c r="P9" s="73"/>
      <c r="Q9" s="73"/>
      <c r="R9" s="73"/>
      <c r="S9" s="73">
        <v>195</v>
      </c>
      <c r="T9" s="73"/>
      <c r="U9" s="73"/>
      <c r="V9" s="73"/>
      <c r="W9" s="73"/>
      <c r="X9" s="73">
        <v>200</v>
      </c>
      <c r="Y9" s="31"/>
      <c r="Z9" s="31"/>
      <c r="AA9" s="31"/>
      <c r="AB9" s="31"/>
      <c r="AC9" s="156">
        <v>68.33</v>
      </c>
      <c r="AD9" s="156">
        <v>76.33</v>
      </c>
      <c r="AE9" s="131"/>
      <c r="AF9" s="157"/>
      <c r="AG9" s="158">
        <f>AD9/J9</f>
        <v>0.64961702127659571</v>
      </c>
      <c r="AH9" s="158">
        <f>AD9/H9</f>
        <v>0.38164999999999999</v>
      </c>
      <c r="AI9" s="271" t="s">
        <v>133</v>
      </c>
      <c r="AJ9" s="247" t="s">
        <v>94</v>
      </c>
      <c r="AK9" s="247" t="s">
        <v>94</v>
      </c>
      <c r="AL9" s="229" t="str">
        <f>+[2]GESTIÓN!AQ16</f>
        <v xml:space="preserve">8 nuevas hectareas en conservación para el aprovicionamiento de agua en zona rural, beneficiando a 1 acueducto veredal,  sus usuarios y conservando el ecosistema de páramo y bosque alto andino </v>
      </c>
      <c r="AM9" s="226" t="s">
        <v>124</v>
      </c>
    </row>
    <row r="10" spans="1:47" s="5" customFormat="1" ht="27.75" customHeight="1" x14ac:dyDescent="0.25">
      <c r="A10" s="245"/>
      <c r="B10" s="233"/>
      <c r="C10" s="236"/>
      <c r="D10" s="239"/>
      <c r="E10" s="239"/>
      <c r="F10" s="239"/>
      <c r="G10" s="49" t="s">
        <v>10</v>
      </c>
      <c r="H10" s="159">
        <f>+J10+S10+X10+N10</f>
        <v>3126842000</v>
      </c>
      <c r="I10" s="159">
        <v>728000000</v>
      </c>
      <c r="J10" s="160">
        <v>727842000</v>
      </c>
      <c r="K10" s="160"/>
      <c r="L10" s="160"/>
      <c r="M10" s="160"/>
      <c r="N10" s="159">
        <v>1190000000</v>
      </c>
      <c r="O10" s="160"/>
      <c r="P10" s="160"/>
      <c r="Q10" s="160"/>
      <c r="R10" s="160"/>
      <c r="S10" s="159">
        <v>791000000</v>
      </c>
      <c r="T10" s="160"/>
      <c r="U10" s="160"/>
      <c r="V10" s="160"/>
      <c r="W10" s="160"/>
      <c r="X10" s="159">
        <v>418000000</v>
      </c>
      <c r="Y10" s="160"/>
      <c r="Z10" s="160"/>
      <c r="AA10" s="160"/>
      <c r="AB10" s="160"/>
      <c r="AC10" s="160">
        <v>0</v>
      </c>
      <c r="AD10" s="160">
        <v>155116000</v>
      </c>
      <c r="AE10" s="159"/>
      <c r="AF10" s="161"/>
      <c r="AG10" s="158">
        <f>AD10/J10</f>
        <v>0.21311768213430937</v>
      </c>
      <c r="AH10" s="162">
        <f>+AD10/(J10+N10+S10+X10)</f>
        <v>4.9607879131724597E-2</v>
      </c>
      <c r="AI10" s="272"/>
      <c r="AJ10" s="248"/>
      <c r="AK10" s="248"/>
      <c r="AL10" s="230"/>
      <c r="AM10" s="227"/>
    </row>
    <row r="11" spans="1:47" s="5" customFormat="1" ht="28.5" customHeight="1" x14ac:dyDescent="0.25">
      <c r="A11" s="245"/>
      <c r="B11" s="233"/>
      <c r="C11" s="236"/>
      <c r="D11" s="239"/>
      <c r="E11" s="239"/>
      <c r="F11" s="239"/>
      <c r="G11" s="49" t="s">
        <v>11</v>
      </c>
      <c r="H11" s="163"/>
      <c r="I11" s="163"/>
      <c r="J11" s="163"/>
      <c r="K11" s="163"/>
      <c r="L11" s="163"/>
      <c r="M11" s="163"/>
      <c r="N11" s="164"/>
      <c r="O11" s="164"/>
      <c r="P11" s="164"/>
      <c r="Q11" s="164"/>
      <c r="R11" s="164"/>
      <c r="S11" s="164"/>
      <c r="T11" s="164"/>
      <c r="U11" s="164"/>
      <c r="V11" s="164"/>
      <c r="W11" s="164"/>
      <c r="X11" s="164"/>
      <c r="Y11" s="163"/>
      <c r="Z11" s="163"/>
      <c r="AA11" s="163"/>
      <c r="AB11" s="163"/>
      <c r="AC11" s="165"/>
      <c r="AD11" s="165"/>
      <c r="AE11" s="161"/>
      <c r="AF11" s="165"/>
      <c r="AG11" s="162"/>
      <c r="AH11" s="162"/>
      <c r="AI11" s="272"/>
      <c r="AJ11" s="248"/>
      <c r="AK11" s="248"/>
      <c r="AL11" s="230"/>
      <c r="AM11" s="227"/>
    </row>
    <row r="12" spans="1:47" s="5" customFormat="1" ht="27" customHeight="1" thickBot="1" x14ac:dyDescent="0.3">
      <c r="A12" s="245"/>
      <c r="B12" s="233"/>
      <c r="C12" s="236"/>
      <c r="D12" s="239"/>
      <c r="E12" s="239"/>
      <c r="F12" s="239"/>
      <c r="G12" s="49" t="s">
        <v>12</v>
      </c>
      <c r="H12" s="166">
        <v>183303796</v>
      </c>
      <c r="I12" s="167"/>
      <c r="J12" s="168"/>
      <c r="K12" s="168"/>
      <c r="L12" s="168"/>
      <c r="M12" s="168"/>
      <c r="N12" s="168"/>
      <c r="O12" s="168"/>
      <c r="P12" s="168"/>
      <c r="Q12" s="168"/>
      <c r="R12" s="168"/>
      <c r="S12" s="168"/>
      <c r="T12" s="168"/>
      <c r="U12" s="168"/>
      <c r="V12" s="168"/>
      <c r="W12" s="168"/>
      <c r="X12" s="168"/>
      <c r="Y12" s="168"/>
      <c r="Z12" s="168"/>
      <c r="AA12" s="168"/>
      <c r="AB12" s="168"/>
      <c r="AC12" s="160"/>
      <c r="AD12" s="160"/>
      <c r="AE12" s="160"/>
      <c r="AF12" s="160"/>
      <c r="AG12" s="162"/>
      <c r="AH12" s="162"/>
      <c r="AI12" s="272"/>
      <c r="AJ12" s="248"/>
      <c r="AK12" s="248"/>
      <c r="AL12" s="230"/>
      <c r="AM12" s="227"/>
      <c r="AP12" s="65"/>
      <c r="AQ12" s="65"/>
      <c r="AR12" s="65"/>
      <c r="AS12" s="65"/>
      <c r="AT12" s="65"/>
      <c r="AU12" s="65"/>
    </row>
    <row r="13" spans="1:47" s="5" customFormat="1" ht="23.25" customHeight="1" x14ac:dyDescent="0.25">
      <c r="A13" s="245"/>
      <c r="B13" s="233"/>
      <c r="C13" s="236"/>
      <c r="D13" s="239"/>
      <c r="E13" s="239"/>
      <c r="F13" s="239"/>
      <c r="G13" s="49" t="s">
        <v>13</v>
      </c>
      <c r="H13" s="73">
        <f>+H9+H11</f>
        <v>200</v>
      </c>
      <c r="I13" s="131">
        <f t="shared" ref="I13:X13" si="0">+I9+I11</f>
        <v>117.5</v>
      </c>
      <c r="J13" s="154">
        <v>117.5</v>
      </c>
      <c r="K13" s="73"/>
      <c r="L13" s="73"/>
      <c r="M13" s="73"/>
      <c r="N13" s="73">
        <f t="shared" si="0"/>
        <v>180</v>
      </c>
      <c r="O13" s="73"/>
      <c r="P13" s="73"/>
      <c r="Q13" s="73"/>
      <c r="R13" s="73"/>
      <c r="S13" s="73">
        <v>195</v>
      </c>
      <c r="T13" s="73"/>
      <c r="U13" s="73"/>
      <c r="V13" s="73"/>
      <c r="W13" s="73"/>
      <c r="X13" s="73">
        <f t="shared" si="0"/>
        <v>200</v>
      </c>
      <c r="Y13" s="33"/>
      <c r="Z13" s="33"/>
      <c r="AA13" s="33"/>
      <c r="AB13" s="33"/>
      <c r="AC13" s="165">
        <v>68.33</v>
      </c>
      <c r="AD13" s="165">
        <v>76.33</v>
      </c>
      <c r="AE13" s="131"/>
      <c r="AF13" s="161"/>
      <c r="AG13" s="169"/>
      <c r="AH13" s="169"/>
      <c r="AI13" s="272"/>
      <c r="AJ13" s="248"/>
      <c r="AK13" s="248"/>
      <c r="AL13" s="230"/>
      <c r="AM13" s="227"/>
      <c r="AP13" s="66"/>
      <c r="AQ13" s="66"/>
      <c r="AR13" s="66"/>
      <c r="AS13" s="66"/>
      <c r="AT13" s="66"/>
      <c r="AU13" s="65"/>
    </row>
    <row r="14" spans="1:47" s="5" customFormat="1" ht="24" customHeight="1" thickBot="1" x14ac:dyDescent="0.3">
      <c r="A14" s="246"/>
      <c r="B14" s="234"/>
      <c r="C14" s="237"/>
      <c r="D14" s="240"/>
      <c r="E14" s="240"/>
      <c r="F14" s="240"/>
      <c r="G14" s="50" t="s">
        <v>14</v>
      </c>
      <c r="H14" s="170">
        <f>H10</f>
        <v>3126842000</v>
      </c>
      <c r="I14" s="170">
        <f>I10+I12</f>
        <v>728000000</v>
      </c>
      <c r="J14" s="170">
        <v>727842000</v>
      </c>
      <c r="K14" s="170"/>
      <c r="L14" s="170"/>
      <c r="M14" s="170"/>
      <c r="N14" s="170">
        <v>1220000000</v>
      </c>
      <c r="O14" s="170"/>
      <c r="P14" s="170"/>
      <c r="Q14" s="170"/>
      <c r="R14" s="170"/>
      <c r="S14" s="170">
        <v>1262000000</v>
      </c>
      <c r="T14" s="170"/>
      <c r="U14" s="170"/>
      <c r="V14" s="170"/>
      <c r="W14" s="170"/>
      <c r="X14" s="170">
        <v>653000000</v>
      </c>
      <c r="Y14" s="170"/>
      <c r="Z14" s="170"/>
      <c r="AA14" s="170"/>
      <c r="AB14" s="170"/>
      <c r="AC14" s="170">
        <v>0</v>
      </c>
      <c r="AD14" s="170">
        <v>155116000</v>
      </c>
      <c r="AE14" s="171"/>
      <c r="AF14" s="171"/>
      <c r="AG14" s="172"/>
      <c r="AH14" s="172"/>
      <c r="AI14" s="273"/>
      <c r="AJ14" s="249"/>
      <c r="AK14" s="249"/>
      <c r="AL14" s="231"/>
      <c r="AM14" s="228"/>
      <c r="AN14" s="67"/>
      <c r="AP14" s="65"/>
      <c r="AQ14" s="65"/>
      <c r="AR14" s="65"/>
      <c r="AS14" s="65"/>
      <c r="AT14" s="65"/>
      <c r="AU14" s="65"/>
    </row>
    <row r="15" spans="1:47" s="75" customFormat="1" ht="24" customHeight="1" x14ac:dyDescent="0.25">
      <c r="A15" s="241" t="s">
        <v>108</v>
      </c>
      <c r="B15" s="217">
        <v>2</v>
      </c>
      <c r="C15" s="235" t="s">
        <v>112</v>
      </c>
      <c r="D15" s="238" t="s">
        <v>74</v>
      </c>
      <c r="E15" s="238">
        <v>468</v>
      </c>
      <c r="F15" s="238">
        <v>178</v>
      </c>
      <c r="G15" s="48" t="s">
        <v>9</v>
      </c>
      <c r="H15" s="73">
        <v>1000</v>
      </c>
      <c r="I15" s="73">
        <f>125+556</f>
        <v>681</v>
      </c>
      <c r="J15" s="73">
        <v>681</v>
      </c>
      <c r="K15" s="73"/>
      <c r="L15" s="73"/>
      <c r="M15" s="73"/>
      <c r="N15" s="73">
        <v>125</v>
      </c>
      <c r="O15" s="73"/>
      <c r="P15" s="73"/>
      <c r="Q15" s="73"/>
      <c r="R15" s="73"/>
      <c r="S15" s="73">
        <v>125</v>
      </c>
      <c r="T15" s="73"/>
      <c r="U15" s="73"/>
      <c r="V15" s="73"/>
      <c r="W15" s="73"/>
      <c r="X15" s="73">
        <v>69</v>
      </c>
      <c r="Y15" s="31"/>
      <c r="Z15" s="31"/>
      <c r="AA15" s="31"/>
      <c r="AB15" s="31"/>
      <c r="AC15" s="156">
        <v>591</v>
      </c>
      <c r="AD15" s="156">
        <v>605</v>
      </c>
      <c r="AE15" s="73"/>
      <c r="AF15" s="157"/>
      <c r="AG15" s="158">
        <f>AD15/J15</f>
        <v>0.88839941262848754</v>
      </c>
      <c r="AH15" s="158">
        <f>+AD15/(J15+N15+S15+X15)</f>
        <v>0.60499999999999998</v>
      </c>
      <c r="AI15" s="271" t="s">
        <v>134</v>
      </c>
      <c r="AJ15" s="247" t="s">
        <v>94</v>
      </c>
      <c r="AK15" s="247" t="s">
        <v>94</v>
      </c>
      <c r="AL15" s="229" t="str">
        <f>+[2]GESTIÓN!AQ19</f>
        <v>14 nuevos predios entran en proceso de conservación de sus bosques quebradas y nacimientos, igualmente mediante las acciones de implementación de buenas prácticas se reducirá el impacto ambiental en recursos como agua, suelo y biodiversidad.  Para un total de 605 a junio 2017</v>
      </c>
      <c r="AM15" s="226" t="s">
        <v>127</v>
      </c>
      <c r="AN15" s="74"/>
      <c r="AP15" s="76"/>
      <c r="AQ15" s="76"/>
      <c r="AR15" s="76"/>
      <c r="AS15" s="76"/>
      <c r="AT15" s="76"/>
      <c r="AU15" s="76"/>
    </row>
    <row r="16" spans="1:47" s="75" customFormat="1" ht="20.25" customHeight="1" x14ac:dyDescent="0.25">
      <c r="A16" s="242"/>
      <c r="B16" s="218"/>
      <c r="C16" s="236"/>
      <c r="D16" s="239"/>
      <c r="E16" s="239"/>
      <c r="F16" s="239"/>
      <c r="G16" s="49" t="s">
        <v>10</v>
      </c>
      <c r="H16" s="173">
        <f>+I16+S16+N16+X16</f>
        <v>3942495000</v>
      </c>
      <c r="I16" s="159">
        <v>807378000</v>
      </c>
      <c r="J16" s="160">
        <v>807536000</v>
      </c>
      <c r="K16" s="160"/>
      <c r="L16" s="160"/>
      <c r="M16" s="160"/>
      <c r="N16" s="159">
        <f>1172581000+47250000</f>
        <v>1219831000</v>
      </c>
      <c r="O16" s="160"/>
      <c r="P16" s="160"/>
      <c r="Q16" s="160"/>
      <c r="R16" s="160"/>
      <c r="S16" s="159">
        <f>1212461000+49612000</f>
        <v>1262073000</v>
      </c>
      <c r="T16" s="160"/>
      <c r="U16" s="160"/>
      <c r="V16" s="160"/>
      <c r="W16" s="160"/>
      <c r="X16" s="159">
        <f>636925000+16288000</f>
        <v>653213000</v>
      </c>
      <c r="Y16" s="160"/>
      <c r="Z16" s="160"/>
      <c r="AA16" s="160"/>
      <c r="AB16" s="160"/>
      <c r="AC16" s="160">
        <v>0</v>
      </c>
      <c r="AD16" s="160">
        <v>453758000</v>
      </c>
      <c r="AE16" s="159"/>
      <c r="AF16" s="161"/>
      <c r="AG16" s="162">
        <f>AD16/J16</f>
        <v>0.56190436092013241</v>
      </c>
      <c r="AH16" s="162">
        <f>+AD16/(J16+N16+S16+X16)</f>
        <v>0.11508950952569247</v>
      </c>
      <c r="AI16" s="272"/>
      <c r="AJ16" s="248"/>
      <c r="AK16" s="248"/>
      <c r="AL16" s="230"/>
      <c r="AM16" s="227"/>
      <c r="AN16" s="74"/>
      <c r="AP16" s="76"/>
      <c r="AQ16" s="76"/>
      <c r="AR16" s="76"/>
      <c r="AS16" s="76"/>
      <c r="AT16" s="76"/>
      <c r="AU16" s="76"/>
    </row>
    <row r="17" spans="1:47" s="75" customFormat="1" ht="24.75" customHeight="1" x14ac:dyDescent="0.25">
      <c r="A17" s="242"/>
      <c r="B17" s="218"/>
      <c r="C17" s="236"/>
      <c r="D17" s="239"/>
      <c r="E17" s="239"/>
      <c r="F17" s="239"/>
      <c r="G17" s="49" t="s">
        <v>11</v>
      </c>
      <c r="H17" s="174"/>
      <c r="I17" s="163"/>
      <c r="J17" s="163"/>
      <c r="K17" s="163"/>
      <c r="L17" s="163"/>
      <c r="M17" s="163"/>
      <c r="N17" s="163"/>
      <c r="O17" s="163"/>
      <c r="P17" s="163"/>
      <c r="Q17" s="163"/>
      <c r="R17" s="163"/>
      <c r="S17" s="163"/>
      <c r="T17" s="163"/>
      <c r="U17" s="163"/>
      <c r="V17" s="163"/>
      <c r="W17" s="163"/>
      <c r="X17" s="163"/>
      <c r="Y17" s="163"/>
      <c r="Z17" s="163"/>
      <c r="AA17" s="163"/>
      <c r="AB17" s="163"/>
      <c r="AC17" s="165"/>
      <c r="AD17" s="165"/>
      <c r="AE17" s="161"/>
      <c r="AF17" s="165"/>
      <c r="AG17" s="162"/>
      <c r="AH17" s="162"/>
      <c r="AI17" s="272"/>
      <c r="AJ17" s="248"/>
      <c r="AK17" s="248"/>
      <c r="AL17" s="230"/>
      <c r="AM17" s="227"/>
      <c r="AN17" s="74"/>
      <c r="AP17" s="76"/>
      <c r="AQ17" s="76"/>
      <c r="AR17" s="76"/>
      <c r="AS17" s="76"/>
      <c r="AT17" s="76"/>
      <c r="AU17" s="76"/>
    </row>
    <row r="18" spans="1:47" s="75" customFormat="1" ht="19.5" customHeight="1" thickBot="1" x14ac:dyDescent="0.3">
      <c r="A18" s="242"/>
      <c r="B18" s="218"/>
      <c r="C18" s="236"/>
      <c r="D18" s="239"/>
      <c r="E18" s="239"/>
      <c r="F18" s="239"/>
      <c r="G18" s="49" t="s">
        <v>12</v>
      </c>
      <c r="H18" s="175">
        <v>383607921</v>
      </c>
      <c r="I18" s="166"/>
      <c r="J18" s="168"/>
      <c r="K18" s="168"/>
      <c r="L18" s="168"/>
      <c r="M18" s="168"/>
      <c r="N18" s="168"/>
      <c r="O18" s="168"/>
      <c r="P18" s="168"/>
      <c r="Q18" s="168"/>
      <c r="R18" s="168"/>
      <c r="S18" s="168"/>
      <c r="T18" s="168"/>
      <c r="U18" s="168"/>
      <c r="V18" s="168"/>
      <c r="W18" s="168"/>
      <c r="X18" s="168"/>
      <c r="Y18" s="168"/>
      <c r="Z18" s="168"/>
      <c r="AA18" s="168"/>
      <c r="AB18" s="168"/>
      <c r="AC18" s="160"/>
      <c r="AD18" s="160"/>
      <c r="AE18" s="176"/>
      <c r="AF18" s="160"/>
      <c r="AG18" s="162"/>
      <c r="AH18" s="162"/>
      <c r="AI18" s="272"/>
      <c r="AJ18" s="248"/>
      <c r="AK18" s="248"/>
      <c r="AL18" s="230"/>
      <c r="AM18" s="227"/>
      <c r="AN18" s="74"/>
      <c r="AP18" s="76"/>
      <c r="AQ18" s="76"/>
      <c r="AR18" s="76"/>
      <c r="AS18" s="76"/>
      <c r="AT18" s="76"/>
      <c r="AU18" s="76"/>
    </row>
    <row r="19" spans="1:47" s="75" customFormat="1" ht="21" customHeight="1" x14ac:dyDescent="0.25">
      <c r="A19" s="242"/>
      <c r="B19" s="218"/>
      <c r="C19" s="236"/>
      <c r="D19" s="239"/>
      <c r="E19" s="239"/>
      <c r="F19" s="239"/>
      <c r="G19" s="49" t="s">
        <v>13</v>
      </c>
      <c r="H19" s="73">
        <v>1000</v>
      </c>
      <c r="I19" s="73">
        <v>681</v>
      </c>
      <c r="J19" s="73">
        <v>681</v>
      </c>
      <c r="K19" s="73"/>
      <c r="L19" s="73"/>
      <c r="M19" s="73"/>
      <c r="N19" s="73">
        <v>125</v>
      </c>
      <c r="O19" s="73"/>
      <c r="P19" s="73"/>
      <c r="Q19" s="73"/>
      <c r="R19" s="73"/>
      <c r="S19" s="73">
        <v>125</v>
      </c>
      <c r="T19" s="73"/>
      <c r="U19" s="73"/>
      <c r="V19" s="73"/>
      <c r="W19" s="73"/>
      <c r="X19" s="73">
        <v>69</v>
      </c>
      <c r="Y19" s="33"/>
      <c r="Z19" s="33"/>
      <c r="AA19" s="33"/>
      <c r="AB19" s="33"/>
      <c r="AC19" s="165">
        <v>591</v>
      </c>
      <c r="AD19" s="165">
        <v>605</v>
      </c>
      <c r="AE19" s="77"/>
      <c r="AF19" s="161"/>
      <c r="AG19" s="169"/>
      <c r="AH19" s="169"/>
      <c r="AI19" s="272"/>
      <c r="AJ19" s="248"/>
      <c r="AK19" s="248"/>
      <c r="AL19" s="230"/>
      <c r="AM19" s="227"/>
      <c r="AN19" s="74"/>
      <c r="AP19" s="76"/>
      <c r="AQ19" s="76"/>
      <c r="AR19" s="76"/>
      <c r="AS19" s="76"/>
      <c r="AT19" s="76"/>
      <c r="AU19" s="76"/>
    </row>
    <row r="20" spans="1:47" s="75" customFormat="1" ht="19.5" customHeight="1" thickBot="1" x14ac:dyDescent="0.3">
      <c r="A20" s="243"/>
      <c r="B20" s="219"/>
      <c r="C20" s="237"/>
      <c r="D20" s="240"/>
      <c r="E20" s="240"/>
      <c r="F20" s="240"/>
      <c r="G20" s="50" t="s">
        <v>14</v>
      </c>
      <c r="H20" s="177">
        <f>H16</f>
        <v>3942495000</v>
      </c>
      <c r="I20" s="170">
        <f>+I10+I16</f>
        <v>1535378000</v>
      </c>
      <c r="J20" s="170">
        <v>807536000</v>
      </c>
      <c r="K20" s="170"/>
      <c r="L20" s="170"/>
      <c r="M20" s="170"/>
      <c r="N20" s="170">
        <f t="shared" ref="N20:R20" si="1">N16</f>
        <v>1219831000</v>
      </c>
      <c r="O20" s="170">
        <f t="shared" si="1"/>
        <v>0</v>
      </c>
      <c r="P20" s="170">
        <f t="shared" si="1"/>
        <v>0</v>
      </c>
      <c r="Q20" s="170">
        <f t="shared" si="1"/>
        <v>0</v>
      </c>
      <c r="R20" s="170">
        <f t="shared" si="1"/>
        <v>0</v>
      </c>
      <c r="S20" s="170">
        <f>S16</f>
        <v>1262073000</v>
      </c>
      <c r="T20" s="170"/>
      <c r="U20" s="170"/>
      <c r="V20" s="170"/>
      <c r="W20" s="170"/>
      <c r="X20" s="170">
        <f>X16</f>
        <v>653213000</v>
      </c>
      <c r="Y20" s="170"/>
      <c r="Z20" s="170"/>
      <c r="AA20" s="170"/>
      <c r="AB20" s="170"/>
      <c r="AC20" s="170">
        <v>0</v>
      </c>
      <c r="AD20" s="170">
        <v>453758000</v>
      </c>
      <c r="AE20" s="171"/>
      <c r="AF20" s="171"/>
      <c r="AG20" s="172"/>
      <c r="AH20" s="172"/>
      <c r="AI20" s="273"/>
      <c r="AJ20" s="249"/>
      <c r="AK20" s="249"/>
      <c r="AL20" s="231"/>
      <c r="AM20" s="228"/>
      <c r="AN20" s="74"/>
      <c r="AP20" s="76"/>
      <c r="AQ20" s="76"/>
      <c r="AR20" s="76"/>
      <c r="AS20" s="76"/>
      <c r="AT20" s="76"/>
      <c r="AU20" s="76"/>
    </row>
    <row r="21" spans="1:47" thickBot="1" x14ac:dyDescent="0.3">
      <c r="A21" s="220" t="s">
        <v>15</v>
      </c>
      <c r="B21" s="221"/>
      <c r="C21" s="221"/>
      <c r="D21" s="221"/>
      <c r="E21" s="221"/>
      <c r="F21" s="222"/>
      <c r="G21" s="51" t="s">
        <v>10</v>
      </c>
      <c r="H21" s="132">
        <f>+H10+H16</f>
        <v>7069337000</v>
      </c>
      <c r="I21" s="132">
        <f t="shared" ref="I21:AF21" si="2">+I10+I16</f>
        <v>1535378000</v>
      </c>
      <c r="J21" s="132">
        <v>1535378000</v>
      </c>
      <c r="K21" s="132"/>
      <c r="L21" s="132"/>
      <c r="M21" s="132"/>
      <c r="N21" s="132">
        <f t="shared" si="2"/>
        <v>2409831000</v>
      </c>
      <c r="O21" s="132">
        <f t="shared" si="2"/>
        <v>0</v>
      </c>
      <c r="P21" s="132">
        <f t="shared" si="2"/>
        <v>0</v>
      </c>
      <c r="Q21" s="132">
        <f t="shared" si="2"/>
        <v>0</v>
      </c>
      <c r="R21" s="132">
        <f t="shared" si="2"/>
        <v>0</v>
      </c>
      <c r="S21" s="132">
        <f t="shared" si="2"/>
        <v>2053073000</v>
      </c>
      <c r="T21" s="132">
        <f t="shared" si="2"/>
        <v>0</v>
      </c>
      <c r="U21" s="132">
        <f t="shared" si="2"/>
        <v>0</v>
      </c>
      <c r="V21" s="132">
        <f t="shared" si="2"/>
        <v>0</v>
      </c>
      <c r="W21" s="132">
        <f t="shared" si="2"/>
        <v>0</v>
      </c>
      <c r="X21" s="132">
        <f t="shared" si="2"/>
        <v>1071213000</v>
      </c>
      <c r="Y21" s="132">
        <f t="shared" si="2"/>
        <v>0</v>
      </c>
      <c r="Z21" s="132">
        <f t="shared" si="2"/>
        <v>0</v>
      </c>
      <c r="AA21" s="132">
        <f t="shared" si="2"/>
        <v>0</v>
      </c>
      <c r="AB21" s="132">
        <f t="shared" si="2"/>
        <v>0</v>
      </c>
      <c r="AC21" s="132">
        <f t="shared" si="2"/>
        <v>0</v>
      </c>
      <c r="AD21" s="132">
        <f t="shared" si="2"/>
        <v>608874000</v>
      </c>
      <c r="AE21" s="132">
        <f t="shared" si="2"/>
        <v>0</v>
      </c>
      <c r="AF21" s="132">
        <f t="shared" si="2"/>
        <v>0</v>
      </c>
      <c r="AG21" s="79"/>
      <c r="AH21" s="79"/>
      <c r="AI21" s="53"/>
      <c r="AJ21" s="53"/>
      <c r="AK21" s="53"/>
      <c r="AL21" s="53"/>
      <c r="AM21" s="54"/>
    </row>
    <row r="22" spans="1:47" ht="18" x14ac:dyDescent="0.25">
      <c r="A22" s="220"/>
      <c r="B22" s="221"/>
      <c r="C22" s="221"/>
      <c r="D22" s="221"/>
      <c r="E22" s="221"/>
      <c r="F22" s="222"/>
      <c r="G22" s="49" t="s">
        <v>12</v>
      </c>
      <c r="H22" s="78">
        <f>H12+H18</f>
        <v>566911717</v>
      </c>
      <c r="I22" s="78">
        <f>I12+I18</f>
        <v>0</v>
      </c>
      <c r="J22" s="155">
        <v>0</v>
      </c>
      <c r="K22" s="32"/>
      <c r="L22" s="32"/>
      <c r="M22" s="32"/>
      <c r="N22" s="32"/>
      <c r="O22" s="32"/>
      <c r="P22" s="32"/>
      <c r="Q22" s="32"/>
      <c r="R22" s="32"/>
      <c r="S22" s="32"/>
      <c r="T22" s="32"/>
      <c r="U22" s="32"/>
      <c r="V22" s="32"/>
      <c r="W22" s="32"/>
      <c r="X22" s="32"/>
      <c r="Y22" s="32"/>
      <c r="Z22" s="32"/>
      <c r="AA22" s="32"/>
      <c r="AB22" s="32"/>
      <c r="AC22" s="34"/>
      <c r="AD22" s="34"/>
      <c r="AE22" s="37"/>
      <c r="AF22" s="35"/>
      <c r="AG22" s="52"/>
      <c r="AH22" s="52"/>
      <c r="AI22" s="53"/>
      <c r="AJ22" s="53"/>
      <c r="AK22" s="53"/>
      <c r="AL22" s="53"/>
      <c r="AM22" s="54"/>
    </row>
    <row r="23" spans="1:47" ht="16.5" thickBot="1" x14ac:dyDescent="0.3">
      <c r="A23" s="223"/>
      <c r="B23" s="224"/>
      <c r="C23" s="224"/>
      <c r="D23" s="224"/>
      <c r="E23" s="224"/>
      <c r="F23" s="225"/>
      <c r="G23" s="50" t="s">
        <v>15</v>
      </c>
      <c r="H23" s="133">
        <f>+H14+H20</f>
        <v>7069337000</v>
      </c>
      <c r="I23" s="132">
        <f>+I21</f>
        <v>1535378000</v>
      </c>
      <c r="J23" s="133">
        <v>1535378000</v>
      </c>
      <c r="K23" s="133"/>
      <c r="L23" s="133"/>
      <c r="M23" s="133"/>
      <c r="N23" s="132">
        <f t="shared" ref="N23:X23" si="3">+N21</f>
        <v>2409831000</v>
      </c>
      <c r="O23" s="133">
        <f t="shared" si="3"/>
        <v>0</v>
      </c>
      <c r="P23" s="133">
        <f t="shared" si="3"/>
        <v>0</v>
      </c>
      <c r="Q23" s="133">
        <f t="shared" si="3"/>
        <v>0</v>
      </c>
      <c r="R23" s="133">
        <f t="shared" si="3"/>
        <v>0</v>
      </c>
      <c r="S23" s="132">
        <f t="shared" si="3"/>
        <v>2053073000</v>
      </c>
      <c r="T23" s="133">
        <f t="shared" si="3"/>
        <v>0</v>
      </c>
      <c r="U23" s="133">
        <f t="shared" si="3"/>
        <v>0</v>
      </c>
      <c r="V23" s="133">
        <f t="shared" si="3"/>
        <v>0</v>
      </c>
      <c r="W23" s="133">
        <f t="shared" si="3"/>
        <v>0</v>
      </c>
      <c r="X23" s="132">
        <f t="shared" si="3"/>
        <v>1071213000</v>
      </c>
      <c r="Y23" s="133"/>
      <c r="Z23" s="133"/>
      <c r="AA23" s="133"/>
      <c r="AB23" s="133"/>
      <c r="AC23" s="134"/>
      <c r="AD23" s="134"/>
      <c r="AE23" s="133">
        <f>+AE21+AE22</f>
        <v>0</v>
      </c>
      <c r="AF23" s="55"/>
      <c r="AG23" s="56"/>
      <c r="AH23" s="56"/>
      <c r="AI23" s="57"/>
      <c r="AJ23" s="57"/>
      <c r="AK23" s="57"/>
      <c r="AL23" s="57"/>
      <c r="AM23" s="58"/>
      <c r="AN23" s="6"/>
      <c r="AO23" s="6"/>
      <c r="AP23" s="6"/>
      <c r="AQ23" s="6"/>
    </row>
    <row r="24" spans="1:47" ht="15" x14ac:dyDescent="0.25">
      <c r="A24" s="215" t="s">
        <v>72</v>
      </c>
      <c r="B24" s="215"/>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row>
    <row r="25" spans="1:47" ht="15.75" customHeight="1" x14ac:dyDescent="0.25">
      <c r="A25" s="216"/>
      <c r="B25" s="216"/>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6"/>
      <c r="AK25" s="216"/>
      <c r="AL25" s="216"/>
      <c r="AM25" s="216"/>
    </row>
    <row r="26" spans="1:47" ht="15.75" customHeight="1" x14ac:dyDescent="0.25">
      <c r="A26" s="216"/>
      <c r="B26" s="216"/>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row>
    <row r="27" spans="1:47" ht="15.75" customHeight="1" x14ac:dyDescent="0.25">
      <c r="A27" s="216"/>
      <c r="B27" s="216"/>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row>
  </sheetData>
  <mergeCells count="51">
    <mergeCell ref="A1:E4"/>
    <mergeCell ref="F1:AM1"/>
    <mergeCell ref="L4:AM4"/>
    <mergeCell ref="AM6:AM8"/>
    <mergeCell ref="E15:E20"/>
    <mergeCell ref="F15:F20"/>
    <mergeCell ref="AI15:AI20"/>
    <mergeCell ref="A6:A8"/>
    <mergeCell ref="B6:D7"/>
    <mergeCell ref="F2:AM2"/>
    <mergeCell ref="F3:K3"/>
    <mergeCell ref="L3:AM3"/>
    <mergeCell ref="F4:K4"/>
    <mergeCell ref="AL9:AL14"/>
    <mergeCell ref="AI9:AI14"/>
    <mergeCell ref="AJ9:AJ14"/>
    <mergeCell ref="AL6:AL8"/>
    <mergeCell ref="E6:E8"/>
    <mergeCell ref="F6:F8"/>
    <mergeCell ref="G6:G8"/>
    <mergeCell ref="H6:H8"/>
    <mergeCell ref="I6:AB6"/>
    <mergeCell ref="AI6:AI8"/>
    <mergeCell ref="AJ6:AJ8"/>
    <mergeCell ref="I7:M7"/>
    <mergeCell ref="N7:R7"/>
    <mergeCell ref="S7:W7"/>
    <mergeCell ref="X7:AB7"/>
    <mergeCell ref="AC7:AF7"/>
    <mergeCell ref="AC6:AF6"/>
    <mergeCell ref="AK15:AK20"/>
    <mergeCell ref="AK9:AK14"/>
    <mergeCell ref="C15:C20"/>
    <mergeCell ref="D15:D20"/>
    <mergeCell ref="AK6:AK8"/>
    <mergeCell ref="A24:AM27"/>
    <mergeCell ref="B15:B20"/>
    <mergeCell ref="AG6:AG8"/>
    <mergeCell ref="AH6:AH8"/>
    <mergeCell ref="A21:F23"/>
    <mergeCell ref="AM15:AM20"/>
    <mergeCell ref="AM9:AM14"/>
    <mergeCell ref="AL15:AL20"/>
    <mergeCell ref="B9:B14"/>
    <mergeCell ref="C9:C14"/>
    <mergeCell ref="D9:D14"/>
    <mergeCell ref="E9:E14"/>
    <mergeCell ref="F9:F14"/>
    <mergeCell ref="A15:A20"/>
    <mergeCell ref="A9:A14"/>
    <mergeCell ref="AJ15:AJ20"/>
  </mergeCells>
  <pageMargins left="0.7" right="0.7" top="0.75" bottom="0.75" header="0.3" footer="0.3"/>
  <pageSetup scale="11" orientation="portrait" r:id="rId1"/>
  <colBreaks count="1" manualBreakCount="1">
    <brk id="39" max="1048575" man="1"/>
  </col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97"/>
  <sheetViews>
    <sheetView view="pageBreakPreview" zoomScale="60" zoomScaleNormal="50" zoomScalePageLayoutView="50" workbookViewId="0">
      <selection activeCell="M12" sqref="M12:O12"/>
    </sheetView>
  </sheetViews>
  <sheetFormatPr baseColWidth="10" defaultColWidth="10.85546875" defaultRowHeight="12.75" x14ac:dyDescent="0.25"/>
  <cols>
    <col min="1" max="1" width="12.28515625" style="9" customWidth="1"/>
    <col min="2" max="2" width="18" style="9" customWidth="1"/>
    <col min="3" max="3" width="41.85546875" style="26" customWidth="1"/>
    <col min="4" max="4" width="6.28515625" style="9" customWidth="1"/>
    <col min="5" max="5" width="7.7109375" style="9" customWidth="1"/>
    <col min="6" max="6" width="9.42578125" style="9" customWidth="1"/>
    <col min="7" max="7" width="7" style="9" customWidth="1"/>
    <col min="8" max="8" width="6.7109375" style="9" customWidth="1"/>
    <col min="9" max="13" width="7" style="9" customWidth="1"/>
    <col min="14" max="14" width="7" style="10" customWidth="1"/>
    <col min="15" max="16" width="9.42578125" style="10" customWidth="1"/>
    <col min="17" max="18" width="9.42578125" style="62" customWidth="1"/>
    <col min="19" max="19" width="11.7109375" style="10" customWidth="1"/>
    <col min="20" max="20" width="12.5703125" style="62" customWidth="1"/>
    <col min="21" max="21" width="12.42578125" style="62" customWidth="1"/>
    <col min="22" max="22" width="108.7109375" style="14" customWidth="1"/>
    <col min="23" max="23" width="15.7109375" style="14" customWidth="1"/>
    <col min="24" max="60" width="10.85546875" style="14"/>
    <col min="61" max="16384" width="10.85546875" style="9"/>
  </cols>
  <sheetData>
    <row r="1" spans="1:22" s="11" customFormat="1" ht="33" customHeight="1" x14ac:dyDescent="0.25">
      <c r="A1" s="331"/>
      <c r="B1" s="332"/>
      <c r="C1" s="337" t="s">
        <v>0</v>
      </c>
      <c r="D1" s="337"/>
      <c r="E1" s="337"/>
      <c r="F1" s="337"/>
      <c r="G1" s="337"/>
      <c r="H1" s="337"/>
      <c r="I1" s="337"/>
      <c r="J1" s="337"/>
      <c r="K1" s="337"/>
      <c r="L1" s="337"/>
      <c r="M1" s="337"/>
      <c r="N1" s="337"/>
      <c r="O1" s="337"/>
      <c r="P1" s="337"/>
      <c r="Q1" s="337"/>
      <c r="R1" s="337"/>
      <c r="S1" s="337"/>
      <c r="T1" s="337"/>
      <c r="U1" s="337"/>
      <c r="V1" s="338"/>
    </row>
    <row r="2" spans="1:22" s="11" customFormat="1" ht="30" customHeight="1" x14ac:dyDescent="0.25">
      <c r="A2" s="333"/>
      <c r="B2" s="334"/>
      <c r="C2" s="339" t="s">
        <v>69</v>
      </c>
      <c r="D2" s="339"/>
      <c r="E2" s="339"/>
      <c r="F2" s="339"/>
      <c r="G2" s="339"/>
      <c r="H2" s="339"/>
      <c r="I2" s="339"/>
      <c r="J2" s="339"/>
      <c r="K2" s="339"/>
      <c r="L2" s="339"/>
      <c r="M2" s="339"/>
      <c r="N2" s="339"/>
      <c r="O2" s="339"/>
      <c r="P2" s="339"/>
      <c r="Q2" s="339"/>
      <c r="R2" s="339"/>
      <c r="S2" s="339"/>
      <c r="T2" s="339"/>
      <c r="U2" s="339"/>
      <c r="V2" s="340"/>
    </row>
    <row r="3" spans="1:22" s="11" customFormat="1" ht="27.75" customHeight="1" x14ac:dyDescent="0.25">
      <c r="A3" s="333"/>
      <c r="B3" s="334"/>
      <c r="C3" s="36" t="s">
        <v>1</v>
      </c>
      <c r="D3" s="339" t="s">
        <v>82</v>
      </c>
      <c r="E3" s="339"/>
      <c r="F3" s="339"/>
      <c r="G3" s="339"/>
      <c r="H3" s="339"/>
      <c r="I3" s="339"/>
      <c r="J3" s="339"/>
      <c r="K3" s="339"/>
      <c r="L3" s="339"/>
      <c r="M3" s="339"/>
      <c r="N3" s="339"/>
      <c r="O3" s="339"/>
      <c r="P3" s="339"/>
      <c r="Q3" s="339"/>
      <c r="R3" s="339"/>
      <c r="S3" s="339"/>
      <c r="T3" s="339"/>
      <c r="U3" s="339"/>
      <c r="V3" s="339"/>
    </row>
    <row r="4" spans="1:22" s="11" customFormat="1" ht="33" customHeight="1" thickBot="1" x14ac:dyDescent="0.3">
      <c r="A4" s="335"/>
      <c r="B4" s="336"/>
      <c r="C4" s="59" t="s">
        <v>16</v>
      </c>
      <c r="D4" s="341"/>
      <c r="E4" s="341"/>
      <c r="F4" s="341"/>
      <c r="G4" s="341"/>
      <c r="H4" s="341"/>
      <c r="I4" s="341"/>
      <c r="J4" s="341"/>
      <c r="K4" s="341"/>
      <c r="L4" s="341"/>
      <c r="M4" s="341"/>
      <c r="N4" s="341"/>
      <c r="O4" s="341"/>
      <c r="P4" s="341"/>
      <c r="Q4" s="341"/>
      <c r="R4" s="341"/>
      <c r="S4" s="341"/>
      <c r="T4" s="341"/>
      <c r="U4" s="341"/>
      <c r="V4" s="342"/>
    </row>
    <row r="5" spans="1:22" s="11" customFormat="1" ht="13.5" thickBot="1" x14ac:dyDescent="0.3">
      <c r="A5" s="12"/>
      <c r="B5" s="9"/>
      <c r="C5" s="23"/>
      <c r="D5" s="9"/>
      <c r="E5" s="9"/>
      <c r="F5" s="9"/>
      <c r="G5" s="9"/>
      <c r="H5" s="9"/>
      <c r="I5" s="9"/>
      <c r="J5" s="9"/>
      <c r="K5" s="9"/>
      <c r="L5" s="9"/>
      <c r="M5" s="9"/>
      <c r="N5" s="10"/>
      <c r="O5" s="10"/>
      <c r="P5" s="10"/>
      <c r="Q5" s="62"/>
      <c r="R5" s="62"/>
      <c r="S5" s="10"/>
      <c r="T5" s="62"/>
      <c r="U5" s="62"/>
    </row>
    <row r="6" spans="1:22" s="13" customFormat="1" ht="42.75" customHeight="1" x14ac:dyDescent="0.25">
      <c r="A6" s="295" t="s">
        <v>24</v>
      </c>
      <c r="B6" s="294" t="s">
        <v>25</v>
      </c>
      <c r="C6" s="316" t="s">
        <v>26</v>
      </c>
      <c r="D6" s="292" t="s">
        <v>27</v>
      </c>
      <c r="E6" s="293"/>
      <c r="F6" s="294" t="s">
        <v>109</v>
      </c>
      <c r="G6" s="294"/>
      <c r="H6" s="294"/>
      <c r="I6" s="294"/>
      <c r="J6" s="294"/>
      <c r="K6" s="294"/>
      <c r="L6" s="294"/>
      <c r="M6" s="294"/>
      <c r="N6" s="294"/>
      <c r="O6" s="294"/>
      <c r="P6" s="294"/>
      <c r="Q6" s="294"/>
      <c r="R6" s="294"/>
      <c r="S6" s="294"/>
      <c r="T6" s="294" t="s">
        <v>31</v>
      </c>
      <c r="U6" s="294"/>
      <c r="V6" s="314" t="s">
        <v>142</v>
      </c>
    </row>
    <row r="7" spans="1:22" s="13" customFormat="1" ht="44.25" customHeight="1" thickBot="1" x14ac:dyDescent="0.3">
      <c r="A7" s="296"/>
      <c r="B7" s="297"/>
      <c r="C7" s="317"/>
      <c r="D7" s="97" t="s">
        <v>28</v>
      </c>
      <c r="E7" s="97" t="s">
        <v>29</v>
      </c>
      <c r="F7" s="97" t="s">
        <v>30</v>
      </c>
      <c r="G7" s="306" t="s">
        <v>118</v>
      </c>
      <c r="H7" s="307"/>
      <c r="I7" s="308"/>
      <c r="J7" s="306" t="s">
        <v>17</v>
      </c>
      <c r="K7" s="307"/>
      <c r="L7" s="308"/>
      <c r="M7" s="306" t="s">
        <v>18</v>
      </c>
      <c r="N7" s="307"/>
      <c r="O7" s="308"/>
      <c r="P7" s="306" t="s">
        <v>119</v>
      </c>
      <c r="Q7" s="307"/>
      <c r="R7" s="308"/>
      <c r="S7" s="96" t="s">
        <v>19</v>
      </c>
      <c r="T7" s="96" t="s">
        <v>32</v>
      </c>
      <c r="U7" s="96" t="s">
        <v>33</v>
      </c>
      <c r="V7" s="315"/>
    </row>
    <row r="8" spans="1:22" s="14" customFormat="1" ht="30" customHeight="1" x14ac:dyDescent="0.25">
      <c r="A8" s="289" t="s">
        <v>81</v>
      </c>
      <c r="B8" s="300" t="s">
        <v>120</v>
      </c>
      <c r="C8" s="318" t="s">
        <v>83</v>
      </c>
      <c r="D8" s="303" t="s">
        <v>84</v>
      </c>
      <c r="E8" s="305"/>
      <c r="F8" s="98" t="s">
        <v>20</v>
      </c>
      <c r="G8" s="309">
        <f>8.33333333333333%*3</f>
        <v>0.24999999999999989</v>
      </c>
      <c r="H8" s="309"/>
      <c r="I8" s="309"/>
      <c r="J8" s="309">
        <f t="shared" ref="J8:J14" si="0">8.33333333333333%*3</f>
        <v>0.24999999999999989</v>
      </c>
      <c r="K8" s="309"/>
      <c r="L8" s="309"/>
      <c r="M8" s="309">
        <f t="shared" ref="M8:M14" si="1">8.33333333333333%*3</f>
        <v>0.24999999999999989</v>
      </c>
      <c r="N8" s="309"/>
      <c r="O8" s="309"/>
      <c r="P8" s="309">
        <f t="shared" ref="P8:P14" si="2">8.33333333333333%*3</f>
        <v>0.24999999999999989</v>
      </c>
      <c r="Q8" s="309"/>
      <c r="R8" s="309"/>
      <c r="S8" s="99">
        <f t="shared" ref="S8:S21" si="3">SUM(G8:R8)</f>
        <v>0.99999999999999956</v>
      </c>
      <c r="T8" s="319">
        <f>SUM(U8:U13)</f>
        <v>0.5</v>
      </c>
      <c r="U8" s="319">
        <v>0.1</v>
      </c>
      <c r="V8" s="288" t="s">
        <v>135</v>
      </c>
    </row>
    <row r="9" spans="1:22" s="14" customFormat="1" ht="43.5" customHeight="1" x14ac:dyDescent="0.25">
      <c r="A9" s="290"/>
      <c r="B9" s="301"/>
      <c r="C9" s="298"/>
      <c r="D9" s="304"/>
      <c r="E9" s="304"/>
      <c r="F9" s="100" t="s">
        <v>21</v>
      </c>
      <c r="G9" s="285">
        <f>8.33333333333333%*3</f>
        <v>0.24999999999999989</v>
      </c>
      <c r="H9" s="285"/>
      <c r="I9" s="285"/>
      <c r="J9" s="282">
        <v>0.25</v>
      </c>
      <c r="K9" s="282"/>
      <c r="L9" s="282"/>
      <c r="M9" s="344"/>
      <c r="N9" s="344"/>
      <c r="O9" s="344"/>
      <c r="P9" s="282"/>
      <c r="Q9" s="282"/>
      <c r="R9" s="282"/>
      <c r="S9" s="100">
        <f>SUM(G9:R9)</f>
        <v>0.49999999999999989</v>
      </c>
      <c r="T9" s="312"/>
      <c r="U9" s="312"/>
      <c r="V9" s="287"/>
    </row>
    <row r="10" spans="1:22" s="14" customFormat="1" ht="27" customHeight="1" x14ac:dyDescent="0.25">
      <c r="A10" s="290"/>
      <c r="B10" s="301"/>
      <c r="C10" s="298" t="s">
        <v>91</v>
      </c>
      <c r="D10" s="304" t="s">
        <v>84</v>
      </c>
      <c r="E10" s="321"/>
      <c r="F10" s="101" t="s">
        <v>20</v>
      </c>
      <c r="G10" s="282">
        <f>2.33333333333333%*3</f>
        <v>6.9999999999999896E-2</v>
      </c>
      <c r="H10" s="282"/>
      <c r="I10" s="282"/>
      <c r="J10" s="282">
        <v>0.34</v>
      </c>
      <c r="K10" s="282"/>
      <c r="L10" s="282"/>
      <c r="M10" s="282">
        <v>0.34</v>
      </c>
      <c r="N10" s="282"/>
      <c r="O10" s="282"/>
      <c r="P10" s="282">
        <f>8.33333333333333%*3</f>
        <v>0.24999999999999989</v>
      </c>
      <c r="Q10" s="282"/>
      <c r="R10" s="282"/>
      <c r="S10" s="100">
        <f>SUM(G10:R10)</f>
        <v>0.99999999999999989</v>
      </c>
      <c r="T10" s="312"/>
      <c r="U10" s="312">
        <v>0.3</v>
      </c>
      <c r="V10" s="287" t="s">
        <v>136</v>
      </c>
    </row>
    <row r="11" spans="1:22" s="14" customFormat="1" ht="54.75" customHeight="1" x14ac:dyDescent="0.25">
      <c r="A11" s="290"/>
      <c r="B11" s="301"/>
      <c r="C11" s="298"/>
      <c r="D11" s="304"/>
      <c r="E11" s="304"/>
      <c r="F11" s="100" t="s">
        <v>21</v>
      </c>
      <c r="G11" s="285">
        <f>2.33333333333333%*3</f>
        <v>6.9999999999999896E-2</v>
      </c>
      <c r="H11" s="285"/>
      <c r="I11" s="285"/>
      <c r="J11" s="282">
        <v>7.0000000000000007E-2</v>
      </c>
      <c r="K11" s="282"/>
      <c r="L11" s="282"/>
      <c r="M11" s="344"/>
      <c r="N11" s="344"/>
      <c r="O11" s="344"/>
      <c r="P11" s="282"/>
      <c r="Q11" s="282"/>
      <c r="R11" s="282"/>
      <c r="S11" s="100">
        <f t="shared" si="3"/>
        <v>0.1399999999999999</v>
      </c>
      <c r="T11" s="312"/>
      <c r="U11" s="312"/>
      <c r="V11" s="287"/>
    </row>
    <row r="12" spans="1:22" s="14" customFormat="1" ht="27" customHeight="1" x14ac:dyDescent="0.25">
      <c r="A12" s="290"/>
      <c r="B12" s="301"/>
      <c r="C12" s="298" t="s">
        <v>101</v>
      </c>
      <c r="D12" s="304" t="s">
        <v>84</v>
      </c>
      <c r="E12" s="321"/>
      <c r="F12" s="101" t="s">
        <v>20</v>
      </c>
      <c r="G12" s="286">
        <f>8.33333333333333%*3</f>
        <v>0.24999999999999989</v>
      </c>
      <c r="H12" s="286"/>
      <c r="I12" s="286"/>
      <c r="J12" s="286">
        <f t="shared" si="0"/>
        <v>0.24999999999999989</v>
      </c>
      <c r="K12" s="286"/>
      <c r="L12" s="286"/>
      <c r="M12" s="286">
        <f t="shared" si="1"/>
        <v>0.24999999999999989</v>
      </c>
      <c r="N12" s="286"/>
      <c r="O12" s="286"/>
      <c r="P12" s="286">
        <f t="shared" si="2"/>
        <v>0.24999999999999989</v>
      </c>
      <c r="Q12" s="286"/>
      <c r="R12" s="286"/>
      <c r="S12" s="100">
        <f t="shared" si="3"/>
        <v>0.99999999999999956</v>
      </c>
      <c r="T12" s="312"/>
      <c r="U12" s="312">
        <v>0.1</v>
      </c>
      <c r="V12" s="287" t="s">
        <v>137</v>
      </c>
    </row>
    <row r="13" spans="1:22" s="14" customFormat="1" ht="30" customHeight="1" thickBot="1" x14ac:dyDescent="0.3">
      <c r="A13" s="291"/>
      <c r="B13" s="302"/>
      <c r="C13" s="299"/>
      <c r="D13" s="320"/>
      <c r="E13" s="320"/>
      <c r="F13" s="102" t="s">
        <v>21</v>
      </c>
      <c r="G13" s="285">
        <f>8.33333333333333%*3</f>
        <v>0.24999999999999989</v>
      </c>
      <c r="H13" s="285"/>
      <c r="I13" s="285"/>
      <c r="J13" s="284"/>
      <c r="K13" s="284"/>
      <c r="L13" s="284"/>
      <c r="M13" s="284"/>
      <c r="N13" s="284"/>
      <c r="O13" s="284"/>
      <c r="P13" s="284"/>
      <c r="Q13" s="284"/>
      <c r="R13" s="284"/>
      <c r="S13" s="102">
        <f t="shared" si="3"/>
        <v>0.24999999999999989</v>
      </c>
      <c r="T13" s="343"/>
      <c r="U13" s="312"/>
      <c r="V13" s="330"/>
    </row>
    <row r="14" spans="1:22" s="14" customFormat="1" ht="30" customHeight="1" x14ac:dyDescent="0.25">
      <c r="A14" s="326" t="s">
        <v>108</v>
      </c>
      <c r="B14" s="300" t="s">
        <v>102</v>
      </c>
      <c r="C14" s="318" t="s">
        <v>85</v>
      </c>
      <c r="D14" s="303" t="s">
        <v>84</v>
      </c>
      <c r="E14" s="305"/>
      <c r="F14" s="98" t="s">
        <v>20</v>
      </c>
      <c r="G14" s="309">
        <f>8.33333333333333%*3</f>
        <v>0.24999999999999989</v>
      </c>
      <c r="H14" s="309"/>
      <c r="I14" s="309"/>
      <c r="J14" s="309">
        <f t="shared" si="0"/>
        <v>0.24999999999999989</v>
      </c>
      <c r="K14" s="309"/>
      <c r="L14" s="309"/>
      <c r="M14" s="309">
        <f t="shared" si="1"/>
        <v>0.24999999999999989</v>
      </c>
      <c r="N14" s="309"/>
      <c r="O14" s="309"/>
      <c r="P14" s="309">
        <f t="shared" si="2"/>
        <v>0.24999999999999989</v>
      </c>
      <c r="Q14" s="309"/>
      <c r="R14" s="309"/>
      <c r="S14" s="98">
        <f>SUM(G14:R14)</f>
        <v>0.99999999999999956</v>
      </c>
      <c r="T14" s="319">
        <f>SUM(U14:U23)</f>
        <v>0.50000000000000011</v>
      </c>
      <c r="U14" s="319">
        <v>0.03</v>
      </c>
      <c r="V14" s="288" t="s">
        <v>138</v>
      </c>
    </row>
    <row r="15" spans="1:22" s="14" customFormat="1" ht="38.25" customHeight="1" x14ac:dyDescent="0.25">
      <c r="A15" s="327"/>
      <c r="B15" s="301"/>
      <c r="C15" s="298"/>
      <c r="D15" s="304"/>
      <c r="E15" s="304"/>
      <c r="F15" s="100" t="s">
        <v>21</v>
      </c>
      <c r="G15" s="285">
        <f>8.33333333333333%*3</f>
        <v>0.24999999999999989</v>
      </c>
      <c r="H15" s="285"/>
      <c r="I15" s="285"/>
      <c r="J15" s="282"/>
      <c r="K15" s="282"/>
      <c r="L15" s="282"/>
      <c r="M15" s="283"/>
      <c r="N15" s="283"/>
      <c r="O15" s="283"/>
      <c r="P15" s="282"/>
      <c r="Q15" s="282"/>
      <c r="R15" s="282"/>
      <c r="S15" s="100">
        <f t="shared" si="3"/>
        <v>0.24999999999999989</v>
      </c>
      <c r="T15" s="312"/>
      <c r="U15" s="312"/>
      <c r="V15" s="287"/>
    </row>
    <row r="16" spans="1:22" s="14" customFormat="1" ht="30" customHeight="1" x14ac:dyDescent="0.25">
      <c r="A16" s="327"/>
      <c r="B16" s="301"/>
      <c r="C16" s="298" t="s">
        <v>90</v>
      </c>
      <c r="D16" s="304" t="s">
        <v>84</v>
      </c>
      <c r="E16" s="321"/>
      <c r="F16" s="101" t="s">
        <v>20</v>
      </c>
      <c r="G16" s="282">
        <f>2.33333333333333%*3</f>
        <v>6.9999999999999896E-2</v>
      </c>
      <c r="H16" s="282"/>
      <c r="I16" s="282"/>
      <c r="J16" s="282">
        <v>0.34</v>
      </c>
      <c r="K16" s="282"/>
      <c r="L16" s="282"/>
      <c r="M16" s="282">
        <v>0.34</v>
      </c>
      <c r="N16" s="282"/>
      <c r="O16" s="282"/>
      <c r="P16" s="282">
        <v>0.25</v>
      </c>
      <c r="Q16" s="282"/>
      <c r="R16" s="282"/>
      <c r="S16" s="101">
        <f>SUM(G16:R16)</f>
        <v>1</v>
      </c>
      <c r="T16" s="312"/>
      <c r="U16" s="312">
        <v>0.2</v>
      </c>
      <c r="V16" s="287" t="s">
        <v>139</v>
      </c>
    </row>
    <row r="17" spans="1:60" s="14" customFormat="1" ht="30" customHeight="1" x14ac:dyDescent="0.25">
      <c r="A17" s="327"/>
      <c r="B17" s="301"/>
      <c r="C17" s="298"/>
      <c r="D17" s="304"/>
      <c r="E17" s="304"/>
      <c r="F17" s="100" t="s">
        <v>21</v>
      </c>
      <c r="G17" s="285">
        <f>2.33333333333333%*3</f>
        <v>6.9999999999999896E-2</v>
      </c>
      <c r="H17" s="285"/>
      <c r="I17" s="285"/>
      <c r="J17" s="282"/>
      <c r="K17" s="282"/>
      <c r="L17" s="282"/>
      <c r="M17" s="283"/>
      <c r="N17" s="283"/>
      <c r="O17" s="283"/>
      <c r="P17" s="282"/>
      <c r="Q17" s="282"/>
      <c r="R17" s="282"/>
      <c r="S17" s="100">
        <f>SUM(G17:R17)</f>
        <v>6.9999999999999896E-2</v>
      </c>
      <c r="T17" s="312"/>
      <c r="U17" s="312"/>
      <c r="V17" s="287"/>
    </row>
    <row r="18" spans="1:60" s="14" customFormat="1" ht="30" customHeight="1" x14ac:dyDescent="0.25">
      <c r="A18" s="327"/>
      <c r="B18" s="301"/>
      <c r="C18" s="298" t="s">
        <v>86</v>
      </c>
      <c r="D18" s="304" t="s">
        <v>84</v>
      </c>
      <c r="E18" s="321"/>
      <c r="F18" s="101" t="s">
        <v>20</v>
      </c>
      <c r="G18" s="282">
        <v>0.08</v>
      </c>
      <c r="H18" s="282"/>
      <c r="I18" s="282"/>
      <c r="J18" s="286">
        <f>8.33333333333333%*3</f>
        <v>0.24999999999999989</v>
      </c>
      <c r="K18" s="286"/>
      <c r="L18" s="286"/>
      <c r="M18" s="282">
        <v>0.33</v>
      </c>
      <c r="N18" s="282"/>
      <c r="O18" s="282"/>
      <c r="P18" s="282">
        <v>0.34</v>
      </c>
      <c r="Q18" s="282"/>
      <c r="R18" s="282"/>
      <c r="S18" s="101">
        <f>SUM(G18:R18)</f>
        <v>1</v>
      </c>
      <c r="T18" s="312"/>
      <c r="U18" s="312">
        <v>0.2</v>
      </c>
      <c r="V18" s="287" t="s">
        <v>140</v>
      </c>
    </row>
    <row r="19" spans="1:60" s="14" customFormat="1" ht="30" customHeight="1" x14ac:dyDescent="0.25">
      <c r="A19" s="327"/>
      <c r="B19" s="301"/>
      <c r="C19" s="298"/>
      <c r="D19" s="304"/>
      <c r="E19" s="304"/>
      <c r="F19" s="100" t="s">
        <v>21</v>
      </c>
      <c r="G19" s="285">
        <v>0.08</v>
      </c>
      <c r="H19" s="285"/>
      <c r="I19" s="285"/>
      <c r="J19" s="282"/>
      <c r="K19" s="282"/>
      <c r="L19" s="282"/>
      <c r="M19" s="283"/>
      <c r="N19" s="283"/>
      <c r="O19" s="283"/>
      <c r="P19" s="282"/>
      <c r="Q19" s="282"/>
      <c r="R19" s="282"/>
      <c r="S19" s="100">
        <f>SUM(G19:R19)</f>
        <v>0.08</v>
      </c>
      <c r="T19" s="312"/>
      <c r="U19" s="312"/>
      <c r="V19" s="287"/>
    </row>
    <row r="20" spans="1:60" s="14" customFormat="1" ht="36" customHeight="1" x14ac:dyDescent="0.25">
      <c r="A20" s="327"/>
      <c r="B20" s="301"/>
      <c r="C20" s="298" t="s">
        <v>111</v>
      </c>
      <c r="D20" s="304" t="s">
        <v>84</v>
      </c>
      <c r="E20" s="321"/>
      <c r="F20" s="101" t="s">
        <v>20</v>
      </c>
      <c r="G20" s="282">
        <v>0</v>
      </c>
      <c r="H20" s="282"/>
      <c r="I20" s="282"/>
      <c r="J20" s="282">
        <v>0.5</v>
      </c>
      <c r="K20" s="282"/>
      <c r="L20" s="282"/>
      <c r="M20" s="282">
        <v>0.5</v>
      </c>
      <c r="N20" s="282"/>
      <c r="O20" s="282"/>
      <c r="P20" s="282">
        <v>0</v>
      </c>
      <c r="Q20" s="282"/>
      <c r="R20" s="282"/>
      <c r="S20" s="101">
        <f>SUM(G20:R20)</f>
        <v>1</v>
      </c>
      <c r="T20" s="312"/>
      <c r="U20" s="312">
        <v>0.03</v>
      </c>
      <c r="V20" s="287" t="s">
        <v>141</v>
      </c>
    </row>
    <row r="21" spans="1:60" s="14" customFormat="1" ht="36" customHeight="1" x14ac:dyDescent="0.25">
      <c r="A21" s="327"/>
      <c r="B21" s="301"/>
      <c r="C21" s="298"/>
      <c r="D21" s="304"/>
      <c r="E21" s="304"/>
      <c r="F21" s="100" t="s">
        <v>21</v>
      </c>
      <c r="G21" s="282">
        <v>0</v>
      </c>
      <c r="H21" s="282"/>
      <c r="I21" s="282"/>
      <c r="J21" s="283"/>
      <c r="K21" s="283"/>
      <c r="L21" s="283"/>
      <c r="M21" s="282"/>
      <c r="N21" s="282"/>
      <c r="O21" s="282"/>
      <c r="P21" s="282"/>
      <c r="Q21" s="282"/>
      <c r="R21" s="282"/>
      <c r="S21" s="100">
        <f t="shared" si="3"/>
        <v>0</v>
      </c>
      <c r="T21" s="312"/>
      <c r="U21" s="312"/>
      <c r="V21" s="287"/>
    </row>
    <row r="22" spans="1:60" s="14" customFormat="1" ht="27" customHeight="1" x14ac:dyDescent="0.25">
      <c r="A22" s="327"/>
      <c r="B22" s="301"/>
      <c r="C22" s="298" t="s">
        <v>110</v>
      </c>
      <c r="D22" s="304" t="s">
        <v>84</v>
      </c>
      <c r="E22" s="321"/>
      <c r="F22" s="101" t="s">
        <v>20</v>
      </c>
      <c r="G22" s="282">
        <v>0</v>
      </c>
      <c r="H22" s="282"/>
      <c r="I22" s="282"/>
      <c r="J22" s="282">
        <v>0</v>
      </c>
      <c r="K22" s="282"/>
      <c r="L22" s="282"/>
      <c r="M22" s="282">
        <v>0.5</v>
      </c>
      <c r="N22" s="282"/>
      <c r="O22" s="282"/>
      <c r="P22" s="282">
        <v>0.5</v>
      </c>
      <c r="Q22" s="282"/>
      <c r="R22" s="282"/>
      <c r="S22" s="101">
        <f>SUM(M22:R22)</f>
        <v>1</v>
      </c>
      <c r="T22" s="312"/>
      <c r="U22" s="312">
        <v>0.04</v>
      </c>
      <c r="V22" s="310" t="s">
        <v>94</v>
      </c>
    </row>
    <row r="23" spans="1:60" s="14" customFormat="1" ht="22.5" customHeight="1" thickBot="1" x14ac:dyDescent="0.3">
      <c r="A23" s="328"/>
      <c r="B23" s="329"/>
      <c r="C23" s="325"/>
      <c r="D23" s="324"/>
      <c r="E23" s="324"/>
      <c r="F23" s="103" t="s">
        <v>21</v>
      </c>
      <c r="G23" s="280">
        <v>0</v>
      </c>
      <c r="H23" s="280"/>
      <c r="I23" s="280"/>
      <c r="J23" s="281"/>
      <c r="K23" s="281"/>
      <c r="L23" s="281"/>
      <c r="M23" s="280"/>
      <c r="N23" s="280"/>
      <c r="O23" s="280"/>
      <c r="P23" s="280"/>
      <c r="Q23" s="280"/>
      <c r="R23" s="280"/>
      <c r="S23" s="103">
        <f>SUM(G23:R23)</f>
        <v>0</v>
      </c>
      <c r="T23" s="313"/>
      <c r="U23" s="313"/>
      <c r="V23" s="311"/>
    </row>
    <row r="24" spans="1:60" s="16" customFormat="1" ht="18.75" customHeight="1" thickBot="1" x14ac:dyDescent="0.3">
      <c r="A24" s="322" t="s">
        <v>22</v>
      </c>
      <c r="B24" s="323"/>
      <c r="C24" s="323"/>
      <c r="D24" s="323"/>
      <c r="E24" s="323"/>
      <c r="F24" s="323"/>
      <c r="G24" s="323"/>
      <c r="H24" s="323"/>
      <c r="I24" s="323"/>
      <c r="J24" s="323"/>
      <c r="K24" s="323"/>
      <c r="L24" s="323"/>
      <c r="M24" s="323"/>
      <c r="N24" s="323"/>
      <c r="O24" s="323"/>
      <c r="P24" s="323"/>
      <c r="Q24" s="323"/>
      <c r="R24" s="323"/>
      <c r="S24" s="323"/>
      <c r="T24" s="104">
        <f>SUM(T8:T23)</f>
        <v>1</v>
      </c>
      <c r="U24" s="104">
        <f>SUM(U8:U23)</f>
        <v>1</v>
      </c>
      <c r="V24" s="61"/>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row>
    <row r="25" spans="1:60" s="16" customFormat="1" ht="30.75" customHeight="1" x14ac:dyDescent="0.25">
      <c r="A25" s="17"/>
      <c r="B25" s="17"/>
      <c r="C25" s="24"/>
      <c r="D25" s="17"/>
      <c r="E25" s="17"/>
      <c r="F25" s="17"/>
      <c r="G25" s="18"/>
      <c r="H25" s="18"/>
      <c r="I25" s="18"/>
      <c r="J25" s="18"/>
      <c r="K25" s="18"/>
      <c r="L25" s="18"/>
      <c r="M25" s="18"/>
      <c r="N25" s="18"/>
      <c r="O25" s="18"/>
      <c r="P25" s="18"/>
      <c r="Q25" s="63"/>
      <c r="R25" s="63"/>
      <c r="S25" s="18"/>
      <c r="T25" s="19"/>
      <c r="U25" s="19"/>
      <c r="V25" s="60" t="s">
        <v>72</v>
      </c>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row>
    <row r="26" spans="1:60" ht="29.25" customHeight="1" x14ac:dyDescent="0.25">
      <c r="A26" s="14"/>
      <c r="B26" s="14"/>
      <c r="C26" s="25"/>
      <c r="D26" s="14"/>
      <c r="E26" s="14"/>
      <c r="F26" s="14"/>
      <c r="G26" s="14"/>
      <c r="H26" s="14"/>
      <c r="I26" s="14"/>
      <c r="J26" s="14"/>
      <c r="K26" s="14"/>
      <c r="L26" s="14"/>
      <c r="M26" s="14"/>
      <c r="N26" s="20"/>
      <c r="O26" s="20"/>
      <c r="P26" s="20"/>
      <c r="Q26" s="64"/>
      <c r="R26" s="64"/>
      <c r="S26" s="20"/>
      <c r="T26" s="64"/>
      <c r="U26" s="64"/>
    </row>
    <row r="27" spans="1:60" x14ac:dyDescent="0.25">
      <c r="A27" s="14"/>
      <c r="B27" s="14"/>
      <c r="C27" s="25"/>
      <c r="D27" s="14"/>
      <c r="E27" s="14"/>
      <c r="F27" s="14"/>
      <c r="G27" s="14"/>
      <c r="H27" s="14"/>
      <c r="I27" s="14"/>
      <c r="J27" s="14"/>
      <c r="K27" s="14"/>
      <c r="L27" s="14"/>
      <c r="M27" s="14"/>
      <c r="N27" s="20"/>
      <c r="O27" s="20"/>
      <c r="P27" s="20"/>
      <c r="Q27" s="64"/>
      <c r="R27" s="64"/>
      <c r="S27" s="20"/>
      <c r="T27" s="64"/>
      <c r="U27" s="64"/>
    </row>
    <row r="28" spans="1:60" x14ac:dyDescent="0.25">
      <c r="A28" s="14"/>
      <c r="B28" s="14"/>
      <c r="C28" s="25"/>
      <c r="D28" s="14"/>
      <c r="E28" s="14"/>
      <c r="F28" s="14"/>
      <c r="G28" s="14"/>
      <c r="H28" s="14"/>
      <c r="I28" s="14"/>
      <c r="J28" s="14"/>
      <c r="K28" s="14"/>
      <c r="L28" s="14"/>
      <c r="M28" s="14"/>
      <c r="N28" s="20"/>
      <c r="O28" s="20"/>
      <c r="P28" s="20"/>
      <c r="Q28" s="64"/>
      <c r="R28" s="64"/>
      <c r="S28" s="20"/>
      <c r="T28" s="64"/>
      <c r="U28" s="64"/>
    </row>
    <row r="29" spans="1:60" x14ac:dyDescent="0.25">
      <c r="A29" s="14"/>
      <c r="B29" s="14"/>
      <c r="C29" s="25"/>
      <c r="D29" s="14"/>
      <c r="E29" s="14"/>
      <c r="F29" s="14"/>
      <c r="G29" s="14"/>
      <c r="H29" s="14"/>
      <c r="I29" s="14"/>
      <c r="J29" s="14"/>
      <c r="K29" s="14"/>
      <c r="L29" s="14"/>
      <c r="M29" s="14"/>
      <c r="N29" s="20"/>
      <c r="O29" s="20"/>
      <c r="P29" s="20"/>
      <c r="Q29" s="64"/>
      <c r="R29" s="64"/>
      <c r="S29" s="20"/>
      <c r="T29" s="64"/>
      <c r="U29" s="64"/>
    </row>
    <row r="30" spans="1:60" x14ac:dyDescent="0.25">
      <c r="A30" s="14"/>
      <c r="B30" s="14"/>
      <c r="C30" s="25"/>
      <c r="D30" s="14"/>
      <c r="E30" s="14"/>
      <c r="F30" s="14"/>
      <c r="G30" s="14"/>
      <c r="H30" s="14"/>
      <c r="I30" s="14"/>
      <c r="J30" s="14"/>
      <c r="K30" s="14"/>
      <c r="L30" s="14"/>
      <c r="M30" s="14"/>
      <c r="N30" s="20"/>
      <c r="O30" s="20"/>
      <c r="P30" s="20"/>
      <c r="Q30" s="64"/>
      <c r="R30" s="64"/>
      <c r="S30" s="20"/>
      <c r="T30" s="64"/>
      <c r="U30" s="64"/>
    </row>
    <row r="31" spans="1:60" x14ac:dyDescent="0.25">
      <c r="A31" s="14"/>
      <c r="B31" s="14"/>
      <c r="C31" s="25"/>
      <c r="D31" s="14"/>
      <c r="E31" s="14"/>
      <c r="F31" s="14"/>
      <c r="G31" s="14"/>
      <c r="H31" s="14"/>
      <c r="I31" s="14"/>
      <c r="J31" s="14"/>
      <c r="K31" s="14"/>
      <c r="L31" s="14"/>
      <c r="M31" s="14"/>
      <c r="N31" s="20"/>
      <c r="O31" s="20"/>
      <c r="P31" s="20"/>
      <c r="Q31" s="64"/>
      <c r="R31" s="64"/>
      <c r="S31" s="20"/>
      <c r="T31" s="64"/>
      <c r="U31" s="64"/>
    </row>
    <row r="32" spans="1:60" x14ac:dyDescent="0.25">
      <c r="A32" s="14"/>
      <c r="B32" s="14"/>
      <c r="C32" s="25"/>
      <c r="D32" s="14"/>
      <c r="E32" s="14"/>
      <c r="F32" s="14"/>
      <c r="G32" s="14"/>
      <c r="H32" s="14"/>
      <c r="I32" s="14"/>
      <c r="J32" s="14"/>
      <c r="K32" s="14"/>
      <c r="L32" s="14"/>
      <c r="M32" s="14"/>
      <c r="N32" s="20"/>
      <c r="O32" s="20"/>
      <c r="P32" s="20"/>
      <c r="Q32" s="64"/>
      <c r="R32" s="64"/>
      <c r="S32" s="20"/>
      <c r="T32" s="64"/>
      <c r="U32" s="64"/>
    </row>
    <row r="33" spans="1:21" x14ac:dyDescent="0.25">
      <c r="A33" s="14"/>
      <c r="B33" s="14"/>
      <c r="C33" s="25"/>
      <c r="D33" s="14"/>
      <c r="E33" s="14"/>
      <c r="F33" s="14"/>
      <c r="G33" s="14"/>
      <c r="H33" s="14"/>
      <c r="I33" s="14"/>
      <c r="J33" s="14"/>
      <c r="K33" s="14"/>
      <c r="L33" s="14"/>
      <c r="M33" s="14"/>
      <c r="N33" s="20"/>
      <c r="O33" s="20"/>
      <c r="P33" s="20"/>
      <c r="Q33" s="64"/>
      <c r="R33" s="64"/>
      <c r="S33" s="20"/>
      <c r="T33" s="64"/>
      <c r="U33" s="64"/>
    </row>
    <row r="34" spans="1:21" x14ac:dyDescent="0.25">
      <c r="A34" s="14"/>
      <c r="B34" s="14"/>
      <c r="C34" s="25"/>
      <c r="D34" s="14"/>
      <c r="E34" s="14"/>
      <c r="F34" s="14"/>
      <c r="G34" s="14"/>
      <c r="H34" s="14"/>
      <c r="I34" s="14"/>
      <c r="J34" s="14"/>
      <c r="K34" s="14"/>
      <c r="L34" s="14"/>
      <c r="M34" s="14"/>
      <c r="N34" s="20"/>
      <c r="O34" s="20"/>
      <c r="P34" s="20"/>
      <c r="Q34" s="64"/>
      <c r="R34" s="64"/>
      <c r="S34" s="20"/>
      <c r="T34" s="64"/>
      <c r="U34" s="64"/>
    </row>
    <row r="35" spans="1:21" x14ac:dyDescent="0.25">
      <c r="A35" s="14"/>
      <c r="B35" s="14"/>
      <c r="C35" s="25"/>
      <c r="D35" s="14"/>
      <c r="E35" s="14"/>
      <c r="F35" s="14"/>
      <c r="G35" s="14"/>
      <c r="H35" s="14"/>
      <c r="I35" s="14"/>
      <c r="J35" s="14"/>
      <c r="K35" s="14"/>
      <c r="L35" s="14"/>
      <c r="M35" s="14"/>
      <c r="N35" s="20"/>
      <c r="O35" s="20"/>
      <c r="P35" s="20"/>
      <c r="Q35" s="64"/>
      <c r="R35" s="64"/>
      <c r="S35" s="20"/>
      <c r="T35" s="64"/>
      <c r="U35" s="64"/>
    </row>
    <row r="36" spans="1:21" x14ac:dyDescent="0.25">
      <c r="A36" s="14"/>
      <c r="B36" s="14"/>
      <c r="C36" s="25"/>
      <c r="D36" s="14"/>
      <c r="E36" s="14"/>
      <c r="F36" s="14"/>
      <c r="G36" s="14"/>
      <c r="H36" s="14"/>
      <c r="I36" s="14"/>
      <c r="J36" s="14"/>
      <c r="K36" s="14"/>
      <c r="L36" s="14"/>
      <c r="M36" s="14"/>
      <c r="N36" s="20"/>
      <c r="O36" s="20"/>
      <c r="P36" s="20"/>
      <c r="Q36" s="64"/>
      <c r="R36" s="64"/>
      <c r="S36" s="20"/>
      <c r="T36" s="64"/>
      <c r="U36" s="64"/>
    </row>
    <row r="37" spans="1:21" x14ac:dyDescent="0.25">
      <c r="A37" s="14"/>
      <c r="B37" s="14"/>
      <c r="C37" s="25"/>
      <c r="D37" s="14"/>
      <c r="E37" s="14"/>
      <c r="F37" s="14"/>
      <c r="G37" s="14"/>
      <c r="H37" s="14"/>
      <c r="I37" s="14"/>
      <c r="J37" s="14"/>
      <c r="K37" s="14"/>
      <c r="L37" s="14"/>
      <c r="M37" s="14"/>
      <c r="N37" s="20"/>
      <c r="O37" s="20"/>
      <c r="P37" s="20"/>
      <c r="Q37" s="64"/>
      <c r="R37" s="64"/>
      <c r="S37" s="20"/>
      <c r="T37" s="64"/>
      <c r="U37" s="64"/>
    </row>
    <row r="38" spans="1:21" x14ac:dyDescent="0.25">
      <c r="A38" s="14"/>
      <c r="B38" s="14"/>
      <c r="C38" s="25"/>
      <c r="D38" s="14"/>
      <c r="E38" s="14"/>
      <c r="F38" s="14"/>
      <c r="G38" s="14"/>
      <c r="H38" s="14"/>
      <c r="I38" s="14"/>
      <c r="J38" s="14"/>
      <c r="K38" s="14"/>
      <c r="L38" s="14"/>
      <c r="M38" s="14"/>
      <c r="N38" s="20"/>
      <c r="O38" s="20"/>
      <c r="P38" s="20"/>
      <c r="Q38" s="64"/>
      <c r="R38" s="64"/>
      <c r="S38" s="20"/>
      <c r="T38" s="64"/>
      <c r="U38" s="64"/>
    </row>
    <row r="39" spans="1:21" x14ac:dyDescent="0.25">
      <c r="A39" s="14"/>
      <c r="B39" s="14"/>
      <c r="C39" s="25"/>
      <c r="D39" s="14"/>
      <c r="E39" s="14"/>
      <c r="F39" s="14"/>
      <c r="G39" s="14"/>
      <c r="H39" s="14"/>
      <c r="I39" s="14"/>
      <c r="J39" s="14"/>
      <c r="K39" s="14"/>
      <c r="L39" s="14"/>
      <c r="M39" s="14"/>
      <c r="N39" s="20"/>
      <c r="O39" s="20"/>
      <c r="P39" s="20"/>
      <c r="Q39" s="64"/>
      <c r="R39" s="64"/>
      <c r="S39" s="20"/>
      <c r="T39" s="64"/>
      <c r="U39" s="64"/>
    </row>
    <row r="40" spans="1:21" x14ac:dyDescent="0.25">
      <c r="A40" s="14"/>
      <c r="B40" s="14"/>
      <c r="C40" s="25"/>
      <c r="D40" s="14"/>
      <c r="E40" s="14"/>
      <c r="F40" s="14"/>
      <c r="G40" s="14"/>
      <c r="H40" s="14"/>
      <c r="I40" s="14"/>
      <c r="J40" s="14"/>
      <c r="K40" s="14"/>
      <c r="L40" s="14"/>
      <c r="M40" s="14"/>
      <c r="N40" s="20"/>
      <c r="O40" s="20"/>
      <c r="P40" s="20"/>
      <c r="Q40" s="64"/>
      <c r="R40" s="64"/>
      <c r="S40" s="20"/>
      <c r="T40" s="64"/>
      <c r="U40" s="64"/>
    </row>
    <row r="41" spans="1:21" x14ac:dyDescent="0.25">
      <c r="A41" s="14"/>
      <c r="B41" s="14"/>
      <c r="C41" s="25"/>
      <c r="D41" s="14"/>
      <c r="E41" s="14"/>
      <c r="F41" s="14"/>
      <c r="G41" s="14"/>
      <c r="H41" s="14"/>
      <c r="I41" s="14"/>
      <c r="J41" s="14"/>
      <c r="K41" s="14"/>
      <c r="L41" s="14"/>
      <c r="M41" s="14"/>
      <c r="N41" s="20"/>
      <c r="O41" s="20"/>
      <c r="P41" s="20"/>
      <c r="Q41" s="64"/>
      <c r="R41" s="64"/>
      <c r="S41" s="20"/>
      <c r="T41" s="64"/>
      <c r="U41" s="64"/>
    </row>
    <row r="42" spans="1:21" x14ac:dyDescent="0.25">
      <c r="A42" s="14"/>
      <c r="B42" s="14"/>
      <c r="C42" s="25"/>
      <c r="D42" s="14"/>
      <c r="E42" s="14"/>
      <c r="F42" s="14"/>
      <c r="G42" s="14"/>
      <c r="H42" s="14"/>
      <c r="I42" s="14"/>
      <c r="J42" s="14"/>
      <c r="K42" s="14"/>
      <c r="L42" s="14"/>
      <c r="M42" s="14"/>
      <c r="N42" s="20"/>
      <c r="O42" s="20"/>
      <c r="P42" s="20"/>
      <c r="Q42" s="64"/>
      <c r="R42" s="64"/>
      <c r="S42" s="20"/>
      <c r="T42" s="64"/>
      <c r="U42" s="64"/>
    </row>
    <row r="43" spans="1:21" x14ac:dyDescent="0.25">
      <c r="A43" s="14"/>
      <c r="B43" s="14"/>
      <c r="C43" s="25"/>
      <c r="D43" s="14"/>
      <c r="E43" s="14"/>
      <c r="F43" s="14"/>
      <c r="G43" s="14"/>
      <c r="H43" s="14"/>
      <c r="I43" s="14"/>
      <c r="J43" s="14"/>
      <c r="K43" s="14"/>
      <c r="L43" s="14"/>
      <c r="M43" s="14"/>
      <c r="N43" s="20"/>
      <c r="O43" s="20"/>
      <c r="P43" s="20"/>
      <c r="Q43" s="64"/>
      <c r="R43" s="64"/>
      <c r="S43" s="20"/>
      <c r="T43" s="64"/>
      <c r="U43" s="64"/>
    </row>
    <row r="44" spans="1:21" x14ac:dyDescent="0.25">
      <c r="A44" s="14"/>
      <c r="B44" s="14"/>
      <c r="C44" s="25"/>
      <c r="D44" s="14"/>
      <c r="E44" s="14"/>
      <c r="F44" s="14"/>
      <c r="G44" s="14"/>
      <c r="H44" s="14"/>
      <c r="I44" s="14"/>
      <c r="J44" s="14"/>
      <c r="K44" s="14"/>
      <c r="L44" s="14"/>
      <c r="M44" s="14"/>
      <c r="N44" s="20"/>
      <c r="O44" s="20"/>
      <c r="P44" s="20"/>
      <c r="Q44" s="64"/>
      <c r="R44" s="64"/>
      <c r="S44" s="20"/>
      <c r="T44" s="64"/>
      <c r="U44" s="64"/>
    </row>
    <row r="45" spans="1:21" x14ac:dyDescent="0.25">
      <c r="A45" s="14"/>
      <c r="B45" s="14"/>
      <c r="C45" s="25"/>
      <c r="D45" s="14"/>
      <c r="E45" s="14"/>
      <c r="F45" s="14"/>
      <c r="G45" s="14"/>
      <c r="H45" s="14"/>
      <c r="I45" s="14"/>
      <c r="J45" s="14"/>
      <c r="K45" s="14"/>
      <c r="L45" s="14"/>
      <c r="M45" s="14"/>
      <c r="N45" s="20"/>
      <c r="O45" s="20"/>
      <c r="P45" s="20"/>
      <c r="Q45" s="64"/>
      <c r="R45" s="64"/>
      <c r="S45" s="20"/>
      <c r="T45" s="64"/>
      <c r="U45" s="64"/>
    </row>
    <row r="46" spans="1:21" x14ac:dyDescent="0.25">
      <c r="A46" s="14"/>
      <c r="B46" s="14"/>
      <c r="C46" s="25"/>
      <c r="D46" s="14"/>
      <c r="E46" s="14"/>
      <c r="F46" s="14"/>
      <c r="G46" s="14"/>
      <c r="H46" s="14"/>
      <c r="I46" s="14"/>
      <c r="J46" s="14"/>
      <c r="K46" s="14"/>
      <c r="L46" s="14"/>
      <c r="M46" s="14"/>
      <c r="N46" s="20"/>
      <c r="O46" s="20"/>
      <c r="P46" s="20"/>
      <c r="Q46" s="64"/>
      <c r="R46" s="64"/>
      <c r="S46" s="20"/>
      <c r="T46" s="64"/>
      <c r="U46" s="64"/>
    </row>
    <row r="47" spans="1:21" x14ac:dyDescent="0.25">
      <c r="A47" s="14"/>
      <c r="B47" s="14"/>
      <c r="C47" s="25"/>
      <c r="D47" s="14"/>
      <c r="E47" s="14"/>
      <c r="F47" s="14"/>
      <c r="G47" s="14"/>
      <c r="H47" s="14"/>
      <c r="I47" s="14"/>
      <c r="J47" s="14"/>
      <c r="K47" s="14"/>
      <c r="L47" s="14"/>
      <c r="M47" s="14"/>
      <c r="N47" s="20"/>
      <c r="O47" s="20"/>
      <c r="P47" s="20"/>
      <c r="Q47" s="64"/>
      <c r="R47" s="64"/>
      <c r="S47" s="20"/>
      <c r="T47" s="64"/>
      <c r="U47" s="64"/>
    </row>
    <row r="48" spans="1:21" x14ac:dyDescent="0.25">
      <c r="A48" s="14"/>
      <c r="B48" s="14"/>
      <c r="C48" s="25"/>
      <c r="D48" s="14"/>
      <c r="E48" s="14"/>
      <c r="F48" s="14"/>
      <c r="G48" s="14"/>
      <c r="H48" s="14"/>
      <c r="I48" s="14"/>
      <c r="J48" s="14"/>
      <c r="K48" s="14"/>
      <c r="L48" s="14"/>
      <c r="M48" s="14"/>
      <c r="N48" s="20"/>
      <c r="O48" s="20"/>
      <c r="P48" s="20"/>
      <c r="Q48" s="64"/>
      <c r="R48" s="64"/>
      <c r="S48" s="20"/>
      <c r="T48" s="64"/>
      <c r="U48" s="64"/>
    </row>
    <row r="49" spans="1:21" x14ac:dyDescent="0.25">
      <c r="A49" s="14"/>
      <c r="B49" s="14"/>
      <c r="C49" s="25"/>
      <c r="D49" s="14"/>
      <c r="E49" s="14"/>
      <c r="F49" s="14"/>
      <c r="G49" s="14"/>
      <c r="H49" s="14"/>
      <c r="I49" s="14"/>
      <c r="J49" s="14"/>
      <c r="K49" s="14"/>
      <c r="L49" s="14"/>
      <c r="M49" s="14"/>
      <c r="N49" s="20"/>
      <c r="O49" s="20"/>
      <c r="P49" s="20"/>
      <c r="Q49" s="64"/>
      <c r="R49" s="64"/>
      <c r="S49" s="20"/>
      <c r="T49" s="64"/>
      <c r="U49" s="64"/>
    </row>
    <row r="50" spans="1:21" x14ac:dyDescent="0.25">
      <c r="A50" s="14"/>
      <c r="B50" s="14"/>
      <c r="C50" s="25"/>
      <c r="D50" s="14"/>
      <c r="E50" s="14"/>
      <c r="F50" s="14"/>
      <c r="G50" s="14"/>
      <c r="H50" s="14"/>
      <c r="I50" s="14"/>
      <c r="J50" s="14"/>
      <c r="K50" s="14"/>
      <c r="L50" s="14"/>
      <c r="M50" s="14"/>
      <c r="N50" s="20"/>
      <c r="O50" s="20"/>
      <c r="P50" s="20"/>
      <c r="Q50" s="64"/>
      <c r="R50" s="64"/>
      <c r="S50" s="20"/>
      <c r="T50" s="64"/>
      <c r="U50" s="64"/>
    </row>
    <row r="51" spans="1:21" x14ac:dyDescent="0.25">
      <c r="A51" s="14"/>
      <c r="B51" s="14"/>
      <c r="C51" s="25"/>
      <c r="D51" s="14"/>
      <c r="E51" s="14"/>
      <c r="F51" s="14"/>
      <c r="G51" s="14"/>
      <c r="H51" s="14"/>
      <c r="I51" s="14"/>
      <c r="J51" s="14"/>
      <c r="K51" s="14"/>
      <c r="L51" s="14"/>
      <c r="M51" s="14"/>
      <c r="N51" s="20"/>
      <c r="O51" s="20"/>
      <c r="P51" s="20"/>
      <c r="Q51" s="64"/>
      <c r="R51" s="64"/>
      <c r="S51" s="20"/>
      <c r="T51" s="64"/>
      <c r="U51" s="64"/>
    </row>
    <row r="52" spans="1:21" x14ac:dyDescent="0.25">
      <c r="A52" s="14"/>
      <c r="B52" s="14"/>
      <c r="C52" s="25"/>
      <c r="D52" s="14"/>
      <c r="E52" s="14"/>
      <c r="F52" s="14"/>
      <c r="G52" s="14"/>
      <c r="H52" s="14"/>
      <c r="I52" s="14"/>
      <c r="J52" s="14"/>
      <c r="K52" s="14"/>
      <c r="L52" s="14"/>
      <c r="M52" s="14"/>
      <c r="N52" s="20"/>
      <c r="O52" s="20"/>
      <c r="P52" s="20"/>
      <c r="Q52" s="64"/>
      <c r="R52" s="64"/>
      <c r="S52" s="20"/>
      <c r="T52" s="64"/>
      <c r="U52" s="64"/>
    </row>
    <row r="53" spans="1:21" x14ac:dyDescent="0.25">
      <c r="A53" s="14"/>
      <c r="B53" s="14"/>
      <c r="C53" s="25"/>
      <c r="D53" s="14"/>
      <c r="E53" s="14"/>
      <c r="F53" s="14"/>
      <c r="G53" s="14"/>
      <c r="H53" s="14"/>
      <c r="I53" s="14"/>
      <c r="J53" s="14"/>
      <c r="K53" s="14"/>
      <c r="L53" s="14"/>
      <c r="M53" s="14"/>
      <c r="N53" s="20"/>
      <c r="O53" s="20"/>
      <c r="P53" s="20"/>
      <c r="Q53" s="64"/>
      <c r="R53" s="64"/>
      <c r="S53" s="20"/>
      <c r="T53" s="64"/>
      <c r="U53" s="64"/>
    </row>
    <row r="54" spans="1:21" x14ac:dyDescent="0.25">
      <c r="A54" s="14"/>
      <c r="B54" s="14"/>
      <c r="C54" s="25"/>
      <c r="D54" s="14"/>
      <c r="E54" s="14"/>
      <c r="F54" s="14"/>
      <c r="G54" s="14"/>
      <c r="H54" s="14"/>
      <c r="I54" s="14"/>
      <c r="J54" s="14"/>
      <c r="K54" s="14"/>
      <c r="L54" s="14"/>
      <c r="M54" s="14"/>
      <c r="N54" s="20"/>
      <c r="O54" s="20"/>
      <c r="P54" s="20"/>
      <c r="Q54" s="64"/>
      <c r="R54" s="64"/>
      <c r="S54" s="20"/>
      <c r="T54" s="64"/>
      <c r="U54" s="64"/>
    </row>
    <row r="55" spans="1:21" x14ac:dyDescent="0.25">
      <c r="A55" s="14"/>
      <c r="B55" s="14"/>
      <c r="C55" s="25"/>
      <c r="D55" s="14"/>
      <c r="E55" s="14"/>
      <c r="F55" s="14"/>
      <c r="G55" s="14"/>
      <c r="H55" s="14"/>
      <c r="I55" s="14"/>
      <c r="J55" s="14"/>
      <c r="K55" s="14"/>
      <c r="L55" s="14"/>
      <c r="M55" s="14"/>
      <c r="N55" s="20"/>
      <c r="O55" s="20"/>
      <c r="P55" s="20"/>
      <c r="Q55" s="64"/>
      <c r="R55" s="64"/>
      <c r="S55" s="20"/>
      <c r="T55" s="64"/>
      <c r="U55" s="64"/>
    </row>
    <row r="56" spans="1:21" x14ac:dyDescent="0.25">
      <c r="A56" s="14"/>
      <c r="B56" s="14"/>
      <c r="C56" s="25"/>
      <c r="D56" s="14"/>
      <c r="E56" s="14"/>
      <c r="F56" s="14"/>
      <c r="G56" s="14"/>
      <c r="H56" s="14"/>
      <c r="I56" s="14"/>
      <c r="J56" s="14"/>
      <c r="K56" s="14"/>
      <c r="L56" s="14"/>
      <c r="M56" s="14"/>
      <c r="N56" s="20"/>
      <c r="O56" s="20"/>
      <c r="P56" s="20"/>
      <c r="Q56" s="64"/>
      <c r="R56" s="64"/>
      <c r="S56" s="20"/>
      <c r="T56" s="64"/>
      <c r="U56" s="64"/>
    </row>
    <row r="57" spans="1:21" x14ac:dyDescent="0.25">
      <c r="A57" s="14"/>
      <c r="B57" s="14"/>
      <c r="C57" s="25"/>
      <c r="D57" s="14"/>
      <c r="E57" s="14"/>
      <c r="F57" s="14"/>
      <c r="G57" s="14"/>
      <c r="H57" s="14"/>
      <c r="I57" s="14"/>
      <c r="J57" s="14"/>
      <c r="K57" s="14"/>
      <c r="L57" s="14"/>
      <c r="M57" s="14"/>
      <c r="N57" s="20"/>
      <c r="O57" s="20"/>
      <c r="P57" s="20"/>
      <c r="Q57" s="64"/>
      <c r="R57" s="64"/>
      <c r="S57" s="20"/>
      <c r="T57" s="64"/>
      <c r="U57" s="64"/>
    </row>
    <row r="58" spans="1:21" x14ac:dyDescent="0.25">
      <c r="A58" s="14"/>
      <c r="B58" s="14"/>
      <c r="C58" s="25"/>
      <c r="D58" s="14"/>
      <c r="E58" s="14"/>
      <c r="F58" s="14"/>
      <c r="G58" s="14"/>
      <c r="H58" s="14"/>
      <c r="I58" s="14"/>
      <c r="J58" s="14"/>
      <c r="K58" s="14"/>
      <c r="L58" s="14"/>
      <c r="M58" s="14"/>
      <c r="N58" s="20"/>
      <c r="O58" s="20"/>
      <c r="P58" s="20"/>
      <c r="Q58" s="64"/>
      <c r="R58" s="64"/>
      <c r="S58" s="20"/>
      <c r="T58" s="64"/>
      <c r="U58" s="64"/>
    </row>
    <row r="59" spans="1:21" x14ac:dyDescent="0.25">
      <c r="A59" s="14"/>
      <c r="B59" s="14"/>
      <c r="C59" s="25"/>
      <c r="D59" s="14"/>
      <c r="E59" s="14"/>
      <c r="F59" s="14"/>
      <c r="G59" s="14"/>
      <c r="H59" s="14"/>
      <c r="I59" s="14"/>
      <c r="J59" s="14"/>
      <c r="K59" s="14"/>
      <c r="L59" s="14"/>
      <c r="M59" s="14"/>
      <c r="N59" s="20"/>
      <c r="O59" s="20"/>
      <c r="P59" s="20"/>
      <c r="Q59" s="64"/>
      <c r="R59" s="64"/>
      <c r="S59" s="20"/>
      <c r="T59" s="64"/>
      <c r="U59" s="64"/>
    </row>
    <row r="60" spans="1:21" x14ac:dyDescent="0.25">
      <c r="A60" s="14"/>
      <c r="B60" s="14"/>
      <c r="C60" s="25"/>
      <c r="D60" s="14"/>
      <c r="E60" s="14"/>
      <c r="F60" s="14"/>
      <c r="G60" s="14"/>
      <c r="H60" s="14"/>
      <c r="I60" s="14"/>
      <c r="J60" s="14"/>
      <c r="K60" s="14"/>
      <c r="L60" s="14"/>
      <c r="M60" s="14"/>
      <c r="N60" s="20"/>
      <c r="O60" s="20"/>
      <c r="P60" s="20"/>
      <c r="Q60" s="64"/>
      <c r="R60" s="64"/>
      <c r="S60" s="20"/>
      <c r="T60" s="64"/>
      <c r="U60" s="64"/>
    </row>
    <row r="61" spans="1:21" x14ac:dyDescent="0.25">
      <c r="A61" s="14"/>
      <c r="B61" s="14"/>
      <c r="C61" s="25"/>
      <c r="D61" s="14"/>
      <c r="E61" s="14"/>
      <c r="F61" s="14"/>
      <c r="G61" s="14"/>
      <c r="H61" s="14"/>
      <c r="I61" s="14"/>
      <c r="J61" s="14"/>
      <c r="K61" s="14"/>
      <c r="L61" s="14"/>
      <c r="M61" s="14"/>
      <c r="N61" s="20"/>
      <c r="O61" s="20"/>
      <c r="P61" s="20"/>
      <c r="Q61" s="64"/>
      <c r="R61" s="64"/>
      <c r="S61" s="20"/>
      <c r="T61" s="64"/>
      <c r="U61" s="64"/>
    </row>
    <row r="62" spans="1:21" x14ac:dyDescent="0.25">
      <c r="A62" s="14"/>
      <c r="B62" s="14"/>
      <c r="C62" s="25"/>
      <c r="D62" s="14"/>
      <c r="E62" s="14"/>
      <c r="F62" s="14"/>
      <c r="G62" s="14"/>
      <c r="H62" s="14"/>
      <c r="I62" s="14"/>
      <c r="J62" s="14"/>
      <c r="K62" s="14"/>
      <c r="L62" s="14"/>
      <c r="M62" s="14"/>
      <c r="N62" s="20"/>
      <c r="O62" s="20"/>
      <c r="P62" s="20"/>
      <c r="Q62" s="64"/>
      <c r="R62" s="64"/>
      <c r="S62" s="20"/>
      <c r="T62" s="64"/>
      <c r="U62" s="64"/>
    </row>
    <row r="63" spans="1:21" x14ac:dyDescent="0.25">
      <c r="A63" s="14"/>
      <c r="B63" s="14"/>
      <c r="C63" s="25"/>
      <c r="D63" s="14"/>
      <c r="E63" s="14"/>
      <c r="F63" s="14"/>
      <c r="G63" s="14"/>
      <c r="H63" s="14"/>
      <c r="I63" s="14"/>
      <c r="J63" s="14"/>
      <c r="K63" s="14"/>
      <c r="L63" s="14"/>
      <c r="M63" s="14"/>
      <c r="N63" s="20"/>
      <c r="O63" s="20"/>
      <c r="P63" s="20"/>
      <c r="Q63" s="64"/>
      <c r="R63" s="64"/>
      <c r="S63" s="20"/>
      <c r="T63" s="64"/>
      <c r="U63" s="64"/>
    </row>
    <row r="64" spans="1:21" x14ac:dyDescent="0.25">
      <c r="A64" s="14"/>
      <c r="B64" s="14"/>
      <c r="C64" s="25"/>
      <c r="D64" s="14"/>
      <c r="E64" s="14"/>
      <c r="F64" s="14"/>
      <c r="G64" s="14"/>
      <c r="H64" s="14"/>
      <c r="I64" s="14"/>
      <c r="J64" s="14"/>
      <c r="K64" s="14"/>
      <c r="L64" s="14"/>
      <c r="M64" s="14"/>
      <c r="N64" s="20"/>
      <c r="O64" s="20"/>
      <c r="P64" s="20"/>
      <c r="Q64" s="64"/>
      <c r="R64" s="64"/>
      <c r="S64" s="20"/>
      <c r="T64" s="64"/>
      <c r="U64" s="64"/>
    </row>
    <row r="65" spans="1:21" x14ac:dyDescent="0.25">
      <c r="A65" s="14"/>
      <c r="B65" s="14"/>
      <c r="C65" s="25"/>
      <c r="D65" s="14"/>
      <c r="E65" s="14"/>
      <c r="F65" s="14"/>
      <c r="G65" s="14"/>
      <c r="H65" s="14"/>
      <c r="I65" s="14"/>
      <c r="J65" s="14"/>
      <c r="K65" s="14"/>
      <c r="L65" s="14"/>
      <c r="M65" s="14"/>
      <c r="N65" s="20"/>
      <c r="O65" s="20"/>
      <c r="P65" s="20"/>
      <c r="Q65" s="64"/>
      <c r="R65" s="64"/>
      <c r="S65" s="20"/>
      <c r="T65" s="64"/>
      <c r="U65" s="64"/>
    </row>
    <row r="66" spans="1:21" x14ac:dyDescent="0.25">
      <c r="A66" s="14"/>
      <c r="B66" s="14"/>
      <c r="C66" s="25"/>
      <c r="D66" s="14"/>
      <c r="E66" s="14"/>
      <c r="F66" s="14"/>
      <c r="G66" s="14"/>
      <c r="H66" s="14"/>
      <c r="I66" s="14"/>
      <c r="J66" s="14"/>
      <c r="K66" s="14"/>
      <c r="L66" s="14"/>
      <c r="M66" s="14"/>
      <c r="N66" s="20"/>
      <c r="O66" s="20"/>
      <c r="P66" s="20"/>
      <c r="Q66" s="64"/>
      <c r="R66" s="64"/>
      <c r="S66" s="20"/>
      <c r="T66" s="64"/>
      <c r="U66" s="64"/>
    </row>
    <row r="67" spans="1:21" x14ac:dyDescent="0.25">
      <c r="A67" s="14"/>
      <c r="B67" s="14"/>
      <c r="C67" s="25"/>
      <c r="D67" s="14"/>
      <c r="E67" s="14"/>
      <c r="F67" s="14"/>
      <c r="G67" s="14"/>
      <c r="H67" s="14"/>
      <c r="I67" s="14"/>
      <c r="J67" s="14"/>
      <c r="K67" s="14"/>
      <c r="L67" s="14"/>
      <c r="M67" s="14"/>
      <c r="N67" s="20"/>
      <c r="O67" s="20"/>
      <c r="P67" s="20"/>
      <c r="Q67" s="64"/>
      <c r="R67" s="64"/>
      <c r="S67" s="20"/>
      <c r="T67" s="64"/>
      <c r="U67" s="64"/>
    </row>
    <row r="68" spans="1:21" x14ac:dyDescent="0.25">
      <c r="A68" s="14"/>
      <c r="B68" s="14"/>
      <c r="C68" s="25"/>
      <c r="D68" s="14"/>
      <c r="E68" s="14"/>
      <c r="F68" s="14"/>
      <c r="G68" s="14"/>
      <c r="H68" s="14"/>
      <c r="I68" s="14"/>
      <c r="J68" s="14"/>
      <c r="K68" s="14"/>
      <c r="L68" s="14"/>
      <c r="M68" s="14"/>
      <c r="N68" s="20"/>
      <c r="O68" s="20"/>
      <c r="P68" s="20"/>
      <c r="Q68" s="64"/>
      <c r="R68" s="64"/>
      <c r="S68" s="20"/>
      <c r="T68" s="64"/>
      <c r="U68" s="64"/>
    </row>
    <row r="69" spans="1:21" x14ac:dyDescent="0.25">
      <c r="A69" s="14"/>
      <c r="B69" s="14"/>
      <c r="C69" s="25"/>
      <c r="D69" s="14"/>
      <c r="E69" s="14"/>
      <c r="F69" s="14"/>
      <c r="G69" s="14"/>
      <c r="H69" s="14"/>
      <c r="I69" s="14"/>
      <c r="J69" s="14"/>
      <c r="K69" s="14"/>
      <c r="L69" s="14"/>
      <c r="M69" s="14"/>
      <c r="N69" s="20"/>
      <c r="O69" s="20"/>
      <c r="P69" s="20"/>
      <c r="Q69" s="64"/>
      <c r="R69" s="64"/>
      <c r="S69" s="20"/>
      <c r="T69" s="64"/>
      <c r="U69" s="64"/>
    </row>
    <row r="70" spans="1:21" x14ac:dyDescent="0.25">
      <c r="A70" s="14"/>
      <c r="B70" s="14"/>
      <c r="C70" s="25"/>
      <c r="D70" s="14"/>
      <c r="E70" s="14"/>
      <c r="F70" s="14"/>
      <c r="G70" s="14"/>
      <c r="H70" s="14"/>
      <c r="I70" s="14"/>
      <c r="J70" s="14"/>
      <c r="K70" s="14"/>
      <c r="L70" s="14"/>
      <c r="M70" s="14"/>
      <c r="N70" s="20"/>
      <c r="O70" s="20"/>
      <c r="P70" s="20"/>
      <c r="Q70" s="64"/>
      <c r="R70" s="64"/>
      <c r="S70" s="20"/>
      <c r="T70" s="64"/>
      <c r="U70" s="64"/>
    </row>
    <row r="71" spans="1:21" x14ac:dyDescent="0.25">
      <c r="A71" s="14"/>
      <c r="B71" s="14"/>
      <c r="C71" s="25"/>
      <c r="D71" s="14"/>
      <c r="E71" s="14"/>
      <c r="F71" s="14"/>
      <c r="G71" s="14"/>
      <c r="H71" s="14"/>
      <c r="I71" s="14"/>
      <c r="J71" s="14"/>
      <c r="K71" s="14"/>
      <c r="L71" s="14"/>
      <c r="M71" s="14"/>
      <c r="N71" s="20"/>
      <c r="O71" s="20"/>
      <c r="P71" s="20"/>
      <c r="Q71" s="64"/>
      <c r="R71" s="64"/>
      <c r="S71" s="20"/>
      <c r="T71" s="64"/>
      <c r="U71" s="64"/>
    </row>
    <row r="72" spans="1:21" x14ac:dyDescent="0.25">
      <c r="A72" s="14"/>
      <c r="B72" s="14"/>
      <c r="C72" s="25"/>
      <c r="D72" s="14"/>
      <c r="E72" s="14"/>
      <c r="F72" s="14"/>
      <c r="G72" s="14"/>
      <c r="H72" s="14"/>
      <c r="I72" s="14"/>
      <c r="J72" s="14"/>
      <c r="K72" s="14"/>
      <c r="L72" s="14"/>
      <c r="M72" s="14"/>
      <c r="N72" s="20"/>
      <c r="O72" s="20"/>
      <c r="P72" s="20"/>
      <c r="Q72" s="64"/>
      <c r="R72" s="64"/>
      <c r="S72" s="20"/>
      <c r="T72" s="64"/>
      <c r="U72" s="64"/>
    </row>
    <row r="73" spans="1:21" x14ac:dyDescent="0.25">
      <c r="A73" s="14"/>
      <c r="B73" s="14"/>
      <c r="C73" s="25"/>
      <c r="D73" s="14"/>
      <c r="E73" s="14"/>
      <c r="F73" s="14"/>
      <c r="G73" s="14"/>
      <c r="H73" s="14"/>
      <c r="I73" s="14"/>
      <c r="J73" s="14"/>
      <c r="K73" s="14"/>
      <c r="L73" s="14"/>
      <c r="M73" s="14"/>
      <c r="N73" s="20"/>
      <c r="O73" s="20"/>
      <c r="P73" s="20"/>
      <c r="Q73" s="64"/>
      <c r="R73" s="64"/>
      <c r="S73" s="20"/>
      <c r="T73" s="64"/>
      <c r="U73" s="64"/>
    </row>
    <row r="74" spans="1:21" x14ac:dyDescent="0.25">
      <c r="A74" s="14"/>
      <c r="B74" s="14"/>
      <c r="C74" s="25"/>
      <c r="D74" s="14"/>
      <c r="E74" s="14"/>
      <c r="F74" s="14"/>
      <c r="G74" s="14"/>
      <c r="H74" s="14"/>
      <c r="I74" s="14"/>
      <c r="J74" s="14"/>
      <c r="K74" s="14"/>
      <c r="L74" s="14"/>
      <c r="M74" s="14"/>
      <c r="N74" s="20"/>
      <c r="O74" s="20"/>
      <c r="P74" s="20"/>
      <c r="Q74" s="64"/>
      <c r="R74" s="64"/>
      <c r="S74" s="20"/>
      <c r="T74" s="64"/>
      <c r="U74" s="64"/>
    </row>
    <row r="75" spans="1:21" x14ac:dyDescent="0.25">
      <c r="A75" s="14"/>
      <c r="B75" s="14"/>
      <c r="C75" s="25"/>
      <c r="D75" s="14"/>
      <c r="E75" s="14"/>
      <c r="F75" s="14"/>
      <c r="G75" s="14"/>
      <c r="H75" s="14"/>
      <c r="I75" s="14"/>
      <c r="J75" s="14"/>
      <c r="K75" s="14"/>
      <c r="L75" s="14"/>
      <c r="M75" s="14"/>
      <c r="N75" s="20"/>
      <c r="O75" s="20"/>
      <c r="P75" s="20"/>
      <c r="Q75" s="64"/>
      <c r="R75" s="64"/>
      <c r="S75" s="20"/>
      <c r="T75" s="64"/>
      <c r="U75" s="64"/>
    </row>
    <row r="76" spans="1:21" x14ac:dyDescent="0.25">
      <c r="A76" s="14"/>
      <c r="B76" s="14"/>
      <c r="C76" s="25"/>
      <c r="D76" s="14"/>
      <c r="E76" s="14"/>
      <c r="F76" s="14"/>
      <c r="G76" s="14"/>
      <c r="H76" s="14"/>
      <c r="I76" s="14"/>
      <c r="J76" s="14"/>
      <c r="K76" s="14"/>
      <c r="L76" s="14"/>
      <c r="M76" s="14"/>
      <c r="N76" s="20"/>
      <c r="O76" s="20"/>
      <c r="P76" s="20"/>
      <c r="Q76" s="64"/>
      <c r="R76" s="64"/>
      <c r="S76" s="20"/>
      <c r="T76" s="64"/>
      <c r="U76" s="64"/>
    </row>
    <row r="77" spans="1:21" x14ac:dyDescent="0.25">
      <c r="A77" s="14"/>
      <c r="B77" s="14"/>
      <c r="C77" s="25"/>
      <c r="D77" s="14"/>
      <c r="E77" s="14"/>
      <c r="F77" s="14"/>
      <c r="G77" s="14"/>
      <c r="H77" s="14"/>
      <c r="I77" s="14"/>
      <c r="J77" s="14"/>
      <c r="K77" s="14"/>
      <c r="L77" s="14"/>
      <c r="M77" s="14"/>
      <c r="N77" s="20"/>
      <c r="O77" s="20"/>
      <c r="P77" s="20"/>
      <c r="Q77" s="64"/>
      <c r="R77" s="64"/>
      <c r="S77" s="20"/>
      <c r="T77" s="64"/>
      <c r="U77" s="64"/>
    </row>
    <row r="78" spans="1:21" x14ac:dyDescent="0.25">
      <c r="A78" s="14"/>
      <c r="B78" s="14"/>
      <c r="C78" s="25"/>
      <c r="D78" s="14"/>
      <c r="E78" s="14"/>
      <c r="F78" s="14"/>
      <c r="G78" s="14"/>
      <c r="H78" s="14"/>
      <c r="I78" s="14"/>
      <c r="J78" s="14"/>
      <c r="K78" s="14"/>
      <c r="L78" s="14"/>
      <c r="M78" s="14"/>
      <c r="N78" s="20"/>
      <c r="O78" s="20"/>
      <c r="P78" s="20"/>
      <c r="Q78" s="64"/>
      <c r="R78" s="64"/>
      <c r="S78" s="20"/>
      <c r="T78" s="64"/>
      <c r="U78" s="64"/>
    </row>
    <row r="79" spans="1:21" x14ac:dyDescent="0.25">
      <c r="A79" s="14"/>
      <c r="B79" s="14"/>
      <c r="C79" s="25"/>
      <c r="D79" s="14"/>
      <c r="E79" s="14"/>
      <c r="F79" s="14"/>
      <c r="G79" s="14"/>
      <c r="H79" s="14"/>
      <c r="I79" s="14"/>
      <c r="J79" s="14"/>
      <c r="K79" s="14"/>
      <c r="L79" s="14"/>
      <c r="M79" s="14"/>
      <c r="N79" s="20"/>
      <c r="O79" s="20"/>
      <c r="P79" s="20"/>
      <c r="Q79" s="64"/>
      <c r="R79" s="64"/>
      <c r="S79" s="20"/>
      <c r="T79" s="64"/>
      <c r="U79" s="64"/>
    </row>
    <row r="80" spans="1:21" x14ac:dyDescent="0.25">
      <c r="A80" s="14"/>
      <c r="B80" s="14"/>
      <c r="C80" s="25"/>
      <c r="D80" s="14"/>
      <c r="E80" s="14"/>
      <c r="F80" s="14"/>
      <c r="G80" s="14"/>
      <c r="H80" s="14"/>
      <c r="I80" s="14"/>
      <c r="J80" s="14"/>
      <c r="K80" s="14"/>
      <c r="L80" s="14"/>
      <c r="M80" s="14"/>
      <c r="N80" s="20"/>
      <c r="O80" s="20"/>
      <c r="P80" s="20"/>
      <c r="Q80" s="64"/>
      <c r="R80" s="64"/>
      <c r="S80" s="20"/>
      <c r="T80" s="64"/>
      <c r="U80" s="64"/>
    </row>
    <row r="81" spans="1:21" x14ac:dyDescent="0.25">
      <c r="A81" s="14"/>
      <c r="B81" s="14"/>
      <c r="C81" s="25"/>
      <c r="D81" s="14"/>
      <c r="E81" s="14"/>
      <c r="F81" s="14"/>
      <c r="G81" s="14"/>
      <c r="H81" s="14"/>
      <c r="I81" s="14"/>
      <c r="J81" s="14"/>
      <c r="K81" s="14"/>
      <c r="L81" s="14"/>
      <c r="M81" s="14"/>
      <c r="N81" s="20"/>
      <c r="O81" s="20"/>
      <c r="P81" s="20"/>
      <c r="Q81" s="64"/>
      <c r="R81" s="64"/>
      <c r="S81" s="20"/>
      <c r="T81" s="64"/>
      <c r="U81" s="64"/>
    </row>
    <row r="82" spans="1:21" x14ac:dyDescent="0.25">
      <c r="A82" s="14"/>
      <c r="B82" s="14"/>
      <c r="C82" s="25"/>
      <c r="D82" s="14"/>
      <c r="E82" s="14"/>
      <c r="F82" s="14"/>
      <c r="G82" s="14"/>
      <c r="H82" s="14"/>
      <c r="I82" s="14"/>
      <c r="J82" s="14"/>
      <c r="K82" s="14"/>
      <c r="L82" s="14"/>
      <c r="M82" s="14"/>
      <c r="N82" s="20"/>
      <c r="O82" s="20"/>
      <c r="P82" s="20"/>
      <c r="Q82" s="64"/>
      <c r="R82" s="64"/>
      <c r="S82" s="20"/>
      <c r="T82" s="64"/>
      <c r="U82" s="64"/>
    </row>
    <row r="83" spans="1:21" x14ac:dyDescent="0.25">
      <c r="A83" s="14"/>
      <c r="B83" s="14"/>
      <c r="C83" s="25"/>
      <c r="D83" s="14"/>
      <c r="E83" s="14"/>
      <c r="F83" s="14"/>
      <c r="G83" s="14"/>
      <c r="H83" s="14"/>
      <c r="I83" s="14"/>
      <c r="J83" s="14"/>
      <c r="K83" s="14"/>
      <c r="L83" s="14"/>
      <c r="M83" s="14"/>
      <c r="N83" s="20"/>
      <c r="O83" s="20"/>
      <c r="P83" s="20"/>
      <c r="Q83" s="64"/>
      <c r="R83" s="64"/>
      <c r="S83" s="20"/>
      <c r="T83" s="64"/>
      <c r="U83" s="64"/>
    </row>
    <row r="84" spans="1:21" x14ac:dyDescent="0.25">
      <c r="A84" s="14"/>
      <c r="B84" s="14"/>
      <c r="C84" s="25"/>
      <c r="D84" s="14"/>
      <c r="E84" s="14"/>
      <c r="F84" s="14"/>
      <c r="G84" s="14"/>
      <c r="H84" s="14"/>
      <c r="I84" s="14"/>
      <c r="J84" s="14"/>
      <c r="K84" s="14"/>
      <c r="L84" s="14"/>
      <c r="M84" s="14"/>
      <c r="N84" s="20"/>
      <c r="O84" s="20"/>
      <c r="P84" s="20"/>
      <c r="Q84" s="64"/>
      <c r="R84" s="64"/>
      <c r="S84" s="20"/>
      <c r="T84" s="64"/>
      <c r="U84" s="64"/>
    </row>
    <row r="85" spans="1:21" x14ac:dyDescent="0.25">
      <c r="A85" s="14"/>
      <c r="B85" s="14"/>
      <c r="C85" s="25"/>
      <c r="D85" s="14"/>
      <c r="E85" s="14"/>
      <c r="F85" s="14"/>
      <c r="G85" s="14"/>
      <c r="H85" s="14"/>
      <c r="I85" s="14"/>
      <c r="J85" s="14"/>
      <c r="K85" s="14"/>
      <c r="L85" s="14"/>
      <c r="M85" s="14"/>
      <c r="N85" s="20"/>
      <c r="O85" s="20"/>
      <c r="P85" s="20"/>
      <c r="Q85" s="64"/>
      <c r="R85" s="64"/>
      <c r="S85" s="20"/>
      <c r="T85" s="64"/>
      <c r="U85" s="64"/>
    </row>
    <row r="86" spans="1:21" x14ac:dyDescent="0.25">
      <c r="A86" s="14"/>
      <c r="B86" s="14"/>
      <c r="C86" s="25"/>
      <c r="D86" s="14"/>
      <c r="E86" s="14"/>
      <c r="F86" s="14"/>
      <c r="G86" s="14"/>
      <c r="H86" s="14"/>
      <c r="I86" s="14"/>
      <c r="J86" s="14"/>
      <c r="K86" s="14"/>
      <c r="L86" s="14"/>
      <c r="M86" s="14"/>
      <c r="N86" s="20"/>
      <c r="O86" s="20"/>
      <c r="P86" s="20"/>
      <c r="Q86" s="64"/>
      <c r="R86" s="64"/>
      <c r="S86" s="20"/>
      <c r="T86" s="64"/>
      <c r="U86" s="64"/>
    </row>
    <row r="87" spans="1:21" x14ac:dyDescent="0.25">
      <c r="A87" s="14"/>
      <c r="B87" s="14"/>
      <c r="C87" s="25"/>
      <c r="D87" s="14"/>
      <c r="E87" s="14"/>
      <c r="F87" s="14"/>
      <c r="G87" s="14"/>
      <c r="H87" s="14"/>
      <c r="I87" s="14"/>
      <c r="J87" s="14"/>
      <c r="K87" s="14"/>
      <c r="L87" s="14"/>
      <c r="M87" s="14"/>
      <c r="N87" s="20"/>
      <c r="O87" s="20"/>
      <c r="P87" s="20"/>
      <c r="Q87" s="64"/>
      <c r="R87" s="64"/>
      <c r="S87" s="20"/>
      <c r="T87" s="64"/>
      <c r="U87" s="64"/>
    </row>
    <row r="88" spans="1:21" x14ac:dyDescent="0.25">
      <c r="A88" s="14"/>
      <c r="B88" s="14"/>
      <c r="C88" s="25"/>
      <c r="D88" s="14"/>
      <c r="E88" s="14"/>
      <c r="F88" s="14"/>
      <c r="G88" s="14"/>
      <c r="H88" s="14"/>
      <c r="I88" s="14"/>
      <c r="J88" s="14"/>
      <c r="K88" s="14"/>
      <c r="L88" s="14"/>
      <c r="M88" s="14"/>
      <c r="N88" s="20"/>
      <c r="O88" s="20"/>
      <c r="P88" s="20"/>
      <c r="Q88" s="64"/>
      <c r="R88" s="64"/>
      <c r="S88" s="20"/>
      <c r="T88" s="64"/>
      <c r="U88" s="64"/>
    </row>
    <row r="89" spans="1:21" x14ac:dyDescent="0.25">
      <c r="A89" s="14"/>
      <c r="B89" s="14"/>
      <c r="C89" s="25"/>
      <c r="D89" s="14"/>
      <c r="E89" s="14"/>
      <c r="F89" s="14"/>
      <c r="G89" s="14"/>
      <c r="H89" s="14"/>
      <c r="I89" s="14"/>
      <c r="J89" s="14"/>
      <c r="K89" s="14"/>
      <c r="L89" s="14"/>
      <c r="M89" s="14"/>
      <c r="N89" s="20"/>
      <c r="O89" s="20"/>
      <c r="P89" s="20"/>
      <c r="Q89" s="64"/>
      <c r="R89" s="64"/>
      <c r="S89" s="20"/>
      <c r="T89" s="64"/>
      <c r="U89" s="64"/>
    </row>
    <row r="90" spans="1:21" x14ac:dyDescent="0.25">
      <c r="A90" s="14"/>
      <c r="B90" s="14"/>
      <c r="C90" s="25"/>
      <c r="D90" s="14"/>
      <c r="E90" s="14"/>
      <c r="F90" s="14"/>
      <c r="G90" s="14"/>
      <c r="H90" s="14"/>
      <c r="I90" s="14"/>
      <c r="J90" s="14"/>
      <c r="K90" s="14"/>
      <c r="L90" s="14"/>
      <c r="M90" s="14"/>
      <c r="N90" s="20"/>
      <c r="O90" s="20"/>
      <c r="P90" s="20"/>
      <c r="Q90" s="64"/>
      <c r="R90" s="64"/>
      <c r="S90" s="20"/>
      <c r="T90" s="64"/>
      <c r="U90" s="64"/>
    </row>
    <row r="91" spans="1:21" x14ac:dyDescent="0.25">
      <c r="A91" s="14"/>
      <c r="B91" s="14"/>
      <c r="C91" s="25"/>
      <c r="D91" s="14"/>
      <c r="E91" s="14"/>
      <c r="F91" s="14"/>
      <c r="G91" s="14"/>
      <c r="H91" s="14"/>
      <c r="I91" s="14"/>
      <c r="J91" s="14"/>
      <c r="K91" s="14"/>
      <c r="L91" s="14"/>
      <c r="M91" s="14"/>
      <c r="N91" s="20"/>
      <c r="O91" s="20"/>
      <c r="P91" s="20"/>
      <c r="Q91" s="64"/>
      <c r="R91" s="64"/>
      <c r="S91" s="20"/>
      <c r="T91" s="64"/>
      <c r="U91" s="64"/>
    </row>
    <row r="92" spans="1:21" x14ac:dyDescent="0.25">
      <c r="A92" s="14"/>
      <c r="B92" s="14"/>
      <c r="C92" s="25"/>
      <c r="D92" s="14"/>
      <c r="E92" s="14"/>
      <c r="F92" s="14"/>
      <c r="G92" s="14"/>
      <c r="H92" s="14"/>
      <c r="I92" s="14"/>
      <c r="J92" s="14"/>
      <c r="K92" s="14"/>
      <c r="L92" s="14"/>
      <c r="M92" s="14"/>
      <c r="N92" s="20"/>
      <c r="O92" s="20"/>
      <c r="P92" s="20"/>
      <c r="Q92" s="64"/>
      <c r="R92" s="64"/>
      <c r="S92" s="20"/>
      <c r="T92" s="64"/>
      <c r="U92" s="64"/>
    </row>
    <row r="93" spans="1:21" x14ac:dyDescent="0.25">
      <c r="A93" s="14"/>
      <c r="B93" s="14"/>
      <c r="C93" s="25"/>
      <c r="D93" s="14"/>
      <c r="E93" s="14"/>
      <c r="F93" s="14"/>
      <c r="G93" s="14"/>
      <c r="H93" s="14"/>
      <c r="I93" s="14"/>
      <c r="J93" s="14"/>
      <c r="K93" s="14"/>
      <c r="L93" s="14"/>
      <c r="M93" s="14"/>
      <c r="N93" s="20"/>
      <c r="O93" s="20"/>
      <c r="P93" s="20"/>
      <c r="Q93" s="64"/>
      <c r="R93" s="64"/>
      <c r="S93" s="20"/>
      <c r="T93" s="64"/>
      <c r="U93" s="64"/>
    </row>
    <row r="94" spans="1:21" x14ac:dyDescent="0.25">
      <c r="C94" s="25"/>
      <c r="D94" s="14"/>
      <c r="E94" s="14"/>
      <c r="F94" s="14"/>
      <c r="G94" s="14"/>
      <c r="H94" s="14"/>
      <c r="I94" s="14"/>
      <c r="J94" s="14"/>
      <c r="K94" s="14"/>
      <c r="L94" s="14"/>
      <c r="M94" s="14"/>
      <c r="N94" s="20"/>
    </row>
    <row r="95" spans="1:21" x14ac:dyDescent="0.25">
      <c r="C95" s="25"/>
      <c r="D95" s="14"/>
      <c r="E95" s="14"/>
      <c r="F95" s="14"/>
      <c r="G95" s="14"/>
      <c r="H95" s="14"/>
      <c r="I95" s="14"/>
      <c r="J95" s="14"/>
      <c r="K95" s="14"/>
      <c r="L95" s="14"/>
      <c r="M95" s="14"/>
      <c r="N95" s="20"/>
    </row>
    <row r="96" spans="1:21" x14ac:dyDescent="0.25">
      <c r="C96" s="25"/>
      <c r="D96" s="14"/>
      <c r="E96" s="14"/>
      <c r="F96" s="14"/>
      <c r="G96" s="14"/>
      <c r="H96" s="14"/>
      <c r="I96" s="14"/>
      <c r="J96" s="14"/>
      <c r="K96" s="14"/>
      <c r="L96" s="14"/>
      <c r="M96" s="14"/>
      <c r="N96" s="20"/>
    </row>
    <row r="97" spans="3:14" x14ac:dyDescent="0.25">
      <c r="C97" s="25"/>
      <c r="D97" s="14"/>
      <c r="E97" s="14"/>
      <c r="F97" s="14"/>
      <c r="G97" s="14"/>
      <c r="H97" s="14"/>
      <c r="I97" s="14"/>
      <c r="J97" s="14"/>
      <c r="K97" s="14"/>
      <c r="L97" s="14"/>
      <c r="M97" s="14"/>
      <c r="N97" s="20"/>
    </row>
  </sheetData>
  <mergeCells count="127">
    <mergeCell ref="V12:V13"/>
    <mergeCell ref="U18:U19"/>
    <mergeCell ref="V14:V15"/>
    <mergeCell ref="V16:V17"/>
    <mergeCell ref="V18:V19"/>
    <mergeCell ref="A1:B4"/>
    <mergeCell ref="C1:V1"/>
    <mergeCell ref="C2:V2"/>
    <mergeCell ref="D3:V3"/>
    <mergeCell ref="D4:V4"/>
    <mergeCell ref="T8:T13"/>
    <mergeCell ref="M11:O11"/>
    <mergeCell ref="P11:R11"/>
    <mergeCell ref="P8:R8"/>
    <mergeCell ref="G9:I9"/>
    <mergeCell ref="G10:I10"/>
    <mergeCell ref="J10:L10"/>
    <mergeCell ref="M10:O10"/>
    <mergeCell ref="P10:R10"/>
    <mergeCell ref="J9:L9"/>
    <mergeCell ref="M9:O9"/>
    <mergeCell ref="P9:R9"/>
    <mergeCell ref="G13:I13"/>
    <mergeCell ref="P14:R14"/>
    <mergeCell ref="A24:S24"/>
    <mergeCell ref="E22:E23"/>
    <mergeCell ref="E20:E21"/>
    <mergeCell ref="C18:C19"/>
    <mergeCell ref="C22:C23"/>
    <mergeCell ref="E18:E19"/>
    <mergeCell ref="D20:D21"/>
    <mergeCell ref="D22:D23"/>
    <mergeCell ref="C20:C21"/>
    <mergeCell ref="D18:D19"/>
    <mergeCell ref="A14:A23"/>
    <mergeCell ref="B14:B23"/>
    <mergeCell ref="C14:C15"/>
    <mergeCell ref="G15:I15"/>
    <mergeCell ref="J15:L15"/>
    <mergeCell ref="M15:O15"/>
    <mergeCell ref="P15:R15"/>
    <mergeCell ref="G16:I16"/>
    <mergeCell ref="J16:L16"/>
    <mergeCell ref="M16:O16"/>
    <mergeCell ref="P16:R16"/>
    <mergeCell ref="G14:I14"/>
    <mergeCell ref="J14:L14"/>
    <mergeCell ref="M14:O14"/>
    <mergeCell ref="V22:V23"/>
    <mergeCell ref="U22:U23"/>
    <mergeCell ref="U12:U13"/>
    <mergeCell ref="V6:V7"/>
    <mergeCell ref="C6:C7"/>
    <mergeCell ref="C8:C9"/>
    <mergeCell ref="T6:U6"/>
    <mergeCell ref="U16:U17"/>
    <mergeCell ref="U14:U15"/>
    <mergeCell ref="D12:D13"/>
    <mergeCell ref="E12:E13"/>
    <mergeCell ref="E16:E17"/>
    <mergeCell ref="D16:D17"/>
    <mergeCell ref="C10:C11"/>
    <mergeCell ref="D10:D11"/>
    <mergeCell ref="E10:E11"/>
    <mergeCell ref="C16:C17"/>
    <mergeCell ref="E14:E15"/>
    <mergeCell ref="D14:D15"/>
    <mergeCell ref="U8:U9"/>
    <mergeCell ref="T14:T23"/>
    <mergeCell ref="U10:U11"/>
    <mergeCell ref="V10:V11"/>
    <mergeCell ref="U20:U21"/>
    <mergeCell ref="V20:V21"/>
    <mergeCell ref="V8:V9"/>
    <mergeCell ref="A8:A13"/>
    <mergeCell ref="D6:E6"/>
    <mergeCell ref="F6:S6"/>
    <mergeCell ref="A6:A7"/>
    <mergeCell ref="B6:B7"/>
    <mergeCell ref="C12:C13"/>
    <mergeCell ref="B8:B13"/>
    <mergeCell ref="D8:D9"/>
    <mergeCell ref="E8:E9"/>
    <mergeCell ref="G7:I7"/>
    <mergeCell ref="J7:L7"/>
    <mergeCell ref="M7:O7"/>
    <mergeCell ref="P7:R7"/>
    <mergeCell ref="G8:I8"/>
    <mergeCell ref="J8:L8"/>
    <mergeCell ref="M8:O8"/>
    <mergeCell ref="G11:I11"/>
    <mergeCell ref="G12:I12"/>
    <mergeCell ref="J12:L12"/>
    <mergeCell ref="M12:O12"/>
    <mergeCell ref="P12:R12"/>
    <mergeCell ref="J11:L11"/>
    <mergeCell ref="J13:L13"/>
    <mergeCell ref="M13:O13"/>
    <mergeCell ref="P13:R13"/>
    <mergeCell ref="G19:I19"/>
    <mergeCell ref="J18:L18"/>
    <mergeCell ref="M18:O18"/>
    <mergeCell ref="P18:R18"/>
    <mergeCell ref="J19:L19"/>
    <mergeCell ref="M19:O19"/>
    <mergeCell ref="P19:R19"/>
    <mergeCell ref="J17:L17"/>
    <mergeCell ref="M17:O17"/>
    <mergeCell ref="P17:R17"/>
    <mergeCell ref="G17:I17"/>
    <mergeCell ref="G18:I18"/>
    <mergeCell ref="G23:I23"/>
    <mergeCell ref="J23:L23"/>
    <mergeCell ref="M23:O23"/>
    <mergeCell ref="P23:R23"/>
    <mergeCell ref="P21:R21"/>
    <mergeCell ref="G22:I22"/>
    <mergeCell ref="J22:L22"/>
    <mergeCell ref="G20:I20"/>
    <mergeCell ref="J20:L20"/>
    <mergeCell ref="M20:O20"/>
    <mergeCell ref="M22:O22"/>
    <mergeCell ref="P22:R22"/>
    <mergeCell ref="G21:I21"/>
    <mergeCell ref="J21:L21"/>
    <mergeCell ref="M21:O21"/>
    <mergeCell ref="P20:R20"/>
  </mergeCells>
  <printOptions horizontalCentered="1" verticalCentered="1"/>
  <pageMargins left="0" right="0" top="0.55118110236220474" bottom="0" header="0.31496062992125984" footer="0"/>
  <pageSetup scale="40" fitToHeight="0" orientation="landscape" r:id="rId1"/>
  <headerFooter>
    <oddFooter>&amp;C&amp;G</oddFooter>
  </headerFooter>
  <drawing r:id="rId2"/>
  <legacyDrawingHF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GESTIÓN</vt:lpstr>
      <vt:lpstr>INVERSION</vt:lpstr>
      <vt:lpstr>ACTIVIDADES</vt:lpstr>
      <vt:lpstr>ACTIVIDADES!Área_de_impresión</vt:lpstr>
      <vt:lpstr>GESTIÓN!Área_de_impresión</vt:lpstr>
      <vt:lpstr>INVERSION!Área_de_impresión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ANGELICA.ORTIZ</cp:lastModifiedBy>
  <cp:lastPrinted>2014-02-14T15:16:27Z</cp:lastPrinted>
  <dcterms:created xsi:type="dcterms:W3CDTF">2010-03-25T16:40:43Z</dcterms:created>
  <dcterms:modified xsi:type="dcterms:W3CDTF">2017-08-14T16:16:42Z</dcterms:modified>
</cp:coreProperties>
</file>