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24226"/>
  <mc:AlternateContent xmlns:mc="http://schemas.openxmlformats.org/markup-compatibility/2006">
    <mc:Choice Requires="x15">
      <x15ac:absPath xmlns:x15ac="http://schemas.microsoft.com/office/spreadsheetml/2010/11/ac" url="C:\Users\YULIED.PENARANDA\Desktop\2020\enero\Planes de acción finales\Plan de acción IV trim_2019\"/>
    </mc:Choice>
  </mc:AlternateContent>
  <xr:revisionPtr revIDLastSave="0" documentId="13_ncr:1_{84517810-233D-410D-831F-EA8D7561BB1F}" xr6:coauthVersionLast="45" xr6:coauthVersionMax="45" xr10:uidLastSave="{00000000-0000-0000-0000-000000000000}"/>
  <bookViews>
    <workbookView xWindow="0" yWindow="390" windowWidth="20490" windowHeight="10920" tabRatio="669" activeTab="3" xr2:uid="{00000000-000D-0000-FFFF-FFFF00000000}"/>
  </bookViews>
  <sheets>
    <sheet name="GESTIÓN" sheetId="5" r:id="rId1"/>
    <sheet name="INVERSIÓN" sheetId="6" r:id="rId2"/>
    <sheet name="ACTIVIDADES" sheetId="7" r:id="rId3"/>
    <sheet name="TERRITORIALIZACIÓN" sheetId="8" r:id="rId4"/>
  </sheets>
  <externalReferences>
    <externalReference r:id="rId5"/>
    <externalReference r:id="rId6"/>
  </externalReferences>
  <definedNames>
    <definedName name="_xlnm.Print_Area" localSheetId="2">ACTIVIDADES!$A$1:$V$28</definedName>
    <definedName name="_xlnm.Print_Area" localSheetId="0">GESTIÓN!$A$1:$AW$22</definedName>
    <definedName name="_xlnm.Print_Area" localSheetId="1">INVERSIÓN!$A$1:$AU$29</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P22" i="6" l="1"/>
  <c r="AP23" i="6"/>
  <c r="AP24" i="6"/>
  <c r="AO22" i="6"/>
  <c r="AO23" i="6"/>
  <c r="AO24" i="6"/>
  <c r="AP21" i="6"/>
  <c r="AO21" i="6"/>
  <c r="AO20" i="6"/>
  <c r="AO19" i="6"/>
  <c r="AO17" i="6"/>
  <c r="AO16" i="6"/>
  <c r="AP15" i="6"/>
  <c r="AO15" i="6"/>
  <c r="AR14" i="5" l="1"/>
  <c r="T14" i="7" l="1"/>
  <c r="U24" i="7"/>
  <c r="AN22" i="6" l="1"/>
  <c r="S15" i="7" l="1"/>
  <c r="AN15" i="6" l="1"/>
  <c r="AN21" i="6"/>
  <c r="AO13" i="6"/>
  <c r="AO11" i="6" l="1"/>
  <c r="AC14" i="6"/>
  <c r="AD14" i="6"/>
  <c r="AC15" i="6"/>
  <c r="AD15" i="6"/>
  <c r="AD20" i="6"/>
  <c r="AC21" i="6"/>
  <c r="AD21" i="6"/>
  <c r="AO10" i="6" l="1"/>
  <c r="AN14" i="6"/>
  <c r="AO14" i="6" s="1"/>
  <c r="AN20" i="6"/>
  <c r="S14" i="7"/>
  <c r="AQ14" i="5"/>
  <c r="AP16" i="6" l="1"/>
  <c r="AQ17" i="5" l="1"/>
  <c r="AR17" i="5"/>
  <c r="AR15" i="5"/>
  <c r="AQ15" i="5" l="1"/>
  <c r="AP10" i="6" l="1"/>
  <c r="AR16" i="5"/>
  <c r="AQ16" i="5"/>
  <c r="AM23" i="6" l="1"/>
  <c r="H17" i="6" l="1"/>
  <c r="AP17" i="6" s="1"/>
  <c r="AB15" i="6"/>
  <c r="H13" i="6"/>
  <c r="AP13" i="6" s="1"/>
  <c r="AA23" i="6" l="1"/>
  <c r="AM21" i="6"/>
  <c r="AL15" i="6"/>
  <c r="AM15" i="6"/>
  <c r="AN17" i="5" l="1"/>
  <c r="AO17" i="5" s="1"/>
  <c r="S9" i="7" l="1"/>
  <c r="AN14" i="5" l="1"/>
  <c r="AO14" i="5" s="1"/>
  <c r="AM22" i="6" l="1"/>
  <c r="AU10" i="6"/>
  <c r="AN15" i="5"/>
  <c r="AO15" i="5" s="1"/>
  <c r="S11" i="7"/>
  <c r="AL16" i="6"/>
  <c r="AL10" i="6"/>
  <c r="AM10" i="6" s="1"/>
  <c r="S23" i="7"/>
  <c r="S22" i="7"/>
  <c r="AA20" i="6"/>
  <c r="AD23" i="6"/>
  <c r="AN16" i="5"/>
  <c r="AL14" i="6"/>
  <c r="Z21" i="6"/>
  <c r="AA21" i="6"/>
  <c r="AB21" i="6"/>
  <c r="AL22" i="6"/>
  <c r="AL24" i="6" s="1"/>
  <c r="AD22" i="6"/>
  <c r="AB22" i="6"/>
  <c r="AB23" i="6"/>
  <c r="AC22" i="6"/>
  <c r="H19" i="6"/>
  <c r="AP19" i="6" s="1"/>
  <c r="AA15" i="6"/>
  <c r="AE15" i="6"/>
  <c r="Z15" i="6"/>
  <c r="H11" i="6"/>
  <c r="AP11" i="6" s="1"/>
  <c r="Z22" i="6"/>
  <c r="AK22" i="6"/>
  <c r="M22" i="6"/>
  <c r="M24" i="6" s="1"/>
  <c r="N22" i="6"/>
  <c r="N24" i="6" s="1"/>
  <c r="O22" i="6"/>
  <c r="O24" i="6" s="1"/>
  <c r="P22" i="6"/>
  <c r="P24" i="6" s="1"/>
  <c r="Q22" i="6"/>
  <c r="Q24" i="6" s="1"/>
  <c r="R22" i="6"/>
  <c r="S22" i="6"/>
  <c r="S23" i="6"/>
  <c r="T22" i="6"/>
  <c r="U22" i="6"/>
  <c r="V22" i="6"/>
  <c r="W22" i="6"/>
  <c r="X22" i="6"/>
  <c r="Y22" i="6"/>
  <c r="AA22" i="6"/>
  <c r="AA24" i="6" s="1"/>
  <c r="AN24" i="6"/>
  <c r="T23" i="6"/>
  <c r="U23" i="6"/>
  <c r="V23" i="6"/>
  <c r="W23" i="6"/>
  <c r="X23" i="6"/>
  <c r="Y23" i="6"/>
  <c r="Z23" i="6"/>
  <c r="AC23" i="6"/>
  <c r="AE23" i="6"/>
  <c r="AF23" i="6"/>
  <c r="AG23" i="6"/>
  <c r="AH23" i="6"/>
  <c r="AI23" i="6"/>
  <c r="AJ23" i="6"/>
  <c r="AK23" i="6"/>
  <c r="AL23" i="6"/>
  <c r="AN23" i="6"/>
  <c r="AF24" i="6"/>
  <c r="AG24" i="6"/>
  <c r="AH24" i="6"/>
  <c r="AI24" i="6"/>
  <c r="AJ24" i="6"/>
  <c r="AK21" i="6"/>
  <c r="AK15" i="6"/>
  <c r="Y15" i="6"/>
  <c r="S21" i="7"/>
  <c r="S20" i="7"/>
  <c r="S19" i="7"/>
  <c r="S18" i="7"/>
  <c r="S17" i="7"/>
  <c r="S16" i="7"/>
  <c r="S13" i="7"/>
  <c r="S12" i="7"/>
  <c r="S10" i="7"/>
  <c r="T8" i="7"/>
  <c r="T24" i="7" s="1"/>
  <c r="S8" i="7"/>
  <c r="Y21" i="6"/>
  <c r="X21" i="6"/>
  <c r="W21" i="6"/>
  <c r="U21" i="6"/>
  <c r="T21" i="6"/>
  <c r="S21" i="6"/>
  <c r="R21" i="6"/>
  <c r="Q21" i="6"/>
  <c r="O21" i="6"/>
  <c r="N21" i="6"/>
  <c r="M21" i="6"/>
  <c r="AE20" i="6"/>
  <c r="X20" i="6"/>
  <c r="W20" i="6"/>
  <c r="V20" i="6"/>
  <c r="U20" i="6"/>
  <c r="S20" i="6"/>
  <c r="R20" i="6"/>
  <c r="Q20" i="6"/>
  <c r="H20" i="6"/>
  <c r="AE21" i="6"/>
  <c r="T16" i="6"/>
  <c r="T20" i="6" s="1"/>
  <c r="X15" i="6"/>
  <c r="W15" i="6"/>
  <c r="U15" i="6"/>
  <c r="T15" i="6"/>
  <c r="S15" i="6"/>
  <c r="R15" i="6"/>
  <c r="Q15" i="6"/>
  <c r="O15" i="6"/>
  <c r="N15" i="6"/>
  <c r="M15" i="6"/>
  <c r="AE14" i="6"/>
  <c r="X14" i="6"/>
  <c r="W14" i="6"/>
  <c r="V14" i="6"/>
  <c r="U14" i="6"/>
  <c r="S14" i="6"/>
  <c r="R14" i="6"/>
  <c r="O14" i="6"/>
  <c r="N14" i="6"/>
  <c r="M14" i="6"/>
  <c r="H14" i="6"/>
  <c r="AP14" i="6" s="1"/>
  <c r="AS10" i="6"/>
  <c r="AR10" i="6"/>
  <c r="T14" i="6"/>
  <c r="P17" i="5"/>
  <c r="O17" i="5"/>
  <c r="AP20" i="6" l="1"/>
  <c r="R24" i="6"/>
  <c r="AL20" i="6"/>
  <c r="AM16" i="6"/>
  <c r="U24" i="6"/>
  <c r="AC24" i="6"/>
  <c r="V24" i="6"/>
  <c r="AB24" i="6"/>
  <c r="T24" i="6"/>
  <c r="AK24" i="6"/>
  <c r="Y24" i="6"/>
  <c r="W24" i="6"/>
  <c r="H23" i="6"/>
  <c r="H24" i="6" s="1"/>
  <c r="Z24" i="6"/>
  <c r="AL21" i="6"/>
  <c r="H21" i="6"/>
  <c r="X24" i="6"/>
  <c r="S24" i="6"/>
  <c r="H15" i="6"/>
  <c r="AM24" i="6"/>
  <c r="AD24" i="6"/>
  <c r="AE22" i="6"/>
  <c r="AE24" i="6" s="1"/>
</calcChain>
</file>

<file path=xl/sharedStrings.xml><?xml version="1.0" encoding="utf-8"?>
<sst xmlns="http://schemas.openxmlformats.org/spreadsheetml/2006/main" count="628" uniqueCount="270">
  <si>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</si>
  <si>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</si>
  <si>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</si>
  <si>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</si>
  <si>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</si>
  <si>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</si>
  <si>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</si>
  <si>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</si>
  <si>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</si>
  <si>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</si>
  <si>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</si>
  <si>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</si>
  <si>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</si>
  <si>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</si>
  <si>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</si>
  <si>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</si>
  <si>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</si>
  <si>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</si>
  <si>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</si>
  <si>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</si>
  <si>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</si>
  <si>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</si>
  <si>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</si>
  <si>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</si>
  <si>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</si>
  <si>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</si>
  <si>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</si>
  <si>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</si>
  <si>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</si>
  <si>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</si>
  <si>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</si>
  <si>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</si>
  <si>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</si>
  <si>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</si>
  <si>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</si>
  <si>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</si>
  <si>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</si>
  <si>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</si>
  <si>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</si>
  <si>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</si>
  <si>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</si>
  <si>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</si>
  <si>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</si>
  <si>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</si>
  <si>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</si>
  <si>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</si>
  <si>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</si>
  <si>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</si>
  <si>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</si>
  <si>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</si>
  <si>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</si>
  <si>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</si>
  <si>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</si>
  <si>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</si>
  <si>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</si>
  <si>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</si>
  <si>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</si>
  <si>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</si>
  <si>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</si>
  <si>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</si>
  <si>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</si>
  <si>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</si>
  <si>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</si>
  <si>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</si>
  <si>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</si>
  <si>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</si>
  <si>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</si>
  <si>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</si>
  <si>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</si>
  <si>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</si>
  <si>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</si>
  <si>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</si>
  <si>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</si>
  <si>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</si>
  <si>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</si>
  <si>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</si>
  <si>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</si>
  <si>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</si>
  <si>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</si>
  <si>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</si>
  <si>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</si>
  <si>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</si>
  <si>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</si>
  <si>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</si>
  <si>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</si>
  <si>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</si>
  <si>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</si>
  <si>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</si>
  <si>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</si>
  <si>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</si>
  <si>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</si>
  <si>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</si>
  <si>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</si>
  <si>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</si>
  <si>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</si>
  <si>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</si>
  <si>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</si>
  <si>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</si>
  <si>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</si>
  <si>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</si>
  <si>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DIRECCIONAMIENTO ESTRATÉGICO</t>
  </si>
  <si>
    <t xml:space="preserve">Dirección de Gestión Ambiental </t>
  </si>
  <si>
    <t>Suma</t>
  </si>
  <si>
    <t>Dirección de Gestión Ambiental</t>
  </si>
  <si>
    <t>7517 Promoción de la conservación de bienes y servicios ambientales rurales en Bogotá D.C.</t>
  </si>
  <si>
    <t>Desarrollo rural sostenible</t>
  </si>
  <si>
    <t>Un diagnóstico de áreas para restauración, mantenimiento y/o conservación</t>
  </si>
  <si>
    <t>Unidad</t>
  </si>
  <si>
    <t>suma</t>
  </si>
  <si>
    <t>N/A</t>
  </si>
  <si>
    <t>Identificar predios para la adopción de buenas prácticas productivas</t>
  </si>
  <si>
    <t>Número de predios identificados</t>
  </si>
  <si>
    <t>Predios</t>
  </si>
  <si>
    <t xml:space="preserve">Informes de OPS # 20181361, 20181247, 20181114, 20181228, 20181383 
</t>
  </si>
  <si>
    <t>Aumentar a 200 las hectáreas en proceso de restauración, mantenimiento y/o conservación sobre áreas abastecedoras de acueductos veredales asociadas a ecosistemas de montaña, bosques, humedales, ríos, nacimientos, reservorios y lagos.</t>
  </si>
  <si>
    <t>Hectáreas en proceso en restauración, mantenimiento y/o conservación sobre áreas abstecedoras de acueductos veredales asociadas a montañas, bosques, humedales, ríos, nacimientos, reservorios y lagos.</t>
  </si>
  <si>
    <t>Hectáreas 
(ha)</t>
  </si>
  <si>
    <t>Incremental</t>
  </si>
  <si>
    <t>Duplicar el número de predios con adopción de buenas prácticas productivas que contribuyan a la adaptación y reducción de la vulnerabilidad frente al cambio climático y la promoción del desarrollo sostenible.</t>
  </si>
  <si>
    <t>Número De predios con adopción de buenas prácticas productivas que contribuyan a la adaptación y reducción de la vulnerabilidad frente al cambio climático y la promoción del desarrollo sostenible.</t>
  </si>
  <si>
    <t>Linea1. Mejoramiento de la calidad ambiental del territorio rural</t>
  </si>
  <si>
    <t xml:space="preserve">Línea 2. Gestión ambiental en el buen uso de los bienes servicios ambientales de la ruralidad capitalina  </t>
  </si>
  <si>
    <t>Implementar en 1000 predios acciones de buenas prácticas ambientales en sistemas de producción en sistemas de producción agropecuaria</t>
  </si>
  <si>
    <t>Subdirección de Ecosostemas y Ruralidad - RURALIDAD</t>
  </si>
  <si>
    <t xml:space="preserve"> Aumentar a 200 hectáreas las áreas con procesos de restauración ecológica participativa o conservación y/o mantenimiento en la ruralidad de Bogotana.</t>
  </si>
  <si>
    <t>MEJORAMIENTO DE LA CALIDAD AMBIENTAL DEL TERRITORIO RURAL</t>
  </si>
  <si>
    <t>AUMENTAR A 200 HECTÁREAS LAS ÁREAS CON PROCESOS DE RESTAURACIÓN ECOLÓGICA PARTICIPATIVA O CONSERVACIÓN Y/O MANTENIMIENTO EN LA RURALIDAD BOGOTANA.</t>
  </si>
  <si>
    <t>1, Adelantar procesos de concertación con propietarios de predios a restaurar ecológicamente</t>
  </si>
  <si>
    <t>x</t>
  </si>
  <si>
    <t xml:space="preserve">
2, Realizar acciones de restauración ecológica participativa en áreas de importancia ambiental, así como diseñar un esquema institucional y plan de intervención público privado que apunte a los procesos.
</t>
  </si>
  <si>
    <t xml:space="preserve">3, Realizar un diagnóstico de areas para adelantar acciones de restauración ecológica participativa en la ruralidad. </t>
  </si>
  <si>
    <t>IMPLEMENTAR EN  500 PREDIOS ACCIONES DE BUENAS PRÁCTICAS AMBIENTALES EN SISTEMAS DE PRODUCCIÓN AGROPECUARIA</t>
  </si>
  <si>
    <t>4, Establecer la priorización de predios a vincular y los acuerdos de concertación de acciones de conservación y adaptación al cambio climático con los propietarios de los predios.</t>
  </si>
  <si>
    <t>5, Establecer acciones de conservación y adaptación al cambio climático con fines de protección de los servicios ambientales rurales</t>
  </si>
  <si>
    <t>6, Realizar el seguimiento y mantenimiento a predios intervenidos con acciones de conservación y adaptación al cambio climático.</t>
  </si>
  <si>
    <t>06-Eje transversal Sostenibilidad ambiental basada en la eficiencia energética</t>
  </si>
  <si>
    <t>41-Desarrollo rural sostenibl</t>
  </si>
  <si>
    <t>N.A.</t>
  </si>
  <si>
    <t xml:space="preserve">PROGRAMACIÓN ANUAL </t>
  </si>
  <si>
    <t>5, PONDERACIÓN HORIZONTAL AÑO: 2019</t>
  </si>
  <si>
    <t>Conservar, proteger y/o recuperar de áreas de interés estratégico para la zona rural y sus habitantes como también para la ciudad y la región.</t>
  </si>
  <si>
    <t>Se aporta en la  recuperación de la  la conectividad ecológica entre los ecosistemas de bosque altoandino y páramos integradores de la Estructura Ecológica Principal dentro del Distrito Capital a fin de generar sostenibilidad en el manejo de los bienes y servicios ambientales del Distrito Capital y mejorar su oferta ambiental.</t>
  </si>
  <si>
    <t xml:space="preserve">Se aporta en la  recuperación de la  la conectividad ecológica entre los ecosistemas de bosque altoandino y páramos integradores de la Estructura Ecológica Principal dentro del Distrito Capital a fin de generar sostenibilidad en el manejo de los bienes y servicios ambientales del Distrito Capital y mejorar su oferta ambiental.
</t>
  </si>
  <si>
    <t>8. Capacitación en buenas prácticas productivas, como estrategia de extensión rural</t>
  </si>
  <si>
    <r>
      <t>Archivo digital con Base de Dato
Informes técnicos por cuenca con  registros fotograficos y los documentos soportes cargados en el DRIVE
Informes de contratos OPS 20190201, 20190165, 20190925. 
Informes de contratos OPS 20181119, 20181378, 20180369</t>
    </r>
    <r>
      <rPr>
        <sz val="11"/>
        <color rgb="FFFF0000"/>
        <rFont val="Arial"/>
        <family val="2"/>
      </rPr>
      <t xml:space="preserve">
</t>
    </r>
    <r>
      <rPr>
        <sz val="11"/>
        <rFont val="Arial"/>
        <family val="2"/>
      </rPr>
      <t xml:space="preserve">
</t>
    </r>
  </si>
  <si>
    <r>
      <t xml:space="preserve">Archivo digital con Base de Dato
Informes técnicos por cuenca con  registros fotograficos y los documentos soportes cargados en el DRIVE
Informes de contratos OPS 20190100, 20191088, 20191182, 20191301, 20190964, 20191265.
</t>
    </r>
    <r>
      <rPr>
        <b/>
        <sz val="11"/>
        <rFont val="Arial"/>
        <family val="2"/>
      </rPr>
      <t xml:space="preserve">
</t>
    </r>
    <r>
      <rPr>
        <sz val="11"/>
        <rFont val="Arial"/>
        <family val="2"/>
      </rPr>
      <t xml:space="preserve">Informes de OPS # 20181361, 20181247, 20181114, 20181228, 20181383 
</t>
    </r>
  </si>
  <si>
    <t xml:space="preserve">Archivo digital con Base de Dato
Actas suscritas 
Informes técnicos por cuenca con  registros fotograficos y los documentos soportes cargados en el DRIVE
Informes de contratos OPS 20190201, 20190165, 20190925.
Informes de OPS # 20181119, 20181378, 20180369
</t>
  </si>
  <si>
    <t>7, Planificación del evento para cada una de las 4 cuencas (objetivos, metas, responsables por cuenca, presupuesto, lugar y hora del evento, logistica, promoción  en veredas, articulación con panelistas)</t>
  </si>
  <si>
    <r>
      <t>7, OBSERVACIONES AVANCE TRIMESTRE</t>
    </r>
    <r>
      <rPr>
        <b/>
        <u/>
        <sz val="10"/>
        <color theme="1"/>
        <rFont val="Arial"/>
        <family val="2"/>
      </rPr>
      <t xml:space="preserve">  IV  </t>
    </r>
    <r>
      <rPr>
        <b/>
        <sz val="10"/>
        <rFont val="Arial"/>
        <family val="2"/>
      </rPr>
      <t>DE _</t>
    </r>
    <r>
      <rPr>
        <b/>
        <u/>
        <sz val="10"/>
        <rFont val="Arial"/>
        <family val="2"/>
      </rPr>
      <t>2019</t>
    </r>
    <r>
      <rPr>
        <b/>
        <sz val="10"/>
        <rFont val="Arial"/>
        <family val="2"/>
      </rPr>
      <t>_</t>
    </r>
  </si>
  <si>
    <t xml:space="preserve">Para el cuarto trimestre de 2019, se ejecutaron acciones de elaboración de concertación de los predios del Acueducto Veredal Asoaguasclaras, Vereda El Hato Localidad de Usme y del predio La Floresta, Vereda Pasquilla, Locaidad de Ciudad Bolivar, con el cual se completan 26 predios y acumulado de 98% para la vigencia lo que corresponde a100% de avance en la ejecución de la meta del Plan de Desarrollo. 
</t>
  </si>
  <si>
    <t xml:space="preserve">Para el cuarto trimestre de 2019 se ejecutaron acciones de restauración en 3.49has  consistentes en la protección de áreas de intervención en del Acueducto Veredal Asoaguasclaras, Vereda El Hato Localidad de Usme, evidenciándose un avance de1396m lineales de cerca del bosque de pàramo y bocatoma en la zona de ronda de la quebrada  como estrategia de restauración pasiva y activa  regeneración natural). Tambien se ejecutaron acciones de restauración en 3.63has  consistentes en la protección de nacedero y de áreas de intervención en el predio La Floresta, Vereda Pasquilla, Locaidad de Ciudad Bolivar, evidenciándose un avance de1452m lineales de cerca del bosque alto andino y nacedero en la zona de ronda de la quebrada  como estrategia de restauración pasiva y activa  regeneración natural). Con esto se tiene un consolidado a diciembre de 2019 de195Has.
</t>
  </si>
  <si>
    <r>
      <t xml:space="preserve">Para el cuarto trimestre de 2019, se ejecutaron acciones de elaboración del Dignóstico Ambiental de los predios del Acueducto Veredal Asoaguasclaras, Vereda El Hato Localidad de Usme y del predio La Floresta, Vereda Pasquilla, Locaidad de Ciudad Bolivar, con el cual se completan 26 predios y acumulado de 98% para la vigencia lo que corresponde a100% de avance en la ejecución de la meta del Plan de Desarrollo. </t>
    </r>
    <r>
      <rPr>
        <sz val="9"/>
        <color rgb="FFFF0000"/>
        <rFont val="Arial"/>
        <family val="2"/>
      </rPr>
      <t xml:space="preserve">
</t>
    </r>
  </si>
  <si>
    <t xml:space="preserve">Para el cuarto trimestre de 2019 se ejecutaron acciones de restauración en 3.49has  consistentes en la protección de áreas de intervención en del Acueducto Veredal Asoaguasclaras, Vereda El Hato Localidad de Usme, evidenciándose un avance de1396m lineales de cerca del bosque de páramo y bocatoma en la zona de ronda de la quebrada  como estrategia de restauración pasiva y activa  regeneración natural). También se ejecutaron acciones de restauración en 3.63has  consistentes en la protección de nacedero y de áreas de intervención en el predio La Floresta, Vereda Pasquilla, Localidad de Ciudad Bolívar, evidenciándose un avance de1452m lineales de cerca del bosque alto andino y se realiza la elaboración del Diagnóstico Ambiental de los predios del Acueducto Veredal Asoaguasclaras, Vereda El Hato Localidad de Usme y del predio La Floresta, Vereda Pasquilla, Localidad de Ciudad Bolívar, con el cual se completan 26 predios y acumulado de 98% para la vigencia. 
En el periodo comprendido entre el 01 de julio al 30 de septiembre de 2019 se ejecutaron acciones de restauración en 1,38has  consistentes en la protección de áreas de intervención en el predio La Esperanza (0.36ha) Vereda La Vega Localidad de Sumapaz y el predio El Parque (1.02ha), vereda Santo Domingo de la localidad de Sumapaz, evidenciándose un avance de 492m lineales de cerca en la zona de ronda de la quebrada y protección de bosque como estrategia de restauración pasiva y activa  regeneración natural). Por otro lado se realizaron 2 diagnósticos ambientales  (0,04) con los  cuales se completan 24 predios y acumulado de 44% para la vigencia lo que corresponde a 88 % de avance en la ejecución de la meta del Plan de Desarrollo. Estos  nuevos diagnósticos ambientales corresponde al predio del Acueducto Veredal Asoaguasclaras (27Ha) vereda El Hato de la localidad de Usme y en el Predio El Edén (29,07 has), Vereda Verjón Bajo Localidad de Santa Fe.
En el segundo trimestre, con corte al 30 de junio se ejecutaron acciones de restauración referidas a la protección en el predio La Esperanza, Vereda La Vega, Localidad de Sumapaz, firmando acta de entrega de insumos agropecuarios, se inició proceso de Restauración Ecológica Participativa en el predio; en el último tercio del trimestre se ejecutaron acciones de restauración con el levantamiento de aproximadamente 310 metros  lineales de cerca en la zona de ronda de la quebrada en un  área de 0.69 has como estrategia de restauración pasiva ( regeneración natural) en zona de ronda de quebrada. 
Para el primer trimestre del 2019 se ejecutaron acciones de restauración referidas a la protección de los predios intervenidos en 5,80 has en la Localidad de Santa Fé: predio CIMA I, predio CIMA II y predio CIMA II-A en la vereda Verjón Bajo, quebrada Hoya Honda, con un área total de 4.32 has, y Localidad de Usme: predio El Silencio, vereda Margaritas, en 1.48 has se efectuó el levantamiento para la cerca de protección en un nacedero.
</t>
  </si>
  <si>
    <t xml:space="preserve">En el IV triemestre dle 2019 se identificaron 40 nuevos predios distribuidos así: 
Cuenca del Rio Tunjuelo: 4 ubicados en la Localidad de Usme (Predio Ojo de Agua y predio La herencia, Predio San Jorge y predio La Esperanza) y 2 predios en la localidad de Ciudad Bolívar (Predio La isla Lote Jardín Aliso El Mochuelo y predio La Marcella)
Cuenca del Río Teusacá: 1  predio ubicado en la Localidad de Chapinero Predio El Establo, 2  predios ubicados en la Localidad Santa fe (Predio Los Pinos 2 , Predio El Triunfo y 2 predios ubicados en  Localidad Usme Franja de adecuación (Predio Las Violetas y Predio El Recreo)
Cuenca Rio blanco: 13 predios ubicados así: en la vereda Santa Rosa predio Escuela Santa Rosa,  Vereda Nazareth Predio Escuela Nazareth, Vereda Raizal Predios La Arenera, Latico y Escuela Raizal, Vereda Animas Escuela Animas, Vereda Peñaliza escuela Peñaliza, Vereda Animas: (1) Predio Laguna Grande, Vereda Peñaliza: (2) Predio Buenos Aires y Predio El Cucuyal,  (vereda Raizal, predio La Quinta 2 vereda Peñaliza – predio Bellavista y vereda Animas – predio La Palma). 
Rio Sumapaz 16 predios ubicados así, Vereda Lagunitas Predios buenos Aures, El Gobernador y La Primavera, Vereda Tunal Bajo Predio El Vergel, Santa Rosa y San José, Vereda La Unión predio Gimnasio Juan de la Cruz y vereda San Antonio Predio El Escobal, predios, vereda nueva granada predio Escuela el Salitre, vereda Santo Domingo predio Santa teresita y vereda el Toldo predio La Aguadita, Vereda Lagunitas predio Golondrinas, vereda El Toldo predio La Colonia, vereda San Juan predio La Tunjuela, vereda Sam José Predio Gimnasio campo San juan y vereda Capitolio predio El Milagro). Estos predios se vincularon con el fin de que adopten buenas prácticas ambientales.
</t>
  </si>
  <si>
    <t xml:space="preserve">El acumulado de predios vinculados en Buenas Prácticas a diciembre de 2019 es de 938 predios de los cuales en el cuarto trimestre del 2019 se vincularon 40 nuevos predios localizados asi:  Cuenca del Rio Tunjuelo: 4 ubicados en la Localidad de Usme (Predio Ojo de Agua y predio La herencia, Predio San Jorge y predio La Esperanza) y 2 predios en la localidad de Ciudad Bolívar (Predio La isla Lote Jardín Aliso El Mochuelo y predio La Marcella)
Cuenca del Río Teusacá: 1  predio ubicado en la Localidad de Chapinero Predio El Establo, 2  predios ubicados en la Localidad Santa fe (Predio Los Pinos 2 , Predio El Triunfo y 2 predios ubicados en  Localidad Usme Franja de adecuación (Predio Las Violetas y Predio El Recreo)
Cuenca Rio blanco: 13 predios ubicados así: en la vereda Santa Rosa predio Escuela Santa Rosa,  Vereda Nazareth Predio Escuela Nazareth, Vereda Raizal Predios La Arenera, Latico y Escuela Raizal, Vereda Animas Escuela Animas, Vereda Peñaliza escuela Peñaliza, Vereda Animas: (1) Predio Laguna Grande, Vereda Peñaliza: (2) Predio Buenos Aires y Predio El Cucuyal,  (vereda Raizal, predio La Quinta 2 vereda Peñaliza – predio Bellavista y vereda Animas – predio La Palma). 
Rio Sumapaz 16 predios ubicados así, Vereda Lagunitas Predios buenos Aures, El Gobernador y La Primavera, Vereda Tunal Bajo Predio El Vergel, Santa Rosa y San José, Vereda La Unión predio Gimnasio Juan de la Cruz y vereda San Antonio Predio El Escobal, predios, vereda nueva granada predio Escuela el Salitre, vereda Santo Domingo predio Santa teresita y vereda el Toldo predio La Aguadita, Vereda Lagunitas predio Golondrinas, vereda El Toldo predio La Colonia, vereda San Juan predio La Tunjuela, vereda Sam José Predio Gimnasio campo San juan y vereda Capitolio predio El Milagro). Estos predios se vincularon con el fin de que adopten buenas prácticas ambientales.
El acumulado de predios vinculados para buenas prácticas a septiembre del 2019 es de 898 de los cuales en el tercer trimestre del 2019, con corte al 25 de septiembre, se vincularon  46 nuevos predios localizados en:  Cuenca de Río Tunjuelo: 8 predios en las localidades de ciudad bolívar(6 predios) y Usme(2 predios), Cuenca del Río Teusacá: 2  predios ubicados en la localidad de Suba ( 1 predio) y en la localidad de Santa Fe predio (1 predio) Cuenca del Río Blanco: 19 predios ubicados en las veredas de: Betania(2 predios),  Itsmo (1 predio),  Nazareth(1 predio),  Peñaliza(6 predios),  Raizal(6 predios), Sopas(2 predios), Ríos(1 predio). Cuenca del Río Sumapaz: 17 predios ubicados en las siguientes veredas: Vereda Tunal alto(2 predios), Vereda El toldo(1 predio, Vereda La unión(1 predio), Vereda San Antonio(1 predio), Vereda Vegas(3 predios), Vereda Chorreras(2 predios), Vereda Santo domingo(1 predio Vereda San Juan (1 predio), Vereda Lagunitas(4 predios), Vereda Capitolio(1 predio). 
El acumulado de predios vinculados para buenas prácticas a junio del 2019 es de 852 de los cuales en el segundo trimestre del 2019, con corte al 30 de junio, se vincularon  11 nuevos predios localizados en:  Cuenca de Río Tunjuelo: 2 predios , Predio Siberia Usuario Javier Pérez y predio Patio Bonito usuario Sebastian Hurtado; 2 predios Localidad de Usme, Predio El Porvenir Usuario Jorge Huertas, Predio Santa Isable Usuario Lucas Salazar,  Cuenca Teusacá:  3 predios, Cafuerte Villa Nidia Usuario juan David Buitrago,  predio Lote 5 usuario Juan Reyes y  predio La Rosita usuario Emperatriz Quevedo, Cuenca Río Blanco: 1 Predio La Esmeralda usuario Erly Chaparro, y Cuenca Río Sumapaz: 2 predios, La Palma usuario Evangelio Rey  y La Francia usuario William Guevara. Localidad de Ciudad Bolívar Predio – Villa Aurora Usuario Usuarios Martín Fonseca y Diana García.  Otros 3 predios en Cuenca de Río Tunjuelo: 2 predios Localidad de Usme, Predio El Porvenir Usuario Jorge Huertas, Predio Santa Isable Usuario Lucas Salazar,  Localidad de Ciudad Bolivar Predio – Villa Aurora Usuario Usuarios Martín Fonseca y Diana García.  
En el primer trimestre del 2019, A marzo de 2019 se vincularon 28 nuevos predios en adopción de nuevas prácticas, distribuidos así: en la cuenca de Río Blanco 6, en la cuenca Río Tunjuelo 5, en la cuenca de Río Sumapaz 11  y en la cuenca de Rio Teusacá 6.  También, se realizaron 287 visitas de seguimiento distribuidas en las diferentes cuencas así:  Cuenca RíoTeusacá, localidad de Santa Fe ( 39), Chapinero (9), Franja de adecuación(2); Cuenca Río Tunjuelo, localidad de Usme (57), Ciudad Bolívar (50), Cuenca de Río Blanco (60), y Cuenca de Río Sumapaz (70), todos con acciones de Reconversión productiva. 
A diciembre del 2018 se contaba con 813 predios de los cuales 125 predios se vincularon durante los 2017 y 556 predios  en 2016.  
</t>
  </si>
  <si>
    <t>Para el periodo comprendió entre octubre, noviembre y diciembre se realizan 310 vistas de seguimiento distribuidas así: Cuenca Río Tunjuelo: localices de Usme y Ciudad Bolívar 53 visitas, Cuenca del Río Teusacá: 73 visitas en las localidades de Santa Fe, Chapinero y franja de adecuación, Cuenca de Rio Blanco: 52 visitas de seguimiento y cuenca del Rio Sumapaz 132 visitas, Por medio de las visitas de seguimiento se logró verificar un avance en adopción de buenas prácticas en temas de diversificación de la huerta casera por medio de la seguridad alimentaria, por otro lado a través de la entrega se insumos se logró conservar bosques de importancia ecológica en la zona rural y se logró el cuidado, protección y conservación del recurso hídrico.</t>
  </si>
  <si>
    <t>Durante el IV trimestre de 2019 se realizaron las siguientes planificaciones así: se realizó la Planificación y desarrollo de capacitaciones en la cuenca de Rio Sumapaz cuyo objetivo general se destinó a adoptar buenas practicas pecuarias, buenas prácticas ambientales, buenas prácticas agrícolas, Política pública de Ruralidad y Restauración ecológica participativa. Y planificación de capacitación para presidentes de acueductos veredales en la vereda de animas localidad de Sumapaz cuenca Río Blanco</t>
  </si>
  <si>
    <t xml:space="preserve">En el último trimestre se realizó  capacitación de buenas prácticas productivas en la cuenca de Rio Sumapaz de la localidad de Sumapaz a cargo de los profesionales destinados en esta localidad. Y se  realizó  capacitación de Restauración Ecológica Participativa en la localidad de Sumapaz, cuenca del río blanco, Vereda Animas, con presidentes de acueductos veredales de la zona.
</t>
  </si>
  <si>
    <t xml:space="preserve">Durante el IV trimestre en mención se desarrollaron acciones en las cuenca de: Río Tunjuelo localices de Usme y ciudad Bolívar, en la Cuenca del Rio Teusacá localidades de Santa Fe y Chapinero, en la localidad de Sumapaz cuenca del río Blanco y río Sumapaz, y posterior en las localidades de Usaquén, Suba y la zona de franja de adecuación en Usme.
En estas localidades se desarrollaron acciones concernientes a reconversión productiva, como: seguridad alimentaria y autoabastecimiento, Diversificación de la huerta casera, Propagación de especies promisorias y/o ancestrales en predios y especies propagadas, Seguimiento huerta, posterior también se realizaron acción para la conservación de bosques y protección del recurso hídrico a través de os aislamientos de nacederos o cuerpos de agua, y el enriquecimiento de quebradas, ríos. 
Se desarrollaron acciones concernientes al uso de abonos orgánicos a través de lombricultivos, caldos microbianos. 
Y posterior acciones para la adopción de buena práctica, pecuaria, agrícola y ambiental, con el suministro de los insumos dados por la Secretaria Distrital de Ambiente para mejora de las prácticas ambientales. 
</t>
  </si>
  <si>
    <t xml:space="preserve">Para el cuarto trimestre de 2019 se ejecutaron acciones de restauración en 3.49has  consistentes en la protección de áreas de intervención en del Acueducto Veredal Asoaguasclaras, Vereda El Hato Localidad de Usme, evidenciándose un avance de1396m lineales de cerca del bosque de pàramo y bocatoma en la zona de ronda de la quebrada  como estrategia de restauración pasiva y activa  regeneración natural). Tambien se ejecutaron acciones de restauración en 3.63has  consistentes en la protección de nacedero y de áreas de intervención en el predio La Floresta, Vereda Pasquilla, Locaidad de Ciudad Bolivar, evidenciándose un avance de1452m lineales de cerca del bosque alto andino y nacedero en la zona de ronda de la quebrada  como estrategia de restauración pasiva y activa  regeneración natural). Con esto se tiene un consolidado a diciembre de 2019 de195Has.
Al 30 de septiembre de 2019 se cuenta con un consolidado de 187,88Has de las cuales  en el tercer trimestre se ejecutaron actividades de restauración participativa en 1.38has consistentes en la protección de áreas de intervención en el predio La Esperanza (0.36Ha), Vereda La Vega Localidad de Sumapaz y el predio El Parque (1.02Ha ), vereda Santo Domingo de la localidad de Sumapaz; se instalaron 492m lineales de cerca en la zona de ronda de la quebrada y protección de bosque como estrategia de restauración pasiva y  regeneración natural). Para el segundo trimestre, con corte al 30 de junio se ejecutaron acciones de restauración en 0,69 has  consistentes en la protección de áreas de intervención en el predio La Esperanza, Vereda La Vega, Localidad de Sumapaz, se ejecutaron acciones de restauración  en este mismo predio consistente en el  levantamiento de aproximadamente 310 metros  lineales de cerca en la zona de ronda de la quebrada como estrategia de restauración pasiva (regeneración natural).  Para el primer trimestre del 2019 se ejecutaron acciones de restauración referidas a la protección de los predios intervenidos en 5,80 has con cercado, mediante ahoyados, hincados, instalación de postes para cerca de protección con alambre de púa así: Localidad de Santa Fé: predio CIMA I, predio CIMA II y predio CIMA II-A en la vereda Verjón Bajo, quebrada Hoya Honda, con un área total de 4.32 has, con la cual se finalizan las acciones de restauración en dichos predios, incluyendo plantación de coberturas (100% ejecutado);  Localidad de Usme: predio El Silencio, vereda Margaritas, con un área avanzada de 1.48 has se efectuó el levantamiento para la cerca de protección en un nacedero (77% de avance). ; También se firmaron 28 actas de intervención. 
Con lo   Lo anterior contribuye al cumplimiento de la meta de 195h en la ejecucíon de 2019, 180.1 en la vigencia 2018, 117,5H en la vijencia de 2017 y 62,33H en la vigencia 2016. 
</t>
  </si>
  <si>
    <t xml:space="preserve">en la vigencia 2019 se lograron vincular 125 predios de los cuales se distribuyeron asi: Cuenca Río Tunjuelo 24 predios, Cuenca de Río Teusacá 16 predios, Cuenca de Río Blanco 39 predios y Cuenca Río Suamapaz 46 predios. 
El acomulado de predios vinculados en Buenas Prácticas a diciembre de 2019 es de 938 predios de los cuales en el cuarto trimestre del 2019 se vincularon 40 nuevos predios localizados asi:  Cuenca del Rio Tunjuelo: 4 ubicados en la Localidad de Usme (Predio Ojo de Agua y predio La herencia, Predio San Jorge y predio La Esperanza) y 2 predios en la localidad de Ciudad Bolívar (Predio La isla Lote Jardín Aliso El Mochuelo y predio La Marcella)
Cuenca del Río Teusacá: 1  predio ubicado en la Localidad de Chapinero Predio El Establo, 2  predios ubicados en la Localidad Santa fe (Predio Los Pinos 2 , Predio El Triunfo y 2 predios ubicados en  Localidad Usme Franja de adecuación (Predio Las Violetas y Predio El Recreo)
Cuenca Rio blanco: 13 predios ubicados así: en la vereda Santa Rosa predio Escuela Santa Rosa,  Vereda Nazareth Predio Escuela Nazareth, Vereda Raizal Predios La Arenera, Latico y Escuela Raizal, Vereda Animas Escuela Animas, Vereda Peñaliza escuela Peñaliza, Vereda Animas: (1) Predio Laguna Grande, Vereda Peñaliza: (2) Predio Buenos Aires y Predio El Cucuyal,  (vereda Raizal, predio La Quinta 2 vereda Peñaliza – predio Bellavista y vereda Animas – predio La Palma). 
Rio Sumapaz 16 predios ubicados así, Vereda Lagunitas Predios buenos Aures, El Gobernador y La Primavera, Vereda Tunal Bajo Predio El Vergel, Santa Rosa y San José, Vereda La Unión predio Gimnasio Juan de la Cruz y vereda San Antonio Predio El Escobal, predios, vereda nueva granada predio Escuela el Salitre, vereda Santo Domingo predio Santa teresita y vereda el Toldo predio La Aguadita, Vereda Lagunitas predio Golondrinas, vereda El Toldo predio La Colonia, vereda San Juan predio La Tunjuela, vereda Sam José Predio Gimnasio campo San juan y vereda Capitolio predio El Milagro). Estos predios se vincularon con el fin de que adopten buenas prácticas ambientales.
Con lo anterior se llega a un total acumulado al plan de Desarrollo de 938 predios a diciembre de 2019, de los cuales 132 predios se vincularon en 2018,  125 predios se vincularon durante el 2017 y 556 en la vigencia 2016.
</t>
  </si>
  <si>
    <t xml:space="preserve">Durante la ejecución del 2019 se llega a un total acumulado al plan de Desarrollo de 438 predios a diciembre de 2019, de los cuales 132 predios se vincularon en 2018,  125 predios se vincularon durante el 2017 y 56 en la vigencia 2016.
En el IV trimestre del 2019 se identificaron 40 nuevos predios distribuidos así: 
Cuenca del Rio Tunjuelo: 4 ubicados en la Localidad de Usme (Predio Ojo de Agua y predio La herencia, Predio San Jorge y predio La Esperanza) y 2 predios en la localidad de Ciudad Bolívar (Predio La isla Lote Jardín Aliso El Mochuelo y predio La Marcella)
Cuenca del Río Teusacá: 1  predio ubicado en la Localidad de Chapinero Predio El Establo, 2  predios ubicados en la Localidad Santa fe (Predio Los Pinos 2 , Predio El Triunfo y 2 predios ubicados en  Localidad Usme Franja de adecuación (Predio Las Violetas y Predio El Recreo)
Cuenca Rio blanco: 13 predios ubicados así: en la vereda Santa Rosa predio Escuela Santa Rosa,  Vereda Nazareth Predio Escuela Nazareth, Vereda Raizal Predios La Arenera, Latico y Escuela Raizal, Vereda Animas Escuela Animas, Vereda Peñaliza escuela Peñaliza, Vereda Animas: (1) Predio Laguna Grande, Vereda Peñaliza: (2) Predio Buenos Aires y Predio El Cucuyal,  (vereda Raizal, predio La Quinta 2 vereda Peñaliza – predio Bellavista y vereda Animas – predio La Palma). 
Rio Sumapaz 16 predios ubicados así, Vereda Lagunitas Predios buenos Aures, El Gobernador y La Primavera, Vereda Tunal Bajo Predio El Vergel, Santa Rosa y San José, Vereda La Unión predio Gimnasio Juan de la Cruz y vereda San Antonio Predio El Escobal, predios, vereda nueva granada predio Escuela el Salitre, vereda Santo Domingo predio Santa teresita y vereda el Toldo predio La Aguadita, Vereda Lagunitas predio Golondrinas, vereda El Toldo predio La Colonia, vereda San Juan predio La Tunjuela, vereda Sam José Predio Gimnasio campo San juan y vereda Capitolio predio El Milagro). Estos predios se vincularon con el fin de que adopten buenas prácticas ambientales.
</t>
  </si>
  <si>
    <t xml:space="preserve">Nuevospredios entran en proceso de conservación de sus bosques quebradas y nacimientos, igualmente mediante las acciones de implementación de buenas prácticas se reducirá el impacto ambiental en recursos como agua, suelo y biodiversidad.
</t>
  </si>
  <si>
    <t xml:space="preserve">Se logra incluir nuevos predios a los proceso de conservación de bosques, quebradas y nacimientos,  en los cuales se inicia con la implementación de buenas prácticas, mitigando  el impacto ambiental protegiendo los recursos de agua, suelo y biodiversidad. </t>
  </si>
  <si>
    <t xml:space="preserve">Se logra incluir nuevos predios a los proceso de conservación de bosques, quebradas y nacimientos,  donde inican con la implementación de buenas prácticas, mitigando  el impacto ambiental protegiendo los recursos de agua, suelo y biodiversidad. </t>
  </si>
  <si>
    <t>Para el cuarto trimestre de 2019, se ejecutaron acciones de elaboración del Diagnóstico Ambiental de los predios del Acueducto Veredal Asoaguasclaras, Vereda El Hato Localidad de Usme y del predio La Floresta, Vereda Pasquilla, Localidad de Ciudad Bolívar, con el cual se completan 26 predios y acumulado de 100% en la vigencia 2019 lo que corresponde a un 90% de avance al cuatrienio.
En el periodo comprendido entre el 01 de julio al 30  de septiembre de 2019 se realizaron 2 diagnósticos ambientales  (0,04) con lo cual el acumulado para la vigencia es de 0,08 que corresponde a un cumplimiento de 80% para la vigencia,  completándose 24 predios lo que corresponde a 88% de avance en la ejecución de la meta del Plan de Desarrollo en el cuatrienio; los predios son: predio Acueducto Aguas Claras (27 has) en la vereda El Hato localidad de Usme y Predio El Edén (29,07 has) vereda Verjón Bajo Localidad de Santa Fe. En el segundo trimestre de 2019, con corte al 30 de junio se realizó 1 diagnóstico ambiental (0,02) con el cual se completan 22 predios y acumulado de 22% para la vigencia lo que corresponde a 84 % de avance en la ejecución de la meta del Plan de Desarrollo. Este diagnóstico se realizó en el Predio La Esperanza (0,69 has), Vereda Las Vegas Localidad de Sumapaz, para un total de 186,5 has. En el primer trimestre, con corte al 30 de marzo de 2019 se realizó 1 diagnóstico ambiental con el cual se completan 21 predios con un acumulado del 20% para la vigencia y 82% de avance en la ejecución de la meta del Plan de Desarrollo. Este diagnóstico se realizó en la Vereda Margaritas, predio el Silencio con un área de 9,06 has en la localidad de Usme.  para un total de 195H,  Lo anterior contribuye al cumplimiento de la meta de un diagnóstico para 200 ha en restauración ecológica participativa en suelo rural.
A diciembre de 2018 se completaron veinte (20) predios distribuidos por localidades de la siguiente manera: Localidad de Usme: San Luis (A.V Agua linda Chiguaza 8 Ha), Horizonte, Delirios, Manantial, La Palma (A.V Acuamarg, 1,16 ha), Jamaica 2 (A.V Arrayanes- Argentina , 1,5 ha), El Destino (A.VDestino 24.4 ha), Uval 01 y La Toscana (A.V Aguas Doradas 11.3 ha), La Australia y Biter Nº13 ( A.V Aguas Claras Olarte 1.76 ha), Los Alisos-El Pardo (0.51 ha), Santa Inés-El Mortiño-La Graciela ( 1.52 Ha) Santa Cecilia (0.33 ha). Localidad de Ciudad Bolívar: El Salero (A.V Saltonal 17,5 ha), La Palma (A.V Pasquilla Centro 3,3 ha), El Recuerdo (A.V Piedra Parada 13 ha), La Riviera y Buenos Aires (A.V Asoporquera 1,7 ha), El Pedregal (28.5 ha), Oasis, Delirios (0.97 ha), predio Santa Cruz (11.5 ha) y predio El Triunfo (11.93 ha). Localidad de Sumapaz: La Pradera (A.V Asouan 0.72 ha), La Hungría (6.24ha). Localidad de Santa Fe: Cima I, Cima II, Cima 2A (32.9 ha) estos predios corresponden a 178.74 Ha.  Que equivale a un 0.30 con un acumulado de 100%. A Diciembre de 2017, se avanzó en 0,35 con un acumulado de 100%. En Diciembre de 2016, se avanzó 0,15.</t>
  </si>
  <si>
    <t xml:space="preserve">Archivo digital con Base de Dato
Informes técnicos por cuenca con  registros fotograficos y los documentos soportes cargados en el DRIVE
Informes de contratos OPS 20190100, 20191088, 20191182, 20191301, 20190964, 20191265.
Informes de OPS # 20181361, 20181247, 20181114, 20181228, 20181383 
</t>
  </si>
  <si>
    <t>PROGRAMACIÓN ACTUALIZACIÓN Y SEGUIMIENTO DEL PLAN DE ACCIÓN
Actualización y seguimiento a territorialización de la inversión</t>
  </si>
  <si>
    <t>PROYECTO:</t>
  </si>
  <si>
    <t>PERIODO:</t>
  </si>
  <si>
    <t>1 COD. META</t>
  </si>
  <si>
    <t>2 Meta Proyecto</t>
  </si>
  <si>
    <t>3 Nombre -Punto de inversión (Escala: Localidad Especial Distrital)
Breve descripción del punto de inversión.</t>
  </si>
  <si>
    <t>4 Variable</t>
  </si>
  <si>
    <t>5 Programación-Actualización</t>
  </si>
  <si>
    <t xml:space="preserve">6 ACTUALIZACIÓN </t>
  </si>
  <si>
    <t>7EJECUTADO</t>
  </si>
  <si>
    <t>8 LOCALIZACIÓN GEOGRÁFICA</t>
  </si>
  <si>
    <t>9  POBLACIÓN</t>
  </si>
  <si>
    <t>Marzo</t>
  </si>
  <si>
    <t>Junio</t>
  </si>
  <si>
    <t>Septiembre</t>
  </si>
  <si>
    <t>Diciembre</t>
  </si>
  <si>
    <t>81 LOCALIDADES</t>
  </si>
  <si>
    <t>82 UPZ</t>
  </si>
  <si>
    <t>83 BARRIO</t>
  </si>
  <si>
    <t>84 PUNTO LÍNEA O POLÍGONO</t>
  </si>
  <si>
    <t>85 ÁREA DE INFLUENCIA</t>
  </si>
  <si>
    <t>91 NUMERO DE HOMBRES</t>
  </si>
  <si>
    <t>92 NUMERO DE MUJERES</t>
  </si>
  <si>
    <t xml:space="preserve">NUMERO INTERSEXUAL </t>
  </si>
  <si>
    <t>93 GRUPO ETARIO</t>
  </si>
  <si>
    <t>94 CONDICION POBLACIONAL</t>
  </si>
  <si>
    <t>95 GRUPOS ETNICOS</t>
  </si>
  <si>
    <t>96 TOTAL POBLACIÓN
PERSONAS/CANTIDAD</t>
  </si>
  <si>
    <t>Aumentar a 200 hectáreas las áreas con procesos de restauración ecológica participativa o conservación y/o mantenimiento en la ruralidad de Bogotana.</t>
  </si>
  <si>
    <t>Localidad de sumapaz</t>
  </si>
  <si>
    <t>Magnitud Vigencia</t>
  </si>
  <si>
    <t>Sumapaz</t>
  </si>
  <si>
    <t xml:space="preserve"> Upr Rio Blanco </t>
  </si>
  <si>
    <t>Polígono</t>
  </si>
  <si>
    <t>cuencas  Río Blanco</t>
  </si>
  <si>
    <t>N.D.</t>
  </si>
  <si>
    <t>Recursos Vigencia</t>
  </si>
  <si>
    <t>Magnitud Reservas</t>
  </si>
  <si>
    <t>Reservas Presupuestales</t>
  </si>
  <si>
    <t>Localidad de Usme 
soAguasClaras_acueductoVeredal</t>
  </si>
  <si>
    <t>Usme</t>
  </si>
  <si>
    <t>Upr Rio Tunjuelo</t>
  </si>
  <si>
    <t>cuencas Rio Tunjuelo</t>
  </si>
  <si>
    <t xml:space="preserve">Localidad Ciudad Bolívar: vereda pasquilla predio La Floresta </t>
  </si>
  <si>
    <t>Ciudad Bolívar</t>
  </si>
  <si>
    <t>cuenca río Tunjuelo</t>
  </si>
  <si>
    <t>Localidad  de Santa Fe</t>
  </si>
  <si>
    <t xml:space="preserve">Santa Fe </t>
  </si>
  <si>
    <t>No Aplica</t>
  </si>
  <si>
    <t>cuenca del Teusacá</t>
  </si>
  <si>
    <t xml:space="preserve">Localidad  de Chapinero </t>
  </si>
  <si>
    <t>Chapinero</t>
  </si>
  <si>
    <t>TOTAL MP1</t>
  </si>
  <si>
    <t>TOTAL MAGNITUD</t>
  </si>
  <si>
    <t>TOTAL RECURSOS VIGENCIA</t>
  </si>
  <si>
    <t>roral magnitud reservas</t>
  </si>
  <si>
    <t>cuencas Río Tunjuelo</t>
  </si>
  <si>
    <t>50710000.00</t>
  </si>
  <si>
    <t>107266000.00</t>
  </si>
  <si>
    <t>11012453.00</t>
  </si>
  <si>
    <t>16974553.00</t>
  </si>
  <si>
    <t xml:space="preserve">  10016 Localidad de Usme - ASO AGUAS CLARAS_- ACUEDUCTO VEREDAL
</t>
  </si>
  <si>
    <t>108201429.00</t>
  </si>
  <si>
    <t>51100438.00</t>
  </si>
  <si>
    <t>Localidad de Ciudad Bolívar: Cuenca Río  Tunjuelo:  2 predios en la localidad de Ciudad Bolívar (Predio La isla Lote Jardín Aliso El Mochuelo y predio La Marcella)</t>
  </si>
  <si>
    <t>15604430.00</t>
  </si>
  <si>
    <t>29110051.00</t>
  </si>
  <si>
    <t>72330768.00</t>
  </si>
  <si>
    <t>Localidad Suba: Predios en localidad Suba  ( Se georreferencia y se continua el reporte en los puntos 10011 10012  y 10013.)</t>
  </si>
  <si>
    <t>Suba</t>
  </si>
  <si>
    <t>No aplica</t>
  </si>
  <si>
    <t>cuenca Torca</t>
  </si>
  <si>
    <t>24678500.00</t>
  </si>
  <si>
    <t>17066859.00</t>
  </si>
  <si>
    <t>10011 
Localidad Suba: Predio   Predio  2 Lote 5 (10012)- La Rosita Emperatriz</t>
  </si>
  <si>
    <t>Localidad Suba: Predio   Predio  2 Lote 5 (10012)- La Rosita Emperatriz</t>
  </si>
  <si>
    <t>Localidad Suba: Predio  La Rosita Emperatriz Quevedo (10013)</t>
  </si>
  <si>
    <t xml:space="preserve">Usaquen (Usaquen  (Shapefile da en Usaquen 10010 predio Cafuerte Nidia) </t>
  </si>
  <si>
    <t>Usquen</t>
  </si>
  <si>
    <t>Chapinero: Localidad Chapinero: 1 predio  Cuenca de Rio Teusacá:Vereda Verjón bajoPredio El Establo</t>
  </si>
  <si>
    <t>cuenca Teusacá</t>
  </si>
  <si>
    <t>17534000.00</t>
  </si>
  <si>
    <t>19702564.00</t>
  </si>
  <si>
    <t>Localidad Santa Fe:  2  predios ubicados en la Localidad Santa fe (Predio Los Pinos 2  Predio El Triunfo)
 Se georreferencia en los puntos 10014 y 10015.</t>
  </si>
  <si>
    <t xml:space="preserve">10014 Localidad Santa Fe
PREDIO LA CABUYA - CUENCA TUSACA
</t>
  </si>
  <si>
    <t xml:space="preserve">10015 Localidad Santa Fe
PREDIO - RESERVA ECOLIGICA - CUENCA TEUSACA
</t>
  </si>
  <si>
    <t xml:space="preserve"> Upr Rio Blanco Upr Rio Sumapaz </t>
  </si>
  <si>
    <t>cuencas río Sumapaz</t>
  </si>
  <si>
    <t>9438000.00</t>
  </si>
  <si>
    <t>329263000.00</t>
  </si>
  <si>
    <t>33870029.00</t>
  </si>
  <si>
    <t>65544036.00</t>
  </si>
  <si>
    <t>112283619.00</t>
  </si>
  <si>
    <t>TOTAL MP3</t>
  </si>
  <si>
    <t>Recursos reservas</t>
  </si>
  <si>
    <t>TOTALES - PROYECTO</t>
  </si>
  <si>
    <t>TOTALES Rec. Vigencia</t>
  </si>
  <si>
    <t>TOTALES Rec. Reservas</t>
  </si>
  <si>
    <t>TOTAL PRESUPUESTO</t>
  </si>
  <si>
    <t>Se modifica el código se incluye encabezado y control de cambios</t>
  </si>
  <si>
    <t xml:space="preserve"> Localidad de Usme 1:  Cuenca Río  Tunjuelo 4 ubicados en la Localidad de Usme (Predio Ojo de Agua y predio La herencia Predio San Jorge y predio La Esperanza)
 Localidad de Usme 2:   2 predios Franja de adecuación Usme (Predio Las Violetas y Predio El Re</t>
  </si>
  <si>
    <t>Localidad de Sumapaz 29 predios  Cuenca Rio blanco: 13 predios ubicados así: en la vereda Santa Rosa predio Escuela Santa Rosa  Vereda Nazareth Predio Escuela Nazareth Vereda Raizal Predios La Arenera Latico y Escuela Raizal Vereda Animas Escuela Animas V</t>
  </si>
  <si>
    <t>A diciembre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</si>
</sst>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quot;$&quot;\ * #,##0.00_);_(&quot;$&quot;\ * \(#,##0.00\);_(&quot;$&quot;\ * &quot;-&quot;??_);_(@_)"/>
    <numFmt numFmtId="166" formatCode="_(* #,##0.00_);_(* \(#,##0.00\);_(* &quot;-&quot;??_);_(@_)"/>
    <numFmt numFmtId="167" formatCode="_-* #,##0.00\ &quot;€&quot;_-;\-* #,##0.00\ &quot;€&quot;_-;_-* &quot;-&quot;??\ &quot;€&quot;_-;_-@_-"/>
    <numFmt numFmtId="168" formatCode="_-* #,##0.00\ _€_-;\-* #,##0.00\ _€_-;_-* &quot;-&quot;??\ _€_-;_-@_-"/>
    <numFmt numFmtId="169" formatCode="_ &quot;$&quot;\ * #,##0.00_ ;_ &quot;$&quot;\ * \-#,##0.00_ ;_ &quot;$&quot;\ * &quot;-&quot;??_ ;_ @_ "/>
    <numFmt numFmtId="170" formatCode="_ * #,##0.00_ ;_ * \-#,##0.00_ ;_ * &quot;-&quot;??_ ;_ @_ "/>
    <numFmt numFmtId="171" formatCode="_([$$-240A]\ * #,##0_);_([$$-240A]\ * \(#,##0\);_([$$-240A]\ * &quot;-&quot;??_);_(@_)"/>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quot;$&quot;\ #,##0.00"/>
    <numFmt numFmtId="178" formatCode="&quot;$&quot;\ #,##0"/>
    <numFmt numFmtId="179" formatCode="#,##0.0"/>
    <numFmt numFmtId="180" formatCode="_-* #,##0\ _€_-;\-* #,##0\ _€_-;_-* &quot;-&quot;??\ _€_-;_-@"/>
    <numFmt numFmtId="181" formatCode="_-* #,##0.00\ _€_-;\-* #,##0.00\ _€_-;_-* &quot;-&quot;??\ _€_-;_-@"/>
    <numFmt numFmtId="182" formatCode="_-* #,##0.0\ _€_-;\-* #,##0.0\ _€_-;_-* &quot;-&quot;??\ _€_-;_-@"/>
    <numFmt numFmtId="183" formatCode="_-* #,##0.00_-;\-* #,##0.00_-;_-* &quot;-&quot;_-;_-@_-"/>
    <numFmt numFmtId="184" formatCode="_(* #,##0_);_(* \(#,##0\);_(* &quot;-&quot;??_);_(@_)"/>
    <numFmt numFmtId="185" formatCode="[$$-240A]\ #,##0"/>
    <numFmt numFmtId="186" formatCode="_-&quot;$&quot;\ * #,##0.00_-;\-&quot;$&quot;\ * #,##0.00_-;_-&quot;$&quot;\ * &quot;-&quot;_-;_-@_-"/>
  </numFmts>
  <fonts count="6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2"/>
      <color indexed="8"/>
      <name val="Arial"/>
      <family val="2"/>
    </font>
    <font>
      <sz val="8"/>
      <name val="Calibri"/>
      <family val="2"/>
    </font>
    <font>
      <sz val="10"/>
      <name val="Arial"/>
      <family val="2"/>
    </font>
    <font>
      <b/>
      <sz val="14"/>
      <name val="Arial"/>
      <family val="2"/>
    </font>
    <font>
      <sz val="8"/>
      <name val="Arial"/>
      <family val="2"/>
    </font>
    <font>
      <sz val="10"/>
      <name val="Arial"/>
      <family val="2"/>
    </font>
    <font>
      <b/>
      <sz val="8"/>
      <name val="Arial"/>
      <family val="2"/>
    </font>
    <font>
      <sz val="7"/>
      <name val="Arial"/>
      <family val="2"/>
    </font>
    <font>
      <sz val="9"/>
      <name val="Arial"/>
      <family val="2"/>
    </font>
    <font>
      <b/>
      <sz val="9"/>
      <name val="Arial"/>
      <family val="2"/>
    </font>
    <font>
      <sz val="11"/>
      <color theme="1"/>
      <name val="Calibri"/>
      <family val="2"/>
      <scheme val="minor"/>
    </font>
    <font>
      <sz val="10"/>
      <color theme="1"/>
      <name val="Calibri"/>
      <family val="2"/>
      <scheme val="minor"/>
    </font>
    <font>
      <sz val="11"/>
      <color theme="1"/>
      <name val="Arial"/>
      <family val="2"/>
    </font>
    <font>
      <sz val="11"/>
      <color theme="1"/>
      <name val="Arial Narrow"/>
      <family val="2"/>
    </font>
    <font>
      <sz val="12"/>
      <color theme="1"/>
      <name val="Arial"/>
      <family val="2"/>
    </font>
    <font>
      <b/>
      <sz val="11"/>
      <color theme="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0"/>
      <color theme="1"/>
      <name val="Calibri"/>
      <family val="2"/>
      <scheme val="minor"/>
    </font>
    <font>
      <sz val="24"/>
      <name val="Arial"/>
      <family val="2"/>
    </font>
    <font>
      <sz val="11"/>
      <color theme="0"/>
      <name val="Calibri"/>
      <family val="2"/>
      <scheme val="minor"/>
    </font>
    <font>
      <sz val="9"/>
      <color theme="1"/>
      <name val="Arial"/>
      <family val="2"/>
    </font>
    <font>
      <sz val="12"/>
      <color theme="1"/>
      <name val="Calibri"/>
      <family val="2"/>
      <scheme val="minor"/>
    </font>
    <font>
      <sz val="12"/>
      <color theme="0"/>
      <name val="Calibri"/>
      <family val="2"/>
      <scheme val="minor"/>
    </font>
    <font>
      <b/>
      <u/>
      <sz val="10"/>
      <name val="Arial"/>
      <family val="2"/>
    </font>
    <font>
      <sz val="10"/>
      <color theme="1"/>
      <name val="Arial"/>
      <family val="2"/>
    </font>
    <font>
      <sz val="12"/>
      <color rgb="FF000000"/>
      <name val="Arial"/>
      <family val="2"/>
    </font>
    <font>
      <sz val="11"/>
      <color rgb="FF000000"/>
      <name val="Calibri"/>
      <family val="2"/>
    </font>
    <font>
      <sz val="10"/>
      <color rgb="FF000000"/>
      <name val="Arial"/>
      <family val="2"/>
    </font>
    <font>
      <sz val="11"/>
      <name val="Calibri"/>
      <family val="2"/>
    </font>
    <font>
      <sz val="9"/>
      <color rgb="FF000000"/>
      <name val="Arial"/>
      <family val="2"/>
    </font>
    <font>
      <sz val="11"/>
      <color rgb="FF000000"/>
      <name val="Arial"/>
      <family val="2"/>
    </font>
    <font>
      <b/>
      <sz val="10"/>
      <color theme="1"/>
      <name val="Arial"/>
      <family val="2"/>
    </font>
    <font>
      <sz val="11"/>
      <color theme="1"/>
      <name val="Calibri"/>
      <family val="2"/>
    </font>
    <font>
      <b/>
      <sz val="22"/>
      <name val="Arial"/>
      <family val="2"/>
    </font>
    <font>
      <sz val="20"/>
      <name val="Arial"/>
      <family val="2"/>
    </font>
    <font>
      <sz val="9"/>
      <color rgb="FFFF0000"/>
      <name val="Arial"/>
      <family val="2"/>
    </font>
    <font>
      <b/>
      <sz val="12"/>
      <name val="Arial"/>
      <family val="2"/>
    </font>
    <font>
      <sz val="11"/>
      <color rgb="FFFF0000"/>
      <name val="Arial"/>
      <family val="2"/>
    </font>
    <font>
      <b/>
      <sz val="11"/>
      <name val="Arial"/>
      <family val="2"/>
    </font>
    <font>
      <b/>
      <u/>
      <sz val="10"/>
      <color theme="1"/>
      <name val="Arial"/>
      <family val="2"/>
    </font>
    <font>
      <b/>
      <sz val="9"/>
      <color rgb="FF000000"/>
      <name val="Arial"/>
      <family val="2"/>
    </font>
    <font>
      <sz val="14"/>
      <name val="Arial"/>
      <family val="2"/>
    </font>
    <font>
      <b/>
      <sz val="14"/>
      <color indexed="8"/>
      <name val="Arial"/>
      <family val="2"/>
    </font>
    <font>
      <sz val="14"/>
      <color indexed="8"/>
      <name val="Arial"/>
      <family val="2"/>
    </font>
    <font>
      <sz val="8"/>
      <color indexed="8"/>
      <name val="Arial"/>
      <family val="2"/>
    </font>
    <font>
      <sz val="7"/>
      <name val="Calibri"/>
      <family val="2"/>
    </font>
    <font>
      <sz val="9"/>
      <color indexed="8"/>
      <name val="Arial"/>
      <family val="2"/>
    </font>
    <font>
      <sz val="9"/>
      <color indexed="10"/>
      <name val="Arial"/>
      <family val="2"/>
    </font>
    <font>
      <sz val="9"/>
      <color indexed="9"/>
      <name val="Arial"/>
      <family val="2"/>
    </font>
    <font>
      <b/>
      <sz val="7"/>
      <name val="Calibri"/>
      <family val="2"/>
    </font>
    <font>
      <b/>
      <sz val="9"/>
      <color indexed="8"/>
      <name val="Arial"/>
      <family val="2"/>
    </font>
    <font>
      <sz val="14"/>
      <name val="Tahoma"/>
      <family val="2"/>
    </font>
    <font>
      <b/>
      <sz val="11"/>
      <color indexed="8"/>
      <name val="Calibri"/>
      <family val="2"/>
    </font>
    <font>
      <b/>
      <sz val="14"/>
      <name val="Tahoma"/>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
      <patternFill patternType="solid">
        <fgColor theme="4"/>
      </patternFill>
    </fill>
    <fill>
      <patternFill patternType="solid">
        <fgColor theme="0"/>
        <bgColor rgb="FFFFFFFF"/>
      </patternFill>
    </fill>
    <fill>
      <patternFill patternType="solid">
        <fgColor rgb="FFFFFFFF"/>
        <bgColor rgb="FFFFFFFF"/>
      </patternFill>
    </fill>
    <fill>
      <patternFill patternType="solid">
        <fgColor theme="4" tint="0.79998168889431442"/>
        <bgColor indexed="64"/>
      </patternFill>
    </fill>
    <fill>
      <patternFill patternType="solid">
        <fgColor rgb="FFFFFFFF"/>
        <bgColor indexed="64"/>
      </patternFill>
    </fill>
    <fill>
      <patternFill patternType="solid">
        <fgColor rgb="FFD9D9D9"/>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medium">
        <color rgb="FF000000"/>
      </right>
      <top/>
      <bottom/>
      <diagonal/>
    </border>
    <border>
      <left/>
      <right style="thin">
        <color rgb="FF000000"/>
      </right>
      <top/>
      <bottom/>
      <diagonal/>
    </border>
    <border>
      <left style="thin">
        <color rgb="FF000000"/>
      </left>
      <right/>
      <top/>
      <bottom/>
      <diagonal/>
    </border>
    <border>
      <left style="medium">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medium">
        <color indexed="64"/>
      </top>
      <bottom style="thin">
        <color indexed="64"/>
      </bottom>
      <diagonal/>
    </border>
    <border>
      <left style="thin">
        <color rgb="FF000000"/>
      </left>
      <right style="thin">
        <color rgb="FF000000"/>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bottom/>
      <diagonal/>
    </border>
    <border>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style="thin">
        <color auto="1"/>
      </bottom>
      <diagonal/>
    </border>
    <border>
      <left style="thin">
        <color rgb="FF000000"/>
      </left>
      <right style="thin">
        <color rgb="FF000000"/>
      </right>
      <top style="medium">
        <color auto="1"/>
      </top>
      <bottom/>
      <diagonal/>
    </border>
    <border>
      <left style="thin">
        <color rgb="FF000000"/>
      </left>
      <right style="thin">
        <color rgb="FF000000"/>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diagonal/>
    </border>
    <border>
      <left style="thin">
        <color rgb="FF000000"/>
      </left>
      <right/>
      <top style="medium">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right style="thin">
        <color auto="1"/>
      </right>
      <top style="thin">
        <color auto="1"/>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style="thin">
        <color indexed="64"/>
      </left>
      <right style="medium">
        <color indexed="64"/>
      </right>
      <top/>
      <bottom/>
      <diagonal/>
    </border>
    <border>
      <left style="thin">
        <color rgb="FF000000"/>
      </left>
      <right style="medium">
        <color indexed="64"/>
      </right>
      <top/>
      <bottom/>
      <diagonal/>
    </border>
    <border>
      <left style="thin">
        <color rgb="FF000000"/>
      </left>
      <right style="thin">
        <color rgb="FF000000"/>
      </right>
      <top style="thin">
        <color rgb="FF000000"/>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thin">
        <color indexed="64"/>
      </left>
      <right/>
      <top style="thin">
        <color indexed="64"/>
      </top>
      <bottom/>
      <diagonal/>
    </border>
    <border>
      <left/>
      <right style="thin">
        <color rgb="FF000000"/>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s>
  <cellStyleXfs count="313">
    <xf numFmtId="0" fontId="0" fillId="0" borderId="0"/>
    <xf numFmtId="170" fontId="8" fillId="0" borderId="0" applyFont="0" applyFill="0" applyBorder="0" applyAlignment="0" applyProtection="0"/>
    <xf numFmtId="170" fontId="4" fillId="0" borderId="0" applyFont="0" applyFill="0" applyBorder="0" applyAlignment="0" applyProtection="0"/>
    <xf numFmtId="166" fontId="16"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7" fontId="4"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9" fontId="4" fillId="0" borderId="0" applyFont="0" applyFill="0" applyBorder="0" applyAlignment="0" applyProtection="0"/>
    <xf numFmtId="173" fontId="4" fillId="0" borderId="0" applyFont="0" applyFill="0" applyBorder="0" applyAlignment="0" applyProtection="0"/>
    <xf numFmtId="165" fontId="16" fillId="0" borderId="0" applyFont="0" applyFill="0" applyBorder="0" applyAlignment="0" applyProtection="0"/>
    <xf numFmtId="174" fontId="11" fillId="0" borderId="0" applyFont="0" applyFill="0" applyBorder="0" applyAlignment="0" applyProtection="0"/>
    <xf numFmtId="167" fontId="1" fillId="0" borderId="0" applyFont="0" applyFill="0" applyBorder="0" applyAlignment="0" applyProtection="0"/>
    <xf numFmtId="0" fontId="4" fillId="0" borderId="0"/>
    <xf numFmtId="0" fontId="4" fillId="0" borderId="0"/>
    <xf numFmtId="0" fontId="11" fillId="0" borderId="0"/>
    <xf numFmtId="0" fontId="4" fillId="0" borderId="0"/>
    <xf numFmtId="0" fontId="4" fillId="0" borderId="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xf numFmtId="42"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165" fontId="16" fillId="0" borderId="0" applyFont="0" applyFill="0" applyBorder="0" applyAlignment="0" applyProtection="0"/>
    <xf numFmtId="165" fontId="4"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4"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6" fillId="0" borderId="0" applyFont="0" applyFill="0" applyBorder="0" applyAlignment="0" applyProtection="0"/>
    <xf numFmtId="9"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8"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4" fillId="0" borderId="0" applyFont="0" applyFill="0" applyBorder="0" applyAlignment="0" applyProtection="0"/>
    <xf numFmtId="167"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0" fontId="30" fillId="0" borderId="0"/>
    <xf numFmtId="164" fontId="30" fillId="0" borderId="0" applyFont="0" applyFill="0" applyBorder="0" applyAlignment="0" applyProtection="0"/>
    <xf numFmtId="43" fontId="30" fillId="0" borderId="0" applyFont="0" applyFill="0" applyBorder="0" applyAlignment="0" applyProtection="0"/>
    <xf numFmtId="0" fontId="28" fillId="7" borderId="0" applyNumberFormat="0" applyBorder="0" applyAlignment="0" applyProtection="0"/>
    <xf numFmtId="0" fontId="16" fillId="0" borderId="0"/>
    <xf numFmtId="165" fontId="16"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76" fontId="1" fillId="0" borderId="0" applyFont="0" applyFill="0" applyBorder="0" applyAlignment="0" applyProtection="0"/>
    <xf numFmtId="165" fontId="16" fillId="0" borderId="0" applyFont="0" applyFill="0" applyBorder="0" applyAlignment="0" applyProtection="0"/>
    <xf numFmtId="0" fontId="31" fillId="7" borderId="0" applyNumberFormat="0" applyBorder="0" applyAlignment="0" applyProtection="0"/>
    <xf numFmtId="0" fontId="30" fillId="0" borderId="0"/>
    <xf numFmtId="164" fontId="30"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7"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4"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4"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7"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4" fillId="0" borderId="0" applyFont="0" applyFill="0" applyBorder="0" applyAlignment="0" applyProtection="0"/>
    <xf numFmtId="167"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76"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0" fontId="4" fillId="0" borderId="0"/>
    <xf numFmtId="41" fontId="16" fillId="0" borderId="0" applyFont="0" applyFill="0" applyBorder="0" applyAlignment="0" applyProtection="0"/>
  </cellStyleXfs>
  <cellXfs count="780">
    <xf numFmtId="0" fontId="0" fillId="0" borderId="0" xfId="0"/>
    <xf numFmtId="0" fontId="0" fillId="0" borderId="0" xfId="0" applyFill="1"/>
    <xf numFmtId="0" fontId="5" fillId="0" borderId="0" xfId="14" applyFont="1" applyBorder="1" applyAlignment="1">
      <alignment vertical="center"/>
    </xf>
    <xf numFmtId="0" fontId="6" fillId="0" borderId="0" xfId="0" applyFont="1"/>
    <xf numFmtId="0" fontId="0" fillId="3" borderId="0" xfId="0" applyFill="1"/>
    <xf numFmtId="0" fontId="4" fillId="0" borderId="0" xfId="0" applyFont="1" applyFill="1"/>
    <xf numFmtId="0" fontId="5" fillId="0" borderId="0" xfId="0" applyFont="1" applyFill="1" applyAlignment="1">
      <alignment horizontal="center"/>
    </xf>
    <xf numFmtId="0" fontId="4" fillId="0" borderId="0" xfId="14" applyAlignment="1">
      <alignment vertical="center"/>
    </xf>
    <xf numFmtId="10" fontId="4" fillId="0" borderId="0" xfId="14" applyNumberFormat="1" applyAlignment="1">
      <alignment vertical="center"/>
    </xf>
    <xf numFmtId="0" fontId="4" fillId="0" borderId="0" xfId="14" applyBorder="1" applyAlignment="1">
      <alignment vertical="center"/>
    </xf>
    <xf numFmtId="0" fontId="4" fillId="2" borderId="0" xfId="14" applyFill="1" applyBorder="1" applyAlignment="1">
      <alignment vertical="center"/>
    </xf>
    <xf numFmtId="0" fontId="4" fillId="2" borderId="0" xfId="14" applyFill="1" applyAlignment="1">
      <alignment vertical="center"/>
    </xf>
    <xf numFmtId="0" fontId="10" fillId="2" borderId="0" xfId="14" applyFont="1" applyFill="1" applyAlignment="1">
      <alignment vertical="center"/>
    </xf>
    <xf numFmtId="0" fontId="10" fillId="0" borderId="0" xfId="14" applyFont="1" applyAlignment="1">
      <alignment vertical="center"/>
    </xf>
    <xf numFmtId="10" fontId="4" fillId="2" borderId="0" xfId="14"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4" applyFill="1" applyAlignment="1">
      <alignment horizontal="left" vertical="center"/>
    </xf>
    <xf numFmtId="0" fontId="4" fillId="0" borderId="0" xfId="14" applyAlignment="1">
      <alignment horizontal="left" vertical="center"/>
    </xf>
    <xf numFmtId="0" fontId="10" fillId="0" borderId="0" xfId="0" applyFont="1" applyFill="1"/>
    <xf numFmtId="0" fontId="4" fillId="3" borderId="0" xfId="14" applyFill="1" applyAlignment="1">
      <alignment vertical="center"/>
    </xf>
    <xf numFmtId="0" fontId="0" fillId="0" borderId="0" xfId="0" applyFill="1" applyAlignment="1">
      <alignment horizontal="center"/>
    </xf>
    <xf numFmtId="0" fontId="0" fillId="0" borderId="0" xfId="0" applyFill="1" applyAlignment="1">
      <alignment horizontal="center"/>
    </xf>
    <xf numFmtId="0" fontId="19" fillId="0" borderId="0" xfId="0" applyFont="1" applyFill="1" applyAlignment="1">
      <alignment horizontal="center" vertical="center"/>
    </xf>
    <xf numFmtId="0" fontId="5" fillId="3" borderId="0" xfId="0" applyFont="1" applyFill="1" applyBorder="1" applyAlignment="1">
      <alignment horizontal="center" vertical="center" wrapText="1"/>
    </xf>
    <xf numFmtId="0" fontId="20" fillId="3" borderId="0" xfId="0" applyFont="1" applyFill="1" applyBorder="1"/>
    <xf numFmtId="0" fontId="22" fillId="0" borderId="0" xfId="0" applyFont="1" applyFill="1"/>
    <xf numFmtId="0" fontId="24" fillId="0" borderId="0" xfId="0" applyFont="1" applyFill="1"/>
    <xf numFmtId="0" fontId="5" fillId="4" borderId="4"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13" fillId="4" borderId="5"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left" vertical="center" wrapText="1"/>
      <protection locked="0"/>
    </xf>
    <xf numFmtId="0" fontId="13" fillId="4" borderId="3" xfId="0" applyFont="1" applyFill="1" applyBorder="1" applyAlignment="1" applyProtection="1">
      <alignment horizontal="left" vertical="center" wrapText="1"/>
      <protection locked="0"/>
    </xf>
    <xf numFmtId="0" fontId="13" fillId="4" borderId="4"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protection locked="0"/>
    </xf>
    <xf numFmtId="0" fontId="13" fillId="5" borderId="2" xfId="0" applyFont="1" applyFill="1" applyBorder="1" applyAlignment="1" applyProtection="1">
      <alignment horizontal="left" vertical="center" wrapText="1"/>
      <protection locked="0"/>
    </xf>
    <xf numFmtId="0" fontId="13" fillId="5" borderId="4" xfId="0" applyFont="1" applyFill="1" applyBorder="1" applyAlignment="1" applyProtection="1">
      <alignment horizontal="left" vertical="center" wrapText="1"/>
      <protection locked="0"/>
    </xf>
    <xf numFmtId="0" fontId="2" fillId="4" borderId="48" xfId="14" applyFont="1" applyFill="1" applyBorder="1" applyAlignment="1">
      <alignment horizontal="center" vertical="center" wrapText="1"/>
    </xf>
    <xf numFmtId="0" fontId="21" fillId="0" borderId="0" xfId="0" applyFont="1" applyFill="1"/>
    <xf numFmtId="0" fontId="0" fillId="0" borderId="1" xfId="0" applyFill="1" applyBorder="1" applyAlignment="1">
      <alignment horizontal="center" vertical="center"/>
    </xf>
    <xf numFmtId="0" fontId="21" fillId="6" borderId="1" xfId="0" applyFont="1" applyFill="1" applyBorder="1" applyAlignment="1">
      <alignment horizontal="center" vertical="center"/>
    </xf>
    <xf numFmtId="0" fontId="26" fillId="6" borderId="1" xfId="0" applyFont="1" applyFill="1" applyBorder="1" applyAlignment="1">
      <alignment horizontal="center" vertical="center"/>
    </xf>
    <xf numFmtId="0" fontId="17" fillId="0" borderId="1" xfId="0" applyFont="1" applyFill="1" applyBorder="1" applyAlignment="1">
      <alignment horizontal="center" vertical="center"/>
    </xf>
    <xf numFmtId="0" fontId="21" fillId="3" borderId="0" xfId="0" applyFont="1" applyFill="1"/>
    <xf numFmtId="0" fontId="4" fillId="3" borderId="0" xfId="0" applyFont="1" applyFill="1"/>
    <xf numFmtId="0" fontId="10"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0" fillId="3" borderId="0" xfId="0" applyFill="1"/>
    <xf numFmtId="0" fontId="18" fillId="0" borderId="0" xfId="0" applyFont="1" applyFill="1" applyAlignment="1">
      <alignment horizontal="center" vertical="center"/>
    </xf>
    <xf numFmtId="0" fontId="18" fillId="0" borderId="0" xfId="0" applyFont="1" applyFill="1"/>
    <xf numFmtId="0" fontId="33" fillId="0" borderId="0" xfId="0" applyFont="1" applyFill="1"/>
    <xf numFmtId="9" fontId="2" fillId="4" borderId="33" xfId="309" applyFont="1" applyFill="1" applyBorder="1" applyAlignment="1">
      <alignment horizontal="center" vertical="center" wrapText="1"/>
    </xf>
    <xf numFmtId="0" fontId="5" fillId="4" borderId="4" xfId="0" applyFont="1" applyFill="1" applyBorder="1" applyAlignment="1">
      <alignment horizontal="center" vertical="center" wrapText="1"/>
    </xf>
    <xf numFmtId="0" fontId="21" fillId="6" borderId="1" xfId="0" applyFont="1" applyFill="1" applyBorder="1" applyAlignment="1">
      <alignment horizontal="center" vertical="center"/>
    </xf>
    <xf numFmtId="0" fontId="0" fillId="0" borderId="1" xfId="0" applyFill="1" applyBorder="1" applyAlignment="1">
      <alignment horizontal="center" vertical="center"/>
    </xf>
    <xf numFmtId="0" fontId="34" fillId="8" borderId="51" xfId="0" applyFont="1" applyFill="1" applyBorder="1" applyAlignment="1">
      <alignment horizontal="center" vertical="center" wrapText="1"/>
    </xf>
    <xf numFmtId="0" fontId="34" fillId="8" borderId="51" xfId="0" applyFont="1" applyFill="1" applyBorder="1" applyAlignment="1">
      <alignment horizontal="left" vertical="center" wrapText="1"/>
    </xf>
    <xf numFmtId="0" fontId="14" fillId="9" borderId="0" xfId="0" applyFont="1" applyFill="1" applyBorder="1" applyAlignment="1">
      <alignment vertical="center"/>
    </xf>
    <xf numFmtId="0" fontId="29" fillId="0" borderId="0" xfId="0" applyFont="1" applyAlignment="1"/>
    <xf numFmtId="0" fontId="3" fillId="4" borderId="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51" xfId="0" applyFont="1" applyFill="1" applyBorder="1" applyAlignment="1">
      <alignment horizontal="center" vertical="center"/>
    </xf>
    <xf numFmtId="37" fontId="14" fillId="0" borderId="1" xfId="8" applyNumberFormat="1" applyFont="1" applyFill="1" applyBorder="1" applyAlignment="1">
      <alignment horizontal="center" vertical="center"/>
    </xf>
    <xf numFmtId="171" fontId="14" fillId="0" borderId="1" xfId="8" applyNumberFormat="1" applyFont="1" applyFill="1" applyBorder="1" applyAlignment="1">
      <alignment horizontal="center" vertical="center"/>
    </xf>
    <xf numFmtId="37" fontId="14" fillId="0" borderId="4" xfId="8" applyNumberFormat="1" applyFont="1" applyFill="1" applyBorder="1" applyAlignment="1">
      <alignment horizontal="center" vertical="center"/>
    </xf>
    <xf numFmtId="4" fontId="14" fillId="0" borderId="3" xfId="0" applyNumberFormat="1" applyFont="1" applyFill="1" applyBorder="1" applyAlignment="1">
      <alignment horizontal="center" vertical="center" wrapText="1"/>
    </xf>
    <xf numFmtId="3" fontId="14" fillId="0" borderId="3" xfId="0" applyNumberFormat="1" applyFont="1" applyFill="1" applyBorder="1" applyAlignment="1">
      <alignment horizontal="center" vertical="center" wrapText="1"/>
    </xf>
    <xf numFmtId="37" fontId="14" fillId="0" borderId="1" xfId="0" applyNumberFormat="1" applyFont="1" applyFill="1" applyBorder="1" applyAlignment="1">
      <alignment horizontal="center" vertical="center"/>
    </xf>
    <xf numFmtId="4" fontId="14" fillId="0" borderId="1" xfId="8" applyNumberFormat="1" applyFont="1" applyFill="1" applyBorder="1" applyAlignment="1">
      <alignment horizontal="center" vertical="center" wrapText="1"/>
    </xf>
    <xf numFmtId="4" fontId="14" fillId="0" borderId="1" xfId="21" applyNumberFormat="1" applyFont="1" applyFill="1" applyBorder="1" applyAlignment="1">
      <alignment horizontal="center" vertical="center"/>
    </xf>
    <xf numFmtId="179" fontId="14" fillId="0" borderId="3" xfId="21" applyNumberFormat="1" applyFont="1" applyFill="1" applyBorder="1" applyAlignment="1">
      <alignment horizontal="center" vertical="center"/>
    </xf>
    <xf numFmtId="4" fontId="14" fillId="0" borderId="3" xfId="21" applyNumberFormat="1" applyFont="1" applyFill="1" applyBorder="1" applyAlignment="1">
      <alignment horizontal="center" vertical="center"/>
    </xf>
    <xf numFmtId="3" fontId="14" fillId="0" borderId="3" xfId="21" applyNumberFormat="1" applyFont="1" applyFill="1" applyBorder="1" applyAlignment="1">
      <alignment horizontal="center" vertical="center"/>
    </xf>
    <xf numFmtId="3" fontId="14" fillId="0" borderId="1" xfId="8" applyNumberFormat="1" applyFont="1" applyFill="1" applyBorder="1" applyAlignment="1">
      <alignment horizontal="center" vertical="center"/>
    </xf>
    <xf numFmtId="171" fontId="4" fillId="0" borderId="1" xfId="8" applyNumberFormat="1" applyFont="1" applyFill="1" applyBorder="1" applyAlignment="1">
      <alignment horizontal="center" vertical="center"/>
    </xf>
    <xf numFmtId="3" fontId="14" fillId="0" borderId="1" xfId="8" applyNumberFormat="1" applyFont="1" applyFill="1" applyBorder="1" applyAlignment="1">
      <alignment horizontal="center" vertical="center" wrapText="1"/>
    </xf>
    <xf numFmtId="3" fontId="14" fillId="0" borderId="1" xfId="21" applyNumberFormat="1" applyFont="1" applyFill="1" applyBorder="1" applyAlignment="1">
      <alignment horizontal="center" vertical="center"/>
    </xf>
    <xf numFmtId="4" fontId="4" fillId="0" borderId="3" xfId="0" applyNumberFormat="1" applyFont="1" applyFill="1" applyBorder="1" applyAlignment="1">
      <alignment horizontal="center" vertical="center"/>
    </xf>
    <xf numFmtId="3" fontId="4" fillId="0" borderId="3"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37" fontId="4" fillId="0" borderId="1" xfId="8" applyNumberFormat="1" applyFont="1" applyFill="1" applyBorder="1" applyAlignment="1">
      <alignment horizontal="center" vertical="center"/>
    </xf>
    <xf numFmtId="3" fontId="14" fillId="0" borderId="1" xfId="0" applyNumberFormat="1" applyFont="1" applyFill="1" applyBorder="1" applyAlignment="1">
      <alignment horizontal="center" vertical="center"/>
    </xf>
    <xf numFmtId="171" fontId="14" fillId="0" borderId="1" xfId="0" applyNumberFormat="1" applyFont="1" applyFill="1" applyBorder="1" applyAlignment="1">
      <alignment horizontal="center" vertical="center"/>
    </xf>
    <xf numFmtId="171" fontId="4" fillId="0" borderId="1" xfId="0" applyNumberFormat="1" applyFont="1" applyFill="1" applyBorder="1" applyAlignment="1">
      <alignment horizontal="center" vertical="center"/>
    </xf>
    <xf numFmtId="3" fontId="14" fillId="0" borderId="1" xfId="0" applyNumberFormat="1" applyFont="1" applyFill="1" applyBorder="1" applyAlignment="1">
      <alignment horizontal="center" vertical="center" wrapText="1"/>
    </xf>
    <xf numFmtId="177" fontId="14" fillId="0" borderId="3" xfId="8" applyNumberFormat="1" applyFont="1" applyFill="1" applyBorder="1" applyAlignment="1">
      <alignment horizontal="center" vertical="center"/>
    </xf>
    <xf numFmtId="178" fontId="4" fillId="0" borderId="3" xfId="8" applyNumberFormat="1" applyFont="1" applyFill="1" applyBorder="1" applyAlignment="1">
      <alignment horizontal="center" vertical="center"/>
    </xf>
    <xf numFmtId="177" fontId="14" fillId="0" borderId="1" xfId="8" applyNumberFormat="1" applyFont="1" applyFill="1" applyBorder="1" applyAlignment="1">
      <alignment horizontal="center" vertical="center"/>
    </xf>
    <xf numFmtId="177" fontId="4" fillId="0" borderId="1" xfId="8" applyNumberFormat="1" applyFont="1" applyFill="1" applyBorder="1" applyAlignment="1">
      <alignment horizontal="center" vertical="center"/>
    </xf>
    <xf numFmtId="177" fontId="14" fillId="0" borderId="4" xfId="8" applyNumberFormat="1" applyFont="1" applyFill="1" applyBorder="1" applyAlignment="1">
      <alignment horizontal="center" vertical="center"/>
    </xf>
    <xf numFmtId="10" fontId="14" fillId="0" borderId="51" xfId="0" applyNumberFormat="1" applyFont="1" applyFill="1" applyBorder="1" applyAlignment="1">
      <alignment horizontal="center" vertical="center" wrapText="1"/>
    </xf>
    <xf numFmtId="172" fontId="14" fillId="5" borderId="93" xfId="0" applyNumberFormat="1" applyFont="1" applyFill="1" applyBorder="1" applyAlignment="1">
      <alignment vertical="center"/>
    </xf>
    <xf numFmtId="172" fontId="14" fillId="5" borderId="91" xfId="0" applyNumberFormat="1" applyFont="1" applyFill="1" applyBorder="1" applyAlignment="1">
      <alignment vertical="center"/>
    </xf>
    <xf numFmtId="10" fontId="14" fillId="5" borderId="91" xfId="0" applyNumberFormat="1" applyFont="1" applyFill="1" applyBorder="1" applyAlignment="1">
      <alignment vertical="center"/>
    </xf>
    <xf numFmtId="10" fontId="14" fillId="0" borderId="103" xfId="0" applyNumberFormat="1" applyFont="1" applyFill="1" applyBorder="1" applyAlignment="1">
      <alignment horizontal="center" vertical="center" wrapText="1"/>
    </xf>
    <xf numFmtId="0" fontId="2" fillId="4" borderId="93" xfId="14" applyFont="1" applyFill="1" applyBorder="1" applyAlignment="1">
      <alignment horizontal="center" vertical="center" wrapText="1"/>
    </xf>
    <xf numFmtId="172" fontId="14" fillId="4" borderId="91" xfId="0" applyNumberFormat="1" applyFont="1" applyFill="1" applyBorder="1" applyAlignment="1">
      <alignment vertical="center"/>
    </xf>
    <xf numFmtId="0" fontId="12" fillId="4" borderId="93" xfId="14" applyFont="1" applyFill="1" applyBorder="1" applyAlignment="1">
      <alignment horizontal="center" vertical="center" textRotation="90" wrapText="1"/>
    </xf>
    <xf numFmtId="10" fontId="4" fillId="4" borderId="93" xfId="14" applyNumberFormat="1" applyFont="1" applyFill="1" applyBorder="1" applyAlignment="1">
      <alignment horizontal="center" vertical="center" wrapText="1"/>
    </xf>
    <xf numFmtId="172" fontId="14" fillId="4" borderId="86" xfId="0" applyNumberFormat="1" applyFont="1" applyFill="1" applyBorder="1" applyAlignment="1">
      <alignment vertical="center"/>
    </xf>
    <xf numFmtId="172" fontId="14" fillId="4" borderId="88" xfId="0" applyNumberFormat="1" applyFont="1" applyFill="1" applyBorder="1" applyAlignment="1">
      <alignment vertical="center"/>
    </xf>
    <xf numFmtId="172" fontId="14" fillId="4" borderId="84" xfId="0" applyNumberFormat="1" applyFont="1" applyFill="1" applyBorder="1" applyAlignment="1">
      <alignment vertical="center"/>
    </xf>
    <xf numFmtId="172" fontId="14" fillId="5" borderId="92" xfId="0" applyNumberFormat="1" applyFont="1" applyFill="1" applyBorder="1" applyAlignment="1">
      <alignment vertical="center"/>
    </xf>
    <xf numFmtId="172" fontId="14" fillId="5" borderId="85" xfId="0" applyNumberFormat="1" applyFont="1" applyFill="1" applyBorder="1" applyAlignment="1">
      <alignment vertical="center"/>
    </xf>
    <xf numFmtId="10" fontId="14" fillId="5" borderId="85" xfId="0" applyNumberFormat="1" applyFont="1" applyFill="1" applyBorder="1" applyAlignment="1">
      <alignment vertical="center"/>
    </xf>
    <xf numFmtId="0" fontId="20" fillId="0" borderId="23" xfId="0" applyFont="1" applyFill="1" applyBorder="1"/>
    <xf numFmtId="180" fontId="5" fillId="0" borderId="53" xfId="0" applyNumberFormat="1" applyFont="1" applyFill="1" applyBorder="1" applyAlignment="1">
      <alignment vertical="center"/>
    </xf>
    <xf numFmtId="0" fontId="34" fillId="0" borderId="51" xfId="0" applyFont="1" applyFill="1" applyBorder="1"/>
    <xf numFmtId="180" fontId="5" fillId="0" borderId="53" xfId="0" applyNumberFormat="1" applyFont="1" applyFill="1" applyBorder="1" applyAlignment="1">
      <alignment horizontal="left" vertical="center"/>
    </xf>
    <xf numFmtId="0" fontId="34" fillId="0" borderId="51" xfId="0" applyFont="1" applyFill="1" applyBorder="1" applyAlignment="1">
      <alignment vertical="center"/>
    </xf>
    <xf numFmtId="180" fontId="34" fillId="0" borderId="53" xfId="0" applyNumberFormat="1" applyFont="1" applyFill="1" applyBorder="1" applyAlignment="1">
      <alignment vertical="center"/>
    </xf>
    <xf numFmtId="180" fontId="5" fillId="0" borderId="51" xfId="0" applyNumberFormat="1" applyFont="1" applyFill="1" applyBorder="1" applyAlignment="1">
      <alignment horizontal="center" vertical="center"/>
    </xf>
    <xf numFmtId="10" fontId="4" fillId="0" borderId="5" xfId="21" applyNumberFormat="1" applyFont="1" applyFill="1" applyBorder="1" applyAlignment="1">
      <alignment horizontal="center" vertical="center"/>
    </xf>
    <xf numFmtId="10" fontId="14" fillId="0" borderId="1" xfId="21" applyNumberFormat="1" applyFont="1" applyFill="1" applyBorder="1" applyAlignment="1">
      <alignment horizontal="center" vertical="center"/>
    </xf>
    <xf numFmtId="3" fontId="15" fillId="0" borderId="91" xfId="21" applyNumberFormat="1" applyFont="1" applyFill="1" applyBorder="1" applyAlignment="1">
      <alignment horizontal="center" vertical="center"/>
    </xf>
    <xf numFmtId="3" fontId="15" fillId="0" borderId="1" xfId="21" applyNumberFormat="1" applyFont="1" applyFill="1" applyBorder="1" applyAlignment="1">
      <alignment horizontal="center" vertical="center"/>
    </xf>
    <xf numFmtId="10" fontId="15" fillId="0" borderId="86" xfId="21" applyNumberFormat="1" applyFont="1" applyFill="1" applyBorder="1" applyAlignment="1">
      <alignment horizontal="center" vertical="center"/>
    </xf>
    <xf numFmtId="3" fontId="15" fillId="0" borderId="1" xfId="8" applyNumberFormat="1" applyFont="1" applyFill="1" applyBorder="1" applyAlignment="1">
      <alignment horizontal="center" vertical="center" wrapText="1"/>
    </xf>
    <xf numFmtId="0" fontId="0" fillId="0" borderId="0" xfId="0" applyFill="1" applyBorder="1"/>
    <xf numFmtId="10" fontId="14" fillId="9" borderId="0" xfId="0" applyNumberFormat="1" applyFont="1" applyFill="1" applyBorder="1" applyAlignment="1">
      <alignment vertical="center"/>
    </xf>
    <xf numFmtId="1" fontId="0" fillId="0" borderId="0" xfId="0" applyNumberFormat="1" applyFill="1"/>
    <xf numFmtId="177" fontId="5" fillId="0" borderId="0" xfId="0" applyNumberFormat="1" applyFont="1" applyFill="1" applyAlignment="1">
      <alignment horizontal="center"/>
    </xf>
    <xf numFmtId="0" fontId="34" fillId="0" borderId="51" xfId="0" applyFont="1" applyFill="1" applyBorder="1" applyAlignment="1">
      <alignment horizontal="center" vertical="center" wrapText="1"/>
    </xf>
    <xf numFmtId="0" fontId="34" fillId="0" borderId="51" xfId="0" applyFont="1" applyFill="1" applyBorder="1" applyAlignment="1">
      <alignment horizontal="left" vertical="center" wrapText="1"/>
    </xf>
    <xf numFmtId="0" fontId="34" fillId="0" borderId="51" xfId="0" applyFont="1" applyFill="1" applyBorder="1" applyAlignment="1">
      <alignment horizontal="center" vertical="center"/>
    </xf>
    <xf numFmtId="0" fontId="39" fillId="0" borderId="51" xfId="0" applyFont="1" applyFill="1" applyBorder="1" applyAlignment="1">
      <alignment horizontal="center" vertical="center"/>
    </xf>
    <xf numFmtId="180" fontId="34" fillId="0" borderId="51" xfId="0" applyNumberFormat="1" applyFont="1" applyFill="1" applyBorder="1" applyAlignment="1">
      <alignment horizontal="center" vertical="center"/>
    </xf>
    <xf numFmtId="0" fontId="14" fillId="0" borderId="34" xfId="21" applyNumberFormat="1" applyFont="1" applyFill="1" applyBorder="1" applyAlignment="1">
      <alignment horizontal="center" vertical="center"/>
    </xf>
    <xf numFmtId="3" fontId="14" fillId="0" borderId="13" xfId="21" applyNumberFormat="1" applyFont="1" applyFill="1" applyBorder="1" applyAlignment="1">
      <alignment horizontal="center" vertical="center"/>
    </xf>
    <xf numFmtId="0" fontId="14" fillId="0" borderId="7" xfId="8" applyNumberFormat="1" applyFont="1" applyFill="1" applyBorder="1" applyAlignment="1">
      <alignment horizontal="center" vertical="center"/>
    </xf>
    <xf numFmtId="37" fontId="14" fillId="0" borderId="8" xfId="8" applyNumberFormat="1" applyFont="1" applyFill="1" applyBorder="1" applyAlignment="1">
      <alignment horizontal="center" vertical="center"/>
    </xf>
    <xf numFmtId="171" fontId="14" fillId="0" borderId="11" xfId="8" applyNumberFormat="1" applyFont="1" applyFill="1" applyBorder="1" applyAlignment="1">
      <alignment horizontal="center" vertical="center"/>
    </xf>
    <xf numFmtId="0" fontId="14" fillId="0" borderId="1" xfId="8" applyNumberFormat="1" applyFont="1" applyFill="1" applyBorder="1" applyAlignment="1">
      <alignment horizontal="center" vertical="center"/>
    </xf>
    <xf numFmtId="0" fontId="14" fillId="0" borderId="8" xfId="8" applyNumberFormat="1" applyFont="1" applyFill="1" applyBorder="1" applyAlignment="1">
      <alignment horizontal="center" vertical="center"/>
    </xf>
    <xf numFmtId="3" fontId="14" fillId="0" borderId="11" xfId="21" applyNumberFormat="1" applyFont="1" applyFill="1" applyBorder="1" applyAlignment="1">
      <alignment horizontal="center" vertical="center"/>
    </xf>
    <xf numFmtId="0" fontId="14" fillId="0" borderId="7" xfId="21" applyNumberFormat="1" applyFont="1" applyFill="1" applyBorder="1" applyAlignment="1">
      <alignment horizontal="center" vertical="center"/>
    </xf>
    <xf numFmtId="3" fontId="14" fillId="0" borderId="8" xfId="21" applyNumberFormat="1" applyFont="1" applyFill="1" applyBorder="1" applyAlignment="1">
      <alignment horizontal="center" vertical="center"/>
    </xf>
    <xf numFmtId="4" fontId="14" fillId="0" borderId="15" xfId="21" applyNumberFormat="1" applyFont="1" applyFill="1" applyBorder="1" applyAlignment="1">
      <alignment horizontal="center" vertical="center"/>
    </xf>
    <xf numFmtId="0" fontId="14" fillId="0" borderId="46" xfId="8" applyNumberFormat="1" applyFont="1" applyFill="1" applyBorder="1" applyAlignment="1">
      <alignment horizontal="center" vertical="center"/>
    </xf>
    <xf numFmtId="37" fontId="14" fillId="0" borderId="38" xfId="8" applyNumberFormat="1" applyFont="1" applyFill="1" applyBorder="1" applyAlignment="1">
      <alignment horizontal="center" vertical="center"/>
    </xf>
    <xf numFmtId="37" fontId="14" fillId="0" borderId="16" xfId="8" applyNumberFormat="1" applyFont="1" applyFill="1" applyBorder="1" applyAlignment="1">
      <alignment horizontal="center" vertical="center"/>
    </xf>
    <xf numFmtId="0" fontId="14" fillId="0" borderId="34" xfId="0" applyFont="1" applyFill="1" applyBorder="1" applyAlignment="1">
      <alignment horizontal="center" vertical="center" wrapText="1"/>
    </xf>
    <xf numFmtId="3" fontId="14" fillId="0" borderId="13" xfId="0" applyNumberFormat="1" applyFont="1" applyFill="1" applyBorder="1" applyAlignment="1">
      <alignment horizontal="center" vertical="center" wrapText="1"/>
    </xf>
    <xf numFmtId="10" fontId="40" fillId="0" borderId="86" xfId="21" applyNumberFormat="1" applyFont="1" applyFill="1" applyBorder="1" applyAlignment="1">
      <alignment horizontal="center" vertical="center"/>
    </xf>
    <xf numFmtId="171" fontId="4" fillId="0" borderId="91" xfId="0" applyNumberFormat="1" applyFont="1" applyFill="1" applyBorder="1" applyAlignment="1">
      <alignment horizontal="center" vertical="center"/>
    </xf>
    <xf numFmtId="0" fontId="14" fillId="0" borderId="11" xfId="0" applyFont="1" applyFill="1" applyBorder="1" applyAlignment="1">
      <alignment horizontal="center" vertical="center"/>
    </xf>
    <xf numFmtId="0" fontId="14" fillId="0" borderId="7" xfId="0" applyFont="1" applyFill="1" applyBorder="1" applyAlignment="1">
      <alignment horizontal="center" vertical="center"/>
    </xf>
    <xf numFmtId="171" fontId="14" fillId="0" borderId="8" xfId="0" applyNumberFormat="1" applyFont="1" applyFill="1" applyBorder="1" applyAlignment="1">
      <alignment horizontal="center" vertical="center"/>
    </xf>
    <xf numFmtId="3" fontId="14" fillId="0" borderId="11" xfId="8" applyNumberFormat="1" applyFont="1" applyFill="1" applyBorder="1" applyAlignment="1">
      <alignment horizontal="center" vertical="center" wrapText="1"/>
    </xf>
    <xf numFmtId="0" fontId="14" fillId="0" borderId="7" xfId="8" applyNumberFormat="1" applyFont="1" applyFill="1" applyBorder="1" applyAlignment="1">
      <alignment horizontal="center" vertical="center" wrapText="1"/>
    </xf>
    <xf numFmtId="3" fontId="14" fillId="0" borderId="8" xfId="8" applyNumberFormat="1" applyFont="1" applyFill="1" applyBorder="1" applyAlignment="1">
      <alignment horizontal="center" vertical="center" wrapText="1"/>
    </xf>
    <xf numFmtId="3" fontId="14" fillId="0" borderId="15" xfId="0" applyNumberFormat="1" applyFont="1" applyFill="1" applyBorder="1" applyAlignment="1">
      <alignment horizontal="center" vertical="center"/>
    </xf>
    <xf numFmtId="37" fontId="14" fillId="0" borderId="12" xfId="8" applyNumberFormat="1" applyFont="1" applyFill="1" applyBorder="1" applyAlignment="1">
      <alignment horizontal="center" vertical="center"/>
    </xf>
    <xf numFmtId="37" fontId="14" fillId="0" borderId="17" xfId="8" applyNumberFormat="1" applyFont="1" applyFill="1" applyBorder="1" applyAlignment="1">
      <alignment horizontal="center" vertical="center"/>
    </xf>
    <xf numFmtId="177" fontId="14" fillId="0" borderId="13" xfId="8" applyNumberFormat="1" applyFont="1" applyFill="1" applyBorder="1" applyAlignment="1">
      <alignment horizontal="center" vertical="center"/>
    </xf>
    <xf numFmtId="177" fontId="4" fillId="0" borderId="14" xfId="8" applyNumberFormat="1" applyFont="1" applyFill="1" applyBorder="1" applyAlignment="1">
      <alignment horizontal="center" vertical="center"/>
    </xf>
    <xf numFmtId="177" fontId="14" fillId="0" borderId="8" xfId="8" applyNumberFormat="1" applyFont="1" applyFill="1" applyBorder="1" applyAlignment="1">
      <alignment horizontal="center" vertical="center"/>
    </xf>
    <xf numFmtId="177" fontId="4" fillId="0" borderId="15" xfId="8" applyNumberFormat="1" applyFont="1" applyFill="1" applyBorder="1" applyAlignment="1">
      <alignment horizontal="center" vertical="center"/>
    </xf>
    <xf numFmtId="177" fontId="14" fillId="0" borderId="38" xfId="8" applyNumberFormat="1" applyFont="1" applyFill="1" applyBorder="1" applyAlignment="1">
      <alignment horizontal="center" vertical="center"/>
    </xf>
    <xf numFmtId="177" fontId="14" fillId="0" borderId="16" xfId="8" applyNumberFormat="1" applyFont="1" applyFill="1" applyBorder="1" applyAlignment="1">
      <alignment horizontal="center" vertical="center"/>
    </xf>
    <xf numFmtId="0" fontId="37" fillId="0" borderId="1" xfId="0" applyFont="1" applyFill="1" applyBorder="1" applyAlignment="1">
      <alignment horizontal="left" vertical="top" wrapText="1"/>
    </xf>
    <xf numFmtId="0" fontId="18" fillId="0" borderId="55" xfId="0" applyFont="1" applyFill="1" applyBorder="1" applyAlignment="1">
      <alignment horizontal="center" vertical="center" wrapText="1"/>
    </xf>
    <xf numFmtId="0" fontId="18" fillId="0" borderId="51" xfId="0" applyFont="1" applyFill="1" applyBorder="1" applyAlignment="1">
      <alignment horizontal="center" vertical="center" wrapText="1"/>
    </xf>
    <xf numFmtId="0" fontId="37" fillId="0" borderId="1" xfId="0" applyFont="1" applyFill="1" applyBorder="1" applyAlignment="1">
      <alignment horizontal="left" vertical="center" wrapText="1"/>
    </xf>
    <xf numFmtId="0" fontId="37" fillId="0" borderId="51" xfId="0" applyFont="1" applyFill="1" applyBorder="1" applyAlignment="1">
      <alignment horizontal="left" vertical="center" wrapText="1"/>
    </xf>
    <xf numFmtId="0" fontId="35" fillId="0" borderId="1"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5" fillId="0" borderId="52" xfId="0" applyFont="1" applyFill="1" applyBorder="1" applyAlignment="1">
      <alignment horizontal="center" vertical="center" wrapText="1"/>
    </xf>
    <xf numFmtId="182" fontId="45" fillId="0" borderId="72" xfId="0" applyNumberFormat="1" applyFont="1" applyFill="1" applyBorder="1" applyAlignment="1">
      <alignment vertical="center"/>
    </xf>
    <xf numFmtId="2" fontId="5" fillId="0" borderId="51" xfId="0" applyNumberFormat="1" applyFont="1" applyFill="1" applyBorder="1" applyAlignment="1">
      <alignment horizontal="center" vertical="center" wrapText="1"/>
    </xf>
    <xf numFmtId="181" fontId="5" fillId="0" borderId="72" xfId="0" applyNumberFormat="1" applyFont="1" applyFill="1" applyBorder="1" applyAlignment="1">
      <alignment vertical="center"/>
    </xf>
    <xf numFmtId="0" fontId="45" fillId="0" borderId="72" xfId="0" applyFont="1" applyFill="1" applyBorder="1" applyAlignment="1">
      <alignment horizontal="center" vertical="center" wrapText="1"/>
    </xf>
    <xf numFmtId="10" fontId="45" fillId="0" borderId="52" xfId="0" applyNumberFormat="1" applyFont="1" applyFill="1" applyBorder="1" applyAlignment="1">
      <alignment horizontal="center" vertical="center" wrapText="1"/>
    </xf>
    <xf numFmtId="1" fontId="5" fillId="0" borderId="51" xfId="0" applyNumberFormat="1" applyFont="1" applyFill="1" applyBorder="1" applyAlignment="1">
      <alignment horizontal="center" vertical="center" wrapText="1"/>
    </xf>
    <xf numFmtId="1" fontId="5" fillId="0" borderId="92" xfId="0" applyNumberFormat="1" applyFont="1" applyFill="1" applyBorder="1" applyAlignment="1">
      <alignment horizontal="center" vertical="center" wrapText="1"/>
    </xf>
    <xf numFmtId="0" fontId="45" fillId="0" borderId="73" xfId="0" applyFont="1" applyFill="1" applyBorder="1" applyAlignment="1">
      <alignment horizontal="center" vertical="center" wrapText="1"/>
    </xf>
    <xf numFmtId="181" fontId="5" fillId="0" borderId="53" xfId="0" applyNumberFormat="1" applyFont="1" applyFill="1" applyBorder="1" applyAlignment="1">
      <alignment vertical="center"/>
    </xf>
    <xf numFmtId="180" fontId="5" fillId="0" borderId="53" xfId="0" applyNumberFormat="1" applyFont="1" applyFill="1" applyBorder="1" applyAlignment="1">
      <alignment horizontal="center" vertical="center"/>
    </xf>
    <xf numFmtId="181" fontId="5" fillId="0" borderId="90" xfId="0" applyNumberFormat="1" applyFont="1" applyFill="1" applyBorder="1" applyAlignment="1">
      <alignment vertical="center"/>
    </xf>
    <xf numFmtId="181" fontId="45" fillId="0" borderId="53" xfId="0" applyNumberFormat="1" applyFont="1" applyFill="1" applyBorder="1" applyAlignment="1">
      <alignment vertical="center"/>
    </xf>
    <xf numFmtId="1" fontId="5" fillId="0" borderId="51" xfId="0" applyNumberFormat="1" applyFont="1" applyFill="1" applyBorder="1" applyAlignment="1">
      <alignment horizontal="center" vertical="center"/>
    </xf>
    <xf numFmtId="0" fontId="45" fillId="0" borderId="51" xfId="0" applyFont="1" applyFill="1" applyBorder="1" applyAlignment="1">
      <alignment horizontal="center" vertical="center"/>
    </xf>
    <xf numFmtId="3" fontId="15" fillId="0" borderId="3" xfId="21" applyNumberFormat="1" applyFont="1" applyFill="1" applyBorder="1" applyAlignment="1">
      <alignment horizontal="center" vertical="center"/>
    </xf>
    <xf numFmtId="4" fontId="15" fillId="0" borderId="5" xfId="21" applyNumberFormat="1" applyFont="1" applyFill="1" applyBorder="1" applyAlignment="1">
      <alignment horizontal="center" vertical="center"/>
    </xf>
    <xf numFmtId="3" fontId="14" fillId="0" borderId="10" xfId="21" applyNumberFormat="1" applyFont="1" applyFill="1" applyBorder="1" applyAlignment="1">
      <alignment horizontal="center" vertical="center"/>
    </xf>
    <xf numFmtId="4" fontId="14" fillId="0" borderId="37" xfId="21" applyNumberFormat="1" applyFont="1" applyFill="1" applyBorder="1" applyAlignment="1">
      <alignment horizontal="center" vertical="center"/>
    </xf>
    <xf numFmtId="4" fontId="14" fillId="0" borderId="5" xfId="21" applyNumberFormat="1" applyFont="1" applyFill="1" applyBorder="1" applyAlignment="1">
      <alignment horizontal="center" vertical="center"/>
    </xf>
    <xf numFmtId="10" fontId="40" fillId="0" borderId="5" xfId="21" applyNumberFormat="1" applyFont="1" applyFill="1" applyBorder="1" applyAlignment="1">
      <alignment horizontal="center" vertical="center"/>
    </xf>
    <xf numFmtId="10" fontId="2" fillId="0" borderId="5" xfId="21" applyNumberFormat="1" applyFont="1" applyFill="1" applyBorder="1" applyAlignment="1">
      <alignment horizontal="center" vertical="center"/>
    </xf>
    <xf numFmtId="37" fontId="14" fillId="0" borderId="91" xfId="8" applyNumberFormat="1" applyFont="1" applyFill="1" applyBorder="1" applyAlignment="1">
      <alignment horizontal="center" vertical="center"/>
    </xf>
    <xf numFmtId="37" fontId="14" fillId="0" borderId="11" xfId="8" applyNumberFormat="1" applyFont="1" applyFill="1" applyBorder="1" applyAlignment="1">
      <alignment horizontal="center" vertical="center"/>
    </xf>
    <xf numFmtId="42" fontId="4" fillId="0" borderId="15" xfId="24" applyFont="1" applyFill="1" applyBorder="1" applyAlignment="1">
      <alignment horizontal="center" vertical="center"/>
    </xf>
    <xf numFmtId="37" fontId="4" fillId="0" borderId="91" xfId="8" applyNumberFormat="1" applyFont="1" applyFill="1" applyBorder="1" applyAlignment="1">
      <alignment horizontal="center" vertical="center"/>
    </xf>
    <xf numFmtId="3" fontId="14" fillId="0" borderId="91" xfId="21" applyNumberFormat="1" applyFont="1" applyFill="1" applyBorder="1" applyAlignment="1">
      <alignment horizontal="center" vertical="center"/>
    </xf>
    <xf numFmtId="4" fontId="15" fillId="0" borderId="8" xfId="21" applyNumberFormat="1" applyFont="1" applyFill="1" applyBorder="1" applyAlignment="1">
      <alignment horizontal="center" vertical="center"/>
    </xf>
    <xf numFmtId="3" fontId="14" fillId="0" borderId="14" xfId="0" applyNumberFormat="1" applyFont="1" applyFill="1" applyBorder="1" applyAlignment="1">
      <alignment horizontal="center" vertical="center" wrapText="1"/>
    </xf>
    <xf numFmtId="3" fontId="15" fillId="0" borderId="3" xfId="0" applyNumberFormat="1" applyFont="1" applyFill="1" applyBorder="1" applyAlignment="1">
      <alignment horizontal="center" vertical="center" wrapText="1"/>
    </xf>
    <xf numFmtId="43" fontId="4" fillId="0" borderId="1" xfId="310" applyFont="1" applyFill="1" applyBorder="1" applyAlignment="1">
      <alignment horizontal="center" vertical="center"/>
    </xf>
    <xf numFmtId="10" fontId="15" fillId="0" borderId="1" xfId="21" applyNumberFormat="1" applyFont="1" applyFill="1" applyBorder="1" applyAlignment="1">
      <alignment horizontal="center" vertical="center"/>
    </xf>
    <xf numFmtId="3" fontId="14" fillId="10" borderId="3" xfId="0" applyNumberFormat="1" applyFont="1" applyFill="1" applyBorder="1" applyAlignment="1">
      <alignment horizontal="center" vertical="center" wrapText="1"/>
    </xf>
    <xf numFmtId="3" fontId="14" fillId="10" borderId="3" xfId="21" applyNumberFormat="1" applyFont="1" applyFill="1" applyBorder="1" applyAlignment="1">
      <alignment horizontal="center" vertical="center" wrapText="1"/>
    </xf>
    <xf numFmtId="37" fontId="14" fillId="10" borderId="1" xfId="8" applyNumberFormat="1" applyFont="1" applyFill="1" applyBorder="1" applyAlignment="1">
      <alignment horizontal="center" vertical="center"/>
    </xf>
    <xf numFmtId="0" fontId="14" fillId="10" borderId="1" xfId="0" applyFont="1" applyFill="1" applyBorder="1" applyAlignment="1">
      <alignment horizontal="center" vertical="center"/>
    </xf>
    <xf numFmtId="0" fontId="14" fillId="10" borderId="1" xfId="8" applyNumberFormat="1" applyFont="1" applyFill="1" applyBorder="1" applyAlignment="1">
      <alignment horizontal="center" vertical="center"/>
    </xf>
    <xf numFmtId="3" fontId="14" fillId="10" borderId="1" xfId="8" applyNumberFormat="1" applyFont="1" applyFill="1" applyBorder="1" applyAlignment="1">
      <alignment horizontal="center" vertical="center" wrapText="1"/>
    </xf>
    <xf numFmtId="3" fontId="14" fillId="10" borderId="1" xfId="21" applyNumberFormat="1" applyFont="1" applyFill="1" applyBorder="1" applyAlignment="1">
      <alignment horizontal="center" vertical="center" wrapText="1"/>
    </xf>
    <xf numFmtId="37" fontId="14" fillId="10" borderId="4" xfId="8" applyNumberFormat="1" applyFont="1" applyFill="1" applyBorder="1" applyAlignment="1">
      <alignment horizontal="center" vertical="center"/>
    </xf>
    <xf numFmtId="171" fontId="14" fillId="10" borderId="1" xfId="0" applyNumberFormat="1" applyFont="1" applyFill="1" applyBorder="1" applyAlignment="1">
      <alignment horizontal="center" vertical="center"/>
    </xf>
    <xf numFmtId="177" fontId="14" fillId="10" borderId="3" xfId="8" applyNumberFormat="1" applyFont="1" applyFill="1" applyBorder="1" applyAlignment="1">
      <alignment horizontal="center" vertical="center"/>
    </xf>
    <xf numFmtId="177" fontId="14" fillId="10" borderId="1" xfId="8" applyNumberFormat="1" applyFont="1" applyFill="1" applyBorder="1" applyAlignment="1">
      <alignment horizontal="center" vertical="center"/>
    </xf>
    <xf numFmtId="177" fontId="14" fillId="10" borderId="4" xfId="8" applyNumberFormat="1" applyFont="1" applyFill="1" applyBorder="1" applyAlignment="1">
      <alignment horizontal="center" vertical="center"/>
    </xf>
    <xf numFmtId="4" fontId="14" fillId="10" borderId="1" xfId="0" applyNumberFormat="1" applyFont="1" applyFill="1" applyBorder="1" applyAlignment="1">
      <alignment horizontal="center" vertical="center"/>
    </xf>
    <xf numFmtId="3" fontId="14" fillId="10" borderId="1" xfId="8" applyNumberFormat="1" applyFont="1" applyFill="1" applyBorder="1" applyAlignment="1">
      <alignment horizontal="center" vertical="center"/>
    </xf>
    <xf numFmtId="3" fontId="14" fillId="10" borderId="1" xfId="0" applyNumberFormat="1" applyFont="1" applyFill="1" applyBorder="1" applyAlignment="1">
      <alignment horizontal="center" vertical="center"/>
    </xf>
    <xf numFmtId="171" fontId="14" fillId="10" borderId="1" xfId="8" applyNumberFormat="1" applyFont="1" applyFill="1" applyBorder="1" applyAlignment="1">
      <alignment horizontal="center" vertical="center"/>
    </xf>
    <xf numFmtId="10" fontId="14" fillId="0" borderId="68" xfId="0" applyNumberFormat="1" applyFont="1" applyFill="1" applyBorder="1" applyAlignment="1">
      <alignment horizontal="center" vertical="center" wrapText="1"/>
    </xf>
    <xf numFmtId="10" fontId="14" fillId="0" borderId="101" xfId="0" applyNumberFormat="1" applyFont="1" applyFill="1" applyBorder="1" applyAlignment="1">
      <alignment horizontal="center" vertical="center" wrapText="1"/>
    </xf>
    <xf numFmtId="10" fontId="15" fillId="0" borderId="68" xfId="0" applyNumberFormat="1" applyFont="1" applyFill="1" applyBorder="1" applyAlignment="1">
      <alignment horizontal="center" vertical="center" wrapText="1"/>
    </xf>
    <xf numFmtId="10" fontId="15" fillId="0" borderId="101" xfId="0" applyNumberFormat="1" applyFont="1" applyFill="1" applyBorder="1" applyAlignment="1">
      <alignment horizontal="center" vertical="center" wrapText="1"/>
    </xf>
    <xf numFmtId="10" fontId="14" fillId="0" borderId="102" xfId="0" applyNumberFormat="1" applyFont="1" applyFill="1" applyBorder="1" applyAlignment="1">
      <alignment horizontal="center" vertical="center" wrapText="1"/>
    </xf>
    <xf numFmtId="10" fontId="15" fillId="0" borderId="51" xfId="0" applyNumberFormat="1" applyFont="1" applyFill="1" applyBorder="1" applyAlignment="1">
      <alignment horizontal="center" vertical="center" wrapText="1"/>
    </xf>
    <xf numFmtId="10" fontId="15" fillId="0" borderId="102" xfId="0" applyNumberFormat="1" applyFont="1" applyFill="1" applyBorder="1" applyAlignment="1">
      <alignment horizontal="center" vertical="center" wrapText="1"/>
    </xf>
    <xf numFmtId="10" fontId="14" fillId="0" borderId="71" xfId="0" applyNumberFormat="1" applyFont="1" applyFill="1" applyBorder="1" applyAlignment="1">
      <alignment horizontal="center" vertical="center" wrapText="1"/>
    </xf>
    <xf numFmtId="10" fontId="38" fillId="0" borderId="51" xfId="0" applyNumberFormat="1" applyFont="1" applyFill="1" applyBorder="1" applyAlignment="1">
      <alignment horizontal="center" vertical="center" wrapText="1"/>
    </xf>
    <xf numFmtId="10" fontId="38" fillId="0" borderId="102" xfId="0" applyNumberFormat="1" applyFont="1" applyFill="1" applyBorder="1" applyAlignment="1">
      <alignment horizontal="center" vertical="center" wrapText="1"/>
    </xf>
    <xf numFmtId="10" fontId="14" fillId="0" borderId="54" xfId="0" applyNumberFormat="1" applyFont="1" applyFill="1" applyBorder="1" applyAlignment="1">
      <alignment horizontal="center" vertical="center" wrapText="1"/>
    </xf>
    <xf numFmtId="10" fontId="49" fillId="0" borderId="51" xfId="0" applyNumberFormat="1" applyFont="1" applyFill="1" applyBorder="1" applyAlignment="1">
      <alignment horizontal="center" vertical="center" wrapText="1"/>
    </xf>
    <xf numFmtId="10" fontId="14" fillId="0" borderId="100" xfId="0" applyNumberFormat="1" applyFont="1" applyFill="1" applyBorder="1" applyAlignment="1">
      <alignment horizontal="center" vertical="center" wrapText="1"/>
    </xf>
    <xf numFmtId="10" fontId="14" fillId="0" borderId="91" xfId="0" applyNumberFormat="1" applyFont="1" applyFill="1" applyBorder="1" applyAlignment="1">
      <alignment horizontal="center" vertical="center" wrapText="1"/>
    </xf>
    <xf numFmtId="10" fontId="14" fillId="0" borderId="85" xfId="0" applyNumberFormat="1" applyFont="1" applyFill="1" applyBorder="1" applyAlignment="1">
      <alignment horizontal="center" vertical="center" wrapText="1"/>
    </xf>
    <xf numFmtId="0" fontId="23" fillId="3" borderId="94" xfId="0" applyFont="1" applyFill="1" applyBorder="1" applyAlignment="1">
      <alignment horizontal="center" vertical="center" wrapText="1"/>
    </xf>
    <xf numFmtId="0" fontId="12" fillId="4" borderId="87" xfId="0" applyFont="1" applyFill="1" applyBorder="1" applyAlignment="1">
      <alignment horizontal="center" vertical="center" wrapText="1"/>
    </xf>
    <xf numFmtId="0" fontId="12" fillId="4" borderId="93" xfId="0" applyFont="1" applyFill="1" applyBorder="1" applyAlignment="1">
      <alignment horizontal="center" vertical="center" wrapText="1"/>
    </xf>
    <xf numFmtId="0" fontId="12" fillId="4" borderId="93" xfId="0" applyFont="1" applyFill="1" applyBorder="1" applyAlignment="1">
      <alignment horizontal="center" vertical="center"/>
    </xf>
    <xf numFmtId="0" fontId="12" fillId="4" borderId="94" xfId="0" applyFont="1" applyFill="1" applyBorder="1" applyAlignment="1">
      <alignment horizontal="center" vertical="center" wrapText="1"/>
    </xf>
    <xf numFmtId="172" fontId="54" fillId="0" borderId="84" xfId="0" applyNumberFormat="1" applyFont="1" applyBorder="1" applyAlignment="1">
      <alignment vertical="center"/>
    </xf>
    <xf numFmtId="0" fontId="55" fillId="0" borderId="68" xfId="0" applyFont="1" applyBorder="1" applyAlignment="1">
      <alignment horizontal="center" vertical="center" wrapText="1"/>
    </xf>
    <xf numFmtId="2" fontId="14" fillId="0" borderId="68" xfId="0" applyNumberFormat="1" applyFont="1" applyBorder="1" applyAlignment="1">
      <alignment horizontal="center" vertical="center" wrapText="1"/>
    </xf>
    <xf numFmtId="183" fontId="14" fillId="0" borderId="89" xfId="312" applyNumberFormat="1" applyFont="1" applyFill="1" applyBorder="1" applyAlignment="1" applyProtection="1">
      <alignment horizontal="center" vertical="center" wrapText="1"/>
    </xf>
    <xf numFmtId="183" fontId="14" fillId="0" borderId="114" xfId="312" applyNumberFormat="1" applyFont="1" applyFill="1" applyBorder="1" applyAlignment="1" applyProtection="1">
      <alignment horizontal="center" vertical="center" wrapText="1"/>
    </xf>
    <xf numFmtId="183" fontId="14" fillId="0" borderId="91" xfId="312" applyNumberFormat="1" applyFont="1" applyFill="1" applyBorder="1" applyAlignment="1" applyProtection="1">
      <alignment horizontal="center" vertical="center" wrapText="1"/>
    </xf>
    <xf numFmtId="183" fontId="14" fillId="0" borderId="113" xfId="312" applyNumberFormat="1" applyFont="1" applyFill="1" applyBorder="1" applyAlignment="1" applyProtection="1">
      <alignment horizontal="center" vertical="center" wrapText="1"/>
    </xf>
    <xf numFmtId="172" fontId="54" fillId="0" borderId="91" xfId="0" applyNumberFormat="1" applyFont="1" applyBorder="1" applyAlignment="1">
      <alignment vertical="center"/>
    </xf>
    <xf numFmtId="185" fontId="14" fillId="0" borderId="51" xfId="0" applyNumberFormat="1" applyFont="1" applyBorder="1" applyAlignment="1">
      <alignment horizontal="center" vertical="center" wrapText="1"/>
    </xf>
    <xf numFmtId="178" fontId="14" fillId="0" borderId="51" xfId="0" applyNumberFormat="1" applyFont="1" applyBorder="1" applyAlignment="1">
      <alignment horizontal="center" vertical="center"/>
    </xf>
    <xf numFmtId="178" fontId="14" fillId="0" borderId="102" xfId="0" applyNumberFormat="1" applyFont="1" applyBorder="1" applyAlignment="1">
      <alignment horizontal="center" vertical="center"/>
    </xf>
    <xf numFmtId="178" fontId="14" fillId="0" borderId="91" xfId="0" applyNumberFormat="1" applyFont="1" applyFill="1" applyBorder="1" applyAlignment="1">
      <alignment horizontal="center" vertical="center"/>
    </xf>
    <xf numFmtId="183" fontId="14" fillId="0" borderId="98" xfId="312" applyNumberFormat="1" applyFont="1" applyFill="1" applyBorder="1" applyAlignment="1" applyProtection="1">
      <alignment horizontal="center" vertical="center" wrapText="1"/>
    </xf>
    <xf numFmtId="183" fontId="14" fillId="0" borderId="99" xfId="312" applyNumberFormat="1" applyFont="1" applyFill="1" applyBorder="1" applyAlignment="1" applyProtection="1">
      <alignment horizontal="center" vertical="center" wrapText="1"/>
    </xf>
    <xf numFmtId="183" fontId="55" fillId="0" borderId="91" xfId="312" applyNumberFormat="1" applyFont="1" applyFill="1" applyBorder="1" applyAlignment="1" applyProtection="1">
      <alignment horizontal="center" vertical="center" wrapText="1"/>
    </xf>
    <xf numFmtId="185" fontId="56" fillId="0" borderId="51" xfId="0" applyNumberFormat="1" applyFont="1" applyBorder="1" applyAlignment="1">
      <alignment horizontal="center" vertical="center" wrapText="1"/>
    </xf>
    <xf numFmtId="3" fontId="14" fillId="0" borderId="51" xfId="0" applyNumberFormat="1" applyFont="1" applyBorder="1" applyAlignment="1">
      <alignment horizontal="center" vertical="center" wrapText="1"/>
    </xf>
    <xf numFmtId="1" fontId="14" fillId="0" borderId="102" xfId="0" applyNumberFormat="1" applyFont="1" applyBorder="1" applyAlignment="1">
      <alignment horizontal="center" vertical="center" wrapText="1"/>
    </xf>
    <xf numFmtId="1" fontId="14" fillId="0" borderId="91" xfId="0" applyNumberFormat="1" applyFont="1" applyFill="1" applyBorder="1" applyAlignment="1">
      <alignment horizontal="center" vertical="center" wrapText="1"/>
    </xf>
    <xf numFmtId="185" fontId="14" fillId="0" borderId="118" xfId="0" applyNumberFormat="1" applyFont="1" applyBorder="1" applyAlignment="1">
      <alignment horizontal="center" vertical="center" wrapText="1"/>
    </xf>
    <xf numFmtId="185" fontId="14" fillId="0" borderId="51" xfId="0" applyNumberFormat="1" applyFont="1" applyBorder="1" applyAlignment="1">
      <alignment vertical="center" wrapText="1"/>
    </xf>
    <xf numFmtId="185" fontId="14" fillId="0" borderId="102" xfId="0" applyNumberFormat="1" applyFont="1" applyBorder="1" applyAlignment="1">
      <alignment vertical="center" wrapText="1"/>
    </xf>
    <xf numFmtId="185" fontId="14" fillId="0" borderId="91" xfId="0" applyNumberFormat="1" applyFont="1" applyFill="1" applyBorder="1" applyAlignment="1">
      <alignment vertical="center" wrapText="1"/>
    </xf>
    <xf numFmtId="0" fontId="55" fillId="0" borderId="52" xfId="0" applyFont="1" applyBorder="1" applyAlignment="1">
      <alignment horizontal="center" vertical="center" wrapText="1"/>
    </xf>
    <xf numFmtId="2" fontId="14" fillId="0" borderId="51" xfId="0" applyNumberFormat="1" applyFont="1" applyBorder="1" applyAlignment="1">
      <alignment horizontal="center" vertical="center" wrapText="1"/>
    </xf>
    <xf numFmtId="183" fontId="14" fillId="0" borderId="51" xfId="312" applyNumberFormat="1" applyFont="1" applyFill="1" applyBorder="1" applyAlignment="1" applyProtection="1">
      <alignment horizontal="center" vertical="center" wrapText="1"/>
    </xf>
    <xf numFmtId="42" fontId="14" fillId="0" borderId="51" xfId="24" applyFont="1" applyFill="1" applyBorder="1" applyAlignment="1" applyProtection="1">
      <alignment horizontal="center" vertical="center" wrapText="1"/>
    </xf>
    <xf numFmtId="4" fontId="14" fillId="0" borderId="51" xfId="0" applyNumberFormat="1" applyFont="1" applyBorder="1" applyAlignment="1">
      <alignment horizontal="center" vertical="center" wrapText="1"/>
    </xf>
    <xf numFmtId="183" fontId="14" fillId="0" borderId="102" xfId="312" applyNumberFormat="1" applyFont="1" applyFill="1" applyBorder="1" applyAlignment="1" applyProtection="1">
      <alignment horizontal="center" vertical="center" wrapText="1"/>
    </xf>
    <xf numFmtId="0" fontId="1" fillId="0" borderId="0" xfId="0" applyFont="1"/>
    <xf numFmtId="3" fontId="55" fillId="0" borderId="51" xfId="0" applyNumberFormat="1" applyFont="1" applyBorder="1" applyAlignment="1">
      <alignment horizontal="center" vertical="center" wrapText="1"/>
    </xf>
    <xf numFmtId="185" fontId="14" fillId="0" borderId="102" xfId="0" applyNumberFormat="1" applyFont="1" applyBorder="1" applyAlignment="1">
      <alignment horizontal="center" vertical="center" wrapText="1"/>
    </xf>
    <xf numFmtId="185" fontId="14" fillId="0" borderId="91" xfId="0" applyNumberFormat="1" applyFont="1" applyFill="1" applyBorder="1" applyAlignment="1">
      <alignment horizontal="center" vertical="center" wrapText="1"/>
    </xf>
    <xf numFmtId="42" fontId="55" fillId="0" borderId="51" xfId="24" applyFont="1" applyFill="1" applyBorder="1" applyAlignment="1" applyProtection="1">
      <alignment horizontal="center" vertical="center" wrapText="1"/>
    </xf>
    <xf numFmtId="183" fontId="55" fillId="0" borderId="98" xfId="312" applyNumberFormat="1" applyFont="1" applyFill="1" applyBorder="1" applyAlignment="1" applyProtection="1">
      <alignment horizontal="center" vertical="center" wrapText="1"/>
    </xf>
    <xf numFmtId="183" fontId="55" fillId="0" borderId="99" xfId="312" applyNumberFormat="1" applyFont="1" applyFill="1" applyBorder="1" applyAlignment="1" applyProtection="1">
      <alignment horizontal="center" vertical="center" wrapText="1"/>
    </xf>
    <xf numFmtId="3" fontId="57" fillId="0" borderId="51" xfId="0" applyNumberFormat="1" applyFont="1" applyBorder="1" applyAlignment="1">
      <alignment horizontal="center" vertical="center" wrapText="1"/>
    </xf>
    <xf numFmtId="2" fontId="14" fillId="0" borderId="102" xfId="0" applyNumberFormat="1" applyFont="1" applyBorder="1" applyAlignment="1">
      <alignment horizontal="center" vertical="center" wrapText="1"/>
    </xf>
    <xf numFmtId="2" fontId="14" fillId="0" borderId="91" xfId="0" applyNumberFormat="1" applyFont="1" applyFill="1" applyBorder="1" applyAlignment="1">
      <alignment horizontal="center" vertical="center" wrapText="1"/>
    </xf>
    <xf numFmtId="2" fontId="55" fillId="0" borderId="91" xfId="0" applyNumberFormat="1" applyFont="1" applyBorder="1" applyAlignment="1">
      <alignment horizontal="center" vertical="center" wrapText="1"/>
    </xf>
    <xf numFmtId="1" fontId="55" fillId="0" borderId="91" xfId="0" applyNumberFormat="1" applyFont="1" applyBorder="1" applyAlignment="1">
      <alignment horizontal="center" vertical="center"/>
    </xf>
    <xf numFmtId="2" fontId="55" fillId="0" borderId="99" xfId="0" applyNumberFormat="1" applyFont="1" applyBorder="1" applyAlignment="1">
      <alignment horizontal="center" vertical="center"/>
    </xf>
    <xf numFmtId="2" fontId="55" fillId="0" borderId="91" xfId="0" applyNumberFormat="1" applyFont="1" applyFill="1" applyBorder="1" applyAlignment="1">
      <alignment horizontal="center" vertical="center"/>
    </xf>
    <xf numFmtId="2" fontId="55" fillId="0" borderId="98" xfId="0" applyNumberFormat="1" applyFont="1" applyFill="1" applyBorder="1" applyAlignment="1">
      <alignment horizontal="center" vertical="center"/>
    </xf>
    <xf numFmtId="2" fontId="14" fillId="0" borderId="91" xfId="0" applyNumberFormat="1" applyFont="1" applyFill="1" applyBorder="1" applyAlignment="1">
      <alignment horizontal="center" vertical="center"/>
    </xf>
    <xf numFmtId="42" fontId="55" fillId="0" borderId="91" xfId="24" applyFont="1" applyFill="1" applyBorder="1" applyAlignment="1" applyProtection="1">
      <alignment horizontal="center" vertical="center"/>
    </xf>
    <xf numFmtId="42" fontId="55" fillId="0" borderId="99" xfId="24" applyFont="1" applyFill="1" applyBorder="1" applyAlignment="1" applyProtection="1">
      <alignment horizontal="center" vertical="center"/>
    </xf>
    <xf numFmtId="42" fontId="14" fillId="0" borderId="91" xfId="24" applyFont="1" applyFill="1" applyBorder="1" applyAlignment="1" applyProtection="1">
      <alignment horizontal="center" vertical="center"/>
    </xf>
    <xf numFmtId="172" fontId="58" fillId="0" borderId="93" xfId="0" applyNumberFormat="1" applyFont="1" applyBorder="1" applyAlignment="1">
      <alignment vertical="center" wrapText="1"/>
    </xf>
    <xf numFmtId="2" fontId="55" fillId="0" borderId="93" xfId="0" applyNumberFormat="1" applyFont="1" applyBorder="1" applyAlignment="1">
      <alignment horizontal="center" vertical="center" wrapText="1"/>
    </xf>
    <xf numFmtId="42" fontId="55" fillId="0" borderId="93" xfId="24" applyFont="1" applyFill="1" applyBorder="1" applyAlignment="1" applyProtection="1">
      <alignment horizontal="center" vertical="center"/>
    </xf>
    <xf numFmtId="183" fontId="55" fillId="0" borderId="106" xfId="312" applyNumberFormat="1" applyFont="1" applyFill="1" applyBorder="1" applyAlignment="1" applyProtection="1">
      <alignment horizontal="center" vertical="center" wrapText="1"/>
    </xf>
    <xf numFmtId="42" fontId="55" fillId="0" borderId="123" xfId="24" applyFont="1" applyFill="1" applyBorder="1" applyAlignment="1" applyProtection="1">
      <alignment horizontal="center" vertical="center"/>
    </xf>
    <xf numFmtId="172" fontId="58" fillId="0" borderId="85" xfId="0" applyNumberFormat="1" applyFont="1" applyBorder="1" applyAlignment="1">
      <alignment vertical="center" wrapText="1"/>
    </xf>
    <xf numFmtId="178" fontId="55" fillId="0" borderId="85" xfId="0" applyNumberFormat="1" applyFont="1" applyBorder="1" applyAlignment="1">
      <alignment horizontal="center" vertical="center" wrapText="1"/>
    </xf>
    <xf numFmtId="37" fontId="55" fillId="0" borderId="85" xfId="0" applyNumberFormat="1" applyFont="1" applyBorder="1" applyAlignment="1">
      <alignment horizontal="center" vertical="center"/>
    </xf>
    <xf numFmtId="42" fontId="55" fillId="0" borderId="85" xfId="24" applyFont="1" applyFill="1" applyBorder="1" applyAlignment="1" applyProtection="1">
      <alignment horizontal="center" vertical="center"/>
    </xf>
    <xf numFmtId="183" fontId="55" fillId="0" borderId="85" xfId="312" applyNumberFormat="1" applyFont="1" applyFill="1" applyBorder="1" applyAlignment="1" applyProtection="1">
      <alignment horizontal="center" vertical="center" wrapText="1"/>
    </xf>
    <xf numFmtId="183" fontId="55" fillId="0" borderId="38" xfId="312" applyNumberFormat="1" applyFont="1" applyFill="1" applyBorder="1" applyAlignment="1" applyProtection="1">
      <alignment horizontal="center" vertical="center" wrapText="1"/>
    </xf>
    <xf numFmtId="186" fontId="14" fillId="0" borderId="85" xfId="24" applyNumberFormat="1" applyFont="1" applyFill="1" applyBorder="1" applyAlignment="1" applyProtection="1">
      <alignment horizontal="center" vertical="center"/>
    </xf>
    <xf numFmtId="4" fontId="55" fillId="0" borderId="84" xfId="0" applyNumberFormat="1" applyFont="1" applyBorder="1" applyAlignment="1">
      <alignment horizontal="center" vertical="center" wrapText="1"/>
    </xf>
    <xf numFmtId="3" fontId="55" fillId="0" borderId="84" xfId="0" applyNumberFormat="1" applyFont="1" applyBorder="1" applyAlignment="1">
      <alignment horizontal="center" vertical="center" wrapText="1"/>
    </xf>
    <xf numFmtId="183" fontId="55" fillId="0" borderId="84" xfId="312" applyNumberFormat="1" applyFont="1" applyFill="1" applyBorder="1" applyAlignment="1" applyProtection="1">
      <alignment horizontal="center" vertical="center" wrapText="1"/>
    </xf>
    <xf numFmtId="0" fontId="55" fillId="0" borderId="84" xfId="0" applyFont="1" applyBorder="1" applyAlignment="1">
      <alignment horizontal="center" vertical="center" wrapText="1"/>
    </xf>
    <xf numFmtId="0" fontId="55" fillId="0" borderId="84" xfId="0" applyFont="1" applyFill="1" applyBorder="1" applyAlignment="1">
      <alignment horizontal="center" vertical="center" wrapText="1"/>
    </xf>
    <xf numFmtId="183" fontId="55" fillId="0" borderId="84" xfId="312" applyNumberFormat="1" applyFont="1" applyFill="1" applyBorder="1" applyAlignment="1" applyProtection="1">
      <alignment horizontal="center" vertical="center"/>
    </xf>
    <xf numFmtId="183" fontId="14" fillId="0" borderId="84" xfId="312" applyNumberFormat="1" applyFont="1" applyFill="1" applyBorder="1" applyAlignment="1" applyProtection="1">
      <alignment horizontal="center" vertical="center" wrapText="1"/>
    </xf>
    <xf numFmtId="185" fontId="55" fillId="0" borderId="91" xfId="0" applyNumberFormat="1" applyFont="1" applyBorder="1" applyAlignment="1">
      <alignment horizontal="center" vertical="center" wrapText="1"/>
    </xf>
    <xf numFmtId="42" fontId="55" fillId="0" borderId="91" xfId="24" applyFont="1" applyFill="1" applyBorder="1" applyAlignment="1" applyProtection="1">
      <alignment horizontal="center" vertical="center" wrapText="1"/>
    </xf>
    <xf numFmtId="3" fontId="55" fillId="0" borderId="91" xfId="0" applyNumberFormat="1" applyFont="1" applyBorder="1" applyAlignment="1">
      <alignment horizontal="center" vertical="center"/>
    </xf>
    <xf numFmtId="3" fontId="55" fillId="0" borderId="91" xfId="0" applyNumberFormat="1" applyFont="1" applyFill="1" applyBorder="1" applyAlignment="1">
      <alignment horizontal="center" vertical="center"/>
    </xf>
    <xf numFmtId="183" fontId="55" fillId="0" borderId="91" xfId="312" applyNumberFormat="1" applyFont="1" applyFill="1" applyBorder="1" applyAlignment="1" applyProtection="1">
      <alignment horizontal="center" vertical="center"/>
    </xf>
    <xf numFmtId="4" fontId="55" fillId="0" borderId="91" xfId="0" applyNumberFormat="1" applyFont="1" applyBorder="1" applyAlignment="1">
      <alignment horizontal="center" vertical="center"/>
    </xf>
    <xf numFmtId="185" fontId="55" fillId="0" borderId="91" xfId="0" applyNumberFormat="1" applyFont="1" applyFill="1" applyBorder="1" applyAlignment="1">
      <alignment horizontal="center" vertical="center"/>
    </xf>
    <xf numFmtId="185" fontId="55" fillId="0" borderId="91" xfId="0" applyNumberFormat="1" applyFont="1" applyBorder="1" applyAlignment="1">
      <alignment horizontal="center" vertical="center"/>
    </xf>
    <xf numFmtId="0" fontId="1" fillId="0" borderId="91" xfId="0" applyFont="1" applyFill="1" applyBorder="1"/>
    <xf numFmtId="4" fontId="55" fillId="0" borderId="91" xfId="0" applyNumberFormat="1" applyFont="1" applyBorder="1" applyAlignment="1">
      <alignment horizontal="center" vertical="center" wrapText="1"/>
    </xf>
    <xf numFmtId="3" fontId="55" fillId="0" borderId="91" xfId="0" applyNumberFormat="1" applyFont="1" applyBorder="1" applyAlignment="1">
      <alignment horizontal="center" vertical="center" wrapText="1"/>
    </xf>
    <xf numFmtId="0" fontId="55" fillId="0" borderId="91" xfId="0" applyFont="1" applyBorder="1" applyAlignment="1">
      <alignment horizontal="center" vertical="center" wrapText="1"/>
    </xf>
    <xf numFmtId="0" fontId="55" fillId="0" borderId="91" xfId="0" applyFont="1" applyFill="1" applyBorder="1" applyAlignment="1">
      <alignment horizontal="center" vertical="center" wrapText="1"/>
    </xf>
    <xf numFmtId="185" fontId="55" fillId="0" borderId="85" xfId="0" applyNumberFormat="1" applyFont="1" applyBorder="1" applyAlignment="1">
      <alignment horizontal="center" vertical="center" wrapText="1"/>
    </xf>
    <xf numFmtId="185" fontId="55" fillId="0" borderId="85" xfId="0" applyNumberFormat="1" applyFont="1" applyBorder="1" applyAlignment="1">
      <alignment horizontal="center" vertical="center"/>
    </xf>
    <xf numFmtId="185" fontId="55" fillId="0" borderId="85" xfId="0" applyNumberFormat="1" applyFont="1" applyFill="1" applyBorder="1" applyAlignment="1">
      <alignment horizontal="center" vertical="center"/>
    </xf>
    <xf numFmtId="183" fontId="55" fillId="0" borderId="85" xfId="312" applyNumberFormat="1" applyFont="1" applyFill="1" applyBorder="1" applyAlignment="1" applyProtection="1">
      <alignment horizontal="center" vertical="center"/>
    </xf>
    <xf numFmtId="0" fontId="1" fillId="0" borderId="85" xfId="0" applyFont="1" applyFill="1" applyBorder="1"/>
    <xf numFmtId="1" fontId="55" fillId="0" borderId="84" xfId="0" applyNumberFormat="1" applyFont="1" applyBorder="1" applyAlignment="1">
      <alignment horizontal="center" vertical="center" wrapText="1"/>
    </xf>
    <xf numFmtId="0" fontId="55" fillId="0" borderId="84" xfId="0" applyFont="1" applyBorder="1" applyAlignment="1">
      <alignment horizontal="center" vertical="center"/>
    </xf>
    <xf numFmtId="0" fontId="55" fillId="0" borderId="84" xfId="0" applyFont="1" applyFill="1" applyBorder="1" applyAlignment="1">
      <alignment horizontal="center" vertical="center"/>
    </xf>
    <xf numFmtId="183" fontId="55" fillId="0" borderId="13" xfId="312" applyNumberFormat="1" applyFont="1" applyFill="1" applyBorder="1" applyAlignment="1" applyProtection="1">
      <alignment horizontal="center" vertical="center"/>
    </xf>
    <xf numFmtId="183" fontId="14" fillId="0" borderId="75" xfId="312" applyNumberFormat="1" applyFont="1" applyFill="1" applyBorder="1" applyAlignment="1" applyProtection="1">
      <alignment horizontal="center" vertical="center" wrapText="1"/>
    </xf>
    <xf numFmtId="178" fontId="55" fillId="0" borderId="91" xfId="0" applyNumberFormat="1" applyFont="1" applyBorder="1" applyAlignment="1">
      <alignment horizontal="center" vertical="center" wrapText="1"/>
    </xf>
    <xf numFmtId="171" fontId="55" fillId="0" borderId="91" xfId="0" applyNumberFormat="1" applyFont="1" applyBorder="1" applyAlignment="1">
      <alignment horizontal="center" vertical="center"/>
    </xf>
    <xf numFmtId="171" fontId="55" fillId="0" borderId="91" xfId="0" applyNumberFormat="1" applyFont="1" applyFill="1" applyBorder="1" applyAlignment="1">
      <alignment horizontal="center" vertical="center"/>
    </xf>
    <xf numFmtId="183" fontId="55" fillId="0" borderId="99" xfId="312" applyNumberFormat="1" applyFont="1" applyFill="1" applyBorder="1" applyAlignment="1" applyProtection="1">
      <alignment horizontal="center" vertical="center"/>
    </xf>
    <xf numFmtId="43" fontId="16" fillId="0" borderId="0" xfId="310" applyFont="1" applyFill="1" applyBorder="1"/>
    <xf numFmtId="1" fontId="55" fillId="0" borderId="91" xfId="0" applyNumberFormat="1" applyFont="1" applyBorder="1" applyAlignment="1">
      <alignment horizontal="center" vertical="center" wrapText="1"/>
    </xf>
    <xf numFmtId="42" fontId="55" fillId="0" borderId="85" xfId="24" applyFont="1" applyFill="1" applyBorder="1" applyAlignment="1" applyProtection="1">
      <alignment horizontal="center" vertical="center" wrapText="1"/>
    </xf>
    <xf numFmtId="3" fontId="55" fillId="0" borderId="85" xfId="0" applyNumberFormat="1" applyFont="1" applyBorder="1" applyAlignment="1">
      <alignment horizontal="center" vertical="center"/>
    </xf>
    <xf numFmtId="3" fontId="55" fillId="0" borderId="85" xfId="0" applyNumberFormat="1" applyFont="1" applyFill="1" applyBorder="1" applyAlignment="1">
      <alignment horizontal="center" vertical="center"/>
    </xf>
    <xf numFmtId="183" fontId="55" fillId="0" borderId="38" xfId="312" applyNumberFormat="1" applyFont="1" applyFill="1" applyBorder="1" applyAlignment="1" applyProtection="1">
      <alignment horizontal="center" vertical="center"/>
    </xf>
    <xf numFmtId="3" fontId="14" fillId="0" borderId="85" xfId="0" applyNumberFormat="1" applyFont="1" applyFill="1" applyBorder="1" applyAlignment="1">
      <alignment horizontal="center" vertical="center"/>
    </xf>
    <xf numFmtId="43" fontId="0" fillId="0" borderId="0" xfId="0" applyNumberFormat="1" applyFill="1"/>
    <xf numFmtId="0" fontId="55" fillId="0" borderId="91" xfId="0" applyFont="1" applyBorder="1" applyAlignment="1">
      <alignment horizontal="center" vertical="center"/>
    </xf>
    <xf numFmtId="0" fontId="55" fillId="0" borderId="91" xfId="0" applyFont="1" applyFill="1" applyBorder="1" applyAlignment="1">
      <alignment horizontal="center" vertical="center"/>
    </xf>
    <xf numFmtId="183" fontId="14" fillId="0" borderId="0" xfId="312" applyNumberFormat="1" applyFont="1" applyFill="1" applyBorder="1" applyAlignment="1" applyProtection="1">
      <alignment horizontal="center" vertical="center" wrapText="1"/>
    </xf>
    <xf numFmtId="0" fontId="1" fillId="0" borderId="0" xfId="0" applyFont="1" applyFill="1"/>
    <xf numFmtId="0" fontId="37" fillId="0" borderId="84" xfId="0" applyFont="1" applyBorder="1"/>
    <xf numFmtId="185" fontId="14" fillId="0" borderId="84" xfId="0" applyNumberFormat="1" applyFont="1" applyBorder="1" applyAlignment="1">
      <alignment horizontal="center" vertical="center" wrapText="1"/>
    </xf>
    <xf numFmtId="42" fontId="14" fillId="0" borderId="84" xfId="24" applyFont="1" applyFill="1" applyBorder="1" applyAlignment="1" applyProtection="1">
      <alignment horizontal="center" vertical="center" wrapText="1"/>
    </xf>
    <xf numFmtId="3" fontId="14" fillId="0" borderId="84" xfId="0" applyNumberFormat="1" applyFont="1" applyBorder="1" applyAlignment="1">
      <alignment horizontal="center" vertical="center"/>
    </xf>
    <xf numFmtId="3" fontId="14" fillId="0" borderId="84" xfId="0" applyNumberFormat="1" applyFont="1" applyFill="1" applyBorder="1" applyAlignment="1">
      <alignment horizontal="center" vertical="center"/>
    </xf>
    <xf numFmtId="185" fontId="14" fillId="0" borderId="84" xfId="0" applyNumberFormat="1" applyFont="1" applyFill="1" applyBorder="1" applyAlignment="1">
      <alignment horizontal="center" vertical="center" wrapText="1"/>
    </xf>
    <xf numFmtId="183" fontId="14" fillId="0" borderId="13" xfId="312" applyNumberFormat="1" applyFont="1" applyFill="1" applyBorder="1" applyAlignment="1" applyProtection="1">
      <alignment horizontal="center" vertical="center" wrapText="1"/>
    </xf>
    <xf numFmtId="0" fontId="37" fillId="0" borderId="91" xfId="0" applyFont="1" applyBorder="1"/>
    <xf numFmtId="185" fontId="14" fillId="0" borderId="91" xfId="0" applyNumberFormat="1" applyFont="1" applyBorder="1" applyAlignment="1">
      <alignment horizontal="center" vertical="center" wrapText="1"/>
    </xf>
    <xf numFmtId="42" fontId="14" fillId="0" borderId="91" xfId="24" applyFont="1" applyFill="1" applyBorder="1" applyAlignment="1" applyProtection="1">
      <alignment horizontal="center" vertical="center" wrapText="1"/>
    </xf>
    <xf numFmtId="3" fontId="14" fillId="0" borderId="91" xfId="0" applyNumberFormat="1" applyFont="1" applyBorder="1" applyAlignment="1">
      <alignment horizontal="center" vertical="center"/>
    </xf>
    <xf numFmtId="3" fontId="14" fillId="0" borderId="91" xfId="0" applyNumberFormat="1" applyFont="1" applyFill="1" applyBorder="1" applyAlignment="1">
      <alignment horizontal="center" vertical="center"/>
    </xf>
    <xf numFmtId="183" fontId="14" fillId="0" borderId="99" xfId="312" applyNumberFormat="1" applyFont="1" applyFill="1" applyBorder="1" applyAlignment="1" applyProtection="1">
      <alignment horizontal="center" vertical="center"/>
    </xf>
    <xf numFmtId="183" fontId="14" fillId="0" borderId="91" xfId="312" applyNumberFormat="1" applyFont="1" applyFill="1" applyBorder="1" applyAlignment="1" applyProtection="1">
      <alignment horizontal="center" vertical="center"/>
    </xf>
    <xf numFmtId="185" fontId="14" fillId="0" borderId="85" xfId="0" applyNumberFormat="1" applyFont="1" applyBorder="1" applyAlignment="1">
      <alignment horizontal="center" vertical="center" wrapText="1"/>
    </xf>
    <xf numFmtId="42" fontId="14" fillId="0" borderId="85" xfId="24" applyFont="1" applyFill="1" applyBorder="1" applyAlignment="1" applyProtection="1">
      <alignment horizontal="center" vertical="center" wrapText="1"/>
    </xf>
    <xf numFmtId="3" fontId="14" fillId="0" borderId="85" xfId="0" applyNumberFormat="1" applyFont="1" applyBorder="1" applyAlignment="1">
      <alignment horizontal="center" vertical="center"/>
    </xf>
    <xf numFmtId="183" fontId="14" fillId="0" borderId="85" xfId="312" applyNumberFormat="1" applyFont="1" applyFill="1" applyBorder="1" applyAlignment="1" applyProtection="1">
      <alignment horizontal="center" vertical="center" wrapText="1"/>
    </xf>
    <xf numFmtId="0" fontId="37" fillId="0" borderId="77" xfId="0" applyFont="1" applyFill="1" applyBorder="1"/>
    <xf numFmtId="0" fontId="37" fillId="0" borderId="85" xfId="0" applyFont="1" applyFill="1" applyBorder="1"/>
    <xf numFmtId="183" fontId="55" fillId="0" borderId="13" xfId="312" applyNumberFormat="1" applyFont="1" applyFill="1" applyBorder="1" applyAlignment="1" applyProtection="1">
      <alignment horizontal="center" vertical="center" wrapText="1"/>
    </xf>
    <xf numFmtId="172" fontId="54" fillId="0" borderId="93" xfId="0" applyNumberFormat="1" applyFont="1" applyBorder="1" applyAlignment="1">
      <alignment vertical="center"/>
    </xf>
    <xf numFmtId="185" fontId="14" fillId="0" borderId="93" xfId="0" applyNumberFormat="1" applyFont="1" applyBorder="1" applyAlignment="1">
      <alignment horizontal="center" vertical="center" wrapText="1"/>
    </xf>
    <xf numFmtId="42" fontId="14" fillId="0" borderId="93" xfId="24" applyFont="1" applyFill="1" applyBorder="1" applyAlignment="1" applyProtection="1">
      <alignment horizontal="center" vertical="center" wrapText="1"/>
    </xf>
    <xf numFmtId="3" fontId="14" fillId="0" borderId="93" xfId="0" applyNumberFormat="1" applyFont="1" applyBorder="1" applyAlignment="1">
      <alignment horizontal="center" vertical="center"/>
    </xf>
    <xf numFmtId="3" fontId="14" fillId="0" borderId="93" xfId="0" applyNumberFormat="1" applyFont="1" applyFill="1" applyBorder="1" applyAlignment="1">
      <alignment horizontal="center" vertical="center"/>
    </xf>
    <xf numFmtId="183" fontId="14" fillId="0" borderId="93" xfId="312" applyNumberFormat="1" applyFont="1" applyFill="1" applyBorder="1" applyAlignment="1" applyProtection="1">
      <alignment horizontal="center" vertical="center" wrapText="1"/>
    </xf>
    <xf numFmtId="183" fontId="55" fillId="0" borderId="123" xfId="312" applyNumberFormat="1" applyFont="1" applyFill="1" applyBorder="1" applyAlignment="1" applyProtection="1">
      <alignment horizontal="center" vertical="center"/>
    </xf>
    <xf numFmtId="0" fontId="14" fillId="0" borderId="84" xfId="0" applyFont="1" applyBorder="1" applyAlignment="1">
      <alignment horizontal="center" vertical="center" wrapText="1"/>
    </xf>
    <xf numFmtId="1" fontId="14" fillId="0" borderId="84" xfId="0" applyNumberFormat="1" applyFont="1" applyBorder="1" applyAlignment="1">
      <alignment horizontal="center" vertical="center"/>
    </xf>
    <xf numFmtId="1" fontId="14" fillId="0" borderId="84" xfId="0" applyNumberFormat="1" applyFont="1" applyFill="1" applyBorder="1" applyAlignment="1">
      <alignment horizontal="center" vertical="center"/>
    </xf>
    <xf numFmtId="178" fontId="14" fillId="0" borderId="91" xfId="0" applyNumberFormat="1" applyFont="1" applyBorder="1" applyAlignment="1">
      <alignment horizontal="center" vertical="center" wrapText="1"/>
    </xf>
    <xf numFmtId="1" fontId="14" fillId="0" borderId="91" xfId="0" applyNumberFormat="1" applyFont="1" applyBorder="1" applyAlignment="1">
      <alignment horizontal="center" vertical="center" wrapText="1"/>
    </xf>
    <xf numFmtId="3" fontId="14" fillId="0" borderId="91" xfId="0" applyNumberFormat="1" applyFont="1" applyBorder="1" applyAlignment="1">
      <alignment horizontal="center" vertical="center" wrapText="1"/>
    </xf>
    <xf numFmtId="0" fontId="14" fillId="0" borderId="84" xfId="0" applyFont="1" applyFill="1" applyBorder="1" applyAlignment="1">
      <alignment horizontal="center" vertical="center" wrapText="1"/>
    </xf>
    <xf numFmtId="171" fontId="14" fillId="0" borderId="91" xfId="0" applyNumberFormat="1" applyFont="1" applyBorder="1" applyAlignment="1">
      <alignment horizontal="center" vertical="center"/>
    </xf>
    <xf numFmtId="171" fontId="14" fillId="0" borderId="91" xfId="0" applyNumberFormat="1" applyFont="1" applyFill="1" applyBorder="1" applyAlignment="1">
      <alignment horizontal="center" vertical="center"/>
    </xf>
    <xf numFmtId="41" fontId="14" fillId="0" borderId="91" xfId="312" applyFont="1" applyFill="1" applyBorder="1" applyAlignment="1" applyProtection="1">
      <alignment horizontal="center" vertical="center"/>
    </xf>
    <xf numFmtId="172" fontId="58" fillId="0" borderId="86" xfId="0" applyNumberFormat="1" applyFont="1" applyBorder="1" applyAlignment="1">
      <alignment vertical="center"/>
    </xf>
    <xf numFmtId="2" fontId="55" fillId="0" borderId="86" xfId="0" applyNumberFormat="1" applyFont="1" applyBorder="1" applyAlignment="1">
      <alignment horizontal="center" vertical="center" wrapText="1"/>
    </xf>
    <xf numFmtId="4" fontId="55" fillId="0" borderId="86" xfId="0" applyNumberFormat="1" applyFont="1" applyBorder="1" applyAlignment="1">
      <alignment horizontal="center" vertical="center" wrapText="1"/>
    </xf>
    <xf numFmtId="3" fontId="55" fillId="0" borderId="86" xfId="0" applyNumberFormat="1" applyFont="1" applyBorder="1" applyAlignment="1">
      <alignment horizontal="center" vertical="center" wrapText="1"/>
    </xf>
    <xf numFmtId="3" fontId="55" fillId="0" borderId="86" xfId="0" applyNumberFormat="1" applyFont="1" applyFill="1" applyBorder="1" applyAlignment="1">
      <alignment horizontal="center" vertical="center" wrapText="1"/>
    </xf>
    <xf numFmtId="183" fontId="55" fillId="0" borderId="86" xfId="312" applyNumberFormat="1" applyFont="1" applyFill="1" applyBorder="1" applyAlignment="1" applyProtection="1">
      <alignment horizontal="center" vertical="center" wrapText="1"/>
    </xf>
    <xf numFmtId="43" fontId="55" fillId="0" borderId="86" xfId="312" applyNumberFormat="1" applyFont="1" applyFill="1" applyBorder="1" applyAlignment="1" applyProtection="1">
      <alignment horizontal="center" vertical="center" wrapText="1"/>
    </xf>
    <xf numFmtId="3" fontId="55" fillId="0" borderId="93" xfId="0" applyNumberFormat="1" applyFont="1" applyBorder="1" applyAlignment="1">
      <alignment horizontal="center" vertical="center" wrapText="1"/>
    </xf>
    <xf numFmtId="43" fontId="55" fillId="0" borderId="93" xfId="312" applyNumberFormat="1" applyFont="1" applyFill="1" applyBorder="1" applyAlignment="1" applyProtection="1">
      <alignment horizontal="center" vertical="center" wrapText="1"/>
    </xf>
    <xf numFmtId="185" fontId="55" fillId="0" borderId="93" xfId="0" applyNumberFormat="1" applyFont="1" applyBorder="1" applyAlignment="1">
      <alignment horizontal="center" vertical="center" wrapText="1"/>
    </xf>
    <xf numFmtId="42" fontId="55" fillId="0" borderId="93" xfId="24" applyFont="1" applyFill="1" applyBorder="1" applyAlignment="1" applyProtection="1">
      <alignment horizontal="center" vertical="center" wrapText="1"/>
    </xf>
    <xf numFmtId="183" fontId="55" fillId="0" borderId="93" xfId="312" applyNumberFormat="1" applyFont="1" applyFill="1" applyBorder="1" applyAlignment="1" applyProtection="1">
      <alignment horizontal="center" vertical="center" wrapText="1"/>
    </xf>
    <xf numFmtId="172" fontId="58" fillId="0" borderId="93" xfId="0" applyNumberFormat="1" applyFont="1" applyBorder="1" applyAlignment="1">
      <alignment vertical="center"/>
    </xf>
    <xf numFmtId="4" fontId="55" fillId="0" borderId="93" xfId="0" applyNumberFormat="1" applyFont="1" applyBorder="1" applyAlignment="1">
      <alignment horizontal="center" vertical="center" wrapText="1"/>
    </xf>
    <xf numFmtId="0" fontId="59" fillId="4" borderId="125" xfId="0" applyFont="1" applyFill="1" applyBorder="1" applyAlignment="1">
      <alignment horizontal="left" vertical="center" wrapText="1"/>
    </xf>
    <xf numFmtId="186" fontId="59" fillId="4" borderId="34" xfId="0" applyNumberFormat="1" applyFont="1" applyFill="1" applyBorder="1" applyAlignment="1">
      <alignment horizontal="center" vertical="center" wrapText="1"/>
    </xf>
    <xf numFmtId="0" fontId="59" fillId="5" borderId="127" xfId="0" applyFont="1" applyFill="1" applyBorder="1" applyAlignment="1">
      <alignment horizontal="left" vertical="center" wrapText="1"/>
    </xf>
    <xf numFmtId="186" fontId="59" fillId="5" borderId="98" xfId="0" applyNumberFormat="1" applyFont="1" applyFill="1" applyBorder="1" applyAlignment="1">
      <alignment horizontal="center" vertical="center" wrapText="1"/>
    </xf>
    <xf numFmtId="0" fontId="59" fillId="4" borderId="129" xfId="0" applyFont="1" applyFill="1" applyBorder="1" applyAlignment="1">
      <alignment horizontal="left" vertical="center" wrapText="1"/>
    </xf>
    <xf numFmtId="186" fontId="59" fillId="4" borderId="46" xfId="0" applyNumberFormat="1" applyFont="1" applyFill="1" applyBorder="1" applyAlignment="1">
      <alignment horizontal="left" vertical="center" wrapText="1"/>
    </xf>
    <xf numFmtId="0" fontId="1" fillId="11" borderId="0" xfId="0" applyFont="1" applyFill="1"/>
    <xf numFmtId="0" fontId="60" fillId="11" borderId="0" xfId="0" applyFont="1" applyFill="1" applyProtection="1">
      <protection locked="0"/>
    </xf>
    <xf numFmtId="0" fontId="50" fillId="11" borderId="0" xfId="0" applyFont="1" applyFill="1" applyProtection="1">
      <protection locked="0"/>
    </xf>
    <xf numFmtId="0" fontId="61" fillId="11" borderId="0" xfId="0" applyFont="1" applyFill="1"/>
    <xf numFmtId="0" fontId="62" fillId="11" borderId="0" xfId="0" applyFont="1" applyFill="1" applyAlignment="1" applyProtection="1">
      <alignment horizontal="center"/>
      <protection locked="0"/>
    </xf>
    <xf numFmtId="0" fontId="61" fillId="12" borderId="91" xfId="0" applyFont="1" applyFill="1" applyBorder="1" applyAlignment="1">
      <alignment horizontal="center" vertical="center"/>
    </xf>
    <xf numFmtId="0" fontId="1" fillId="0" borderId="91" xfId="0" applyFont="1" applyBorder="1" applyAlignment="1">
      <alignment horizontal="center" vertical="center"/>
    </xf>
    <xf numFmtId="0" fontId="26" fillId="6" borderId="1" xfId="0" applyFont="1" applyFill="1" applyBorder="1" applyAlignment="1">
      <alignment horizontal="center" vertical="center" wrapText="1"/>
    </xf>
    <xf numFmtId="0" fontId="17" fillId="0" borderId="1" xfId="0" applyFont="1" applyFill="1" applyBorder="1" applyAlignment="1">
      <alignment horizontal="left"/>
    </xf>
    <xf numFmtId="0" fontId="0" fillId="0" borderId="22" xfId="0" applyFill="1" applyBorder="1" applyAlignment="1">
      <alignment horizontal="center"/>
    </xf>
    <xf numFmtId="0" fontId="0" fillId="0" borderId="0" xfId="0" applyFill="1" applyBorder="1" applyAlignment="1">
      <alignment horizontal="center"/>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26" fillId="6" borderId="1" xfId="0" applyFont="1" applyFill="1" applyBorder="1" applyAlignment="1">
      <alignment horizontal="center" vertical="center"/>
    </xf>
    <xf numFmtId="0" fontId="17" fillId="0" borderId="1" xfId="0" applyFont="1" applyFill="1" applyBorder="1" applyAlignment="1">
      <alignment horizontal="left" vertical="center"/>
    </xf>
    <xf numFmtId="0" fontId="9" fillId="4" borderId="15" xfId="0" applyFont="1" applyFill="1" applyBorder="1" applyAlignment="1">
      <alignment horizontal="right" vertical="center" wrapText="1"/>
    </xf>
    <xf numFmtId="0" fontId="9" fillId="4" borderId="1" xfId="0" applyFont="1" applyFill="1" applyBorder="1" applyAlignment="1">
      <alignment horizontal="right" vertical="center" wrapText="1"/>
    </xf>
    <xf numFmtId="0" fontId="42" fillId="0" borderId="13" xfId="0" applyFont="1" applyFill="1" applyBorder="1" applyAlignment="1">
      <alignment horizontal="center" vertical="center" wrapText="1"/>
    </xf>
    <xf numFmtId="0" fontId="42" fillId="0" borderId="28" xfId="0" applyFont="1" applyFill="1" applyBorder="1" applyAlignment="1">
      <alignment horizontal="center" vertical="center" wrapText="1"/>
    </xf>
    <xf numFmtId="0" fontId="42" fillId="0" borderId="29" xfId="0" applyFont="1" applyFill="1" applyBorder="1" applyAlignment="1">
      <alignment horizontal="center" vertical="center" wrapText="1"/>
    </xf>
    <xf numFmtId="0" fontId="9" fillId="4" borderId="13" xfId="0" applyFont="1" applyFill="1" applyBorder="1" applyAlignment="1">
      <alignment horizontal="left" vertical="center" wrapText="1"/>
    </xf>
    <xf numFmtId="0" fontId="9" fillId="4" borderId="28" xfId="0" applyFont="1" applyFill="1" applyBorder="1" applyAlignment="1">
      <alignment horizontal="left" vertical="center" wrapText="1"/>
    </xf>
    <xf numFmtId="0" fontId="9" fillId="4" borderId="29"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30" xfId="0" applyFont="1" applyFill="1" applyBorder="1" applyAlignment="1">
      <alignment horizontal="left" vertical="center" wrapText="1"/>
    </xf>
    <xf numFmtId="0" fontId="23" fillId="3" borderId="38" xfId="0" applyFont="1" applyFill="1" applyBorder="1" applyAlignment="1">
      <alignment horizontal="left" vertical="center" wrapText="1"/>
    </xf>
    <xf numFmtId="0" fontId="23" fillId="3" borderId="26" xfId="0" applyFont="1" applyFill="1" applyBorder="1" applyAlignment="1">
      <alignment horizontal="left" vertical="center" wrapText="1"/>
    </xf>
    <xf numFmtId="0" fontId="23" fillId="3" borderId="46" xfId="0" applyFont="1" applyFill="1" applyBorder="1" applyAlignment="1">
      <alignment horizontal="left" vertical="center" wrapText="1"/>
    </xf>
    <xf numFmtId="0" fontId="23" fillId="3" borderId="27" xfId="0" applyFont="1" applyFill="1" applyBorder="1" applyAlignment="1">
      <alignment horizontal="left" vertical="center" wrapText="1"/>
    </xf>
    <xf numFmtId="0" fontId="9" fillId="4" borderId="39" xfId="0" applyFont="1" applyFill="1" applyBorder="1" applyAlignment="1">
      <alignment horizontal="right" vertical="center" wrapText="1"/>
    </xf>
    <xf numFmtId="0" fontId="9" fillId="4" borderId="28" xfId="0" applyFont="1" applyFill="1" applyBorder="1" applyAlignment="1">
      <alignment horizontal="right" vertical="center" wrapText="1"/>
    </xf>
    <xf numFmtId="0" fontId="9" fillId="4" borderId="34" xfId="0" applyFont="1" applyFill="1" applyBorder="1" applyAlignment="1">
      <alignment horizontal="right" vertical="center" wrapText="1"/>
    </xf>
    <xf numFmtId="0" fontId="9" fillId="4" borderId="40" xfId="0" applyFont="1" applyFill="1" applyBorder="1" applyAlignment="1">
      <alignment horizontal="right" vertical="center" wrapText="1"/>
    </xf>
    <xf numFmtId="0" fontId="9" fillId="4" borderId="6" xfId="0" applyFont="1" applyFill="1" applyBorder="1" applyAlignment="1">
      <alignment horizontal="right" vertical="center" wrapText="1"/>
    </xf>
    <xf numFmtId="0" fontId="9" fillId="4" borderId="7" xfId="0" applyFont="1" applyFill="1" applyBorder="1" applyAlignment="1">
      <alignment horizontal="right" vertical="center" wrapText="1"/>
    </xf>
    <xf numFmtId="0" fontId="24" fillId="0" borderId="19" xfId="0" applyFont="1" applyFill="1" applyBorder="1" applyAlignment="1">
      <alignment horizontal="center"/>
    </xf>
    <xf numFmtId="0" fontId="24" fillId="0" borderId="20" xfId="0" applyFont="1" applyFill="1" applyBorder="1" applyAlignment="1">
      <alignment horizontal="center"/>
    </xf>
    <xf numFmtId="0" fontId="24" fillId="0" borderId="21" xfId="0" applyFont="1" applyFill="1" applyBorder="1" applyAlignment="1">
      <alignment horizontal="center"/>
    </xf>
    <xf numFmtId="0" fontId="24" fillId="0" borderId="22" xfId="0" applyFont="1" applyFill="1" applyBorder="1" applyAlignment="1">
      <alignment horizontal="center"/>
    </xf>
    <xf numFmtId="0" fontId="24" fillId="0" borderId="0" xfId="0" applyFont="1" applyFill="1" applyBorder="1" applyAlignment="1">
      <alignment horizontal="center"/>
    </xf>
    <xf numFmtId="0" fontId="24" fillId="0" borderId="9" xfId="0" applyFont="1" applyFill="1" applyBorder="1" applyAlignment="1">
      <alignment horizontal="center"/>
    </xf>
    <xf numFmtId="0" fontId="24" fillId="0" borderId="24" xfId="0" applyFont="1" applyFill="1" applyBorder="1" applyAlignment="1">
      <alignment horizontal="center"/>
    </xf>
    <xf numFmtId="0" fontId="24" fillId="0" borderId="25" xfId="0" applyFont="1" applyFill="1" applyBorder="1" applyAlignment="1">
      <alignment horizontal="center"/>
    </xf>
    <xf numFmtId="0" fontId="24" fillId="0" borderId="31" xfId="0" applyFont="1" applyFill="1" applyBorder="1" applyAlignment="1">
      <alignment horizontal="center"/>
    </xf>
    <xf numFmtId="0" fontId="5" fillId="4" borderId="3"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10"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3" fillId="4" borderId="8"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4" borderId="1" xfId="0" applyFont="1" applyFill="1" applyBorder="1" applyAlignment="1">
      <alignment horizontal="center" vertical="center"/>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175" fontId="14" fillId="3" borderId="20" xfId="0" applyNumberFormat="1" applyFont="1" applyFill="1" applyBorder="1" applyAlignment="1">
      <alignment horizontal="center"/>
    </xf>
    <xf numFmtId="175" fontId="14" fillId="3" borderId="35" xfId="0" applyNumberFormat="1" applyFont="1" applyFill="1" applyBorder="1" applyAlignment="1">
      <alignment horizontal="center"/>
    </xf>
    <xf numFmtId="175" fontId="14" fillId="3" borderId="0" xfId="0" applyNumberFormat="1" applyFont="1" applyFill="1" applyBorder="1" applyAlignment="1">
      <alignment horizontal="center"/>
    </xf>
    <xf numFmtId="175" fontId="14" fillId="3" borderId="23" xfId="0" applyNumberFormat="1" applyFont="1" applyFill="1" applyBorder="1" applyAlignment="1">
      <alignment horizontal="center"/>
    </xf>
    <xf numFmtId="175" fontId="14" fillId="3" borderId="25" xfId="0" applyNumberFormat="1" applyFont="1" applyFill="1" applyBorder="1" applyAlignment="1">
      <alignment horizontal="center"/>
    </xf>
    <xf numFmtId="175" fontId="14" fillId="3" borderId="36" xfId="0" applyNumberFormat="1" applyFont="1" applyFill="1" applyBorder="1" applyAlignment="1">
      <alignment horizontal="center"/>
    </xf>
    <xf numFmtId="0" fontId="4" fillId="0" borderId="32"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1" fillId="0" borderId="82" xfId="0" applyFont="1" applyFill="1" applyBorder="1" applyAlignment="1">
      <alignment horizontal="left" vertical="top" wrapText="1"/>
    </xf>
    <xf numFmtId="0" fontId="41" fillId="0" borderId="87" xfId="0" applyFont="1" applyFill="1" applyBorder="1" applyAlignment="1">
      <alignment horizontal="left" vertical="top" wrapText="1"/>
    </xf>
    <xf numFmtId="0" fontId="41" fillId="0" borderId="83" xfId="0" applyFont="1" applyFill="1" applyBorder="1" applyAlignment="1">
      <alignment horizontal="left" vertical="top" wrapText="1"/>
    </xf>
    <xf numFmtId="0" fontId="5" fillId="4" borderId="13" xfId="0" applyFont="1" applyFill="1" applyBorder="1" applyAlignment="1">
      <alignment horizontal="center" vertical="center"/>
    </xf>
    <xf numFmtId="0" fontId="5" fillId="4" borderId="28"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99" xfId="0" applyFont="1" applyFill="1" applyBorder="1" applyAlignment="1">
      <alignment horizontal="center" vertical="center"/>
    </xf>
    <xf numFmtId="0" fontId="5" fillId="4" borderId="79" xfId="0" applyFont="1" applyFill="1" applyBorder="1" applyAlignment="1">
      <alignment horizontal="center" vertical="center"/>
    </xf>
    <xf numFmtId="0" fontId="5" fillId="4" borderId="98" xfId="0" applyFont="1" applyFill="1" applyBorder="1" applyAlignment="1">
      <alignment horizontal="center" vertical="center"/>
    </xf>
    <xf numFmtId="0" fontId="0" fillId="0" borderId="19" xfId="0" applyFill="1" applyBorder="1" applyAlignment="1">
      <alignment horizontal="center"/>
    </xf>
    <xf numFmtId="0" fontId="0" fillId="0" borderId="20" xfId="0" applyFill="1" applyBorder="1" applyAlignment="1">
      <alignment horizontal="center"/>
    </xf>
    <xf numFmtId="0" fontId="0" fillId="0" borderId="21" xfId="0" applyFill="1" applyBorder="1" applyAlignment="1">
      <alignment horizontal="center"/>
    </xf>
    <xf numFmtId="0" fontId="0" fillId="0" borderId="9" xfId="0" applyFill="1" applyBorder="1" applyAlignment="1">
      <alignment horizontal="center"/>
    </xf>
    <xf numFmtId="0" fontId="0" fillId="0" borderId="24" xfId="0" applyFill="1" applyBorder="1" applyAlignment="1">
      <alignment horizontal="center"/>
    </xf>
    <xf numFmtId="0" fontId="0" fillId="0" borderId="25" xfId="0" applyFill="1" applyBorder="1" applyAlignment="1">
      <alignment horizontal="center"/>
    </xf>
    <xf numFmtId="0" fontId="0" fillId="0" borderId="31" xfId="0" applyFill="1" applyBorder="1" applyAlignment="1">
      <alignment horizontal="center"/>
    </xf>
    <xf numFmtId="0" fontId="9" fillId="4" borderId="44" xfId="0" applyFont="1" applyFill="1" applyBorder="1" applyAlignment="1">
      <alignment horizontal="right" vertical="center" wrapText="1"/>
    </xf>
    <xf numFmtId="0" fontId="9" fillId="4" borderId="42" xfId="0" applyFont="1" applyFill="1" applyBorder="1" applyAlignment="1">
      <alignment horizontal="right" vertical="center" wrapText="1"/>
    </xf>
    <xf numFmtId="0" fontId="9" fillId="4" borderId="43" xfId="0" applyFont="1" applyFill="1" applyBorder="1" applyAlignment="1">
      <alignment horizontal="right" vertical="center" wrapText="1"/>
    </xf>
    <xf numFmtId="0" fontId="9" fillId="4" borderId="45" xfId="0" applyFont="1" applyFill="1" applyBorder="1" applyAlignment="1">
      <alignment horizontal="right" vertical="center" wrapText="1"/>
    </xf>
    <xf numFmtId="0" fontId="9" fillId="4" borderId="26" xfId="0" applyFont="1" applyFill="1" applyBorder="1" applyAlignment="1">
      <alignment horizontal="right" vertical="center" wrapText="1"/>
    </xf>
    <xf numFmtId="0" fontId="9" fillId="4" borderId="46" xfId="0" applyFont="1" applyFill="1" applyBorder="1" applyAlignment="1">
      <alignment horizontal="right"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8"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28" xfId="0" applyFont="1" applyFill="1" applyBorder="1" applyAlignment="1">
      <alignment horizontal="center" vertical="center" wrapText="1"/>
    </xf>
    <xf numFmtId="0" fontId="9" fillId="3" borderId="41" xfId="0" applyFont="1" applyFill="1" applyBorder="1" applyAlignment="1">
      <alignment horizontal="left" vertical="center" wrapText="1"/>
    </xf>
    <xf numFmtId="0" fontId="9" fillId="3" borderId="42" xfId="0" applyFont="1" applyFill="1" applyBorder="1" applyAlignment="1">
      <alignment horizontal="left" vertical="center" wrapText="1"/>
    </xf>
    <xf numFmtId="0" fontId="9" fillId="3" borderId="47" xfId="0" applyFont="1" applyFill="1" applyBorder="1" applyAlignment="1">
      <alignment horizontal="left" vertical="center" wrapText="1"/>
    </xf>
    <xf numFmtId="0" fontId="9" fillId="3" borderId="38" xfId="0" applyFont="1" applyFill="1" applyBorder="1" applyAlignment="1">
      <alignment horizontal="left" vertical="center" wrapText="1"/>
    </xf>
    <xf numFmtId="0" fontId="9" fillId="3" borderId="26" xfId="0" applyFont="1" applyFill="1" applyBorder="1" applyAlignment="1">
      <alignment horizontal="left" vertical="center" wrapText="1"/>
    </xf>
    <xf numFmtId="0" fontId="9" fillId="3" borderId="27" xfId="0" applyFont="1" applyFill="1" applyBorder="1" applyAlignment="1">
      <alignment horizontal="left" vertical="center" wrapText="1"/>
    </xf>
    <xf numFmtId="0" fontId="27" fillId="3" borderId="8"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36" fillId="8" borderId="58" xfId="0" applyFont="1" applyFill="1" applyBorder="1" applyAlignment="1">
      <alignment horizontal="center" vertical="center" wrapText="1"/>
    </xf>
    <xf numFmtId="0" fontId="37" fillId="3" borderId="53" xfId="0" applyFont="1" applyFill="1" applyBorder="1"/>
    <xf numFmtId="0" fontId="37" fillId="3" borderId="65" xfId="0" applyFont="1" applyFill="1" applyBorder="1"/>
    <xf numFmtId="0" fontId="4" fillId="8" borderId="58" xfId="0" applyFont="1" applyFill="1" applyBorder="1" applyAlignment="1">
      <alignment horizontal="center" vertical="center" wrapText="1"/>
    </xf>
    <xf numFmtId="0" fontId="3" fillId="4" borderId="22" xfId="0" applyFont="1" applyFill="1" applyBorder="1" applyAlignment="1" applyProtection="1">
      <alignment horizontal="center" vertical="center" wrapText="1"/>
      <protection locked="0"/>
    </xf>
    <xf numFmtId="0" fontId="3" fillId="4" borderId="0"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3" fillId="4" borderId="24"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4" fillId="9" borderId="56" xfId="0" applyFont="1" applyFill="1" applyBorder="1" applyAlignment="1">
      <alignment horizontal="center" vertical="center" wrapText="1"/>
    </xf>
    <xf numFmtId="0" fontId="37" fillId="0" borderId="60" xfId="0" applyFont="1" applyBorder="1"/>
    <xf numFmtId="0" fontId="37" fillId="0" borderId="63" xfId="0" applyFont="1" applyBorder="1"/>
    <xf numFmtId="0" fontId="36" fillId="9" borderId="56" xfId="0" applyFont="1" applyFill="1" applyBorder="1" applyAlignment="1">
      <alignment horizontal="center" vertical="center" wrapText="1"/>
    </xf>
    <xf numFmtId="0" fontId="4" fillId="8" borderId="59" xfId="0" applyFont="1" applyFill="1" applyBorder="1" applyAlignment="1">
      <alignment horizontal="center" vertical="center" wrapText="1"/>
    </xf>
    <xf numFmtId="0" fontId="37" fillId="3" borderId="62" xfId="0" applyFont="1" applyFill="1" applyBorder="1"/>
    <xf numFmtId="0" fontId="37" fillId="3" borderId="66" xfId="0" applyFont="1" applyFill="1" applyBorder="1"/>
    <xf numFmtId="0" fontId="4" fillId="0" borderId="57" xfId="0" applyFont="1" applyFill="1" applyBorder="1" applyAlignment="1">
      <alignment horizontal="center" vertical="center" wrapText="1"/>
    </xf>
    <xf numFmtId="0" fontId="37" fillId="0" borderId="61" xfId="0" applyFont="1" applyFill="1" applyBorder="1"/>
    <xf numFmtId="0" fontId="37" fillId="0" borderId="64" xfId="0" applyFont="1" applyFill="1" applyBorder="1"/>
    <xf numFmtId="0" fontId="21" fillId="6" borderId="1" xfId="0" applyFont="1" applyFill="1" applyBorder="1" applyAlignment="1">
      <alignment horizontal="center" vertical="center"/>
    </xf>
    <xf numFmtId="0" fontId="0" fillId="0" borderId="1" xfId="0" applyFill="1" applyBorder="1" applyAlignment="1">
      <alignment horizontal="center" vertical="center"/>
    </xf>
    <xf numFmtId="0" fontId="21" fillId="6" borderId="1" xfId="0" applyFont="1" applyFill="1" applyBorder="1" applyAlignment="1">
      <alignment horizontal="center" vertical="center" wrapText="1"/>
    </xf>
    <xf numFmtId="0" fontId="0" fillId="0" borderId="1" xfId="0" applyFill="1" applyBorder="1" applyAlignment="1">
      <alignment horizontal="left" vertical="center"/>
    </xf>
    <xf numFmtId="0" fontId="5" fillId="4" borderId="4" xfId="0" applyFont="1" applyFill="1" applyBorder="1" applyAlignment="1">
      <alignment horizontal="center"/>
    </xf>
    <xf numFmtId="10" fontId="15" fillId="0" borderId="82" xfId="0" applyNumberFormat="1" applyFont="1" applyBorder="1" applyAlignment="1">
      <alignment horizontal="center" vertical="center" wrapText="1"/>
    </xf>
    <xf numFmtId="10" fontId="15" fillId="0" borderId="87" xfId="0" applyNumberFormat="1" applyFont="1" applyBorder="1" applyAlignment="1">
      <alignment horizontal="center" vertical="center" wrapText="1"/>
    </xf>
    <xf numFmtId="10" fontId="15" fillId="0" borderId="83" xfId="0" applyNumberFormat="1" applyFont="1" applyBorder="1" applyAlignment="1">
      <alignment horizontal="center" vertical="center" wrapText="1"/>
    </xf>
    <xf numFmtId="0" fontId="15" fillId="0" borderId="54" xfId="0" applyFont="1" applyBorder="1" applyAlignment="1">
      <alignment horizontal="center" vertical="center" wrapText="1"/>
    </xf>
    <xf numFmtId="0" fontId="14" fillId="0" borderId="53" xfId="0" applyFont="1" applyBorder="1"/>
    <xf numFmtId="0" fontId="14" fillId="0" borderId="52" xfId="0" applyFont="1" applyBorder="1"/>
    <xf numFmtId="0" fontId="21" fillId="6" borderId="8"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15" fillId="0" borderId="89" xfId="0" applyFont="1" applyBorder="1" applyAlignment="1">
      <alignment horizontal="center" vertical="center" wrapText="1"/>
    </xf>
    <xf numFmtId="0" fontId="0" fillId="0" borderId="8"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2" fillId="4" borderId="76" xfId="14" applyFont="1" applyFill="1" applyBorder="1" applyAlignment="1">
      <alignment horizontal="center" vertical="center" wrapText="1"/>
    </xf>
    <xf numFmtId="0" fontId="2" fillId="4" borderId="77" xfId="14" applyFont="1" applyFill="1" applyBorder="1" applyAlignment="1">
      <alignment horizontal="center" vertical="center" wrapText="1"/>
    </xf>
    <xf numFmtId="0" fontId="2" fillId="4" borderId="31" xfId="14" applyFont="1" applyFill="1" applyBorder="1" applyAlignment="1">
      <alignment horizontal="center" vertical="center" wrapText="1"/>
    </xf>
    <xf numFmtId="0" fontId="0" fillId="0" borderId="99" xfId="0" applyFill="1" applyBorder="1" applyAlignment="1">
      <alignment horizontal="left" vertical="center"/>
    </xf>
    <xf numFmtId="0" fontId="0" fillId="0" borderId="79" xfId="0" applyFill="1" applyBorder="1" applyAlignment="1">
      <alignment horizontal="left" vertical="center"/>
    </xf>
    <xf numFmtId="0" fontId="0" fillId="0" borderId="98" xfId="0" applyFill="1" applyBorder="1" applyAlignment="1">
      <alignment horizontal="left" vertical="center"/>
    </xf>
    <xf numFmtId="0" fontId="21" fillId="6" borderId="99" xfId="0" applyFont="1" applyFill="1" applyBorder="1" applyAlignment="1">
      <alignment horizontal="center" vertical="center"/>
    </xf>
    <xf numFmtId="0" fontId="21" fillId="6" borderId="79" xfId="0" applyFont="1" applyFill="1" applyBorder="1" applyAlignment="1">
      <alignment horizontal="center" vertical="center"/>
    </xf>
    <xf numFmtId="0" fontId="21" fillId="6" borderId="98" xfId="0" applyFont="1" applyFill="1" applyBorder="1" applyAlignment="1">
      <alignment horizontal="center" vertical="center"/>
    </xf>
    <xf numFmtId="0" fontId="14" fillId="0" borderId="17" xfId="0" applyFont="1" applyFill="1" applyBorder="1" applyAlignment="1">
      <alignment horizontal="left" vertical="center" wrapText="1"/>
    </xf>
    <xf numFmtId="0" fontId="14" fillId="0" borderId="81" xfId="0" applyFont="1" applyFill="1" applyBorder="1"/>
    <xf numFmtId="0" fontId="15" fillId="0" borderId="93" xfId="0" applyFont="1" applyBorder="1" applyAlignment="1">
      <alignment horizontal="center" vertical="center"/>
    </xf>
    <xf numFmtId="0" fontId="15" fillId="0" borderId="83" xfId="0" applyFont="1" applyBorder="1" applyAlignment="1">
      <alignment horizontal="center" vertical="center"/>
    </xf>
    <xf numFmtId="0" fontId="14" fillId="0" borderId="93" xfId="0" applyFont="1" applyBorder="1" applyAlignment="1">
      <alignment horizontal="center"/>
    </xf>
    <xf numFmtId="0" fontId="14" fillId="0" borderId="83" xfId="0" applyFont="1" applyBorder="1" applyAlignment="1">
      <alignment horizontal="center"/>
    </xf>
    <xf numFmtId="0" fontId="14" fillId="3" borderId="97" xfId="0" applyFont="1" applyFill="1" applyBorder="1" applyAlignment="1">
      <alignment horizontal="center" vertical="center" wrapText="1"/>
    </xf>
    <xf numFmtId="0" fontId="14" fillId="3" borderId="95" xfId="0" applyFont="1" applyFill="1" applyBorder="1" applyAlignment="1">
      <alignment horizontal="center" vertical="center" wrapText="1"/>
    </xf>
    <xf numFmtId="0" fontId="14" fillId="3" borderId="96" xfId="0" applyFont="1" applyFill="1" applyBorder="1" applyAlignment="1">
      <alignment horizontal="center" vertical="center" wrapText="1"/>
    </xf>
    <xf numFmtId="0" fontId="14" fillId="0" borderId="91" xfId="0" applyFont="1" applyBorder="1" applyAlignment="1">
      <alignment horizontal="center" vertical="center" wrapText="1"/>
    </xf>
    <xf numFmtId="0" fontId="14" fillId="0" borderId="67" xfId="0" applyFont="1" applyFill="1" applyBorder="1" applyAlignment="1">
      <alignment horizontal="left" vertical="center" wrapText="1"/>
    </xf>
    <xf numFmtId="0" fontId="14" fillId="0" borderId="104" xfId="0" applyFont="1" applyFill="1" applyBorder="1"/>
    <xf numFmtId="0" fontId="14" fillId="0" borderId="105" xfId="0" applyFont="1" applyFill="1" applyBorder="1" applyAlignment="1">
      <alignment horizontal="left" vertical="center" wrapText="1"/>
    </xf>
    <xf numFmtId="9" fontId="14" fillId="3" borderId="91" xfId="0" applyNumberFormat="1" applyFont="1" applyFill="1" applyBorder="1" applyAlignment="1">
      <alignment horizontal="center" vertical="center" wrapText="1"/>
    </xf>
    <xf numFmtId="0" fontId="14" fillId="3" borderId="91" xfId="0" applyFont="1" applyFill="1" applyBorder="1"/>
    <xf numFmtId="0" fontId="14" fillId="0" borderId="11" xfId="0" applyFont="1" applyFill="1" applyBorder="1" applyAlignment="1" applyProtection="1">
      <alignment horizontal="left" vertical="center" wrapText="1"/>
      <protection locked="0"/>
    </xf>
    <xf numFmtId="0" fontId="14" fillId="0" borderId="11" xfId="0" applyFont="1" applyFill="1" applyBorder="1" applyProtection="1">
      <protection locked="0"/>
    </xf>
    <xf numFmtId="9" fontId="14" fillId="0" borderId="91" xfId="0" applyNumberFormat="1" applyFont="1" applyFill="1" applyBorder="1" applyAlignment="1">
      <alignment horizontal="center" vertical="center" wrapText="1"/>
    </xf>
    <xf numFmtId="0" fontId="14" fillId="0" borderId="91" xfId="0" applyFont="1" applyFill="1" applyBorder="1"/>
    <xf numFmtId="0" fontId="14" fillId="0" borderId="80" xfId="0" applyFont="1" applyFill="1" applyBorder="1" applyProtection="1">
      <protection locked="0"/>
    </xf>
    <xf numFmtId="10" fontId="14" fillId="0" borderId="91" xfId="0" applyNumberFormat="1" applyFont="1" applyFill="1" applyBorder="1" applyAlignment="1">
      <alignment horizontal="center" vertical="center"/>
    </xf>
    <xf numFmtId="0" fontId="14" fillId="0" borderId="85" xfId="0" applyFont="1" applyFill="1" applyBorder="1" applyAlignment="1">
      <alignment horizontal="center" vertical="center"/>
    </xf>
    <xf numFmtId="9" fontId="14" fillId="3" borderId="84" xfId="0" applyNumberFormat="1" applyFont="1" applyFill="1" applyBorder="1" applyAlignment="1">
      <alignment horizontal="center" vertical="center" wrapText="1"/>
    </xf>
    <xf numFmtId="0" fontId="14" fillId="0" borderId="10" xfId="0" applyFont="1" applyFill="1" applyBorder="1" applyAlignment="1" applyProtection="1">
      <alignment horizontal="left" vertical="center" wrapText="1"/>
      <protection locked="0"/>
    </xf>
    <xf numFmtId="0" fontId="23" fillId="0" borderId="14"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43" fillId="3" borderId="15"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43" fillId="3" borderId="11" xfId="0" applyFont="1" applyFill="1" applyBorder="1" applyAlignment="1">
      <alignment horizontal="center" vertical="center" wrapText="1"/>
    </xf>
    <xf numFmtId="0" fontId="2" fillId="4" borderId="32" xfId="14" applyFont="1" applyFill="1" applyBorder="1" applyAlignment="1">
      <alignment horizontal="center" vertical="center" wrapText="1"/>
    </xf>
    <xf numFmtId="0" fontId="2" fillId="4" borderId="87" xfId="14" applyFont="1" applyFill="1" applyBorder="1" applyAlignment="1">
      <alignment horizontal="center" vertical="center" wrapText="1"/>
    </xf>
    <xf numFmtId="0" fontId="12" fillId="4" borderId="41" xfId="14" applyFont="1" applyFill="1" applyBorder="1" applyAlignment="1">
      <alignment horizontal="center" vertical="center" wrapText="1"/>
    </xf>
    <xf numFmtId="0" fontId="12" fillId="4" borderId="43" xfId="14" applyFont="1" applyFill="1" applyBorder="1" applyAlignment="1">
      <alignment horizontal="center" vertical="center" wrapText="1"/>
    </xf>
    <xf numFmtId="0" fontId="40" fillId="4" borderId="86" xfId="14" applyFont="1" applyFill="1" applyBorder="1" applyAlignment="1">
      <alignment horizontal="center" vertical="center" wrapText="1"/>
    </xf>
    <xf numFmtId="0" fontId="9" fillId="3" borderId="91" xfId="0" applyFont="1" applyFill="1" applyBorder="1" applyAlignment="1">
      <alignment horizontal="left" vertical="center" wrapText="1"/>
    </xf>
    <xf numFmtId="0" fontId="2" fillId="4" borderId="19" xfId="14" applyFont="1" applyFill="1" applyBorder="1" applyAlignment="1">
      <alignment horizontal="center" vertical="center" wrapText="1"/>
    </xf>
    <xf numFmtId="0" fontId="2" fillId="4" borderId="24" xfId="14" applyFont="1" applyFill="1" applyBorder="1" applyAlignment="1">
      <alignment horizontal="center" vertical="center" wrapText="1"/>
    </xf>
    <xf numFmtId="0" fontId="2" fillId="4" borderId="3" xfId="14" applyFont="1" applyFill="1" applyBorder="1" applyAlignment="1">
      <alignment horizontal="center" vertical="center" wrapText="1"/>
    </xf>
    <xf numFmtId="0" fontId="2" fillId="4" borderId="4" xfId="14" applyFont="1" applyFill="1" applyBorder="1" applyAlignment="1">
      <alignment horizontal="center" vertical="center" wrapText="1"/>
    </xf>
    <xf numFmtId="0" fontId="23" fillId="3" borderId="107" xfId="0" applyFont="1" applyFill="1" applyBorder="1" applyAlignment="1">
      <alignment horizontal="left" vertical="center" wrapText="1"/>
    </xf>
    <xf numFmtId="0" fontId="23" fillId="3" borderId="108" xfId="0" applyFont="1" applyFill="1" applyBorder="1" applyAlignment="1">
      <alignment horizontal="left" vertical="center" wrapText="1"/>
    </xf>
    <xf numFmtId="0" fontId="23" fillId="3" borderId="106" xfId="0" applyFont="1" applyFill="1" applyBorder="1" applyAlignment="1">
      <alignment horizontal="left" vertical="center" wrapText="1"/>
    </xf>
    <xf numFmtId="0" fontId="2" fillId="4" borderId="109" xfId="14" applyFont="1" applyFill="1" applyBorder="1" applyAlignment="1">
      <alignment horizontal="center" vertical="center" wrapText="1"/>
    </xf>
    <xf numFmtId="0" fontId="2" fillId="4" borderId="94" xfId="14" applyFont="1" applyFill="1" applyBorder="1" applyAlignment="1">
      <alignment horizontal="center" vertical="center" wrapText="1"/>
    </xf>
    <xf numFmtId="10" fontId="15" fillId="0" borderId="75" xfId="0" applyNumberFormat="1" applyFont="1" applyBorder="1" applyAlignment="1">
      <alignment horizontal="center" vertical="center" wrapText="1"/>
    </xf>
    <xf numFmtId="0" fontId="14" fillId="0" borderId="0" xfId="0" applyFont="1" applyBorder="1"/>
    <xf numFmtId="0" fontId="14" fillId="0" borderId="77" xfId="0" applyFont="1" applyBorder="1"/>
    <xf numFmtId="0" fontId="14" fillId="0" borderId="70" xfId="0" applyFont="1" applyBorder="1"/>
    <xf numFmtId="0" fontId="14" fillId="3" borderId="85" xfId="0" applyFont="1" applyFill="1" applyBorder="1"/>
    <xf numFmtId="0" fontId="2" fillId="4" borderId="86" xfId="14" applyFont="1" applyFill="1" applyBorder="1" applyAlignment="1">
      <alignment horizontal="center" vertical="center" wrapText="1"/>
    </xf>
    <xf numFmtId="0" fontId="14" fillId="0" borderId="69" xfId="0" applyFont="1" applyFill="1" applyBorder="1"/>
    <xf numFmtId="0" fontId="14" fillId="0" borderId="49" xfId="0" applyFont="1" applyBorder="1" applyAlignment="1">
      <alignment horizontal="center" vertical="center" wrapText="1"/>
    </xf>
    <xf numFmtId="0" fontId="14" fillId="0" borderId="50" xfId="0" applyFont="1" applyBorder="1"/>
    <xf numFmtId="0" fontId="14" fillId="3" borderId="74" xfId="0" applyFont="1" applyFill="1" applyBorder="1" applyAlignment="1">
      <alignment horizontal="center" vertical="center" wrapText="1"/>
    </xf>
    <xf numFmtId="0" fontId="14" fillId="3" borderId="78" xfId="0" applyFont="1" applyFill="1" applyBorder="1"/>
    <xf numFmtId="0" fontId="14" fillId="3" borderId="76" xfId="0" applyFont="1" applyFill="1" applyBorder="1"/>
    <xf numFmtId="0" fontId="51" fillId="4" borderId="45" xfId="0" applyFont="1" applyFill="1" applyBorder="1" applyAlignment="1">
      <alignment horizontal="right" vertical="center" wrapText="1"/>
    </xf>
    <xf numFmtId="0" fontId="51" fillId="4" borderId="26" xfId="0" applyFont="1" applyFill="1" applyBorder="1" applyAlignment="1">
      <alignment horizontal="right" vertical="center" wrapText="1"/>
    </xf>
    <xf numFmtId="0" fontId="51" fillId="4" borderId="46" xfId="0" applyFont="1" applyFill="1" applyBorder="1" applyAlignment="1">
      <alignment horizontal="right" vertical="center" wrapText="1"/>
    </xf>
    <xf numFmtId="0" fontId="52" fillId="11" borderId="38" xfId="0" applyFont="1" applyFill="1" applyBorder="1" applyAlignment="1">
      <alignment vertical="center" wrapText="1"/>
    </xf>
    <xf numFmtId="0" fontId="52" fillId="11" borderId="26" xfId="0" applyFont="1" applyFill="1" applyBorder="1" applyAlignment="1">
      <alignment vertical="center" wrapText="1"/>
    </xf>
    <xf numFmtId="0" fontId="52" fillId="11" borderId="27" xfId="0" applyFont="1" applyFill="1" applyBorder="1" applyAlignment="1">
      <alignment vertical="center" wrapText="1"/>
    </xf>
    <xf numFmtId="0" fontId="12" fillId="4" borderId="28" xfId="0" applyFont="1" applyFill="1" applyBorder="1" applyAlignment="1">
      <alignment horizontal="center" vertical="center" wrapText="1"/>
    </xf>
    <xf numFmtId="0" fontId="12" fillId="4" borderId="34" xfId="0" applyFont="1" applyFill="1" applyBorder="1" applyAlignment="1">
      <alignment horizontal="center" vertical="center" wrapText="1"/>
    </xf>
    <xf numFmtId="0" fontId="12" fillId="4" borderId="13" xfId="0" applyFont="1" applyFill="1" applyBorder="1" applyAlignment="1">
      <alignment horizontal="center" vertical="center" wrapText="1"/>
    </xf>
    <xf numFmtId="184" fontId="14" fillId="0" borderId="89" xfId="0" applyNumberFormat="1" applyFont="1" applyBorder="1" applyAlignment="1">
      <alignment horizontal="center" vertical="center" wrapText="1"/>
    </xf>
    <xf numFmtId="184" fontId="14" fillId="0" borderId="53" xfId="0" applyNumberFormat="1" applyFont="1" applyBorder="1" applyAlignment="1">
      <alignment horizontal="center" vertical="center" wrapText="1"/>
    </xf>
    <xf numFmtId="184" fontId="14" fillId="0" borderId="52" xfId="0" applyNumberFormat="1" applyFont="1" applyBorder="1" applyAlignment="1">
      <alignment horizontal="center" vertical="center" wrapText="1"/>
    </xf>
    <xf numFmtId="0" fontId="1" fillId="0" borderId="74" xfId="0" applyFont="1" applyBorder="1" applyAlignment="1">
      <alignment horizontal="center"/>
    </xf>
    <xf numFmtId="0" fontId="1" fillId="0" borderId="75" xfId="0" applyFont="1" applyBorder="1" applyAlignment="1">
      <alignment horizontal="center"/>
    </xf>
    <xf numFmtId="0" fontId="1" fillId="0" borderId="78" xfId="0" applyFont="1" applyBorder="1" applyAlignment="1">
      <alignment horizontal="center"/>
    </xf>
    <xf numFmtId="0" fontId="1" fillId="0" borderId="0" xfId="0" applyFont="1" applyAlignment="1">
      <alignment horizontal="center"/>
    </xf>
    <xf numFmtId="0" fontId="1" fillId="0" borderId="76" xfId="0" applyFont="1" applyBorder="1" applyAlignment="1">
      <alignment horizontal="center"/>
    </xf>
    <xf numFmtId="0" fontId="1" fillId="0" borderId="77" xfId="0" applyFont="1" applyBorder="1" applyAlignment="1">
      <alignment horizontal="center"/>
    </xf>
    <xf numFmtId="0" fontId="9" fillId="0" borderId="39"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50" fillId="11" borderId="40" xfId="0" applyFont="1" applyFill="1" applyBorder="1" applyAlignment="1">
      <alignment horizontal="center" vertical="center" wrapText="1"/>
    </xf>
    <xf numFmtId="0" fontId="50" fillId="11" borderId="79" xfId="0" applyFont="1" applyFill="1" applyBorder="1" applyAlignment="1">
      <alignment horizontal="center" vertical="center" wrapText="1"/>
    </xf>
    <xf numFmtId="0" fontId="50" fillId="11" borderId="30" xfId="0" applyFont="1" applyFill="1" applyBorder="1" applyAlignment="1">
      <alignment horizontal="center" vertical="center" wrapText="1"/>
    </xf>
    <xf numFmtId="0" fontId="9" fillId="11" borderId="45" xfId="0" applyFont="1" applyFill="1" applyBorder="1" applyAlignment="1">
      <alignment horizontal="left" vertical="center" wrapText="1"/>
    </xf>
    <xf numFmtId="0" fontId="9" fillId="11" borderId="26" xfId="0" applyFont="1" applyFill="1" applyBorder="1" applyAlignment="1">
      <alignment horizontal="left" vertical="center" wrapText="1"/>
    </xf>
    <xf numFmtId="0" fontId="9" fillId="11" borderId="46" xfId="0" applyFont="1" applyFill="1" applyBorder="1" applyAlignment="1">
      <alignment horizontal="left" vertical="center" wrapText="1"/>
    </xf>
    <xf numFmtId="0" fontId="50" fillId="11" borderId="38" xfId="0" applyFont="1" applyFill="1" applyBorder="1" applyAlignment="1">
      <alignment horizontal="center" vertical="center" wrapText="1"/>
    </xf>
    <xf numFmtId="0" fontId="50" fillId="11" borderId="26" xfId="0" applyFont="1" applyFill="1" applyBorder="1" applyAlignment="1">
      <alignment horizontal="center" vertical="center" wrapText="1"/>
    </xf>
    <xf numFmtId="0" fontId="50" fillId="11" borderId="27" xfId="0" applyFont="1" applyFill="1" applyBorder="1" applyAlignment="1">
      <alignment horizontal="center" vertical="center" wrapText="1"/>
    </xf>
    <xf numFmtId="0" fontId="51" fillId="4" borderId="39" xfId="0" applyFont="1" applyFill="1" applyBorder="1" applyAlignment="1">
      <alignment horizontal="right" vertical="center" wrapText="1"/>
    </xf>
    <xf numFmtId="0" fontId="51" fillId="4" borderId="28" xfId="0" applyFont="1" applyFill="1" applyBorder="1" applyAlignment="1">
      <alignment horizontal="right" vertical="center" wrapText="1"/>
    </xf>
    <xf numFmtId="0" fontId="51" fillId="4" borderId="34" xfId="0" applyFont="1" applyFill="1" applyBorder="1" applyAlignment="1">
      <alignment horizontal="right" vertical="center" wrapText="1"/>
    </xf>
    <xf numFmtId="0" fontId="52" fillId="11" borderId="41" xfId="0" applyFont="1" applyFill="1" applyBorder="1" applyAlignment="1">
      <alignment vertical="center" wrapText="1"/>
    </xf>
    <xf numFmtId="0" fontId="52" fillId="11" borderId="42" xfId="0" applyFont="1" applyFill="1" applyBorder="1" applyAlignment="1">
      <alignment vertical="center" wrapText="1"/>
    </xf>
    <xf numFmtId="0" fontId="52" fillId="11" borderId="47" xfId="0" applyFont="1" applyFill="1" applyBorder="1" applyAlignment="1">
      <alignment vertical="center" wrapText="1"/>
    </xf>
    <xf numFmtId="0" fontId="12" fillId="4" borderId="110" xfId="0" applyFont="1" applyFill="1" applyBorder="1" applyAlignment="1">
      <alignment horizontal="center" vertical="center" wrapText="1"/>
    </xf>
    <xf numFmtId="0" fontId="12" fillId="4" borderId="111" xfId="0" applyFont="1" applyFill="1" applyBorder="1" applyAlignment="1">
      <alignment horizontal="center" vertical="center" wrapText="1"/>
    </xf>
    <xf numFmtId="0" fontId="12" fillId="4" borderId="82" xfId="0" applyFont="1" applyFill="1" applyBorder="1" applyAlignment="1">
      <alignment horizontal="center" vertical="center" wrapText="1"/>
    </xf>
    <xf numFmtId="0" fontId="12" fillId="4" borderId="87" xfId="0" applyFont="1" applyFill="1" applyBorder="1" applyAlignment="1">
      <alignment horizontal="center" vertical="center" wrapText="1"/>
    </xf>
    <xf numFmtId="0" fontId="10" fillId="0" borderId="120"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119" xfId="0" applyFont="1" applyBorder="1" applyAlignment="1">
      <alignment horizontal="center" vertical="center" wrapText="1"/>
    </xf>
    <xf numFmtId="0" fontId="55" fillId="0" borderId="120" xfId="0" applyFont="1" applyBorder="1" applyAlignment="1">
      <alignment horizontal="center" vertical="center" wrapText="1"/>
    </xf>
    <xf numFmtId="0" fontId="55" fillId="0" borderId="61" xfId="0" applyFont="1" applyBorder="1" applyAlignment="1">
      <alignment horizontal="center" vertical="center" wrapText="1"/>
    </xf>
    <xf numFmtId="0" fontId="55" fillId="0" borderId="119" xfId="0" applyFont="1" applyBorder="1" applyAlignment="1">
      <alignment horizontal="center" vertical="center" wrapText="1"/>
    </xf>
    <xf numFmtId="3" fontId="14" fillId="0" borderId="54" xfId="0" applyNumberFormat="1" applyFont="1" applyBorder="1" applyAlignment="1">
      <alignment horizontal="center" vertical="center" wrapText="1"/>
    </xf>
    <xf numFmtId="3" fontId="14" fillId="0" borderId="53" xfId="0" applyNumberFormat="1" applyFont="1" applyBorder="1" applyAlignment="1">
      <alignment horizontal="center" vertical="center" wrapText="1"/>
    </xf>
    <xf numFmtId="3" fontId="14" fillId="0" borderId="52" xfId="0" applyNumberFormat="1" applyFont="1" applyBorder="1" applyAlignment="1">
      <alignment horizontal="center" vertical="center" wrapText="1"/>
    </xf>
    <xf numFmtId="0" fontId="55" fillId="0" borderId="54" xfId="0" applyFont="1" applyBorder="1" applyAlignment="1">
      <alignment horizontal="center" vertical="center" wrapText="1"/>
    </xf>
    <xf numFmtId="0" fontId="55" fillId="0" borderId="53" xfId="0" applyFont="1" applyBorder="1" applyAlignment="1">
      <alignment horizontal="center" vertical="center" wrapText="1"/>
    </xf>
    <xf numFmtId="0" fontId="55" fillId="0" borderId="52" xfId="0" applyFont="1" applyBorder="1" applyAlignment="1">
      <alignment horizontal="center" vertical="center" wrapText="1"/>
    </xf>
    <xf numFmtId="0" fontId="12" fillId="4" borderId="29" xfId="0" applyFont="1" applyFill="1" applyBorder="1" applyAlignment="1">
      <alignment horizontal="center" vertical="center" wrapText="1"/>
    </xf>
    <xf numFmtId="0" fontId="53" fillId="0" borderId="110" xfId="0" applyFont="1" applyBorder="1" applyAlignment="1">
      <alignment horizontal="center" vertical="center" wrapText="1"/>
    </xf>
    <xf numFmtId="0" fontId="53" fillId="0" borderId="111" xfId="0" applyFont="1" applyBorder="1" applyAlignment="1">
      <alignment horizontal="center" vertical="center" wrapText="1"/>
    </xf>
    <xf numFmtId="0" fontId="53" fillId="0" borderId="81" xfId="0" applyFont="1" applyBorder="1" applyAlignment="1">
      <alignment horizontal="center" vertical="center" wrapText="1"/>
    </xf>
    <xf numFmtId="0" fontId="53" fillId="0" borderId="112" xfId="0" applyFont="1" applyBorder="1" applyAlignment="1">
      <alignment horizontal="center" vertical="center" wrapText="1"/>
    </xf>
    <xf numFmtId="0" fontId="53" fillId="0" borderId="116" xfId="0" applyFont="1" applyBorder="1" applyAlignment="1">
      <alignment horizontal="center" vertical="center" wrapText="1"/>
    </xf>
    <xf numFmtId="0" fontId="53" fillId="0" borderId="48" xfId="0" applyFont="1" applyBorder="1" applyAlignment="1">
      <alignment horizontal="center" vertical="center" wrapText="1"/>
    </xf>
    <xf numFmtId="0" fontId="10" fillId="0" borderId="113" xfId="0" applyFont="1" applyBorder="1" applyAlignment="1">
      <alignment horizontal="center" vertical="center" wrapText="1"/>
    </xf>
    <xf numFmtId="0" fontId="55" fillId="0" borderId="113" xfId="0" applyFont="1" applyBorder="1" applyAlignment="1">
      <alignment horizontal="center" vertical="center" wrapText="1"/>
    </xf>
    <xf numFmtId="3" fontId="14" fillId="0" borderId="89" xfId="0" applyNumberFormat="1" applyFont="1" applyBorder="1" applyAlignment="1">
      <alignment horizontal="center" vertical="center" wrapText="1"/>
    </xf>
    <xf numFmtId="0" fontId="55" fillId="0" borderId="89" xfId="0" applyFont="1" applyBorder="1" applyAlignment="1">
      <alignment horizontal="center" vertical="center" wrapText="1"/>
    </xf>
    <xf numFmtId="0" fontId="55" fillId="0" borderId="90"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89" xfId="0" applyFont="1" applyBorder="1" applyAlignment="1">
      <alignment horizontal="center" vertical="center" wrapText="1"/>
    </xf>
    <xf numFmtId="0" fontId="14" fillId="0" borderId="90" xfId="0" applyFont="1" applyBorder="1" applyAlignment="1">
      <alignment horizontal="center" vertical="center" wrapText="1"/>
    </xf>
    <xf numFmtId="3" fontId="14" fillId="0" borderId="115" xfId="0" applyNumberFormat="1" applyFont="1" applyBorder="1" applyAlignment="1">
      <alignment horizontal="center" vertical="center" wrapText="1"/>
    </xf>
    <xf numFmtId="3" fontId="14" fillId="0" borderId="117" xfId="0" applyNumberFormat="1" applyFont="1" applyBorder="1" applyAlignment="1">
      <alignment horizontal="center" vertical="center" wrapText="1"/>
    </xf>
    <xf numFmtId="3" fontId="14" fillId="0" borderId="121" xfId="0" applyNumberFormat="1" applyFont="1" applyBorder="1" applyAlignment="1">
      <alignment horizontal="center" vertical="center" wrapText="1"/>
    </xf>
    <xf numFmtId="3" fontId="14" fillId="0" borderId="122" xfId="0" applyNumberFormat="1" applyFont="1" applyBorder="1" applyAlignment="1">
      <alignment horizontal="center" vertical="center" wrapText="1"/>
    </xf>
    <xf numFmtId="184" fontId="14" fillId="0" borderId="54" xfId="0" applyNumberFormat="1" applyFont="1" applyBorder="1" applyAlignment="1">
      <alignment horizontal="center" vertical="center" wrapText="1"/>
    </xf>
    <xf numFmtId="0" fontId="14" fillId="0" borderId="120"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119" xfId="0" applyFont="1" applyBorder="1" applyAlignment="1">
      <alignment horizontal="center" vertical="center" wrapText="1"/>
    </xf>
    <xf numFmtId="0" fontId="53" fillId="0" borderId="106"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31" xfId="0" applyFont="1" applyBorder="1" applyAlignment="1">
      <alignment horizontal="center" vertical="center" wrapText="1"/>
    </xf>
    <xf numFmtId="2" fontId="53" fillId="0" borderId="93" xfId="0" applyNumberFormat="1" applyFont="1" applyBorder="1" applyAlignment="1">
      <alignment horizontal="center" vertical="center" wrapText="1"/>
    </xf>
    <xf numFmtId="0" fontId="53" fillId="0" borderId="87" xfId="0" applyFont="1" applyBorder="1" applyAlignment="1">
      <alignment horizontal="center" vertical="center" wrapText="1"/>
    </xf>
    <xf numFmtId="0" fontId="53" fillId="0" borderId="83" xfId="0" applyFont="1" applyBorder="1" applyAlignment="1">
      <alignment horizontal="center" vertical="center" wrapText="1"/>
    </xf>
    <xf numFmtId="0" fontId="53" fillId="0" borderId="93" xfId="0" applyFont="1" applyBorder="1" applyAlignment="1">
      <alignment horizontal="center" vertical="center" wrapText="1"/>
    </xf>
    <xf numFmtId="1" fontId="53" fillId="0" borderId="93" xfId="0" applyNumberFormat="1" applyFont="1" applyBorder="1" applyAlignment="1">
      <alignment horizontal="center" vertical="center" wrapText="1"/>
    </xf>
    <xf numFmtId="1" fontId="53" fillId="0" borderId="87" xfId="0" applyNumberFormat="1" applyFont="1" applyBorder="1" applyAlignment="1">
      <alignment horizontal="center" vertical="center" wrapText="1"/>
    </xf>
    <xf numFmtId="1" fontId="53" fillId="0" borderId="83" xfId="0" applyNumberFormat="1" applyFont="1" applyBorder="1" applyAlignment="1">
      <alignment horizontal="center" vertical="center" wrapText="1"/>
    </xf>
    <xf numFmtId="175" fontId="53" fillId="0" borderId="93" xfId="0" applyNumberFormat="1" applyFont="1" applyBorder="1" applyAlignment="1">
      <alignment horizontal="center" vertical="center" wrapText="1"/>
    </xf>
    <xf numFmtId="175" fontId="53" fillId="0" borderId="87" xfId="0" applyNumberFormat="1" applyFont="1" applyBorder="1" applyAlignment="1">
      <alignment horizontal="center" vertical="center" wrapText="1"/>
    </xf>
    <xf numFmtId="175" fontId="53" fillId="0" borderId="83" xfId="0" applyNumberFormat="1" applyFont="1" applyBorder="1" applyAlignment="1">
      <alignment horizontal="center" vertical="center" wrapText="1"/>
    </xf>
    <xf numFmtId="3" fontId="10" fillId="0" borderId="11" xfId="0" applyNumberFormat="1" applyFont="1" applyBorder="1" applyAlignment="1">
      <alignment horizontal="center" vertical="center" wrapText="1"/>
    </xf>
    <xf numFmtId="3" fontId="10" fillId="0" borderId="80" xfId="0" applyNumberFormat="1" applyFont="1" applyBorder="1" applyAlignment="1">
      <alignment horizontal="center" vertical="center" wrapText="1"/>
    </xf>
    <xf numFmtId="0" fontId="10" fillId="0" borderId="124" xfId="0" applyFont="1" applyBorder="1" applyAlignment="1">
      <alignment horizontal="center" vertical="center" wrapText="1"/>
    </xf>
    <xf numFmtId="3" fontId="53" fillId="0" borderId="84" xfId="0" applyNumberFormat="1" applyFont="1" applyBorder="1" applyAlignment="1">
      <alignment horizontal="center" vertical="center" wrapText="1"/>
    </xf>
    <xf numFmtId="3" fontId="53" fillId="0" borderId="91" xfId="0" applyNumberFormat="1" applyFont="1" applyBorder="1" applyAlignment="1">
      <alignment horizontal="center" vertical="center" wrapText="1"/>
    </xf>
    <xf numFmtId="0" fontId="53" fillId="0" borderId="84" xfId="0" applyFont="1" applyBorder="1" applyAlignment="1">
      <alignment horizontal="center" vertical="center" wrapText="1"/>
    </xf>
    <xf numFmtId="0" fontId="53" fillId="0" borderId="91" xfId="0" applyFont="1" applyBorder="1" applyAlignment="1">
      <alignment horizontal="center" vertical="center" wrapText="1"/>
    </xf>
    <xf numFmtId="184" fontId="10" fillId="0" borderId="84" xfId="0" applyNumberFormat="1" applyFont="1" applyBorder="1" applyAlignment="1">
      <alignment horizontal="center" vertical="center" wrapText="1"/>
    </xf>
    <xf numFmtId="184" fontId="10" fillId="0" borderId="91" xfId="0" applyNumberFormat="1" applyFont="1" applyBorder="1" applyAlignment="1">
      <alignment horizontal="center" vertical="center" wrapText="1"/>
    </xf>
    <xf numFmtId="0" fontId="10" fillId="0" borderId="84" xfId="0" applyFont="1" applyBorder="1" applyAlignment="1">
      <alignment horizontal="center" vertical="center" wrapText="1"/>
    </xf>
    <xf numFmtId="0" fontId="10" fillId="0" borderId="91" xfId="0" applyFont="1" applyBorder="1" applyAlignment="1">
      <alignment horizontal="center" vertical="center" wrapText="1"/>
    </xf>
    <xf numFmtId="3" fontId="10" fillId="0" borderId="10" xfId="0" applyNumberFormat="1" applyFont="1" applyBorder="1" applyAlignment="1">
      <alignment horizontal="center" vertical="center" wrapText="1"/>
    </xf>
    <xf numFmtId="3" fontId="53" fillId="0" borderId="94" xfId="0" applyNumberFormat="1" applyFont="1" applyBorder="1" applyAlignment="1">
      <alignment horizontal="center" vertical="center" wrapText="1"/>
    </xf>
    <xf numFmtId="3" fontId="53" fillId="0" borderId="116" xfId="0" applyNumberFormat="1" applyFont="1" applyBorder="1" applyAlignment="1">
      <alignment horizontal="center" vertical="center" wrapText="1"/>
    </xf>
    <xf numFmtId="3" fontId="53" fillId="0" borderId="48" xfId="0" applyNumberFormat="1" applyFont="1" applyBorder="1" applyAlignment="1">
      <alignment horizontal="center" vertical="center" wrapText="1"/>
    </xf>
    <xf numFmtId="0" fontId="10" fillId="0" borderId="34" xfId="0" applyFont="1" applyBorder="1" applyAlignment="1">
      <alignment horizontal="center" vertical="center" wrapText="1"/>
    </xf>
    <xf numFmtId="0" fontId="10" fillId="0" borderId="98" xfId="0" applyFont="1" applyBorder="1" applyAlignment="1">
      <alignment horizontal="center" vertical="center" wrapText="1"/>
    </xf>
    <xf numFmtId="3" fontId="53" fillId="0" borderId="85" xfId="0" applyNumberFormat="1" applyFont="1" applyBorder="1" applyAlignment="1">
      <alignment horizontal="center" vertical="center" wrapText="1"/>
    </xf>
    <xf numFmtId="184" fontId="10" fillId="0" borderId="85" xfId="0" applyNumberFormat="1" applyFont="1" applyBorder="1" applyAlignment="1">
      <alignment horizontal="center" vertical="center" wrapText="1"/>
    </xf>
    <xf numFmtId="0" fontId="10" fillId="0" borderId="85" xfId="0" applyFont="1" applyBorder="1" applyAlignment="1">
      <alignment horizontal="center" vertical="center" wrapText="1"/>
    </xf>
    <xf numFmtId="3" fontId="53" fillId="0" borderId="34" xfId="0" applyNumberFormat="1" applyFont="1" applyBorder="1" applyAlignment="1">
      <alignment horizontal="center" vertical="center" wrapText="1"/>
    </xf>
    <xf numFmtId="3" fontId="53" fillId="0" borderId="98" xfId="0" applyNumberFormat="1" applyFont="1" applyBorder="1" applyAlignment="1">
      <alignment horizontal="center" vertical="center" wrapText="1"/>
    </xf>
    <xf numFmtId="3" fontId="53" fillId="0" borderId="46" xfId="0" applyNumberFormat="1" applyFont="1" applyBorder="1" applyAlignment="1">
      <alignment horizontal="center" vertical="center" wrapText="1"/>
    </xf>
    <xf numFmtId="0" fontId="10" fillId="0" borderId="46" xfId="0" applyFont="1" applyBorder="1" applyAlignment="1">
      <alignment horizontal="center" vertical="center" wrapText="1"/>
    </xf>
    <xf numFmtId="0" fontId="53" fillId="0" borderId="85" xfId="0" applyFont="1" applyBorder="1" applyAlignment="1">
      <alignment horizontal="center" vertical="center" wrapText="1"/>
    </xf>
    <xf numFmtId="3" fontId="53" fillId="0" borderId="10" xfId="0" applyNumberFormat="1" applyFont="1" applyBorder="1" applyAlignment="1">
      <alignment horizontal="center" vertical="center" wrapText="1"/>
    </xf>
    <xf numFmtId="3" fontId="53" fillId="0" borderId="11" xfId="0" applyNumberFormat="1" applyFont="1" applyBorder="1" applyAlignment="1">
      <alignment horizontal="center" vertical="center" wrapText="1"/>
    </xf>
    <xf numFmtId="3" fontId="53" fillId="0" borderId="80" xfId="0" applyNumberFormat="1" applyFont="1" applyBorder="1" applyAlignment="1">
      <alignment horizontal="center" vertical="center" wrapText="1"/>
    </xf>
    <xf numFmtId="3" fontId="53" fillId="0" borderId="93" xfId="0" applyNumberFormat="1" applyFont="1" applyBorder="1" applyAlignment="1">
      <alignment horizontal="center" vertical="center" wrapText="1"/>
    </xf>
    <xf numFmtId="0" fontId="10" fillId="0" borderId="75" xfId="0" applyFont="1" applyBorder="1" applyAlignment="1">
      <alignment horizontal="center" vertical="center" wrapText="1"/>
    </xf>
    <xf numFmtId="0" fontId="10" fillId="0" borderId="0" xfId="0" applyFont="1" applyBorder="1" applyAlignment="1">
      <alignment horizontal="center" vertical="center" wrapText="1"/>
    </xf>
    <xf numFmtId="3" fontId="53" fillId="0" borderId="106" xfId="0" applyNumberFormat="1" applyFont="1" applyBorder="1" applyAlignment="1">
      <alignment horizontal="center" vertical="center" wrapText="1"/>
    </xf>
    <xf numFmtId="3" fontId="14" fillId="0" borderId="91" xfId="0" applyNumberFormat="1" applyFont="1" applyBorder="1" applyAlignment="1">
      <alignment horizontal="center" vertical="center" wrapText="1"/>
    </xf>
    <xf numFmtId="0" fontId="10" fillId="0" borderId="106" xfId="0" applyFont="1" applyBorder="1" applyAlignment="1">
      <alignment horizontal="center" vertical="center" wrapText="1"/>
    </xf>
    <xf numFmtId="3" fontId="14" fillId="0" borderId="93" xfId="0" applyNumberFormat="1" applyFont="1" applyBorder="1" applyAlignment="1">
      <alignment horizontal="center" vertical="center" wrapText="1"/>
    </xf>
    <xf numFmtId="0" fontId="10" fillId="0" borderId="109" xfId="0" applyFont="1" applyBorder="1" applyAlignment="1">
      <alignment horizontal="left" vertical="center" wrapText="1"/>
    </xf>
    <xf numFmtId="0" fontId="10" fillId="0" borderId="11" xfId="0" applyFont="1" applyBorder="1" applyAlignment="1">
      <alignment horizontal="left" vertical="center" wrapText="1"/>
    </xf>
    <xf numFmtId="0" fontId="10" fillId="0" borderId="94" xfId="0" applyFont="1" applyBorder="1" applyAlignment="1">
      <alignment horizontal="left" vertical="center" wrapText="1"/>
    </xf>
    <xf numFmtId="0" fontId="10" fillId="0" borderId="86" xfId="0" applyFont="1" applyBorder="1" applyAlignment="1">
      <alignment horizontal="left" vertical="center" wrapText="1"/>
    </xf>
    <xf numFmtId="0" fontId="10" fillId="0" borderId="91" xfId="0" applyFont="1" applyBorder="1" applyAlignment="1">
      <alignment horizontal="left" vertical="center" wrapText="1"/>
    </xf>
    <xf numFmtId="0" fontId="10" fillId="0" borderId="93" xfId="0" applyFont="1" applyBorder="1" applyAlignment="1">
      <alignment horizontal="left" vertical="center" wrapText="1"/>
    </xf>
    <xf numFmtId="0" fontId="12" fillId="4" borderId="74" xfId="0" applyFont="1" applyFill="1" applyBorder="1" applyAlignment="1">
      <alignment horizontal="center" vertical="center" wrapText="1"/>
    </xf>
    <xf numFmtId="0" fontId="12" fillId="4" borderId="75" xfId="0" applyFont="1" applyFill="1" applyBorder="1" applyAlignment="1">
      <alignment horizontal="center" vertical="center" wrapText="1"/>
    </xf>
    <xf numFmtId="0" fontId="12" fillId="4" borderId="97" xfId="0" applyFont="1" applyFill="1" applyBorder="1" applyAlignment="1">
      <alignment horizontal="center" vertical="center" wrapText="1"/>
    </xf>
    <xf numFmtId="0" fontId="12" fillId="4" borderId="78"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95" xfId="0" applyFont="1" applyFill="1" applyBorder="1" applyAlignment="1">
      <alignment horizontal="center" vertical="center" wrapText="1"/>
    </xf>
    <xf numFmtId="0" fontId="12" fillId="4" borderId="76" xfId="0" applyFont="1" applyFill="1" applyBorder="1" applyAlignment="1">
      <alignment horizontal="center" vertical="center" wrapText="1"/>
    </xf>
    <xf numFmtId="0" fontId="12" fillId="4" borderId="77" xfId="0" applyFont="1" applyFill="1" applyBorder="1" applyAlignment="1">
      <alignment horizontal="center" vertical="center" wrapText="1"/>
    </xf>
    <xf numFmtId="0" fontId="12" fillId="4" borderId="96" xfId="0" applyFont="1" applyFill="1" applyBorder="1" applyAlignment="1">
      <alignment horizontal="center" vertical="center" wrapText="1"/>
    </xf>
    <xf numFmtId="0" fontId="2" fillId="4" borderId="126" xfId="0" applyFont="1" applyFill="1" applyBorder="1" applyAlignment="1">
      <alignment horizontal="center" vertical="center" wrapText="1"/>
    </xf>
    <xf numFmtId="0" fontId="2" fillId="4" borderId="75" xfId="0" applyFont="1" applyFill="1" applyBorder="1" applyAlignment="1">
      <alignment horizontal="center" vertical="center" wrapText="1"/>
    </xf>
    <xf numFmtId="0" fontId="2" fillId="4" borderId="97" xfId="0" applyFont="1" applyFill="1" applyBorder="1" applyAlignment="1">
      <alignment horizontal="center" vertical="center" wrapText="1"/>
    </xf>
    <xf numFmtId="0" fontId="2" fillId="4" borderId="128"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95" xfId="0" applyFont="1" applyFill="1" applyBorder="1" applyAlignment="1">
      <alignment horizontal="center" vertical="center" wrapText="1"/>
    </xf>
    <xf numFmtId="0" fontId="2" fillId="4" borderId="130" xfId="0" applyFont="1" applyFill="1" applyBorder="1" applyAlignment="1">
      <alignment horizontal="center" vertical="center" wrapText="1"/>
    </xf>
    <xf numFmtId="0" fontId="2" fillId="4" borderId="77" xfId="0" applyFont="1" applyFill="1" applyBorder="1" applyAlignment="1">
      <alignment horizontal="center" vertical="center" wrapText="1"/>
    </xf>
    <xf numFmtId="0" fontId="2" fillId="4" borderId="96" xfId="0" applyFont="1" applyFill="1" applyBorder="1" applyAlignment="1">
      <alignment horizontal="center" vertical="center" wrapText="1"/>
    </xf>
    <xf numFmtId="0" fontId="61" fillId="12" borderId="99" xfId="0" applyFont="1" applyFill="1" applyBorder="1" applyAlignment="1">
      <alignment horizontal="center" vertical="center"/>
    </xf>
    <xf numFmtId="0" fontId="61" fillId="12" borderId="79" xfId="0" applyFont="1" applyFill="1" applyBorder="1" applyAlignment="1">
      <alignment horizontal="center" vertical="center"/>
    </xf>
    <xf numFmtId="0" fontId="61" fillId="12" borderId="98" xfId="0" applyFont="1" applyFill="1" applyBorder="1" applyAlignment="1">
      <alignment horizontal="center" vertical="center"/>
    </xf>
    <xf numFmtId="0" fontId="61" fillId="12" borderId="99" xfId="0" applyFont="1" applyFill="1" applyBorder="1" applyAlignment="1">
      <alignment horizontal="center" vertical="center" wrapText="1"/>
    </xf>
    <xf numFmtId="0" fontId="61" fillId="12" borderId="79" xfId="0" applyFont="1" applyFill="1" applyBorder="1" applyAlignment="1">
      <alignment horizontal="center" vertical="center" wrapText="1"/>
    </xf>
    <xf numFmtId="0" fontId="61" fillId="12" borderId="98" xfId="0" applyFont="1" applyFill="1" applyBorder="1" applyAlignment="1">
      <alignment horizontal="center" vertical="center" wrapText="1"/>
    </xf>
    <xf numFmtId="0" fontId="1" fillId="0" borderId="99" xfId="0" applyFont="1" applyBorder="1" applyAlignment="1">
      <alignment horizontal="center" vertical="center"/>
    </xf>
    <xf numFmtId="0" fontId="1" fillId="0" borderId="79" xfId="0" applyFont="1" applyBorder="1" applyAlignment="1">
      <alignment horizontal="center" vertical="center"/>
    </xf>
    <xf numFmtId="0" fontId="1" fillId="0" borderId="98" xfId="0" applyFont="1" applyBorder="1" applyAlignment="1">
      <alignment horizontal="center" vertical="center"/>
    </xf>
  </cellXfs>
  <cellStyles count="313">
    <cellStyle name="Coma 2" xfId="1" xr:uid="{00000000-0005-0000-0000-000000000000}"/>
    <cellStyle name="Coma 2 2" xfId="2" xr:uid="{00000000-0005-0000-0000-000001000000}"/>
    <cellStyle name="Énfasis1 2" xfId="159" xr:uid="{00000000-0005-0000-0000-000002000000}"/>
    <cellStyle name="Énfasis1 2 2" xfId="166" xr:uid="{00000000-0005-0000-0000-000003000000}"/>
    <cellStyle name="Millares" xfId="310" builtinId="3"/>
    <cellStyle name="Millares [0]" xfId="312" builtinId="6"/>
    <cellStyle name="Millares 2" xfId="3" xr:uid="{00000000-0005-0000-0000-000006000000}"/>
    <cellStyle name="Millares 2 2" xfId="4" xr:uid="{00000000-0005-0000-0000-000007000000}"/>
    <cellStyle name="Millares 2 3" xfId="158" xr:uid="{00000000-0005-0000-0000-000008000000}"/>
    <cellStyle name="Millares 2 4" xfId="25" xr:uid="{00000000-0005-0000-0000-000009000000}"/>
    <cellStyle name="Millares 3" xfId="5" xr:uid="{00000000-0005-0000-0000-00000A000000}"/>
    <cellStyle name="Millares 3 2" xfId="6" xr:uid="{00000000-0005-0000-0000-00000B000000}"/>
    <cellStyle name="Millares 3 3" xfId="26" xr:uid="{00000000-0005-0000-0000-00000C000000}"/>
    <cellStyle name="Millares 4" xfId="7" xr:uid="{00000000-0005-0000-0000-00000D000000}"/>
    <cellStyle name="Millares 5" xfId="144" xr:uid="{00000000-0005-0000-0000-00000E000000}"/>
    <cellStyle name="Millares 6" xfId="162" xr:uid="{00000000-0005-0000-0000-00000F000000}"/>
    <cellStyle name="Moneda [0]" xfId="24" builtinId="7"/>
    <cellStyle name="Moneda [0] 2" xfId="164" xr:uid="{00000000-0005-0000-0000-000011000000}"/>
    <cellStyle name="Moneda [0] 2 2" xfId="303" xr:uid="{00000000-0005-0000-0000-000012000000}"/>
    <cellStyle name="Moneda [0] 3" xfId="308" xr:uid="{00000000-0005-0000-0000-000013000000}"/>
    <cellStyle name="Moneda 10" xfId="139" xr:uid="{00000000-0005-0000-0000-000014000000}"/>
    <cellStyle name="Moneda 10 2" xfId="285" xr:uid="{00000000-0005-0000-0000-000015000000}"/>
    <cellStyle name="Moneda 11" xfId="152" xr:uid="{00000000-0005-0000-0000-000016000000}"/>
    <cellStyle name="Moneda 11 2" xfId="297" xr:uid="{00000000-0005-0000-0000-000017000000}"/>
    <cellStyle name="Moneda 12" xfId="170" xr:uid="{00000000-0005-0000-0000-000018000000}"/>
    <cellStyle name="Moneda 12 2" xfId="306" xr:uid="{00000000-0005-0000-0000-000019000000}"/>
    <cellStyle name="Moneda 13" xfId="154" xr:uid="{00000000-0005-0000-0000-00001A000000}"/>
    <cellStyle name="Moneda 13 2" xfId="299" xr:uid="{00000000-0005-0000-0000-00001B000000}"/>
    <cellStyle name="Moneda 14" xfId="143" xr:uid="{00000000-0005-0000-0000-00001C000000}"/>
    <cellStyle name="Moneda 14 2" xfId="288" xr:uid="{00000000-0005-0000-0000-00001D000000}"/>
    <cellStyle name="Moneda 15" xfId="150" xr:uid="{00000000-0005-0000-0000-00001E000000}"/>
    <cellStyle name="Moneda 15 2" xfId="295" xr:uid="{00000000-0005-0000-0000-00001F000000}"/>
    <cellStyle name="Moneda 16" xfId="169" xr:uid="{00000000-0005-0000-0000-000020000000}"/>
    <cellStyle name="Moneda 16 2" xfId="305" xr:uid="{00000000-0005-0000-0000-000021000000}"/>
    <cellStyle name="Moneda 17" xfId="155" xr:uid="{00000000-0005-0000-0000-000022000000}"/>
    <cellStyle name="Moneda 17 2" xfId="300" xr:uid="{00000000-0005-0000-0000-000023000000}"/>
    <cellStyle name="Moneda 18" xfId="151" xr:uid="{00000000-0005-0000-0000-000024000000}"/>
    <cellStyle name="Moneda 18 2" xfId="296" xr:uid="{00000000-0005-0000-0000-000025000000}"/>
    <cellStyle name="Moneda 19" xfId="171" xr:uid="{00000000-0005-0000-0000-000026000000}"/>
    <cellStyle name="Moneda 19 2" xfId="307" xr:uid="{00000000-0005-0000-0000-000027000000}"/>
    <cellStyle name="Moneda 2" xfId="8" xr:uid="{00000000-0005-0000-0000-000028000000}"/>
    <cellStyle name="Moneda 2 2" xfId="9" xr:uid="{00000000-0005-0000-0000-000029000000}"/>
    <cellStyle name="Moneda 2 2 2" xfId="10" xr:uid="{00000000-0005-0000-0000-00002A000000}"/>
    <cellStyle name="Moneda 2 2 3" xfId="161" xr:uid="{00000000-0005-0000-0000-00002B000000}"/>
    <cellStyle name="Moneda 2 2 3 2" xfId="301" xr:uid="{00000000-0005-0000-0000-00002C000000}"/>
    <cellStyle name="Moneda 2 3" xfId="11" xr:uid="{00000000-0005-0000-0000-00002D000000}"/>
    <cellStyle name="Moneda 2 3 10" xfId="146" xr:uid="{00000000-0005-0000-0000-00002E000000}"/>
    <cellStyle name="Moneda 2 3 10 2" xfId="291" xr:uid="{00000000-0005-0000-0000-00002F000000}"/>
    <cellStyle name="Moneda 2 3 11" xfId="173" xr:uid="{00000000-0005-0000-0000-000030000000}"/>
    <cellStyle name="Moneda 2 3 2" xfId="28" xr:uid="{00000000-0005-0000-0000-000031000000}"/>
    <cellStyle name="Moneda 2 3 2 2" xfId="32" xr:uid="{00000000-0005-0000-0000-000032000000}"/>
    <cellStyle name="Moneda 2 3 2 2 2" xfId="34" xr:uid="{00000000-0005-0000-0000-000033000000}"/>
    <cellStyle name="Moneda 2 3 2 2 2 2" xfId="35" xr:uid="{00000000-0005-0000-0000-000034000000}"/>
    <cellStyle name="Moneda 2 3 2 2 2 2 2" xfId="83" xr:uid="{00000000-0005-0000-0000-000035000000}"/>
    <cellStyle name="Moneda 2 3 2 2 2 2 2 2" xfId="229" xr:uid="{00000000-0005-0000-0000-000036000000}"/>
    <cellStyle name="Moneda 2 3 2 2 2 2 3" xfId="181" xr:uid="{00000000-0005-0000-0000-000037000000}"/>
    <cellStyle name="Moneda 2 3 2 2 2 3" xfId="84" xr:uid="{00000000-0005-0000-0000-000038000000}"/>
    <cellStyle name="Moneda 2 3 2 2 2 3 2" xfId="230" xr:uid="{00000000-0005-0000-0000-000039000000}"/>
    <cellStyle name="Moneda 2 3 2 2 2 4" xfId="180" xr:uid="{00000000-0005-0000-0000-00003A000000}"/>
    <cellStyle name="Moneda 2 3 2 2 3" xfId="36" xr:uid="{00000000-0005-0000-0000-00003B000000}"/>
    <cellStyle name="Moneda 2 3 2 2 3 2" xfId="37" xr:uid="{00000000-0005-0000-0000-00003C000000}"/>
    <cellStyle name="Moneda 2 3 2 2 3 2 2" xfId="85" xr:uid="{00000000-0005-0000-0000-00003D000000}"/>
    <cellStyle name="Moneda 2 3 2 2 3 2 2 2" xfId="231" xr:uid="{00000000-0005-0000-0000-00003E000000}"/>
    <cellStyle name="Moneda 2 3 2 2 3 2 3" xfId="183" xr:uid="{00000000-0005-0000-0000-00003F000000}"/>
    <cellStyle name="Moneda 2 3 2 2 3 3" xfId="86" xr:uid="{00000000-0005-0000-0000-000040000000}"/>
    <cellStyle name="Moneda 2 3 2 2 3 3 2" xfId="232" xr:uid="{00000000-0005-0000-0000-000041000000}"/>
    <cellStyle name="Moneda 2 3 2 2 3 4" xfId="182" xr:uid="{00000000-0005-0000-0000-000042000000}"/>
    <cellStyle name="Moneda 2 3 2 2 4" xfId="38" xr:uid="{00000000-0005-0000-0000-000043000000}"/>
    <cellStyle name="Moneda 2 3 2 2 4 2" xfId="39" xr:uid="{00000000-0005-0000-0000-000044000000}"/>
    <cellStyle name="Moneda 2 3 2 2 4 2 2" xfId="87" xr:uid="{00000000-0005-0000-0000-000045000000}"/>
    <cellStyle name="Moneda 2 3 2 2 4 2 2 2" xfId="233" xr:uid="{00000000-0005-0000-0000-000046000000}"/>
    <cellStyle name="Moneda 2 3 2 2 4 2 3" xfId="185" xr:uid="{00000000-0005-0000-0000-000047000000}"/>
    <cellStyle name="Moneda 2 3 2 2 4 3" xfId="88" xr:uid="{00000000-0005-0000-0000-000048000000}"/>
    <cellStyle name="Moneda 2 3 2 2 4 3 2" xfId="234" xr:uid="{00000000-0005-0000-0000-000049000000}"/>
    <cellStyle name="Moneda 2 3 2 2 4 4" xfId="184" xr:uid="{00000000-0005-0000-0000-00004A000000}"/>
    <cellStyle name="Moneda 2 3 2 2 5" xfId="40" xr:uid="{00000000-0005-0000-0000-00004B000000}"/>
    <cellStyle name="Moneda 2 3 2 2 5 2" xfId="89" xr:uid="{00000000-0005-0000-0000-00004C000000}"/>
    <cellStyle name="Moneda 2 3 2 2 5 2 2" xfId="235" xr:uid="{00000000-0005-0000-0000-00004D000000}"/>
    <cellStyle name="Moneda 2 3 2 2 5 3" xfId="186" xr:uid="{00000000-0005-0000-0000-00004E000000}"/>
    <cellStyle name="Moneda 2 3 2 2 6" xfId="90" xr:uid="{00000000-0005-0000-0000-00004F000000}"/>
    <cellStyle name="Moneda 2 3 2 2 6 2" xfId="236" xr:uid="{00000000-0005-0000-0000-000050000000}"/>
    <cellStyle name="Moneda 2 3 2 2 7" xfId="178" xr:uid="{00000000-0005-0000-0000-000051000000}"/>
    <cellStyle name="Moneda 2 3 2 3" xfId="41" xr:uid="{00000000-0005-0000-0000-000052000000}"/>
    <cellStyle name="Moneda 2 3 2 3 2" xfId="42" xr:uid="{00000000-0005-0000-0000-000053000000}"/>
    <cellStyle name="Moneda 2 3 2 3 2 2" xfId="91" xr:uid="{00000000-0005-0000-0000-000054000000}"/>
    <cellStyle name="Moneda 2 3 2 3 2 2 2" xfId="237" xr:uid="{00000000-0005-0000-0000-000055000000}"/>
    <cellStyle name="Moneda 2 3 2 3 2 3" xfId="188" xr:uid="{00000000-0005-0000-0000-000056000000}"/>
    <cellStyle name="Moneda 2 3 2 3 3" xfId="92" xr:uid="{00000000-0005-0000-0000-000057000000}"/>
    <cellStyle name="Moneda 2 3 2 3 3 2" xfId="238" xr:uid="{00000000-0005-0000-0000-000058000000}"/>
    <cellStyle name="Moneda 2 3 2 3 4" xfId="187" xr:uid="{00000000-0005-0000-0000-000059000000}"/>
    <cellStyle name="Moneda 2 3 2 4" xfId="43" xr:uid="{00000000-0005-0000-0000-00005A000000}"/>
    <cellStyle name="Moneda 2 3 2 4 2" xfId="44" xr:uid="{00000000-0005-0000-0000-00005B000000}"/>
    <cellStyle name="Moneda 2 3 2 4 2 2" xfId="93" xr:uid="{00000000-0005-0000-0000-00005C000000}"/>
    <cellStyle name="Moneda 2 3 2 4 2 2 2" xfId="239" xr:uid="{00000000-0005-0000-0000-00005D000000}"/>
    <cellStyle name="Moneda 2 3 2 4 2 3" xfId="190" xr:uid="{00000000-0005-0000-0000-00005E000000}"/>
    <cellStyle name="Moneda 2 3 2 4 3" xfId="94" xr:uid="{00000000-0005-0000-0000-00005F000000}"/>
    <cellStyle name="Moneda 2 3 2 4 3 2" xfId="240" xr:uid="{00000000-0005-0000-0000-000060000000}"/>
    <cellStyle name="Moneda 2 3 2 4 4" xfId="189" xr:uid="{00000000-0005-0000-0000-000061000000}"/>
    <cellStyle name="Moneda 2 3 2 5" xfId="45" xr:uid="{00000000-0005-0000-0000-000062000000}"/>
    <cellStyle name="Moneda 2 3 2 5 2" xfId="46" xr:uid="{00000000-0005-0000-0000-000063000000}"/>
    <cellStyle name="Moneda 2 3 2 5 2 2" xfId="95" xr:uid="{00000000-0005-0000-0000-000064000000}"/>
    <cellStyle name="Moneda 2 3 2 5 2 2 2" xfId="241" xr:uid="{00000000-0005-0000-0000-000065000000}"/>
    <cellStyle name="Moneda 2 3 2 5 2 3" xfId="192" xr:uid="{00000000-0005-0000-0000-000066000000}"/>
    <cellStyle name="Moneda 2 3 2 5 3" xfId="96" xr:uid="{00000000-0005-0000-0000-000067000000}"/>
    <cellStyle name="Moneda 2 3 2 5 3 2" xfId="242" xr:uid="{00000000-0005-0000-0000-000068000000}"/>
    <cellStyle name="Moneda 2 3 2 5 4" xfId="191" xr:uid="{00000000-0005-0000-0000-000069000000}"/>
    <cellStyle name="Moneda 2 3 2 6" xfId="47" xr:uid="{00000000-0005-0000-0000-00006A000000}"/>
    <cellStyle name="Moneda 2 3 2 6 2" xfId="97" xr:uid="{00000000-0005-0000-0000-00006B000000}"/>
    <cellStyle name="Moneda 2 3 2 6 2 2" xfId="243" xr:uid="{00000000-0005-0000-0000-00006C000000}"/>
    <cellStyle name="Moneda 2 3 2 6 3" xfId="193" xr:uid="{00000000-0005-0000-0000-00006D000000}"/>
    <cellStyle name="Moneda 2 3 2 7" xfId="98" xr:uid="{00000000-0005-0000-0000-00006E000000}"/>
    <cellStyle name="Moneda 2 3 2 7 2" xfId="244" xr:uid="{00000000-0005-0000-0000-00006F000000}"/>
    <cellStyle name="Moneda 2 3 2 8" xfId="174" xr:uid="{00000000-0005-0000-0000-000070000000}"/>
    <cellStyle name="Moneda 2 3 3" xfId="30" xr:uid="{00000000-0005-0000-0000-000071000000}"/>
    <cellStyle name="Moneda 2 3 3 2" xfId="48" xr:uid="{00000000-0005-0000-0000-000072000000}"/>
    <cellStyle name="Moneda 2 3 3 2 2" xfId="49" xr:uid="{00000000-0005-0000-0000-000073000000}"/>
    <cellStyle name="Moneda 2 3 3 2 2 2" xfId="99" xr:uid="{00000000-0005-0000-0000-000074000000}"/>
    <cellStyle name="Moneda 2 3 3 2 2 2 2" xfId="245" xr:uid="{00000000-0005-0000-0000-000075000000}"/>
    <cellStyle name="Moneda 2 3 3 2 2 3" xfId="195" xr:uid="{00000000-0005-0000-0000-000076000000}"/>
    <cellStyle name="Moneda 2 3 3 2 3" xfId="100" xr:uid="{00000000-0005-0000-0000-000077000000}"/>
    <cellStyle name="Moneda 2 3 3 2 3 2" xfId="246" xr:uid="{00000000-0005-0000-0000-000078000000}"/>
    <cellStyle name="Moneda 2 3 3 2 4" xfId="194" xr:uid="{00000000-0005-0000-0000-000079000000}"/>
    <cellStyle name="Moneda 2 3 3 3" xfId="50" xr:uid="{00000000-0005-0000-0000-00007A000000}"/>
    <cellStyle name="Moneda 2 3 3 3 2" xfId="51" xr:uid="{00000000-0005-0000-0000-00007B000000}"/>
    <cellStyle name="Moneda 2 3 3 3 2 2" xfId="101" xr:uid="{00000000-0005-0000-0000-00007C000000}"/>
    <cellStyle name="Moneda 2 3 3 3 2 2 2" xfId="247" xr:uid="{00000000-0005-0000-0000-00007D000000}"/>
    <cellStyle name="Moneda 2 3 3 3 2 3" xfId="197" xr:uid="{00000000-0005-0000-0000-00007E000000}"/>
    <cellStyle name="Moneda 2 3 3 3 3" xfId="102" xr:uid="{00000000-0005-0000-0000-00007F000000}"/>
    <cellStyle name="Moneda 2 3 3 3 3 2" xfId="248" xr:uid="{00000000-0005-0000-0000-000080000000}"/>
    <cellStyle name="Moneda 2 3 3 3 4" xfId="196" xr:uid="{00000000-0005-0000-0000-000081000000}"/>
    <cellStyle name="Moneda 2 3 3 4" xfId="52" xr:uid="{00000000-0005-0000-0000-000082000000}"/>
    <cellStyle name="Moneda 2 3 3 4 2" xfId="53" xr:uid="{00000000-0005-0000-0000-000083000000}"/>
    <cellStyle name="Moneda 2 3 3 4 2 2" xfId="103" xr:uid="{00000000-0005-0000-0000-000084000000}"/>
    <cellStyle name="Moneda 2 3 3 4 2 2 2" xfId="249" xr:uid="{00000000-0005-0000-0000-000085000000}"/>
    <cellStyle name="Moneda 2 3 3 4 2 3" xfId="199" xr:uid="{00000000-0005-0000-0000-000086000000}"/>
    <cellStyle name="Moneda 2 3 3 4 3" xfId="104" xr:uid="{00000000-0005-0000-0000-000087000000}"/>
    <cellStyle name="Moneda 2 3 3 4 3 2" xfId="250" xr:uid="{00000000-0005-0000-0000-000088000000}"/>
    <cellStyle name="Moneda 2 3 3 4 4" xfId="198" xr:uid="{00000000-0005-0000-0000-000089000000}"/>
    <cellStyle name="Moneda 2 3 3 5" xfId="54" xr:uid="{00000000-0005-0000-0000-00008A000000}"/>
    <cellStyle name="Moneda 2 3 3 5 2" xfId="105" xr:uid="{00000000-0005-0000-0000-00008B000000}"/>
    <cellStyle name="Moneda 2 3 3 5 2 2" xfId="251" xr:uid="{00000000-0005-0000-0000-00008C000000}"/>
    <cellStyle name="Moneda 2 3 3 5 3" xfId="200" xr:uid="{00000000-0005-0000-0000-00008D000000}"/>
    <cellStyle name="Moneda 2 3 3 6" xfId="106" xr:uid="{00000000-0005-0000-0000-00008E000000}"/>
    <cellStyle name="Moneda 2 3 3 6 2" xfId="252" xr:uid="{00000000-0005-0000-0000-00008F000000}"/>
    <cellStyle name="Moneda 2 3 3 7" xfId="176" xr:uid="{00000000-0005-0000-0000-000090000000}"/>
    <cellStyle name="Moneda 2 3 4" xfId="31" xr:uid="{00000000-0005-0000-0000-000091000000}"/>
    <cellStyle name="Moneda 2 3 4 2" xfId="55" xr:uid="{00000000-0005-0000-0000-000092000000}"/>
    <cellStyle name="Moneda 2 3 4 2 2" xfId="56" xr:uid="{00000000-0005-0000-0000-000093000000}"/>
    <cellStyle name="Moneda 2 3 4 2 2 2" xfId="107" xr:uid="{00000000-0005-0000-0000-000094000000}"/>
    <cellStyle name="Moneda 2 3 4 2 2 2 2" xfId="253" xr:uid="{00000000-0005-0000-0000-000095000000}"/>
    <cellStyle name="Moneda 2 3 4 2 2 3" xfId="202" xr:uid="{00000000-0005-0000-0000-000096000000}"/>
    <cellStyle name="Moneda 2 3 4 2 3" xfId="108" xr:uid="{00000000-0005-0000-0000-000097000000}"/>
    <cellStyle name="Moneda 2 3 4 2 3 2" xfId="254" xr:uid="{00000000-0005-0000-0000-000098000000}"/>
    <cellStyle name="Moneda 2 3 4 2 4" xfId="201" xr:uid="{00000000-0005-0000-0000-000099000000}"/>
    <cellStyle name="Moneda 2 3 4 3" xfId="57" xr:uid="{00000000-0005-0000-0000-00009A000000}"/>
    <cellStyle name="Moneda 2 3 4 3 2" xfId="58" xr:uid="{00000000-0005-0000-0000-00009B000000}"/>
    <cellStyle name="Moneda 2 3 4 3 2 2" xfId="109" xr:uid="{00000000-0005-0000-0000-00009C000000}"/>
    <cellStyle name="Moneda 2 3 4 3 2 2 2" xfId="255" xr:uid="{00000000-0005-0000-0000-00009D000000}"/>
    <cellStyle name="Moneda 2 3 4 3 2 3" xfId="204" xr:uid="{00000000-0005-0000-0000-00009E000000}"/>
    <cellStyle name="Moneda 2 3 4 3 3" xfId="110" xr:uid="{00000000-0005-0000-0000-00009F000000}"/>
    <cellStyle name="Moneda 2 3 4 3 3 2" xfId="256" xr:uid="{00000000-0005-0000-0000-0000A0000000}"/>
    <cellStyle name="Moneda 2 3 4 3 4" xfId="203" xr:uid="{00000000-0005-0000-0000-0000A1000000}"/>
    <cellStyle name="Moneda 2 3 4 4" xfId="59" xr:uid="{00000000-0005-0000-0000-0000A2000000}"/>
    <cellStyle name="Moneda 2 3 4 4 2" xfId="60" xr:uid="{00000000-0005-0000-0000-0000A3000000}"/>
    <cellStyle name="Moneda 2 3 4 4 2 2" xfId="111" xr:uid="{00000000-0005-0000-0000-0000A4000000}"/>
    <cellStyle name="Moneda 2 3 4 4 2 2 2" xfId="257" xr:uid="{00000000-0005-0000-0000-0000A5000000}"/>
    <cellStyle name="Moneda 2 3 4 4 2 3" xfId="206" xr:uid="{00000000-0005-0000-0000-0000A6000000}"/>
    <cellStyle name="Moneda 2 3 4 4 3" xfId="112" xr:uid="{00000000-0005-0000-0000-0000A7000000}"/>
    <cellStyle name="Moneda 2 3 4 4 3 2" xfId="258" xr:uid="{00000000-0005-0000-0000-0000A8000000}"/>
    <cellStyle name="Moneda 2 3 4 4 4" xfId="205" xr:uid="{00000000-0005-0000-0000-0000A9000000}"/>
    <cellStyle name="Moneda 2 3 4 5" xfId="61" xr:uid="{00000000-0005-0000-0000-0000AA000000}"/>
    <cellStyle name="Moneda 2 3 4 5 2" xfId="113" xr:uid="{00000000-0005-0000-0000-0000AB000000}"/>
    <cellStyle name="Moneda 2 3 4 5 2 2" xfId="259" xr:uid="{00000000-0005-0000-0000-0000AC000000}"/>
    <cellStyle name="Moneda 2 3 4 5 3" xfId="207" xr:uid="{00000000-0005-0000-0000-0000AD000000}"/>
    <cellStyle name="Moneda 2 3 4 6" xfId="114" xr:uid="{00000000-0005-0000-0000-0000AE000000}"/>
    <cellStyle name="Moneda 2 3 4 6 2" xfId="260" xr:uid="{00000000-0005-0000-0000-0000AF000000}"/>
    <cellStyle name="Moneda 2 3 4 7" xfId="177" xr:uid="{00000000-0005-0000-0000-0000B0000000}"/>
    <cellStyle name="Moneda 2 3 5" xfId="62" xr:uid="{00000000-0005-0000-0000-0000B1000000}"/>
    <cellStyle name="Moneda 2 3 5 2" xfId="63" xr:uid="{00000000-0005-0000-0000-0000B2000000}"/>
    <cellStyle name="Moneda 2 3 5 2 2" xfId="115" xr:uid="{00000000-0005-0000-0000-0000B3000000}"/>
    <cellStyle name="Moneda 2 3 5 2 2 2" xfId="261" xr:uid="{00000000-0005-0000-0000-0000B4000000}"/>
    <cellStyle name="Moneda 2 3 5 2 3" xfId="209" xr:uid="{00000000-0005-0000-0000-0000B5000000}"/>
    <cellStyle name="Moneda 2 3 5 3" xfId="116" xr:uid="{00000000-0005-0000-0000-0000B6000000}"/>
    <cellStyle name="Moneda 2 3 5 3 2" xfId="262" xr:uid="{00000000-0005-0000-0000-0000B7000000}"/>
    <cellStyle name="Moneda 2 3 5 4" xfId="208" xr:uid="{00000000-0005-0000-0000-0000B8000000}"/>
    <cellStyle name="Moneda 2 3 6" xfId="64" xr:uid="{00000000-0005-0000-0000-0000B9000000}"/>
    <cellStyle name="Moneda 2 3 6 2" xfId="65" xr:uid="{00000000-0005-0000-0000-0000BA000000}"/>
    <cellStyle name="Moneda 2 3 6 2 2" xfId="117" xr:uid="{00000000-0005-0000-0000-0000BB000000}"/>
    <cellStyle name="Moneda 2 3 6 2 2 2" xfId="263" xr:uid="{00000000-0005-0000-0000-0000BC000000}"/>
    <cellStyle name="Moneda 2 3 6 2 3" xfId="211" xr:uid="{00000000-0005-0000-0000-0000BD000000}"/>
    <cellStyle name="Moneda 2 3 6 3" xfId="118" xr:uid="{00000000-0005-0000-0000-0000BE000000}"/>
    <cellStyle name="Moneda 2 3 6 3 2" xfId="264" xr:uid="{00000000-0005-0000-0000-0000BF000000}"/>
    <cellStyle name="Moneda 2 3 6 4" xfId="210" xr:uid="{00000000-0005-0000-0000-0000C0000000}"/>
    <cellStyle name="Moneda 2 3 7" xfId="66" xr:uid="{00000000-0005-0000-0000-0000C1000000}"/>
    <cellStyle name="Moneda 2 3 7 2" xfId="67" xr:uid="{00000000-0005-0000-0000-0000C2000000}"/>
    <cellStyle name="Moneda 2 3 7 2 2" xfId="119" xr:uid="{00000000-0005-0000-0000-0000C3000000}"/>
    <cellStyle name="Moneda 2 3 7 2 2 2" xfId="265" xr:uid="{00000000-0005-0000-0000-0000C4000000}"/>
    <cellStyle name="Moneda 2 3 7 2 3" xfId="213" xr:uid="{00000000-0005-0000-0000-0000C5000000}"/>
    <cellStyle name="Moneda 2 3 7 3" xfId="120" xr:uid="{00000000-0005-0000-0000-0000C6000000}"/>
    <cellStyle name="Moneda 2 3 7 3 2" xfId="266" xr:uid="{00000000-0005-0000-0000-0000C7000000}"/>
    <cellStyle name="Moneda 2 3 7 4" xfId="212" xr:uid="{00000000-0005-0000-0000-0000C8000000}"/>
    <cellStyle name="Moneda 2 3 8" xfId="68" xr:uid="{00000000-0005-0000-0000-0000C9000000}"/>
    <cellStyle name="Moneda 2 3 8 2" xfId="121" xr:uid="{00000000-0005-0000-0000-0000CA000000}"/>
    <cellStyle name="Moneda 2 3 8 2 2" xfId="267" xr:uid="{00000000-0005-0000-0000-0000CB000000}"/>
    <cellStyle name="Moneda 2 3 8 3" xfId="214" xr:uid="{00000000-0005-0000-0000-0000CC000000}"/>
    <cellStyle name="Moneda 2 3 9" xfId="122" xr:uid="{00000000-0005-0000-0000-0000CD000000}"/>
    <cellStyle name="Moneda 2 3 9 2" xfId="268" xr:uid="{00000000-0005-0000-0000-0000CE000000}"/>
    <cellStyle name="Moneda 2 4" xfId="157" xr:uid="{00000000-0005-0000-0000-0000CF000000}"/>
    <cellStyle name="Moneda 20" xfId="142" xr:uid="{00000000-0005-0000-0000-0000D0000000}"/>
    <cellStyle name="Moneda 20 2" xfId="287" xr:uid="{00000000-0005-0000-0000-0000D1000000}"/>
    <cellStyle name="Moneda 21" xfId="149" xr:uid="{00000000-0005-0000-0000-0000D2000000}"/>
    <cellStyle name="Moneda 21 2" xfId="294" xr:uid="{00000000-0005-0000-0000-0000D3000000}"/>
    <cellStyle name="Moneda 22" xfId="172" xr:uid="{00000000-0005-0000-0000-0000D4000000}"/>
    <cellStyle name="Moneda 23" xfId="293" xr:uid="{00000000-0005-0000-0000-0000D5000000}"/>
    <cellStyle name="Moneda 24" xfId="289" xr:uid="{00000000-0005-0000-0000-0000D6000000}"/>
    <cellStyle name="Moneda 3" xfId="12" xr:uid="{00000000-0005-0000-0000-0000D7000000}"/>
    <cellStyle name="Moneda 3 2" xfId="29" xr:uid="{00000000-0005-0000-0000-0000D8000000}"/>
    <cellStyle name="Moneda 3 2 2" xfId="33" xr:uid="{00000000-0005-0000-0000-0000D9000000}"/>
    <cellStyle name="Moneda 3 2 2 2" xfId="69" xr:uid="{00000000-0005-0000-0000-0000DA000000}"/>
    <cellStyle name="Moneda 3 2 2 2 2" xfId="70" xr:uid="{00000000-0005-0000-0000-0000DB000000}"/>
    <cellStyle name="Moneda 3 2 2 2 2 2" xfId="123" xr:uid="{00000000-0005-0000-0000-0000DC000000}"/>
    <cellStyle name="Moneda 3 2 2 2 2 2 2" xfId="269" xr:uid="{00000000-0005-0000-0000-0000DD000000}"/>
    <cellStyle name="Moneda 3 2 2 2 2 3" xfId="216" xr:uid="{00000000-0005-0000-0000-0000DE000000}"/>
    <cellStyle name="Moneda 3 2 2 2 3" xfId="124" xr:uid="{00000000-0005-0000-0000-0000DF000000}"/>
    <cellStyle name="Moneda 3 2 2 2 3 2" xfId="270" xr:uid="{00000000-0005-0000-0000-0000E0000000}"/>
    <cellStyle name="Moneda 3 2 2 2 4" xfId="215" xr:uid="{00000000-0005-0000-0000-0000E1000000}"/>
    <cellStyle name="Moneda 3 2 2 3" xfId="71" xr:uid="{00000000-0005-0000-0000-0000E2000000}"/>
    <cellStyle name="Moneda 3 2 2 3 2" xfId="72" xr:uid="{00000000-0005-0000-0000-0000E3000000}"/>
    <cellStyle name="Moneda 3 2 2 3 2 2" xfId="125" xr:uid="{00000000-0005-0000-0000-0000E4000000}"/>
    <cellStyle name="Moneda 3 2 2 3 2 2 2" xfId="271" xr:uid="{00000000-0005-0000-0000-0000E5000000}"/>
    <cellStyle name="Moneda 3 2 2 3 2 3" xfId="218" xr:uid="{00000000-0005-0000-0000-0000E6000000}"/>
    <cellStyle name="Moneda 3 2 2 3 3" xfId="126" xr:uid="{00000000-0005-0000-0000-0000E7000000}"/>
    <cellStyle name="Moneda 3 2 2 3 3 2" xfId="272" xr:uid="{00000000-0005-0000-0000-0000E8000000}"/>
    <cellStyle name="Moneda 3 2 2 3 4" xfId="217" xr:uid="{00000000-0005-0000-0000-0000E9000000}"/>
    <cellStyle name="Moneda 3 2 2 4" xfId="73" xr:uid="{00000000-0005-0000-0000-0000EA000000}"/>
    <cellStyle name="Moneda 3 2 2 4 2" xfId="74" xr:uid="{00000000-0005-0000-0000-0000EB000000}"/>
    <cellStyle name="Moneda 3 2 2 4 2 2" xfId="127" xr:uid="{00000000-0005-0000-0000-0000EC000000}"/>
    <cellStyle name="Moneda 3 2 2 4 2 2 2" xfId="273" xr:uid="{00000000-0005-0000-0000-0000ED000000}"/>
    <cellStyle name="Moneda 3 2 2 4 2 3" xfId="220" xr:uid="{00000000-0005-0000-0000-0000EE000000}"/>
    <cellStyle name="Moneda 3 2 2 4 3" xfId="128" xr:uid="{00000000-0005-0000-0000-0000EF000000}"/>
    <cellStyle name="Moneda 3 2 2 4 3 2" xfId="274" xr:uid="{00000000-0005-0000-0000-0000F0000000}"/>
    <cellStyle name="Moneda 3 2 2 4 4" xfId="219" xr:uid="{00000000-0005-0000-0000-0000F1000000}"/>
    <cellStyle name="Moneda 3 2 2 5" xfId="75" xr:uid="{00000000-0005-0000-0000-0000F2000000}"/>
    <cellStyle name="Moneda 3 2 2 5 2" xfId="129" xr:uid="{00000000-0005-0000-0000-0000F3000000}"/>
    <cellStyle name="Moneda 3 2 2 5 2 2" xfId="275" xr:uid="{00000000-0005-0000-0000-0000F4000000}"/>
    <cellStyle name="Moneda 3 2 2 5 3" xfId="221" xr:uid="{00000000-0005-0000-0000-0000F5000000}"/>
    <cellStyle name="Moneda 3 2 2 6" xfId="130" xr:uid="{00000000-0005-0000-0000-0000F6000000}"/>
    <cellStyle name="Moneda 3 2 2 6 2" xfId="276" xr:uid="{00000000-0005-0000-0000-0000F7000000}"/>
    <cellStyle name="Moneda 3 2 2 7" xfId="179" xr:uid="{00000000-0005-0000-0000-0000F8000000}"/>
    <cellStyle name="Moneda 3 2 3" xfId="76" xr:uid="{00000000-0005-0000-0000-0000F9000000}"/>
    <cellStyle name="Moneda 3 2 3 2" xfId="77" xr:uid="{00000000-0005-0000-0000-0000FA000000}"/>
    <cellStyle name="Moneda 3 2 3 2 2" xfId="131" xr:uid="{00000000-0005-0000-0000-0000FB000000}"/>
    <cellStyle name="Moneda 3 2 3 2 2 2" xfId="277" xr:uid="{00000000-0005-0000-0000-0000FC000000}"/>
    <cellStyle name="Moneda 3 2 3 2 3" xfId="223" xr:uid="{00000000-0005-0000-0000-0000FD000000}"/>
    <cellStyle name="Moneda 3 2 3 3" xfId="132" xr:uid="{00000000-0005-0000-0000-0000FE000000}"/>
    <cellStyle name="Moneda 3 2 3 3 2" xfId="278" xr:uid="{00000000-0005-0000-0000-0000FF000000}"/>
    <cellStyle name="Moneda 3 2 3 4" xfId="222" xr:uid="{00000000-0005-0000-0000-000000010000}"/>
    <cellStyle name="Moneda 3 2 4" xfId="78" xr:uid="{00000000-0005-0000-0000-000001010000}"/>
    <cellStyle name="Moneda 3 2 4 2" xfId="79" xr:uid="{00000000-0005-0000-0000-000002010000}"/>
    <cellStyle name="Moneda 3 2 4 2 2" xfId="133" xr:uid="{00000000-0005-0000-0000-000003010000}"/>
    <cellStyle name="Moneda 3 2 4 2 2 2" xfId="279" xr:uid="{00000000-0005-0000-0000-000004010000}"/>
    <cellStyle name="Moneda 3 2 4 2 3" xfId="225" xr:uid="{00000000-0005-0000-0000-000005010000}"/>
    <cellStyle name="Moneda 3 2 4 3" xfId="134" xr:uid="{00000000-0005-0000-0000-000006010000}"/>
    <cellStyle name="Moneda 3 2 4 3 2" xfId="280" xr:uid="{00000000-0005-0000-0000-000007010000}"/>
    <cellStyle name="Moneda 3 2 4 4" xfId="224" xr:uid="{00000000-0005-0000-0000-000008010000}"/>
    <cellStyle name="Moneda 3 2 5" xfId="80" xr:uid="{00000000-0005-0000-0000-000009010000}"/>
    <cellStyle name="Moneda 3 2 5 2" xfId="81" xr:uid="{00000000-0005-0000-0000-00000A010000}"/>
    <cellStyle name="Moneda 3 2 5 2 2" xfId="135" xr:uid="{00000000-0005-0000-0000-00000B010000}"/>
    <cellStyle name="Moneda 3 2 5 2 2 2" xfId="281" xr:uid="{00000000-0005-0000-0000-00000C010000}"/>
    <cellStyle name="Moneda 3 2 5 2 3" xfId="227" xr:uid="{00000000-0005-0000-0000-00000D010000}"/>
    <cellStyle name="Moneda 3 2 5 3" xfId="136" xr:uid="{00000000-0005-0000-0000-00000E010000}"/>
    <cellStyle name="Moneda 3 2 5 3 2" xfId="282" xr:uid="{00000000-0005-0000-0000-00000F010000}"/>
    <cellStyle name="Moneda 3 2 5 4" xfId="226" xr:uid="{00000000-0005-0000-0000-000010010000}"/>
    <cellStyle name="Moneda 3 2 6" xfId="82" xr:uid="{00000000-0005-0000-0000-000011010000}"/>
    <cellStyle name="Moneda 3 2 6 2" xfId="137" xr:uid="{00000000-0005-0000-0000-000012010000}"/>
    <cellStyle name="Moneda 3 2 6 2 2" xfId="283" xr:uid="{00000000-0005-0000-0000-000013010000}"/>
    <cellStyle name="Moneda 3 2 6 3" xfId="228" xr:uid="{00000000-0005-0000-0000-000014010000}"/>
    <cellStyle name="Moneda 3 2 7" xfId="138" xr:uid="{00000000-0005-0000-0000-000015010000}"/>
    <cellStyle name="Moneda 3 2 7 2" xfId="284" xr:uid="{00000000-0005-0000-0000-000016010000}"/>
    <cellStyle name="Moneda 3 2 8" xfId="168" xr:uid="{00000000-0005-0000-0000-000017010000}"/>
    <cellStyle name="Moneda 3 2 9" xfId="175" xr:uid="{00000000-0005-0000-0000-000018010000}"/>
    <cellStyle name="Moneda 3 3" xfId="163" xr:uid="{00000000-0005-0000-0000-000019010000}"/>
    <cellStyle name="Moneda 3 3 2" xfId="302" xr:uid="{00000000-0005-0000-0000-00001A010000}"/>
    <cellStyle name="Moneda 3 4" xfId="147" xr:uid="{00000000-0005-0000-0000-00001B010000}"/>
    <cellStyle name="Moneda 3 4 2" xfId="292" xr:uid="{00000000-0005-0000-0000-00001C010000}"/>
    <cellStyle name="Moneda 3 5" xfId="27" xr:uid="{00000000-0005-0000-0000-00001D010000}"/>
    <cellStyle name="Moneda 4" xfId="13" xr:uid="{00000000-0005-0000-0000-00001E010000}"/>
    <cellStyle name="Moneda 5" xfId="148" xr:uid="{00000000-0005-0000-0000-00001F010000}"/>
    <cellStyle name="Moneda 6" xfId="153" xr:uid="{00000000-0005-0000-0000-000020010000}"/>
    <cellStyle name="Moneda 6 2" xfId="298" xr:uid="{00000000-0005-0000-0000-000021010000}"/>
    <cellStyle name="Moneda 7" xfId="145" xr:uid="{00000000-0005-0000-0000-000022010000}"/>
    <cellStyle name="Moneda 7 2" xfId="290" xr:uid="{00000000-0005-0000-0000-000023010000}"/>
    <cellStyle name="Moneda 8" xfId="141" xr:uid="{00000000-0005-0000-0000-000024010000}"/>
    <cellStyle name="Moneda 8 2" xfId="286" xr:uid="{00000000-0005-0000-0000-000025010000}"/>
    <cellStyle name="Moneda 9" xfId="165" xr:uid="{00000000-0005-0000-0000-000026010000}"/>
    <cellStyle name="Moneda 9 2" xfId="304" xr:uid="{00000000-0005-0000-0000-000027010000}"/>
    <cellStyle name="Normal" xfId="0" builtinId="0"/>
    <cellStyle name="Normal 2" xfId="14" xr:uid="{00000000-0005-0000-0000-000029010000}"/>
    <cellStyle name="Normal 2 10" xfId="15" xr:uid="{00000000-0005-0000-0000-00002A010000}"/>
    <cellStyle name="Normal 2 2" xfId="160" xr:uid="{00000000-0005-0000-0000-00002B010000}"/>
    <cellStyle name="Normal 2 3" xfId="156" xr:uid="{00000000-0005-0000-0000-00002C010000}"/>
    <cellStyle name="Normal 3" xfId="16" xr:uid="{00000000-0005-0000-0000-00002D010000}"/>
    <cellStyle name="Normal 3 2" xfId="17" xr:uid="{00000000-0005-0000-0000-00002E010000}"/>
    <cellStyle name="Normal 3 2 2" xfId="167" xr:uid="{00000000-0005-0000-0000-00002F010000}"/>
    <cellStyle name="Normal 3_Hoja1" xfId="311" xr:uid="{00000000-0005-0000-0000-000030010000}"/>
    <cellStyle name="Normal 4 2" xfId="18" xr:uid="{00000000-0005-0000-0000-000031010000}"/>
    <cellStyle name="Porcentaje" xfId="309" builtinId="5"/>
    <cellStyle name="Porcentaje 2" xfId="21" xr:uid="{00000000-0005-0000-0000-000033010000}"/>
    <cellStyle name="Porcentaje 3" xfId="22" xr:uid="{00000000-0005-0000-0000-000034010000}"/>
    <cellStyle name="Porcentaje 3 2" xfId="140" xr:uid="{00000000-0005-0000-0000-000035010000}"/>
    <cellStyle name="Porcentaje 4" xfId="23" xr:uid="{00000000-0005-0000-0000-000036010000}"/>
    <cellStyle name="Porcentual 2" xfId="19" xr:uid="{00000000-0005-0000-0000-000037010000}"/>
    <cellStyle name="Porcentual 2 2" xfId="20" xr:uid="{00000000-0005-0000-0000-000038010000}"/>
  </cellStyles>
  <dxfs count="0"/>
  <tableStyles count="0" defaultTableStyle="TableStyleMedium9" defaultPivotStyle="PivotStyleLight16"/>
  <colors>
    <mruColors>
      <color rgb="FF7BB800"/>
      <color rgb="FF75DBFF"/>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155864</xdr:rowOff>
    </xdr:from>
    <xdr:to>
      <xdr:col>5</xdr:col>
      <xdr:colOff>554182</xdr:colOff>
      <xdr:row>3</xdr:row>
      <xdr:rowOff>114299</xdr:rowOff>
    </xdr:to>
    <xdr:pic>
      <xdr:nvPicPr>
        <xdr:cNvPr id="3"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4909"/>
          <a:ext cx="4849091" cy="858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259729</xdr:colOff>
      <xdr:row>0</xdr:row>
      <xdr:rowOff>123341</xdr:rowOff>
    </xdr:from>
    <xdr:to>
      <xdr:col>4</xdr:col>
      <xdr:colOff>12078</xdr:colOff>
      <xdr:row>2</xdr:row>
      <xdr:rowOff>418910</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729" y="123341"/>
          <a:ext cx="1905827" cy="112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288637</xdr:colOff>
      <xdr:row>0</xdr:row>
      <xdr:rowOff>129888</xdr:rowOff>
    </xdr:from>
    <xdr:to>
      <xdr:col>2</xdr:col>
      <xdr:colOff>707159</xdr:colOff>
      <xdr:row>2</xdr:row>
      <xdr:rowOff>43295</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637" y="129888"/>
          <a:ext cx="2568863" cy="1024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3</xdr:col>
      <xdr:colOff>38099</xdr:colOff>
      <xdr:row>2</xdr:row>
      <xdr:rowOff>99805</xdr:rowOff>
    </xdr:to>
    <xdr:pic>
      <xdr:nvPicPr>
        <xdr:cNvPr id="2" name="Imagen 1">
          <a:extLst>
            <a:ext uri="{FF2B5EF4-FFF2-40B4-BE49-F238E27FC236}">
              <a16:creationId xmlns:a16="http://schemas.microsoft.com/office/drawing/2014/main" id="{EAE85D82-CB4D-41C5-B05C-49CD5B1ABF50}"/>
            </a:ext>
          </a:extLst>
        </xdr:cNvPr>
        <xdr:cNvPicPr>
          <a:picLocks noChangeAspect="1"/>
        </xdr:cNvPicPr>
      </xdr:nvPicPr>
      <xdr:blipFill>
        <a:blip xmlns:r="http://schemas.openxmlformats.org/officeDocument/2006/relationships" r:embed="rId1"/>
        <a:stretch>
          <a:fillRect/>
        </a:stretch>
      </xdr:blipFill>
      <xdr:spPr>
        <a:xfrm>
          <a:off x="114300" y="28575"/>
          <a:ext cx="2209799" cy="5284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rika.sandoval/Downloads/PLAN%20DE%20ACCION%20PRIMER%20TRIMESTRE%202019spmv%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s>
    <sheetDataSet>
      <sheetData sheetId="0" refreshError="1">
        <row r="17">
          <cell r="V17">
            <v>125</v>
          </cell>
          <cell r="AT17" t="str">
            <v>N/A</v>
          </cell>
          <cell r="AU17" t="str">
            <v>N/A</v>
          </cell>
          <cell r="AW17" t="str">
            <v xml:space="preserve">Informes de OPS # 20181361, 20181247, 20181114, 20181228, 20181383 
</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26"/>
  <sheetViews>
    <sheetView zoomScale="64" zoomScaleNormal="64" zoomScaleSheetLayoutView="70" workbookViewId="0">
      <selection activeCell="A20" sqref="A20"/>
    </sheetView>
  </sheetViews>
  <sheetFormatPr baseColWidth="10" defaultRowHeight="15" x14ac:dyDescent="0.25"/>
  <cols>
    <col min="1" max="1" width="9.140625" style="1" customWidth="1"/>
    <col min="2" max="2" width="10.7109375" style="1" customWidth="1"/>
    <col min="3" max="3" width="8.85546875" style="1" customWidth="1"/>
    <col min="4" max="4" width="6.85546875" style="1" customWidth="1"/>
    <col min="5" max="5" width="29.140625" style="1" customWidth="1"/>
    <col min="6" max="6" width="8.7109375" style="1" customWidth="1"/>
    <col min="7" max="7" width="25.7109375" style="1" customWidth="1"/>
    <col min="8" max="8" width="11.5703125" style="1" customWidth="1"/>
    <col min="9" max="9" width="9.28515625" style="1" customWidth="1"/>
    <col min="10" max="10" width="16.85546875" style="16" customWidth="1"/>
    <col min="11" max="11" width="8" style="22" customWidth="1"/>
    <col min="12" max="12" width="8.5703125" style="21" customWidth="1"/>
    <col min="13" max="13" width="9.140625" style="16" customWidth="1"/>
    <col min="14" max="14" width="10.140625" style="22" customWidth="1"/>
    <col min="15" max="15" width="9.7109375" style="22" customWidth="1"/>
    <col min="16" max="16" width="10.140625" style="21" customWidth="1"/>
    <col min="17" max="17" width="14.28515625" style="21" customWidth="1"/>
    <col min="18" max="18" width="12.7109375" style="21" customWidth="1"/>
    <col min="19" max="19" width="14.42578125" style="21" customWidth="1"/>
    <col min="20" max="20" width="10.42578125" style="22" customWidth="1"/>
    <col min="21" max="21" width="10.85546875" style="22" customWidth="1"/>
    <col min="22" max="24" width="12.7109375" style="21" customWidth="1"/>
    <col min="25" max="25" width="9.85546875" style="21" customWidth="1"/>
    <col min="26" max="26" width="10" style="22" customWidth="1"/>
    <col min="27" max="27" width="11.85546875" style="22" customWidth="1"/>
    <col min="28" max="28" width="11" style="21" customWidth="1"/>
    <col min="29" max="29" width="9.42578125" style="21" customWidth="1"/>
    <col min="30" max="30" width="10.7109375" style="21" customWidth="1"/>
    <col min="31" max="31" width="10.140625" style="21" customWidth="1"/>
    <col min="32" max="32" width="12.85546875" style="22" customWidth="1"/>
    <col min="33" max="38" width="12.7109375" style="22" customWidth="1"/>
    <col min="39" max="39" width="11.85546875" style="1" customWidth="1"/>
    <col min="40" max="40" width="9.7109375" style="1" customWidth="1"/>
    <col min="41" max="41" width="13" style="1" customWidth="1"/>
    <col min="42" max="42" width="15.85546875" style="1" customWidth="1"/>
    <col min="43" max="43" width="14" style="1" customWidth="1"/>
    <col min="44" max="44" width="11.5703125" style="1" customWidth="1"/>
    <col min="45" max="45" width="129.28515625" style="1" customWidth="1"/>
    <col min="46" max="46" width="31.7109375" style="1" customWidth="1"/>
    <col min="47" max="47" width="35.7109375" style="1" customWidth="1"/>
    <col min="48" max="48" width="40.85546875" style="1" customWidth="1"/>
    <col min="49" max="49" width="41.5703125" style="1" customWidth="1"/>
    <col min="50" max="50" width="11.42578125" style="1"/>
    <col min="51" max="51" width="56.5703125" style="1" customWidth="1"/>
    <col min="52" max="16384" width="11.42578125" style="1"/>
  </cols>
  <sheetData>
    <row r="1" spans="1:49" ht="26.25" customHeight="1" thickBot="1" x14ac:dyDescent="0.3">
      <c r="B1" s="4"/>
      <c r="C1" s="4"/>
      <c r="D1" s="4"/>
      <c r="E1" s="4"/>
      <c r="F1" s="4"/>
      <c r="G1" s="4"/>
      <c r="H1" s="4"/>
      <c r="I1" s="4"/>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4"/>
      <c r="AN1" s="4"/>
      <c r="AO1" s="4"/>
      <c r="AP1" s="4"/>
      <c r="AQ1" s="4"/>
      <c r="AR1" s="4"/>
      <c r="AS1" s="4"/>
      <c r="AT1" s="4"/>
      <c r="AU1" s="4"/>
      <c r="AV1" s="4"/>
    </row>
    <row r="2" spans="1:49" s="27" customFormat="1" ht="21" customHeight="1" thickBot="1" x14ac:dyDescent="0.55000000000000004">
      <c r="A2" s="445"/>
      <c r="B2" s="446"/>
      <c r="C2" s="446"/>
      <c r="D2" s="446"/>
      <c r="E2" s="446"/>
      <c r="F2" s="446"/>
      <c r="G2" s="447"/>
      <c r="H2" s="426" t="s">
        <v>100</v>
      </c>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7"/>
      <c r="AS2" s="427"/>
      <c r="AT2" s="427"/>
      <c r="AU2" s="427"/>
      <c r="AV2" s="427"/>
      <c r="AW2" s="428"/>
    </row>
    <row r="3" spans="1:49" s="27" customFormat="1" ht="50.25" customHeight="1" x14ac:dyDescent="0.5">
      <c r="A3" s="448"/>
      <c r="B3" s="449"/>
      <c r="C3" s="449"/>
      <c r="D3" s="449"/>
      <c r="E3" s="449"/>
      <c r="F3" s="449"/>
      <c r="G3" s="450"/>
      <c r="H3" s="426" t="s">
        <v>96</v>
      </c>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8"/>
    </row>
    <row r="4" spans="1:49" s="26" customFormat="1" ht="27.75" customHeight="1" thickBot="1" x14ac:dyDescent="0.45">
      <c r="A4" s="451"/>
      <c r="B4" s="452"/>
      <c r="C4" s="452"/>
      <c r="D4" s="452"/>
      <c r="E4" s="452"/>
      <c r="F4" s="452"/>
      <c r="G4" s="453"/>
      <c r="H4" s="435" t="s">
        <v>89</v>
      </c>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7"/>
      <c r="AM4" s="435" t="s">
        <v>90</v>
      </c>
      <c r="AN4" s="436"/>
      <c r="AO4" s="436"/>
      <c r="AP4" s="436"/>
      <c r="AQ4" s="436"/>
      <c r="AR4" s="436"/>
      <c r="AS4" s="436"/>
      <c r="AT4" s="436"/>
      <c r="AU4" s="436"/>
      <c r="AV4" s="436"/>
      <c r="AW4" s="438"/>
    </row>
    <row r="5" spans="1:49" ht="36.75" customHeight="1" x14ac:dyDescent="0.25">
      <c r="A5" s="439" t="s">
        <v>0</v>
      </c>
      <c r="B5" s="440"/>
      <c r="C5" s="440"/>
      <c r="D5" s="440"/>
      <c r="E5" s="440"/>
      <c r="F5" s="440"/>
      <c r="G5" s="440"/>
      <c r="H5" s="440"/>
      <c r="I5" s="440"/>
      <c r="J5" s="440"/>
      <c r="K5" s="440"/>
      <c r="L5" s="440"/>
      <c r="M5" s="440"/>
      <c r="N5" s="440"/>
      <c r="O5" s="440"/>
      <c r="P5" s="440"/>
      <c r="Q5" s="440"/>
      <c r="R5" s="441"/>
      <c r="S5" s="429" t="s">
        <v>101</v>
      </c>
      <c r="T5" s="430"/>
      <c r="U5" s="430"/>
      <c r="V5" s="430"/>
      <c r="W5" s="430"/>
      <c r="X5" s="430"/>
      <c r="Y5" s="430"/>
      <c r="Z5" s="430"/>
      <c r="AA5" s="430"/>
      <c r="AB5" s="430"/>
      <c r="AC5" s="430"/>
      <c r="AD5" s="430"/>
      <c r="AE5" s="430"/>
      <c r="AF5" s="430"/>
      <c r="AG5" s="430"/>
      <c r="AH5" s="430"/>
      <c r="AI5" s="430"/>
      <c r="AJ5" s="430"/>
      <c r="AK5" s="430"/>
      <c r="AL5" s="430"/>
      <c r="AM5" s="430"/>
      <c r="AN5" s="430"/>
      <c r="AO5" s="430"/>
      <c r="AP5" s="430"/>
      <c r="AQ5" s="430"/>
      <c r="AR5" s="430"/>
      <c r="AS5" s="430"/>
      <c r="AT5" s="430"/>
      <c r="AU5" s="430"/>
      <c r="AV5" s="430"/>
      <c r="AW5" s="431"/>
    </row>
    <row r="6" spans="1:49" ht="41.25" customHeight="1" x14ac:dyDescent="0.25">
      <c r="A6" s="442" t="s">
        <v>2</v>
      </c>
      <c r="B6" s="443"/>
      <c r="C6" s="443"/>
      <c r="D6" s="443"/>
      <c r="E6" s="443"/>
      <c r="F6" s="443"/>
      <c r="G6" s="443"/>
      <c r="H6" s="443"/>
      <c r="I6" s="443"/>
      <c r="J6" s="443"/>
      <c r="K6" s="443"/>
      <c r="L6" s="443"/>
      <c r="M6" s="443"/>
      <c r="N6" s="443"/>
      <c r="O6" s="443"/>
      <c r="P6" s="443"/>
      <c r="Q6" s="443"/>
      <c r="R6" s="444"/>
      <c r="S6" s="432" t="s">
        <v>104</v>
      </c>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4"/>
    </row>
    <row r="7" spans="1:49" ht="30" customHeight="1" x14ac:dyDescent="0.25">
      <c r="A7" s="424" t="s">
        <v>3</v>
      </c>
      <c r="B7" s="425"/>
      <c r="C7" s="425"/>
      <c r="D7" s="425"/>
      <c r="E7" s="425"/>
      <c r="F7" s="425"/>
      <c r="G7" s="425"/>
      <c r="H7" s="425"/>
      <c r="I7" s="425"/>
      <c r="J7" s="425"/>
      <c r="K7" s="425"/>
      <c r="L7" s="425"/>
      <c r="M7" s="425"/>
      <c r="N7" s="425"/>
      <c r="O7" s="425"/>
      <c r="P7" s="425"/>
      <c r="Q7" s="425"/>
      <c r="R7" s="425"/>
      <c r="S7" s="432" t="s">
        <v>135</v>
      </c>
      <c r="T7" s="433"/>
      <c r="U7" s="433"/>
      <c r="V7" s="433"/>
      <c r="W7" s="433"/>
      <c r="X7" s="433"/>
      <c r="Y7" s="433"/>
      <c r="Z7" s="433"/>
      <c r="AA7" s="433"/>
      <c r="AB7" s="433"/>
      <c r="AC7" s="433"/>
      <c r="AD7" s="433"/>
      <c r="AE7" s="433"/>
      <c r="AF7" s="433"/>
      <c r="AG7" s="433"/>
      <c r="AH7" s="433"/>
      <c r="AI7" s="433"/>
      <c r="AJ7" s="433"/>
      <c r="AK7" s="433"/>
      <c r="AL7" s="433"/>
      <c r="AM7" s="433"/>
      <c r="AN7" s="433"/>
      <c r="AO7" s="433"/>
      <c r="AP7" s="433"/>
      <c r="AQ7" s="433"/>
      <c r="AR7" s="433"/>
      <c r="AS7" s="433"/>
      <c r="AT7" s="433"/>
      <c r="AU7" s="433"/>
      <c r="AV7" s="433"/>
      <c r="AW7" s="434"/>
    </row>
    <row r="8" spans="1:49" ht="30" customHeight="1" x14ac:dyDescent="0.25">
      <c r="A8" s="424" t="s">
        <v>1</v>
      </c>
      <c r="B8" s="425"/>
      <c r="C8" s="425"/>
      <c r="D8" s="425"/>
      <c r="E8" s="425"/>
      <c r="F8" s="425"/>
      <c r="G8" s="425"/>
      <c r="H8" s="425"/>
      <c r="I8" s="425"/>
      <c r="J8" s="425"/>
      <c r="K8" s="425"/>
      <c r="L8" s="425"/>
      <c r="M8" s="425"/>
      <c r="N8" s="425"/>
      <c r="O8" s="425"/>
      <c r="P8" s="425"/>
      <c r="Q8" s="425"/>
      <c r="R8" s="425"/>
      <c r="S8" s="432" t="s">
        <v>136</v>
      </c>
      <c r="T8" s="433"/>
      <c r="U8" s="433"/>
      <c r="V8" s="433"/>
      <c r="W8" s="433"/>
      <c r="X8" s="433"/>
      <c r="Y8" s="433"/>
      <c r="Z8" s="433"/>
      <c r="AA8" s="433"/>
      <c r="AB8" s="433"/>
      <c r="AC8" s="433"/>
      <c r="AD8" s="433"/>
      <c r="AE8" s="433"/>
      <c r="AF8" s="433"/>
      <c r="AG8" s="433"/>
      <c r="AH8" s="433"/>
      <c r="AI8" s="433"/>
      <c r="AJ8" s="433"/>
      <c r="AK8" s="433"/>
      <c r="AL8" s="433"/>
      <c r="AM8" s="433"/>
      <c r="AN8" s="433"/>
      <c r="AO8" s="433"/>
      <c r="AP8" s="433"/>
      <c r="AQ8" s="433"/>
      <c r="AR8" s="433"/>
      <c r="AS8" s="433"/>
      <c r="AT8" s="433"/>
      <c r="AU8" s="433"/>
      <c r="AV8" s="433"/>
      <c r="AW8" s="434"/>
    </row>
    <row r="9" spans="1:49" ht="11.25" customHeight="1" thickBot="1" x14ac:dyDescent="0.3">
      <c r="A9" s="412"/>
      <c r="B9" s="413"/>
      <c r="C9" s="413"/>
      <c r="D9" s="413"/>
      <c r="E9" s="413"/>
      <c r="F9" s="413"/>
      <c r="G9" s="413"/>
      <c r="H9" s="413"/>
      <c r="I9" s="413"/>
      <c r="J9" s="413"/>
      <c r="K9" s="413"/>
      <c r="L9" s="413"/>
      <c r="M9" s="413"/>
      <c r="N9" s="413"/>
      <c r="O9" s="413"/>
      <c r="P9" s="413"/>
      <c r="Q9" s="413"/>
      <c r="R9" s="24"/>
      <c r="S9" s="24"/>
      <c r="T9" s="24"/>
      <c r="U9" s="24"/>
      <c r="V9" s="24"/>
      <c r="W9" s="24"/>
      <c r="X9" s="24"/>
      <c r="Y9" s="24"/>
      <c r="Z9" s="24"/>
      <c r="AA9" s="24"/>
      <c r="AB9" s="24"/>
      <c r="AC9" s="24"/>
      <c r="AD9" s="24"/>
      <c r="AE9" s="24"/>
      <c r="AF9" s="24"/>
      <c r="AG9" s="24"/>
      <c r="AH9" s="24"/>
      <c r="AI9" s="24"/>
      <c r="AJ9" s="24"/>
      <c r="AK9" s="24"/>
      <c r="AL9" s="24"/>
      <c r="AM9" s="25"/>
      <c r="AN9" s="25"/>
      <c r="AO9" s="25"/>
      <c r="AP9" s="25"/>
      <c r="AQ9" s="25"/>
      <c r="AR9" s="25"/>
      <c r="AS9" s="25"/>
      <c r="AT9" s="25"/>
      <c r="AU9" s="25"/>
      <c r="AV9" s="25"/>
      <c r="AW9" s="109"/>
    </row>
    <row r="10" spans="1:49" s="2" customFormat="1" ht="70.5" customHeight="1" x14ac:dyDescent="0.25">
      <c r="A10" s="416" t="s">
        <v>78</v>
      </c>
      <c r="B10" s="417"/>
      <c r="C10" s="417"/>
      <c r="D10" s="417" t="s">
        <v>59</v>
      </c>
      <c r="E10" s="417"/>
      <c r="F10" s="417" t="s">
        <v>61</v>
      </c>
      <c r="G10" s="417"/>
      <c r="H10" s="417"/>
      <c r="I10" s="417"/>
      <c r="J10" s="417"/>
      <c r="K10" s="417"/>
      <c r="L10" s="417"/>
      <c r="M10" s="417"/>
      <c r="N10" s="417"/>
      <c r="O10" s="417"/>
      <c r="P10" s="417"/>
      <c r="Q10" s="417"/>
      <c r="R10" s="417"/>
      <c r="S10" s="417"/>
      <c r="T10" s="417"/>
      <c r="U10" s="417"/>
      <c r="V10" s="417"/>
      <c r="W10" s="417"/>
      <c r="X10" s="417"/>
      <c r="Y10" s="417"/>
      <c r="Z10" s="417"/>
      <c r="AA10" s="417"/>
      <c r="AB10" s="417"/>
      <c r="AC10" s="417"/>
      <c r="AD10" s="417"/>
      <c r="AE10" s="417"/>
      <c r="AF10" s="417"/>
      <c r="AG10" s="417"/>
      <c r="AH10" s="417"/>
      <c r="AI10" s="417"/>
      <c r="AJ10" s="417"/>
      <c r="AK10" s="417"/>
      <c r="AL10" s="417"/>
      <c r="AM10" s="417"/>
      <c r="AN10" s="417"/>
      <c r="AO10" s="417"/>
      <c r="AP10" s="417"/>
      <c r="AQ10" s="417" t="s">
        <v>69</v>
      </c>
      <c r="AR10" s="417" t="s">
        <v>70</v>
      </c>
      <c r="AS10" s="454" t="s">
        <v>71</v>
      </c>
      <c r="AT10" s="454" t="s">
        <v>72</v>
      </c>
      <c r="AU10" s="454" t="s">
        <v>73</v>
      </c>
      <c r="AV10" s="454" t="s">
        <v>74</v>
      </c>
      <c r="AW10" s="457" t="s">
        <v>75</v>
      </c>
    </row>
    <row r="11" spans="1:49" s="3" customFormat="1" ht="45.75" customHeight="1" x14ac:dyDescent="0.2">
      <c r="A11" s="414" t="s">
        <v>77</v>
      </c>
      <c r="B11" s="420" t="s">
        <v>58</v>
      </c>
      <c r="C11" s="418" t="s">
        <v>79</v>
      </c>
      <c r="D11" s="418" t="s">
        <v>43</v>
      </c>
      <c r="E11" s="418" t="s">
        <v>60</v>
      </c>
      <c r="F11" s="418" t="s">
        <v>62</v>
      </c>
      <c r="G11" s="418" t="s">
        <v>63</v>
      </c>
      <c r="H11" s="418" t="s">
        <v>64</v>
      </c>
      <c r="I11" s="418" t="s">
        <v>65</v>
      </c>
      <c r="J11" s="418" t="s">
        <v>66</v>
      </c>
      <c r="K11" s="60"/>
      <c r="L11" s="460" t="s">
        <v>67</v>
      </c>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2"/>
      <c r="AM11" s="418" t="s">
        <v>68</v>
      </c>
      <c r="AN11" s="418"/>
      <c r="AO11" s="418"/>
      <c r="AP11" s="418"/>
      <c r="AQ11" s="463"/>
      <c r="AR11" s="463"/>
      <c r="AS11" s="455"/>
      <c r="AT11" s="455"/>
      <c r="AU11" s="455"/>
      <c r="AV11" s="455"/>
      <c r="AW11" s="458"/>
    </row>
    <row r="12" spans="1:49" s="3" customFormat="1" ht="35.25" customHeight="1" x14ac:dyDescent="0.2">
      <c r="A12" s="414"/>
      <c r="B12" s="420"/>
      <c r="C12" s="418"/>
      <c r="D12" s="418"/>
      <c r="E12" s="418"/>
      <c r="F12" s="418"/>
      <c r="G12" s="418"/>
      <c r="H12" s="418"/>
      <c r="I12" s="418"/>
      <c r="J12" s="418"/>
      <c r="K12" s="61"/>
      <c r="L12" s="465">
        <v>2016</v>
      </c>
      <c r="M12" s="465"/>
      <c r="N12" s="465"/>
      <c r="O12" s="460">
        <v>2017</v>
      </c>
      <c r="P12" s="461"/>
      <c r="Q12" s="461"/>
      <c r="R12" s="461"/>
      <c r="S12" s="461"/>
      <c r="T12" s="462"/>
      <c r="U12" s="460">
        <v>2018</v>
      </c>
      <c r="V12" s="461"/>
      <c r="W12" s="461"/>
      <c r="X12" s="461"/>
      <c r="Y12" s="461"/>
      <c r="Z12" s="462"/>
      <c r="AA12" s="460">
        <v>2019</v>
      </c>
      <c r="AB12" s="461"/>
      <c r="AC12" s="461"/>
      <c r="AD12" s="461"/>
      <c r="AE12" s="461"/>
      <c r="AF12" s="462"/>
      <c r="AG12" s="460">
        <v>2020</v>
      </c>
      <c r="AH12" s="461"/>
      <c r="AI12" s="461"/>
      <c r="AJ12" s="461"/>
      <c r="AK12" s="461"/>
      <c r="AL12" s="462"/>
      <c r="AM12" s="463" t="s">
        <v>4</v>
      </c>
      <c r="AN12" s="463" t="s">
        <v>5</v>
      </c>
      <c r="AO12" s="463" t="s">
        <v>6</v>
      </c>
      <c r="AP12" s="463" t="s">
        <v>7</v>
      </c>
      <c r="AQ12" s="463"/>
      <c r="AR12" s="463"/>
      <c r="AS12" s="455"/>
      <c r="AT12" s="455"/>
      <c r="AU12" s="455"/>
      <c r="AV12" s="455"/>
      <c r="AW12" s="458"/>
    </row>
    <row r="13" spans="1:49" s="3" customFormat="1" ht="69.75" customHeight="1" thickBot="1" x14ac:dyDescent="0.25">
      <c r="A13" s="415"/>
      <c r="B13" s="421"/>
      <c r="C13" s="419"/>
      <c r="D13" s="419"/>
      <c r="E13" s="419"/>
      <c r="F13" s="419"/>
      <c r="G13" s="419"/>
      <c r="H13" s="419"/>
      <c r="I13" s="419"/>
      <c r="J13" s="419"/>
      <c r="K13" s="62" t="s">
        <v>80</v>
      </c>
      <c r="L13" s="62" t="s">
        <v>84</v>
      </c>
      <c r="M13" s="63" t="s">
        <v>88</v>
      </c>
      <c r="N13" s="63" t="s">
        <v>31</v>
      </c>
      <c r="O13" s="63" t="s">
        <v>83</v>
      </c>
      <c r="P13" s="63" t="s">
        <v>86</v>
      </c>
      <c r="Q13" s="63" t="s">
        <v>87</v>
      </c>
      <c r="R13" s="63" t="s">
        <v>84</v>
      </c>
      <c r="S13" s="63" t="s">
        <v>88</v>
      </c>
      <c r="T13" s="63" t="s">
        <v>31</v>
      </c>
      <c r="U13" s="63" t="s">
        <v>83</v>
      </c>
      <c r="V13" s="63" t="s">
        <v>86</v>
      </c>
      <c r="W13" s="63" t="s">
        <v>87</v>
      </c>
      <c r="X13" s="63" t="s">
        <v>84</v>
      </c>
      <c r="Y13" s="63" t="s">
        <v>88</v>
      </c>
      <c r="Z13" s="63" t="s">
        <v>31</v>
      </c>
      <c r="AA13" s="63" t="s">
        <v>83</v>
      </c>
      <c r="AB13" s="63" t="s">
        <v>86</v>
      </c>
      <c r="AC13" s="63" t="s">
        <v>87</v>
      </c>
      <c r="AD13" s="63" t="s">
        <v>84</v>
      </c>
      <c r="AE13" s="63" t="s">
        <v>88</v>
      </c>
      <c r="AF13" s="63" t="s">
        <v>31</v>
      </c>
      <c r="AG13" s="62" t="s">
        <v>83</v>
      </c>
      <c r="AH13" s="62" t="s">
        <v>86</v>
      </c>
      <c r="AI13" s="62" t="s">
        <v>87</v>
      </c>
      <c r="AJ13" s="62" t="s">
        <v>84</v>
      </c>
      <c r="AK13" s="62" t="s">
        <v>88</v>
      </c>
      <c r="AL13" s="62" t="s">
        <v>31</v>
      </c>
      <c r="AM13" s="464"/>
      <c r="AN13" s="464"/>
      <c r="AO13" s="464"/>
      <c r="AP13" s="464"/>
      <c r="AQ13" s="464"/>
      <c r="AR13" s="464"/>
      <c r="AS13" s="456"/>
      <c r="AT13" s="456"/>
      <c r="AU13" s="456"/>
      <c r="AV13" s="456"/>
      <c r="AW13" s="459"/>
    </row>
    <row r="14" spans="1:49" ht="273" customHeight="1" x14ac:dyDescent="0.25">
      <c r="A14" s="56">
        <v>41</v>
      </c>
      <c r="B14" s="56">
        <v>178</v>
      </c>
      <c r="C14" s="57" t="s">
        <v>105</v>
      </c>
      <c r="D14" s="64">
        <v>456</v>
      </c>
      <c r="E14" s="126" t="s">
        <v>106</v>
      </c>
      <c r="F14" s="126">
        <v>381</v>
      </c>
      <c r="G14" s="126" t="s">
        <v>106</v>
      </c>
      <c r="H14" s="64" t="s">
        <v>107</v>
      </c>
      <c r="I14" s="64" t="s">
        <v>108</v>
      </c>
      <c r="J14" s="64">
        <v>1</v>
      </c>
      <c r="K14" s="64">
        <v>1</v>
      </c>
      <c r="L14" s="64">
        <v>1</v>
      </c>
      <c r="M14" s="64">
        <v>1</v>
      </c>
      <c r="N14" s="64">
        <v>0.15</v>
      </c>
      <c r="O14" s="64">
        <v>0.35</v>
      </c>
      <c r="P14" s="64">
        <v>0.35</v>
      </c>
      <c r="Q14" s="64">
        <v>0.35</v>
      </c>
      <c r="R14" s="64">
        <v>0.35</v>
      </c>
      <c r="S14" s="65">
        <v>0.35</v>
      </c>
      <c r="T14" s="65">
        <v>0.35</v>
      </c>
      <c r="U14" s="64">
        <v>0.3</v>
      </c>
      <c r="V14" s="64">
        <v>0.3</v>
      </c>
      <c r="W14" s="65">
        <v>0.3</v>
      </c>
      <c r="X14" s="65">
        <v>0.3</v>
      </c>
      <c r="Y14" s="65">
        <v>0.3</v>
      </c>
      <c r="Z14" s="65">
        <v>0.3</v>
      </c>
      <c r="AA14" s="64">
        <v>0.1</v>
      </c>
      <c r="AB14" s="64">
        <v>0.1</v>
      </c>
      <c r="AC14" s="171">
        <v>0.1</v>
      </c>
      <c r="AD14" s="171">
        <v>0.1</v>
      </c>
      <c r="AE14" s="171">
        <v>0.1</v>
      </c>
      <c r="AF14" s="172">
        <v>0.1</v>
      </c>
      <c r="AG14" s="171">
        <v>0.1</v>
      </c>
      <c r="AH14" s="111"/>
      <c r="AI14" s="112"/>
      <c r="AJ14" s="112"/>
      <c r="AK14" s="110"/>
      <c r="AL14" s="110"/>
      <c r="AM14" s="173">
        <v>0.02</v>
      </c>
      <c r="AN14" s="173">
        <f>0.02+0.02</f>
        <v>0.04</v>
      </c>
      <c r="AO14" s="174">
        <f>0.04+AN14</f>
        <v>0.08</v>
      </c>
      <c r="AP14" s="175">
        <v>0.1</v>
      </c>
      <c r="AQ14" s="176">
        <f>AP14/AF14</f>
        <v>1</v>
      </c>
      <c r="AR14" s="176">
        <f>(N14+T14+Z14+AP14)/J14</f>
        <v>0.9</v>
      </c>
      <c r="AS14" s="164" t="s">
        <v>165</v>
      </c>
      <c r="AT14" s="165" t="s">
        <v>109</v>
      </c>
      <c r="AU14" s="166" t="s">
        <v>109</v>
      </c>
      <c r="AV14" s="169" t="s">
        <v>141</v>
      </c>
      <c r="AW14" s="170" t="s">
        <v>144</v>
      </c>
    </row>
    <row r="15" spans="1:49" ht="275.25" customHeight="1" x14ac:dyDescent="0.25">
      <c r="A15" s="56">
        <v>41</v>
      </c>
      <c r="B15" s="56">
        <v>178</v>
      </c>
      <c r="C15" s="57" t="s">
        <v>105</v>
      </c>
      <c r="D15" s="64">
        <v>457</v>
      </c>
      <c r="E15" s="127" t="s">
        <v>110</v>
      </c>
      <c r="F15" s="64">
        <v>382</v>
      </c>
      <c r="G15" s="126" t="s">
        <v>111</v>
      </c>
      <c r="H15" s="64" t="s">
        <v>112</v>
      </c>
      <c r="I15" s="64" t="s">
        <v>108</v>
      </c>
      <c r="J15" s="64">
        <v>500</v>
      </c>
      <c r="K15" s="64">
        <v>56</v>
      </c>
      <c r="L15" s="64">
        <v>56</v>
      </c>
      <c r="M15" s="64">
        <v>56</v>
      </c>
      <c r="N15" s="64">
        <v>56</v>
      </c>
      <c r="O15" s="64">
        <v>125</v>
      </c>
      <c r="P15" s="64">
        <v>125</v>
      </c>
      <c r="Q15" s="64">
        <v>125</v>
      </c>
      <c r="R15" s="64">
        <v>125</v>
      </c>
      <c r="S15" s="65">
        <v>125</v>
      </c>
      <c r="T15" s="65">
        <v>125</v>
      </c>
      <c r="U15" s="64">
        <v>125</v>
      </c>
      <c r="V15" s="64">
        <v>125</v>
      </c>
      <c r="W15" s="65">
        <v>125</v>
      </c>
      <c r="X15" s="65">
        <v>125</v>
      </c>
      <c r="Y15" s="65">
        <v>125</v>
      </c>
      <c r="Z15" s="65">
        <v>132</v>
      </c>
      <c r="AA15" s="64">
        <v>125</v>
      </c>
      <c r="AB15" s="64">
        <v>125</v>
      </c>
      <c r="AC15" s="65">
        <v>125</v>
      </c>
      <c r="AD15" s="65">
        <v>125</v>
      </c>
      <c r="AE15" s="65">
        <v>125</v>
      </c>
      <c r="AF15" s="65">
        <v>125</v>
      </c>
      <c r="AG15" s="64">
        <v>62</v>
      </c>
      <c r="AH15" s="113"/>
      <c r="AI15" s="65"/>
      <c r="AJ15" s="65"/>
      <c r="AK15" s="65"/>
      <c r="AL15" s="65"/>
      <c r="AM15" s="177">
        <v>28</v>
      </c>
      <c r="AN15" s="177">
        <f>AM15+11</f>
        <v>39</v>
      </c>
      <c r="AO15" s="178">
        <f>AN15+46</f>
        <v>85</v>
      </c>
      <c r="AP15" s="179">
        <v>125</v>
      </c>
      <c r="AQ15" s="176">
        <f>AP15/AD15</f>
        <v>1</v>
      </c>
      <c r="AR15" s="176">
        <f>(N15+T15+Z15+AP15)/J15</f>
        <v>0.876</v>
      </c>
      <c r="AS15" s="164" t="s">
        <v>161</v>
      </c>
      <c r="AT15" s="165" t="s">
        <v>109</v>
      </c>
      <c r="AU15" s="166" t="s">
        <v>109</v>
      </c>
      <c r="AV15" s="167" t="s">
        <v>162</v>
      </c>
      <c r="AW15" s="168" t="s">
        <v>166</v>
      </c>
    </row>
    <row r="16" spans="1:49" ht="182.25" customHeight="1" x14ac:dyDescent="0.25">
      <c r="A16" s="56">
        <v>41</v>
      </c>
      <c r="B16" s="56">
        <v>178</v>
      </c>
      <c r="C16" s="57" t="s">
        <v>105</v>
      </c>
      <c r="D16" s="64">
        <v>467</v>
      </c>
      <c r="E16" s="127" t="s">
        <v>114</v>
      </c>
      <c r="F16" s="128">
        <v>383</v>
      </c>
      <c r="G16" s="126" t="s">
        <v>115</v>
      </c>
      <c r="H16" s="126" t="s">
        <v>116</v>
      </c>
      <c r="I16" s="129" t="s">
        <v>117</v>
      </c>
      <c r="J16" s="130">
        <v>200</v>
      </c>
      <c r="K16" s="64">
        <v>55</v>
      </c>
      <c r="L16" s="114">
        <v>55</v>
      </c>
      <c r="M16" s="64">
        <v>55</v>
      </c>
      <c r="N16" s="64">
        <v>62.33</v>
      </c>
      <c r="O16" s="65">
        <v>117.5</v>
      </c>
      <c r="P16" s="65">
        <v>117.5</v>
      </c>
      <c r="Q16" s="65">
        <v>117.5</v>
      </c>
      <c r="R16" s="65">
        <v>117.5</v>
      </c>
      <c r="S16" s="180">
        <v>117.5</v>
      </c>
      <c r="T16" s="64">
        <v>117.5</v>
      </c>
      <c r="U16" s="64">
        <v>180</v>
      </c>
      <c r="V16" s="64">
        <v>180</v>
      </c>
      <c r="W16" s="65">
        <v>180</v>
      </c>
      <c r="X16" s="65">
        <v>180</v>
      </c>
      <c r="Y16" s="65">
        <v>180</v>
      </c>
      <c r="Z16" s="65">
        <v>180.01</v>
      </c>
      <c r="AA16" s="64">
        <v>195</v>
      </c>
      <c r="AB16" s="115">
        <v>195</v>
      </c>
      <c r="AC16" s="112">
        <v>195</v>
      </c>
      <c r="AD16" s="181">
        <v>195</v>
      </c>
      <c r="AE16" s="110">
        <v>195</v>
      </c>
      <c r="AF16" s="180">
        <v>195</v>
      </c>
      <c r="AG16" s="64">
        <v>200</v>
      </c>
      <c r="AH16" s="111"/>
      <c r="AI16" s="112"/>
      <c r="AJ16" s="112"/>
      <c r="AK16" s="110"/>
      <c r="AL16" s="110"/>
      <c r="AM16" s="173">
        <v>185.81</v>
      </c>
      <c r="AN16" s="173">
        <f>AM16+0.69</f>
        <v>186.5</v>
      </c>
      <c r="AO16" s="182">
        <v>187.88</v>
      </c>
      <c r="AP16" s="183">
        <v>195</v>
      </c>
      <c r="AQ16" s="176">
        <f>AP16/AD16</f>
        <v>1</v>
      </c>
      <c r="AR16" s="176">
        <f>AP16/J16</f>
        <v>0.97499999999999998</v>
      </c>
      <c r="AS16" s="164" t="s">
        <v>159</v>
      </c>
      <c r="AT16" s="165" t="s">
        <v>109</v>
      </c>
      <c r="AU16" s="166" t="s">
        <v>109</v>
      </c>
      <c r="AV16" s="169" t="s">
        <v>140</v>
      </c>
      <c r="AW16" s="170" t="s">
        <v>146</v>
      </c>
    </row>
    <row r="17" spans="1:49" ht="307.5" customHeight="1" x14ac:dyDescent="0.25">
      <c r="A17" s="56">
        <v>41</v>
      </c>
      <c r="B17" s="56">
        <v>178</v>
      </c>
      <c r="C17" s="57" t="s">
        <v>105</v>
      </c>
      <c r="D17" s="65">
        <v>468</v>
      </c>
      <c r="E17" s="127" t="s">
        <v>118</v>
      </c>
      <c r="F17" s="128">
        <v>384</v>
      </c>
      <c r="G17" s="126" t="s">
        <v>119</v>
      </c>
      <c r="H17" s="128" t="s">
        <v>112</v>
      </c>
      <c r="I17" s="128" t="s">
        <v>102</v>
      </c>
      <c r="J17" s="130">
        <v>1000</v>
      </c>
      <c r="K17" s="64">
        <v>556</v>
      </c>
      <c r="L17" s="115">
        <v>556</v>
      </c>
      <c r="M17" s="64">
        <v>556</v>
      </c>
      <c r="N17" s="64">
        <v>556</v>
      </c>
      <c r="O17" s="115">
        <f>125</f>
        <v>125</v>
      </c>
      <c r="P17" s="115">
        <f>125</f>
        <v>125</v>
      </c>
      <c r="Q17" s="115">
        <v>125</v>
      </c>
      <c r="R17" s="115">
        <v>125</v>
      </c>
      <c r="S17" s="65">
        <v>125</v>
      </c>
      <c r="T17" s="64">
        <v>125</v>
      </c>
      <c r="U17" s="65">
        <v>125</v>
      </c>
      <c r="V17" s="65">
        <v>125</v>
      </c>
      <c r="W17" s="65">
        <v>125</v>
      </c>
      <c r="X17" s="115">
        <v>125</v>
      </c>
      <c r="Y17" s="65">
        <v>125</v>
      </c>
      <c r="Z17" s="65">
        <v>132</v>
      </c>
      <c r="AA17" s="64">
        <v>125</v>
      </c>
      <c r="AB17" s="64">
        <v>125</v>
      </c>
      <c r="AC17" s="115">
        <v>125</v>
      </c>
      <c r="AD17" s="65">
        <v>125</v>
      </c>
      <c r="AE17" s="65">
        <v>125</v>
      </c>
      <c r="AF17" s="65">
        <v>125</v>
      </c>
      <c r="AG17" s="64">
        <v>62</v>
      </c>
      <c r="AH17" s="113"/>
      <c r="AI17" s="65"/>
      <c r="AJ17" s="65"/>
      <c r="AK17" s="65"/>
      <c r="AL17" s="65"/>
      <c r="AM17" s="177">
        <v>28</v>
      </c>
      <c r="AN17" s="177">
        <f>AM17+11</f>
        <v>39</v>
      </c>
      <c r="AO17" s="184">
        <f>AN17+46</f>
        <v>85</v>
      </c>
      <c r="AP17" s="185">
        <v>125</v>
      </c>
      <c r="AQ17" s="176">
        <f>AP17/AD17</f>
        <v>1</v>
      </c>
      <c r="AR17" s="176">
        <f>(N17+T17+Z17+AP17)/J17</f>
        <v>0.93799999999999994</v>
      </c>
      <c r="AS17" s="164" t="s">
        <v>160</v>
      </c>
      <c r="AT17" s="165" t="s">
        <v>109</v>
      </c>
      <c r="AU17" s="166" t="s">
        <v>109</v>
      </c>
      <c r="AV17" s="167" t="s">
        <v>163</v>
      </c>
      <c r="AW17" s="170" t="s">
        <v>145</v>
      </c>
    </row>
    <row r="18" spans="1:49" ht="25.5" customHeight="1" x14ac:dyDescent="0.25">
      <c r="A18" s="48"/>
      <c r="B18" s="4"/>
      <c r="C18" s="4"/>
      <c r="D18" s="4"/>
      <c r="E18" s="4"/>
      <c r="F18" s="4"/>
      <c r="G18" s="4"/>
      <c r="H18" s="4"/>
      <c r="I18" s="4"/>
      <c r="J18" s="15"/>
      <c r="K18" s="15"/>
      <c r="L18" s="1"/>
      <c r="M18" s="1"/>
      <c r="N18" s="1"/>
      <c r="O18" s="1"/>
      <c r="P18" s="1"/>
      <c r="Q18" s="15"/>
      <c r="R18" s="15"/>
      <c r="S18" s="15"/>
      <c r="T18" s="1"/>
      <c r="U18" s="1"/>
      <c r="V18" s="1"/>
      <c r="W18" s="1"/>
      <c r="X18" s="1"/>
      <c r="Y18" s="1"/>
      <c r="Z18" s="1"/>
      <c r="AA18" s="1"/>
      <c r="AB18" s="1"/>
      <c r="AC18" s="1"/>
      <c r="AD18" s="1"/>
      <c r="AE18" s="1"/>
      <c r="AF18" s="1"/>
      <c r="AG18" s="1"/>
      <c r="AH18" s="1"/>
      <c r="AI18" s="1"/>
      <c r="AJ18" s="1"/>
      <c r="AK18" s="1"/>
      <c r="AL18" s="1"/>
    </row>
    <row r="19" spans="1:49" x14ac:dyDescent="0.25">
      <c r="A19" s="4"/>
      <c r="B19" s="4"/>
      <c r="C19" s="4"/>
      <c r="D19" s="4"/>
      <c r="E19" s="4"/>
      <c r="F19" s="4"/>
      <c r="G19" s="4"/>
      <c r="H19" s="4"/>
      <c r="I19" s="4"/>
      <c r="J19" s="15"/>
      <c r="K19" s="15"/>
      <c r="L19" s="1"/>
      <c r="M19" s="1"/>
      <c r="N19" s="1"/>
      <c r="O19" s="1"/>
      <c r="P19" s="1"/>
      <c r="Q19" s="15"/>
      <c r="R19" s="15"/>
      <c r="S19" s="15"/>
      <c r="T19" s="1"/>
      <c r="U19" s="1"/>
      <c r="V19" s="1"/>
      <c r="W19" s="1"/>
      <c r="X19" s="1"/>
      <c r="Y19" s="1"/>
      <c r="Z19" s="1"/>
      <c r="AA19" s="1"/>
      <c r="AB19" s="1"/>
      <c r="AC19" s="1"/>
      <c r="AD19" s="1"/>
      <c r="AE19" s="1"/>
      <c r="AF19" s="1"/>
      <c r="AG19" s="1"/>
      <c r="AH19" s="1"/>
      <c r="AI19" s="1"/>
      <c r="AJ19" s="1"/>
      <c r="AK19" s="1"/>
      <c r="AL19" s="1"/>
    </row>
    <row r="20" spans="1:49" x14ac:dyDescent="0.25">
      <c r="A20" s="43" t="s">
        <v>91</v>
      </c>
      <c r="B20" s="4"/>
      <c r="C20" s="4"/>
      <c r="D20" s="4"/>
      <c r="E20" s="4"/>
      <c r="F20" s="4"/>
      <c r="G20" s="4"/>
      <c r="H20" s="4"/>
      <c r="I20" s="4"/>
      <c r="J20" s="15"/>
      <c r="K20" s="15"/>
      <c r="L20" s="1"/>
      <c r="M20" s="1"/>
      <c r="N20" s="1"/>
      <c r="O20" s="1"/>
      <c r="P20" s="1"/>
      <c r="Q20" s="15"/>
      <c r="R20" s="15"/>
      <c r="S20" s="15"/>
      <c r="T20" s="1"/>
      <c r="U20" s="1"/>
      <c r="V20" s="1"/>
      <c r="W20" s="1"/>
      <c r="X20" s="1"/>
      <c r="Y20" s="1"/>
      <c r="Z20" s="1"/>
      <c r="AA20" s="1"/>
      <c r="AB20" s="1"/>
      <c r="AC20" s="1"/>
      <c r="AD20" s="1"/>
      <c r="AE20" s="1"/>
      <c r="AF20" s="1"/>
      <c r="AG20" s="1"/>
      <c r="AH20" s="1"/>
      <c r="AI20" s="1"/>
      <c r="AJ20" s="1"/>
      <c r="AK20" s="1"/>
      <c r="AL20" s="1"/>
    </row>
    <row r="21" spans="1:49" x14ac:dyDescent="0.25">
      <c r="A21" s="41" t="s">
        <v>92</v>
      </c>
      <c r="B21" s="422" t="s">
        <v>93</v>
      </c>
      <c r="C21" s="422"/>
      <c r="D21" s="422"/>
      <c r="E21" s="422"/>
      <c r="F21" s="422"/>
      <c r="G21" s="422"/>
      <c r="H21" s="410" t="s">
        <v>94</v>
      </c>
      <c r="I21" s="410"/>
      <c r="J21" s="410"/>
      <c r="K21" s="410"/>
      <c r="L21" s="1"/>
      <c r="M21" s="1"/>
      <c r="N21" s="1"/>
      <c r="O21" s="1"/>
      <c r="P21" s="1"/>
      <c r="Q21" s="15"/>
      <c r="R21" s="15"/>
      <c r="S21" s="15"/>
      <c r="T21" s="1"/>
      <c r="U21" s="1"/>
      <c r="V21" s="1"/>
      <c r="W21" s="1"/>
      <c r="X21" s="1"/>
      <c r="Y21" s="1"/>
      <c r="Z21" s="1"/>
      <c r="AA21" s="1"/>
      <c r="AB21" s="1"/>
      <c r="AC21" s="1"/>
      <c r="AD21" s="1"/>
      <c r="AE21" s="1"/>
      <c r="AF21" s="124"/>
      <c r="AG21" s="1"/>
      <c r="AH21" s="1"/>
      <c r="AI21" s="1"/>
      <c r="AJ21" s="1"/>
      <c r="AK21" s="1"/>
      <c r="AL21" s="1"/>
    </row>
    <row r="22" spans="1:49" x14ac:dyDescent="0.25">
      <c r="A22" s="42">
        <v>11</v>
      </c>
      <c r="B22" s="423" t="s">
        <v>95</v>
      </c>
      <c r="C22" s="423"/>
      <c r="D22" s="423"/>
      <c r="E22" s="423"/>
      <c r="F22" s="423"/>
      <c r="G22" s="423"/>
      <c r="H22" s="411" t="s">
        <v>97</v>
      </c>
      <c r="I22" s="411"/>
      <c r="J22" s="411"/>
      <c r="K22" s="411"/>
      <c r="L22" s="1"/>
      <c r="M22" s="1"/>
      <c r="N22" s="1"/>
      <c r="O22" s="1"/>
      <c r="P22" s="1"/>
      <c r="Q22" s="15"/>
      <c r="R22" s="15"/>
      <c r="S22" s="15"/>
      <c r="T22" s="1"/>
      <c r="U22" s="1"/>
      <c r="V22" s="1"/>
      <c r="W22" s="1"/>
      <c r="X22" s="1"/>
      <c r="Y22" s="1"/>
      <c r="Z22" s="1"/>
      <c r="AA22" s="1"/>
      <c r="AB22" s="1"/>
      <c r="AC22" s="1"/>
      <c r="AD22" s="1"/>
      <c r="AE22" s="1"/>
      <c r="AF22" s="1"/>
      <c r="AG22" s="1"/>
      <c r="AH22" s="1"/>
      <c r="AI22" s="1"/>
      <c r="AJ22" s="1"/>
      <c r="AK22" s="1"/>
      <c r="AL22" s="1"/>
      <c r="AT22" s="122"/>
    </row>
    <row r="23" spans="1:49" x14ac:dyDescent="0.25">
      <c r="L23" s="1"/>
      <c r="M23" s="1"/>
      <c r="N23" s="1"/>
      <c r="O23" s="1"/>
      <c r="P23" s="1"/>
      <c r="T23" s="1"/>
      <c r="U23" s="1"/>
      <c r="V23" s="1"/>
      <c r="W23" s="1"/>
      <c r="X23" s="1"/>
      <c r="Y23" s="1"/>
      <c r="Z23" s="1"/>
      <c r="AA23" s="1"/>
      <c r="AB23" s="1"/>
      <c r="AC23" s="1"/>
      <c r="AD23" s="1"/>
      <c r="AE23" s="1"/>
      <c r="AF23" s="1"/>
      <c r="AG23" s="1"/>
      <c r="AH23" s="1"/>
      <c r="AI23" s="1"/>
      <c r="AJ23" s="1"/>
      <c r="AK23" s="1"/>
      <c r="AL23" s="1"/>
    </row>
    <row r="24" spans="1:49" x14ac:dyDescent="0.25">
      <c r="T24" s="1"/>
      <c r="U24" s="1"/>
      <c r="V24" s="1"/>
      <c r="W24" s="1"/>
      <c r="X24" s="1"/>
      <c r="Y24" s="1"/>
      <c r="Z24" s="1"/>
      <c r="AA24" s="1"/>
      <c r="AB24" s="1"/>
      <c r="AC24" s="1"/>
      <c r="AD24" s="1"/>
      <c r="AE24" s="1"/>
      <c r="AF24" s="1"/>
      <c r="AG24" s="1"/>
      <c r="AH24" s="1"/>
      <c r="AI24" s="1"/>
      <c r="AJ24" s="1"/>
      <c r="AK24" s="1"/>
      <c r="AL24" s="1"/>
    </row>
    <row r="25" spans="1:49" x14ac:dyDescent="0.25">
      <c r="T25" s="1"/>
      <c r="U25" s="1"/>
      <c r="V25" s="1"/>
      <c r="W25" s="1"/>
      <c r="X25" s="1"/>
      <c r="Y25" s="1"/>
      <c r="Z25" s="1"/>
      <c r="AA25" s="1"/>
      <c r="AB25" s="1"/>
      <c r="AC25" s="1"/>
      <c r="AD25" s="1"/>
      <c r="AE25" s="1"/>
      <c r="AF25" s="1"/>
      <c r="AG25" s="1"/>
      <c r="AH25" s="1"/>
      <c r="AI25" s="1"/>
      <c r="AJ25" s="1"/>
      <c r="AK25" s="1"/>
      <c r="AL25" s="1"/>
    </row>
    <row r="26" spans="1:49" x14ac:dyDescent="0.25">
      <c r="T26" s="1"/>
      <c r="U26" s="1"/>
      <c r="V26" s="1"/>
      <c r="W26" s="1"/>
      <c r="X26" s="1"/>
      <c r="Y26" s="1"/>
      <c r="Z26" s="1"/>
      <c r="AA26" s="1"/>
      <c r="AB26" s="1"/>
      <c r="AC26" s="1"/>
      <c r="AD26" s="1"/>
      <c r="AE26" s="1"/>
      <c r="AF26" s="1"/>
      <c r="AG26" s="1"/>
      <c r="AH26" s="1"/>
      <c r="AI26" s="1"/>
      <c r="AJ26" s="1"/>
      <c r="AK26" s="1"/>
      <c r="AL26" s="1"/>
    </row>
  </sheetData>
  <mergeCells count="49">
    <mergeCell ref="AU10:AU13"/>
    <mergeCell ref="L12:N12"/>
    <mergeCell ref="AM11:AP11"/>
    <mergeCell ref="O12:T12"/>
    <mergeCell ref="U12:Z12"/>
    <mergeCell ref="AA12:AF12"/>
    <mergeCell ref="AG12:AL12"/>
    <mergeCell ref="AV10:AV13"/>
    <mergeCell ref="AW10:AW13"/>
    <mergeCell ref="G11:G13"/>
    <mergeCell ref="H11:H13"/>
    <mergeCell ref="AT10:AT13"/>
    <mergeCell ref="L11:AL11"/>
    <mergeCell ref="AM12:AM13"/>
    <mergeCell ref="AN12:AN13"/>
    <mergeCell ref="F10:AP10"/>
    <mergeCell ref="AS10:AS13"/>
    <mergeCell ref="I11:I13"/>
    <mergeCell ref="AO12:AO13"/>
    <mergeCell ref="AP12:AP13"/>
    <mergeCell ref="AQ10:AQ13"/>
    <mergeCell ref="AR10:AR13"/>
    <mergeCell ref="F11:F13"/>
    <mergeCell ref="A7:R7"/>
    <mergeCell ref="A8:R8"/>
    <mergeCell ref="H2:AW2"/>
    <mergeCell ref="S5:AW5"/>
    <mergeCell ref="S7:AW7"/>
    <mergeCell ref="S8:AW8"/>
    <mergeCell ref="S6:AW6"/>
    <mergeCell ref="H4:AL4"/>
    <mergeCell ref="AM4:AW4"/>
    <mergeCell ref="A5:R5"/>
    <mergeCell ref="A6:R6"/>
    <mergeCell ref="A2:G4"/>
    <mergeCell ref="H3:AW3"/>
    <mergeCell ref="H21:K21"/>
    <mergeCell ref="H22:K22"/>
    <mergeCell ref="A9:Q9"/>
    <mergeCell ref="A11:A13"/>
    <mergeCell ref="A10:C10"/>
    <mergeCell ref="D10:E10"/>
    <mergeCell ref="J11:J13"/>
    <mergeCell ref="B11:B13"/>
    <mergeCell ref="C11:C13"/>
    <mergeCell ref="D11:D13"/>
    <mergeCell ref="E11:E13"/>
    <mergeCell ref="B21:G21"/>
    <mergeCell ref="B22:G22"/>
  </mergeCells>
  <phoneticPr fontId="7" type="noConversion"/>
  <dataValidations count="1">
    <dataValidation type="list" allowBlank="1" showErrorMessage="1" sqref="I16:I17" xr:uid="{00000000-0002-0000-0000-000000000000}">
      <formula1>$AT$8:$AT$11</formula1>
    </dataValidation>
  </dataValidations>
  <hyperlinks>
    <hyperlink ref="AS10:AS13" location="GESTIÓN!AS14" display="GESTIÓN!AS14" xr:uid="{ACF15431-47C2-49A9-A2ED-5960EB2B48E8}"/>
  </hyperlinks>
  <printOptions horizontalCentered="1" verticalCentered="1"/>
  <pageMargins left="0" right="0" top="0" bottom="0.39370078740157483" header="0.31496062992125984" footer="0.31496062992125984"/>
  <pageSetup paperSize="5" scale="21"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29"/>
  <sheetViews>
    <sheetView view="pageBreakPreview" topLeftCell="Y16" zoomScale="71" zoomScaleNormal="70" zoomScaleSheetLayoutView="71" workbookViewId="0">
      <selection activeCell="AD23" sqref="AD23"/>
    </sheetView>
  </sheetViews>
  <sheetFormatPr baseColWidth="10" defaultRowHeight="15.75" x14ac:dyDescent="0.25"/>
  <cols>
    <col min="1" max="1" width="9.140625" style="1" customWidth="1"/>
    <col min="2" max="2" width="5.28515625" style="1" customWidth="1"/>
    <col min="3" max="3" width="11.5703125" style="1" customWidth="1"/>
    <col min="4" max="4" width="6.28515625" style="5" customWidth="1"/>
    <col min="5" max="5" width="5.28515625" style="5" customWidth="1"/>
    <col min="6" max="6" width="5.85546875" style="5" customWidth="1"/>
    <col min="7" max="7" width="17.42578125" style="19" customWidth="1"/>
    <col min="8" max="8" width="17" style="6" customWidth="1"/>
    <col min="9" max="9" width="16.28515625" style="6" customWidth="1"/>
    <col min="10" max="10" width="18.140625" style="6" customWidth="1"/>
    <col min="11" max="11" width="20.5703125" style="6" customWidth="1"/>
    <col min="12" max="12" width="20.140625" style="6" customWidth="1"/>
    <col min="13" max="13" width="16.7109375" style="6" customWidth="1"/>
    <col min="14" max="14" width="19" style="6" customWidth="1"/>
    <col min="15" max="15" width="21.140625" style="6" customWidth="1"/>
    <col min="16" max="16" width="17.7109375" style="6" customWidth="1"/>
    <col min="17" max="17" width="15.5703125" style="6" customWidth="1"/>
    <col min="18" max="18" width="19.28515625" style="6" customWidth="1"/>
    <col min="19" max="19" width="23.42578125" style="6" customWidth="1"/>
    <col min="20" max="20" width="22" style="6" customWidth="1"/>
    <col min="21" max="22" width="17.28515625" style="6" customWidth="1"/>
    <col min="23" max="23" width="18.28515625" style="6" customWidth="1"/>
    <col min="24" max="24" width="21.140625" style="6" customWidth="1"/>
    <col min="25" max="25" width="22.42578125" style="6" customWidth="1"/>
    <col min="26" max="26" width="18" style="6" customWidth="1"/>
    <col min="27" max="27" width="22.85546875" style="6" customWidth="1"/>
    <col min="28" max="28" width="17.5703125" style="6" customWidth="1"/>
    <col min="29" max="29" width="16.5703125" style="6" customWidth="1"/>
    <col min="30" max="30" width="19.28515625" style="6" customWidth="1"/>
    <col min="31" max="31" width="19.7109375" style="6" customWidth="1"/>
    <col min="32" max="36" width="17.7109375" style="6" customWidth="1"/>
    <col min="37" max="37" width="20" style="1" customWidth="1"/>
    <col min="38" max="38" width="15.85546875" style="1" customWidth="1"/>
    <col min="39" max="39" width="17.28515625" style="16" customWidth="1"/>
    <col min="40" max="40" width="17.7109375" style="16" customWidth="1"/>
    <col min="41" max="41" width="13.28515625" style="1" customWidth="1"/>
    <col min="42" max="42" width="12.28515625" style="1" customWidth="1"/>
    <col min="43" max="43" width="148.42578125" style="1" customWidth="1"/>
    <col min="44" max="44" width="15.5703125" style="1" customWidth="1"/>
    <col min="45" max="45" width="12.140625" style="1" customWidth="1"/>
    <col min="46" max="46" width="20" style="1" customWidth="1"/>
    <col min="47" max="47" width="28.7109375" style="1" customWidth="1"/>
    <col min="48" max="16384" width="11.42578125" style="1"/>
  </cols>
  <sheetData>
    <row r="1" spans="1:47" s="27" customFormat="1" ht="33.75" customHeight="1" x14ac:dyDescent="0.5">
      <c r="A1" s="487"/>
      <c r="B1" s="488"/>
      <c r="C1" s="488"/>
      <c r="D1" s="488"/>
      <c r="E1" s="489"/>
      <c r="F1" s="508" t="s">
        <v>100</v>
      </c>
      <c r="G1" s="509"/>
      <c r="H1" s="509"/>
      <c r="I1" s="509"/>
      <c r="J1" s="509"/>
      <c r="K1" s="509"/>
      <c r="L1" s="509"/>
      <c r="M1" s="509"/>
      <c r="N1" s="509"/>
      <c r="O1" s="509"/>
      <c r="P1" s="509"/>
      <c r="Q1" s="509"/>
      <c r="R1" s="509"/>
      <c r="S1" s="509"/>
      <c r="T1" s="509"/>
      <c r="U1" s="509"/>
      <c r="V1" s="509"/>
      <c r="W1" s="509"/>
      <c r="X1" s="509"/>
      <c r="Y1" s="509"/>
      <c r="Z1" s="509"/>
      <c r="AA1" s="509"/>
      <c r="AB1" s="509"/>
      <c r="AC1" s="509"/>
      <c r="AD1" s="509"/>
      <c r="AE1" s="509"/>
      <c r="AF1" s="509"/>
      <c r="AG1" s="509"/>
      <c r="AH1" s="509"/>
      <c r="AI1" s="509"/>
      <c r="AJ1" s="509"/>
      <c r="AK1" s="509"/>
      <c r="AL1" s="509"/>
      <c r="AM1" s="509"/>
      <c r="AN1" s="509"/>
      <c r="AO1" s="509"/>
      <c r="AP1" s="509"/>
      <c r="AQ1" s="509"/>
      <c r="AR1" s="509"/>
      <c r="AS1" s="509"/>
      <c r="AT1" s="509"/>
      <c r="AU1" s="509"/>
    </row>
    <row r="2" spans="1:47" s="27" customFormat="1" ht="31.5" customHeight="1" x14ac:dyDescent="0.5">
      <c r="A2" s="412"/>
      <c r="B2" s="413"/>
      <c r="C2" s="413"/>
      <c r="D2" s="413"/>
      <c r="E2" s="490"/>
      <c r="F2" s="516" t="s">
        <v>98</v>
      </c>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c r="AN2" s="517"/>
      <c r="AO2" s="517"/>
      <c r="AP2" s="517"/>
      <c r="AQ2" s="517"/>
      <c r="AR2" s="517"/>
      <c r="AS2" s="517"/>
      <c r="AT2" s="517"/>
      <c r="AU2" s="517"/>
    </row>
    <row r="3" spans="1:47" s="26" customFormat="1" ht="41.25" customHeight="1" thickBot="1" x14ac:dyDescent="0.45">
      <c r="A3" s="491"/>
      <c r="B3" s="492"/>
      <c r="C3" s="492"/>
      <c r="D3" s="492"/>
      <c r="E3" s="493"/>
      <c r="F3" s="435" t="s">
        <v>89</v>
      </c>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36"/>
      <c r="AI3" s="436"/>
      <c r="AJ3" s="436"/>
      <c r="AK3" s="436"/>
      <c r="AL3" s="437"/>
      <c r="AM3" s="435" t="s">
        <v>90</v>
      </c>
      <c r="AN3" s="436"/>
      <c r="AO3" s="436"/>
      <c r="AP3" s="436"/>
      <c r="AQ3" s="436"/>
      <c r="AR3" s="436"/>
      <c r="AS3" s="436"/>
      <c r="AT3" s="436"/>
      <c r="AU3" s="436"/>
    </row>
    <row r="4" spans="1:47" ht="25.5" customHeight="1" x14ac:dyDescent="0.25">
      <c r="A4" s="494" t="s">
        <v>0</v>
      </c>
      <c r="B4" s="495"/>
      <c r="C4" s="495"/>
      <c r="D4" s="495"/>
      <c r="E4" s="495"/>
      <c r="F4" s="495"/>
      <c r="G4" s="495"/>
      <c r="H4" s="495"/>
      <c r="I4" s="495"/>
      <c r="J4" s="495"/>
      <c r="K4" s="495"/>
      <c r="L4" s="495"/>
      <c r="M4" s="495"/>
      <c r="N4" s="495"/>
      <c r="O4" s="495"/>
      <c r="P4" s="496"/>
      <c r="Q4" s="510" t="s">
        <v>123</v>
      </c>
      <c r="R4" s="511"/>
      <c r="S4" s="511"/>
      <c r="T4" s="511"/>
      <c r="U4" s="511"/>
      <c r="V4" s="511"/>
      <c r="W4" s="511"/>
      <c r="X4" s="511"/>
      <c r="Y4" s="511"/>
      <c r="Z4" s="511"/>
      <c r="AA4" s="511"/>
      <c r="AB4" s="511"/>
      <c r="AC4" s="511"/>
      <c r="AD4" s="511"/>
      <c r="AE4" s="511"/>
      <c r="AF4" s="511"/>
      <c r="AG4" s="511"/>
      <c r="AH4" s="511"/>
      <c r="AI4" s="511"/>
      <c r="AJ4" s="511"/>
      <c r="AK4" s="511"/>
      <c r="AL4" s="511"/>
      <c r="AM4" s="511"/>
      <c r="AN4" s="511"/>
      <c r="AO4" s="511"/>
      <c r="AP4" s="511"/>
      <c r="AQ4" s="511"/>
      <c r="AR4" s="511"/>
      <c r="AS4" s="511"/>
      <c r="AT4" s="511"/>
      <c r="AU4" s="512"/>
    </row>
    <row r="5" spans="1:47" ht="36" customHeight="1" thickBot="1" x14ac:dyDescent="0.3">
      <c r="A5" s="497" t="s">
        <v>2</v>
      </c>
      <c r="B5" s="498"/>
      <c r="C5" s="498"/>
      <c r="D5" s="498"/>
      <c r="E5" s="498"/>
      <c r="F5" s="498"/>
      <c r="G5" s="498"/>
      <c r="H5" s="498"/>
      <c r="I5" s="498"/>
      <c r="J5" s="498"/>
      <c r="K5" s="498"/>
      <c r="L5" s="498"/>
      <c r="M5" s="498"/>
      <c r="N5" s="498"/>
      <c r="O5" s="498"/>
      <c r="P5" s="499"/>
      <c r="Q5" s="513" t="s">
        <v>104</v>
      </c>
      <c r="R5" s="514"/>
      <c r="S5" s="514"/>
      <c r="T5" s="514"/>
      <c r="U5" s="514"/>
      <c r="V5" s="514"/>
      <c r="W5" s="514"/>
      <c r="X5" s="514"/>
      <c r="Y5" s="514"/>
      <c r="Z5" s="514"/>
      <c r="AA5" s="514"/>
      <c r="AB5" s="514"/>
      <c r="AC5" s="514"/>
      <c r="AD5" s="514"/>
      <c r="AE5" s="514"/>
      <c r="AF5" s="514"/>
      <c r="AG5" s="514"/>
      <c r="AH5" s="514"/>
      <c r="AI5" s="514"/>
      <c r="AJ5" s="514"/>
      <c r="AK5" s="514"/>
      <c r="AL5" s="514"/>
      <c r="AM5" s="514"/>
      <c r="AN5" s="514"/>
      <c r="AO5" s="514"/>
      <c r="AP5" s="514"/>
      <c r="AQ5" s="514"/>
      <c r="AR5" s="514"/>
      <c r="AS5" s="514"/>
      <c r="AT5" s="514"/>
      <c r="AU5" s="515"/>
    </row>
    <row r="6" spans="1:47" ht="14.25" customHeight="1" thickBot="1" x14ac:dyDescent="0.3">
      <c r="A6" s="4"/>
      <c r="B6" s="4"/>
      <c r="C6" s="4"/>
      <c r="D6" s="44"/>
      <c r="E6" s="44"/>
      <c r="F6" s="44"/>
      <c r="G6" s="45"/>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
      <c r="AL6" s="4"/>
      <c r="AM6" s="15"/>
      <c r="AN6" s="47"/>
      <c r="AO6" s="4"/>
      <c r="AP6" s="4"/>
      <c r="AQ6" s="4"/>
      <c r="AR6" s="4"/>
      <c r="AS6" s="4"/>
      <c r="AT6" s="4"/>
      <c r="AU6" s="4"/>
    </row>
    <row r="7" spans="1:47" s="23" customFormat="1" ht="37.5" customHeight="1" x14ac:dyDescent="0.25">
      <c r="A7" s="416" t="s">
        <v>32</v>
      </c>
      <c r="B7" s="417" t="s">
        <v>42</v>
      </c>
      <c r="C7" s="417"/>
      <c r="D7" s="417"/>
      <c r="E7" s="505" t="s">
        <v>46</v>
      </c>
      <c r="F7" s="417" t="s">
        <v>76</v>
      </c>
      <c r="G7" s="417" t="s">
        <v>47</v>
      </c>
      <c r="H7" s="417" t="s">
        <v>81</v>
      </c>
      <c r="I7" s="29"/>
      <c r="J7" s="481" t="s">
        <v>48</v>
      </c>
      <c r="K7" s="482"/>
      <c r="L7" s="482"/>
      <c r="M7" s="482"/>
      <c r="N7" s="482"/>
      <c r="O7" s="482"/>
      <c r="P7" s="482"/>
      <c r="Q7" s="482"/>
      <c r="R7" s="482"/>
      <c r="S7" s="482"/>
      <c r="T7" s="482"/>
      <c r="U7" s="482"/>
      <c r="V7" s="482"/>
      <c r="W7" s="482"/>
      <c r="X7" s="482"/>
      <c r="Y7" s="482"/>
      <c r="Z7" s="482"/>
      <c r="AA7" s="482"/>
      <c r="AB7" s="482"/>
      <c r="AC7" s="482"/>
      <c r="AD7" s="482"/>
      <c r="AE7" s="482"/>
      <c r="AF7" s="482"/>
      <c r="AG7" s="482"/>
      <c r="AH7" s="482"/>
      <c r="AI7" s="482"/>
      <c r="AJ7" s="483"/>
      <c r="AK7" s="417" t="s">
        <v>49</v>
      </c>
      <c r="AL7" s="417"/>
      <c r="AM7" s="417"/>
      <c r="AN7" s="417"/>
      <c r="AO7" s="417" t="s">
        <v>51</v>
      </c>
      <c r="AP7" s="417" t="s">
        <v>52</v>
      </c>
      <c r="AQ7" s="417" t="s">
        <v>53</v>
      </c>
      <c r="AR7" s="417" t="s">
        <v>54</v>
      </c>
      <c r="AS7" s="417" t="s">
        <v>55</v>
      </c>
      <c r="AT7" s="417" t="s">
        <v>56</v>
      </c>
      <c r="AU7" s="466" t="s">
        <v>57</v>
      </c>
    </row>
    <row r="8" spans="1:47" s="23" customFormat="1" ht="39" customHeight="1" x14ac:dyDescent="0.25">
      <c r="A8" s="500"/>
      <c r="B8" s="463"/>
      <c r="C8" s="463"/>
      <c r="D8" s="463"/>
      <c r="E8" s="506"/>
      <c r="F8" s="463"/>
      <c r="G8" s="463"/>
      <c r="H8" s="463"/>
      <c r="I8" s="502">
        <v>2016</v>
      </c>
      <c r="J8" s="503"/>
      <c r="K8" s="503"/>
      <c r="L8" s="504"/>
      <c r="M8" s="502">
        <v>2017</v>
      </c>
      <c r="N8" s="503"/>
      <c r="O8" s="503"/>
      <c r="P8" s="503"/>
      <c r="Q8" s="503"/>
      <c r="R8" s="504"/>
      <c r="S8" s="502">
        <v>2018</v>
      </c>
      <c r="T8" s="503"/>
      <c r="U8" s="503"/>
      <c r="V8" s="503"/>
      <c r="W8" s="503"/>
      <c r="X8" s="504"/>
      <c r="Y8" s="502">
        <v>2019</v>
      </c>
      <c r="Z8" s="503"/>
      <c r="AA8" s="503"/>
      <c r="AB8" s="503"/>
      <c r="AC8" s="503"/>
      <c r="AD8" s="504"/>
      <c r="AE8" s="484">
        <v>2020</v>
      </c>
      <c r="AF8" s="485"/>
      <c r="AG8" s="485"/>
      <c r="AH8" s="485"/>
      <c r="AI8" s="485"/>
      <c r="AJ8" s="486"/>
      <c r="AK8" s="463" t="s">
        <v>50</v>
      </c>
      <c r="AL8" s="463"/>
      <c r="AM8" s="463"/>
      <c r="AN8" s="463"/>
      <c r="AO8" s="463"/>
      <c r="AP8" s="463"/>
      <c r="AQ8" s="463"/>
      <c r="AR8" s="463"/>
      <c r="AS8" s="463"/>
      <c r="AT8" s="463"/>
      <c r="AU8" s="467"/>
    </row>
    <row r="9" spans="1:47" s="23" customFormat="1" ht="64.5" customHeight="1" thickBot="1" x14ac:dyDescent="0.3">
      <c r="A9" s="501"/>
      <c r="B9" s="28" t="s">
        <v>43</v>
      </c>
      <c r="C9" s="28" t="s">
        <v>44</v>
      </c>
      <c r="D9" s="63" t="s">
        <v>45</v>
      </c>
      <c r="E9" s="507"/>
      <c r="F9" s="464"/>
      <c r="G9" s="464"/>
      <c r="H9" s="542"/>
      <c r="I9" s="28" t="s">
        <v>82</v>
      </c>
      <c r="J9" s="28" t="s">
        <v>84</v>
      </c>
      <c r="K9" s="28" t="s">
        <v>85</v>
      </c>
      <c r="L9" s="28" t="s">
        <v>31</v>
      </c>
      <c r="M9" s="28" t="s">
        <v>138</v>
      </c>
      <c r="N9" s="28" t="s">
        <v>86</v>
      </c>
      <c r="O9" s="28" t="s">
        <v>87</v>
      </c>
      <c r="P9" s="28" t="s">
        <v>84</v>
      </c>
      <c r="Q9" s="28" t="s">
        <v>88</v>
      </c>
      <c r="R9" s="28" t="s">
        <v>31</v>
      </c>
      <c r="S9" s="28" t="s">
        <v>83</v>
      </c>
      <c r="T9" s="28" t="s">
        <v>86</v>
      </c>
      <c r="U9" s="28" t="s">
        <v>87</v>
      </c>
      <c r="V9" s="28" t="s">
        <v>84</v>
      </c>
      <c r="W9" s="28" t="s">
        <v>88</v>
      </c>
      <c r="X9" s="28" t="s">
        <v>31</v>
      </c>
      <c r="Y9" s="28" t="s">
        <v>83</v>
      </c>
      <c r="Z9" s="28" t="s">
        <v>86</v>
      </c>
      <c r="AA9" s="28" t="s">
        <v>87</v>
      </c>
      <c r="AB9" s="28" t="s">
        <v>84</v>
      </c>
      <c r="AC9" s="28" t="s">
        <v>88</v>
      </c>
      <c r="AD9" s="28" t="s">
        <v>31</v>
      </c>
      <c r="AE9" s="28" t="s">
        <v>83</v>
      </c>
      <c r="AF9" s="28" t="s">
        <v>86</v>
      </c>
      <c r="AG9" s="28" t="s">
        <v>87</v>
      </c>
      <c r="AH9" s="28" t="s">
        <v>84</v>
      </c>
      <c r="AI9" s="28" t="s">
        <v>88</v>
      </c>
      <c r="AJ9" s="28" t="s">
        <v>31</v>
      </c>
      <c r="AK9" s="53" t="s">
        <v>4</v>
      </c>
      <c r="AL9" s="53" t="s">
        <v>5</v>
      </c>
      <c r="AM9" s="53" t="s">
        <v>6</v>
      </c>
      <c r="AN9" s="53" t="s">
        <v>7</v>
      </c>
      <c r="AO9" s="464"/>
      <c r="AP9" s="464"/>
      <c r="AQ9" s="464"/>
      <c r="AR9" s="464"/>
      <c r="AS9" s="464"/>
      <c r="AT9" s="464"/>
      <c r="AU9" s="468"/>
    </row>
    <row r="10" spans="1:47" s="49" customFormat="1" ht="61.5" customHeight="1" x14ac:dyDescent="0.25">
      <c r="A10" s="528" t="s">
        <v>120</v>
      </c>
      <c r="B10" s="535">
        <v>1</v>
      </c>
      <c r="C10" s="518" t="s">
        <v>124</v>
      </c>
      <c r="D10" s="521" t="s">
        <v>117</v>
      </c>
      <c r="E10" s="521">
        <v>467</v>
      </c>
      <c r="F10" s="532">
        <v>178</v>
      </c>
      <c r="G10" s="32" t="s">
        <v>8</v>
      </c>
      <c r="H10" s="70">
        <v>200</v>
      </c>
      <c r="I10" s="203"/>
      <c r="J10" s="203"/>
      <c r="K10" s="203"/>
      <c r="L10" s="204"/>
      <c r="M10" s="74">
        <v>117.5</v>
      </c>
      <c r="N10" s="75">
        <v>117.5</v>
      </c>
      <c r="O10" s="75">
        <v>117.5</v>
      </c>
      <c r="P10" s="75">
        <v>117.5</v>
      </c>
      <c r="Q10" s="75">
        <v>117.5</v>
      </c>
      <c r="R10" s="75">
        <v>117.5</v>
      </c>
      <c r="S10" s="75">
        <v>180</v>
      </c>
      <c r="T10" s="75">
        <v>180</v>
      </c>
      <c r="U10" s="75">
        <v>180</v>
      </c>
      <c r="V10" s="75">
        <v>180</v>
      </c>
      <c r="W10" s="75">
        <v>180</v>
      </c>
      <c r="X10" s="75">
        <v>180.01</v>
      </c>
      <c r="Y10" s="76">
        <v>195</v>
      </c>
      <c r="Z10" s="76">
        <v>195</v>
      </c>
      <c r="AA10" s="76">
        <v>195</v>
      </c>
      <c r="AB10" s="186">
        <v>195</v>
      </c>
      <c r="AC10" s="186">
        <v>195</v>
      </c>
      <c r="AD10" s="187">
        <v>195</v>
      </c>
      <c r="AE10" s="188">
        <v>200</v>
      </c>
      <c r="AF10" s="131"/>
      <c r="AG10" s="76"/>
      <c r="AH10" s="76"/>
      <c r="AI10" s="76"/>
      <c r="AJ10" s="132"/>
      <c r="AK10" s="189">
        <v>185.81</v>
      </c>
      <c r="AL10" s="190">
        <f>186.5</f>
        <v>186.5</v>
      </c>
      <c r="AM10" s="190">
        <f>+AL10+1.38</f>
        <v>187.88</v>
      </c>
      <c r="AN10" s="187">
        <v>195</v>
      </c>
      <c r="AO10" s="191">
        <f>AN10/AC10</f>
        <v>1</v>
      </c>
      <c r="AP10" s="192">
        <f>AD10/H10</f>
        <v>0.97499999999999998</v>
      </c>
      <c r="AQ10" s="478" t="s">
        <v>152</v>
      </c>
      <c r="AR10" s="475" t="str">
        <f>+[2]GESTIÓN!AT17</f>
        <v>N/A</v>
      </c>
      <c r="AS10" s="475" t="str">
        <f>+[2]GESTIÓN!AU17</f>
        <v>N/A</v>
      </c>
      <c r="AT10" s="475" t="s">
        <v>142</v>
      </c>
      <c r="AU10" s="475" t="str">
        <f>[2]GESTIÓN!AW17</f>
        <v xml:space="preserve">Informes de OPS # 20181361, 20181247, 20181114, 20181228, 20181383 
</v>
      </c>
    </row>
    <row r="11" spans="1:47" s="49" customFormat="1" ht="61.5" customHeight="1" x14ac:dyDescent="0.25">
      <c r="A11" s="529"/>
      <c r="B11" s="536"/>
      <c r="C11" s="519"/>
      <c r="D11" s="519"/>
      <c r="E11" s="519"/>
      <c r="F11" s="533"/>
      <c r="G11" s="34" t="s">
        <v>9</v>
      </c>
      <c r="H11" s="66">
        <f>R11+X11+Z11+AE11</f>
        <v>2857147747</v>
      </c>
      <c r="I11" s="205"/>
      <c r="J11" s="205"/>
      <c r="K11" s="205"/>
      <c r="L11" s="205"/>
      <c r="M11" s="66">
        <v>727842000</v>
      </c>
      <c r="N11" s="66">
        <v>727842000</v>
      </c>
      <c r="O11" s="66">
        <v>727842000</v>
      </c>
      <c r="P11" s="66">
        <v>727842000</v>
      </c>
      <c r="Q11" s="66">
        <v>679975500</v>
      </c>
      <c r="R11" s="66">
        <v>671590000</v>
      </c>
      <c r="S11" s="66">
        <v>735861000</v>
      </c>
      <c r="T11" s="66">
        <v>735861000</v>
      </c>
      <c r="U11" s="66">
        <v>735861000</v>
      </c>
      <c r="V11" s="66">
        <v>723018000</v>
      </c>
      <c r="W11" s="66">
        <v>731392600</v>
      </c>
      <c r="X11" s="66">
        <v>666077747</v>
      </c>
      <c r="Y11" s="66">
        <v>839442000</v>
      </c>
      <c r="Z11" s="66">
        <v>839442000</v>
      </c>
      <c r="AA11" s="66">
        <v>839442000</v>
      </c>
      <c r="AB11" s="193">
        <v>839442000</v>
      </c>
      <c r="AC11" s="193">
        <v>839442000</v>
      </c>
      <c r="AD11" s="193">
        <v>802181000</v>
      </c>
      <c r="AE11" s="194">
        <v>680038000</v>
      </c>
      <c r="AF11" s="133"/>
      <c r="AG11" s="66"/>
      <c r="AH11" s="66"/>
      <c r="AI11" s="66"/>
      <c r="AJ11" s="134"/>
      <c r="AK11" s="195">
        <v>106399000</v>
      </c>
      <c r="AL11" s="66">
        <v>286092000</v>
      </c>
      <c r="AM11" s="66">
        <v>376092000</v>
      </c>
      <c r="AN11" s="193">
        <v>802181000</v>
      </c>
      <c r="AO11" s="116">
        <f>AN11/AC11</f>
        <v>0.95561218047226615</v>
      </c>
      <c r="AP11" s="120">
        <f>(R11+X11+AN11)/H11</f>
        <v>0.74894577966674536</v>
      </c>
      <c r="AQ11" s="479"/>
      <c r="AR11" s="476"/>
      <c r="AS11" s="476"/>
      <c r="AT11" s="476"/>
      <c r="AU11" s="476"/>
    </row>
    <row r="12" spans="1:47" s="49" customFormat="1" ht="46.5" customHeight="1" x14ac:dyDescent="0.25">
      <c r="A12" s="529"/>
      <c r="B12" s="536"/>
      <c r="C12" s="519"/>
      <c r="D12" s="519"/>
      <c r="E12" s="519"/>
      <c r="F12" s="533"/>
      <c r="G12" s="31" t="s">
        <v>10</v>
      </c>
      <c r="H12" s="215"/>
      <c r="I12" s="206"/>
      <c r="J12" s="206"/>
      <c r="K12" s="206"/>
      <c r="L12" s="206"/>
      <c r="M12" s="206"/>
      <c r="N12" s="206"/>
      <c r="O12" s="206"/>
      <c r="P12" s="206"/>
      <c r="Q12" s="206"/>
      <c r="R12" s="206"/>
      <c r="S12" s="207"/>
      <c r="T12" s="206"/>
      <c r="U12" s="206"/>
      <c r="V12" s="206"/>
      <c r="W12" s="206"/>
      <c r="X12" s="206"/>
      <c r="Y12" s="206"/>
      <c r="Z12" s="206"/>
      <c r="AA12" s="206"/>
      <c r="AB12" s="206"/>
      <c r="AC12" s="206"/>
      <c r="AD12" s="206"/>
      <c r="AE12" s="206"/>
      <c r="AF12" s="206"/>
      <c r="AG12" s="206"/>
      <c r="AH12" s="206"/>
      <c r="AI12" s="206"/>
      <c r="AJ12" s="206"/>
      <c r="AK12" s="206"/>
      <c r="AL12" s="206"/>
      <c r="AM12" s="206"/>
      <c r="AN12" s="206"/>
      <c r="AO12" s="206"/>
      <c r="AP12" s="206"/>
      <c r="AQ12" s="479"/>
      <c r="AR12" s="476"/>
      <c r="AS12" s="476"/>
      <c r="AT12" s="476"/>
      <c r="AU12" s="476"/>
    </row>
    <row r="13" spans="1:47" s="49" customFormat="1" ht="52.5" customHeight="1" x14ac:dyDescent="0.25">
      <c r="A13" s="529"/>
      <c r="B13" s="536"/>
      <c r="C13" s="519"/>
      <c r="D13" s="519"/>
      <c r="E13" s="519"/>
      <c r="F13" s="533"/>
      <c r="G13" s="34" t="s">
        <v>11</v>
      </c>
      <c r="H13" s="77">
        <f>X13+AB13</f>
        <v>910047343</v>
      </c>
      <c r="I13" s="207"/>
      <c r="J13" s="207"/>
      <c r="K13" s="207"/>
      <c r="L13" s="207"/>
      <c r="M13" s="207"/>
      <c r="N13" s="216"/>
      <c r="O13" s="216"/>
      <c r="P13" s="216"/>
      <c r="Q13" s="207"/>
      <c r="R13" s="218"/>
      <c r="S13" s="67">
        <v>509449867</v>
      </c>
      <c r="T13" s="67">
        <v>509449867</v>
      </c>
      <c r="U13" s="67">
        <v>509449867</v>
      </c>
      <c r="V13" s="67">
        <v>509449867</v>
      </c>
      <c r="W13" s="67">
        <v>509449867</v>
      </c>
      <c r="X13" s="67">
        <v>501406800</v>
      </c>
      <c r="Y13" s="78">
        <v>408640543</v>
      </c>
      <c r="Z13" s="67">
        <v>408640543</v>
      </c>
      <c r="AA13" s="67">
        <v>408640543</v>
      </c>
      <c r="AB13" s="67">
        <v>408640543</v>
      </c>
      <c r="AC13" s="67">
        <v>408640543</v>
      </c>
      <c r="AD13" s="196">
        <v>366087877</v>
      </c>
      <c r="AE13" s="135"/>
      <c r="AF13" s="133"/>
      <c r="AG13" s="136"/>
      <c r="AH13" s="136"/>
      <c r="AI13" s="136"/>
      <c r="AJ13" s="137"/>
      <c r="AK13" s="195">
        <v>55062266</v>
      </c>
      <c r="AL13" s="196">
        <v>84872765</v>
      </c>
      <c r="AM13" s="66">
        <v>255502192</v>
      </c>
      <c r="AN13" s="196">
        <v>366087877</v>
      </c>
      <c r="AO13" s="116">
        <f>AN13/AB13</f>
        <v>0.89586773331984337</v>
      </c>
      <c r="AP13" s="117">
        <f>(R13+X13+AN13)/H13</f>
        <v>0.95324126120766006</v>
      </c>
      <c r="AQ13" s="479"/>
      <c r="AR13" s="476"/>
      <c r="AS13" s="476"/>
      <c r="AT13" s="476"/>
      <c r="AU13" s="476"/>
    </row>
    <row r="14" spans="1:47" s="49" customFormat="1" ht="61.5" customHeight="1" x14ac:dyDescent="0.25">
      <c r="A14" s="529"/>
      <c r="B14" s="536"/>
      <c r="C14" s="519"/>
      <c r="D14" s="519"/>
      <c r="E14" s="519"/>
      <c r="F14" s="533"/>
      <c r="G14" s="31" t="s">
        <v>12</v>
      </c>
      <c r="H14" s="79">
        <f>+H10+H12</f>
        <v>200</v>
      </c>
      <c r="I14" s="208"/>
      <c r="J14" s="208"/>
      <c r="K14" s="208"/>
      <c r="L14" s="209"/>
      <c r="M14" s="73">
        <f>+M10+M12</f>
        <v>117.5</v>
      </c>
      <c r="N14" s="73">
        <f>+N10+N12</f>
        <v>117.5</v>
      </c>
      <c r="O14" s="73">
        <f>+O10+O12</f>
        <v>117.5</v>
      </c>
      <c r="P14" s="73">
        <v>117.5</v>
      </c>
      <c r="Q14" s="73">
        <v>117.5</v>
      </c>
      <c r="R14" s="73">
        <f>R10</f>
        <v>117.5</v>
      </c>
      <c r="S14" s="73">
        <f>+S10+S12</f>
        <v>180</v>
      </c>
      <c r="T14" s="73">
        <f>+T10</f>
        <v>180</v>
      </c>
      <c r="U14" s="73">
        <f>+U10</f>
        <v>180</v>
      </c>
      <c r="V14" s="73">
        <f>+V10</f>
        <v>180</v>
      </c>
      <c r="W14" s="73">
        <f>+W10</f>
        <v>180</v>
      </c>
      <c r="X14" s="73">
        <f>+X10</f>
        <v>180.01</v>
      </c>
      <c r="Y14" s="80">
        <v>195</v>
      </c>
      <c r="Z14" s="80">
        <v>195</v>
      </c>
      <c r="AA14" s="80">
        <v>195</v>
      </c>
      <c r="AB14" s="118">
        <v>195</v>
      </c>
      <c r="AC14" s="197">
        <f>+AC10+AC12</f>
        <v>195</v>
      </c>
      <c r="AD14" s="198">
        <f>+AD10+AD12</f>
        <v>195</v>
      </c>
      <c r="AE14" s="138">
        <f>+AE10+AE12</f>
        <v>200</v>
      </c>
      <c r="AF14" s="139"/>
      <c r="AG14" s="80"/>
      <c r="AH14" s="80"/>
      <c r="AI14" s="80"/>
      <c r="AJ14" s="140"/>
      <c r="AK14" s="141">
        <v>185.81</v>
      </c>
      <c r="AL14" s="73">
        <f>AL10</f>
        <v>186.5</v>
      </c>
      <c r="AM14" s="73">
        <v>187.88</v>
      </c>
      <c r="AN14" s="198">
        <f>+AN10+AN12</f>
        <v>195</v>
      </c>
      <c r="AO14" s="191">
        <f>AN14/AC14</f>
        <v>1</v>
      </c>
      <c r="AP14" s="192">
        <f>AD14/H14</f>
        <v>0.97499999999999998</v>
      </c>
      <c r="AQ14" s="479"/>
      <c r="AR14" s="476"/>
      <c r="AS14" s="476"/>
      <c r="AT14" s="476"/>
      <c r="AU14" s="476"/>
    </row>
    <row r="15" spans="1:47" s="49" customFormat="1" ht="49.5" customHeight="1" thickBot="1" x14ac:dyDescent="0.3">
      <c r="A15" s="530"/>
      <c r="B15" s="537"/>
      <c r="C15" s="520"/>
      <c r="D15" s="520"/>
      <c r="E15" s="520"/>
      <c r="F15" s="534"/>
      <c r="G15" s="35" t="s">
        <v>13</v>
      </c>
      <c r="H15" s="68">
        <f>H11+H13</f>
        <v>3767195090</v>
      </c>
      <c r="I15" s="210"/>
      <c r="J15" s="210"/>
      <c r="K15" s="210"/>
      <c r="L15" s="210"/>
      <c r="M15" s="68">
        <f>M11+M13</f>
        <v>727842000</v>
      </c>
      <c r="N15" s="68">
        <f>N11+N13</f>
        <v>727842000</v>
      </c>
      <c r="O15" s="68">
        <f>O11+O13</f>
        <v>727842000</v>
      </c>
      <c r="P15" s="68">
        <v>727842000</v>
      </c>
      <c r="Q15" s="68">
        <f>+Q11+Q13</f>
        <v>679975500</v>
      </c>
      <c r="R15" s="68">
        <f>R11</f>
        <v>671590000</v>
      </c>
      <c r="S15" s="68">
        <f>S11+S13</f>
        <v>1245310867</v>
      </c>
      <c r="T15" s="68">
        <f>+T13+T11</f>
        <v>1245310867</v>
      </c>
      <c r="U15" s="68">
        <f>+U13+U11</f>
        <v>1245310867</v>
      </c>
      <c r="V15" s="68">
        <v>1232467867</v>
      </c>
      <c r="W15" s="68">
        <f>W11+W13</f>
        <v>1240842467</v>
      </c>
      <c r="X15" s="68">
        <f>X11+X13</f>
        <v>1167484547</v>
      </c>
      <c r="Y15" s="68">
        <f>Y11+Y13</f>
        <v>1248082543</v>
      </c>
      <c r="Z15" s="68">
        <f>Z11+Z13</f>
        <v>1248082543</v>
      </c>
      <c r="AA15" s="68">
        <f t="shared" ref="AA15:AE15" si="0">AA11+AA13</f>
        <v>1248082543</v>
      </c>
      <c r="AB15" s="68">
        <f t="shared" si="0"/>
        <v>1248082543</v>
      </c>
      <c r="AC15" s="68">
        <f t="shared" si="0"/>
        <v>1248082543</v>
      </c>
      <c r="AD15" s="68">
        <f t="shared" si="0"/>
        <v>1168268877</v>
      </c>
      <c r="AE15" s="68">
        <f t="shared" si="0"/>
        <v>680038000</v>
      </c>
      <c r="AF15" s="142"/>
      <c r="AG15" s="68"/>
      <c r="AH15" s="68"/>
      <c r="AI15" s="68"/>
      <c r="AJ15" s="143"/>
      <c r="AK15" s="144">
        <f>AK13+AK11</f>
        <v>161461266</v>
      </c>
      <c r="AL15" s="144">
        <f t="shared" ref="AL15:AN15" si="1">AL13+AL11</f>
        <v>370964765</v>
      </c>
      <c r="AM15" s="144">
        <f t="shared" si="1"/>
        <v>631594192</v>
      </c>
      <c r="AN15" s="144">
        <f t="shared" si="1"/>
        <v>1168268877</v>
      </c>
      <c r="AO15" s="116">
        <f>AN15/AB15</f>
        <v>0.93605097159026607</v>
      </c>
      <c r="AP15" s="117">
        <f>(R15+X15+AN15)/H15</f>
        <v>0.79829776588501555</v>
      </c>
      <c r="AQ15" s="480"/>
      <c r="AR15" s="477"/>
      <c r="AS15" s="477"/>
      <c r="AT15" s="477"/>
      <c r="AU15" s="477"/>
    </row>
    <row r="16" spans="1:47" s="49" customFormat="1" ht="45" customHeight="1" x14ac:dyDescent="0.25">
      <c r="A16" s="531" t="s">
        <v>121</v>
      </c>
      <c r="B16" s="535">
        <v>3</v>
      </c>
      <c r="C16" s="518" t="s">
        <v>122</v>
      </c>
      <c r="D16" s="521" t="s">
        <v>102</v>
      </c>
      <c r="E16" s="521">
        <v>468</v>
      </c>
      <c r="F16" s="532">
        <v>1</v>
      </c>
      <c r="G16" s="32" t="s">
        <v>8</v>
      </c>
      <c r="H16" s="70">
        <v>1000</v>
      </c>
      <c r="I16" s="203"/>
      <c r="J16" s="203"/>
      <c r="K16" s="203"/>
      <c r="L16" s="203"/>
      <c r="M16" s="70">
        <v>681</v>
      </c>
      <c r="N16" s="70">
        <v>681</v>
      </c>
      <c r="O16" s="70">
        <v>125</v>
      </c>
      <c r="P16" s="70">
        <v>125</v>
      </c>
      <c r="Q16" s="70">
        <v>681</v>
      </c>
      <c r="R16" s="70">
        <v>681</v>
      </c>
      <c r="S16" s="69">
        <v>125</v>
      </c>
      <c r="T16" s="69" t="e">
        <f>+[2]GESTIÓN!V18</f>
        <v>#REF!</v>
      </c>
      <c r="U16" s="69">
        <v>125</v>
      </c>
      <c r="V16" s="81">
        <v>125</v>
      </c>
      <c r="W16" s="82">
        <v>125</v>
      </c>
      <c r="X16" s="70">
        <v>132</v>
      </c>
      <c r="Y16" s="76">
        <v>125</v>
      </c>
      <c r="Z16" s="83">
        <v>125</v>
      </c>
      <c r="AA16" s="83">
        <v>125</v>
      </c>
      <c r="AB16" s="119">
        <v>125</v>
      </c>
      <c r="AC16" s="119">
        <v>125</v>
      </c>
      <c r="AD16" s="119">
        <v>125</v>
      </c>
      <c r="AE16" s="188">
        <v>62</v>
      </c>
      <c r="AF16" s="145"/>
      <c r="AG16" s="70"/>
      <c r="AH16" s="70"/>
      <c r="AI16" s="70"/>
      <c r="AJ16" s="146"/>
      <c r="AK16" s="199">
        <v>28</v>
      </c>
      <c r="AL16" s="70">
        <f>+AK16+11</f>
        <v>39</v>
      </c>
      <c r="AM16" s="70">
        <f>+AL16+46</f>
        <v>85</v>
      </c>
      <c r="AN16" s="200">
        <v>125</v>
      </c>
      <c r="AO16" s="147">
        <f>AN16/AC16</f>
        <v>1</v>
      </c>
      <c r="AP16" s="120">
        <f>(R16+X16+AN16)/H16</f>
        <v>0.93799999999999994</v>
      </c>
      <c r="AQ16" s="478" t="s">
        <v>154</v>
      </c>
      <c r="AR16" s="475" t="s">
        <v>109</v>
      </c>
      <c r="AS16" s="475" t="s">
        <v>137</v>
      </c>
      <c r="AT16" s="475" t="s">
        <v>164</v>
      </c>
      <c r="AU16" s="475" t="s">
        <v>113</v>
      </c>
    </row>
    <row r="17" spans="1:49" s="49" customFormat="1" ht="54" customHeight="1" x14ac:dyDescent="0.25">
      <c r="A17" s="529"/>
      <c r="B17" s="536"/>
      <c r="C17" s="519"/>
      <c r="D17" s="519"/>
      <c r="E17" s="519"/>
      <c r="F17" s="533"/>
      <c r="G17" s="34" t="s">
        <v>9</v>
      </c>
      <c r="H17" s="66">
        <f>R17+X17+AB17+AE17</f>
        <v>4162777182</v>
      </c>
      <c r="I17" s="205"/>
      <c r="J17" s="205"/>
      <c r="K17" s="205"/>
      <c r="L17" s="205"/>
      <c r="M17" s="66">
        <v>807536000</v>
      </c>
      <c r="N17" s="66">
        <v>807536000</v>
      </c>
      <c r="O17" s="66">
        <v>807536000</v>
      </c>
      <c r="P17" s="66">
        <v>807536000</v>
      </c>
      <c r="Q17" s="66">
        <v>855402500</v>
      </c>
      <c r="R17" s="66">
        <v>752679545</v>
      </c>
      <c r="S17" s="66">
        <v>1028014000</v>
      </c>
      <c r="T17" s="66">
        <v>1028014000</v>
      </c>
      <c r="U17" s="67">
        <v>1028014000</v>
      </c>
      <c r="V17" s="66"/>
      <c r="W17" s="66">
        <v>1032482400</v>
      </c>
      <c r="X17" s="66">
        <v>943091637</v>
      </c>
      <c r="Y17" s="66">
        <v>1289868000</v>
      </c>
      <c r="Z17" s="84">
        <v>1289868000</v>
      </c>
      <c r="AA17" s="66">
        <v>1289868000</v>
      </c>
      <c r="AB17" s="66">
        <v>1289868000</v>
      </c>
      <c r="AC17" s="66">
        <v>1289868000</v>
      </c>
      <c r="AD17" s="193">
        <v>1201617450</v>
      </c>
      <c r="AE17" s="194">
        <v>1177138000</v>
      </c>
      <c r="AF17" s="133"/>
      <c r="AG17" s="66"/>
      <c r="AH17" s="66"/>
      <c r="AI17" s="66"/>
      <c r="AJ17" s="134"/>
      <c r="AK17" s="84">
        <v>145926000</v>
      </c>
      <c r="AL17" s="66">
        <v>628220000</v>
      </c>
      <c r="AM17" s="66">
        <v>718220000</v>
      </c>
      <c r="AN17" s="193">
        <v>1201617450</v>
      </c>
      <c r="AO17" s="147">
        <f>AN17/AC17</f>
        <v>0.93158171998995243</v>
      </c>
      <c r="AP17" s="120">
        <f>(R17+X17+AN17)/H17</f>
        <v>0.69602299266182532</v>
      </c>
      <c r="AQ17" s="479"/>
      <c r="AR17" s="476"/>
      <c r="AS17" s="476"/>
      <c r="AT17" s="476"/>
      <c r="AU17" s="476"/>
    </row>
    <row r="18" spans="1:49" s="49" customFormat="1" ht="40.5" customHeight="1" x14ac:dyDescent="0.25">
      <c r="A18" s="529"/>
      <c r="B18" s="536"/>
      <c r="C18" s="519"/>
      <c r="D18" s="519"/>
      <c r="E18" s="519"/>
      <c r="F18" s="533"/>
      <c r="G18" s="31" t="s">
        <v>10</v>
      </c>
      <c r="H18" s="71"/>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479"/>
      <c r="AR18" s="476"/>
      <c r="AS18" s="476"/>
      <c r="AT18" s="476"/>
      <c r="AU18" s="476"/>
    </row>
    <row r="19" spans="1:49" s="49" customFormat="1" ht="55.5" customHeight="1" x14ac:dyDescent="0.25">
      <c r="A19" s="529"/>
      <c r="B19" s="536"/>
      <c r="C19" s="519"/>
      <c r="D19" s="519"/>
      <c r="E19" s="519"/>
      <c r="F19" s="533"/>
      <c r="G19" s="34" t="s">
        <v>11</v>
      </c>
      <c r="H19" s="85">
        <f>X19+Z19</f>
        <v>919865422</v>
      </c>
      <c r="I19" s="211"/>
      <c r="J19" s="211"/>
      <c r="K19" s="211"/>
      <c r="L19" s="211"/>
      <c r="M19" s="211"/>
      <c r="N19" s="217"/>
      <c r="O19" s="217"/>
      <c r="P19" s="217"/>
      <c r="Q19" s="211"/>
      <c r="R19" s="211"/>
      <c r="S19" s="67">
        <v>372740020</v>
      </c>
      <c r="T19" s="86">
        <v>722740020</v>
      </c>
      <c r="U19" s="86">
        <v>372740020</v>
      </c>
      <c r="V19" s="86"/>
      <c r="W19" s="86">
        <v>365369020</v>
      </c>
      <c r="X19" s="86">
        <v>365369020</v>
      </c>
      <c r="Y19" s="86">
        <v>554496402</v>
      </c>
      <c r="Z19" s="87">
        <v>554496402</v>
      </c>
      <c r="AA19" s="148">
        <v>554496402</v>
      </c>
      <c r="AB19" s="201">
        <v>554495395</v>
      </c>
      <c r="AC19" s="201">
        <v>554495395</v>
      </c>
      <c r="AD19" s="201">
        <v>554495395</v>
      </c>
      <c r="AE19" s="149"/>
      <c r="AF19" s="150"/>
      <c r="AG19" s="86"/>
      <c r="AH19" s="86"/>
      <c r="AI19" s="86"/>
      <c r="AJ19" s="151"/>
      <c r="AK19" s="87">
        <v>104484017</v>
      </c>
      <c r="AL19" s="71">
        <v>192031574</v>
      </c>
      <c r="AM19" s="71">
        <v>411654026</v>
      </c>
      <c r="AN19" s="201">
        <v>554495395</v>
      </c>
      <c r="AO19" s="116">
        <f>AN19/AC19</f>
        <v>1</v>
      </c>
      <c r="AP19" s="117">
        <f>(R19+X19+AN19)/H19</f>
        <v>0.99999890527464574</v>
      </c>
      <c r="AQ19" s="479"/>
      <c r="AR19" s="476"/>
      <c r="AS19" s="476"/>
      <c r="AT19" s="476"/>
      <c r="AU19" s="476"/>
    </row>
    <row r="20" spans="1:49" s="49" customFormat="1" ht="55.5" customHeight="1" x14ac:dyDescent="0.25">
      <c r="A20" s="529"/>
      <c r="B20" s="536"/>
      <c r="C20" s="519"/>
      <c r="D20" s="519"/>
      <c r="E20" s="519"/>
      <c r="F20" s="533"/>
      <c r="G20" s="31" t="s">
        <v>12</v>
      </c>
      <c r="H20" s="88">
        <f>+H16+H18</f>
        <v>1000</v>
      </c>
      <c r="I20" s="208"/>
      <c r="J20" s="208"/>
      <c r="K20" s="208"/>
      <c r="L20" s="208"/>
      <c r="M20" s="79">
        <v>680</v>
      </c>
      <c r="N20" s="79">
        <v>681</v>
      </c>
      <c r="O20" s="79">
        <v>125</v>
      </c>
      <c r="P20" s="79">
        <v>125</v>
      </c>
      <c r="Q20" s="79">
        <f t="shared" ref="Q20:X20" si="2">Q16</f>
        <v>681</v>
      </c>
      <c r="R20" s="79">
        <f t="shared" si="2"/>
        <v>681</v>
      </c>
      <c r="S20" s="72">
        <f t="shared" si="2"/>
        <v>125</v>
      </c>
      <c r="T20" s="72" t="e">
        <f t="shared" si="2"/>
        <v>#REF!</v>
      </c>
      <c r="U20" s="72">
        <f t="shared" si="2"/>
        <v>125</v>
      </c>
      <c r="V20" s="72">
        <f t="shared" si="2"/>
        <v>125</v>
      </c>
      <c r="W20" s="79">
        <f t="shared" si="2"/>
        <v>125</v>
      </c>
      <c r="X20" s="79">
        <f t="shared" si="2"/>
        <v>132</v>
      </c>
      <c r="Y20" s="79">
        <v>125</v>
      </c>
      <c r="Z20" s="79">
        <v>125</v>
      </c>
      <c r="AA20" s="79">
        <f>+AA16+AA18</f>
        <v>125</v>
      </c>
      <c r="AB20" s="119">
        <v>125</v>
      </c>
      <c r="AC20" s="119">
        <v>125</v>
      </c>
      <c r="AD20" s="119">
        <f>+AD16+AD18</f>
        <v>125</v>
      </c>
      <c r="AE20" s="152">
        <f>AE16</f>
        <v>62</v>
      </c>
      <c r="AF20" s="153"/>
      <c r="AG20" s="79"/>
      <c r="AH20" s="79"/>
      <c r="AI20" s="79"/>
      <c r="AJ20" s="154"/>
      <c r="AK20" s="155">
        <v>28</v>
      </c>
      <c r="AL20" s="79">
        <f>AL16</f>
        <v>39</v>
      </c>
      <c r="AM20" s="121">
        <v>85</v>
      </c>
      <c r="AN20" s="119">
        <f>+AN16+AN18</f>
        <v>125</v>
      </c>
      <c r="AO20" s="147">
        <f>AN20/AC20</f>
        <v>1</v>
      </c>
      <c r="AP20" s="202">
        <f>(R20+X20+AN20)/H20</f>
        <v>0.93799999999999994</v>
      </c>
      <c r="AQ20" s="479"/>
      <c r="AR20" s="476"/>
      <c r="AS20" s="476"/>
      <c r="AT20" s="476"/>
      <c r="AU20" s="476"/>
    </row>
    <row r="21" spans="1:49" s="49" customFormat="1" ht="102" customHeight="1" thickBot="1" x14ac:dyDescent="0.3">
      <c r="A21" s="530"/>
      <c r="B21" s="537"/>
      <c r="C21" s="520"/>
      <c r="D21" s="520"/>
      <c r="E21" s="520"/>
      <c r="F21" s="534"/>
      <c r="G21" s="36" t="s">
        <v>13</v>
      </c>
      <c r="H21" s="68">
        <f>H17+H19</f>
        <v>5082642604</v>
      </c>
      <c r="I21" s="205"/>
      <c r="J21" s="205"/>
      <c r="K21" s="205"/>
      <c r="L21" s="205"/>
      <c r="M21" s="66">
        <f>M17+M19</f>
        <v>807536000</v>
      </c>
      <c r="N21" s="66">
        <f>N17+N19</f>
        <v>807536000</v>
      </c>
      <c r="O21" s="66">
        <f>O17</f>
        <v>807536000</v>
      </c>
      <c r="P21" s="66">
        <v>807536000</v>
      </c>
      <c r="Q21" s="66">
        <f>+Q17+Q19</f>
        <v>855402500</v>
      </c>
      <c r="R21" s="66">
        <f>R17</f>
        <v>752679545</v>
      </c>
      <c r="S21" s="66">
        <f>S17+S19</f>
        <v>1400754020</v>
      </c>
      <c r="T21" s="66">
        <f>+T19+T17</f>
        <v>1750754020</v>
      </c>
      <c r="U21" s="66">
        <f>+U19+U17</f>
        <v>1400754020</v>
      </c>
      <c r="V21" s="66"/>
      <c r="W21" s="66">
        <f>W17+W19</f>
        <v>1397851420</v>
      </c>
      <c r="X21" s="66">
        <f>X17+X19</f>
        <v>1308460657</v>
      </c>
      <c r="Y21" s="66">
        <f>Y17+Y19</f>
        <v>1844364402</v>
      </c>
      <c r="Z21" s="66">
        <f t="shared" ref="Z21:AD21" si="3">Z17+Z19</f>
        <v>1844364402</v>
      </c>
      <c r="AA21" s="66">
        <f t="shared" si="3"/>
        <v>1844364402</v>
      </c>
      <c r="AB21" s="66">
        <f t="shared" si="3"/>
        <v>1844363395</v>
      </c>
      <c r="AC21" s="66">
        <f t="shared" si="3"/>
        <v>1844363395</v>
      </c>
      <c r="AD21" s="66">
        <f t="shared" si="3"/>
        <v>1756112845</v>
      </c>
      <c r="AE21" s="156">
        <f>AE17+AE19</f>
        <v>1177138000</v>
      </c>
      <c r="AF21" s="133"/>
      <c r="AG21" s="66"/>
      <c r="AH21" s="66"/>
      <c r="AI21" s="66"/>
      <c r="AJ21" s="134"/>
      <c r="AK21" s="157">
        <f>AK19+AK17</f>
        <v>250410017</v>
      </c>
      <c r="AL21" s="157">
        <f>AL19+AL17</f>
        <v>820251574</v>
      </c>
      <c r="AM21" s="157">
        <f>AM19+AM17</f>
        <v>1129874026</v>
      </c>
      <c r="AN21" s="157">
        <f>AN19+AN17</f>
        <v>1756112845</v>
      </c>
      <c r="AO21" s="147">
        <f>AN21/AC21</f>
        <v>0.95215121367120825</v>
      </c>
      <c r="AP21" s="117">
        <f>(R21+X21+AN21)/H21</f>
        <v>0.75103707744389736</v>
      </c>
      <c r="AQ21" s="480"/>
      <c r="AR21" s="477"/>
      <c r="AS21" s="477"/>
      <c r="AT21" s="477"/>
      <c r="AU21" s="477"/>
    </row>
    <row r="22" spans="1:49" s="50" customFormat="1" ht="31.5" customHeight="1" x14ac:dyDescent="0.2">
      <c r="A22" s="522" t="s">
        <v>14</v>
      </c>
      <c r="B22" s="523"/>
      <c r="C22" s="523"/>
      <c r="D22" s="523"/>
      <c r="E22" s="523"/>
      <c r="F22" s="524"/>
      <c r="G22" s="30" t="s">
        <v>9</v>
      </c>
      <c r="H22" s="89">
        <v>6312430545</v>
      </c>
      <c r="I22" s="212"/>
      <c r="J22" s="212"/>
      <c r="K22" s="212"/>
      <c r="L22" s="212"/>
      <c r="M22" s="89">
        <f>M17</f>
        <v>807536000</v>
      </c>
      <c r="N22" s="89">
        <f t="shared" ref="N22:AC22" si="4">+N11+N17</f>
        <v>1535378000</v>
      </c>
      <c r="O22" s="89">
        <f t="shared" si="4"/>
        <v>1535378000</v>
      </c>
      <c r="P22" s="89">
        <f t="shared" si="4"/>
        <v>1535378000</v>
      </c>
      <c r="Q22" s="89">
        <f t="shared" si="4"/>
        <v>1535378000</v>
      </c>
      <c r="R22" s="89">
        <f t="shared" si="4"/>
        <v>1424269545</v>
      </c>
      <c r="S22" s="89">
        <f t="shared" si="4"/>
        <v>1763875000</v>
      </c>
      <c r="T22" s="89">
        <f t="shared" si="4"/>
        <v>1763875000</v>
      </c>
      <c r="U22" s="89">
        <f t="shared" si="4"/>
        <v>1763875000</v>
      </c>
      <c r="V22" s="89">
        <f t="shared" si="4"/>
        <v>723018000</v>
      </c>
      <c r="W22" s="89">
        <f t="shared" si="4"/>
        <v>1763875000</v>
      </c>
      <c r="X22" s="89">
        <f t="shared" si="4"/>
        <v>1609169384</v>
      </c>
      <c r="Y22" s="89">
        <f t="shared" si="4"/>
        <v>2129310000</v>
      </c>
      <c r="Z22" s="90">
        <f>+Z11+Z17</f>
        <v>2129310000</v>
      </c>
      <c r="AA22" s="89">
        <f t="shared" si="4"/>
        <v>2129310000</v>
      </c>
      <c r="AB22" s="89">
        <f t="shared" si="4"/>
        <v>2129310000</v>
      </c>
      <c r="AC22" s="89">
        <f t="shared" si="4"/>
        <v>2129310000</v>
      </c>
      <c r="AD22" s="89">
        <f>+AD11+AD17</f>
        <v>2003798450</v>
      </c>
      <c r="AE22" s="89">
        <f>+AE11+AE17</f>
        <v>1857176000</v>
      </c>
      <c r="AF22" s="89"/>
      <c r="AG22" s="89"/>
      <c r="AH22" s="89"/>
      <c r="AI22" s="89"/>
      <c r="AJ22" s="158"/>
      <c r="AK22" s="159">
        <f>+AK11+AK17</f>
        <v>252325000</v>
      </c>
      <c r="AL22" s="89">
        <f>+AL11+AL17</f>
        <v>914312000</v>
      </c>
      <c r="AM22" s="89">
        <f>+AM11+AM17</f>
        <v>1094312000</v>
      </c>
      <c r="AN22" s="89">
        <f>+AN11+AN17</f>
        <v>2003798450</v>
      </c>
      <c r="AO22" s="147">
        <f t="shared" ref="AO22:AO24" si="5">AN22/AC22</f>
        <v>0.94105529490774009</v>
      </c>
      <c r="AP22" s="117">
        <f t="shared" ref="AP22:AP24" si="6">(R22+X22+AN22)/H22</f>
        <v>0.79798697872247237</v>
      </c>
      <c r="AQ22" s="469"/>
      <c r="AR22" s="469"/>
      <c r="AS22" s="469"/>
      <c r="AT22" s="469"/>
      <c r="AU22" s="470"/>
    </row>
    <row r="23" spans="1:49" s="50" customFormat="1" ht="28.5" customHeight="1" x14ac:dyDescent="0.2">
      <c r="A23" s="522"/>
      <c r="B23" s="523"/>
      <c r="C23" s="523"/>
      <c r="D23" s="523"/>
      <c r="E23" s="523"/>
      <c r="F23" s="524"/>
      <c r="G23" s="34" t="s">
        <v>11</v>
      </c>
      <c r="H23" s="91">
        <f>H13+H19</f>
        <v>1829912765</v>
      </c>
      <c r="I23" s="213"/>
      <c r="J23" s="213"/>
      <c r="K23" s="213"/>
      <c r="L23" s="213"/>
      <c r="M23" s="213"/>
      <c r="N23" s="213"/>
      <c r="O23" s="213"/>
      <c r="P23" s="213"/>
      <c r="Q23" s="213"/>
      <c r="R23" s="213"/>
      <c r="S23" s="91">
        <f t="shared" ref="S23:AN23" si="7">+S19+S13</f>
        <v>882189887</v>
      </c>
      <c r="T23" s="91">
        <f t="shared" si="7"/>
        <v>1232189887</v>
      </c>
      <c r="U23" s="91">
        <f t="shared" si="7"/>
        <v>882189887</v>
      </c>
      <c r="V23" s="91">
        <f t="shared" si="7"/>
        <v>509449867</v>
      </c>
      <c r="W23" s="91">
        <f t="shared" si="7"/>
        <v>874818887</v>
      </c>
      <c r="X23" s="91">
        <f t="shared" si="7"/>
        <v>866775820</v>
      </c>
      <c r="Y23" s="91">
        <f t="shared" si="7"/>
        <v>963136945</v>
      </c>
      <c r="Z23" s="92">
        <f t="shared" si="7"/>
        <v>963136945</v>
      </c>
      <c r="AA23" s="91">
        <f>+AA19+AA13</f>
        <v>963136945</v>
      </c>
      <c r="AB23" s="91">
        <f t="shared" si="7"/>
        <v>963135938</v>
      </c>
      <c r="AC23" s="91">
        <f t="shared" si="7"/>
        <v>963135938</v>
      </c>
      <c r="AD23" s="91">
        <f>+AD19+AD13</f>
        <v>920583272</v>
      </c>
      <c r="AE23" s="91">
        <f t="shared" si="7"/>
        <v>0</v>
      </c>
      <c r="AF23" s="91">
        <f t="shared" si="7"/>
        <v>0</v>
      </c>
      <c r="AG23" s="91">
        <f t="shared" si="7"/>
        <v>0</v>
      </c>
      <c r="AH23" s="91">
        <f t="shared" si="7"/>
        <v>0</v>
      </c>
      <c r="AI23" s="91">
        <f t="shared" si="7"/>
        <v>0</v>
      </c>
      <c r="AJ23" s="160">
        <f t="shared" si="7"/>
        <v>0</v>
      </c>
      <c r="AK23" s="161">
        <f t="shared" si="7"/>
        <v>159546283</v>
      </c>
      <c r="AL23" s="91">
        <f t="shared" si="7"/>
        <v>276904339</v>
      </c>
      <c r="AM23" s="91">
        <f>+AM19+AM13</f>
        <v>667156218</v>
      </c>
      <c r="AN23" s="91">
        <f t="shared" si="7"/>
        <v>920583272</v>
      </c>
      <c r="AO23" s="147">
        <f t="shared" si="5"/>
        <v>0.95581862920787408</v>
      </c>
      <c r="AP23" s="117">
        <f t="shared" si="6"/>
        <v>0.9767455182487893</v>
      </c>
      <c r="AQ23" s="471"/>
      <c r="AR23" s="471"/>
      <c r="AS23" s="471"/>
      <c r="AT23" s="471"/>
      <c r="AU23" s="472"/>
    </row>
    <row r="24" spans="1:49" s="50" customFormat="1" ht="35.25" customHeight="1" thickBot="1" x14ac:dyDescent="0.25">
      <c r="A24" s="525"/>
      <c r="B24" s="526"/>
      <c r="C24" s="526"/>
      <c r="D24" s="526"/>
      <c r="E24" s="526"/>
      <c r="F24" s="527"/>
      <c r="G24" s="33" t="s">
        <v>14</v>
      </c>
      <c r="H24" s="93">
        <f>H22+H23</f>
        <v>8142343310</v>
      </c>
      <c r="I24" s="214"/>
      <c r="J24" s="214"/>
      <c r="K24" s="214"/>
      <c r="L24" s="214"/>
      <c r="M24" s="93">
        <f>M22</f>
        <v>807536000</v>
      </c>
      <c r="N24" s="93">
        <f>+N22</f>
        <v>1535378000</v>
      </c>
      <c r="O24" s="93">
        <f>+O22</f>
        <v>1535378000</v>
      </c>
      <c r="P24" s="93">
        <f>+P22</f>
        <v>1535378000</v>
      </c>
      <c r="Q24" s="93">
        <f>+Q22</f>
        <v>1535378000</v>
      </c>
      <c r="R24" s="93">
        <f>+R22</f>
        <v>1424269545</v>
      </c>
      <c r="S24" s="93">
        <f t="shared" ref="S24:AD24" si="8">+S22+S23</f>
        <v>2646064887</v>
      </c>
      <c r="T24" s="93">
        <f t="shared" si="8"/>
        <v>2996064887</v>
      </c>
      <c r="U24" s="93">
        <f t="shared" si="8"/>
        <v>2646064887</v>
      </c>
      <c r="V24" s="93">
        <f t="shared" si="8"/>
        <v>1232467867</v>
      </c>
      <c r="W24" s="93">
        <f t="shared" si="8"/>
        <v>2638693887</v>
      </c>
      <c r="X24" s="93">
        <f t="shared" si="8"/>
        <v>2475945204</v>
      </c>
      <c r="Y24" s="93">
        <f t="shared" si="8"/>
        <v>3092446945</v>
      </c>
      <c r="Z24" s="93">
        <f t="shared" si="8"/>
        <v>3092446945</v>
      </c>
      <c r="AA24" s="93">
        <f t="shared" si="8"/>
        <v>3092446945</v>
      </c>
      <c r="AB24" s="93">
        <f t="shared" si="8"/>
        <v>3092445938</v>
      </c>
      <c r="AC24" s="93">
        <f t="shared" si="8"/>
        <v>3092445938</v>
      </c>
      <c r="AD24" s="93">
        <f t="shared" si="8"/>
        <v>2924381722</v>
      </c>
      <c r="AE24" s="93">
        <f t="shared" ref="AE24:AN24" si="9">+AE22</f>
        <v>1857176000</v>
      </c>
      <c r="AF24" s="93">
        <f t="shared" si="9"/>
        <v>0</v>
      </c>
      <c r="AG24" s="93">
        <f t="shared" si="9"/>
        <v>0</v>
      </c>
      <c r="AH24" s="93">
        <f t="shared" si="9"/>
        <v>0</v>
      </c>
      <c r="AI24" s="93">
        <f t="shared" si="9"/>
        <v>0</v>
      </c>
      <c r="AJ24" s="162">
        <f t="shared" si="9"/>
        <v>0</v>
      </c>
      <c r="AK24" s="163">
        <f>+AK22+AK23</f>
        <v>411871283</v>
      </c>
      <c r="AL24" s="93">
        <f t="shared" si="9"/>
        <v>914312000</v>
      </c>
      <c r="AM24" s="93">
        <f>+AM22+AM23</f>
        <v>1761468218</v>
      </c>
      <c r="AN24" s="93">
        <f t="shared" si="9"/>
        <v>2003798450</v>
      </c>
      <c r="AO24" s="147">
        <f t="shared" si="5"/>
        <v>0.6479655554774002</v>
      </c>
      <c r="AP24" s="117">
        <f t="shared" si="6"/>
        <v>0.72510000797301188</v>
      </c>
      <c r="AQ24" s="473"/>
      <c r="AR24" s="473"/>
      <c r="AS24" s="473"/>
      <c r="AT24" s="473"/>
      <c r="AU24" s="474"/>
      <c r="AV24" s="51"/>
      <c r="AW24" s="51"/>
    </row>
    <row r="26" spans="1:49" x14ac:dyDescent="0.25">
      <c r="AB26" s="125"/>
    </row>
    <row r="27" spans="1:49" x14ac:dyDescent="0.25">
      <c r="G27" s="38" t="s">
        <v>91</v>
      </c>
      <c r="H27" s="1"/>
      <c r="I27" s="1"/>
      <c r="J27" s="1"/>
      <c r="K27" s="1"/>
      <c r="L27" s="1"/>
      <c r="M27" s="1"/>
    </row>
    <row r="28" spans="1:49" ht="15.75" customHeight="1" x14ac:dyDescent="0.25">
      <c r="G28" s="40" t="s">
        <v>92</v>
      </c>
      <c r="H28" s="538" t="s">
        <v>93</v>
      </c>
      <c r="I28" s="538"/>
      <c r="J28" s="538"/>
      <c r="K28" s="538"/>
      <c r="L28" s="540" t="s">
        <v>94</v>
      </c>
      <c r="M28" s="540"/>
      <c r="N28" s="540"/>
    </row>
    <row r="29" spans="1:49" x14ac:dyDescent="0.25">
      <c r="G29" s="39">
        <v>11</v>
      </c>
      <c r="H29" s="539" t="s">
        <v>95</v>
      </c>
      <c r="I29" s="539"/>
      <c r="J29" s="539"/>
      <c r="K29" s="539"/>
      <c r="L29" s="541" t="s">
        <v>97</v>
      </c>
      <c r="M29" s="541"/>
      <c r="N29" s="541"/>
    </row>
  </sheetData>
  <mergeCells count="58">
    <mergeCell ref="H28:K28"/>
    <mergeCell ref="H29:K29"/>
    <mergeCell ref="L28:N28"/>
    <mergeCell ref="L29:N29"/>
    <mergeCell ref="AO7:AO9"/>
    <mergeCell ref="H7:H9"/>
    <mergeCell ref="AK8:AN8"/>
    <mergeCell ref="AK7:AN7"/>
    <mergeCell ref="S8:X8"/>
    <mergeCell ref="Y8:AD8"/>
    <mergeCell ref="C10:C15"/>
    <mergeCell ref="D10:D15"/>
    <mergeCell ref="E10:E15"/>
    <mergeCell ref="A22:F24"/>
    <mergeCell ref="A10:A15"/>
    <mergeCell ref="A16:A21"/>
    <mergeCell ref="F10:F15"/>
    <mergeCell ref="B10:B15"/>
    <mergeCell ref="B16:B21"/>
    <mergeCell ref="C16:C21"/>
    <mergeCell ref="D16:D21"/>
    <mergeCell ref="E16:E21"/>
    <mergeCell ref="F16:F21"/>
    <mergeCell ref="AM3:AU3"/>
    <mergeCell ref="F1:AU1"/>
    <mergeCell ref="F3:AL3"/>
    <mergeCell ref="Q4:AU4"/>
    <mergeCell ref="Q5:AU5"/>
    <mergeCell ref="F2:AU2"/>
    <mergeCell ref="A1:E3"/>
    <mergeCell ref="A4:P4"/>
    <mergeCell ref="A5:P5"/>
    <mergeCell ref="A7:A9"/>
    <mergeCell ref="F7:F9"/>
    <mergeCell ref="I8:L8"/>
    <mergeCell ref="M8:R8"/>
    <mergeCell ref="B7:D8"/>
    <mergeCell ref="E7:E9"/>
    <mergeCell ref="G7:G9"/>
    <mergeCell ref="AP7:AP9"/>
    <mergeCell ref="J7:AJ7"/>
    <mergeCell ref="AR7:AR9"/>
    <mergeCell ref="AQ7:AQ9"/>
    <mergeCell ref="AS7:AS9"/>
    <mergeCell ref="AE8:AJ8"/>
    <mergeCell ref="AU7:AU9"/>
    <mergeCell ref="AT7:AT9"/>
    <mergeCell ref="AQ22:AU24"/>
    <mergeCell ref="AU10:AU15"/>
    <mergeCell ref="AR10:AR15"/>
    <mergeCell ref="AS10:AS15"/>
    <mergeCell ref="AT10:AT15"/>
    <mergeCell ref="AQ10:AQ15"/>
    <mergeCell ref="AQ16:AQ21"/>
    <mergeCell ref="AR16:AR21"/>
    <mergeCell ref="AS16:AS21"/>
    <mergeCell ref="AT16:AT21"/>
    <mergeCell ref="AU16:AU21"/>
  </mergeCells>
  <dataValidations count="1">
    <dataValidation type="list" allowBlank="1" showErrorMessage="1" sqref="D16 D10" xr:uid="{00000000-0002-0000-0100-000000000000}">
      <formula1>#REF!</formula1>
    </dataValidation>
  </dataValidations>
  <printOptions horizontalCentered="1" verticalCentered="1"/>
  <pageMargins left="0" right="0" top="0" bottom="0" header="0.31496062992125984" footer="0"/>
  <pageSetup scale="14" orientation="landscape" r:id="rId1"/>
  <headerFooter>
    <oddFooter>&amp;C&amp;G</oddFooter>
  </headerFooter>
  <colBreaks count="1" manualBreakCount="1">
    <brk id="45"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94"/>
  <sheetViews>
    <sheetView zoomScale="68" zoomScaleNormal="68" workbookViewId="0">
      <selection activeCell="K7" sqref="K7"/>
    </sheetView>
  </sheetViews>
  <sheetFormatPr baseColWidth="10" defaultRowHeight="12.75" x14ac:dyDescent="0.25"/>
  <cols>
    <col min="1" max="1" width="13.85546875" style="7" customWidth="1"/>
    <col min="2" max="2" width="18.42578125" style="7" customWidth="1"/>
    <col min="3" max="3" width="25" style="18" customWidth="1"/>
    <col min="4" max="4" width="6.140625" style="7" customWidth="1"/>
    <col min="5" max="5" width="7.85546875" style="7" customWidth="1"/>
    <col min="6" max="6" width="11.7109375" style="7" customWidth="1"/>
    <col min="7" max="7" width="7" style="7" customWidth="1"/>
    <col min="8" max="8" width="7.85546875" style="7" customWidth="1"/>
    <col min="9" max="9" width="7" style="7" customWidth="1"/>
    <col min="10" max="10" width="8.42578125" style="7" customWidth="1"/>
    <col min="11" max="11" width="9.140625" style="7" customWidth="1"/>
    <col min="12" max="12" width="11.5703125" style="7" customWidth="1"/>
    <col min="13" max="13" width="11" style="7" customWidth="1"/>
    <col min="14" max="14" width="10" style="8" customWidth="1"/>
    <col min="15" max="18" width="9.5703125" style="8" customWidth="1"/>
    <col min="19" max="19" width="10.140625" style="8" customWidth="1"/>
    <col min="20" max="20" width="8.85546875" style="8" customWidth="1"/>
    <col min="21" max="21" width="9" style="8" customWidth="1"/>
    <col min="22" max="22" width="71.42578125" style="11" customWidth="1"/>
    <col min="23" max="23" width="11.42578125" style="11"/>
    <col min="24" max="24" width="16.140625" style="11" customWidth="1"/>
    <col min="25" max="33" width="11.42578125" style="11"/>
    <col min="34" max="16384" width="11.42578125" style="7"/>
  </cols>
  <sheetData>
    <row r="1" spans="1:42" s="9" customFormat="1" ht="29.25" customHeight="1" x14ac:dyDescent="0.25">
      <c r="A1" s="487"/>
      <c r="B1" s="488"/>
      <c r="C1" s="488"/>
      <c r="D1" s="589" t="s">
        <v>100</v>
      </c>
      <c r="E1" s="590"/>
      <c r="F1" s="590"/>
      <c r="G1" s="590"/>
      <c r="H1" s="590"/>
      <c r="I1" s="590"/>
      <c r="J1" s="590"/>
      <c r="K1" s="590"/>
      <c r="L1" s="590"/>
      <c r="M1" s="590"/>
      <c r="N1" s="590"/>
      <c r="O1" s="590"/>
      <c r="P1" s="590"/>
      <c r="Q1" s="590"/>
      <c r="R1" s="590"/>
      <c r="S1" s="590"/>
      <c r="T1" s="590"/>
      <c r="U1" s="590"/>
      <c r="V1" s="591"/>
    </row>
    <row r="2" spans="1:42" s="9" customFormat="1" ht="57.75" customHeight="1" x14ac:dyDescent="0.25">
      <c r="A2" s="412"/>
      <c r="B2" s="413"/>
      <c r="C2" s="413"/>
      <c r="D2" s="592" t="s">
        <v>99</v>
      </c>
      <c r="E2" s="593"/>
      <c r="F2" s="593"/>
      <c r="G2" s="593"/>
      <c r="H2" s="593"/>
      <c r="I2" s="593"/>
      <c r="J2" s="593"/>
      <c r="K2" s="593"/>
      <c r="L2" s="593"/>
      <c r="M2" s="593"/>
      <c r="N2" s="593"/>
      <c r="O2" s="593"/>
      <c r="P2" s="593"/>
      <c r="Q2" s="593"/>
      <c r="R2" s="593"/>
      <c r="S2" s="593"/>
      <c r="T2" s="593"/>
      <c r="U2" s="593"/>
      <c r="V2" s="594"/>
    </row>
    <row r="3" spans="1:42" s="9" customFormat="1" ht="27" customHeight="1" thickBot="1" x14ac:dyDescent="0.3">
      <c r="A3" s="491"/>
      <c r="B3" s="492"/>
      <c r="C3" s="492"/>
      <c r="D3" s="605" t="s">
        <v>89</v>
      </c>
      <c r="E3" s="606"/>
      <c r="F3" s="606"/>
      <c r="G3" s="606"/>
      <c r="H3" s="606"/>
      <c r="I3" s="606"/>
      <c r="J3" s="606"/>
      <c r="K3" s="606"/>
      <c r="L3" s="606"/>
      <c r="M3" s="606"/>
      <c r="N3" s="606"/>
      <c r="O3" s="606"/>
      <c r="P3" s="606"/>
      <c r="Q3" s="606"/>
      <c r="R3" s="606"/>
      <c r="S3" s="606"/>
      <c r="T3" s="606"/>
      <c r="U3" s="607"/>
      <c r="V3" s="234" t="s">
        <v>90</v>
      </c>
    </row>
    <row r="4" spans="1:42" s="9" customFormat="1" ht="30" customHeight="1" x14ac:dyDescent="0.25">
      <c r="A4" s="439" t="s">
        <v>0</v>
      </c>
      <c r="B4" s="440"/>
      <c r="C4" s="440"/>
      <c r="D4" s="600" t="s">
        <v>103</v>
      </c>
      <c r="E4" s="600"/>
      <c r="F4" s="600"/>
      <c r="G4" s="600"/>
      <c r="H4" s="600"/>
      <c r="I4" s="600"/>
      <c r="J4" s="600"/>
      <c r="K4" s="600"/>
      <c r="L4" s="600"/>
      <c r="M4" s="600"/>
      <c r="N4" s="600"/>
      <c r="O4" s="600"/>
      <c r="P4" s="600"/>
      <c r="Q4" s="600"/>
      <c r="R4" s="600"/>
      <c r="S4" s="600"/>
      <c r="T4" s="600"/>
      <c r="U4" s="600"/>
      <c r="V4" s="600"/>
    </row>
    <row r="5" spans="1:42" s="9" customFormat="1" ht="63" customHeight="1" thickBot="1" x14ac:dyDescent="0.3">
      <c r="A5" s="497" t="s">
        <v>2</v>
      </c>
      <c r="B5" s="498"/>
      <c r="C5" s="498"/>
      <c r="D5" s="600" t="s">
        <v>104</v>
      </c>
      <c r="E5" s="600"/>
      <c r="F5" s="600"/>
      <c r="G5" s="600"/>
      <c r="H5" s="600"/>
      <c r="I5" s="600"/>
      <c r="J5" s="600"/>
      <c r="K5" s="600"/>
      <c r="L5" s="600"/>
      <c r="M5" s="600"/>
      <c r="N5" s="600"/>
      <c r="O5" s="600"/>
      <c r="P5" s="600"/>
      <c r="Q5" s="600"/>
      <c r="R5" s="600"/>
      <c r="S5" s="600"/>
      <c r="T5" s="600"/>
      <c r="U5" s="600"/>
      <c r="V5" s="600"/>
    </row>
    <row r="6" spans="1:42" s="10" customFormat="1" ht="52.5" customHeight="1" x14ac:dyDescent="0.25">
      <c r="A6" s="601" t="s">
        <v>32</v>
      </c>
      <c r="B6" s="603" t="s">
        <v>33</v>
      </c>
      <c r="C6" s="595" t="s">
        <v>34</v>
      </c>
      <c r="D6" s="597" t="s">
        <v>35</v>
      </c>
      <c r="E6" s="598"/>
      <c r="F6" s="599" t="s">
        <v>139</v>
      </c>
      <c r="G6" s="599"/>
      <c r="H6" s="599"/>
      <c r="I6" s="599"/>
      <c r="J6" s="599"/>
      <c r="K6" s="599"/>
      <c r="L6" s="599"/>
      <c r="M6" s="599"/>
      <c r="N6" s="599"/>
      <c r="O6" s="599"/>
      <c r="P6" s="599"/>
      <c r="Q6" s="599"/>
      <c r="R6" s="599"/>
      <c r="S6" s="599"/>
      <c r="T6" s="615" t="s">
        <v>39</v>
      </c>
      <c r="U6" s="615"/>
      <c r="V6" s="608" t="s">
        <v>148</v>
      </c>
    </row>
    <row r="7" spans="1:42" s="10" customFormat="1" ht="66" customHeight="1" thickBot="1" x14ac:dyDescent="0.3">
      <c r="A7" s="602"/>
      <c r="B7" s="604"/>
      <c r="C7" s="596"/>
      <c r="D7" s="101" t="s">
        <v>36</v>
      </c>
      <c r="E7" s="101" t="s">
        <v>37</v>
      </c>
      <c r="F7" s="101" t="s">
        <v>38</v>
      </c>
      <c r="G7" s="102" t="s">
        <v>15</v>
      </c>
      <c r="H7" s="102" t="s">
        <v>16</v>
      </c>
      <c r="I7" s="102" t="s">
        <v>17</v>
      </c>
      <c r="J7" s="102" t="s">
        <v>18</v>
      </c>
      <c r="K7" s="102" t="s">
        <v>19</v>
      </c>
      <c r="L7" s="102" t="s">
        <v>20</v>
      </c>
      <c r="M7" s="102" t="s">
        <v>21</v>
      </c>
      <c r="N7" s="102" t="s">
        <v>22</v>
      </c>
      <c r="O7" s="102" t="s">
        <v>23</v>
      </c>
      <c r="P7" s="102" t="s">
        <v>24</v>
      </c>
      <c r="Q7" s="102" t="s">
        <v>25</v>
      </c>
      <c r="R7" s="102" t="s">
        <v>26</v>
      </c>
      <c r="S7" s="99" t="s">
        <v>27</v>
      </c>
      <c r="T7" s="99" t="s">
        <v>40</v>
      </c>
      <c r="U7" s="99" t="s">
        <v>41</v>
      </c>
      <c r="V7" s="609"/>
    </row>
    <row r="8" spans="1:42" s="59" customFormat="1" ht="35.25" customHeight="1" thickBot="1" x14ac:dyDescent="0.25">
      <c r="A8" s="617" t="s">
        <v>125</v>
      </c>
      <c r="B8" s="619" t="s">
        <v>126</v>
      </c>
      <c r="C8" s="575" t="s">
        <v>127</v>
      </c>
      <c r="D8" s="552" t="s">
        <v>128</v>
      </c>
      <c r="E8" s="552"/>
      <c r="F8" s="104" t="s">
        <v>28</v>
      </c>
      <c r="G8" s="219">
        <v>5.0000000000000001E-3</v>
      </c>
      <c r="H8" s="219">
        <v>1.4999999999999999E-2</v>
      </c>
      <c r="I8" s="219">
        <v>3.5000000000000003E-2</v>
      </c>
      <c r="J8" s="219">
        <v>0.02</v>
      </c>
      <c r="K8" s="219">
        <v>0.105</v>
      </c>
      <c r="L8" s="219">
        <v>0.13</v>
      </c>
      <c r="M8" s="219">
        <v>0.15</v>
      </c>
      <c r="N8" s="219">
        <v>0.15</v>
      </c>
      <c r="O8" s="219">
        <v>9.5000000000000001E-2</v>
      </c>
      <c r="P8" s="219">
        <v>9.5000000000000001E-2</v>
      </c>
      <c r="Q8" s="219">
        <v>0.105</v>
      </c>
      <c r="R8" s="220">
        <v>9.5000000000000001E-2</v>
      </c>
      <c r="S8" s="105">
        <f t="shared" ref="S8:S23" si="0">SUM(G8:R8)</f>
        <v>0.99999999999999989</v>
      </c>
      <c r="T8" s="610">
        <f>SUM(U8:U13)</f>
        <v>0.5</v>
      </c>
      <c r="U8" s="587">
        <v>0.1</v>
      </c>
      <c r="V8" s="588" t="s">
        <v>149</v>
      </c>
      <c r="W8" s="58"/>
      <c r="X8" s="58"/>
      <c r="Y8" s="58"/>
      <c r="Z8" s="58"/>
      <c r="AA8" s="58"/>
      <c r="AB8" s="58"/>
      <c r="AC8" s="58"/>
      <c r="AD8" s="58"/>
      <c r="AE8" s="58"/>
      <c r="AF8" s="58"/>
      <c r="AG8" s="58"/>
      <c r="AH8" s="58"/>
      <c r="AI8" s="58"/>
      <c r="AJ8" s="58"/>
      <c r="AK8" s="58"/>
      <c r="AL8" s="58"/>
      <c r="AM8" s="58"/>
      <c r="AN8" s="58"/>
      <c r="AO8" s="58"/>
      <c r="AP8" s="58"/>
    </row>
    <row r="9" spans="1:42" s="59" customFormat="1" ht="78" customHeight="1" thickBot="1" x14ac:dyDescent="0.25">
      <c r="A9" s="618"/>
      <c r="B9" s="620"/>
      <c r="C9" s="576"/>
      <c r="D9" s="548"/>
      <c r="E9" s="548"/>
      <c r="F9" s="106" t="s">
        <v>29</v>
      </c>
      <c r="G9" s="94">
        <v>5.0000000000000001E-3</v>
      </c>
      <c r="H9" s="94">
        <v>1.4999999999999999E-2</v>
      </c>
      <c r="I9" s="94">
        <v>3.5000000000000003E-2</v>
      </c>
      <c r="J9" s="94">
        <v>0.02</v>
      </c>
      <c r="K9" s="94">
        <v>0.105</v>
      </c>
      <c r="L9" s="94">
        <v>0.13</v>
      </c>
      <c r="M9" s="94">
        <v>0.15</v>
      </c>
      <c r="N9" s="94">
        <v>0.15</v>
      </c>
      <c r="O9" s="94">
        <v>9.5000000000000001E-2</v>
      </c>
      <c r="P9" s="221">
        <v>9.5000000000000001E-2</v>
      </c>
      <c r="Q9" s="221">
        <v>0.105</v>
      </c>
      <c r="R9" s="222">
        <v>9.5000000000000001E-2</v>
      </c>
      <c r="S9" s="97">
        <f t="shared" si="0"/>
        <v>0.99999999999999989</v>
      </c>
      <c r="T9" s="611"/>
      <c r="U9" s="579"/>
      <c r="V9" s="581"/>
      <c r="W9" s="58"/>
      <c r="X9" s="123"/>
      <c r="Y9" s="58"/>
      <c r="Z9" s="58"/>
      <c r="AA9" s="58"/>
      <c r="AB9" s="58"/>
      <c r="AC9" s="58"/>
      <c r="AD9" s="58"/>
      <c r="AE9" s="58"/>
      <c r="AF9" s="58"/>
      <c r="AG9" s="58"/>
      <c r="AH9" s="58"/>
      <c r="AI9" s="58"/>
      <c r="AJ9" s="58"/>
      <c r="AK9" s="58"/>
      <c r="AL9" s="58"/>
      <c r="AM9" s="58"/>
      <c r="AN9" s="58"/>
      <c r="AO9" s="58"/>
      <c r="AP9" s="58"/>
    </row>
    <row r="10" spans="1:42" s="59" customFormat="1" ht="67.5" customHeight="1" x14ac:dyDescent="0.2">
      <c r="A10" s="618"/>
      <c r="B10" s="620"/>
      <c r="C10" s="577" t="s">
        <v>129</v>
      </c>
      <c r="D10" s="546" t="s">
        <v>128</v>
      </c>
      <c r="E10" s="546"/>
      <c r="F10" s="103" t="s">
        <v>28</v>
      </c>
      <c r="G10" s="94">
        <v>5.0000000000000001E-3</v>
      </c>
      <c r="H10" s="94">
        <v>1.2E-2</v>
      </c>
      <c r="I10" s="94">
        <v>3.5000000000000003E-2</v>
      </c>
      <c r="J10" s="94">
        <v>0.01</v>
      </c>
      <c r="K10" s="94">
        <v>0.114</v>
      </c>
      <c r="L10" s="94">
        <v>0.13</v>
      </c>
      <c r="M10" s="94">
        <v>0.154</v>
      </c>
      <c r="N10" s="94">
        <v>0.153</v>
      </c>
      <c r="O10" s="94">
        <v>9.4E-2</v>
      </c>
      <c r="P10" s="94">
        <v>9.8000000000000004E-2</v>
      </c>
      <c r="Q10" s="94">
        <v>0.10199999999999999</v>
      </c>
      <c r="R10" s="223">
        <v>9.2999999999999999E-2</v>
      </c>
      <c r="S10" s="100">
        <f t="shared" si="0"/>
        <v>1</v>
      </c>
      <c r="T10" s="611"/>
      <c r="U10" s="578">
        <v>0.3</v>
      </c>
      <c r="V10" s="588" t="s">
        <v>150</v>
      </c>
      <c r="W10" s="58"/>
      <c r="X10" s="123"/>
      <c r="Y10" s="58"/>
      <c r="Z10" s="58"/>
      <c r="AA10" s="58"/>
      <c r="AB10" s="58"/>
      <c r="AC10" s="58"/>
      <c r="AD10" s="58"/>
      <c r="AE10" s="58"/>
      <c r="AF10" s="58"/>
      <c r="AG10" s="58"/>
      <c r="AH10" s="58"/>
      <c r="AI10" s="58"/>
      <c r="AJ10" s="58"/>
      <c r="AK10" s="58"/>
      <c r="AL10" s="58"/>
      <c r="AM10" s="58"/>
      <c r="AN10" s="58"/>
      <c r="AO10" s="58"/>
      <c r="AP10" s="58"/>
    </row>
    <row r="11" spans="1:42" s="59" customFormat="1" ht="38.25" customHeight="1" x14ac:dyDescent="0.2">
      <c r="A11" s="618"/>
      <c r="B11" s="620"/>
      <c r="C11" s="576"/>
      <c r="D11" s="548"/>
      <c r="E11" s="548"/>
      <c r="F11" s="106" t="s">
        <v>29</v>
      </c>
      <c r="G11" s="94">
        <v>5.0000000000000001E-3</v>
      </c>
      <c r="H11" s="94">
        <v>1.2E-2</v>
      </c>
      <c r="I11" s="94">
        <v>3.5000000000000003E-2</v>
      </c>
      <c r="J11" s="94">
        <v>0.01</v>
      </c>
      <c r="K11" s="94">
        <v>0.114</v>
      </c>
      <c r="L11" s="94">
        <v>0.13</v>
      </c>
      <c r="M11" s="94">
        <v>0.154</v>
      </c>
      <c r="N11" s="94">
        <v>0.153</v>
      </c>
      <c r="O11" s="94">
        <v>9.4E-2</v>
      </c>
      <c r="P11" s="224">
        <v>9.8000000000000004E-2</v>
      </c>
      <c r="Q11" s="224">
        <v>0.10199999999999999</v>
      </c>
      <c r="R11" s="225">
        <v>9.2999999999999999E-2</v>
      </c>
      <c r="S11" s="97">
        <f>SUM(G11:R11)</f>
        <v>1</v>
      </c>
      <c r="T11" s="611"/>
      <c r="U11" s="579"/>
      <c r="V11" s="581"/>
      <c r="W11" s="58"/>
      <c r="X11" s="58"/>
      <c r="Y11" s="58"/>
      <c r="Z11" s="58"/>
      <c r="AA11" s="58"/>
      <c r="AB11" s="58"/>
      <c r="AC11" s="58"/>
      <c r="AD11" s="58"/>
      <c r="AE11" s="58"/>
      <c r="AF11" s="58"/>
      <c r="AG11" s="58"/>
      <c r="AH11" s="58"/>
      <c r="AI11" s="58"/>
      <c r="AJ11" s="58"/>
      <c r="AK11" s="58"/>
      <c r="AL11" s="58"/>
      <c r="AM11" s="58"/>
      <c r="AN11" s="58"/>
      <c r="AO11" s="58"/>
      <c r="AP11" s="58"/>
    </row>
    <row r="12" spans="1:42" s="59" customFormat="1" ht="48.75" customHeight="1" x14ac:dyDescent="0.2">
      <c r="A12" s="618"/>
      <c r="B12" s="620"/>
      <c r="C12" s="577" t="s">
        <v>130</v>
      </c>
      <c r="D12" s="546" t="s">
        <v>128</v>
      </c>
      <c r="E12" s="546"/>
      <c r="F12" s="103" t="s">
        <v>28</v>
      </c>
      <c r="G12" s="94">
        <v>5.0000000000000001E-3</v>
      </c>
      <c r="H12" s="94">
        <v>0.05</v>
      </c>
      <c r="I12" s="94">
        <v>0.01</v>
      </c>
      <c r="J12" s="94">
        <v>0.02</v>
      </c>
      <c r="K12" s="94">
        <v>8.4000000000000005E-2</v>
      </c>
      <c r="L12" s="94">
        <v>0.23100000000000001</v>
      </c>
      <c r="M12" s="94">
        <v>0.1</v>
      </c>
      <c r="N12" s="94">
        <v>0.1</v>
      </c>
      <c r="O12" s="94">
        <v>0.15</v>
      </c>
      <c r="P12" s="94">
        <v>0.15</v>
      </c>
      <c r="Q12" s="94">
        <v>0.1</v>
      </c>
      <c r="R12" s="223"/>
      <c r="S12" s="100">
        <f t="shared" si="0"/>
        <v>1</v>
      </c>
      <c r="T12" s="611"/>
      <c r="U12" s="578">
        <v>0.1</v>
      </c>
      <c r="V12" s="580" t="s">
        <v>151</v>
      </c>
      <c r="W12" s="58"/>
      <c r="X12" s="58"/>
      <c r="Y12" s="58"/>
      <c r="Z12" s="58"/>
      <c r="AA12" s="58"/>
      <c r="AB12" s="58"/>
      <c r="AC12" s="58"/>
      <c r="AD12" s="58"/>
      <c r="AE12" s="58"/>
      <c r="AF12" s="58"/>
      <c r="AG12" s="58"/>
      <c r="AH12" s="58"/>
      <c r="AI12" s="58"/>
      <c r="AJ12" s="58"/>
      <c r="AK12" s="58"/>
      <c r="AL12" s="58"/>
      <c r="AM12" s="58"/>
      <c r="AN12" s="58"/>
      <c r="AO12" s="58"/>
      <c r="AP12" s="58"/>
    </row>
    <row r="13" spans="1:42" s="59" customFormat="1" ht="48.75" customHeight="1" thickBot="1" x14ac:dyDescent="0.25">
      <c r="A13" s="618"/>
      <c r="B13" s="621"/>
      <c r="C13" s="616"/>
      <c r="D13" s="613"/>
      <c r="E13" s="613"/>
      <c r="F13" s="107" t="s">
        <v>29</v>
      </c>
      <c r="G13" s="226">
        <v>5.0000000000000001E-3</v>
      </c>
      <c r="H13" s="226">
        <v>0.05</v>
      </c>
      <c r="I13" s="226">
        <v>0.01</v>
      </c>
      <c r="J13" s="226">
        <v>0.02</v>
      </c>
      <c r="K13" s="226">
        <v>8.4000000000000005E-2</v>
      </c>
      <c r="L13" s="226">
        <v>0.23100000000000001</v>
      </c>
      <c r="M13" s="226">
        <v>0.25</v>
      </c>
      <c r="N13" s="226">
        <v>0.1</v>
      </c>
      <c r="O13" s="226">
        <v>0.15</v>
      </c>
      <c r="P13" s="224">
        <v>0.05</v>
      </c>
      <c r="Q13" s="224">
        <v>0.05</v>
      </c>
      <c r="R13" s="98"/>
      <c r="S13" s="108">
        <f t="shared" si="0"/>
        <v>1</v>
      </c>
      <c r="T13" s="612"/>
      <c r="U13" s="614"/>
      <c r="V13" s="584"/>
      <c r="W13" s="58"/>
      <c r="X13" s="123"/>
      <c r="Y13" s="58"/>
      <c r="Z13" s="58"/>
      <c r="AA13" s="58"/>
      <c r="AB13" s="58"/>
      <c r="AC13" s="58"/>
      <c r="AD13" s="58"/>
      <c r="AE13" s="58"/>
      <c r="AF13" s="58"/>
      <c r="AG13" s="58"/>
      <c r="AH13" s="58"/>
      <c r="AI13" s="58"/>
      <c r="AJ13" s="58"/>
      <c r="AK13" s="58"/>
      <c r="AL13" s="58"/>
      <c r="AM13" s="58"/>
      <c r="AN13" s="58"/>
      <c r="AO13" s="58"/>
      <c r="AP13" s="58"/>
    </row>
    <row r="14" spans="1:42" s="59" customFormat="1" ht="63" customHeight="1" x14ac:dyDescent="0.2">
      <c r="A14" s="574" t="s">
        <v>121</v>
      </c>
      <c r="B14" s="571" t="s">
        <v>131</v>
      </c>
      <c r="C14" s="575" t="s">
        <v>132</v>
      </c>
      <c r="D14" s="552" t="s">
        <v>128</v>
      </c>
      <c r="E14" s="552"/>
      <c r="F14" s="105" t="s">
        <v>28</v>
      </c>
      <c r="G14" s="219">
        <v>0.1</v>
      </c>
      <c r="H14" s="219">
        <v>0.1</v>
      </c>
      <c r="I14" s="219">
        <v>0.1</v>
      </c>
      <c r="J14" s="219">
        <v>0.02</v>
      </c>
      <c r="K14" s="219">
        <v>0.2</v>
      </c>
      <c r="L14" s="219">
        <v>0.2</v>
      </c>
      <c r="M14" s="219">
        <v>0.28000000000000003</v>
      </c>
      <c r="N14" s="94"/>
      <c r="O14" s="94"/>
      <c r="P14" s="94"/>
      <c r="Q14" s="94"/>
      <c r="R14" s="94"/>
      <c r="S14" s="105">
        <f>SUM(G14:R14)</f>
        <v>1</v>
      </c>
      <c r="T14" s="543">
        <f>SUM(U14:U23)</f>
        <v>0.50000000000000011</v>
      </c>
      <c r="U14" s="587">
        <v>0.03</v>
      </c>
      <c r="V14" s="588" t="s">
        <v>153</v>
      </c>
      <c r="W14" s="58"/>
      <c r="X14" s="58"/>
      <c r="Y14" s="58"/>
      <c r="Z14" s="58"/>
      <c r="AA14" s="58"/>
      <c r="AB14" s="58"/>
      <c r="AC14" s="58"/>
      <c r="AD14" s="58"/>
      <c r="AE14" s="58"/>
      <c r="AF14" s="58"/>
      <c r="AG14" s="58"/>
      <c r="AH14" s="58"/>
      <c r="AI14" s="58"/>
      <c r="AJ14" s="58"/>
      <c r="AK14" s="58"/>
      <c r="AL14" s="58"/>
      <c r="AM14" s="58"/>
      <c r="AN14" s="58"/>
      <c r="AO14" s="58"/>
      <c r="AP14" s="58"/>
    </row>
    <row r="15" spans="1:42" s="59" customFormat="1" ht="69" customHeight="1" thickBot="1" x14ac:dyDescent="0.25">
      <c r="A15" s="574"/>
      <c r="B15" s="572"/>
      <c r="C15" s="576"/>
      <c r="D15" s="548"/>
      <c r="E15" s="548"/>
      <c r="F15" s="106" t="s">
        <v>29</v>
      </c>
      <c r="G15" s="94">
        <v>0.1</v>
      </c>
      <c r="H15" s="94">
        <v>0.1</v>
      </c>
      <c r="I15" s="94">
        <v>0.1</v>
      </c>
      <c r="J15" s="94">
        <v>0.02</v>
      </c>
      <c r="K15" s="94">
        <v>0.2</v>
      </c>
      <c r="L15" s="94">
        <v>0.2</v>
      </c>
      <c r="M15" s="94">
        <v>8.3299999999999999E-2</v>
      </c>
      <c r="N15" s="94">
        <v>8.3299999999999999E-2</v>
      </c>
      <c r="O15" s="94">
        <v>8.3299999999999999E-2</v>
      </c>
      <c r="P15" s="94">
        <v>3.0099999999999998E-2</v>
      </c>
      <c r="Q15" s="94"/>
      <c r="R15" s="223"/>
      <c r="S15" s="108">
        <f>SUM(G15:P15)</f>
        <v>1</v>
      </c>
      <c r="T15" s="544"/>
      <c r="U15" s="579"/>
      <c r="V15" s="581"/>
      <c r="W15" s="58"/>
      <c r="X15" s="58"/>
      <c r="Y15" s="58"/>
      <c r="Z15" s="58"/>
      <c r="AA15" s="58"/>
      <c r="AB15" s="58"/>
      <c r="AC15" s="58"/>
      <c r="AD15" s="58"/>
      <c r="AE15" s="58"/>
      <c r="AF15" s="58"/>
      <c r="AG15" s="58"/>
      <c r="AH15" s="58"/>
      <c r="AI15" s="58"/>
      <c r="AJ15" s="58"/>
      <c r="AK15" s="58"/>
      <c r="AL15" s="58"/>
      <c r="AM15" s="58"/>
      <c r="AN15" s="58"/>
      <c r="AO15" s="58"/>
      <c r="AP15" s="58"/>
    </row>
    <row r="16" spans="1:42" s="59" customFormat="1" ht="48" customHeight="1" x14ac:dyDescent="0.2">
      <c r="A16" s="574"/>
      <c r="B16" s="572"/>
      <c r="C16" s="577" t="s">
        <v>133</v>
      </c>
      <c r="D16" s="546" t="s">
        <v>128</v>
      </c>
      <c r="E16" s="546"/>
      <c r="F16" s="103" t="s">
        <v>28</v>
      </c>
      <c r="G16" s="94">
        <v>8.3299999999999999E-2</v>
      </c>
      <c r="H16" s="94">
        <v>8.3299999999999999E-2</v>
      </c>
      <c r="I16" s="94">
        <v>8.3299999999999999E-2</v>
      </c>
      <c r="J16" s="94">
        <v>0.02</v>
      </c>
      <c r="K16" s="94">
        <v>8.3299999999999999E-2</v>
      </c>
      <c r="L16" s="94">
        <v>8.3299999999999999E-2</v>
      </c>
      <c r="M16" s="94">
        <v>8.3299999999999999E-2</v>
      </c>
      <c r="N16" s="94">
        <v>0.1603</v>
      </c>
      <c r="O16" s="94">
        <v>9.5399999999999999E-2</v>
      </c>
      <c r="P16" s="94">
        <v>9.9500000000000005E-2</v>
      </c>
      <c r="Q16" s="94">
        <v>0.105</v>
      </c>
      <c r="R16" s="223">
        <v>0.02</v>
      </c>
      <c r="S16" s="100">
        <f t="shared" si="0"/>
        <v>1</v>
      </c>
      <c r="T16" s="544"/>
      <c r="U16" s="578">
        <v>0.2</v>
      </c>
      <c r="V16" s="588" t="s">
        <v>158</v>
      </c>
      <c r="W16" s="58"/>
      <c r="X16" s="58"/>
      <c r="Y16" s="58"/>
      <c r="Z16" s="58"/>
      <c r="AA16" s="58"/>
      <c r="AB16" s="58"/>
      <c r="AC16" s="58"/>
      <c r="AD16" s="58"/>
      <c r="AE16" s="58"/>
      <c r="AF16" s="58"/>
      <c r="AG16" s="58"/>
      <c r="AH16" s="58"/>
      <c r="AI16" s="58"/>
      <c r="AJ16" s="58"/>
      <c r="AK16" s="58"/>
      <c r="AL16" s="58"/>
      <c r="AM16" s="58"/>
      <c r="AN16" s="58"/>
      <c r="AO16" s="58"/>
      <c r="AP16" s="58"/>
    </row>
    <row r="17" spans="1:42" s="59" customFormat="1" ht="56.25" customHeight="1" x14ac:dyDescent="0.2">
      <c r="A17" s="574"/>
      <c r="B17" s="572"/>
      <c r="C17" s="576"/>
      <c r="D17" s="548"/>
      <c r="E17" s="548"/>
      <c r="F17" s="106" t="s">
        <v>29</v>
      </c>
      <c r="G17" s="94">
        <v>8.3299999999999999E-2</v>
      </c>
      <c r="H17" s="94">
        <v>8.3299999999999999E-2</v>
      </c>
      <c r="I17" s="94">
        <v>8.3299999999999999E-2</v>
      </c>
      <c r="J17" s="94">
        <v>0.02</v>
      </c>
      <c r="K17" s="94">
        <v>8.3299999999999999E-2</v>
      </c>
      <c r="L17" s="94">
        <v>8.3299999999999999E-2</v>
      </c>
      <c r="M17" s="94">
        <v>8.3299999999999999E-2</v>
      </c>
      <c r="N17" s="94">
        <v>0.1603</v>
      </c>
      <c r="O17" s="94">
        <v>9.5399999999999999E-2</v>
      </c>
      <c r="P17" s="224">
        <v>9.9500000000000005E-2</v>
      </c>
      <c r="Q17" s="224">
        <v>0.105</v>
      </c>
      <c r="R17" s="225">
        <v>0.02</v>
      </c>
      <c r="S17" s="97">
        <f t="shared" si="0"/>
        <v>1</v>
      </c>
      <c r="T17" s="544"/>
      <c r="U17" s="579"/>
      <c r="V17" s="581"/>
      <c r="W17" s="58"/>
      <c r="X17" s="58"/>
      <c r="Y17" s="58"/>
      <c r="Z17" s="58"/>
      <c r="AA17" s="58"/>
      <c r="AB17" s="58"/>
      <c r="AC17" s="58"/>
      <c r="AD17" s="58"/>
      <c r="AE17" s="58"/>
      <c r="AF17" s="58"/>
      <c r="AG17" s="58"/>
      <c r="AH17" s="58"/>
      <c r="AI17" s="58"/>
      <c r="AJ17" s="58"/>
      <c r="AK17" s="58"/>
      <c r="AL17" s="58"/>
      <c r="AM17" s="58"/>
      <c r="AN17" s="58"/>
      <c r="AO17" s="58"/>
      <c r="AP17" s="58"/>
    </row>
    <row r="18" spans="1:42" s="59" customFormat="1" ht="40.5" customHeight="1" x14ac:dyDescent="0.2">
      <c r="A18" s="574"/>
      <c r="B18" s="572"/>
      <c r="C18" s="577" t="s">
        <v>134</v>
      </c>
      <c r="D18" s="546" t="s">
        <v>128</v>
      </c>
      <c r="E18" s="546"/>
      <c r="F18" s="103" t="s">
        <v>28</v>
      </c>
      <c r="G18" s="94">
        <v>8.3299999999999999E-2</v>
      </c>
      <c r="H18" s="94">
        <v>8.3299999999999999E-2</v>
      </c>
      <c r="I18" s="94">
        <v>8.3299999999999999E-2</v>
      </c>
      <c r="J18" s="94">
        <v>0.02</v>
      </c>
      <c r="K18" s="94">
        <v>8.3299999999999999E-2</v>
      </c>
      <c r="L18" s="94">
        <v>8.3299999999999999E-2</v>
      </c>
      <c r="M18" s="94">
        <v>8.3299999999999999E-2</v>
      </c>
      <c r="N18" s="94">
        <v>0.1603</v>
      </c>
      <c r="O18" s="94">
        <v>9.5399999999999999E-2</v>
      </c>
      <c r="P18" s="94">
        <v>9.9500000000000005E-2</v>
      </c>
      <c r="Q18" s="94">
        <v>0.105</v>
      </c>
      <c r="R18" s="223">
        <v>0.02</v>
      </c>
      <c r="S18" s="100">
        <f t="shared" si="0"/>
        <v>1</v>
      </c>
      <c r="T18" s="544"/>
      <c r="U18" s="578">
        <v>0.2</v>
      </c>
      <c r="V18" s="580" t="s">
        <v>155</v>
      </c>
      <c r="W18" s="58"/>
      <c r="X18" s="58"/>
      <c r="Y18" s="58"/>
      <c r="Z18" s="58"/>
      <c r="AA18" s="58"/>
      <c r="AB18" s="58"/>
      <c r="AC18" s="58"/>
      <c r="AD18" s="58"/>
      <c r="AE18" s="58"/>
      <c r="AF18" s="58"/>
      <c r="AG18" s="58"/>
      <c r="AH18" s="58"/>
      <c r="AI18" s="58"/>
      <c r="AJ18" s="58"/>
      <c r="AK18" s="58"/>
      <c r="AL18" s="58"/>
      <c r="AM18" s="58"/>
      <c r="AN18" s="58"/>
      <c r="AO18" s="58"/>
      <c r="AP18" s="58"/>
    </row>
    <row r="19" spans="1:42" s="59" customFormat="1" ht="32.25" customHeight="1" x14ac:dyDescent="0.2">
      <c r="A19" s="574"/>
      <c r="B19" s="572"/>
      <c r="C19" s="576"/>
      <c r="D19" s="548"/>
      <c r="E19" s="548"/>
      <c r="F19" s="106" t="s">
        <v>29</v>
      </c>
      <c r="G19" s="94">
        <v>8.3299999999999999E-2</v>
      </c>
      <c r="H19" s="94">
        <v>8.3299999999999999E-2</v>
      </c>
      <c r="I19" s="94">
        <v>8.3299999999999999E-2</v>
      </c>
      <c r="J19" s="94">
        <v>0.02</v>
      </c>
      <c r="K19" s="94">
        <v>8.3299999999999999E-2</v>
      </c>
      <c r="L19" s="94">
        <v>8.3299999999999999E-2</v>
      </c>
      <c r="M19" s="94">
        <v>8.3299999999999999E-2</v>
      </c>
      <c r="N19" s="94">
        <v>0.1603</v>
      </c>
      <c r="O19" s="94">
        <v>9.5399999999999999E-2</v>
      </c>
      <c r="P19" s="224">
        <v>9.9500000000000005E-2</v>
      </c>
      <c r="Q19" s="224">
        <v>0.105</v>
      </c>
      <c r="R19" s="225">
        <v>0.02</v>
      </c>
      <c r="S19" s="97">
        <f t="shared" si="0"/>
        <v>1</v>
      </c>
      <c r="T19" s="544"/>
      <c r="U19" s="579"/>
      <c r="V19" s="581"/>
      <c r="W19" s="58"/>
      <c r="X19" s="58"/>
      <c r="Y19" s="58"/>
      <c r="Z19" s="58"/>
      <c r="AA19" s="58"/>
      <c r="AB19" s="58"/>
      <c r="AC19" s="58"/>
      <c r="AD19" s="58"/>
      <c r="AE19" s="58"/>
      <c r="AF19" s="58"/>
      <c r="AG19" s="58"/>
      <c r="AH19" s="58"/>
      <c r="AI19" s="58"/>
      <c r="AJ19" s="58"/>
      <c r="AK19" s="58"/>
      <c r="AL19" s="58"/>
      <c r="AM19" s="58"/>
      <c r="AN19" s="58"/>
      <c r="AO19" s="58"/>
      <c r="AP19" s="58"/>
    </row>
    <row r="20" spans="1:42" s="59" customFormat="1" ht="52.5" customHeight="1" x14ac:dyDescent="0.2">
      <c r="A20" s="574"/>
      <c r="B20" s="572"/>
      <c r="C20" s="577" t="s">
        <v>147</v>
      </c>
      <c r="D20" s="546" t="s">
        <v>128</v>
      </c>
      <c r="E20" s="546"/>
      <c r="F20" s="103" t="s">
        <v>28</v>
      </c>
      <c r="G20" s="227">
        <v>0</v>
      </c>
      <c r="H20" s="227">
        <v>0</v>
      </c>
      <c r="I20" s="227">
        <v>0</v>
      </c>
      <c r="J20" s="227">
        <v>0.05</v>
      </c>
      <c r="K20" s="227">
        <v>0.05</v>
      </c>
      <c r="L20" s="227">
        <v>0.05</v>
      </c>
      <c r="M20" s="227">
        <v>0.2</v>
      </c>
      <c r="N20" s="227">
        <v>0.2</v>
      </c>
      <c r="O20" s="227">
        <v>0.2</v>
      </c>
      <c r="P20" s="227">
        <v>0.25</v>
      </c>
      <c r="Q20" s="227"/>
      <c r="R20" s="228"/>
      <c r="S20" s="100">
        <f>SUM(G20:P20)</f>
        <v>1</v>
      </c>
      <c r="T20" s="544"/>
      <c r="U20" s="582">
        <v>0.03</v>
      </c>
      <c r="V20" s="580" t="s">
        <v>156</v>
      </c>
      <c r="W20" s="58"/>
      <c r="X20" s="58"/>
      <c r="Y20" s="58"/>
      <c r="Z20" s="58"/>
      <c r="AA20" s="58"/>
      <c r="AB20" s="58"/>
      <c r="AC20" s="58"/>
      <c r="AD20" s="58"/>
      <c r="AE20" s="58"/>
      <c r="AF20" s="58"/>
      <c r="AG20" s="58"/>
      <c r="AH20" s="58"/>
      <c r="AI20" s="58"/>
      <c r="AJ20" s="58"/>
      <c r="AK20" s="58"/>
      <c r="AL20" s="58"/>
      <c r="AM20" s="58"/>
      <c r="AN20" s="58"/>
      <c r="AO20" s="58"/>
      <c r="AP20" s="58"/>
    </row>
    <row r="21" spans="1:42" s="59" customFormat="1" ht="35.25" customHeight="1" x14ac:dyDescent="0.2">
      <c r="A21" s="574"/>
      <c r="B21" s="572"/>
      <c r="C21" s="576"/>
      <c r="D21" s="547"/>
      <c r="E21" s="547"/>
      <c r="F21" s="95" t="s">
        <v>29</v>
      </c>
      <c r="G21" s="229">
        <v>0</v>
      </c>
      <c r="H21" s="229">
        <v>0</v>
      </c>
      <c r="I21" s="229">
        <v>0</v>
      </c>
      <c r="J21" s="229">
        <v>0.05</v>
      </c>
      <c r="K21" s="229">
        <v>0.05</v>
      </c>
      <c r="L21" s="229">
        <v>0.05</v>
      </c>
      <c r="M21" s="229">
        <v>0.2</v>
      </c>
      <c r="N21" s="229">
        <v>0.2</v>
      </c>
      <c r="O21" s="229">
        <v>0.2</v>
      </c>
      <c r="P21" s="230">
        <v>0.25</v>
      </c>
      <c r="Q21" s="229"/>
      <c r="R21" s="231"/>
      <c r="S21" s="97">
        <f t="shared" si="0"/>
        <v>1</v>
      </c>
      <c r="T21" s="544"/>
      <c r="U21" s="583"/>
      <c r="V21" s="581"/>
      <c r="W21" s="58"/>
      <c r="X21" s="58"/>
      <c r="Y21" s="58"/>
      <c r="Z21" s="58"/>
      <c r="AA21" s="58"/>
      <c r="AB21" s="58"/>
      <c r="AC21" s="58"/>
      <c r="AD21" s="58"/>
      <c r="AE21" s="58"/>
      <c r="AF21" s="58"/>
      <c r="AG21" s="58"/>
      <c r="AH21" s="58"/>
      <c r="AI21" s="58"/>
      <c r="AJ21" s="58"/>
      <c r="AK21" s="58"/>
      <c r="AL21" s="58"/>
      <c r="AM21" s="58"/>
      <c r="AN21" s="58"/>
      <c r="AO21" s="58"/>
      <c r="AP21" s="58"/>
    </row>
    <row r="22" spans="1:42" s="59" customFormat="1" ht="35.25" customHeight="1" x14ac:dyDescent="0.2">
      <c r="A22" s="574"/>
      <c r="B22" s="572"/>
      <c r="C22" s="565" t="s">
        <v>143</v>
      </c>
      <c r="D22" s="567" t="s">
        <v>128</v>
      </c>
      <c r="E22" s="569"/>
      <c r="F22" s="96" t="s">
        <v>28</v>
      </c>
      <c r="G22" s="232">
        <v>0</v>
      </c>
      <c r="H22" s="232">
        <v>0</v>
      </c>
      <c r="I22" s="232">
        <v>0</v>
      </c>
      <c r="J22" s="232">
        <v>0</v>
      </c>
      <c r="K22" s="232">
        <v>0</v>
      </c>
      <c r="L22" s="232">
        <v>0</v>
      </c>
      <c r="M22" s="227">
        <v>0.16669999999999999</v>
      </c>
      <c r="N22" s="227">
        <v>0.16669999999999999</v>
      </c>
      <c r="O22" s="227">
        <v>0.16669999999999999</v>
      </c>
      <c r="P22" s="227">
        <v>0.16669999999999999</v>
      </c>
      <c r="Q22" s="227">
        <v>0.1666</v>
      </c>
      <c r="R22" s="227">
        <v>0.1666</v>
      </c>
      <c r="S22" s="97">
        <f t="shared" si="0"/>
        <v>0.99999999999999989</v>
      </c>
      <c r="T22" s="544"/>
      <c r="U22" s="585">
        <v>0.04</v>
      </c>
      <c r="V22" s="580" t="s">
        <v>157</v>
      </c>
      <c r="W22" s="58"/>
      <c r="X22" s="58"/>
      <c r="Y22" s="58"/>
      <c r="Z22" s="58"/>
      <c r="AA22" s="58"/>
      <c r="AB22" s="58"/>
      <c r="AC22" s="58"/>
      <c r="AD22" s="58"/>
      <c r="AE22" s="58"/>
      <c r="AF22" s="58"/>
      <c r="AG22" s="58"/>
      <c r="AH22" s="58"/>
      <c r="AI22" s="58"/>
      <c r="AJ22" s="58"/>
      <c r="AK22" s="58"/>
      <c r="AL22" s="58"/>
      <c r="AM22" s="58"/>
      <c r="AN22" s="58"/>
      <c r="AO22" s="58"/>
      <c r="AP22" s="58"/>
    </row>
    <row r="23" spans="1:42" s="59" customFormat="1" ht="57.75" customHeight="1" thickBot="1" x14ac:dyDescent="0.25">
      <c r="A23" s="574"/>
      <c r="B23" s="573"/>
      <c r="C23" s="566"/>
      <c r="D23" s="568"/>
      <c r="E23" s="570"/>
      <c r="F23" s="107" t="s">
        <v>29</v>
      </c>
      <c r="G23" s="233">
        <v>0</v>
      </c>
      <c r="H23" s="233">
        <v>0</v>
      </c>
      <c r="I23" s="233">
        <v>0</v>
      </c>
      <c r="J23" s="233">
        <v>0</v>
      </c>
      <c r="K23" s="233">
        <v>0</v>
      </c>
      <c r="L23" s="233">
        <v>0</v>
      </c>
      <c r="M23" s="233">
        <v>0.16669999999999999</v>
      </c>
      <c r="N23" s="233">
        <v>0.16669999999999999</v>
      </c>
      <c r="O23" s="233">
        <v>0.16669999999999999</v>
      </c>
      <c r="P23" s="230">
        <v>0.16669999999999999</v>
      </c>
      <c r="Q23" s="230">
        <v>0.1666</v>
      </c>
      <c r="R23" s="230">
        <v>0.1666</v>
      </c>
      <c r="S23" s="108">
        <f t="shared" si="0"/>
        <v>0.99999999999999989</v>
      </c>
      <c r="T23" s="545"/>
      <c r="U23" s="586"/>
      <c r="V23" s="584"/>
      <c r="W23" s="58"/>
      <c r="X23" s="58"/>
      <c r="Y23" s="58"/>
      <c r="Z23" s="58"/>
      <c r="AA23" s="58"/>
      <c r="AB23" s="58"/>
      <c r="AC23" s="58"/>
      <c r="AD23" s="58"/>
      <c r="AE23" s="58"/>
      <c r="AF23" s="58"/>
      <c r="AG23" s="58"/>
      <c r="AH23" s="58"/>
      <c r="AI23" s="58"/>
      <c r="AJ23" s="58"/>
      <c r="AK23" s="58"/>
      <c r="AL23" s="58"/>
      <c r="AM23" s="58"/>
      <c r="AN23" s="58"/>
      <c r="AO23" s="58"/>
      <c r="AP23" s="58"/>
    </row>
    <row r="24" spans="1:42" s="13" customFormat="1" ht="18.75" customHeight="1" thickBot="1" x14ac:dyDescent="0.3">
      <c r="A24" s="556" t="s">
        <v>30</v>
      </c>
      <c r="B24" s="557"/>
      <c r="C24" s="557"/>
      <c r="D24" s="557"/>
      <c r="E24" s="557"/>
      <c r="F24" s="557"/>
      <c r="G24" s="557"/>
      <c r="H24" s="557"/>
      <c r="I24" s="557"/>
      <c r="J24" s="557"/>
      <c r="K24" s="557"/>
      <c r="L24" s="557"/>
      <c r="M24" s="557"/>
      <c r="N24" s="557"/>
      <c r="O24" s="557"/>
      <c r="P24" s="557"/>
      <c r="Q24" s="557"/>
      <c r="R24" s="557"/>
      <c r="S24" s="558"/>
      <c r="T24" s="52">
        <f>SUM(T8:T23)</f>
        <v>1</v>
      </c>
      <c r="U24" s="52">
        <f>SUM(U8:U23)</f>
        <v>1</v>
      </c>
      <c r="V24" s="37"/>
      <c r="W24" s="12"/>
      <c r="X24" s="12"/>
      <c r="Y24" s="12"/>
      <c r="Z24" s="12"/>
      <c r="AA24" s="12"/>
      <c r="AB24" s="12"/>
      <c r="AC24" s="12"/>
      <c r="AD24" s="12"/>
      <c r="AE24" s="12"/>
      <c r="AF24" s="12"/>
      <c r="AG24" s="12"/>
    </row>
    <row r="25" spans="1:42" ht="32.25" customHeight="1" x14ac:dyDescent="0.25">
      <c r="A25" s="11"/>
      <c r="B25" s="11"/>
      <c r="C25" s="17"/>
      <c r="D25" s="11"/>
      <c r="E25" s="11"/>
      <c r="F25" s="11"/>
      <c r="G25" s="11"/>
      <c r="H25" s="11"/>
      <c r="I25" s="11"/>
      <c r="J25" s="11"/>
      <c r="K25" s="11"/>
      <c r="L25" s="11"/>
      <c r="M25" s="11"/>
      <c r="N25" s="14"/>
      <c r="O25" s="14"/>
      <c r="P25" s="14"/>
      <c r="Q25" s="14"/>
      <c r="R25" s="14"/>
      <c r="S25" s="14"/>
      <c r="T25" s="14"/>
      <c r="U25" s="14"/>
    </row>
    <row r="26" spans="1:42" ht="27" customHeight="1" x14ac:dyDescent="0.25">
      <c r="A26" s="38" t="s">
        <v>91</v>
      </c>
      <c r="B26" s="48"/>
      <c r="C26" s="48"/>
      <c r="D26" s="48"/>
      <c r="E26" s="48"/>
      <c r="F26" s="48"/>
      <c r="G26" s="48"/>
      <c r="H26" s="20"/>
      <c r="I26" s="11"/>
      <c r="J26" s="11"/>
      <c r="K26" s="11"/>
      <c r="L26" s="11"/>
      <c r="M26" s="11"/>
      <c r="N26" s="14"/>
      <c r="O26" s="14"/>
      <c r="P26" s="14"/>
      <c r="Q26" s="14"/>
      <c r="R26" s="14"/>
      <c r="S26" s="14"/>
      <c r="T26" s="14"/>
      <c r="U26" s="14"/>
    </row>
    <row r="27" spans="1:42" ht="62.25" customHeight="1" x14ac:dyDescent="0.25">
      <c r="A27" s="54" t="s">
        <v>92</v>
      </c>
      <c r="B27" s="562" t="s">
        <v>93</v>
      </c>
      <c r="C27" s="563"/>
      <c r="D27" s="563"/>
      <c r="E27" s="563"/>
      <c r="F27" s="563"/>
      <c r="G27" s="563"/>
      <c r="H27" s="564"/>
      <c r="I27" s="549" t="s">
        <v>94</v>
      </c>
      <c r="J27" s="550"/>
      <c r="K27" s="550"/>
      <c r="L27" s="550"/>
      <c r="M27" s="550"/>
      <c r="N27" s="550"/>
      <c r="O27" s="551"/>
      <c r="P27" s="14"/>
      <c r="Q27" s="14"/>
      <c r="R27" s="14"/>
      <c r="S27" s="14"/>
      <c r="T27" s="14"/>
      <c r="U27" s="14"/>
    </row>
    <row r="28" spans="1:42" ht="35.25" customHeight="1" x14ac:dyDescent="0.25">
      <c r="A28" s="55">
        <v>11</v>
      </c>
      <c r="B28" s="559" t="s">
        <v>95</v>
      </c>
      <c r="C28" s="560"/>
      <c r="D28" s="560"/>
      <c r="E28" s="560"/>
      <c r="F28" s="560"/>
      <c r="G28" s="560"/>
      <c r="H28" s="561"/>
      <c r="I28" s="553" t="s">
        <v>97</v>
      </c>
      <c r="J28" s="554"/>
      <c r="K28" s="554"/>
      <c r="L28" s="554"/>
      <c r="M28" s="554"/>
      <c r="N28" s="554"/>
      <c r="O28" s="555"/>
      <c r="P28" s="14"/>
      <c r="Q28" s="14"/>
      <c r="R28" s="14"/>
      <c r="S28" s="14"/>
      <c r="T28" s="14"/>
      <c r="U28" s="14"/>
    </row>
    <row r="29" spans="1:42" ht="39" customHeight="1" x14ac:dyDescent="0.25">
      <c r="A29" s="11"/>
      <c r="B29" s="11"/>
      <c r="C29" s="17"/>
      <c r="D29" s="11"/>
      <c r="E29" s="11"/>
      <c r="F29" s="11"/>
      <c r="G29" s="11"/>
      <c r="H29" s="11"/>
      <c r="I29" s="11"/>
      <c r="J29" s="11"/>
      <c r="K29" s="11"/>
      <c r="L29" s="11"/>
      <c r="M29" s="11"/>
      <c r="N29" s="14"/>
      <c r="O29" s="14"/>
      <c r="P29" s="14"/>
      <c r="Q29" s="14"/>
      <c r="R29" s="14"/>
      <c r="S29" s="14"/>
      <c r="T29" s="14"/>
      <c r="U29" s="14"/>
    </row>
    <row r="30" spans="1:42" ht="33" customHeight="1" x14ac:dyDescent="0.25">
      <c r="A30" s="11"/>
      <c r="B30" s="11"/>
      <c r="C30" s="17"/>
      <c r="D30" s="11"/>
      <c r="E30" s="11"/>
      <c r="F30" s="11"/>
      <c r="G30" s="11"/>
      <c r="H30" s="11"/>
      <c r="I30" s="11"/>
      <c r="J30" s="11"/>
      <c r="K30" s="11"/>
      <c r="L30" s="11"/>
      <c r="M30" s="11"/>
      <c r="N30" s="14"/>
      <c r="O30" s="14"/>
      <c r="P30" s="14"/>
      <c r="Q30" s="14"/>
      <c r="R30" s="14"/>
      <c r="S30" s="14"/>
      <c r="T30" s="14"/>
      <c r="U30" s="14"/>
    </row>
    <row r="31" spans="1:42" ht="33" customHeight="1" x14ac:dyDescent="0.25">
      <c r="A31" s="11"/>
      <c r="B31" s="11"/>
      <c r="C31" s="17"/>
      <c r="D31" s="11"/>
      <c r="E31" s="11"/>
      <c r="F31" s="11"/>
      <c r="G31" s="11"/>
      <c r="H31" s="11"/>
      <c r="I31" s="11"/>
      <c r="J31" s="11"/>
      <c r="K31" s="11"/>
      <c r="L31" s="11"/>
      <c r="M31" s="11"/>
      <c r="N31" s="14"/>
      <c r="O31" s="14"/>
      <c r="P31" s="14"/>
      <c r="Q31" s="14"/>
      <c r="R31" s="14"/>
      <c r="S31" s="14"/>
      <c r="T31" s="14"/>
      <c r="U31" s="14"/>
    </row>
    <row r="32" spans="1:42" ht="25.5" customHeight="1" x14ac:dyDescent="0.25">
      <c r="A32" s="11"/>
      <c r="B32" s="11"/>
      <c r="C32" s="17"/>
      <c r="D32" s="11"/>
      <c r="E32" s="11"/>
      <c r="F32" s="11"/>
      <c r="G32" s="11"/>
      <c r="H32" s="11"/>
      <c r="I32" s="11"/>
      <c r="J32" s="11"/>
      <c r="K32" s="11"/>
      <c r="L32" s="11"/>
      <c r="M32" s="11"/>
      <c r="N32" s="14"/>
      <c r="O32" s="14"/>
      <c r="P32" s="14"/>
      <c r="Q32" s="14"/>
      <c r="R32" s="14"/>
      <c r="S32" s="14"/>
      <c r="T32" s="14"/>
      <c r="U32" s="14"/>
    </row>
    <row r="33" spans="1:21" ht="61.5" customHeight="1" x14ac:dyDescent="0.25">
      <c r="A33" s="11"/>
      <c r="B33" s="11"/>
      <c r="C33" s="17"/>
      <c r="D33" s="11"/>
      <c r="E33" s="11"/>
      <c r="F33" s="11"/>
      <c r="G33" s="11"/>
      <c r="H33" s="11"/>
      <c r="I33" s="11"/>
      <c r="J33" s="11"/>
      <c r="K33" s="11"/>
      <c r="L33" s="11"/>
      <c r="M33" s="11"/>
      <c r="N33" s="14"/>
      <c r="O33" s="14"/>
      <c r="P33" s="14"/>
      <c r="Q33" s="14"/>
      <c r="R33" s="14"/>
      <c r="S33" s="14"/>
      <c r="T33" s="14"/>
      <c r="U33" s="14"/>
    </row>
    <row r="34" spans="1:21" ht="24.75" customHeight="1" x14ac:dyDescent="0.25">
      <c r="A34" s="11"/>
      <c r="B34" s="11"/>
      <c r="C34" s="17"/>
      <c r="D34" s="11"/>
      <c r="E34" s="11"/>
      <c r="F34" s="11"/>
      <c r="G34" s="11"/>
      <c r="H34" s="11"/>
      <c r="I34" s="11"/>
      <c r="J34" s="11"/>
      <c r="K34" s="11"/>
      <c r="L34" s="11"/>
      <c r="M34" s="11"/>
      <c r="N34" s="14"/>
      <c r="O34" s="14"/>
      <c r="P34" s="14"/>
      <c r="Q34" s="14"/>
      <c r="R34" s="14"/>
      <c r="S34" s="14"/>
      <c r="T34" s="14"/>
      <c r="U34" s="14"/>
    </row>
    <row r="35" spans="1:21" ht="40.5" customHeight="1" x14ac:dyDescent="0.25">
      <c r="A35" s="11"/>
      <c r="B35" s="11"/>
      <c r="C35" s="17"/>
      <c r="D35" s="11"/>
      <c r="E35" s="11"/>
      <c r="F35" s="11"/>
      <c r="G35" s="11"/>
      <c r="H35" s="11"/>
      <c r="I35" s="11"/>
      <c r="J35" s="11"/>
      <c r="K35" s="11"/>
      <c r="L35" s="11"/>
      <c r="M35" s="11"/>
      <c r="N35" s="14"/>
      <c r="O35" s="14"/>
      <c r="P35" s="14"/>
      <c r="Q35" s="14"/>
      <c r="R35" s="14"/>
      <c r="S35" s="14"/>
      <c r="T35" s="14"/>
      <c r="U35" s="14"/>
    </row>
    <row r="36" spans="1:21" ht="24.75" customHeight="1" x14ac:dyDescent="0.25">
      <c r="A36" s="11"/>
      <c r="B36" s="11"/>
      <c r="C36" s="17"/>
      <c r="D36" s="11"/>
      <c r="E36" s="11"/>
      <c r="F36" s="11"/>
      <c r="G36" s="11"/>
      <c r="H36" s="11"/>
      <c r="I36" s="11"/>
      <c r="J36" s="11"/>
      <c r="K36" s="11"/>
      <c r="L36" s="11"/>
      <c r="M36" s="11"/>
      <c r="N36" s="14"/>
      <c r="O36" s="14"/>
      <c r="P36" s="14"/>
      <c r="Q36" s="14"/>
      <c r="R36" s="14"/>
      <c r="S36" s="14"/>
      <c r="T36" s="14"/>
      <c r="U36" s="14"/>
    </row>
    <row r="37" spans="1:21" ht="44.25" customHeight="1" x14ac:dyDescent="0.25">
      <c r="A37" s="11"/>
      <c r="B37" s="11"/>
      <c r="C37" s="17"/>
      <c r="D37" s="11"/>
      <c r="E37" s="11"/>
      <c r="F37" s="11"/>
      <c r="G37" s="11"/>
      <c r="H37" s="11"/>
      <c r="I37" s="11"/>
      <c r="J37" s="11"/>
      <c r="K37" s="11"/>
      <c r="L37" s="11"/>
      <c r="M37" s="11"/>
      <c r="N37" s="14"/>
      <c r="O37" s="14"/>
      <c r="P37" s="14"/>
      <c r="Q37" s="14"/>
      <c r="R37" s="14"/>
      <c r="S37" s="14"/>
      <c r="T37" s="14"/>
      <c r="U37" s="14"/>
    </row>
    <row r="38" spans="1:21" x14ac:dyDescent="0.25">
      <c r="A38" s="11"/>
      <c r="B38" s="11"/>
      <c r="C38" s="17"/>
      <c r="D38" s="11"/>
      <c r="E38" s="11"/>
      <c r="F38" s="11"/>
      <c r="G38" s="11"/>
      <c r="H38" s="11"/>
      <c r="I38" s="11"/>
      <c r="J38" s="11"/>
      <c r="K38" s="11"/>
      <c r="L38" s="11"/>
      <c r="M38" s="11"/>
      <c r="N38" s="14"/>
      <c r="O38" s="14"/>
      <c r="P38" s="14"/>
      <c r="Q38" s="14"/>
      <c r="R38" s="14"/>
      <c r="S38" s="14"/>
      <c r="T38" s="14"/>
      <c r="U38" s="14"/>
    </row>
    <row r="39" spans="1:21" x14ac:dyDescent="0.25">
      <c r="A39" s="11"/>
      <c r="B39" s="11"/>
      <c r="C39" s="17"/>
      <c r="D39" s="11"/>
      <c r="E39" s="11"/>
      <c r="F39" s="11"/>
      <c r="G39" s="11"/>
      <c r="H39" s="11"/>
      <c r="I39" s="11"/>
      <c r="J39" s="11"/>
      <c r="K39" s="11"/>
      <c r="L39" s="11"/>
      <c r="M39" s="11"/>
      <c r="N39" s="14"/>
      <c r="O39" s="14"/>
      <c r="P39" s="14"/>
      <c r="Q39" s="14"/>
      <c r="R39" s="14"/>
      <c r="S39" s="14"/>
      <c r="T39" s="14"/>
      <c r="U39" s="14"/>
    </row>
    <row r="40" spans="1:21" x14ac:dyDescent="0.25">
      <c r="A40" s="11"/>
      <c r="B40" s="11"/>
      <c r="C40" s="17"/>
      <c r="D40" s="11"/>
      <c r="E40" s="11"/>
      <c r="F40" s="11"/>
      <c r="G40" s="11"/>
      <c r="H40" s="11"/>
      <c r="I40" s="11"/>
      <c r="J40" s="11"/>
      <c r="K40" s="11"/>
      <c r="L40" s="11"/>
      <c r="M40" s="11"/>
      <c r="N40" s="14"/>
      <c r="O40" s="14"/>
      <c r="P40" s="14"/>
      <c r="Q40" s="14"/>
      <c r="R40" s="14"/>
      <c r="S40" s="14"/>
      <c r="T40" s="14"/>
      <c r="U40" s="14"/>
    </row>
    <row r="41" spans="1:21" x14ac:dyDescent="0.25">
      <c r="A41" s="11"/>
      <c r="B41" s="11"/>
      <c r="C41" s="17"/>
      <c r="D41" s="11"/>
      <c r="E41" s="11"/>
      <c r="F41" s="11"/>
      <c r="G41" s="11"/>
      <c r="H41" s="11"/>
      <c r="I41" s="11"/>
      <c r="J41" s="11"/>
      <c r="K41" s="11"/>
      <c r="L41" s="11"/>
      <c r="M41" s="11"/>
      <c r="N41" s="14"/>
      <c r="O41" s="14"/>
      <c r="P41" s="14"/>
      <c r="Q41" s="14"/>
      <c r="R41" s="14"/>
      <c r="S41" s="14"/>
      <c r="T41" s="14"/>
      <c r="U41" s="14"/>
    </row>
    <row r="42" spans="1:21" x14ac:dyDescent="0.25">
      <c r="A42" s="11"/>
      <c r="B42" s="11"/>
      <c r="C42" s="17"/>
      <c r="D42" s="11"/>
      <c r="E42" s="11"/>
      <c r="F42" s="11"/>
      <c r="G42" s="11"/>
      <c r="H42" s="11"/>
      <c r="I42" s="11"/>
      <c r="J42" s="11"/>
      <c r="K42" s="11"/>
      <c r="L42" s="11"/>
      <c r="M42" s="11"/>
      <c r="N42" s="14"/>
      <c r="O42" s="14"/>
      <c r="P42" s="14"/>
      <c r="Q42" s="14"/>
      <c r="R42" s="14"/>
      <c r="S42" s="14"/>
      <c r="T42" s="14"/>
      <c r="U42" s="14"/>
    </row>
    <row r="43" spans="1:21" x14ac:dyDescent="0.25">
      <c r="A43" s="11"/>
      <c r="B43" s="11"/>
      <c r="C43" s="17"/>
      <c r="D43" s="11"/>
      <c r="E43" s="11"/>
      <c r="F43" s="11"/>
      <c r="G43" s="11"/>
      <c r="H43" s="11"/>
      <c r="I43" s="11"/>
      <c r="J43" s="11"/>
      <c r="K43" s="11"/>
      <c r="L43" s="11"/>
      <c r="M43" s="11"/>
      <c r="N43" s="14"/>
      <c r="O43" s="14"/>
      <c r="P43" s="14"/>
      <c r="Q43" s="14"/>
      <c r="R43" s="14"/>
      <c r="S43" s="14"/>
      <c r="T43" s="14"/>
      <c r="U43" s="14"/>
    </row>
    <row r="44" spans="1:21" x14ac:dyDescent="0.25">
      <c r="A44" s="11"/>
      <c r="B44" s="11"/>
      <c r="C44" s="17"/>
      <c r="D44" s="11"/>
      <c r="E44" s="11"/>
      <c r="F44" s="11"/>
      <c r="G44" s="11"/>
      <c r="H44" s="11"/>
      <c r="I44" s="11"/>
      <c r="J44" s="11"/>
      <c r="K44" s="11"/>
      <c r="L44" s="11"/>
      <c r="M44" s="11"/>
      <c r="N44" s="14"/>
      <c r="O44" s="14"/>
      <c r="P44" s="14"/>
      <c r="Q44" s="14"/>
      <c r="R44" s="14"/>
      <c r="S44" s="14"/>
      <c r="T44" s="14"/>
      <c r="U44" s="14"/>
    </row>
    <row r="45" spans="1:21" x14ac:dyDescent="0.25">
      <c r="A45" s="11"/>
      <c r="B45" s="11"/>
      <c r="C45" s="17"/>
      <c r="D45" s="11"/>
      <c r="E45" s="11"/>
      <c r="F45" s="11"/>
      <c r="G45" s="11"/>
      <c r="H45" s="11"/>
      <c r="I45" s="11"/>
      <c r="J45" s="11"/>
      <c r="K45" s="11"/>
      <c r="L45" s="11"/>
      <c r="M45" s="11"/>
      <c r="N45" s="14"/>
      <c r="O45" s="14"/>
      <c r="P45" s="14"/>
      <c r="Q45" s="14"/>
      <c r="R45" s="14"/>
      <c r="S45" s="14"/>
      <c r="T45" s="14"/>
      <c r="U45" s="14"/>
    </row>
    <row r="46" spans="1:21" x14ac:dyDescent="0.25">
      <c r="A46" s="11"/>
      <c r="B46" s="11"/>
      <c r="C46" s="17"/>
      <c r="D46" s="11"/>
      <c r="E46" s="11"/>
      <c r="F46" s="11"/>
      <c r="G46" s="11"/>
      <c r="H46" s="11"/>
      <c r="I46" s="11"/>
      <c r="J46" s="11"/>
      <c r="K46" s="11"/>
      <c r="L46" s="11"/>
      <c r="M46" s="11"/>
      <c r="N46" s="14"/>
      <c r="O46" s="14"/>
      <c r="P46" s="14"/>
      <c r="Q46" s="14"/>
      <c r="R46" s="14"/>
      <c r="S46" s="14"/>
      <c r="T46" s="14"/>
      <c r="U46" s="14"/>
    </row>
    <row r="47" spans="1:21" x14ac:dyDescent="0.25">
      <c r="A47" s="11"/>
      <c r="B47" s="11"/>
      <c r="C47" s="17"/>
      <c r="D47" s="11"/>
      <c r="E47" s="11"/>
      <c r="F47" s="11"/>
      <c r="G47" s="11"/>
      <c r="H47" s="11"/>
      <c r="I47" s="11"/>
      <c r="J47" s="11"/>
      <c r="K47" s="11"/>
      <c r="L47" s="11"/>
      <c r="M47" s="11"/>
      <c r="N47" s="14"/>
      <c r="O47" s="14"/>
      <c r="P47" s="14"/>
      <c r="Q47" s="14"/>
      <c r="R47" s="14"/>
      <c r="S47" s="14"/>
      <c r="T47" s="14"/>
      <c r="U47" s="14"/>
    </row>
    <row r="48" spans="1:21" x14ac:dyDescent="0.25">
      <c r="A48" s="11"/>
      <c r="B48" s="11"/>
      <c r="C48" s="17"/>
      <c r="D48" s="11"/>
      <c r="E48" s="11"/>
      <c r="F48" s="11"/>
      <c r="G48" s="11"/>
      <c r="H48" s="11"/>
      <c r="I48" s="11"/>
      <c r="J48" s="11"/>
      <c r="K48" s="11"/>
      <c r="L48" s="11"/>
      <c r="M48" s="11"/>
      <c r="N48" s="14"/>
      <c r="O48" s="14"/>
      <c r="P48" s="14"/>
      <c r="Q48" s="14"/>
      <c r="R48" s="14"/>
      <c r="S48" s="14"/>
      <c r="T48" s="14"/>
      <c r="U48" s="14"/>
    </row>
    <row r="49" spans="1:21" x14ac:dyDescent="0.25">
      <c r="A49" s="11"/>
      <c r="B49" s="11"/>
      <c r="C49" s="17"/>
      <c r="D49" s="11"/>
      <c r="E49" s="11"/>
      <c r="F49" s="11"/>
      <c r="G49" s="11"/>
      <c r="H49" s="11"/>
      <c r="I49" s="11"/>
      <c r="J49" s="11"/>
      <c r="K49" s="11"/>
      <c r="L49" s="11"/>
      <c r="M49" s="11"/>
      <c r="N49" s="14"/>
      <c r="O49" s="14"/>
      <c r="P49" s="14"/>
      <c r="Q49" s="14"/>
      <c r="R49" s="14"/>
      <c r="S49" s="14"/>
      <c r="T49" s="14"/>
      <c r="U49" s="14"/>
    </row>
    <row r="50" spans="1:21" x14ac:dyDescent="0.25">
      <c r="A50" s="11"/>
      <c r="B50" s="11"/>
      <c r="C50" s="17"/>
      <c r="D50" s="11"/>
      <c r="E50" s="11"/>
      <c r="F50" s="11"/>
      <c r="G50" s="11"/>
      <c r="H50" s="11"/>
      <c r="I50" s="11"/>
      <c r="J50" s="11"/>
      <c r="K50" s="11"/>
      <c r="L50" s="11"/>
      <c r="M50" s="11"/>
      <c r="N50" s="14"/>
      <c r="O50" s="14"/>
      <c r="P50" s="14"/>
      <c r="Q50" s="14"/>
      <c r="R50" s="14"/>
      <c r="S50" s="14"/>
      <c r="T50" s="14"/>
      <c r="U50" s="14"/>
    </row>
    <row r="51" spans="1:21" x14ac:dyDescent="0.25">
      <c r="A51" s="11"/>
      <c r="B51" s="11"/>
      <c r="C51" s="17"/>
      <c r="D51" s="11"/>
      <c r="E51" s="11"/>
      <c r="F51" s="11"/>
      <c r="G51" s="11"/>
      <c r="H51" s="11"/>
      <c r="I51" s="11"/>
      <c r="J51" s="11"/>
      <c r="K51" s="11"/>
      <c r="L51" s="11"/>
      <c r="M51" s="11"/>
      <c r="N51" s="14"/>
      <c r="O51" s="14"/>
      <c r="P51" s="14"/>
      <c r="Q51" s="14"/>
      <c r="R51" s="14"/>
      <c r="S51" s="14"/>
      <c r="T51" s="14"/>
      <c r="U51" s="14"/>
    </row>
    <row r="52" spans="1:21" x14ac:dyDescent="0.25">
      <c r="A52" s="11"/>
      <c r="B52" s="11"/>
      <c r="C52" s="17"/>
      <c r="D52" s="11"/>
      <c r="E52" s="11"/>
      <c r="F52" s="11"/>
      <c r="G52" s="11"/>
      <c r="H52" s="11"/>
      <c r="I52" s="11"/>
      <c r="J52" s="11"/>
      <c r="K52" s="11"/>
      <c r="L52" s="11"/>
      <c r="M52" s="11"/>
      <c r="N52" s="14"/>
      <c r="O52" s="14"/>
      <c r="P52" s="14"/>
      <c r="Q52" s="14"/>
      <c r="R52" s="14"/>
      <c r="S52" s="14"/>
      <c r="T52" s="14"/>
      <c r="U52" s="14"/>
    </row>
    <row r="53" spans="1:21" x14ac:dyDescent="0.25">
      <c r="A53" s="11"/>
      <c r="B53" s="11"/>
      <c r="C53" s="17"/>
      <c r="D53" s="11"/>
      <c r="E53" s="11"/>
      <c r="F53" s="11"/>
      <c r="G53" s="11"/>
      <c r="H53" s="11"/>
      <c r="I53" s="11"/>
      <c r="J53" s="11"/>
      <c r="K53" s="11"/>
      <c r="L53" s="11"/>
      <c r="M53" s="11"/>
      <c r="N53" s="14"/>
      <c r="O53" s="14"/>
      <c r="P53" s="14"/>
      <c r="Q53" s="14"/>
      <c r="R53" s="14"/>
      <c r="S53" s="14"/>
      <c r="T53" s="14"/>
      <c r="U53" s="14"/>
    </row>
    <row r="54" spans="1:21" x14ac:dyDescent="0.25">
      <c r="A54" s="11"/>
      <c r="B54" s="11"/>
      <c r="C54" s="17"/>
      <c r="D54" s="11"/>
      <c r="E54" s="11"/>
      <c r="F54" s="11"/>
      <c r="G54" s="11"/>
      <c r="H54" s="11"/>
      <c r="I54" s="11"/>
      <c r="J54" s="11"/>
      <c r="K54" s="11"/>
      <c r="L54" s="11"/>
      <c r="M54" s="11"/>
      <c r="N54" s="14"/>
      <c r="O54" s="14"/>
      <c r="P54" s="14"/>
      <c r="Q54" s="14"/>
      <c r="R54" s="14"/>
      <c r="S54" s="14"/>
      <c r="T54" s="14"/>
      <c r="U54" s="14"/>
    </row>
    <row r="55" spans="1:21" x14ac:dyDescent="0.25">
      <c r="A55" s="11"/>
      <c r="B55" s="11"/>
      <c r="C55" s="17"/>
      <c r="D55" s="11"/>
      <c r="E55" s="11"/>
      <c r="F55" s="11"/>
      <c r="G55" s="11"/>
      <c r="H55" s="11"/>
      <c r="I55" s="11"/>
      <c r="J55" s="11"/>
      <c r="K55" s="11"/>
      <c r="L55" s="11"/>
      <c r="M55" s="11"/>
      <c r="N55" s="14"/>
      <c r="O55" s="14"/>
      <c r="P55" s="14"/>
      <c r="Q55" s="14"/>
      <c r="R55" s="14"/>
      <c r="S55" s="14"/>
      <c r="T55" s="14"/>
      <c r="U55" s="14"/>
    </row>
    <row r="56" spans="1:21" x14ac:dyDescent="0.25">
      <c r="A56" s="11"/>
      <c r="B56" s="11"/>
      <c r="C56" s="17"/>
      <c r="D56" s="11"/>
      <c r="E56" s="11"/>
      <c r="F56" s="11"/>
      <c r="G56" s="11"/>
      <c r="H56" s="11"/>
      <c r="I56" s="11"/>
      <c r="J56" s="11"/>
      <c r="K56" s="11"/>
      <c r="L56" s="11"/>
      <c r="M56" s="11"/>
      <c r="N56" s="14"/>
      <c r="O56" s="14"/>
      <c r="P56" s="14"/>
      <c r="Q56" s="14"/>
      <c r="R56" s="14"/>
      <c r="S56" s="14"/>
      <c r="T56" s="14"/>
      <c r="U56" s="14"/>
    </row>
    <row r="57" spans="1:21" x14ac:dyDescent="0.25">
      <c r="A57" s="11"/>
      <c r="B57" s="11"/>
      <c r="C57" s="17"/>
      <c r="D57" s="11"/>
      <c r="E57" s="11"/>
      <c r="F57" s="11"/>
      <c r="G57" s="11"/>
      <c r="H57" s="11"/>
      <c r="I57" s="11"/>
      <c r="J57" s="11"/>
      <c r="K57" s="11"/>
      <c r="L57" s="11"/>
      <c r="M57" s="11"/>
      <c r="N57" s="14"/>
      <c r="O57" s="14"/>
      <c r="P57" s="14"/>
      <c r="Q57" s="14"/>
      <c r="R57" s="14"/>
      <c r="S57" s="14"/>
      <c r="T57" s="14"/>
      <c r="U57" s="14"/>
    </row>
    <row r="58" spans="1:21" x14ac:dyDescent="0.25">
      <c r="A58" s="11"/>
      <c r="B58" s="11"/>
      <c r="C58" s="17"/>
      <c r="D58" s="11"/>
      <c r="E58" s="11"/>
      <c r="F58" s="11"/>
      <c r="G58" s="11"/>
      <c r="H58" s="11"/>
      <c r="I58" s="11"/>
      <c r="J58" s="11"/>
      <c r="K58" s="11"/>
      <c r="L58" s="11"/>
      <c r="M58" s="11"/>
      <c r="N58" s="14"/>
      <c r="O58" s="14"/>
      <c r="P58" s="14"/>
      <c r="Q58" s="14"/>
      <c r="R58" s="14"/>
      <c r="S58" s="14"/>
      <c r="T58" s="14"/>
      <c r="U58" s="14"/>
    </row>
    <row r="59" spans="1:21" x14ac:dyDescent="0.25">
      <c r="A59" s="11"/>
      <c r="B59" s="11"/>
      <c r="C59" s="17"/>
      <c r="D59" s="11"/>
      <c r="E59" s="11"/>
      <c r="F59" s="11"/>
      <c r="G59" s="11"/>
      <c r="H59" s="11"/>
      <c r="I59" s="11"/>
      <c r="J59" s="11"/>
      <c r="K59" s="11"/>
      <c r="L59" s="11"/>
      <c r="M59" s="11"/>
      <c r="N59" s="14"/>
      <c r="O59" s="14"/>
      <c r="P59" s="14"/>
      <c r="Q59" s="14"/>
      <c r="R59" s="14"/>
      <c r="S59" s="14"/>
      <c r="T59" s="14"/>
      <c r="U59" s="14"/>
    </row>
    <row r="60" spans="1:21" x14ac:dyDescent="0.25">
      <c r="A60" s="11"/>
      <c r="B60" s="11"/>
      <c r="C60" s="17"/>
      <c r="D60" s="11"/>
      <c r="E60" s="11"/>
      <c r="F60" s="11"/>
      <c r="G60" s="11"/>
      <c r="H60" s="11"/>
      <c r="I60" s="11"/>
      <c r="J60" s="11"/>
      <c r="K60" s="11"/>
      <c r="L60" s="11"/>
      <c r="M60" s="11"/>
      <c r="N60" s="14"/>
      <c r="O60" s="14"/>
      <c r="P60" s="14"/>
      <c r="Q60" s="14"/>
      <c r="R60" s="14"/>
      <c r="S60" s="14"/>
      <c r="T60" s="14"/>
      <c r="U60" s="14"/>
    </row>
    <row r="61" spans="1:21" x14ac:dyDescent="0.25">
      <c r="A61" s="11"/>
      <c r="B61" s="11"/>
      <c r="C61" s="17"/>
      <c r="D61" s="11"/>
      <c r="E61" s="11"/>
      <c r="F61" s="11"/>
      <c r="G61" s="11"/>
      <c r="H61" s="11"/>
      <c r="I61" s="11"/>
      <c r="J61" s="11"/>
      <c r="K61" s="11"/>
      <c r="L61" s="11"/>
      <c r="M61" s="11"/>
      <c r="N61" s="14"/>
      <c r="O61" s="14"/>
      <c r="P61" s="14"/>
      <c r="Q61" s="14"/>
      <c r="R61" s="14"/>
      <c r="S61" s="14"/>
      <c r="T61" s="14"/>
      <c r="U61" s="14"/>
    </row>
    <row r="62" spans="1:21" x14ac:dyDescent="0.25">
      <c r="A62" s="11"/>
      <c r="B62" s="11"/>
      <c r="C62" s="17"/>
      <c r="D62" s="11"/>
      <c r="E62" s="11"/>
      <c r="F62" s="11"/>
      <c r="G62" s="11"/>
      <c r="H62" s="11"/>
      <c r="I62" s="11"/>
      <c r="J62" s="11"/>
      <c r="K62" s="11"/>
      <c r="L62" s="11"/>
      <c r="M62" s="11"/>
      <c r="N62" s="14"/>
      <c r="O62" s="14"/>
      <c r="P62" s="14"/>
      <c r="Q62" s="14"/>
      <c r="R62" s="14"/>
      <c r="S62" s="14"/>
      <c r="T62" s="14"/>
      <c r="U62" s="14"/>
    </row>
    <row r="63" spans="1:21" x14ac:dyDescent="0.25">
      <c r="A63" s="11"/>
      <c r="B63" s="11"/>
      <c r="C63" s="17"/>
      <c r="D63" s="11"/>
      <c r="E63" s="11"/>
      <c r="F63" s="11"/>
      <c r="G63" s="11"/>
      <c r="H63" s="11"/>
      <c r="I63" s="11"/>
      <c r="J63" s="11"/>
      <c r="K63" s="11"/>
      <c r="L63" s="11"/>
      <c r="M63" s="11"/>
      <c r="N63" s="14"/>
      <c r="O63" s="14"/>
      <c r="P63" s="14"/>
      <c r="Q63" s="14"/>
      <c r="R63" s="14"/>
      <c r="S63" s="14"/>
      <c r="T63" s="14"/>
      <c r="U63" s="14"/>
    </row>
    <row r="64" spans="1:21" x14ac:dyDescent="0.25">
      <c r="A64" s="11"/>
      <c r="B64" s="11"/>
      <c r="C64" s="17"/>
      <c r="D64" s="11"/>
      <c r="E64" s="11"/>
      <c r="F64" s="11"/>
      <c r="G64" s="11"/>
      <c r="H64" s="11"/>
      <c r="I64" s="11"/>
      <c r="J64" s="11"/>
      <c r="K64" s="11"/>
      <c r="L64" s="11"/>
      <c r="M64" s="11"/>
      <c r="N64" s="14"/>
      <c r="O64" s="14"/>
      <c r="P64" s="14"/>
      <c r="Q64" s="14"/>
      <c r="R64" s="14"/>
      <c r="S64" s="14"/>
      <c r="T64" s="14"/>
      <c r="U64" s="14"/>
    </row>
    <row r="65" spans="1:21" x14ac:dyDescent="0.25">
      <c r="A65" s="11"/>
      <c r="B65" s="11"/>
      <c r="C65" s="17"/>
      <c r="D65" s="11"/>
      <c r="E65" s="11"/>
      <c r="F65" s="11"/>
      <c r="G65" s="11"/>
      <c r="H65" s="11"/>
      <c r="I65" s="11"/>
      <c r="J65" s="11"/>
      <c r="K65" s="11"/>
      <c r="L65" s="11"/>
      <c r="M65" s="11"/>
      <c r="N65" s="14"/>
      <c r="O65" s="14"/>
      <c r="P65" s="14"/>
      <c r="Q65" s="14"/>
      <c r="R65" s="14"/>
      <c r="S65" s="14"/>
      <c r="T65" s="14"/>
      <c r="U65" s="14"/>
    </row>
    <row r="66" spans="1:21" x14ac:dyDescent="0.25">
      <c r="A66" s="11"/>
      <c r="B66" s="11"/>
      <c r="C66" s="17"/>
      <c r="D66" s="11"/>
      <c r="E66" s="11"/>
      <c r="F66" s="11"/>
      <c r="G66" s="11"/>
      <c r="H66" s="11"/>
      <c r="I66" s="11"/>
      <c r="J66" s="11"/>
      <c r="K66" s="11"/>
      <c r="L66" s="11"/>
      <c r="M66" s="11"/>
      <c r="N66" s="14"/>
      <c r="O66" s="14"/>
      <c r="P66" s="14"/>
      <c r="Q66" s="14"/>
      <c r="R66" s="14"/>
      <c r="S66" s="14"/>
      <c r="T66" s="14"/>
      <c r="U66" s="14"/>
    </row>
    <row r="67" spans="1:21" x14ac:dyDescent="0.25">
      <c r="A67" s="11"/>
      <c r="B67" s="11"/>
      <c r="C67" s="17"/>
      <c r="D67" s="11"/>
      <c r="E67" s="11"/>
      <c r="F67" s="11"/>
      <c r="G67" s="11"/>
      <c r="H67" s="11"/>
      <c r="I67" s="11"/>
      <c r="J67" s="11"/>
      <c r="K67" s="11"/>
      <c r="L67" s="11"/>
      <c r="M67" s="11"/>
      <c r="N67" s="14"/>
      <c r="O67" s="14"/>
      <c r="P67" s="14"/>
      <c r="Q67" s="14"/>
      <c r="R67" s="14"/>
      <c r="S67" s="14"/>
      <c r="T67" s="14"/>
      <c r="U67" s="14"/>
    </row>
    <row r="68" spans="1:21" x14ac:dyDescent="0.25">
      <c r="A68" s="11"/>
      <c r="B68" s="11"/>
      <c r="C68" s="17"/>
      <c r="D68" s="11"/>
      <c r="E68" s="11"/>
      <c r="F68" s="11"/>
      <c r="G68" s="11"/>
      <c r="H68" s="11"/>
      <c r="I68" s="11"/>
      <c r="J68" s="11"/>
      <c r="K68" s="11"/>
      <c r="L68" s="11"/>
      <c r="M68" s="11"/>
      <c r="N68" s="14"/>
      <c r="O68" s="14"/>
      <c r="P68" s="14"/>
      <c r="Q68" s="14"/>
      <c r="R68" s="14"/>
      <c r="S68" s="14"/>
      <c r="T68" s="14"/>
      <c r="U68" s="14"/>
    </row>
    <row r="69" spans="1:21" x14ac:dyDescent="0.25">
      <c r="A69" s="11"/>
      <c r="B69" s="11"/>
      <c r="C69" s="17"/>
      <c r="D69" s="11"/>
      <c r="E69" s="11"/>
      <c r="F69" s="11"/>
      <c r="G69" s="11"/>
      <c r="H69" s="11"/>
      <c r="I69" s="11"/>
      <c r="J69" s="11"/>
      <c r="K69" s="11"/>
      <c r="L69" s="11"/>
      <c r="M69" s="11"/>
      <c r="N69" s="14"/>
      <c r="O69" s="14"/>
      <c r="P69" s="14"/>
      <c r="Q69" s="14"/>
      <c r="R69" s="14"/>
      <c r="S69" s="14"/>
      <c r="T69" s="14"/>
      <c r="U69" s="14"/>
    </row>
    <row r="70" spans="1:21" x14ac:dyDescent="0.25">
      <c r="A70" s="11"/>
      <c r="B70" s="11"/>
      <c r="C70" s="17"/>
      <c r="D70" s="11"/>
      <c r="E70" s="11"/>
      <c r="F70" s="11"/>
      <c r="G70" s="11"/>
      <c r="H70" s="11"/>
      <c r="I70" s="11"/>
      <c r="J70" s="11"/>
      <c r="K70" s="11"/>
      <c r="L70" s="11"/>
      <c r="M70" s="11"/>
      <c r="N70" s="14"/>
      <c r="O70" s="14"/>
      <c r="P70" s="14"/>
      <c r="Q70" s="14"/>
      <c r="R70" s="14"/>
      <c r="S70" s="14"/>
      <c r="T70" s="14"/>
      <c r="U70" s="14"/>
    </row>
    <row r="71" spans="1:21" x14ac:dyDescent="0.25">
      <c r="A71" s="11"/>
      <c r="B71" s="11"/>
      <c r="C71" s="17"/>
      <c r="D71" s="11"/>
      <c r="E71" s="11"/>
      <c r="F71" s="11"/>
      <c r="G71" s="11"/>
      <c r="H71" s="11"/>
      <c r="I71" s="11"/>
      <c r="J71" s="11"/>
      <c r="K71" s="11"/>
      <c r="L71" s="11"/>
      <c r="M71" s="11"/>
      <c r="N71" s="14"/>
      <c r="O71" s="14"/>
      <c r="P71" s="14"/>
      <c r="Q71" s="14"/>
      <c r="R71" s="14"/>
      <c r="S71" s="14"/>
      <c r="T71" s="14"/>
      <c r="U71" s="14"/>
    </row>
    <row r="72" spans="1:21" x14ac:dyDescent="0.25">
      <c r="A72" s="11"/>
      <c r="B72" s="11"/>
      <c r="C72" s="17"/>
      <c r="D72" s="11"/>
      <c r="E72" s="11"/>
      <c r="F72" s="11"/>
      <c r="G72" s="11"/>
      <c r="H72" s="11"/>
      <c r="I72" s="11"/>
      <c r="J72" s="11"/>
      <c r="K72" s="11"/>
      <c r="L72" s="11"/>
      <c r="M72" s="11"/>
      <c r="N72" s="14"/>
      <c r="O72" s="14"/>
      <c r="P72" s="14"/>
      <c r="Q72" s="14"/>
      <c r="R72" s="14"/>
      <c r="S72" s="14"/>
      <c r="T72" s="14"/>
      <c r="U72" s="14"/>
    </row>
    <row r="73" spans="1:21" x14ac:dyDescent="0.25">
      <c r="A73" s="11"/>
      <c r="B73" s="11"/>
      <c r="C73" s="17"/>
      <c r="D73" s="11"/>
      <c r="E73" s="11"/>
      <c r="F73" s="11"/>
      <c r="G73" s="11"/>
      <c r="H73" s="11"/>
      <c r="I73" s="11"/>
      <c r="J73" s="11"/>
      <c r="K73" s="11"/>
      <c r="L73" s="11"/>
      <c r="M73" s="11"/>
      <c r="N73" s="14"/>
      <c r="O73" s="14"/>
      <c r="P73" s="14"/>
      <c r="Q73" s="14"/>
      <c r="R73" s="14"/>
      <c r="S73" s="14"/>
      <c r="T73" s="14"/>
      <c r="U73" s="14"/>
    </row>
    <row r="74" spans="1:21" x14ac:dyDescent="0.25">
      <c r="A74" s="11"/>
      <c r="B74" s="11"/>
      <c r="C74" s="17"/>
      <c r="D74" s="11"/>
      <c r="E74" s="11"/>
      <c r="F74" s="11"/>
      <c r="G74" s="11"/>
      <c r="H74" s="11"/>
      <c r="I74" s="11"/>
      <c r="J74" s="11"/>
      <c r="K74" s="11"/>
      <c r="L74" s="11"/>
      <c r="M74" s="11"/>
      <c r="N74" s="14"/>
      <c r="O74" s="14"/>
      <c r="P74" s="14"/>
      <c r="Q74" s="14"/>
      <c r="R74" s="14"/>
      <c r="S74" s="14"/>
      <c r="T74" s="14"/>
      <c r="U74" s="14"/>
    </row>
    <row r="75" spans="1:21" x14ac:dyDescent="0.25">
      <c r="A75" s="11"/>
      <c r="B75" s="11"/>
      <c r="C75" s="17"/>
      <c r="D75" s="11"/>
      <c r="E75" s="11"/>
      <c r="F75" s="11"/>
      <c r="G75" s="11"/>
      <c r="H75" s="11"/>
      <c r="I75" s="11"/>
      <c r="J75" s="11"/>
      <c r="K75" s="11"/>
      <c r="L75" s="11"/>
      <c r="M75" s="11"/>
      <c r="N75" s="14"/>
      <c r="O75" s="14"/>
      <c r="P75" s="14"/>
      <c r="Q75" s="14"/>
      <c r="R75" s="14"/>
      <c r="S75" s="14"/>
      <c r="T75" s="14"/>
      <c r="U75" s="14"/>
    </row>
    <row r="76" spans="1:21" x14ac:dyDescent="0.25">
      <c r="A76" s="11"/>
      <c r="B76" s="11"/>
      <c r="C76" s="17"/>
      <c r="D76" s="11"/>
      <c r="E76" s="11"/>
      <c r="F76" s="11"/>
      <c r="G76" s="11"/>
      <c r="H76" s="11"/>
      <c r="I76" s="11"/>
      <c r="J76" s="11"/>
      <c r="K76" s="11"/>
      <c r="L76" s="11"/>
      <c r="M76" s="11"/>
      <c r="N76" s="14"/>
      <c r="O76" s="14"/>
      <c r="P76" s="14"/>
      <c r="Q76" s="14"/>
      <c r="R76" s="14"/>
      <c r="S76" s="14"/>
      <c r="T76" s="14"/>
      <c r="U76" s="14"/>
    </row>
    <row r="77" spans="1:21" x14ac:dyDescent="0.25">
      <c r="A77" s="11"/>
      <c r="B77" s="11"/>
      <c r="C77" s="17"/>
      <c r="D77" s="11"/>
      <c r="E77" s="11"/>
      <c r="F77" s="11"/>
      <c r="G77" s="11"/>
      <c r="H77" s="11"/>
      <c r="I77" s="11"/>
      <c r="J77" s="11"/>
      <c r="K77" s="11"/>
      <c r="L77" s="11"/>
      <c r="M77" s="11"/>
      <c r="N77" s="14"/>
      <c r="O77" s="14"/>
      <c r="P77" s="14"/>
      <c r="Q77" s="14"/>
      <c r="R77" s="14"/>
      <c r="S77" s="14"/>
      <c r="T77" s="14"/>
      <c r="U77" s="14"/>
    </row>
    <row r="78" spans="1:21" x14ac:dyDescent="0.25">
      <c r="A78" s="11"/>
      <c r="B78" s="11"/>
      <c r="C78" s="17"/>
      <c r="D78" s="11"/>
      <c r="E78" s="11"/>
      <c r="F78" s="11"/>
      <c r="G78" s="11"/>
      <c r="H78" s="11"/>
      <c r="I78" s="11"/>
      <c r="J78" s="11"/>
      <c r="K78" s="11"/>
      <c r="L78" s="11"/>
      <c r="M78" s="11"/>
      <c r="N78" s="14"/>
      <c r="O78" s="14"/>
      <c r="P78" s="14"/>
      <c r="Q78" s="14"/>
      <c r="R78" s="14"/>
      <c r="S78" s="14"/>
      <c r="T78" s="14"/>
      <c r="U78" s="14"/>
    </row>
    <row r="79" spans="1:21" x14ac:dyDescent="0.25">
      <c r="A79" s="11"/>
      <c r="B79" s="11"/>
      <c r="C79" s="17"/>
      <c r="D79" s="11"/>
      <c r="E79" s="11"/>
      <c r="F79" s="11"/>
      <c r="G79" s="11"/>
      <c r="H79" s="11"/>
      <c r="I79" s="11"/>
      <c r="J79" s="11"/>
      <c r="K79" s="11"/>
      <c r="L79" s="11"/>
      <c r="M79" s="11"/>
      <c r="N79" s="14"/>
      <c r="O79" s="14"/>
      <c r="P79" s="14"/>
      <c r="Q79" s="14"/>
      <c r="R79" s="14"/>
      <c r="S79" s="14"/>
      <c r="T79" s="14"/>
      <c r="U79" s="14"/>
    </row>
    <row r="80" spans="1:21" x14ac:dyDescent="0.25">
      <c r="A80" s="11"/>
      <c r="B80" s="11"/>
      <c r="C80" s="17"/>
      <c r="D80" s="11"/>
      <c r="E80" s="11"/>
      <c r="F80" s="11"/>
      <c r="G80" s="11"/>
      <c r="H80" s="11"/>
      <c r="I80" s="11"/>
      <c r="J80" s="11"/>
      <c r="K80" s="11"/>
      <c r="L80" s="11"/>
      <c r="M80" s="11"/>
      <c r="N80" s="14"/>
      <c r="O80" s="14"/>
      <c r="P80" s="14"/>
      <c r="Q80" s="14"/>
      <c r="R80" s="14"/>
      <c r="S80" s="14"/>
      <c r="T80" s="14"/>
      <c r="U80" s="14"/>
    </row>
    <row r="81" spans="1:21" x14ac:dyDescent="0.25">
      <c r="A81" s="11"/>
      <c r="B81" s="11"/>
      <c r="C81" s="17"/>
      <c r="D81" s="11"/>
      <c r="E81" s="11"/>
      <c r="F81" s="11"/>
      <c r="G81" s="11"/>
      <c r="H81" s="11"/>
      <c r="I81" s="11"/>
      <c r="J81" s="11"/>
      <c r="K81" s="11"/>
      <c r="L81" s="11"/>
      <c r="M81" s="11"/>
      <c r="N81" s="14"/>
      <c r="O81" s="14"/>
      <c r="P81" s="14"/>
      <c r="Q81" s="14"/>
      <c r="R81" s="14"/>
      <c r="S81" s="14"/>
      <c r="T81" s="14"/>
      <c r="U81" s="14"/>
    </row>
    <row r="82" spans="1:21" x14ac:dyDescent="0.25">
      <c r="A82" s="11"/>
      <c r="B82" s="11"/>
      <c r="C82" s="17"/>
      <c r="D82" s="11"/>
      <c r="E82" s="11"/>
      <c r="F82" s="11"/>
      <c r="G82" s="11"/>
      <c r="H82" s="11"/>
      <c r="I82" s="11"/>
      <c r="J82" s="11"/>
      <c r="K82" s="11"/>
      <c r="L82" s="11"/>
      <c r="M82" s="11"/>
      <c r="N82" s="14"/>
      <c r="O82" s="14"/>
      <c r="P82" s="14"/>
      <c r="Q82" s="14"/>
      <c r="R82" s="14"/>
      <c r="S82" s="14"/>
      <c r="T82" s="14"/>
      <c r="U82" s="14"/>
    </row>
    <row r="83" spans="1:21" x14ac:dyDescent="0.25">
      <c r="A83" s="11"/>
      <c r="B83" s="11"/>
      <c r="C83" s="17"/>
      <c r="D83" s="11"/>
      <c r="E83" s="11"/>
      <c r="F83" s="11"/>
      <c r="G83" s="11"/>
      <c r="H83" s="11"/>
      <c r="I83" s="11"/>
      <c r="J83" s="11"/>
      <c r="K83" s="11"/>
      <c r="L83" s="11"/>
      <c r="M83" s="11"/>
      <c r="N83" s="14"/>
      <c r="O83" s="14"/>
      <c r="P83" s="14"/>
      <c r="Q83" s="14"/>
      <c r="R83" s="14"/>
      <c r="S83" s="14"/>
      <c r="T83" s="14"/>
      <c r="U83" s="14"/>
    </row>
    <row r="84" spans="1:21" x14ac:dyDescent="0.25">
      <c r="A84" s="11"/>
      <c r="B84" s="11"/>
      <c r="C84" s="17"/>
      <c r="D84" s="11"/>
      <c r="E84" s="11"/>
      <c r="F84" s="11"/>
      <c r="G84" s="11"/>
      <c r="H84" s="11"/>
      <c r="I84" s="11"/>
      <c r="J84" s="11"/>
      <c r="K84" s="11"/>
      <c r="L84" s="11"/>
      <c r="M84" s="11"/>
      <c r="N84" s="14"/>
      <c r="O84" s="14"/>
      <c r="P84" s="14"/>
      <c r="Q84" s="14"/>
      <c r="R84" s="14"/>
      <c r="S84" s="14"/>
      <c r="T84" s="14"/>
      <c r="U84" s="14"/>
    </row>
    <row r="85" spans="1:21" x14ac:dyDescent="0.25">
      <c r="A85" s="11"/>
      <c r="B85" s="11"/>
      <c r="C85" s="17"/>
      <c r="D85" s="11"/>
      <c r="E85" s="11"/>
      <c r="F85" s="11"/>
      <c r="G85" s="11"/>
      <c r="H85" s="11"/>
      <c r="I85" s="11"/>
      <c r="J85" s="11"/>
      <c r="K85" s="11"/>
      <c r="L85" s="11"/>
      <c r="M85" s="11"/>
      <c r="N85" s="14"/>
      <c r="O85" s="14"/>
      <c r="P85" s="14"/>
      <c r="Q85" s="14"/>
      <c r="R85" s="14"/>
      <c r="S85" s="14"/>
      <c r="T85" s="14"/>
      <c r="U85" s="14"/>
    </row>
    <row r="86" spans="1:21" x14ac:dyDescent="0.25">
      <c r="A86" s="11"/>
      <c r="B86" s="11"/>
      <c r="C86" s="17"/>
      <c r="D86" s="11"/>
      <c r="E86" s="11"/>
      <c r="F86" s="11"/>
      <c r="G86" s="11"/>
      <c r="H86" s="11"/>
      <c r="I86" s="11"/>
      <c r="J86" s="11"/>
      <c r="K86" s="11"/>
      <c r="L86" s="11"/>
      <c r="M86" s="11"/>
      <c r="N86" s="14"/>
      <c r="O86" s="14"/>
      <c r="P86" s="14"/>
      <c r="Q86" s="14"/>
      <c r="R86" s="14"/>
      <c r="S86" s="14"/>
      <c r="T86" s="14"/>
      <c r="U86" s="14"/>
    </row>
    <row r="87" spans="1:21" x14ac:dyDescent="0.25">
      <c r="A87" s="11"/>
      <c r="B87" s="11"/>
      <c r="C87" s="17"/>
      <c r="D87" s="11"/>
      <c r="E87" s="11"/>
      <c r="F87" s="11"/>
      <c r="G87" s="11"/>
      <c r="H87" s="11"/>
      <c r="I87" s="11"/>
      <c r="J87" s="11"/>
      <c r="K87" s="11"/>
      <c r="L87" s="11"/>
      <c r="M87" s="11"/>
      <c r="N87" s="14"/>
      <c r="O87" s="14"/>
      <c r="P87" s="14"/>
      <c r="Q87" s="14"/>
      <c r="R87" s="14"/>
      <c r="S87" s="14"/>
      <c r="T87" s="14"/>
      <c r="U87" s="14"/>
    </row>
    <row r="88" spans="1:21" x14ac:dyDescent="0.25">
      <c r="A88" s="11"/>
      <c r="B88" s="11"/>
      <c r="C88" s="17"/>
      <c r="D88" s="11"/>
      <c r="E88" s="11"/>
      <c r="F88" s="11"/>
      <c r="G88" s="11"/>
      <c r="H88" s="11"/>
      <c r="I88" s="11"/>
      <c r="J88" s="11"/>
      <c r="K88" s="11"/>
      <c r="L88" s="11"/>
      <c r="M88" s="11"/>
      <c r="N88" s="14"/>
      <c r="O88" s="14"/>
      <c r="P88" s="14"/>
      <c r="Q88" s="14"/>
      <c r="R88" s="14"/>
      <c r="S88" s="14"/>
      <c r="T88" s="14"/>
      <c r="U88" s="14"/>
    </row>
    <row r="89" spans="1:21" x14ac:dyDescent="0.25">
      <c r="A89" s="11"/>
      <c r="B89" s="11"/>
      <c r="C89" s="17"/>
      <c r="D89" s="11"/>
      <c r="E89" s="11"/>
      <c r="F89" s="11"/>
      <c r="G89" s="11"/>
      <c r="H89" s="11"/>
      <c r="I89" s="11"/>
      <c r="J89" s="11"/>
      <c r="K89" s="11"/>
      <c r="L89" s="11"/>
      <c r="M89" s="11"/>
      <c r="N89" s="14"/>
      <c r="O89" s="14"/>
      <c r="P89" s="14"/>
      <c r="Q89" s="14"/>
      <c r="R89" s="14"/>
      <c r="S89" s="14"/>
      <c r="T89" s="14"/>
      <c r="U89" s="14"/>
    </row>
    <row r="90" spans="1:21" x14ac:dyDescent="0.25">
      <c r="A90" s="11"/>
      <c r="B90" s="11"/>
      <c r="C90" s="17"/>
      <c r="D90" s="11"/>
      <c r="E90" s="11"/>
      <c r="F90" s="11"/>
      <c r="G90" s="11"/>
      <c r="H90" s="11"/>
      <c r="I90" s="11"/>
      <c r="J90" s="11"/>
      <c r="K90" s="11"/>
      <c r="L90" s="11"/>
      <c r="M90" s="11"/>
      <c r="N90" s="14"/>
      <c r="O90" s="14"/>
      <c r="P90" s="14"/>
      <c r="Q90" s="14"/>
      <c r="R90" s="14"/>
      <c r="S90" s="14"/>
      <c r="T90" s="14"/>
      <c r="U90" s="14"/>
    </row>
    <row r="91" spans="1:21" x14ac:dyDescent="0.25">
      <c r="C91" s="17"/>
      <c r="D91" s="11"/>
      <c r="E91" s="11"/>
      <c r="F91" s="11"/>
      <c r="G91" s="11"/>
      <c r="H91" s="11"/>
      <c r="I91" s="11"/>
      <c r="J91" s="11"/>
      <c r="K91" s="11"/>
      <c r="L91" s="11"/>
      <c r="M91" s="11"/>
      <c r="N91" s="14"/>
    </row>
    <row r="92" spans="1:21" x14ac:dyDescent="0.25">
      <c r="C92" s="17"/>
      <c r="D92" s="11"/>
      <c r="E92" s="11"/>
      <c r="F92" s="11"/>
      <c r="G92" s="11"/>
      <c r="H92" s="11"/>
      <c r="I92" s="11"/>
      <c r="J92" s="11"/>
      <c r="K92" s="11"/>
      <c r="L92" s="11"/>
      <c r="M92" s="11"/>
      <c r="N92" s="14"/>
    </row>
    <row r="93" spans="1:21" x14ac:dyDescent="0.25">
      <c r="C93" s="17"/>
      <c r="D93" s="11"/>
      <c r="E93" s="11"/>
      <c r="F93" s="11"/>
      <c r="G93" s="11"/>
      <c r="H93" s="11"/>
      <c r="I93" s="11"/>
      <c r="J93" s="11"/>
      <c r="K93" s="11"/>
      <c r="L93" s="11"/>
      <c r="M93" s="11"/>
      <c r="N93" s="14"/>
    </row>
    <row r="94" spans="1:21" x14ac:dyDescent="0.25">
      <c r="C94" s="17"/>
      <c r="D94" s="11"/>
      <c r="E94" s="11"/>
      <c r="F94" s="11"/>
      <c r="G94" s="11"/>
      <c r="H94" s="11"/>
      <c r="I94" s="11"/>
      <c r="J94" s="11"/>
      <c r="K94" s="11"/>
      <c r="L94" s="11"/>
      <c r="M94" s="11"/>
      <c r="N94" s="14"/>
    </row>
  </sheetData>
  <mergeCells count="66">
    <mergeCell ref="C12:C13"/>
    <mergeCell ref="C10:C11"/>
    <mergeCell ref="D10:D11"/>
    <mergeCell ref="A8:A13"/>
    <mergeCell ref="B8:B13"/>
    <mergeCell ref="C8:C9"/>
    <mergeCell ref="D3:U3"/>
    <mergeCell ref="V6:V7"/>
    <mergeCell ref="V8:V9"/>
    <mergeCell ref="T8:T13"/>
    <mergeCell ref="E10:E11"/>
    <mergeCell ref="D12:D13"/>
    <mergeCell ref="E12:E13"/>
    <mergeCell ref="V10:V11"/>
    <mergeCell ref="V12:V13"/>
    <mergeCell ref="U10:U11"/>
    <mergeCell ref="U12:U13"/>
    <mergeCell ref="D8:D9"/>
    <mergeCell ref="E8:E9"/>
    <mergeCell ref="T6:U6"/>
    <mergeCell ref="U8:U9"/>
    <mergeCell ref="U14:U15"/>
    <mergeCell ref="V14:V15"/>
    <mergeCell ref="U16:U17"/>
    <mergeCell ref="V16:V17"/>
    <mergeCell ref="A1:C3"/>
    <mergeCell ref="D1:V1"/>
    <mergeCell ref="D2:V2"/>
    <mergeCell ref="C6:C7"/>
    <mergeCell ref="D6:E6"/>
    <mergeCell ref="F6:S6"/>
    <mergeCell ref="A5:C5"/>
    <mergeCell ref="D4:V4"/>
    <mergeCell ref="D5:V5"/>
    <mergeCell ref="A4:C4"/>
    <mergeCell ref="A6:A7"/>
    <mergeCell ref="B6:B7"/>
    <mergeCell ref="U18:U19"/>
    <mergeCell ref="V18:V19"/>
    <mergeCell ref="U20:U21"/>
    <mergeCell ref="V20:V21"/>
    <mergeCell ref="V22:V23"/>
    <mergeCell ref="U22:U23"/>
    <mergeCell ref="I28:O28"/>
    <mergeCell ref="A24:S24"/>
    <mergeCell ref="B28:H28"/>
    <mergeCell ref="B27:H27"/>
    <mergeCell ref="C22:C23"/>
    <mergeCell ref="D22:D23"/>
    <mergeCell ref="E22:E23"/>
    <mergeCell ref="B14:B23"/>
    <mergeCell ref="A14:A23"/>
    <mergeCell ref="D18:D19"/>
    <mergeCell ref="C14:C15"/>
    <mergeCell ref="C16:C17"/>
    <mergeCell ref="E18:E19"/>
    <mergeCell ref="C18:C19"/>
    <mergeCell ref="C20:C21"/>
    <mergeCell ref="D14:D15"/>
    <mergeCell ref="T14:T23"/>
    <mergeCell ref="D20:D21"/>
    <mergeCell ref="E20:E21"/>
    <mergeCell ref="D16:D17"/>
    <mergeCell ref="I27:O27"/>
    <mergeCell ref="E14:E15"/>
    <mergeCell ref="E16:E17"/>
  </mergeCells>
  <printOptions horizontalCentered="1" verticalCentered="1"/>
  <pageMargins left="0" right="0" top="0" bottom="0" header="0.31496062992125984" footer="0"/>
  <pageSetup scale="46"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AC051-F38D-4884-905B-F5F4E730E758}">
  <dimension ref="A1:IV1661"/>
  <sheetViews>
    <sheetView tabSelected="1" zoomScale="75" zoomScaleNormal="75" workbookViewId="0">
      <selection activeCell="H14" sqref="H14"/>
    </sheetView>
  </sheetViews>
  <sheetFormatPr baseColWidth="10" defaultRowHeight="15" x14ac:dyDescent="0.25"/>
  <cols>
    <col min="5" max="5" width="27.5703125" bestFit="1" customWidth="1"/>
    <col min="6" max="9" width="20.85546875" bestFit="1" customWidth="1"/>
    <col min="10" max="10" width="12.5703125" bestFit="1" customWidth="1"/>
    <col min="11" max="11" width="19.140625" bestFit="1" customWidth="1"/>
    <col min="12" max="12" width="20.7109375" customWidth="1"/>
    <col min="13" max="13" width="20.85546875" bestFit="1" customWidth="1"/>
  </cols>
  <sheetData>
    <row r="1" spans="1:25" ht="18" x14ac:dyDescent="0.25">
      <c r="A1" s="634"/>
      <c r="B1" s="635"/>
      <c r="C1" s="635"/>
      <c r="D1" s="635"/>
      <c r="E1" s="640" t="s">
        <v>100</v>
      </c>
      <c r="F1" s="641"/>
      <c r="G1" s="641"/>
      <c r="H1" s="641"/>
      <c r="I1" s="641"/>
      <c r="J1" s="641"/>
      <c r="K1" s="641"/>
      <c r="L1" s="641"/>
      <c r="M1" s="641"/>
      <c r="N1" s="641"/>
      <c r="O1" s="641"/>
      <c r="P1" s="641"/>
      <c r="Q1" s="641"/>
      <c r="R1" s="641"/>
      <c r="S1" s="641"/>
      <c r="T1" s="641"/>
      <c r="U1" s="641"/>
      <c r="V1" s="641"/>
      <c r="W1" s="641"/>
      <c r="X1" s="641"/>
      <c r="Y1" s="642"/>
    </row>
    <row r="2" spans="1:25" ht="18" x14ac:dyDescent="0.25">
      <c r="A2" s="636"/>
      <c r="B2" s="637"/>
      <c r="C2" s="637"/>
      <c r="D2" s="637"/>
      <c r="E2" s="643" t="s">
        <v>167</v>
      </c>
      <c r="F2" s="644"/>
      <c r="G2" s="644"/>
      <c r="H2" s="644"/>
      <c r="I2" s="644"/>
      <c r="J2" s="644"/>
      <c r="K2" s="644"/>
      <c r="L2" s="644"/>
      <c r="M2" s="644"/>
      <c r="N2" s="644"/>
      <c r="O2" s="644"/>
      <c r="P2" s="644"/>
      <c r="Q2" s="644"/>
      <c r="R2" s="644"/>
      <c r="S2" s="644"/>
      <c r="T2" s="644"/>
      <c r="U2" s="644"/>
      <c r="V2" s="644"/>
      <c r="W2" s="644"/>
      <c r="X2" s="644"/>
      <c r="Y2" s="645"/>
    </row>
    <row r="3" spans="1:25" ht="18.75" thickBot="1" x14ac:dyDescent="0.3">
      <c r="A3" s="638"/>
      <c r="B3" s="639"/>
      <c r="C3" s="639"/>
      <c r="D3" s="639"/>
      <c r="E3" s="646" t="s">
        <v>89</v>
      </c>
      <c r="F3" s="647"/>
      <c r="G3" s="647"/>
      <c r="H3" s="647"/>
      <c r="I3" s="647"/>
      <c r="J3" s="647"/>
      <c r="K3" s="647"/>
      <c r="L3" s="647"/>
      <c r="M3" s="647"/>
      <c r="N3" s="647"/>
      <c r="O3" s="647"/>
      <c r="P3" s="647"/>
      <c r="Q3" s="647"/>
      <c r="R3" s="648"/>
      <c r="S3" s="649" t="s">
        <v>90</v>
      </c>
      <c r="T3" s="650"/>
      <c r="U3" s="650"/>
      <c r="V3" s="650"/>
      <c r="W3" s="650"/>
      <c r="X3" s="650"/>
      <c r="Y3" s="651"/>
    </row>
    <row r="4" spans="1:25" ht="18" x14ac:dyDescent="0.25">
      <c r="A4" s="652" t="s">
        <v>168</v>
      </c>
      <c r="B4" s="653"/>
      <c r="C4" s="653"/>
      <c r="D4" s="654"/>
      <c r="E4" s="655" t="s">
        <v>104</v>
      </c>
      <c r="F4" s="656"/>
      <c r="G4" s="656"/>
      <c r="H4" s="656"/>
      <c r="I4" s="656"/>
      <c r="J4" s="656"/>
      <c r="K4" s="656"/>
      <c r="L4" s="656"/>
      <c r="M4" s="656"/>
      <c r="N4" s="656"/>
      <c r="O4" s="656"/>
      <c r="P4" s="656"/>
      <c r="Q4" s="656"/>
      <c r="R4" s="656"/>
      <c r="S4" s="656"/>
      <c r="T4" s="656"/>
      <c r="U4" s="656"/>
      <c r="V4" s="656"/>
      <c r="W4" s="656"/>
      <c r="X4" s="656"/>
      <c r="Y4" s="657"/>
    </row>
    <row r="5" spans="1:25" ht="18.75" thickBot="1" x14ac:dyDescent="0.3">
      <c r="A5" s="622" t="s">
        <v>169</v>
      </c>
      <c r="B5" s="623"/>
      <c r="C5" s="623"/>
      <c r="D5" s="624"/>
      <c r="E5" s="625" t="s">
        <v>269</v>
      </c>
      <c r="F5" s="626"/>
      <c r="G5" s="626"/>
      <c r="H5" s="626"/>
      <c r="I5" s="626"/>
      <c r="J5" s="626"/>
      <c r="K5" s="626"/>
      <c r="L5" s="626"/>
      <c r="M5" s="626"/>
      <c r="N5" s="626"/>
      <c r="O5" s="626"/>
      <c r="P5" s="626"/>
      <c r="Q5" s="626"/>
      <c r="R5" s="626"/>
      <c r="S5" s="626"/>
      <c r="T5" s="626"/>
      <c r="U5" s="626"/>
      <c r="V5" s="626"/>
      <c r="W5" s="626"/>
      <c r="X5" s="626"/>
      <c r="Y5" s="627"/>
    </row>
    <row r="6" spans="1:25" x14ac:dyDescent="0.25">
      <c r="A6" s="658" t="s">
        <v>170</v>
      </c>
      <c r="B6" s="660" t="s">
        <v>171</v>
      </c>
      <c r="C6" s="660" t="s">
        <v>172</v>
      </c>
      <c r="D6" s="660" t="s">
        <v>173</v>
      </c>
      <c r="E6" s="660" t="s">
        <v>174</v>
      </c>
      <c r="F6" s="630" t="s">
        <v>175</v>
      </c>
      <c r="G6" s="628"/>
      <c r="H6" s="628"/>
      <c r="I6" s="628"/>
      <c r="J6" s="628" t="s">
        <v>176</v>
      </c>
      <c r="K6" s="628"/>
      <c r="L6" s="628"/>
      <c r="M6" s="629"/>
      <c r="N6" s="630" t="s">
        <v>177</v>
      </c>
      <c r="O6" s="628"/>
      <c r="P6" s="628"/>
      <c r="Q6" s="628"/>
      <c r="R6" s="629"/>
      <c r="S6" s="630" t="s">
        <v>178</v>
      </c>
      <c r="T6" s="628"/>
      <c r="U6" s="628"/>
      <c r="V6" s="628"/>
      <c r="W6" s="628"/>
      <c r="X6" s="628"/>
      <c r="Y6" s="674"/>
    </row>
    <row r="7" spans="1:25" ht="45.75" thickBot="1" x14ac:dyDescent="0.3">
      <c r="A7" s="659"/>
      <c r="B7" s="661"/>
      <c r="C7" s="661"/>
      <c r="D7" s="661"/>
      <c r="E7" s="661"/>
      <c r="F7" s="235" t="s">
        <v>179</v>
      </c>
      <c r="G7" s="235" t="s">
        <v>180</v>
      </c>
      <c r="H7" s="235" t="s">
        <v>181</v>
      </c>
      <c r="I7" s="235" t="s">
        <v>182</v>
      </c>
      <c r="J7" s="235" t="s">
        <v>179</v>
      </c>
      <c r="K7" s="235" t="s">
        <v>180</v>
      </c>
      <c r="L7" s="235" t="s">
        <v>181</v>
      </c>
      <c r="M7" s="235" t="s">
        <v>182</v>
      </c>
      <c r="N7" s="236" t="s">
        <v>183</v>
      </c>
      <c r="O7" s="236" t="s">
        <v>184</v>
      </c>
      <c r="P7" s="236" t="s">
        <v>185</v>
      </c>
      <c r="Q7" s="236" t="s">
        <v>186</v>
      </c>
      <c r="R7" s="236" t="s">
        <v>187</v>
      </c>
      <c r="S7" s="236" t="s">
        <v>188</v>
      </c>
      <c r="T7" s="236" t="s">
        <v>189</v>
      </c>
      <c r="U7" s="236" t="s">
        <v>190</v>
      </c>
      <c r="V7" s="236" t="s">
        <v>191</v>
      </c>
      <c r="W7" s="236" t="s">
        <v>192</v>
      </c>
      <c r="X7" s="237" t="s">
        <v>193</v>
      </c>
      <c r="Y7" s="238" t="s">
        <v>194</v>
      </c>
    </row>
    <row r="8" spans="1:25" x14ac:dyDescent="0.25">
      <c r="A8" s="675">
        <v>1</v>
      </c>
      <c r="B8" s="678" t="s">
        <v>195</v>
      </c>
      <c r="C8" s="681" t="s">
        <v>196</v>
      </c>
      <c r="D8" s="104" t="s">
        <v>197</v>
      </c>
      <c r="E8" s="240">
        <v>3</v>
      </c>
      <c r="F8" s="241">
        <v>1319</v>
      </c>
      <c r="G8" s="241">
        <v>1319</v>
      </c>
      <c r="H8" s="242">
        <v>1319</v>
      </c>
      <c r="I8" s="243">
        <v>895</v>
      </c>
      <c r="J8" s="244"/>
      <c r="K8" s="245">
        <v>765</v>
      </c>
      <c r="L8" s="243">
        <v>895</v>
      </c>
      <c r="M8" s="243">
        <v>895</v>
      </c>
      <c r="N8" s="682" t="s">
        <v>198</v>
      </c>
      <c r="O8" s="683" t="s">
        <v>199</v>
      </c>
      <c r="P8" s="683" t="s">
        <v>109</v>
      </c>
      <c r="Q8" s="684" t="s">
        <v>200</v>
      </c>
      <c r="R8" s="683" t="s">
        <v>201</v>
      </c>
      <c r="S8" s="631">
        <v>3939</v>
      </c>
      <c r="T8" s="631">
        <v>3772</v>
      </c>
      <c r="U8" s="689" t="s">
        <v>202</v>
      </c>
      <c r="V8" s="689" t="s">
        <v>202</v>
      </c>
      <c r="W8" s="689" t="s">
        <v>202</v>
      </c>
      <c r="X8" s="689" t="s">
        <v>202</v>
      </c>
      <c r="Y8" s="691">
        <v>7711</v>
      </c>
    </row>
    <row r="9" spans="1:25" ht="15.75" thickBot="1" x14ac:dyDescent="0.3">
      <c r="A9" s="676"/>
      <c r="B9" s="679"/>
      <c r="C9" s="663"/>
      <c r="D9" s="106" t="s">
        <v>203</v>
      </c>
      <c r="E9" s="247">
        <v>167888400</v>
      </c>
      <c r="F9" s="247">
        <v>167888400</v>
      </c>
      <c r="G9" s="247">
        <v>167888400</v>
      </c>
      <c r="H9" s="248">
        <v>167888400</v>
      </c>
      <c r="I9" s="249">
        <v>167888400</v>
      </c>
      <c r="J9" s="250"/>
      <c r="K9" s="251">
        <v>57218400</v>
      </c>
      <c r="L9" s="252">
        <v>75218400</v>
      </c>
      <c r="M9" s="253">
        <v>160436200</v>
      </c>
      <c r="N9" s="666"/>
      <c r="O9" s="669"/>
      <c r="P9" s="669"/>
      <c r="Q9" s="672"/>
      <c r="R9" s="669"/>
      <c r="S9" s="632"/>
      <c r="T9" s="632"/>
      <c r="U9" s="687"/>
      <c r="V9" s="687"/>
      <c r="W9" s="687"/>
      <c r="X9" s="687"/>
      <c r="Y9" s="692"/>
    </row>
    <row r="10" spans="1:25" x14ac:dyDescent="0.25">
      <c r="A10" s="676"/>
      <c r="B10" s="679"/>
      <c r="C10" s="663"/>
      <c r="D10" s="104" t="s">
        <v>204</v>
      </c>
      <c r="E10" s="254"/>
      <c r="F10" s="255"/>
      <c r="G10" s="255"/>
      <c r="H10" s="255"/>
      <c r="I10" s="256"/>
      <c r="J10" s="257"/>
      <c r="K10" s="251"/>
      <c r="L10" s="252"/>
      <c r="M10" s="244"/>
      <c r="N10" s="666"/>
      <c r="O10" s="669"/>
      <c r="P10" s="669"/>
      <c r="Q10" s="672"/>
      <c r="R10" s="669"/>
      <c r="S10" s="632"/>
      <c r="T10" s="632"/>
      <c r="U10" s="687"/>
      <c r="V10" s="687"/>
      <c r="W10" s="687"/>
      <c r="X10" s="687"/>
      <c r="Y10" s="692"/>
    </row>
    <row r="11" spans="1:25" ht="15.75" thickBot="1" x14ac:dyDescent="0.3">
      <c r="A11" s="676"/>
      <c r="B11" s="679"/>
      <c r="C11" s="663"/>
      <c r="D11" s="106" t="s">
        <v>205</v>
      </c>
      <c r="E11" s="258">
        <v>817281086</v>
      </c>
      <c r="F11" s="247">
        <v>817281086</v>
      </c>
      <c r="G11" s="247">
        <v>817281086</v>
      </c>
      <c r="H11" s="259">
        <v>81728108</v>
      </c>
      <c r="I11" s="260">
        <v>81728108</v>
      </c>
      <c r="J11" s="261"/>
      <c r="K11" s="251">
        <v>16974553</v>
      </c>
      <c r="L11" s="252">
        <v>51100438</v>
      </c>
      <c r="M11" s="244">
        <v>73217575</v>
      </c>
      <c r="N11" s="667"/>
      <c r="O11" s="670"/>
      <c r="P11" s="670"/>
      <c r="Q11" s="685"/>
      <c r="R11" s="669"/>
      <c r="S11" s="633"/>
      <c r="T11" s="633"/>
      <c r="U11" s="687"/>
      <c r="V11" s="687"/>
      <c r="W11" s="687"/>
      <c r="X11" s="690"/>
      <c r="Y11" s="692"/>
    </row>
    <row r="12" spans="1:25" x14ac:dyDescent="0.25">
      <c r="A12" s="676"/>
      <c r="B12" s="679"/>
      <c r="C12" s="662" t="s">
        <v>206</v>
      </c>
      <c r="D12" s="104" t="s">
        <v>197</v>
      </c>
      <c r="E12" s="262">
        <v>3</v>
      </c>
      <c r="F12" s="263">
        <v>5612</v>
      </c>
      <c r="G12" s="263">
        <v>5612</v>
      </c>
      <c r="H12" s="264">
        <v>5612</v>
      </c>
      <c r="I12" s="252">
        <v>5962</v>
      </c>
      <c r="J12" s="244"/>
      <c r="K12" s="251">
        <v>561</v>
      </c>
      <c r="L12" s="252">
        <v>5613</v>
      </c>
      <c r="M12" s="252">
        <v>5962</v>
      </c>
      <c r="N12" s="665" t="s">
        <v>207</v>
      </c>
      <c r="O12" s="668" t="s">
        <v>208</v>
      </c>
      <c r="P12" s="668" t="s">
        <v>109</v>
      </c>
      <c r="Q12" s="672" t="s">
        <v>200</v>
      </c>
      <c r="R12" s="668" t="s">
        <v>209</v>
      </c>
      <c r="S12" s="632">
        <v>168989</v>
      </c>
      <c r="T12" s="632">
        <v>176700</v>
      </c>
      <c r="U12" s="687" t="s">
        <v>202</v>
      </c>
      <c r="V12" s="686" t="s">
        <v>202</v>
      </c>
      <c r="W12" s="686" t="s">
        <v>202</v>
      </c>
      <c r="X12" s="687" t="s">
        <v>202</v>
      </c>
      <c r="Y12" s="693">
        <v>345689</v>
      </c>
    </row>
    <row r="13" spans="1:25" ht="15.75" thickBot="1" x14ac:dyDescent="0.3">
      <c r="A13" s="676"/>
      <c r="B13" s="679"/>
      <c r="C13" s="663"/>
      <c r="D13" s="106" t="s">
        <v>203</v>
      </c>
      <c r="E13" s="247">
        <v>167888400</v>
      </c>
      <c r="F13" s="247">
        <v>167888400</v>
      </c>
      <c r="G13" s="247">
        <v>167888400</v>
      </c>
      <c r="H13" s="248">
        <v>167888400</v>
      </c>
      <c r="I13" s="249">
        <v>167888400</v>
      </c>
      <c r="J13" s="250"/>
      <c r="K13" s="251">
        <v>57218400</v>
      </c>
      <c r="L13" s="252">
        <v>75218400</v>
      </c>
      <c r="M13" s="244">
        <v>160436200</v>
      </c>
      <c r="N13" s="666"/>
      <c r="O13" s="669"/>
      <c r="P13" s="669"/>
      <c r="Q13" s="672"/>
      <c r="R13" s="669"/>
      <c r="S13" s="632"/>
      <c r="T13" s="632"/>
      <c r="U13" s="687"/>
      <c r="V13" s="687"/>
      <c r="W13" s="687"/>
      <c r="X13" s="687"/>
      <c r="Y13" s="692"/>
    </row>
    <row r="14" spans="1:25" x14ac:dyDescent="0.25">
      <c r="A14" s="676"/>
      <c r="B14" s="679"/>
      <c r="C14" s="663"/>
      <c r="D14" s="104" t="s">
        <v>204</v>
      </c>
      <c r="E14" s="247"/>
      <c r="F14" s="255"/>
      <c r="G14" s="255"/>
      <c r="H14" s="255"/>
      <c r="I14" s="256"/>
      <c r="J14" s="257"/>
      <c r="K14" s="251"/>
      <c r="L14" s="252"/>
      <c r="M14" s="244"/>
      <c r="N14" s="666"/>
      <c r="O14" s="669"/>
      <c r="P14" s="669"/>
      <c r="Q14" s="672"/>
      <c r="R14" s="669"/>
      <c r="S14" s="632"/>
      <c r="T14" s="632"/>
      <c r="U14" s="687"/>
      <c r="V14" s="687"/>
      <c r="W14" s="687"/>
      <c r="X14" s="687"/>
      <c r="Y14" s="692"/>
    </row>
    <row r="15" spans="1:25" ht="15.75" thickBot="1" x14ac:dyDescent="0.3">
      <c r="A15" s="676"/>
      <c r="B15" s="679"/>
      <c r="C15" s="664"/>
      <c r="D15" s="106" t="s">
        <v>205</v>
      </c>
      <c r="E15" s="258">
        <v>817281086</v>
      </c>
      <c r="F15" s="255">
        <v>817281086</v>
      </c>
      <c r="G15" s="265">
        <v>817281086</v>
      </c>
      <c r="H15" s="259">
        <v>81728108</v>
      </c>
      <c r="I15" s="260">
        <v>81728108</v>
      </c>
      <c r="J15" s="261"/>
      <c r="K15" s="251">
        <v>16974553</v>
      </c>
      <c r="L15" s="252">
        <v>51100438</v>
      </c>
      <c r="M15" s="244">
        <v>73217575</v>
      </c>
      <c r="N15" s="667"/>
      <c r="O15" s="670"/>
      <c r="P15" s="670"/>
      <c r="Q15" s="673"/>
      <c r="R15" s="670"/>
      <c r="S15" s="633"/>
      <c r="T15" s="633"/>
      <c r="U15" s="688"/>
      <c r="V15" s="688"/>
      <c r="W15" s="688"/>
      <c r="X15" s="688"/>
      <c r="Y15" s="694"/>
    </row>
    <row r="16" spans="1:25" x14ac:dyDescent="0.25">
      <c r="A16" s="676"/>
      <c r="B16" s="679"/>
      <c r="C16" s="662" t="s">
        <v>210</v>
      </c>
      <c r="D16" s="104" t="s">
        <v>197</v>
      </c>
      <c r="E16" s="262">
        <v>3</v>
      </c>
      <c r="F16" s="266">
        <v>9057</v>
      </c>
      <c r="G16" s="266">
        <v>9057</v>
      </c>
      <c r="H16" s="264">
        <v>9057</v>
      </c>
      <c r="I16" s="267">
        <v>9179</v>
      </c>
      <c r="J16" s="244"/>
      <c r="K16" s="251">
        <v>8813</v>
      </c>
      <c r="L16" s="252">
        <v>8816</v>
      </c>
      <c r="M16" s="244">
        <v>9179</v>
      </c>
      <c r="N16" s="665" t="s">
        <v>211</v>
      </c>
      <c r="O16" s="668" t="s">
        <v>208</v>
      </c>
      <c r="P16" s="668" t="s">
        <v>109</v>
      </c>
      <c r="Q16" s="671" t="s">
        <v>200</v>
      </c>
      <c r="R16" s="668" t="s">
        <v>212</v>
      </c>
      <c r="S16" s="695">
        <v>371732</v>
      </c>
      <c r="T16" s="695">
        <v>390452</v>
      </c>
      <c r="U16" s="686" t="s">
        <v>202</v>
      </c>
      <c r="V16" s="686" t="s">
        <v>202</v>
      </c>
      <c r="W16" s="686" t="s">
        <v>202</v>
      </c>
      <c r="X16" s="686" t="s">
        <v>202</v>
      </c>
      <c r="Y16" s="693">
        <v>762184</v>
      </c>
    </row>
    <row r="17" spans="1:256" ht="15.75" thickBot="1" x14ac:dyDescent="0.3">
      <c r="A17" s="676"/>
      <c r="B17" s="679"/>
      <c r="C17" s="663"/>
      <c r="D17" s="106" t="s">
        <v>203</v>
      </c>
      <c r="E17" s="247">
        <v>167888400</v>
      </c>
      <c r="F17" s="247">
        <v>167888400</v>
      </c>
      <c r="G17" s="247">
        <v>167888400</v>
      </c>
      <c r="H17" s="264">
        <v>167888400</v>
      </c>
      <c r="I17" s="267">
        <v>167888400</v>
      </c>
      <c r="J17" s="244"/>
      <c r="K17" s="251">
        <v>57218400</v>
      </c>
      <c r="L17" s="252">
        <v>75218400</v>
      </c>
      <c r="M17" s="244">
        <v>160436200</v>
      </c>
      <c r="N17" s="666"/>
      <c r="O17" s="669"/>
      <c r="P17" s="669"/>
      <c r="Q17" s="672"/>
      <c r="R17" s="669"/>
      <c r="S17" s="632"/>
      <c r="T17" s="632"/>
      <c r="U17" s="687"/>
      <c r="V17" s="687"/>
      <c r="W17" s="687"/>
      <c r="X17" s="687"/>
      <c r="Y17" s="692"/>
      <c r="Z17" s="268"/>
      <c r="AA17" s="268"/>
      <c r="AB17" s="268"/>
      <c r="AC17" s="268"/>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68"/>
      <c r="AZ17" s="268"/>
      <c r="BA17" s="268"/>
      <c r="BB17" s="268"/>
      <c r="BC17" s="268"/>
      <c r="BD17" s="268"/>
      <c r="BE17" s="268"/>
      <c r="BF17" s="268"/>
      <c r="BG17" s="268"/>
      <c r="BH17" s="268"/>
      <c r="BI17" s="268"/>
      <c r="BJ17" s="268"/>
      <c r="BK17" s="268"/>
      <c r="BL17" s="268"/>
      <c r="BM17" s="268"/>
      <c r="BN17" s="268"/>
      <c r="BO17" s="268"/>
      <c r="BP17" s="268"/>
      <c r="BQ17" s="268"/>
      <c r="BR17" s="268"/>
      <c r="BS17" s="268"/>
      <c r="BT17" s="268"/>
      <c r="BU17" s="268"/>
      <c r="BV17" s="268"/>
      <c r="BW17" s="268"/>
      <c r="BX17" s="268"/>
      <c r="BY17" s="268"/>
      <c r="BZ17" s="268"/>
      <c r="CA17" s="268"/>
      <c r="CB17" s="268"/>
      <c r="CC17" s="268"/>
      <c r="CD17" s="268"/>
      <c r="CE17" s="268"/>
      <c r="CF17" s="268"/>
      <c r="CG17" s="268"/>
      <c r="CH17" s="268"/>
      <c r="CI17" s="268"/>
      <c r="CJ17" s="268"/>
      <c r="CK17" s="268"/>
      <c r="CL17" s="268"/>
      <c r="CM17" s="268"/>
      <c r="CN17" s="268"/>
      <c r="CO17" s="268"/>
      <c r="CP17" s="268"/>
      <c r="CQ17" s="268"/>
      <c r="CR17" s="268"/>
      <c r="CS17" s="268"/>
      <c r="CT17" s="268"/>
      <c r="CU17" s="268"/>
      <c r="CV17" s="268"/>
      <c r="CW17" s="268"/>
      <c r="CX17" s="268"/>
      <c r="CY17" s="268"/>
      <c r="CZ17" s="268"/>
      <c r="DA17" s="268"/>
      <c r="DB17" s="268"/>
      <c r="DC17" s="268"/>
      <c r="DD17" s="268"/>
      <c r="DE17" s="268"/>
      <c r="DF17" s="268"/>
      <c r="DG17" s="268"/>
      <c r="DH17" s="268"/>
      <c r="DI17" s="268"/>
      <c r="DJ17" s="268"/>
      <c r="DK17" s="268"/>
      <c r="DL17" s="268"/>
      <c r="DM17" s="268"/>
      <c r="DN17" s="268"/>
      <c r="DO17" s="268"/>
      <c r="DP17" s="268"/>
      <c r="DQ17" s="268"/>
      <c r="DR17" s="268"/>
      <c r="DS17" s="268"/>
      <c r="DT17" s="268"/>
      <c r="DU17" s="268"/>
      <c r="DV17" s="268"/>
      <c r="DW17" s="268"/>
      <c r="DX17" s="268"/>
      <c r="DY17" s="268"/>
      <c r="DZ17" s="268"/>
      <c r="EA17" s="268"/>
      <c r="EB17" s="268"/>
      <c r="EC17" s="268"/>
      <c r="ED17" s="268"/>
      <c r="EE17" s="268"/>
      <c r="EF17" s="268"/>
      <c r="EG17" s="268"/>
      <c r="EH17" s="268"/>
      <c r="EI17" s="268"/>
      <c r="EJ17" s="268"/>
      <c r="EK17" s="268"/>
      <c r="EL17" s="268"/>
      <c r="EM17" s="268"/>
      <c r="EN17" s="268"/>
      <c r="EO17" s="268"/>
      <c r="EP17" s="268"/>
      <c r="EQ17" s="268"/>
      <c r="ER17" s="268"/>
      <c r="ES17" s="268"/>
      <c r="ET17" s="268"/>
      <c r="EU17" s="268"/>
      <c r="EV17" s="268"/>
      <c r="EW17" s="268"/>
      <c r="EX17" s="268"/>
      <c r="EY17" s="268"/>
      <c r="EZ17" s="268"/>
      <c r="FA17" s="268"/>
      <c r="FB17" s="268"/>
      <c r="FC17" s="268"/>
      <c r="FD17" s="268"/>
      <c r="FE17" s="268"/>
      <c r="FF17" s="268"/>
      <c r="FG17" s="268"/>
      <c r="FH17" s="268"/>
      <c r="FI17" s="268"/>
      <c r="FJ17" s="268"/>
      <c r="FK17" s="268"/>
      <c r="FL17" s="268"/>
      <c r="FM17" s="268"/>
      <c r="FN17" s="268"/>
      <c r="FO17" s="268"/>
      <c r="FP17" s="268"/>
      <c r="FQ17" s="268"/>
      <c r="FR17" s="268"/>
      <c r="FS17" s="268"/>
      <c r="FT17" s="268"/>
      <c r="FU17" s="268"/>
      <c r="FV17" s="268"/>
      <c r="FW17" s="268"/>
      <c r="FX17" s="268"/>
      <c r="FY17" s="268"/>
      <c r="FZ17" s="268"/>
      <c r="GA17" s="268"/>
      <c r="GB17" s="268"/>
      <c r="GC17" s="268"/>
      <c r="GD17" s="268"/>
      <c r="GE17" s="268"/>
      <c r="GF17" s="268"/>
      <c r="GG17" s="268"/>
      <c r="GH17" s="268"/>
      <c r="GI17" s="268"/>
      <c r="GJ17" s="268"/>
      <c r="GK17" s="268"/>
      <c r="GL17" s="268"/>
      <c r="GM17" s="268"/>
      <c r="GN17" s="268"/>
      <c r="GO17" s="268"/>
      <c r="GP17" s="268"/>
      <c r="GQ17" s="268"/>
      <c r="GR17" s="268"/>
      <c r="GS17" s="268"/>
      <c r="GT17" s="268"/>
      <c r="GU17" s="268"/>
      <c r="GV17" s="268"/>
      <c r="GW17" s="268"/>
      <c r="GX17" s="268"/>
      <c r="GY17" s="268"/>
      <c r="GZ17" s="268"/>
      <c r="HA17" s="268"/>
      <c r="HB17" s="268"/>
      <c r="HC17" s="268"/>
      <c r="HD17" s="268"/>
      <c r="HE17" s="268"/>
      <c r="HF17" s="268"/>
      <c r="HG17" s="268"/>
      <c r="HH17" s="268"/>
      <c r="HI17" s="268"/>
      <c r="HJ17" s="268"/>
      <c r="HK17" s="268"/>
      <c r="HL17" s="268"/>
      <c r="HM17" s="268"/>
      <c r="HN17" s="268"/>
      <c r="HO17" s="268"/>
      <c r="HP17" s="268"/>
      <c r="HQ17" s="268"/>
      <c r="HR17" s="268"/>
      <c r="HS17" s="268"/>
      <c r="HT17" s="268"/>
      <c r="HU17" s="268"/>
      <c r="HV17" s="268"/>
      <c r="HW17" s="268"/>
      <c r="HX17" s="268"/>
      <c r="HY17" s="268"/>
      <c r="HZ17" s="268"/>
      <c r="IA17" s="268"/>
      <c r="IB17" s="268"/>
      <c r="IC17" s="268"/>
      <c r="ID17" s="268"/>
      <c r="IE17" s="268"/>
      <c r="IF17" s="268"/>
      <c r="IG17" s="268"/>
      <c r="IH17" s="268"/>
      <c r="II17" s="268"/>
      <c r="IJ17" s="268"/>
      <c r="IK17" s="268"/>
      <c r="IL17" s="268"/>
      <c r="IM17" s="268"/>
      <c r="IN17" s="268"/>
      <c r="IO17" s="268"/>
      <c r="IP17" s="268"/>
      <c r="IQ17" s="268"/>
      <c r="IR17" s="268"/>
      <c r="IS17" s="268"/>
      <c r="IT17" s="268"/>
      <c r="IU17" s="268"/>
      <c r="IV17" s="268"/>
    </row>
    <row r="18" spans="1:256" x14ac:dyDescent="0.25">
      <c r="A18" s="676"/>
      <c r="B18" s="679"/>
      <c r="C18" s="663"/>
      <c r="D18" s="104" t="s">
        <v>204</v>
      </c>
      <c r="E18" s="247"/>
      <c r="F18" s="269"/>
      <c r="G18" s="255"/>
      <c r="H18" s="255"/>
      <c r="I18" s="270"/>
      <c r="J18" s="271"/>
      <c r="K18" s="251"/>
      <c r="L18" s="252"/>
      <c r="M18" s="244"/>
      <c r="N18" s="666"/>
      <c r="O18" s="669"/>
      <c r="P18" s="669"/>
      <c r="Q18" s="672"/>
      <c r="R18" s="669"/>
      <c r="S18" s="632"/>
      <c r="T18" s="632"/>
      <c r="U18" s="687"/>
      <c r="V18" s="687"/>
      <c r="W18" s="687"/>
      <c r="X18" s="687"/>
      <c r="Y18" s="692"/>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68"/>
      <c r="BM18" s="268"/>
      <c r="BN18" s="268"/>
      <c r="BO18" s="268"/>
      <c r="BP18" s="268"/>
      <c r="BQ18" s="268"/>
      <c r="BR18" s="268"/>
      <c r="BS18" s="268"/>
      <c r="BT18" s="268"/>
      <c r="BU18" s="268"/>
      <c r="BV18" s="268"/>
      <c r="BW18" s="268"/>
      <c r="BX18" s="268"/>
      <c r="BY18" s="268"/>
      <c r="BZ18" s="268"/>
      <c r="CA18" s="268"/>
      <c r="CB18" s="268"/>
      <c r="CC18" s="268"/>
      <c r="CD18" s="268"/>
      <c r="CE18" s="268"/>
      <c r="CF18" s="268"/>
      <c r="CG18" s="268"/>
      <c r="CH18" s="268"/>
      <c r="CI18" s="268"/>
      <c r="CJ18" s="268"/>
      <c r="CK18" s="268"/>
      <c r="CL18" s="268"/>
      <c r="CM18" s="268"/>
      <c r="CN18" s="268"/>
      <c r="CO18" s="268"/>
      <c r="CP18" s="268"/>
      <c r="CQ18" s="268"/>
      <c r="CR18" s="268"/>
      <c r="CS18" s="268"/>
      <c r="CT18" s="268"/>
      <c r="CU18" s="268"/>
      <c r="CV18" s="268"/>
      <c r="CW18" s="268"/>
      <c r="CX18" s="268"/>
      <c r="CY18" s="268"/>
      <c r="CZ18" s="268"/>
      <c r="DA18" s="268"/>
      <c r="DB18" s="268"/>
      <c r="DC18" s="268"/>
      <c r="DD18" s="268"/>
      <c r="DE18" s="268"/>
      <c r="DF18" s="268"/>
      <c r="DG18" s="268"/>
      <c r="DH18" s="268"/>
      <c r="DI18" s="268"/>
      <c r="DJ18" s="268"/>
      <c r="DK18" s="268"/>
      <c r="DL18" s="268"/>
      <c r="DM18" s="268"/>
      <c r="DN18" s="268"/>
      <c r="DO18" s="268"/>
      <c r="DP18" s="268"/>
      <c r="DQ18" s="268"/>
      <c r="DR18" s="268"/>
      <c r="DS18" s="268"/>
      <c r="DT18" s="268"/>
      <c r="DU18" s="268"/>
      <c r="DV18" s="268"/>
      <c r="DW18" s="268"/>
      <c r="DX18" s="268"/>
      <c r="DY18" s="268"/>
      <c r="DZ18" s="268"/>
      <c r="EA18" s="268"/>
      <c r="EB18" s="268"/>
      <c r="EC18" s="268"/>
      <c r="ED18" s="268"/>
      <c r="EE18" s="268"/>
      <c r="EF18" s="268"/>
      <c r="EG18" s="268"/>
      <c r="EH18" s="268"/>
      <c r="EI18" s="268"/>
      <c r="EJ18" s="268"/>
      <c r="EK18" s="268"/>
      <c r="EL18" s="268"/>
      <c r="EM18" s="268"/>
      <c r="EN18" s="268"/>
      <c r="EO18" s="268"/>
      <c r="EP18" s="268"/>
      <c r="EQ18" s="268"/>
      <c r="ER18" s="268"/>
      <c r="ES18" s="268"/>
      <c r="ET18" s="268"/>
      <c r="EU18" s="268"/>
      <c r="EV18" s="268"/>
      <c r="EW18" s="268"/>
      <c r="EX18" s="268"/>
      <c r="EY18" s="268"/>
      <c r="EZ18" s="268"/>
      <c r="FA18" s="268"/>
      <c r="FB18" s="268"/>
      <c r="FC18" s="268"/>
      <c r="FD18" s="268"/>
      <c r="FE18" s="268"/>
      <c r="FF18" s="268"/>
      <c r="FG18" s="268"/>
      <c r="FH18" s="268"/>
      <c r="FI18" s="268"/>
      <c r="FJ18" s="268"/>
      <c r="FK18" s="268"/>
      <c r="FL18" s="268"/>
      <c r="FM18" s="268"/>
      <c r="FN18" s="268"/>
      <c r="FO18" s="268"/>
      <c r="FP18" s="268"/>
      <c r="FQ18" s="268"/>
      <c r="FR18" s="268"/>
      <c r="FS18" s="268"/>
      <c r="FT18" s="268"/>
      <c r="FU18" s="268"/>
      <c r="FV18" s="268"/>
      <c r="FW18" s="268"/>
      <c r="FX18" s="268"/>
      <c r="FY18" s="268"/>
      <c r="FZ18" s="268"/>
      <c r="GA18" s="268"/>
      <c r="GB18" s="268"/>
      <c r="GC18" s="268"/>
      <c r="GD18" s="268"/>
      <c r="GE18" s="268"/>
      <c r="GF18" s="268"/>
      <c r="GG18" s="268"/>
      <c r="GH18" s="268"/>
      <c r="GI18" s="268"/>
      <c r="GJ18" s="268"/>
      <c r="GK18" s="268"/>
      <c r="GL18" s="268"/>
      <c r="GM18" s="268"/>
      <c r="GN18" s="268"/>
      <c r="GO18" s="268"/>
      <c r="GP18" s="268"/>
      <c r="GQ18" s="268"/>
      <c r="GR18" s="268"/>
      <c r="GS18" s="268"/>
      <c r="GT18" s="268"/>
      <c r="GU18" s="268"/>
      <c r="GV18" s="268"/>
      <c r="GW18" s="268"/>
      <c r="GX18" s="268"/>
      <c r="GY18" s="268"/>
      <c r="GZ18" s="268"/>
      <c r="HA18" s="268"/>
      <c r="HB18" s="268"/>
      <c r="HC18" s="268"/>
      <c r="HD18" s="268"/>
      <c r="HE18" s="268"/>
      <c r="HF18" s="268"/>
      <c r="HG18" s="268"/>
      <c r="HH18" s="268"/>
      <c r="HI18" s="268"/>
      <c r="HJ18" s="268"/>
      <c r="HK18" s="268"/>
      <c r="HL18" s="268"/>
      <c r="HM18" s="268"/>
      <c r="HN18" s="268"/>
      <c r="HO18" s="268"/>
      <c r="HP18" s="268"/>
      <c r="HQ18" s="268"/>
      <c r="HR18" s="268"/>
      <c r="HS18" s="268"/>
      <c r="HT18" s="268"/>
      <c r="HU18" s="268"/>
      <c r="HV18" s="268"/>
      <c r="HW18" s="268"/>
      <c r="HX18" s="268"/>
      <c r="HY18" s="268"/>
      <c r="HZ18" s="268"/>
      <c r="IA18" s="268"/>
      <c r="IB18" s="268"/>
      <c r="IC18" s="268"/>
      <c r="ID18" s="268"/>
      <c r="IE18" s="268"/>
      <c r="IF18" s="268"/>
      <c r="IG18" s="268"/>
      <c r="IH18" s="268"/>
      <c r="II18" s="268"/>
      <c r="IJ18" s="268"/>
      <c r="IK18" s="268"/>
      <c r="IL18" s="268"/>
      <c r="IM18" s="268"/>
      <c r="IN18" s="268"/>
      <c r="IO18" s="268"/>
      <c r="IP18" s="268"/>
      <c r="IQ18" s="268"/>
      <c r="IR18" s="268"/>
      <c r="IS18" s="268"/>
      <c r="IT18" s="268"/>
      <c r="IU18" s="268"/>
      <c r="IV18" s="268"/>
    </row>
    <row r="19" spans="1:256" ht="15.75" thickBot="1" x14ac:dyDescent="0.3">
      <c r="A19" s="676"/>
      <c r="B19" s="679"/>
      <c r="C19" s="664"/>
      <c r="D19" s="106" t="s">
        <v>205</v>
      </c>
      <c r="E19" s="247">
        <v>817281086</v>
      </c>
      <c r="F19" s="269">
        <v>817281086</v>
      </c>
      <c r="G19" s="272">
        <v>817281086</v>
      </c>
      <c r="H19" s="259">
        <v>81728109</v>
      </c>
      <c r="I19" s="260">
        <v>81728109</v>
      </c>
      <c r="J19" s="261"/>
      <c r="K19" s="273">
        <v>16974553</v>
      </c>
      <c r="L19" s="252">
        <v>51100438</v>
      </c>
      <c r="M19" s="244">
        <v>73217575</v>
      </c>
      <c r="N19" s="667"/>
      <c r="O19" s="670"/>
      <c r="P19" s="670"/>
      <c r="Q19" s="673"/>
      <c r="R19" s="670"/>
      <c r="S19" s="633"/>
      <c r="T19" s="633"/>
      <c r="U19" s="688"/>
      <c r="V19" s="688"/>
      <c r="W19" s="688"/>
      <c r="X19" s="688"/>
      <c r="Y19" s="694"/>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c r="BA19" s="268"/>
      <c r="BB19" s="268"/>
      <c r="BC19" s="268"/>
      <c r="BD19" s="268"/>
      <c r="BE19" s="268"/>
      <c r="BF19" s="268"/>
      <c r="BG19" s="268"/>
      <c r="BH19" s="268"/>
      <c r="BI19" s="268"/>
      <c r="BJ19" s="268"/>
      <c r="BK19" s="268"/>
      <c r="BL19" s="268"/>
      <c r="BM19" s="268"/>
      <c r="BN19" s="268"/>
      <c r="BO19" s="268"/>
      <c r="BP19" s="268"/>
      <c r="BQ19" s="268"/>
      <c r="BR19" s="268"/>
      <c r="BS19" s="268"/>
      <c r="BT19" s="268"/>
      <c r="BU19" s="268"/>
      <c r="BV19" s="268"/>
      <c r="BW19" s="268"/>
      <c r="BX19" s="268"/>
      <c r="BY19" s="268"/>
      <c r="BZ19" s="268"/>
      <c r="CA19" s="268"/>
      <c r="CB19" s="268"/>
      <c r="CC19" s="268"/>
      <c r="CD19" s="268"/>
      <c r="CE19" s="268"/>
      <c r="CF19" s="268"/>
      <c r="CG19" s="268"/>
      <c r="CH19" s="268"/>
      <c r="CI19" s="268"/>
      <c r="CJ19" s="268"/>
      <c r="CK19" s="268"/>
      <c r="CL19" s="268"/>
      <c r="CM19" s="268"/>
      <c r="CN19" s="268"/>
      <c r="CO19" s="268"/>
      <c r="CP19" s="268"/>
      <c r="CQ19" s="268"/>
      <c r="CR19" s="268"/>
      <c r="CS19" s="268"/>
      <c r="CT19" s="268"/>
      <c r="CU19" s="268"/>
      <c r="CV19" s="268"/>
      <c r="CW19" s="268"/>
      <c r="CX19" s="268"/>
      <c r="CY19" s="268"/>
      <c r="CZ19" s="268"/>
      <c r="DA19" s="268"/>
      <c r="DB19" s="268"/>
      <c r="DC19" s="268"/>
      <c r="DD19" s="268"/>
      <c r="DE19" s="268"/>
      <c r="DF19" s="268"/>
      <c r="DG19" s="268"/>
      <c r="DH19" s="268"/>
      <c r="DI19" s="268"/>
      <c r="DJ19" s="268"/>
      <c r="DK19" s="268"/>
      <c r="DL19" s="268"/>
      <c r="DM19" s="268"/>
      <c r="DN19" s="268"/>
      <c r="DO19" s="268"/>
      <c r="DP19" s="268"/>
      <c r="DQ19" s="268"/>
      <c r="DR19" s="268"/>
      <c r="DS19" s="268"/>
      <c r="DT19" s="268"/>
      <c r="DU19" s="268"/>
      <c r="DV19" s="268"/>
      <c r="DW19" s="268"/>
      <c r="DX19" s="268"/>
      <c r="DY19" s="268"/>
      <c r="DZ19" s="268"/>
      <c r="EA19" s="268"/>
      <c r="EB19" s="268"/>
      <c r="EC19" s="268"/>
      <c r="ED19" s="268"/>
      <c r="EE19" s="268"/>
      <c r="EF19" s="268"/>
      <c r="EG19" s="268"/>
      <c r="EH19" s="268"/>
      <c r="EI19" s="268"/>
      <c r="EJ19" s="268"/>
      <c r="EK19" s="268"/>
      <c r="EL19" s="268"/>
      <c r="EM19" s="268"/>
      <c r="EN19" s="268"/>
      <c r="EO19" s="268"/>
      <c r="EP19" s="268"/>
      <c r="EQ19" s="268"/>
      <c r="ER19" s="268"/>
      <c r="ES19" s="268"/>
      <c r="ET19" s="268"/>
      <c r="EU19" s="268"/>
      <c r="EV19" s="268"/>
      <c r="EW19" s="268"/>
      <c r="EX19" s="268"/>
      <c r="EY19" s="268"/>
      <c r="EZ19" s="268"/>
      <c r="FA19" s="268"/>
      <c r="FB19" s="268"/>
      <c r="FC19" s="268"/>
      <c r="FD19" s="268"/>
      <c r="FE19" s="268"/>
      <c r="FF19" s="268"/>
      <c r="FG19" s="268"/>
      <c r="FH19" s="268"/>
      <c r="FI19" s="268"/>
      <c r="FJ19" s="268"/>
      <c r="FK19" s="268"/>
      <c r="FL19" s="268"/>
      <c r="FM19" s="268"/>
      <c r="FN19" s="268"/>
      <c r="FO19" s="268"/>
      <c r="FP19" s="268"/>
      <c r="FQ19" s="268"/>
      <c r="FR19" s="268"/>
      <c r="FS19" s="268"/>
      <c r="FT19" s="268"/>
      <c r="FU19" s="268"/>
      <c r="FV19" s="268"/>
      <c r="FW19" s="268"/>
      <c r="FX19" s="268"/>
      <c r="FY19" s="268"/>
      <c r="FZ19" s="268"/>
      <c r="GA19" s="268"/>
      <c r="GB19" s="268"/>
      <c r="GC19" s="268"/>
      <c r="GD19" s="268"/>
      <c r="GE19" s="268"/>
      <c r="GF19" s="268"/>
      <c r="GG19" s="268"/>
      <c r="GH19" s="268"/>
      <c r="GI19" s="268"/>
      <c r="GJ19" s="268"/>
      <c r="GK19" s="268"/>
      <c r="GL19" s="268"/>
      <c r="GM19" s="268"/>
      <c r="GN19" s="268"/>
      <c r="GO19" s="268"/>
      <c r="GP19" s="268"/>
      <c r="GQ19" s="268"/>
      <c r="GR19" s="268"/>
      <c r="GS19" s="268"/>
      <c r="GT19" s="268"/>
      <c r="GU19" s="268"/>
      <c r="GV19" s="268"/>
      <c r="GW19" s="268"/>
      <c r="GX19" s="268"/>
      <c r="GY19" s="268"/>
      <c r="GZ19" s="268"/>
      <c r="HA19" s="268"/>
      <c r="HB19" s="268"/>
      <c r="HC19" s="268"/>
      <c r="HD19" s="268"/>
      <c r="HE19" s="268"/>
      <c r="HF19" s="268"/>
      <c r="HG19" s="268"/>
      <c r="HH19" s="268"/>
      <c r="HI19" s="268"/>
      <c r="HJ19" s="268"/>
      <c r="HK19" s="268"/>
      <c r="HL19" s="268"/>
      <c r="HM19" s="268"/>
      <c r="HN19" s="268"/>
      <c r="HO19" s="268"/>
      <c r="HP19" s="268"/>
      <c r="HQ19" s="268"/>
      <c r="HR19" s="268"/>
      <c r="HS19" s="268"/>
      <c r="HT19" s="268"/>
      <c r="HU19" s="268"/>
      <c r="HV19" s="268"/>
      <c r="HW19" s="268"/>
      <c r="HX19" s="268"/>
      <c r="HY19" s="268"/>
      <c r="HZ19" s="268"/>
      <c r="IA19" s="268"/>
      <c r="IB19" s="268"/>
      <c r="IC19" s="268"/>
      <c r="ID19" s="268"/>
      <c r="IE19" s="268"/>
      <c r="IF19" s="268"/>
      <c r="IG19" s="268"/>
      <c r="IH19" s="268"/>
      <c r="II19" s="268"/>
      <c r="IJ19" s="268"/>
      <c r="IK19" s="268"/>
      <c r="IL19" s="268"/>
      <c r="IM19" s="268"/>
      <c r="IN19" s="268"/>
      <c r="IO19" s="268"/>
      <c r="IP19" s="268"/>
      <c r="IQ19" s="268"/>
      <c r="IR19" s="268"/>
      <c r="IS19" s="268"/>
      <c r="IT19" s="268"/>
      <c r="IU19" s="268"/>
      <c r="IV19" s="268"/>
    </row>
    <row r="20" spans="1:256" x14ac:dyDescent="0.25">
      <c r="A20" s="676"/>
      <c r="B20" s="679"/>
      <c r="C20" s="662" t="s">
        <v>213</v>
      </c>
      <c r="D20" s="104" t="s">
        <v>197</v>
      </c>
      <c r="E20" s="263">
        <v>3</v>
      </c>
      <c r="F20" s="266">
        <v>3462</v>
      </c>
      <c r="G20" s="266">
        <v>3462</v>
      </c>
      <c r="H20" s="264">
        <v>3462</v>
      </c>
      <c r="I20" s="267">
        <v>3464</v>
      </c>
      <c r="J20" s="244"/>
      <c r="K20" s="251">
        <v>3462</v>
      </c>
      <c r="L20" s="252">
        <v>3464</v>
      </c>
      <c r="M20" s="252">
        <v>3464</v>
      </c>
      <c r="N20" s="665" t="s">
        <v>214</v>
      </c>
      <c r="O20" s="668" t="s">
        <v>215</v>
      </c>
      <c r="P20" s="668" t="s">
        <v>109</v>
      </c>
      <c r="Q20" s="671" t="s">
        <v>200</v>
      </c>
      <c r="R20" s="668" t="s">
        <v>216</v>
      </c>
      <c r="S20" s="695">
        <v>46763</v>
      </c>
      <c r="T20" s="695">
        <v>45727</v>
      </c>
      <c r="U20" s="686" t="s">
        <v>202</v>
      </c>
      <c r="V20" s="686" t="s">
        <v>202</v>
      </c>
      <c r="W20" s="686" t="s">
        <v>202</v>
      </c>
      <c r="X20" s="686" t="s">
        <v>202</v>
      </c>
      <c r="Y20" s="693">
        <v>92490</v>
      </c>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8"/>
      <c r="AZ20" s="268"/>
      <c r="BA20" s="268"/>
      <c r="BB20" s="268"/>
      <c r="BC20" s="268"/>
      <c r="BD20" s="268"/>
      <c r="BE20" s="268"/>
      <c r="BF20" s="268"/>
      <c r="BG20" s="268"/>
      <c r="BH20" s="268"/>
      <c r="BI20" s="268"/>
      <c r="BJ20" s="268"/>
      <c r="BK20" s="268"/>
      <c r="BL20" s="268"/>
      <c r="BM20" s="268"/>
      <c r="BN20" s="268"/>
      <c r="BO20" s="268"/>
      <c r="BP20" s="268"/>
      <c r="BQ20" s="268"/>
      <c r="BR20" s="268"/>
      <c r="BS20" s="268"/>
      <c r="BT20" s="268"/>
      <c r="BU20" s="268"/>
      <c r="BV20" s="268"/>
      <c r="BW20" s="268"/>
      <c r="BX20" s="268"/>
      <c r="BY20" s="268"/>
      <c r="BZ20" s="268"/>
      <c r="CA20" s="268"/>
      <c r="CB20" s="268"/>
      <c r="CC20" s="268"/>
      <c r="CD20" s="268"/>
      <c r="CE20" s="268"/>
      <c r="CF20" s="268"/>
      <c r="CG20" s="268"/>
      <c r="CH20" s="268"/>
      <c r="CI20" s="268"/>
      <c r="CJ20" s="268"/>
      <c r="CK20" s="268"/>
      <c r="CL20" s="268"/>
      <c r="CM20" s="268"/>
      <c r="CN20" s="268"/>
      <c r="CO20" s="268"/>
      <c r="CP20" s="268"/>
      <c r="CQ20" s="268"/>
      <c r="CR20" s="268"/>
      <c r="CS20" s="268"/>
      <c r="CT20" s="268"/>
      <c r="CU20" s="268"/>
      <c r="CV20" s="268"/>
      <c r="CW20" s="268"/>
      <c r="CX20" s="268"/>
      <c r="CY20" s="268"/>
      <c r="CZ20" s="268"/>
      <c r="DA20" s="268"/>
      <c r="DB20" s="268"/>
      <c r="DC20" s="268"/>
      <c r="DD20" s="268"/>
      <c r="DE20" s="268"/>
      <c r="DF20" s="268"/>
      <c r="DG20" s="268"/>
      <c r="DH20" s="268"/>
      <c r="DI20" s="268"/>
      <c r="DJ20" s="268"/>
      <c r="DK20" s="268"/>
      <c r="DL20" s="268"/>
      <c r="DM20" s="268"/>
      <c r="DN20" s="268"/>
      <c r="DO20" s="268"/>
      <c r="DP20" s="268"/>
      <c r="DQ20" s="268"/>
      <c r="DR20" s="268"/>
      <c r="DS20" s="268"/>
      <c r="DT20" s="268"/>
      <c r="DU20" s="268"/>
      <c r="DV20" s="268"/>
      <c r="DW20" s="268"/>
      <c r="DX20" s="268"/>
      <c r="DY20" s="268"/>
      <c r="DZ20" s="268"/>
      <c r="EA20" s="268"/>
      <c r="EB20" s="268"/>
      <c r="EC20" s="268"/>
      <c r="ED20" s="268"/>
      <c r="EE20" s="268"/>
      <c r="EF20" s="268"/>
      <c r="EG20" s="268"/>
      <c r="EH20" s="268"/>
      <c r="EI20" s="268"/>
      <c r="EJ20" s="268"/>
      <c r="EK20" s="268"/>
      <c r="EL20" s="268"/>
      <c r="EM20" s="268"/>
      <c r="EN20" s="268"/>
      <c r="EO20" s="268"/>
      <c r="EP20" s="268"/>
      <c r="EQ20" s="268"/>
      <c r="ER20" s="268"/>
      <c r="ES20" s="268"/>
      <c r="ET20" s="268"/>
      <c r="EU20" s="268"/>
      <c r="EV20" s="268"/>
      <c r="EW20" s="268"/>
      <c r="EX20" s="268"/>
      <c r="EY20" s="268"/>
      <c r="EZ20" s="268"/>
      <c r="FA20" s="268"/>
      <c r="FB20" s="268"/>
      <c r="FC20" s="268"/>
      <c r="FD20" s="268"/>
      <c r="FE20" s="268"/>
      <c r="FF20" s="268"/>
      <c r="FG20" s="268"/>
      <c r="FH20" s="268"/>
      <c r="FI20" s="268"/>
      <c r="FJ20" s="268"/>
      <c r="FK20" s="268"/>
      <c r="FL20" s="268"/>
      <c r="FM20" s="268"/>
      <c r="FN20" s="268"/>
      <c r="FO20" s="268"/>
      <c r="FP20" s="268"/>
      <c r="FQ20" s="268"/>
      <c r="FR20" s="268"/>
      <c r="FS20" s="268"/>
      <c r="FT20" s="268"/>
      <c r="FU20" s="268"/>
      <c r="FV20" s="268"/>
      <c r="FW20" s="268"/>
      <c r="FX20" s="268"/>
      <c r="FY20" s="268"/>
      <c r="FZ20" s="268"/>
      <c r="GA20" s="268"/>
      <c r="GB20" s="268"/>
      <c r="GC20" s="268"/>
      <c r="GD20" s="268"/>
      <c r="GE20" s="268"/>
      <c r="GF20" s="268"/>
      <c r="GG20" s="268"/>
      <c r="GH20" s="268"/>
      <c r="GI20" s="268"/>
      <c r="GJ20" s="268"/>
      <c r="GK20" s="268"/>
      <c r="GL20" s="268"/>
      <c r="GM20" s="268"/>
      <c r="GN20" s="268"/>
      <c r="GO20" s="268"/>
      <c r="GP20" s="268"/>
      <c r="GQ20" s="268"/>
      <c r="GR20" s="268"/>
      <c r="GS20" s="268"/>
      <c r="GT20" s="268"/>
      <c r="GU20" s="268"/>
      <c r="GV20" s="268"/>
      <c r="GW20" s="268"/>
      <c r="GX20" s="268"/>
      <c r="GY20" s="268"/>
      <c r="GZ20" s="268"/>
      <c r="HA20" s="268"/>
      <c r="HB20" s="268"/>
      <c r="HC20" s="268"/>
      <c r="HD20" s="268"/>
      <c r="HE20" s="268"/>
      <c r="HF20" s="268"/>
      <c r="HG20" s="268"/>
      <c r="HH20" s="268"/>
      <c r="HI20" s="268"/>
      <c r="HJ20" s="268"/>
      <c r="HK20" s="268"/>
      <c r="HL20" s="268"/>
      <c r="HM20" s="268"/>
      <c r="HN20" s="268"/>
      <c r="HO20" s="268"/>
      <c r="HP20" s="268"/>
      <c r="HQ20" s="268"/>
      <c r="HR20" s="268"/>
      <c r="HS20" s="268"/>
      <c r="HT20" s="268"/>
      <c r="HU20" s="268"/>
      <c r="HV20" s="268"/>
      <c r="HW20" s="268"/>
      <c r="HX20" s="268"/>
      <c r="HY20" s="268"/>
      <c r="HZ20" s="268"/>
      <c r="IA20" s="268"/>
      <c r="IB20" s="268"/>
      <c r="IC20" s="268"/>
      <c r="ID20" s="268"/>
      <c r="IE20" s="268"/>
      <c r="IF20" s="268"/>
      <c r="IG20" s="268"/>
      <c r="IH20" s="268"/>
      <c r="II20" s="268"/>
      <c r="IJ20" s="268"/>
      <c r="IK20" s="268"/>
      <c r="IL20" s="268"/>
      <c r="IM20" s="268"/>
      <c r="IN20" s="268"/>
      <c r="IO20" s="268"/>
      <c r="IP20" s="268"/>
      <c r="IQ20" s="268"/>
      <c r="IR20" s="268"/>
      <c r="IS20" s="268"/>
      <c r="IT20" s="268"/>
      <c r="IU20" s="268"/>
      <c r="IV20" s="268"/>
    </row>
    <row r="21" spans="1:256" ht="15.75" thickBot="1" x14ac:dyDescent="0.3">
      <c r="A21" s="676"/>
      <c r="B21" s="679"/>
      <c r="C21" s="663"/>
      <c r="D21" s="106" t="s">
        <v>203</v>
      </c>
      <c r="E21" s="247">
        <v>167888400</v>
      </c>
      <c r="F21" s="247">
        <v>167888400</v>
      </c>
      <c r="G21" s="247">
        <v>167888400</v>
      </c>
      <c r="H21" s="248">
        <v>167888400</v>
      </c>
      <c r="I21" s="249">
        <v>167888400</v>
      </c>
      <c r="J21" s="250"/>
      <c r="K21" s="251">
        <v>57218400</v>
      </c>
      <c r="L21" s="252">
        <v>75218400</v>
      </c>
      <c r="M21" s="244">
        <v>160436200</v>
      </c>
      <c r="N21" s="666"/>
      <c r="O21" s="669"/>
      <c r="P21" s="669"/>
      <c r="Q21" s="672"/>
      <c r="R21" s="669"/>
      <c r="S21" s="632"/>
      <c r="T21" s="632"/>
      <c r="U21" s="687"/>
      <c r="V21" s="687"/>
      <c r="W21" s="687"/>
      <c r="X21" s="687"/>
      <c r="Y21" s="692"/>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68"/>
      <c r="AZ21" s="268"/>
      <c r="BA21" s="268"/>
      <c r="BB21" s="268"/>
      <c r="BC21" s="268"/>
      <c r="BD21" s="268"/>
      <c r="BE21" s="268"/>
      <c r="BF21" s="268"/>
      <c r="BG21" s="268"/>
      <c r="BH21" s="268"/>
      <c r="BI21" s="268"/>
      <c r="BJ21" s="268"/>
      <c r="BK21" s="268"/>
      <c r="BL21" s="268"/>
      <c r="BM21" s="268"/>
      <c r="BN21" s="268"/>
      <c r="BO21" s="268"/>
      <c r="BP21" s="268"/>
      <c r="BQ21" s="268"/>
      <c r="BR21" s="268"/>
      <c r="BS21" s="268"/>
      <c r="BT21" s="268"/>
      <c r="BU21" s="268"/>
      <c r="BV21" s="268"/>
      <c r="BW21" s="268"/>
      <c r="BX21" s="268"/>
      <c r="BY21" s="268"/>
      <c r="BZ21" s="268"/>
      <c r="CA21" s="268"/>
      <c r="CB21" s="268"/>
      <c r="CC21" s="268"/>
      <c r="CD21" s="268"/>
      <c r="CE21" s="268"/>
      <c r="CF21" s="268"/>
      <c r="CG21" s="268"/>
      <c r="CH21" s="268"/>
      <c r="CI21" s="268"/>
      <c r="CJ21" s="268"/>
      <c r="CK21" s="268"/>
      <c r="CL21" s="268"/>
      <c r="CM21" s="268"/>
      <c r="CN21" s="268"/>
      <c r="CO21" s="268"/>
      <c r="CP21" s="268"/>
      <c r="CQ21" s="268"/>
      <c r="CR21" s="268"/>
      <c r="CS21" s="268"/>
      <c r="CT21" s="268"/>
      <c r="CU21" s="268"/>
      <c r="CV21" s="268"/>
      <c r="CW21" s="268"/>
      <c r="CX21" s="268"/>
      <c r="CY21" s="268"/>
      <c r="CZ21" s="268"/>
      <c r="DA21" s="268"/>
      <c r="DB21" s="268"/>
      <c r="DC21" s="268"/>
      <c r="DD21" s="268"/>
      <c r="DE21" s="268"/>
      <c r="DF21" s="268"/>
      <c r="DG21" s="268"/>
      <c r="DH21" s="268"/>
      <c r="DI21" s="268"/>
      <c r="DJ21" s="268"/>
      <c r="DK21" s="268"/>
      <c r="DL21" s="268"/>
      <c r="DM21" s="268"/>
      <c r="DN21" s="268"/>
      <c r="DO21" s="268"/>
      <c r="DP21" s="268"/>
      <c r="DQ21" s="268"/>
      <c r="DR21" s="268"/>
      <c r="DS21" s="268"/>
      <c r="DT21" s="268"/>
      <c r="DU21" s="268"/>
      <c r="DV21" s="268"/>
      <c r="DW21" s="268"/>
      <c r="DX21" s="268"/>
      <c r="DY21" s="268"/>
      <c r="DZ21" s="268"/>
      <c r="EA21" s="268"/>
      <c r="EB21" s="268"/>
      <c r="EC21" s="268"/>
      <c r="ED21" s="268"/>
      <c r="EE21" s="268"/>
      <c r="EF21" s="268"/>
      <c r="EG21" s="268"/>
      <c r="EH21" s="268"/>
      <c r="EI21" s="268"/>
      <c r="EJ21" s="268"/>
      <c r="EK21" s="268"/>
      <c r="EL21" s="268"/>
      <c r="EM21" s="268"/>
      <c r="EN21" s="268"/>
      <c r="EO21" s="268"/>
      <c r="EP21" s="268"/>
      <c r="EQ21" s="268"/>
      <c r="ER21" s="268"/>
      <c r="ES21" s="268"/>
      <c r="ET21" s="268"/>
      <c r="EU21" s="268"/>
      <c r="EV21" s="268"/>
      <c r="EW21" s="268"/>
      <c r="EX21" s="268"/>
      <c r="EY21" s="268"/>
      <c r="EZ21" s="268"/>
      <c r="FA21" s="268"/>
      <c r="FB21" s="268"/>
      <c r="FC21" s="268"/>
      <c r="FD21" s="268"/>
      <c r="FE21" s="268"/>
      <c r="FF21" s="268"/>
      <c r="FG21" s="268"/>
      <c r="FH21" s="268"/>
      <c r="FI21" s="268"/>
      <c r="FJ21" s="268"/>
      <c r="FK21" s="268"/>
      <c r="FL21" s="268"/>
      <c r="FM21" s="268"/>
      <c r="FN21" s="268"/>
      <c r="FO21" s="268"/>
      <c r="FP21" s="268"/>
      <c r="FQ21" s="268"/>
      <c r="FR21" s="268"/>
      <c r="FS21" s="268"/>
      <c r="FT21" s="268"/>
      <c r="FU21" s="268"/>
      <c r="FV21" s="268"/>
      <c r="FW21" s="268"/>
      <c r="FX21" s="268"/>
      <c r="FY21" s="268"/>
      <c r="FZ21" s="268"/>
      <c r="GA21" s="268"/>
      <c r="GB21" s="268"/>
      <c r="GC21" s="268"/>
      <c r="GD21" s="268"/>
      <c r="GE21" s="268"/>
      <c r="GF21" s="268"/>
      <c r="GG21" s="268"/>
      <c r="GH21" s="268"/>
      <c r="GI21" s="268"/>
      <c r="GJ21" s="268"/>
      <c r="GK21" s="268"/>
      <c r="GL21" s="268"/>
      <c r="GM21" s="268"/>
      <c r="GN21" s="268"/>
      <c r="GO21" s="268"/>
      <c r="GP21" s="268"/>
      <c r="GQ21" s="268"/>
      <c r="GR21" s="268"/>
      <c r="GS21" s="268"/>
      <c r="GT21" s="268"/>
      <c r="GU21" s="268"/>
      <c r="GV21" s="268"/>
      <c r="GW21" s="268"/>
      <c r="GX21" s="268"/>
      <c r="GY21" s="268"/>
      <c r="GZ21" s="268"/>
      <c r="HA21" s="268"/>
      <c r="HB21" s="268"/>
      <c r="HC21" s="268"/>
      <c r="HD21" s="268"/>
      <c r="HE21" s="268"/>
      <c r="HF21" s="268"/>
      <c r="HG21" s="268"/>
      <c r="HH21" s="268"/>
      <c r="HI21" s="268"/>
      <c r="HJ21" s="268"/>
      <c r="HK21" s="268"/>
      <c r="HL21" s="268"/>
      <c r="HM21" s="268"/>
      <c r="HN21" s="268"/>
      <c r="HO21" s="268"/>
      <c r="HP21" s="268"/>
      <c r="HQ21" s="268"/>
      <c r="HR21" s="268"/>
      <c r="HS21" s="268"/>
      <c r="HT21" s="268"/>
      <c r="HU21" s="268"/>
      <c r="HV21" s="268"/>
      <c r="HW21" s="268"/>
      <c r="HX21" s="268"/>
      <c r="HY21" s="268"/>
      <c r="HZ21" s="268"/>
      <c r="IA21" s="268"/>
      <c r="IB21" s="268"/>
      <c r="IC21" s="268"/>
      <c r="ID21" s="268"/>
      <c r="IE21" s="268"/>
      <c r="IF21" s="268"/>
      <c r="IG21" s="268"/>
      <c r="IH21" s="268"/>
      <c r="II21" s="268"/>
      <c r="IJ21" s="268"/>
      <c r="IK21" s="268"/>
      <c r="IL21" s="268"/>
      <c r="IM21" s="268"/>
      <c r="IN21" s="268"/>
      <c r="IO21" s="268"/>
      <c r="IP21" s="268"/>
      <c r="IQ21" s="268"/>
      <c r="IR21" s="268"/>
      <c r="IS21" s="268"/>
      <c r="IT21" s="268"/>
      <c r="IU21" s="268"/>
      <c r="IV21" s="268"/>
    </row>
    <row r="22" spans="1:256" x14ac:dyDescent="0.25">
      <c r="A22" s="676"/>
      <c r="B22" s="679"/>
      <c r="C22" s="663"/>
      <c r="D22" s="104" t="s">
        <v>204</v>
      </c>
      <c r="E22" s="247"/>
      <c r="F22" s="269"/>
      <c r="G22" s="255"/>
      <c r="H22" s="255"/>
      <c r="I22" s="270"/>
      <c r="J22" s="271"/>
      <c r="K22" s="251"/>
      <c r="L22" s="252"/>
      <c r="M22" s="244"/>
      <c r="N22" s="666"/>
      <c r="O22" s="669"/>
      <c r="P22" s="669"/>
      <c r="Q22" s="672"/>
      <c r="R22" s="669"/>
      <c r="S22" s="632"/>
      <c r="T22" s="632"/>
      <c r="U22" s="687"/>
      <c r="V22" s="687"/>
      <c r="W22" s="687"/>
      <c r="X22" s="687"/>
      <c r="Y22" s="692"/>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8"/>
      <c r="CA22" s="268"/>
      <c r="CB22" s="268"/>
      <c r="CC22" s="268"/>
      <c r="CD22" s="268"/>
      <c r="CE22" s="268"/>
      <c r="CF22" s="268"/>
      <c r="CG22" s="268"/>
      <c r="CH22" s="268"/>
      <c r="CI22" s="268"/>
      <c r="CJ22" s="268"/>
      <c r="CK22" s="268"/>
      <c r="CL22" s="268"/>
      <c r="CM22" s="268"/>
      <c r="CN22" s="268"/>
      <c r="CO22" s="268"/>
      <c r="CP22" s="268"/>
      <c r="CQ22" s="268"/>
      <c r="CR22" s="268"/>
      <c r="CS22" s="268"/>
      <c r="CT22" s="268"/>
      <c r="CU22" s="268"/>
      <c r="CV22" s="268"/>
      <c r="CW22" s="268"/>
      <c r="CX22" s="268"/>
      <c r="CY22" s="268"/>
      <c r="CZ22" s="268"/>
      <c r="DA22" s="268"/>
      <c r="DB22" s="268"/>
      <c r="DC22" s="268"/>
      <c r="DD22" s="268"/>
      <c r="DE22" s="268"/>
      <c r="DF22" s="268"/>
      <c r="DG22" s="268"/>
      <c r="DH22" s="268"/>
      <c r="DI22" s="268"/>
      <c r="DJ22" s="268"/>
      <c r="DK22" s="268"/>
      <c r="DL22" s="268"/>
      <c r="DM22" s="268"/>
      <c r="DN22" s="268"/>
      <c r="DO22" s="268"/>
      <c r="DP22" s="268"/>
      <c r="DQ22" s="268"/>
      <c r="DR22" s="268"/>
      <c r="DS22" s="268"/>
      <c r="DT22" s="268"/>
      <c r="DU22" s="268"/>
      <c r="DV22" s="268"/>
      <c r="DW22" s="268"/>
      <c r="DX22" s="268"/>
      <c r="DY22" s="268"/>
      <c r="DZ22" s="268"/>
      <c r="EA22" s="268"/>
      <c r="EB22" s="268"/>
      <c r="EC22" s="268"/>
      <c r="ED22" s="268"/>
      <c r="EE22" s="268"/>
      <c r="EF22" s="268"/>
      <c r="EG22" s="268"/>
      <c r="EH22" s="268"/>
      <c r="EI22" s="268"/>
      <c r="EJ22" s="268"/>
      <c r="EK22" s="268"/>
      <c r="EL22" s="268"/>
      <c r="EM22" s="268"/>
      <c r="EN22" s="268"/>
      <c r="EO22" s="268"/>
      <c r="EP22" s="268"/>
      <c r="EQ22" s="268"/>
      <c r="ER22" s="268"/>
      <c r="ES22" s="268"/>
      <c r="ET22" s="268"/>
      <c r="EU22" s="268"/>
      <c r="EV22" s="268"/>
      <c r="EW22" s="268"/>
      <c r="EX22" s="268"/>
      <c r="EY22" s="268"/>
      <c r="EZ22" s="268"/>
      <c r="FA22" s="268"/>
      <c r="FB22" s="268"/>
      <c r="FC22" s="268"/>
      <c r="FD22" s="268"/>
      <c r="FE22" s="268"/>
      <c r="FF22" s="268"/>
      <c r="FG22" s="268"/>
      <c r="FH22" s="268"/>
      <c r="FI22" s="268"/>
      <c r="FJ22" s="268"/>
      <c r="FK22" s="268"/>
      <c r="FL22" s="268"/>
      <c r="FM22" s="268"/>
      <c r="FN22" s="268"/>
      <c r="FO22" s="268"/>
      <c r="FP22" s="268"/>
      <c r="FQ22" s="268"/>
      <c r="FR22" s="268"/>
      <c r="FS22" s="268"/>
      <c r="FT22" s="268"/>
      <c r="FU22" s="268"/>
      <c r="FV22" s="268"/>
      <c r="FW22" s="268"/>
      <c r="FX22" s="268"/>
      <c r="FY22" s="268"/>
      <c r="FZ22" s="268"/>
      <c r="GA22" s="268"/>
      <c r="GB22" s="268"/>
      <c r="GC22" s="268"/>
      <c r="GD22" s="268"/>
      <c r="GE22" s="268"/>
      <c r="GF22" s="268"/>
      <c r="GG22" s="268"/>
      <c r="GH22" s="268"/>
      <c r="GI22" s="268"/>
      <c r="GJ22" s="268"/>
      <c r="GK22" s="268"/>
      <c r="GL22" s="268"/>
      <c r="GM22" s="268"/>
      <c r="GN22" s="268"/>
      <c r="GO22" s="268"/>
      <c r="GP22" s="268"/>
      <c r="GQ22" s="268"/>
      <c r="GR22" s="268"/>
      <c r="GS22" s="268"/>
      <c r="GT22" s="268"/>
      <c r="GU22" s="268"/>
      <c r="GV22" s="268"/>
      <c r="GW22" s="268"/>
      <c r="GX22" s="268"/>
      <c r="GY22" s="268"/>
      <c r="GZ22" s="268"/>
      <c r="HA22" s="268"/>
      <c r="HB22" s="268"/>
      <c r="HC22" s="268"/>
      <c r="HD22" s="268"/>
      <c r="HE22" s="268"/>
      <c r="HF22" s="268"/>
      <c r="HG22" s="268"/>
      <c r="HH22" s="268"/>
      <c r="HI22" s="268"/>
      <c r="HJ22" s="268"/>
      <c r="HK22" s="268"/>
      <c r="HL22" s="268"/>
      <c r="HM22" s="268"/>
      <c r="HN22" s="268"/>
      <c r="HO22" s="268"/>
      <c r="HP22" s="268"/>
      <c r="HQ22" s="268"/>
      <c r="HR22" s="268"/>
      <c r="HS22" s="268"/>
      <c r="HT22" s="268"/>
      <c r="HU22" s="268"/>
      <c r="HV22" s="268"/>
      <c r="HW22" s="268"/>
      <c r="HX22" s="268"/>
      <c r="HY22" s="268"/>
      <c r="HZ22" s="268"/>
      <c r="IA22" s="268"/>
      <c r="IB22" s="268"/>
      <c r="IC22" s="268"/>
      <c r="ID22" s="268"/>
      <c r="IE22" s="268"/>
      <c r="IF22" s="268"/>
      <c r="IG22" s="268"/>
      <c r="IH22" s="268"/>
      <c r="II22" s="268"/>
      <c r="IJ22" s="268"/>
      <c r="IK22" s="268"/>
      <c r="IL22" s="268"/>
      <c r="IM22" s="268"/>
      <c r="IN22" s="268"/>
      <c r="IO22" s="268"/>
      <c r="IP22" s="268"/>
      <c r="IQ22" s="268"/>
      <c r="IR22" s="268"/>
      <c r="IS22" s="268"/>
      <c r="IT22" s="268"/>
      <c r="IU22" s="268"/>
      <c r="IV22" s="268"/>
    </row>
    <row r="23" spans="1:256" ht="15.75" thickBot="1" x14ac:dyDescent="0.3">
      <c r="A23" s="676"/>
      <c r="B23" s="679"/>
      <c r="C23" s="664"/>
      <c r="D23" s="106" t="s">
        <v>205</v>
      </c>
      <c r="E23" s="247">
        <v>817281086</v>
      </c>
      <c r="F23" s="269">
        <v>817281086</v>
      </c>
      <c r="G23" s="272">
        <v>817281086</v>
      </c>
      <c r="H23" s="259">
        <v>81728109</v>
      </c>
      <c r="I23" s="260">
        <v>81728109</v>
      </c>
      <c r="J23" s="261"/>
      <c r="K23" s="273">
        <v>16974553</v>
      </c>
      <c r="L23" s="274">
        <v>51100439</v>
      </c>
      <c r="M23" s="244">
        <v>73217575</v>
      </c>
      <c r="N23" s="667"/>
      <c r="O23" s="670"/>
      <c r="P23" s="670"/>
      <c r="Q23" s="673"/>
      <c r="R23" s="670"/>
      <c r="S23" s="632"/>
      <c r="T23" s="632"/>
      <c r="U23" s="687"/>
      <c r="V23" s="687"/>
      <c r="W23" s="687"/>
      <c r="X23" s="687"/>
      <c r="Y23" s="692"/>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8"/>
      <c r="AZ23" s="268"/>
      <c r="BA23" s="268"/>
      <c r="BB23" s="268"/>
      <c r="BC23" s="268"/>
      <c r="BD23" s="268"/>
      <c r="BE23" s="268"/>
      <c r="BF23" s="268"/>
      <c r="BG23" s="268"/>
      <c r="BH23" s="268"/>
      <c r="BI23" s="268"/>
      <c r="BJ23" s="268"/>
      <c r="BK23" s="268"/>
      <c r="BL23" s="268"/>
      <c r="BM23" s="268"/>
      <c r="BN23" s="268"/>
      <c r="BO23" s="268"/>
      <c r="BP23" s="268"/>
      <c r="BQ23" s="268"/>
      <c r="BR23" s="268"/>
      <c r="BS23" s="268"/>
      <c r="BT23" s="268"/>
      <c r="BU23" s="268"/>
      <c r="BV23" s="268"/>
      <c r="BW23" s="268"/>
      <c r="BX23" s="268"/>
      <c r="BY23" s="268"/>
      <c r="BZ23" s="268"/>
      <c r="CA23" s="268"/>
      <c r="CB23" s="268"/>
      <c r="CC23" s="268"/>
      <c r="CD23" s="268"/>
      <c r="CE23" s="268"/>
      <c r="CF23" s="268"/>
      <c r="CG23" s="268"/>
      <c r="CH23" s="268"/>
      <c r="CI23" s="268"/>
      <c r="CJ23" s="268"/>
      <c r="CK23" s="268"/>
      <c r="CL23" s="268"/>
      <c r="CM23" s="268"/>
      <c r="CN23" s="268"/>
      <c r="CO23" s="268"/>
      <c r="CP23" s="268"/>
      <c r="CQ23" s="268"/>
      <c r="CR23" s="268"/>
      <c r="CS23" s="268"/>
      <c r="CT23" s="268"/>
      <c r="CU23" s="268"/>
      <c r="CV23" s="268"/>
      <c r="CW23" s="268"/>
      <c r="CX23" s="268"/>
      <c r="CY23" s="268"/>
      <c r="CZ23" s="268"/>
      <c r="DA23" s="268"/>
      <c r="DB23" s="268"/>
      <c r="DC23" s="268"/>
      <c r="DD23" s="268"/>
      <c r="DE23" s="268"/>
      <c r="DF23" s="268"/>
      <c r="DG23" s="268"/>
      <c r="DH23" s="268"/>
      <c r="DI23" s="268"/>
      <c r="DJ23" s="268"/>
      <c r="DK23" s="268"/>
      <c r="DL23" s="268"/>
      <c r="DM23" s="268"/>
      <c r="DN23" s="268"/>
      <c r="DO23" s="268"/>
      <c r="DP23" s="268"/>
      <c r="DQ23" s="268"/>
      <c r="DR23" s="268"/>
      <c r="DS23" s="268"/>
      <c r="DT23" s="268"/>
      <c r="DU23" s="268"/>
      <c r="DV23" s="268"/>
      <c r="DW23" s="268"/>
      <c r="DX23" s="268"/>
      <c r="DY23" s="268"/>
      <c r="DZ23" s="268"/>
      <c r="EA23" s="268"/>
      <c r="EB23" s="268"/>
      <c r="EC23" s="268"/>
      <c r="ED23" s="268"/>
      <c r="EE23" s="268"/>
      <c r="EF23" s="268"/>
      <c r="EG23" s="268"/>
      <c r="EH23" s="268"/>
      <c r="EI23" s="268"/>
      <c r="EJ23" s="268"/>
      <c r="EK23" s="268"/>
      <c r="EL23" s="268"/>
      <c r="EM23" s="268"/>
      <c r="EN23" s="268"/>
      <c r="EO23" s="268"/>
      <c r="EP23" s="268"/>
      <c r="EQ23" s="268"/>
      <c r="ER23" s="268"/>
      <c r="ES23" s="268"/>
      <c r="ET23" s="268"/>
      <c r="EU23" s="268"/>
      <c r="EV23" s="268"/>
      <c r="EW23" s="268"/>
      <c r="EX23" s="268"/>
      <c r="EY23" s="268"/>
      <c r="EZ23" s="268"/>
      <c r="FA23" s="268"/>
      <c r="FB23" s="268"/>
      <c r="FC23" s="268"/>
      <c r="FD23" s="268"/>
      <c r="FE23" s="268"/>
      <c r="FF23" s="268"/>
      <c r="FG23" s="268"/>
      <c r="FH23" s="268"/>
      <c r="FI23" s="268"/>
      <c r="FJ23" s="268"/>
      <c r="FK23" s="268"/>
      <c r="FL23" s="268"/>
      <c r="FM23" s="268"/>
      <c r="FN23" s="268"/>
      <c r="FO23" s="268"/>
      <c r="FP23" s="268"/>
      <c r="FQ23" s="268"/>
      <c r="FR23" s="268"/>
      <c r="FS23" s="268"/>
      <c r="FT23" s="268"/>
      <c r="FU23" s="268"/>
      <c r="FV23" s="268"/>
      <c r="FW23" s="268"/>
      <c r="FX23" s="268"/>
      <c r="FY23" s="268"/>
      <c r="FZ23" s="268"/>
      <c r="GA23" s="268"/>
      <c r="GB23" s="268"/>
      <c r="GC23" s="268"/>
      <c r="GD23" s="268"/>
      <c r="GE23" s="268"/>
      <c r="GF23" s="268"/>
      <c r="GG23" s="268"/>
      <c r="GH23" s="268"/>
      <c r="GI23" s="268"/>
      <c r="GJ23" s="268"/>
      <c r="GK23" s="268"/>
      <c r="GL23" s="268"/>
      <c r="GM23" s="268"/>
      <c r="GN23" s="268"/>
      <c r="GO23" s="268"/>
      <c r="GP23" s="268"/>
      <c r="GQ23" s="268"/>
      <c r="GR23" s="268"/>
      <c r="GS23" s="268"/>
      <c r="GT23" s="268"/>
      <c r="GU23" s="268"/>
      <c r="GV23" s="268"/>
      <c r="GW23" s="268"/>
      <c r="GX23" s="268"/>
      <c r="GY23" s="268"/>
      <c r="GZ23" s="268"/>
      <c r="HA23" s="268"/>
      <c r="HB23" s="268"/>
      <c r="HC23" s="268"/>
      <c r="HD23" s="268"/>
      <c r="HE23" s="268"/>
      <c r="HF23" s="268"/>
      <c r="HG23" s="268"/>
      <c r="HH23" s="268"/>
      <c r="HI23" s="268"/>
      <c r="HJ23" s="268"/>
      <c r="HK23" s="268"/>
      <c r="HL23" s="268"/>
      <c r="HM23" s="268"/>
      <c r="HN23" s="268"/>
      <c r="HO23" s="268"/>
      <c r="HP23" s="268"/>
      <c r="HQ23" s="268"/>
      <c r="HR23" s="268"/>
      <c r="HS23" s="268"/>
      <c r="HT23" s="268"/>
      <c r="HU23" s="268"/>
      <c r="HV23" s="268"/>
      <c r="HW23" s="268"/>
      <c r="HX23" s="268"/>
      <c r="HY23" s="268"/>
      <c r="HZ23" s="268"/>
      <c r="IA23" s="268"/>
      <c r="IB23" s="268"/>
      <c r="IC23" s="268"/>
      <c r="ID23" s="268"/>
      <c r="IE23" s="268"/>
      <c r="IF23" s="268"/>
      <c r="IG23" s="268"/>
      <c r="IH23" s="268"/>
      <c r="II23" s="268"/>
      <c r="IJ23" s="268"/>
      <c r="IK23" s="268"/>
      <c r="IL23" s="268"/>
      <c r="IM23" s="268"/>
      <c r="IN23" s="268"/>
      <c r="IO23" s="268"/>
      <c r="IP23" s="268"/>
      <c r="IQ23" s="268"/>
      <c r="IR23" s="268"/>
      <c r="IS23" s="268"/>
      <c r="IT23" s="268"/>
      <c r="IU23" s="268"/>
      <c r="IV23" s="268"/>
    </row>
    <row r="24" spans="1:256" x14ac:dyDescent="0.25">
      <c r="A24" s="676"/>
      <c r="B24" s="679"/>
      <c r="C24" s="662" t="s">
        <v>217</v>
      </c>
      <c r="D24" s="104" t="s">
        <v>197</v>
      </c>
      <c r="E24" s="263">
        <v>299</v>
      </c>
      <c r="F24" s="263">
        <v>5</v>
      </c>
      <c r="G24" s="263">
        <v>5</v>
      </c>
      <c r="H24" s="275">
        <v>5</v>
      </c>
      <c r="I24" s="276"/>
      <c r="J24" s="277"/>
      <c r="K24" s="251">
        <v>0</v>
      </c>
      <c r="L24" s="252">
        <v>0</v>
      </c>
      <c r="M24" s="244"/>
      <c r="N24" s="696" t="s">
        <v>218</v>
      </c>
      <c r="O24" s="668" t="s">
        <v>215</v>
      </c>
      <c r="P24" s="668" t="s">
        <v>109</v>
      </c>
      <c r="Q24" s="671" t="s">
        <v>200</v>
      </c>
      <c r="R24" s="668" t="s">
        <v>216</v>
      </c>
      <c r="S24" s="695">
        <v>60592</v>
      </c>
      <c r="T24" s="695">
        <v>65158</v>
      </c>
      <c r="U24" s="686" t="s">
        <v>202</v>
      </c>
      <c r="V24" s="686" t="s">
        <v>202</v>
      </c>
      <c r="W24" s="686" t="s">
        <v>202</v>
      </c>
      <c r="X24" s="686" t="s">
        <v>202</v>
      </c>
      <c r="Y24" s="693">
        <v>125750</v>
      </c>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8"/>
      <c r="BH24" s="268"/>
      <c r="BI24" s="268"/>
      <c r="BJ24" s="268"/>
      <c r="BK24" s="268"/>
      <c r="BL24" s="268"/>
      <c r="BM24" s="268"/>
      <c r="BN24" s="268"/>
      <c r="BO24" s="268"/>
      <c r="BP24" s="268"/>
      <c r="BQ24" s="268"/>
      <c r="BR24" s="268"/>
      <c r="BS24" s="268"/>
      <c r="BT24" s="268"/>
      <c r="BU24" s="268"/>
      <c r="BV24" s="268"/>
      <c r="BW24" s="268"/>
      <c r="BX24" s="268"/>
      <c r="BY24" s="268"/>
      <c r="BZ24" s="268"/>
      <c r="CA24" s="268"/>
      <c r="CB24" s="268"/>
      <c r="CC24" s="268"/>
      <c r="CD24" s="268"/>
      <c r="CE24" s="268"/>
      <c r="CF24" s="268"/>
      <c r="CG24" s="268"/>
      <c r="CH24" s="268"/>
      <c r="CI24" s="268"/>
      <c r="CJ24" s="268"/>
      <c r="CK24" s="268"/>
      <c r="CL24" s="268"/>
      <c r="CM24" s="268"/>
      <c r="CN24" s="268"/>
      <c r="CO24" s="268"/>
      <c r="CP24" s="268"/>
      <c r="CQ24" s="268"/>
      <c r="CR24" s="268"/>
      <c r="CS24" s="268"/>
      <c r="CT24" s="268"/>
      <c r="CU24" s="268"/>
      <c r="CV24" s="268"/>
      <c r="CW24" s="268"/>
      <c r="CX24" s="268"/>
      <c r="CY24" s="268"/>
      <c r="CZ24" s="268"/>
      <c r="DA24" s="268"/>
      <c r="DB24" s="268"/>
      <c r="DC24" s="268"/>
      <c r="DD24" s="268"/>
      <c r="DE24" s="268"/>
      <c r="DF24" s="268"/>
      <c r="DG24" s="268"/>
      <c r="DH24" s="268"/>
      <c r="DI24" s="268"/>
      <c r="DJ24" s="268"/>
      <c r="DK24" s="268"/>
      <c r="DL24" s="268"/>
      <c r="DM24" s="268"/>
      <c r="DN24" s="268"/>
      <c r="DO24" s="268"/>
      <c r="DP24" s="268"/>
      <c r="DQ24" s="268"/>
      <c r="DR24" s="268"/>
      <c r="DS24" s="268"/>
      <c r="DT24" s="268"/>
      <c r="DU24" s="268"/>
      <c r="DV24" s="268"/>
      <c r="DW24" s="268"/>
      <c r="DX24" s="268"/>
      <c r="DY24" s="268"/>
      <c r="DZ24" s="268"/>
      <c r="EA24" s="268"/>
      <c r="EB24" s="268"/>
      <c r="EC24" s="268"/>
      <c r="ED24" s="268"/>
      <c r="EE24" s="268"/>
      <c r="EF24" s="268"/>
      <c r="EG24" s="268"/>
      <c r="EH24" s="268"/>
      <c r="EI24" s="268"/>
      <c r="EJ24" s="268"/>
      <c r="EK24" s="268"/>
      <c r="EL24" s="268"/>
      <c r="EM24" s="268"/>
      <c r="EN24" s="268"/>
      <c r="EO24" s="268"/>
      <c r="EP24" s="268"/>
      <c r="EQ24" s="268"/>
      <c r="ER24" s="268"/>
      <c r="ES24" s="268"/>
      <c r="ET24" s="268"/>
      <c r="EU24" s="268"/>
      <c r="EV24" s="268"/>
      <c r="EW24" s="268"/>
      <c r="EX24" s="268"/>
      <c r="EY24" s="268"/>
      <c r="EZ24" s="268"/>
      <c r="FA24" s="268"/>
      <c r="FB24" s="268"/>
      <c r="FC24" s="268"/>
      <c r="FD24" s="268"/>
      <c r="FE24" s="268"/>
      <c r="FF24" s="268"/>
      <c r="FG24" s="268"/>
      <c r="FH24" s="268"/>
      <c r="FI24" s="268"/>
      <c r="FJ24" s="268"/>
      <c r="FK24" s="268"/>
      <c r="FL24" s="268"/>
      <c r="FM24" s="268"/>
      <c r="FN24" s="268"/>
      <c r="FO24" s="268"/>
      <c r="FP24" s="268"/>
      <c r="FQ24" s="268"/>
      <c r="FR24" s="268"/>
      <c r="FS24" s="268"/>
      <c r="FT24" s="268"/>
      <c r="FU24" s="268"/>
      <c r="FV24" s="268"/>
      <c r="FW24" s="268"/>
      <c r="FX24" s="268"/>
      <c r="FY24" s="268"/>
      <c r="FZ24" s="268"/>
      <c r="GA24" s="268"/>
      <c r="GB24" s="268"/>
      <c r="GC24" s="268"/>
      <c r="GD24" s="268"/>
      <c r="GE24" s="268"/>
      <c r="GF24" s="268"/>
      <c r="GG24" s="268"/>
      <c r="GH24" s="268"/>
      <c r="GI24" s="268"/>
      <c r="GJ24" s="268"/>
      <c r="GK24" s="268"/>
      <c r="GL24" s="268"/>
      <c r="GM24" s="268"/>
      <c r="GN24" s="268"/>
      <c r="GO24" s="268"/>
      <c r="GP24" s="268"/>
      <c r="GQ24" s="268"/>
      <c r="GR24" s="268"/>
      <c r="GS24" s="268"/>
      <c r="GT24" s="268"/>
      <c r="GU24" s="268"/>
      <c r="GV24" s="268"/>
      <c r="GW24" s="268"/>
      <c r="GX24" s="268"/>
      <c r="GY24" s="268"/>
      <c r="GZ24" s="268"/>
      <c r="HA24" s="268"/>
      <c r="HB24" s="268"/>
      <c r="HC24" s="268"/>
      <c r="HD24" s="268"/>
      <c r="HE24" s="268"/>
      <c r="HF24" s="268"/>
      <c r="HG24" s="268"/>
      <c r="HH24" s="268"/>
      <c r="HI24" s="268"/>
      <c r="HJ24" s="268"/>
      <c r="HK24" s="268"/>
      <c r="HL24" s="268"/>
      <c r="HM24" s="268"/>
      <c r="HN24" s="268"/>
      <c r="HO24" s="268"/>
      <c r="HP24" s="268"/>
      <c r="HQ24" s="268"/>
      <c r="HR24" s="268"/>
      <c r="HS24" s="268"/>
      <c r="HT24" s="268"/>
      <c r="HU24" s="268"/>
      <c r="HV24" s="268"/>
      <c r="HW24" s="268"/>
      <c r="HX24" s="268"/>
      <c r="HY24" s="268"/>
      <c r="HZ24" s="268"/>
      <c r="IA24" s="268"/>
      <c r="IB24" s="268"/>
      <c r="IC24" s="268"/>
      <c r="ID24" s="268"/>
      <c r="IE24" s="268"/>
      <c r="IF24" s="268"/>
      <c r="IG24" s="268"/>
      <c r="IH24" s="268"/>
      <c r="II24" s="268"/>
      <c r="IJ24" s="268"/>
      <c r="IK24" s="268"/>
      <c r="IL24" s="268"/>
      <c r="IM24" s="268"/>
      <c r="IN24" s="268"/>
      <c r="IO24" s="268"/>
      <c r="IP24" s="268"/>
      <c r="IQ24" s="268"/>
      <c r="IR24" s="268"/>
      <c r="IS24" s="268"/>
      <c r="IT24" s="268"/>
      <c r="IU24" s="268"/>
      <c r="IV24" s="268"/>
    </row>
    <row r="25" spans="1:256" ht="15.75" thickBot="1" x14ac:dyDescent="0.3">
      <c r="A25" s="676"/>
      <c r="B25" s="679"/>
      <c r="C25" s="663"/>
      <c r="D25" s="106" t="s">
        <v>203</v>
      </c>
      <c r="E25" s="247">
        <v>167888400</v>
      </c>
      <c r="F25" s="247">
        <v>167888400</v>
      </c>
      <c r="G25" s="247">
        <v>167888400</v>
      </c>
      <c r="H25" s="248">
        <v>167888400</v>
      </c>
      <c r="I25" s="249">
        <v>167888400</v>
      </c>
      <c r="J25" s="250"/>
      <c r="K25" s="251">
        <v>57218400</v>
      </c>
      <c r="L25" s="252">
        <v>75218400</v>
      </c>
      <c r="M25" s="244">
        <v>160436200</v>
      </c>
      <c r="N25" s="697"/>
      <c r="O25" s="669"/>
      <c r="P25" s="669"/>
      <c r="Q25" s="672"/>
      <c r="R25" s="669"/>
      <c r="S25" s="632"/>
      <c r="T25" s="632"/>
      <c r="U25" s="687"/>
      <c r="V25" s="687"/>
      <c r="W25" s="687"/>
      <c r="X25" s="687"/>
      <c r="Y25" s="692"/>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8"/>
      <c r="AZ25" s="268"/>
      <c r="BA25" s="268"/>
      <c r="BB25" s="268"/>
      <c r="BC25" s="268"/>
      <c r="BD25" s="268"/>
      <c r="BE25" s="268"/>
      <c r="BF25" s="268"/>
      <c r="BG25" s="268"/>
      <c r="BH25" s="268"/>
      <c r="BI25" s="268"/>
      <c r="BJ25" s="268"/>
      <c r="BK25" s="268"/>
      <c r="BL25" s="268"/>
      <c r="BM25" s="268"/>
      <c r="BN25" s="268"/>
      <c r="BO25" s="268"/>
      <c r="BP25" s="268"/>
      <c r="BQ25" s="268"/>
      <c r="BR25" s="268"/>
      <c r="BS25" s="268"/>
      <c r="BT25" s="268"/>
      <c r="BU25" s="268"/>
      <c r="BV25" s="268"/>
      <c r="BW25" s="268"/>
      <c r="BX25" s="268"/>
      <c r="BY25" s="268"/>
      <c r="BZ25" s="268"/>
      <c r="CA25" s="268"/>
      <c r="CB25" s="268"/>
      <c r="CC25" s="268"/>
      <c r="CD25" s="268"/>
      <c r="CE25" s="268"/>
      <c r="CF25" s="268"/>
      <c r="CG25" s="268"/>
      <c r="CH25" s="268"/>
      <c r="CI25" s="268"/>
      <c r="CJ25" s="268"/>
      <c r="CK25" s="268"/>
      <c r="CL25" s="268"/>
      <c r="CM25" s="268"/>
      <c r="CN25" s="268"/>
      <c r="CO25" s="268"/>
      <c r="CP25" s="268"/>
      <c r="CQ25" s="268"/>
      <c r="CR25" s="268"/>
      <c r="CS25" s="268"/>
      <c r="CT25" s="268"/>
      <c r="CU25" s="268"/>
      <c r="CV25" s="268"/>
      <c r="CW25" s="268"/>
      <c r="CX25" s="268"/>
      <c r="CY25" s="268"/>
      <c r="CZ25" s="268"/>
      <c r="DA25" s="268"/>
      <c r="DB25" s="268"/>
      <c r="DC25" s="268"/>
      <c r="DD25" s="268"/>
      <c r="DE25" s="268"/>
      <c r="DF25" s="268"/>
      <c r="DG25" s="268"/>
      <c r="DH25" s="268"/>
      <c r="DI25" s="268"/>
      <c r="DJ25" s="268"/>
      <c r="DK25" s="268"/>
      <c r="DL25" s="268"/>
      <c r="DM25" s="268"/>
      <c r="DN25" s="268"/>
      <c r="DO25" s="268"/>
      <c r="DP25" s="268"/>
      <c r="DQ25" s="268"/>
      <c r="DR25" s="268"/>
      <c r="DS25" s="268"/>
      <c r="DT25" s="268"/>
      <c r="DU25" s="268"/>
      <c r="DV25" s="268"/>
      <c r="DW25" s="268"/>
      <c r="DX25" s="268"/>
      <c r="DY25" s="268"/>
      <c r="DZ25" s="268"/>
      <c r="EA25" s="268"/>
      <c r="EB25" s="268"/>
      <c r="EC25" s="268"/>
      <c r="ED25" s="268"/>
      <c r="EE25" s="268"/>
      <c r="EF25" s="268"/>
      <c r="EG25" s="268"/>
      <c r="EH25" s="268"/>
      <c r="EI25" s="268"/>
      <c r="EJ25" s="268"/>
      <c r="EK25" s="268"/>
      <c r="EL25" s="268"/>
      <c r="EM25" s="268"/>
      <c r="EN25" s="268"/>
      <c r="EO25" s="268"/>
      <c r="EP25" s="268"/>
      <c r="EQ25" s="268"/>
      <c r="ER25" s="268"/>
      <c r="ES25" s="268"/>
      <c r="ET25" s="268"/>
      <c r="EU25" s="268"/>
      <c r="EV25" s="268"/>
      <c r="EW25" s="268"/>
      <c r="EX25" s="268"/>
      <c r="EY25" s="268"/>
      <c r="EZ25" s="268"/>
      <c r="FA25" s="268"/>
      <c r="FB25" s="268"/>
      <c r="FC25" s="268"/>
      <c r="FD25" s="268"/>
      <c r="FE25" s="268"/>
      <c r="FF25" s="268"/>
      <c r="FG25" s="268"/>
      <c r="FH25" s="268"/>
      <c r="FI25" s="268"/>
      <c r="FJ25" s="268"/>
      <c r="FK25" s="268"/>
      <c r="FL25" s="268"/>
      <c r="FM25" s="268"/>
      <c r="FN25" s="268"/>
      <c r="FO25" s="268"/>
      <c r="FP25" s="268"/>
      <c r="FQ25" s="268"/>
      <c r="FR25" s="268"/>
      <c r="FS25" s="268"/>
      <c r="FT25" s="268"/>
      <c r="FU25" s="268"/>
      <c r="FV25" s="268"/>
      <c r="FW25" s="268"/>
      <c r="FX25" s="268"/>
      <c r="FY25" s="268"/>
      <c r="FZ25" s="268"/>
      <c r="GA25" s="268"/>
      <c r="GB25" s="268"/>
      <c r="GC25" s="268"/>
      <c r="GD25" s="268"/>
      <c r="GE25" s="268"/>
      <c r="GF25" s="268"/>
      <c r="GG25" s="268"/>
      <c r="GH25" s="268"/>
      <c r="GI25" s="268"/>
      <c r="GJ25" s="268"/>
      <c r="GK25" s="268"/>
      <c r="GL25" s="268"/>
      <c r="GM25" s="268"/>
      <c r="GN25" s="268"/>
      <c r="GO25" s="268"/>
      <c r="GP25" s="268"/>
      <c r="GQ25" s="268"/>
      <c r="GR25" s="268"/>
      <c r="GS25" s="268"/>
      <c r="GT25" s="268"/>
      <c r="GU25" s="268"/>
      <c r="GV25" s="268"/>
      <c r="GW25" s="268"/>
      <c r="GX25" s="268"/>
      <c r="GY25" s="268"/>
      <c r="GZ25" s="268"/>
      <c r="HA25" s="268"/>
      <c r="HB25" s="268"/>
      <c r="HC25" s="268"/>
      <c r="HD25" s="268"/>
      <c r="HE25" s="268"/>
      <c r="HF25" s="268"/>
      <c r="HG25" s="268"/>
      <c r="HH25" s="268"/>
      <c r="HI25" s="268"/>
      <c r="HJ25" s="268"/>
      <c r="HK25" s="268"/>
      <c r="HL25" s="268"/>
      <c r="HM25" s="268"/>
      <c r="HN25" s="268"/>
      <c r="HO25" s="268"/>
      <c r="HP25" s="268"/>
      <c r="HQ25" s="268"/>
      <c r="HR25" s="268"/>
      <c r="HS25" s="268"/>
      <c r="HT25" s="268"/>
      <c r="HU25" s="268"/>
      <c r="HV25" s="268"/>
      <c r="HW25" s="268"/>
      <c r="HX25" s="268"/>
      <c r="HY25" s="268"/>
      <c r="HZ25" s="268"/>
      <c r="IA25" s="268"/>
      <c r="IB25" s="268"/>
      <c r="IC25" s="268"/>
      <c r="ID25" s="268"/>
      <c r="IE25" s="268"/>
      <c r="IF25" s="268"/>
      <c r="IG25" s="268"/>
      <c r="IH25" s="268"/>
      <c r="II25" s="268"/>
      <c r="IJ25" s="268"/>
      <c r="IK25" s="268"/>
      <c r="IL25" s="268"/>
      <c r="IM25" s="268"/>
      <c r="IN25" s="268"/>
      <c r="IO25" s="268"/>
      <c r="IP25" s="268"/>
      <c r="IQ25" s="268"/>
      <c r="IR25" s="268"/>
      <c r="IS25" s="268"/>
      <c r="IT25" s="268"/>
      <c r="IU25" s="268"/>
      <c r="IV25" s="268"/>
    </row>
    <row r="26" spans="1:256" x14ac:dyDescent="0.25">
      <c r="A26" s="676"/>
      <c r="B26" s="679"/>
      <c r="C26" s="663"/>
      <c r="D26" s="104" t="s">
        <v>204</v>
      </c>
      <c r="E26" s="247"/>
      <c r="F26" s="269"/>
      <c r="G26" s="255"/>
      <c r="H26" s="255"/>
      <c r="I26" s="270"/>
      <c r="J26" s="271"/>
      <c r="K26" s="251"/>
      <c r="L26" s="252"/>
      <c r="M26" s="244"/>
      <c r="N26" s="697"/>
      <c r="O26" s="669"/>
      <c r="P26" s="669"/>
      <c r="Q26" s="672"/>
      <c r="R26" s="669"/>
      <c r="S26" s="632"/>
      <c r="T26" s="632"/>
      <c r="U26" s="687"/>
      <c r="V26" s="687"/>
      <c r="W26" s="687"/>
      <c r="X26" s="687"/>
      <c r="Y26" s="692"/>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8"/>
      <c r="AZ26" s="268"/>
      <c r="BA26" s="268"/>
      <c r="BB26" s="268"/>
      <c r="BC26" s="268"/>
      <c r="BD26" s="268"/>
      <c r="BE26" s="268"/>
      <c r="BF26" s="268"/>
      <c r="BG26" s="268"/>
      <c r="BH26" s="268"/>
      <c r="BI26" s="268"/>
      <c r="BJ26" s="268"/>
      <c r="BK26" s="268"/>
      <c r="BL26" s="268"/>
      <c r="BM26" s="268"/>
      <c r="BN26" s="268"/>
      <c r="BO26" s="268"/>
      <c r="BP26" s="268"/>
      <c r="BQ26" s="268"/>
      <c r="BR26" s="268"/>
      <c r="BS26" s="268"/>
      <c r="BT26" s="268"/>
      <c r="BU26" s="268"/>
      <c r="BV26" s="268"/>
      <c r="BW26" s="268"/>
      <c r="BX26" s="268"/>
      <c r="BY26" s="268"/>
      <c r="BZ26" s="268"/>
      <c r="CA26" s="268"/>
      <c r="CB26" s="268"/>
      <c r="CC26" s="268"/>
      <c r="CD26" s="268"/>
      <c r="CE26" s="268"/>
      <c r="CF26" s="268"/>
      <c r="CG26" s="268"/>
      <c r="CH26" s="268"/>
      <c r="CI26" s="268"/>
      <c r="CJ26" s="268"/>
      <c r="CK26" s="268"/>
      <c r="CL26" s="268"/>
      <c r="CM26" s="268"/>
      <c r="CN26" s="268"/>
      <c r="CO26" s="268"/>
      <c r="CP26" s="268"/>
      <c r="CQ26" s="268"/>
      <c r="CR26" s="268"/>
      <c r="CS26" s="268"/>
      <c r="CT26" s="268"/>
      <c r="CU26" s="268"/>
      <c r="CV26" s="268"/>
      <c r="CW26" s="268"/>
      <c r="CX26" s="268"/>
      <c r="CY26" s="268"/>
      <c r="CZ26" s="268"/>
      <c r="DA26" s="268"/>
      <c r="DB26" s="268"/>
      <c r="DC26" s="268"/>
      <c r="DD26" s="268"/>
      <c r="DE26" s="268"/>
      <c r="DF26" s="268"/>
      <c r="DG26" s="268"/>
      <c r="DH26" s="268"/>
      <c r="DI26" s="268"/>
      <c r="DJ26" s="268"/>
      <c r="DK26" s="268"/>
      <c r="DL26" s="268"/>
      <c r="DM26" s="268"/>
      <c r="DN26" s="268"/>
      <c r="DO26" s="268"/>
      <c r="DP26" s="268"/>
      <c r="DQ26" s="268"/>
      <c r="DR26" s="268"/>
      <c r="DS26" s="268"/>
      <c r="DT26" s="268"/>
      <c r="DU26" s="268"/>
      <c r="DV26" s="268"/>
      <c r="DW26" s="268"/>
      <c r="DX26" s="268"/>
      <c r="DY26" s="268"/>
      <c r="DZ26" s="268"/>
      <c r="EA26" s="268"/>
      <c r="EB26" s="268"/>
      <c r="EC26" s="268"/>
      <c r="ED26" s="268"/>
      <c r="EE26" s="268"/>
      <c r="EF26" s="268"/>
      <c r="EG26" s="268"/>
      <c r="EH26" s="268"/>
      <c r="EI26" s="268"/>
      <c r="EJ26" s="268"/>
      <c r="EK26" s="268"/>
      <c r="EL26" s="268"/>
      <c r="EM26" s="268"/>
      <c r="EN26" s="268"/>
      <c r="EO26" s="268"/>
      <c r="EP26" s="268"/>
      <c r="EQ26" s="268"/>
      <c r="ER26" s="268"/>
      <c r="ES26" s="268"/>
      <c r="ET26" s="268"/>
      <c r="EU26" s="268"/>
      <c r="EV26" s="268"/>
      <c r="EW26" s="268"/>
      <c r="EX26" s="268"/>
      <c r="EY26" s="268"/>
      <c r="EZ26" s="268"/>
      <c r="FA26" s="268"/>
      <c r="FB26" s="268"/>
      <c r="FC26" s="268"/>
      <c r="FD26" s="268"/>
      <c r="FE26" s="268"/>
      <c r="FF26" s="268"/>
      <c r="FG26" s="268"/>
      <c r="FH26" s="268"/>
      <c r="FI26" s="268"/>
      <c r="FJ26" s="268"/>
      <c r="FK26" s="268"/>
      <c r="FL26" s="268"/>
      <c r="FM26" s="268"/>
      <c r="FN26" s="268"/>
      <c r="FO26" s="268"/>
      <c r="FP26" s="268"/>
      <c r="FQ26" s="268"/>
      <c r="FR26" s="268"/>
      <c r="FS26" s="268"/>
      <c r="FT26" s="268"/>
      <c r="FU26" s="268"/>
      <c r="FV26" s="268"/>
      <c r="FW26" s="268"/>
      <c r="FX26" s="268"/>
      <c r="FY26" s="268"/>
      <c r="FZ26" s="268"/>
      <c r="GA26" s="268"/>
      <c r="GB26" s="268"/>
      <c r="GC26" s="268"/>
      <c r="GD26" s="268"/>
      <c r="GE26" s="268"/>
      <c r="GF26" s="268"/>
      <c r="GG26" s="268"/>
      <c r="GH26" s="268"/>
      <c r="GI26" s="268"/>
      <c r="GJ26" s="268"/>
      <c r="GK26" s="268"/>
      <c r="GL26" s="268"/>
      <c r="GM26" s="268"/>
      <c r="GN26" s="268"/>
      <c r="GO26" s="268"/>
      <c r="GP26" s="268"/>
      <c r="GQ26" s="268"/>
      <c r="GR26" s="268"/>
      <c r="GS26" s="268"/>
      <c r="GT26" s="268"/>
      <c r="GU26" s="268"/>
      <c r="GV26" s="268"/>
      <c r="GW26" s="268"/>
      <c r="GX26" s="268"/>
      <c r="GY26" s="268"/>
      <c r="GZ26" s="268"/>
      <c r="HA26" s="268"/>
      <c r="HB26" s="268"/>
      <c r="HC26" s="268"/>
      <c r="HD26" s="268"/>
      <c r="HE26" s="268"/>
      <c r="HF26" s="268"/>
      <c r="HG26" s="268"/>
      <c r="HH26" s="268"/>
      <c r="HI26" s="268"/>
      <c r="HJ26" s="268"/>
      <c r="HK26" s="268"/>
      <c r="HL26" s="268"/>
      <c r="HM26" s="268"/>
      <c r="HN26" s="268"/>
      <c r="HO26" s="268"/>
      <c r="HP26" s="268"/>
      <c r="HQ26" s="268"/>
      <c r="HR26" s="268"/>
      <c r="HS26" s="268"/>
      <c r="HT26" s="268"/>
      <c r="HU26" s="268"/>
      <c r="HV26" s="268"/>
      <c r="HW26" s="268"/>
      <c r="HX26" s="268"/>
      <c r="HY26" s="268"/>
      <c r="HZ26" s="268"/>
      <c r="IA26" s="268"/>
      <c r="IB26" s="268"/>
      <c r="IC26" s="268"/>
      <c r="ID26" s="268"/>
      <c r="IE26" s="268"/>
      <c r="IF26" s="268"/>
      <c r="IG26" s="268"/>
      <c r="IH26" s="268"/>
      <c r="II26" s="268"/>
      <c r="IJ26" s="268"/>
      <c r="IK26" s="268"/>
      <c r="IL26" s="268"/>
      <c r="IM26" s="268"/>
      <c r="IN26" s="268"/>
      <c r="IO26" s="268"/>
      <c r="IP26" s="268"/>
      <c r="IQ26" s="268"/>
      <c r="IR26" s="268"/>
      <c r="IS26" s="268"/>
      <c r="IT26" s="268"/>
      <c r="IU26" s="268"/>
      <c r="IV26" s="268"/>
    </row>
    <row r="27" spans="1:256" ht="15.75" thickBot="1" x14ac:dyDescent="0.3">
      <c r="A27" s="676"/>
      <c r="B27" s="679"/>
      <c r="C27" s="664"/>
      <c r="D27" s="106" t="s">
        <v>205</v>
      </c>
      <c r="E27" s="247">
        <v>817281086</v>
      </c>
      <c r="F27" s="269">
        <v>817281086</v>
      </c>
      <c r="G27" s="272">
        <v>817281086</v>
      </c>
      <c r="H27" s="259">
        <v>81728109</v>
      </c>
      <c r="I27" s="260">
        <v>81728109</v>
      </c>
      <c r="J27" s="261"/>
      <c r="K27" s="273">
        <v>16974553</v>
      </c>
      <c r="L27" s="274">
        <v>51100439</v>
      </c>
      <c r="M27" s="244">
        <v>73217577</v>
      </c>
      <c r="N27" s="698"/>
      <c r="O27" s="670"/>
      <c r="P27" s="670"/>
      <c r="Q27" s="673"/>
      <c r="R27" s="670"/>
      <c r="S27" s="632"/>
      <c r="T27" s="632"/>
      <c r="U27" s="687"/>
      <c r="V27" s="687"/>
      <c r="W27" s="687"/>
      <c r="X27" s="687"/>
      <c r="Y27" s="692"/>
      <c r="Z27" s="268"/>
      <c r="AA27" s="268"/>
      <c r="AB27" s="268"/>
      <c r="AC27" s="268"/>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8"/>
      <c r="AZ27" s="268"/>
      <c r="BA27" s="268"/>
      <c r="BB27" s="268"/>
      <c r="BC27" s="268"/>
      <c r="BD27" s="268"/>
      <c r="BE27" s="268"/>
      <c r="BF27" s="268"/>
      <c r="BG27" s="268"/>
      <c r="BH27" s="268"/>
      <c r="BI27" s="268"/>
      <c r="BJ27" s="268"/>
      <c r="BK27" s="268"/>
      <c r="BL27" s="268"/>
      <c r="BM27" s="268"/>
      <c r="BN27" s="268"/>
      <c r="BO27" s="268"/>
      <c r="BP27" s="268"/>
      <c r="BQ27" s="268"/>
      <c r="BR27" s="268"/>
      <c r="BS27" s="268"/>
      <c r="BT27" s="268"/>
      <c r="BU27" s="268"/>
      <c r="BV27" s="268"/>
      <c r="BW27" s="268"/>
      <c r="BX27" s="268"/>
      <c r="BY27" s="268"/>
      <c r="BZ27" s="268"/>
      <c r="CA27" s="268"/>
      <c r="CB27" s="268"/>
      <c r="CC27" s="268"/>
      <c r="CD27" s="268"/>
      <c r="CE27" s="268"/>
      <c r="CF27" s="268"/>
      <c r="CG27" s="268"/>
      <c r="CH27" s="268"/>
      <c r="CI27" s="268"/>
      <c r="CJ27" s="268"/>
      <c r="CK27" s="268"/>
      <c r="CL27" s="268"/>
      <c r="CM27" s="268"/>
      <c r="CN27" s="268"/>
      <c r="CO27" s="268"/>
      <c r="CP27" s="268"/>
      <c r="CQ27" s="268"/>
      <c r="CR27" s="268"/>
      <c r="CS27" s="268"/>
      <c r="CT27" s="268"/>
      <c r="CU27" s="268"/>
      <c r="CV27" s="268"/>
      <c r="CW27" s="268"/>
      <c r="CX27" s="268"/>
      <c r="CY27" s="268"/>
      <c r="CZ27" s="268"/>
      <c r="DA27" s="268"/>
      <c r="DB27" s="268"/>
      <c r="DC27" s="268"/>
      <c r="DD27" s="268"/>
      <c r="DE27" s="268"/>
      <c r="DF27" s="268"/>
      <c r="DG27" s="268"/>
      <c r="DH27" s="268"/>
      <c r="DI27" s="268"/>
      <c r="DJ27" s="268"/>
      <c r="DK27" s="268"/>
      <c r="DL27" s="268"/>
      <c r="DM27" s="268"/>
      <c r="DN27" s="268"/>
      <c r="DO27" s="268"/>
      <c r="DP27" s="268"/>
      <c r="DQ27" s="268"/>
      <c r="DR27" s="268"/>
      <c r="DS27" s="268"/>
      <c r="DT27" s="268"/>
      <c r="DU27" s="268"/>
      <c r="DV27" s="268"/>
      <c r="DW27" s="268"/>
      <c r="DX27" s="268"/>
      <c r="DY27" s="268"/>
      <c r="DZ27" s="268"/>
      <c r="EA27" s="268"/>
      <c r="EB27" s="268"/>
      <c r="EC27" s="268"/>
      <c r="ED27" s="268"/>
      <c r="EE27" s="268"/>
      <c r="EF27" s="268"/>
      <c r="EG27" s="268"/>
      <c r="EH27" s="268"/>
      <c r="EI27" s="268"/>
      <c r="EJ27" s="268"/>
      <c r="EK27" s="268"/>
      <c r="EL27" s="268"/>
      <c r="EM27" s="268"/>
      <c r="EN27" s="268"/>
      <c r="EO27" s="268"/>
      <c r="EP27" s="268"/>
      <c r="EQ27" s="268"/>
      <c r="ER27" s="268"/>
      <c r="ES27" s="268"/>
      <c r="ET27" s="268"/>
      <c r="EU27" s="268"/>
      <c r="EV27" s="268"/>
      <c r="EW27" s="268"/>
      <c r="EX27" s="268"/>
      <c r="EY27" s="268"/>
      <c r="EZ27" s="268"/>
      <c r="FA27" s="268"/>
      <c r="FB27" s="268"/>
      <c r="FC27" s="268"/>
      <c r="FD27" s="268"/>
      <c r="FE27" s="268"/>
      <c r="FF27" s="268"/>
      <c r="FG27" s="268"/>
      <c r="FH27" s="268"/>
      <c r="FI27" s="268"/>
      <c r="FJ27" s="268"/>
      <c r="FK27" s="268"/>
      <c r="FL27" s="268"/>
      <c r="FM27" s="268"/>
      <c r="FN27" s="268"/>
      <c r="FO27" s="268"/>
      <c r="FP27" s="268"/>
      <c r="FQ27" s="268"/>
      <c r="FR27" s="268"/>
      <c r="FS27" s="268"/>
      <c r="FT27" s="268"/>
      <c r="FU27" s="268"/>
      <c r="FV27" s="268"/>
      <c r="FW27" s="268"/>
      <c r="FX27" s="268"/>
      <c r="FY27" s="268"/>
      <c r="FZ27" s="268"/>
      <c r="GA27" s="268"/>
      <c r="GB27" s="268"/>
      <c r="GC27" s="268"/>
      <c r="GD27" s="268"/>
      <c r="GE27" s="268"/>
      <c r="GF27" s="268"/>
      <c r="GG27" s="268"/>
      <c r="GH27" s="268"/>
      <c r="GI27" s="268"/>
      <c r="GJ27" s="268"/>
      <c r="GK27" s="268"/>
      <c r="GL27" s="268"/>
      <c r="GM27" s="268"/>
      <c r="GN27" s="268"/>
      <c r="GO27" s="268"/>
      <c r="GP27" s="268"/>
      <c r="GQ27" s="268"/>
      <c r="GR27" s="268"/>
      <c r="GS27" s="268"/>
      <c r="GT27" s="268"/>
      <c r="GU27" s="268"/>
      <c r="GV27" s="268"/>
      <c r="GW27" s="268"/>
      <c r="GX27" s="268"/>
      <c r="GY27" s="268"/>
      <c r="GZ27" s="268"/>
      <c r="HA27" s="268"/>
      <c r="HB27" s="268"/>
      <c r="HC27" s="268"/>
      <c r="HD27" s="268"/>
      <c r="HE27" s="268"/>
      <c r="HF27" s="268"/>
      <c r="HG27" s="268"/>
      <c r="HH27" s="268"/>
      <c r="HI27" s="268"/>
      <c r="HJ27" s="268"/>
      <c r="HK27" s="268"/>
      <c r="HL27" s="268"/>
      <c r="HM27" s="268"/>
      <c r="HN27" s="268"/>
      <c r="HO27" s="268"/>
      <c r="HP27" s="268"/>
      <c r="HQ27" s="268"/>
      <c r="HR27" s="268"/>
      <c r="HS27" s="268"/>
      <c r="HT27" s="268"/>
      <c r="HU27" s="268"/>
      <c r="HV27" s="268"/>
      <c r="HW27" s="268"/>
      <c r="HX27" s="268"/>
      <c r="HY27" s="268"/>
      <c r="HZ27" s="268"/>
      <c r="IA27" s="268"/>
      <c r="IB27" s="268"/>
      <c r="IC27" s="268"/>
      <c r="ID27" s="268"/>
      <c r="IE27" s="268"/>
      <c r="IF27" s="268"/>
      <c r="IG27" s="268"/>
      <c r="IH27" s="268"/>
      <c r="II27" s="268"/>
      <c r="IJ27" s="268"/>
      <c r="IK27" s="268"/>
      <c r="IL27" s="268"/>
      <c r="IM27" s="268"/>
      <c r="IN27" s="268"/>
      <c r="IO27" s="268"/>
      <c r="IP27" s="268"/>
      <c r="IQ27" s="268"/>
      <c r="IR27" s="268"/>
      <c r="IS27" s="268"/>
      <c r="IT27" s="268"/>
      <c r="IU27" s="268"/>
      <c r="IV27" s="268"/>
    </row>
    <row r="28" spans="1:256" x14ac:dyDescent="0.25">
      <c r="A28" s="676"/>
      <c r="B28" s="679"/>
      <c r="C28" s="699" t="s">
        <v>219</v>
      </c>
      <c r="D28" s="104" t="s">
        <v>197</v>
      </c>
      <c r="E28" s="278">
        <v>1499</v>
      </c>
      <c r="F28" s="278">
        <v>195</v>
      </c>
      <c r="G28" s="278">
        <v>195</v>
      </c>
      <c r="H28" s="279">
        <v>19450</v>
      </c>
      <c r="I28" s="280">
        <v>19500</v>
      </c>
      <c r="J28" s="281"/>
      <c r="K28" s="282">
        <v>13601</v>
      </c>
      <c r="L28" s="281">
        <v>18788</v>
      </c>
      <c r="M28" s="283">
        <v>19500</v>
      </c>
      <c r="N28" s="699"/>
      <c r="O28" s="702"/>
      <c r="P28" s="705"/>
      <c r="Q28" s="705"/>
      <c r="R28" s="706"/>
      <c r="S28" s="709"/>
      <c r="T28" s="709"/>
      <c r="U28" s="709"/>
      <c r="V28" s="709"/>
      <c r="W28" s="709"/>
      <c r="X28" s="709"/>
      <c r="Y28" s="724"/>
    </row>
    <row r="29" spans="1:256" ht="15.75" thickBot="1" x14ac:dyDescent="0.3">
      <c r="A29" s="676"/>
      <c r="B29" s="679"/>
      <c r="C29" s="700"/>
      <c r="D29" s="106" t="s">
        <v>203</v>
      </c>
      <c r="E29" s="278"/>
      <c r="F29" s="278"/>
      <c r="G29" s="278"/>
      <c r="H29" s="284">
        <v>839442000</v>
      </c>
      <c r="I29" s="285">
        <v>839442000</v>
      </c>
      <c r="J29" s="284"/>
      <c r="K29" s="273"/>
      <c r="L29" s="284">
        <v>376092000</v>
      </c>
      <c r="M29" s="286">
        <v>802181000</v>
      </c>
      <c r="N29" s="700"/>
      <c r="O29" s="703"/>
      <c r="P29" s="703"/>
      <c r="Q29" s="703"/>
      <c r="R29" s="707"/>
      <c r="S29" s="710"/>
      <c r="T29" s="710"/>
      <c r="U29" s="710"/>
      <c r="V29" s="710"/>
      <c r="W29" s="710"/>
      <c r="X29" s="710"/>
      <c r="Y29" s="725"/>
    </row>
    <row r="30" spans="1:256" x14ac:dyDescent="0.25">
      <c r="A30" s="676"/>
      <c r="B30" s="679"/>
      <c r="C30" s="700"/>
      <c r="D30" s="104" t="s">
        <v>204</v>
      </c>
      <c r="E30" s="288"/>
      <c r="F30" s="288"/>
      <c r="G30" s="288"/>
      <c r="H30" s="289"/>
      <c r="I30" s="285"/>
      <c r="J30" s="284"/>
      <c r="K30" s="290"/>
      <c r="L30" s="291"/>
      <c r="M30" s="286"/>
      <c r="N30" s="700"/>
      <c r="O30" s="703"/>
      <c r="P30" s="703"/>
      <c r="Q30" s="703"/>
      <c r="R30" s="707"/>
      <c r="S30" s="710"/>
      <c r="T30" s="710"/>
      <c r="U30" s="710"/>
      <c r="V30" s="710"/>
      <c r="W30" s="710"/>
      <c r="X30" s="710"/>
      <c r="Y30" s="725"/>
    </row>
    <row r="31" spans="1:256" ht="15.75" thickBot="1" x14ac:dyDescent="0.3">
      <c r="A31" s="677"/>
      <c r="B31" s="680"/>
      <c r="C31" s="701"/>
      <c r="D31" s="106" t="s">
        <v>205</v>
      </c>
      <c r="E31" s="293">
        <v>839442000</v>
      </c>
      <c r="F31" s="293">
        <v>839442000</v>
      </c>
      <c r="G31" s="293">
        <v>839442000</v>
      </c>
      <c r="H31" s="294">
        <v>408640543</v>
      </c>
      <c r="I31" s="295">
        <v>408640543</v>
      </c>
      <c r="J31" s="295"/>
      <c r="K31" s="296">
        <v>286092000</v>
      </c>
      <c r="L31" s="297">
        <v>255502192</v>
      </c>
      <c r="M31" s="298">
        <v>366087877</v>
      </c>
      <c r="N31" s="701"/>
      <c r="O31" s="704"/>
      <c r="P31" s="704"/>
      <c r="Q31" s="704"/>
      <c r="R31" s="708"/>
      <c r="S31" s="711"/>
      <c r="T31" s="711"/>
      <c r="U31" s="711"/>
      <c r="V31" s="711"/>
      <c r="W31" s="711"/>
      <c r="X31" s="711"/>
      <c r="Y31" s="726"/>
    </row>
    <row r="32" spans="1:256" x14ac:dyDescent="0.25">
      <c r="A32" s="675">
        <v>3</v>
      </c>
      <c r="B32" s="678" t="s">
        <v>131</v>
      </c>
      <c r="C32" s="727" t="s">
        <v>267</v>
      </c>
      <c r="D32" s="104" t="s">
        <v>197</v>
      </c>
      <c r="E32" s="299">
        <v>12</v>
      </c>
      <c r="F32" s="300">
        <v>12</v>
      </c>
      <c r="G32" s="300">
        <v>12</v>
      </c>
      <c r="H32" s="301">
        <v>12</v>
      </c>
      <c r="I32" s="302"/>
      <c r="J32" s="303">
        <v>2</v>
      </c>
      <c r="K32" s="301">
        <v>5</v>
      </c>
      <c r="L32" s="304"/>
      <c r="M32" s="305"/>
      <c r="N32" s="715" t="s">
        <v>207</v>
      </c>
      <c r="O32" s="715" t="s">
        <v>208</v>
      </c>
      <c r="P32" s="715" t="s">
        <v>109</v>
      </c>
      <c r="Q32" s="717" t="s">
        <v>200</v>
      </c>
      <c r="R32" s="715" t="s">
        <v>223</v>
      </c>
      <c r="S32" s="719">
        <v>168989</v>
      </c>
      <c r="T32" s="719">
        <v>176700</v>
      </c>
      <c r="U32" s="721" t="s">
        <v>202</v>
      </c>
      <c r="V32" s="721" t="s">
        <v>202</v>
      </c>
      <c r="W32" s="721" t="s">
        <v>202</v>
      </c>
      <c r="X32" s="721" t="s">
        <v>202</v>
      </c>
      <c r="Y32" s="723">
        <v>345689</v>
      </c>
    </row>
    <row r="33" spans="1:25" ht="15.75" thickBot="1" x14ac:dyDescent="0.3">
      <c r="A33" s="676"/>
      <c r="B33" s="679"/>
      <c r="C33" s="728"/>
      <c r="D33" s="106" t="s">
        <v>203</v>
      </c>
      <c r="E33" s="306">
        <v>257973600</v>
      </c>
      <c r="F33" s="306">
        <v>257973600</v>
      </c>
      <c r="G33" s="307">
        <v>257973600</v>
      </c>
      <c r="H33" s="308">
        <v>257973600</v>
      </c>
      <c r="I33" s="308"/>
      <c r="J33" s="309" t="s">
        <v>224</v>
      </c>
      <c r="K33" s="309" t="s">
        <v>225</v>
      </c>
      <c r="L33" s="310"/>
      <c r="M33" s="310"/>
      <c r="N33" s="716"/>
      <c r="O33" s="716"/>
      <c r="P33" s="716"/>
      <c r="Q33" s="718"/>
      <c r="R33" s="716"/>
      <c r="S33" s="720"/>
      <c r="T33" s="720"/>
      <c r="U33" s="722"/>
      <c r="V33" s="722"/>
      <c r="W33" s="722"/>
      <c r="X33" s="722"/>
      <c r="Y33" s="712"/>
    </row>
    <row r="34" spans="1:25" x14ac:dyDescent="0.25">
      <c r="A34" s="676"/>
      <c r="B34" s="679"/>
      <c r="C34" s="728"/>
      <c r="D34" s="104" t="s">
        <v>204</v>
      </c>
      <c r="E34" s="311"/>
      <c r="F34" s="311"/>
      <c r="G34" s="308"/>
      <c r="H34" s="308"/>
      <c r="I34" s="308"/>
      <c r="J34" s="309"/>
      <c r="K34" s="309"/>
      <c r="L34" s="310"/>
      <c r="M34" s="312"/>
      <c r="N34" s="716"/>
      <c r="O34" s="716"/>
      <c r="P34" s="716"/>
      <c r="Q34" s="718"/>
      <c r="R34" s="716"/>
      <c r="S34" s="720"/>
      <c r="T34" s="720"/>
      <c r="U34" s="722"/>
      <c r="V34" s="722"/>
      <c r="W34" s="722"/>
      <c r="X34" s="722"/>
      <c r="Y34" s="712"/>
    </row>
    <row r="35" spans="1:25" ht="15.75" thickBot="1" x14ac:dyDescent="0.3">
      <c r="A35" s="676"/>
      <c r="B35" s="679"/>
      <c r="C35" s="728"/>
      <c r="D35" s="106" t="s">
        <v>205</v>
      </c>
      <c r="E35" s="306">
        <v>1018601869</v>
      </c>
      <c r="F35" s="306">
        <v>1018601869</v>
      </c>
      <c r="G35" s="306">
        <v>1008992434</v>
      </c>
      <c r="H35" s="313">
        <v>138623849</v>
      </c>
      <c r="I35" s="313"/>
      <c r="J35" s="312" t="s">
        <v>226</v>
      </c>
      <c r="K35" s="310" t="s">
        <v>227</v>
      </c>
      <c r="L35" s="314"/>
      <c r="M35" s="312"/>
      <c r="N35" s="716"/>
      <c r="O35" s="716"/>
      <c r="P35" s="716"/>
      <c r="Q35" s="718"/>
      <c r="R35" s="716"/>
      <c r="S35" s="720"/>
      <c r="T35" s="720"/>
      <c r="U35" s="722"/>
      <c r="V35" s="722"/>
      <c r="W35" s="722"/>
      <c r="X35" s="722"/>
      <c r="Y35" s="712"/>
    </row>
    <row r="36" spans="1:25" x14ac:dyDescent="0.25">
      <c r="A36" s="676"/>
      <c r="B36" s="679"/>
      <c r="C36" s="728" t="s">
        <v>228</v>
      </c>
      <c r="D36" s="104" t="s">
        <v>197</v>
      </c>
      <c r="E36" s="315"/>
      <c r="F36" s="316"/>
      <c r="G36" s="316"/>
      <c r="H36" s="253"/>
      <c r="I36" s="317">
        <v>12</v>
      </c>
      <c r="J36" s="318"/>
      <c r="K36" s="253"/>
      <c r="L36" s="310">
        <v>8</v>
      </c>
      <c r="M36" s="244">
        <v>14</v>
      </c>
      <c r="N36" s="716" t="s">
        <v>207</v>
      </c>
      <c r="O36" s="716" t="s">
        <v>208</v>
      </c>
      <c r="P36" s="716" t="s">
        <v>109</v>
      </c>
      <c r="Q36" s="718" t="s">
        <v>200</v>
      </c>
      <c r="R36" s="716" t="s">
        <v>223</v>
      </c>
      <c r="S36" s="720">
        <v>168989</v>
      </c>
      <c r="T36" s="720">
        <v>176700</v>
      </c>
      <c r="U36" s="722" t="s">
        <v>202</v>
      </c>
      <c r="V36" s="722" t="s">
        <v>202</v>
      </c>
      <c r="W36" s="722" t="s">
        <v>202</v>
      </c>
      <c r="X36" s="722" t="s">
        <v>202</v>
      </c>
      <c r="Y36" s="712">
        <v>345689</v>
      </c>
    </row>
    <row r="37" spans="1:25" ht="15.75" thickBot="1" x14ac:dyDescent="0.3">
      <c r="A37" s="676"/>
      <c r="B37" s="679"/>
      <c r="C37" s="728"/>
      <c r="D37" s="106" t="s">
        <v>203</v>
      </c>
      <c r="E37" s="306"/>
      <c r="F37" s="306"/>
      <c r="G37" s="307"/>
      <c r="H37" s="308"/>
      <c r="I37" s="308">
        <v>257973600</v>
      </c>
      <c r="J37" s="309"/>
      <c r="K37" s="309"/>
      <c r="L37" s="310" t="s">
        <v>229</v>
      </c>
      <c r="M37" s="310">
        <v>165461556</v>
      </c>
      <c r="N37" s="716"/>
      <c r="O37" s="716"/>
      <c r="P37" s="716"/>
      <c r="Q37" s="718"/>
      <c r="R37" s="716"/>
      <c r="S37" s="720"/>
      <c r="T37" s="720"/>
      <c r="U37" s="722"/>
      <c r="V37" s="722"/>
      <c r="W37" s="722"/>
      <c r="X37" s="722"/>
      <c r="Y37" s="712"/>
    </row>
    <row r="38" spans="1:25" x14ac:dyDescent="0.25">
      <c r="A38" s="676"/>
      <c r="B38" s="679"/>
      <c r="C38" s="728"/>
      <c r="D38" s="104" t="s">
        <v>204</v>
      </c>
      <c r="E38" s="311"/>
      <c r="F38" s="311"/>
      <c r="G38" s="308"/>
      <c r="H38" s="308"/>
      <c r="I38" s="308">
        <v>0</v>
      </c>
      <c r="J38" s="309"/>
      <c r="K38" s="309"/>
      <c r="L38" s="310"/>
      <c r="M38" s="312"/>
      <c r="N38" s="716"/>
      <c r="O38" s="716"/>
      <c r="P38" s="716"/>
      <c r="Q38" s="718"/>
      <c r="R38" s="716"/>
      <c r="S38" s="720"/>
      <c r="T38" s="720"/>
      <c r="U38" s="722"/>
      <c r="V38" s="722"/>
      <c r="W38" s="722"/>
      <c r="X38" s="722"/>
      <c r="Y38" s="712"/>
    </row>
    <row r="39" spans="1:25" ht="15.75" thickBot="1" x14ac:dyDescent="0.3">
      <c r="A39" s="676"/>
      <c r="B39" s="679"/>
      <c r="C39" s="735"/>
      <c r="D39" s="106" t="s">
        <v>205</v>
      </c>
      <c r="E39" s="319"/>
      <c r="F39" s="319"/>
      <c r="G39" s="319"/>
      <c r="H39" s="320"/>
      <c r="I39" s="320">
        <v>138623849</v>
      </c>
      <c r="J39" s="321"/>
      <c r="K39" s="322"/>
      <c r="L39" s="323" t="s">
        <v>230</v>
      </c>
      <c r="M39" s="321">
        <v>138623849</v>
      </c>
      <c r="N39" s="729"/>
      <c r="O39" s="729"/>
      <c r="P39" s="729"/>
      <c r="Q39" s="736"/>
      <c r="R39" s="729"/>
      <c r="S39" s="730"/>
      <c r="T39" s="730"/>
      <c r="U39" s="731"/>
      <c r="V39" s="731"/>
      <c r="W39" s="731"/>
      <c r="X39" s="731"/>
      <c r="Y39" s="713"/>
    </row>
    <row r="40" spans="1:25" x14ac:dyDescent="0.25">
      <c r="A40" s="676"/>
      <c r="B40" s="679"/>
      <c r="C40" s="681" t="s">
        <v>231</v>
      </c>
      <c r="D40" s="104" t="s">
        <v>197</v>
      </c>
      <c r="E40" s="324">
        <v>13</v>
      </c>
      <c r="F40" s="302">
        <v>13</v>
      </c>
      <c r="G40" s="302">
        <v>13</v>
      </c>
      <c r="H40" s="325">
        <v>13</v>
      </c>
      <c r="I40" s="325">
        <v>13</v>
      </c>
      <c r="J40" s="326">
        <v>3</v>
      </c>
      <c r="K40" s="304">
        <v>4</v>
      </c>
      <c r="L40" s="327">
        <v>10</v>
      </c>
      <c r="M40" s="328">
        <v>12</v>
      </c>
      <c r="N40" s="732" t="s">
        <v>211</v>
      </c>
      <c r="O40" s="715" t="s">
        <v>208</v>
      </c>
      <c r="P40" s="715" t="s">
        <v>109</v>
      </c>
      <c r="Q40" s="715" t="s">
        <v>200</v>
      </c>
      <c r="R40" s="715" t="s">
        <v>223</v>
      </c>
      <c r="S40" s="715">
        <v>371732</v>
      </c>
      <c r="T40" s="715">
        <v>390452</v>
      </c>
      <c r="U40" s="715" t="s">
        <v>202</v>
      </c>
      <c r="V40" s="715" t="s">
        <v>202</v>
      </c>
      <c r="W40" s="715" t="s">
        <v>202</v>
      </c>
      <c r="X40" s="715" t="s">
        <v>202</v>
      </c>
      <c r="Y40" s="737">
        <v>762184</v>
      </c>
    </row>
    <row r="41" spans="1:25" ht="15.75" thickBot="1" x14ac:dyDescent="0.3">
      <c r="A41" s="676"/>
      <c r="B41" s="679"/>
      <c r="C41" s="663"/>
      <c r="D41" s="106" t="s">
        <v>203</v>
      </c>
      <c r="E41" s="306">
        <v>257973600</v>
      </c>
      <c r="F41" s="306">
        <v>257973600</v>
      </c>
      <c r="G41" s="329">
        <v>257973600</v>
      </c>
      <c r="H41" s="330">
        <v>257973600</v>
      </c>
      <c r="I41" s="330">
        <v>257973600</v>
      </c>
      <c r="J41" s="331" t="s">
        <v>224</v>
      </c>
      <c r="K41" s="310" t="s">
        <v>225</v>
      </c>
      <c r="L41" s="332">
        <v>108201428</v>
      </c>
      <c r="M41" s="333">
        <v>165461556</v>
      </c>
      <c r="N41" s="733"/>
      <c r="O41" s="716"/>
      <c r="P41" s="716"/>
      <c r="Q41" s="716"/>
      <c r="R41" s="716"/>
      <c r="S41" s="716"/>
      <c r="T41" s="716"/>
      <c r="U41" s="716"/>
      <c r="V41" s="716"/>
      <c r="W41" s="716"/>
      <c r="X41" s="716"/>
      <c r="Y41" s="738"/>
    </row>
    <row r="42" spans="1:25" x14ac:dyDescent="0.25">
      <c r="A42" s="676"/>
      <c r="B42" s="679"/>
      <c r="C42" s="663"/>
      <c r="D42" s="104" t="s">
        <v>204</v>
      </c>
      <c r="E42" s="334"/>
      <c r="F42" s="334"/>
      <c r="G42" s="316"/>
      <c r="H42" s="308"/>
      <c r="I42" s="308"/>
      <c r="J42" s="309"/>
      <c r="K42" s="253"/>
      <c r="L42" s="332"/>
      <c r="M42" s="310"/>
      <c r="N42" s="733"/>
      <c r="O42" s="716"/>
      <c r="P42" s="716"/>
      <c r="Q42" s="716"/>
      <c r="R42" s="716"/>
      <c r="S42" s="716"/>
      <c r="T42" s="716"/>
      <c r="U42" s="716"/>
      <c r="V42" s="716"/>
      <c r="W42" s="716"/>
      <c r="X42" s="716"/>
      <c r="Y42" s="738"/>
    </row>
    <row r="43" spans="1:25" ht="15.75" thickBot="1" x14ac:dyDescent="0.3">
      <c r="A43" s="676"/>
      <c r="B43" s="679"/>
      <c r="C43" s="714"/>
      <c r="D43" s="106" t="s">
        <v>205</v>
      </c>
      <c r="E43" s="319">
        <v>1018601869</v>
      </c>
      <c r="F43" s="319">
        <v>1018601869</v>
      </c>
      <c r="G43" s="335">
        <v>1008992434</v>
      </c>
      <c r="H43" s="336">
        <v>138623849</v>
      </c>
      <c r="I43" s="336">
        <v>138623849</v>
      </c>
      <c r="J43" s="337" t="s">
        <v>232</v>
      </c>
      <c r="K43" s="296" t="s">
        <v>233</v>
      </c>
      <c r="L43" s="338" t="s">
        <v>234</v>
      </c>
      <c r="M43" s="339">
        <v>87609645</v>
      </c>
      <c r="N43" s="734"/>
      <c r="O43" s="729"/>
      <c r="P43" s="729"/>
      <c r="Q43" s="729"/>
      <c r="R43" s="729"/>
      <c r="S43" s="729"/>
      <c r="T43" s="729"/>
      <c r="U43" s="729"/>
      <c r="V43" s="729"/>
      <c r="W43" s="729"/>
      <c r="X43" s="729"/>
      <c r="Y43" s="739"/>
    </row>
    <row r="44" spans="1:25" x14ac:dyDescent="0.25">
      <c r="A44" s="676"/>
      <c r="B44" s="679"/>
      <c r="C44" s="681" t="s">
        <v>235</v>
      </c>
      <c r="D44" s="104" t="s">
        <v>197</v>
      </c>
      <c r="E44" s="302">
        <v>13</v>
      </c>
      <c r="F44" s="302">
        <v>13</v>
      </c>
      <c r="G44" s="302">
        <v>13</v>
      </c>
      <c r="H44" s="325">
        <v>234</v>
      </c>
      <c r="I44" s="325"/>
      <c r="J44" s="326"/>
      <c r="K44" s="301">
        <v>4</v>
      </c>
      <c r="L44" s="327">
        <v>1</v>
      </c>
      <c r="M44" s="328">
        <v>1</v>
      </c>
      <c r="N44" s="732" t="s">
        <v>236</v>
      </c>
      <c r="O44" s="715" t="s">
        <v>237</v>
      </c>
      <c r="P44" s="715" t="s">
        <v>109</v>
      </c>
      <c r="Q44" s="715" t="s">
        <v>200</v>
      </c>
      <c r="R44" s="715" t="s">
        <v>238</v>
      </c>
      <c r="S44" s="715">
        <v>60592</v>
      </c>
      <c r="T44" s="715">
        <v>65158</v>
      </c>
      <c r="U44" s="715" t="s">
        <v>202</v>
      </c>
      <c r="V44" s="715" t="s">
        <v>202</v>
      </c>
      <c r="W44" s="715" t="s">
        <v>202</v>
      </c>
      <c r="X44" s="715" t="s">
        <v>202</v>
      </c>
      <c r="Y44" s="737">
        <v>125750</v>
      </c>
    </row>
    <row r="45" spans="1:25" ht="15.75" thickBot="1" x14ac:dyDescent="0.3">
      <c r="A45" s="676"/>
      <c r="B45" s="679"/>
      <c r="C45" s="663"/>
      <c r="D45" s="106" t="s">
        <v>203</v>
      </c>
      <c r="E45" s="306">
        <v>257973600</v>
      </c>
      <c r="F45" s="306">
        <v>257973600</v>
      </c>
      <c r="G45" s="329">
        <v>257973600</v>
      </c>
      <c r="H45" s="330">
        <v>42995600</v>
      </c>
      <c r="I45" s="330"/>
      <c r="J45" s="331"/>
      <c r="K45" s="253" t="s">
        <v>239</v>
      </c>
      <c r="L45" s="332">
        <v>23718476</v>
      </c>
      <c r="M45" s="340">
        <v>25467426</v>
      </c>
      <c r="N45" s="733"/>
      <c r="O45" s="716"/>
      <c r="P45" s="716"/>
      <c r="Q45" s="716"/>
      <c r="R45" s="716"/>
      <c r="S45" s="716"/>
      <c r="T45" s="716"/>
      <c r="U45" s="716"/>
      <c r="V45" s="716"/>
      <c r="W45" s="716"/>
      <c r="X45" s="716"/>
      <c r="Y45" s="738"/>
    </row>
    <row r="46" spans="1:25" x14ac:dyDescent="0.25">
      <c r="A46" s="676"/>
      <c r="B46" s="679"/>
      <c r="C46" s="663"/>
      <c r="D46" s="104" t="s">
        <v>204</v>
      </c>
      <c r="E46" s="306"/>
      <c r="F46" s="306"/>
      <c r="G46" s="316"/>
      <c r="H46" s="308"/>
      <c r="I46" s="308"/>
      <c r="J46" s="309"/>
      <c r="K46" s="253"/>
      <c r="L46" s="332"/>
      <c r="M46" s="310"/>
      <c r="N46" s="733"/>
      <c r="O46" s="716"/>
      <c r="P46" s="716"/>
      <c r="Q46" s="716"/>
      <c r="R46" s="716"/>
      <c r="S46" s="716"/>
      <c r="T46" s="716"/>
      <c r="U46" s="716"/>
      <c r="V46" s="716"/>
      <c r="W46" s="716"/>
      <c r="X46" s="716"/>
      <c r="Y46" s="738"/>
    </row>
    <row r="47" spans="1:25" ht="15.75" thickBot="1" x14ac:dyDescent="0.3">
      <c r="A47" s="676"/>
      <c r="B47" s="679"/>
      <c r="C47" s="664"/>
      <c r="D47" s="106" t="s">
        <v>205</v>
      </c>
      <c r="E47" s="306">
        <v>1079892704</v>
      </c>
      <c r="F47" s="306">
        <v>1079892704</v>
      </c>
      <c r="G47" s="307">
        <v>1059229104</v>
      </c>
      <c r="H47" s="308"/>
      <c r="I47" s="308"/>
      <c r="J47" s="309"/>
      <c r="K47" s="253" t="s">
        <v>240</v>
      </c>
      <c r="L47" s="332"/>
      <c r="M47" s="310"/>
      <c r="N47" s="733"/>
      <c r="O47" s="716"/>
      <c r="P47" s="716"/>
      <c r="Q47" s="716"/>
      <c r="R47" s="716"/>
      <c r="S47" s="716"/>
      <c r="T47" s="716"/>
      <c r="U47" s="716"/>
      <c r="V47" s="716"/>
      <c r="W47" s="716"/>
      <c r="X47" s="716"/>
      <c r="Y47" s="738"/>
    </row>
    <row r="48" spans="1:25" x14ac:dyDescent="0.25">
      <c r="A48" s="676"/>
      <c r="B48" s="679"/>
      <c r="C48" s="662" t="s">
        <v>241</v>
      </c>
      <c r="D48" s="104" t="s">
        <v>197</v>
      </c>
      <c r="E48" s="306"/>
      <c r="F48" s="306"/>
      <c r="G48" s="307"/>
      <c r="H48" s="341">
        <v>2.33</v>
      </c>
      <c r="I48" s="341">
        <v>2.34</v>
      </c>
      <c r="J48" s="342"/>
      <c r="K48" s="253"/>
      <c r="L48" s="274">
        <v>1</v>
      </c>
      <c r="M48" s="343">
        <v>1</v>
      </c>
      <c r="N48" s="733" t="s">
        <v>236</v>
      </c>
      <c r="O48" s="716" t="s">
        <v>237</v>
      </c>
      <c r="P48" s="716" t="s">
        <v>109</v>
      </c>
      <c r="Q48" s="716" t="s">
        <v>200</v>
      </c>
      <c r="R48" s="716" t="s">
        <v>238</v>
      </c>
      <c r="S48" s="716">
        <v>60592</v>
      </c>
      <c r="T48" s="716">
        <v>65158</v>
      </c>
      <c r="U48" s="716" t="s">
        <v>202</v>
      </c>
      <c r="V48" s="716" t="s">
        <v>202</v>
      </c>
      <c r="W48" s="716" t="s">
        <v>202</v>
      </c>
      <c r="X48" s="716" t="s">
        <v>202</v>
      </c>
      <c r="Y48" s="738">
        <v>125750</v>
      </c>
    </row>
    <row r="49" spans="1:25" ht="15.75" thickBot="1" x14ac:dyDescent="0.3">
      <c r="A49" s="676"/>
      <c r="B49" s="679"/>
      <c r="C49" s="663"/>
      <c r="D49" s="106" t="s">
        <v>203</v>
      </c>
      <c r="E49" s="306"/>
      <c r="F49" s="306"/>
      <c r="G49" s="307"/>
      <c r="H49" s="330">
        <v>42995600</v>
      </c>
      <c r="I49" s="330">
        <v>42995600</v>
      </c>
      <c r="J49" s="331"/>
      <c r="K49" s="253"/>
      <c r="L49" s="332">
        <v>23718476</v>
      </c>
      <c r="M49" s="310">
        <v>25467426</v>
      </c>
      <c r="N49" s="733"/>
      <c r="O49" s="716"/>
      <c r="P49" s="716"/>
      <c r="Q49" s="716"/>
      <c r="R49" s="716"/>
      <c r="S49" s="716"/>
      <c r="T49" s="716"/>
      <c r="U49" s="716"/>
      <c r="V49" s="716"/>
      <c r="W49" s="716"/>
      <c r="X49" s="716"/>
      <c r="Y49" s="738"/>
    </row>
    <row r="50" spans="1:25" x14ac:dyDescent="0.25">
      <c r="A50" s="676"/>
      <c r="B50" s="679"/>
      <c r="C50" s="663"/>
      <c r="D50" s="104" t="s">
        <v>204</v>
      </c>
      <c r="E50" s="306"/>
      <c r="F50" s="306"/>
      <c r="G50" s="307"/>
      <c r="H50" s="308"/>
      <c r="I50" s="308"/>
      <c r="J50" s="309"/>
      <c r="K50" s="253"/>
      <c r="L50" s="274"/>
      <c r="M50" s="253"/>
      <c r="N50" s="733"/>
      <c r="O50" s="716"/>
      <c r="P50" s="716"/>
      <c r="Q50" s="716"/>
      <c r="R50" s="716"/>
      <c r="S50" s="716"/>
      <c r="T50" s="716"/>
      <c r="U50" s="716"/>
      <c r="V50" s="716"/>
      <c r="W50" s="716"/>
      <c r="X50" s="716"/>
      <c r="Y50" s="738"/>
    </row>
    <row r="51" spans="1:25" ht="15.75" thickBot="1" x14ac:dyDescent="0.3">
      <c r="A51" s="676"/>
      <c r="B51" s="679"/>
      <c r="C51" s="664"/>
      <c r="D51" s="106" t="s">
        <v>205</v>
      </c>
      <c r="E51" s="306"/>
      <c r="F51" s="306"/>
      <c r="G51" s="307"/>
      <c r="H51" s="308"/>
      <c r="I51" s="308"/>
      <c r="J51" s="309"/>
      <c r="K51" s="274"/>
      <c r="L51" s="344"/>
      <c r="M51" s="253"/>
      <c r="N51" s="733"/>
      <c r="O51" s="716"/>
      <c r="P51" s="716"/>
      <c r="Q51" s="716"/>
      <c r="R51" s="716"/>
      <c r="S51" s="716"/>
      <c r="T51" s="716"/>
      <c r="U51" s="716"/>
      <c r="V51" s="716"/>
      <c r="W51" s="716"/>
      <c r="X51" s="716"/>
      <c r="Y51" s="738"/>
    </row>
    <row r="52" spans="1:25" x14ac:dyDescent="0.25">
      <c r="A52" s="676"/>
      <c r="B52" s="679"/>
      <c r="C52" s="662" t="s">
        <v>242</v>
      </c>
      <c r="D52" s="104" t="s">
        <v>197</v>
      </c>
      <c r="E52" s="306"/>
      <c r="F52" s="306"/>
      <c r="G52" s="307"/>
      <c r="H52" s="341">
        <v>2.33</v>
      </c>
      <c r="I52" s="341">
        <v>2.34</v>
      </c>
      <c r="J52" s="342"/>
      <c r="K52" s="253"/>
      <c r="L52" s="274">
        <v>1</v>
      </c>
      <c r="M52" s="343">
        <v>1</v>
      </c>
      <c r="N52" s="733" t="s">
        <v>236</v>
      </c>
      <c r="O52" s="716" t="s">
        <v>237</v>
      </c>
      <c r="P52" s="716" t="s">
        <v>109</v>
      </c>
      <c r="Q52" s="716" t="s">
        <v>200</v>
      </c>
      <c r="R52" s="716" t="s">
        <v>238</v>
      </c>
      <c r="S52" s="716">
        <v>60592</v>
      </c>
      <c r="T52" s="716">
        <v>65158</v>
      </c>
      <c r="U52" s="716" t="s">
        <v>202</v>
      </c>
      <c r="V52" s="716" t="s">
        <v>202</v>
      </c>
      <c r="W52" s="716" t="s">
        <v>202</v>
      </c>
      <c r="X52" s="716" t="s">
        <v>202</v>
      </c>
      <c r="Y52" s="738">
        <v>125750</v>
      </c>
    </row>
    <row r="53" spans="1:25" ht="15.75" thickBot="1" x14ac:dyDescent="0.3">
      <c r="A53" s="676"/>
      <c r="B53" s="679"/>
      <c r="C53" s="663"/>
      <c r="D53" s="106" t="s">
        <v>203</v>
      </c>
      <c r="E53" s="306"/>
      <c r="F53" s="306"/>
      <c r="G53" s="307"/>
      <c r="H53" s="330">
        <v>42995600</v>
      </c>
      <c r="I53" s="330">
        <v>42995600</v>
      </c>
      <c r="J53" s="331"/>
      <c r="K53" s="253"/>
      <c r="L53" s="332">
        <v>23718476</v>
      </c>
      <c r="M53" s="310">
        <v>25467426</v>
      </c>
      <c r="N53" s="733"/>
      <c r="O53" s="716"/>
      <c r="P53" s="716"/>
      <c r="Q53" s="716"/>
      <c r="R53" s="716"/>
      <c r="S53" s="716"/>
      <c r="T53" s="716"/>
      <c r="U53" s="716"/>
      <c r="V53" s="716"/>
      <c r="W53" s="716"/>
      <c r="X53" s="716"/>
      <c r="Y53" s="738"/>
    </row>
    <row r="54" spans="1:25" x14ac:dyDescent="0.25">
      <c r="A54" s="676"/>
      <c r="B54" s="679"/>
      <c r="C54" s="663"/>
      <c r="D54" s="104" t="s">
        <v>204</v>
      </c>
      <c r="E54" s="306"/>
      <c r="F54" s="306"/>
      <c r="G54" s="307"/>
      <c r="H54" s="308"/>
      <c r="I54" s="308"/>
      <c r="J54" s="309"/>
      <c r="K54" s="253"/>
      <c r="L54" s="274"/>
      <c r="M54" s="253"/>
      <c r="N54" s="733"/>
      <c r="O54" s="716"/>
      <c r="P54" s="716"/>
      <c r="Q54" s="716"/>
      <c r="R54" s="716"/>
      <c r="S54" s="716"/>
      <c r="T54" s="716"/>
      <c r="U54" s="716"/>
      <c r="V54" s="716"/>
      <c r="W54" s="716"/>
      <c r="X54" s="716"/>
      <c r="Y54" s="738"/>
    </row>
    <row r="55" spans="1:25" ht="15.75" thickBot="1" x14ac:dyDescent="0.3">
      <c r="A55" s="676"/>
      <c r="B55" s="679"/>
      <c r="C55" s="664"/>
      <c r="D55" s="106" t="s">
        <v>205</v>
      </c>
      <c r="E55" s="306"/>
      <c r="F55" s="306"/>
      <c r="G55" s="307"/>
      <c r="H55" s="308"/>
      <c r="I55" s="308"/>
      <c r="J55" s="309"/>
      <c r="K55" s="274"/>
      <c r="L55" s="344"/>
      <c r="M55" s="253"/>
      <c r="N55" s="733"/>
      <c r="O55" s="716"/>
      <c r="P55" s="716"/>
      <c r="Q55" s="716"/>
      <c r="R55" s="716"/>
      <c r="S55" s="716"/>
      <c r="T55" s="716"/>
      <c r="U55" s="716"/>
      <c r="V55" s="716"/>
      <c r="W55" s="716"/>
      <c r="X55" s="716"/>
      <c r="Y55" s="738"/>
    </row>
    <row r="56" spans="1:25" x14ac:dyDescent="0.25">
      <c r="A56" s="676"/>
      <c r="B56" s="679"/>
      <c r="C56" s="662" t="s">
        <v>243</v>
      </c>
      <c r="D56" s="104" t="s">
        <v>197</v>
      </c>
      <c r="E56" s="306"/>
      <c r="F56" s="306"/>
      <c r="G56" s="307"/>
      <c r="H56" s="341">
        <v>2.34</v>
      </c>
      <c r="I56" s="341">
        <v>2.34</v>
      </c>
      <c r="J56" s="342"/>
      <c r="K56" s="253"/>
      <c r="L56" s="274">
        <v>1</v>
      </c>
      <c r="M56" s="244">
        <v>1</v>
      </c>
      <c r="N56" s="733" t="s">
        <v>236</v>
      </c>
      <c r="O56" s="716" t="s">
        <v>237</v>
      </c>
      <c r="P56" s="716" t="s">
        <v>109</v>
      </c>
      <c r="Q56" s="716" t="s">
        <v>200</v>
      </c>
      <c r="R56" s="716" t="s">
        <v>238</v>
      </c>
      <c r="S56" s="716">
        <v>60592</v>
      </c>
      <c r="T56" s="716">
        <v>65158</v>
      </c>
      <c r="U56" s="716" t="s">
        <v>202</v>
      </c>
      <c r="V56" s="716" t="s">
        <v>202</v>
      </c>
      <c r="W56" s="716" t="s">
        <v>202</v>
      </c>
      <c r="X56" s="716" t="s">
        <v>202</v>
      </c>
      <c r="Y56" s="738">
        <v>125750</v>
      </c>
    </row>
    <row r="57" spans="1:25" ht="15.75" thickBot="1" x14ac:dyDescent="0.3">
      <c r="A57" s="676"/>
      <c r="B57" s="679"/>
      <c r="C57" s="663"/>
      <c r="D57" s="106" t="s">
        <v>203</v>
      </c>
      <c r="E57" s="306"/>
      <c r="F57" s="306"/>
      <c r="G57" s="307"/>
      <c r="H57" s="330">
        <v>42995600</v>
      </c>
      <c r="I57" s="330">
        <v>42995600</v>
      </c>
      <c r="J57" s="331"/>
      <c r="K57" s="253"/>
      <c r="L57" s="332">
        <v>23718476</v>
      </c>
      <c r="M57" s="310">
        <v>25467426</v>
      </c>
      <c r="N57" s="733"/>
      <c r="O57" s="716"/>
      <c r="P57" s="716"/>
      <c r="Q57" s="716"/>
      <c r="R57" s="716"/>
      <c r="S57" s="716"/>
      <c r="T57" s="716"/>
      <c r="U57" s="716"/>
      <c r="V57" s="716"/>
      <c r="W57" s="716"/>
      <c r="X57" s="716"/>
      <c r="Y57" s="738"/>
    </row>
    <row r="58" spans="1:25" x14ac:dyDescent="0.25">
      <c r="A58" s="676"/>
      <c r="B58" s="679"/>
      <c r="C58" s="663"/>
      <c r="D58" s="104" t="s">
        <v>204</v>
      </c>
      <c r="E58" s="306"/>
      <c r="F58" s="306"/>
      <c r="G58" s="307"/>
      <c r="H58" s="308"/>
      <c r="I58" s="308"/>
      <c r="J58" s="309"/>
      <c r="K58" s="253"/>
      <c r="L58" s="274"/>
      <c r="M58" s="253"/>
      <c r="N58" s="733"/>
      <c r="O58" s="716"/>
      <c r="P58" s="716"/>
      <c r="Q58" s="716"/>
      <c r="R58" s="716"/>
      <c r="S58" s="716"/>
      <c r="T58" s="716"/>
      <c r="U58" s="716"/>
      <c r="V58" s="716"/>
      <c r="W58" s="716"/>
      <c r="X58" s="716"/>
      <c r="Y58" s="738"/>
    </row>
    <row r="59" spans="1:25" ht="15.75" thickBot="1" x14ac:dyDescent="0.3">
      <c r="A59" s="676"/>
      <c r="B59" s="679"/>
      <c r="C59" s="714"/>
      <c r="D59" s="106" t="s">
        <v>205</v>
      </c>
      <c r="E59" s="319"/>
      <c r="F59" s="319"/>
      <c r="G59" s="335"/>
      <c r="H59" s="336"/>
      <c r="I59" s="336"/>
      <c r="J59" s="337"/>
      <c r="K59" s="296"/>
      <c r="L59" s="297"/>
      <c r="M59" s="296"/>
      <c r="N59" s="734"/>
      <c r="O59" s="729"/>
      <c r="P59" s="729"/>
      <c r="Q59" s="729"/>
      <c r="R59" s="729"/>
      <c r="S59" s="729"/>
      <c r="T59" s="729"/>
      <c r="U59" s="729"/>
      <c r="V59" s="729"/>
      <c r="W59" s="729"/>
      <c r="X59" s="729"/>
      <c r="Y59" s="739"/>
    </row>
    <row r="60" spans="1:25" x14ac:dyDescent="0.25">
      <c r="A60" s="676"/>
      <c r="B60" s="679"/>
      <c r="C60" s="681" t="s">
        <v>244</v>
      </c>
      <c r="D60" s="104" t="s">
        <v>197</v>
      </c>
      <c r="E60" s="345"/>
      <c r="F60" s="346"/>
      <c r="G60" s="347"/>
      <c r="H60" s="348">
        <v>6</v>
      </c>
      <c r="I60" s="348">
        <v>6</v>
      </c>
      <c r="J60" s="349"/>
      <c r="K60" s="350">
        <v>1</v>
      </c>
      <c r="L60" s="351">
        <v>1</v>
      </c>
      <c r="M60" s="305">
        <v>1</v>
      </c>
      <c r="N60" s="732" t="s">
        <v>245</v>
      </c>
      <c r="O60" s="715" t="s">
        <v>237</v>
      </c>
      <c r="P60" s="715" t="s">
        <v>109</v>
      </c>
      <c r="Q60" s="715" t="s">
        <v>200</v>
      </c>
      <c r="R60" s="715" t="s">
        <v>238</v>
      </c>
      <c r="S60" s="715"/>
      <c r="T60" s="715"/>
      <c r="U60" s="715" t="s">
        <v>202</v>
      </c>
      <c r="V60" s="715" t="s">
        <v>202</v>
      </c>
      <c r="W60" s="715" t="s">
        <v>202</v>
      </c>
      <c r="X60" s="715" t="s">
        <v>202</v>
      </c>
      <c r="Y60" s="737"/>
    </row>
    <row r="61" spans="1:25" ht="15.75" thickBot="1" x14ac:dyDescent="0.3">
      <c r="A61" s="676"/>
      <c r="B61" s="679"/>
      <c r="C61" s="663"/>
      <c r="D61" s="106" t="s">
        <v>203</v>
      </c>
      <c r="E61" s="352"/>
      <c r="F61" s="353"/>
      <c r="G61" s="354"/>
      <c r="H61" s="355">
        <v>128986800</v>
      </c>
      <c r="I61" s="355">
        <v>128986800</v>
      </c>
      <c r="J61" s="356"/>
      <c r="K61" s="271" t="s">
        <v>239</v>
      </c>
      <c r="L61" s="357">
        <v>71155429</v>
      </c>
      <c r="M61" s="358">
        <v>76402278</v>
      </c>
      <c r="N61" s="733"/>
      <c r="O61" s="716"/>
      <c r="P61" s="716"/>
      <c r="Q61" s="716"/>
      <c r="R61" s="716"/>
      <c r="S61" s="716"/>
      <c r="T61" s="716"/>
      <c r="U61" s="716"/>
      <c r="V61" s="716"/>
      <c r="W61" s="716"/>
      <c r="X61" s="716"/>
      <c r="Y61" s="738"/>
    </row>
    <row r="62" spans="1:25" x14ac:dyDescent="0.25">
      <c r="A62" s="676"/>
      <c r="B62" s="679"/>
      <c r="C62" s="663"/>
      <c r="D62" s="104" t="s">
        <v>204</v>
      </c>
      <c r="E62" s="353"/>
      <c r="F62" s="353"/>
      <c r="G62" s="354"/>
      <c r="H62" s="355"/>
      <c r="I62" s="355"/>
      <c r="J62" s="356"/>
      <c r="K62" s="244"/>
      <c r="L62" s="252"/>
      <c r="M62" s="244"/>
      <c r="N62" s="733"/>
      <c r="O62" s="716"/>
      <c r="P62" s="716"/>
      <c r="Q62" s="716"/>
      <c r="R62" s="716"/>
      <c r="S62" s="716"/>
      <c r="T62" s="716"/>
      <c r="U62" s="716"/>
      <c r="V62" s="716"/>
      <c r="W62" s="716"/>
      <c r="X62" s="716"/>
      <c r="Y62" s="738"/>
    </row>
    <row r="63" spans="1:25" ht="15.75" thickBot="1" x14ac:dyDescent="0.3">
      <c r="A63" s="676"/>
      <c r="B63" s="679"/>
      <c r="C63" s="714"/>
      <c r="D63" s="106" t="s">
        <v>205</v>
      </c>
      <c r="E63" s="359"/>
      <c r="F63" s="359"/>
      <c r="G63" s="360"/>
      <c r="H63" s="361"/>
      <c r="I63" s="361"/>
      <c r="J63" s="339"/>
      <c r="K63" s="362" t="s">
        <v>240</v>
      </c>
      <c r="L63" s="363"/>
      <c r="M63" s="364"/>
      <c r="N63" s="734"/>
      <c r="O63" s="729"/>
      <c r="P63" s="729"/>
      <c r="Q63" s="729"/>
      <c r="R63" s="729"/>
      <c r="S63" s="729"/>
      <c r="T63" s="729"/>
      <c r="U63" s="729"/>
      <c r="V63" s="729"/>
      <c r="W63" s="729"/>
      <c r="X63" s="729"/>
      <c r="Y63" s="739"/>
    </row>
    <row r="64" spans="1:25" x14ac:dyDescent="0.25">
      <c r="A64" s="676"/>
      <c r="B64" s="679"/>
      <c r="C64" s="741" t="s">
        <v>246</v>
      </c>
      <c r="D64" s="104" t="s">
        <v>197</v>
      </c>
      <c r="E64" s="239"/>
      <c r="F64" s="346"/>
      <c r="G64" s="347"/>
      <c r="H64" s="348">
        <v>6</v>
      </c>
      <c r="I64" s="348">
        <v>6</v>
      </c>
      <c r="J64" s="349">
        <v>1</v>
      </c>
      <c r="K64" s="350">
        <v>1</v>
      </c>
      <c r="L64" s="365">
        <v>1</v>
      </c>
      <c r="M64" s="301">
        <v>1</v>
      </c>
      <c r="N64" s="732" t="s">
        <v>218</v>
      </c>
      <c r="O64" s="715" t="s">
        <v>237</v>
      </c>
      <c r="P64" s="715" t="s">
        <v>109</v>
      </c>
      <c r="Q64" s="715" t="s">
        <v>200</v>
      </c>
      <c r="R64" s="715" t="s">
        <v>247</v>
      </c>
      <c r="S64" s="715">
        <v>60592</v>
      </c>
      <c r="T64" s="715">
        <v>65158</v>
      </c>
      <c r="U64" s="715" t="s">
        <v>202</v>
      </c>
      <c r="V64" s="715" t="s">
        <v>202</v>
      </c>
      <c r="W64" s="715" t="s">
        <v>202</v>
      </c>
      <c r="X64" s="715" t="s">
        <v>202</v>
      </c>
      <c r="Y64" s="737">
        <v>125750</v>
      </c>
    </row>
    <row r="65" spans="1:25" ht="15.75" thickBot="1" x14ac:dyDescent="0.3">
      <c r="A65" s="676"/>
      <c r="B65" s="679"/>
      <c r="C65" s="742"/>
      <c r="D65" s="106" t="s">
        <v>203</v>
      </c>
      <c r="E65" s="246"/>
      <c r="F65" s="353"/>
      <c r="G65" s="354"/>
      <c r="H65" s="355">
        <v>128986800</v>
      </c>
      <c r="I65" s="355">
        <v>128986800</v>
      </c>
      <c r="J65" s="356" t="s">
        <v>248</v>
      </c>
      <c r="K65" s="271" t="s">
        <v>248</v>
      </c>
      <c r="L65" s="332">
        <v>71155429</v>
      </c>
      <c r="M65" s="310">
        <v>76402278</v>
      </c>
      <c r="N65" s="733"/>
      <c r="O65" s="716"/>
      <c r="P65" s="716"/>
      <c r="Q65" s="716"/>
      <c r="R65" s="716"/>
      <c r="S65" s="716"/>
      <c r="T65" s="716"/>
      <c r="U65" s="716"/>
      <c r="V65" s="716"/>
      <c r="W65" s="716"/>
      <c r="X65" s="716"/>
      <c r="Y65" s="738"/>
    </row>
    <row r="66" spans="1:25" x14ac:dyDescent="0.25">
      <c r="A66" s="676"/>
      <c r="B66" s="679"/>
      <c r="C66" s="742"/>
      <c r="D66" s="104" t="s">
        <v>204</v>
      </c>
      <c r="E66" s="246"/>
      <c r="F66" s="353"/>
      <c r="G66" s="354"/>
      <c r="H66" s="355"/>
      <c r="I66" s="355"/>
      <c r="J66" s="356"/>
      <c r="K66" s="244"/>
      <c r="L66" s="274"/>
      <c r="M66" s="253"/>
      <c r="N66" s="733"/>
      <c r="O66" s="716"/>
      <c r="P66" s="716"/>
      <c r="Q66" s="716"/>
      <c r="R66" s="716"/>
      <c r="S66" s="716"/>
      <c r="T66" s="716"/>
      <c r="U66" s="716"/>
      <c r="V66" s="716"/>
      <c r="W66" s="716"/>
      <c r="X66" s="716"/>
      <c r="Y66" s="738"/>
    </row>
    <row r="67" spans="1:25" ht="15.75" thickBot="1" x14ac:dyDescent="0.3">
      <c r="A67" s="676"/>
      <c r="B67" s="679"/>
      <c r="C67" s="742"/>
      <c r="D67" s="106" t="s">
        <v>205</v>
      </c>
      <c r="E67" s="366"/>
      <c r="F67" s="367"/>
      <c r="G67" s="368"/>
      <c r="H67" s="369">
        <v>138623848</v>
      </c>
      <c r="I67" s="369">
        <v>138623847</v>
      </c>
      <c r="J67" s="370" t="s">
        <v>249</v>
      </c>
      <c r="K67" s="371" t="s">
        <v>240</v>
      </c>
      <c r="L67" s="372">
        <v>77354435</v>
      </c>
      <c r="M67" s="370">
        <v>138623847</v>
      </c>
      <c r="N67" s="743"/>
      <c r="O67" s="740"/>
      <c r="P67" s="740"/>
      <c r="Q67" s="740"/>
      <c r="R67" s="740"/>
      <c r="S67" s="740"/>
      <c r="T67" s="740"/>
      <c r="U67" s="740"/>
      <c r="V67" s="740"/>
      <c r="W67" s="740"/>
      <c r="X67" s="740"/>
      <c r="Y67" s="724"/>
    </row>
    <row r="68" spans="1:25" x14ac:dyDescent="0.25">
      <c r="A68" s="676"/>
      <c r="B68" s="679"/>
      <c r="C68" s="727" t="s">
        <v>250</v>
      </c>
      <c r="D68" s="104" t="s">
        <v>197</v>
      </c>
      <c r="E68" s="373">
        <v>12</v>
      </c>
      <c r="F68" s="373">
        <v>12</v>
      </c>
      <c r="G68" s="373">
        <v>12</v>
      </c>
      <c r="H68" s="374">
        <v>3</v>
      </c>
      <c r="I68" s="374"/>
      <c r="J68" s="375">
        <v>5</v>
      </c>
      <c r="K68" s="305">
        <v>5</v>
      </c>
      <c r="L68" s="305">
        <v>3</v>
      </c>
      <c r="M68" s="305"/>
      <c r="N68" s="715" t="s">
        <v>214</v>
      </c>
      <c r="O68" s="715" t="s">
        <v>237</v>
      </c>
      <c r="P68" s="715" t="s">
        <v>109</v>
      </c>
      <c r="Q68" s="715" t="s">
        <v>200</v>
      </c>
      <c r="R68" s="715" t="s">
        <v>247</v>
      </c>
      <c r="S68" s="715">
        <v>46763</v>
      </c>
      <c r="T68" s="715">
        <v>45727</v>
      </c>
      <c r="U68" s="715" t="s">
        <v>202</v>
      </c>
      <c r="V68" s="715" t="s">
        <v>202</v>
      </c>
      <c r="W68" s="715" t="s">
        <v>202</v>
      </c>
      <c r="X68" s="715" t="s">
        <v>202</v>
      </c>
      <c r="Y68" s="737">
        <v>92490</v>
      </c>
    </row>
    <row r="69" spans="1:25" ht="15.75" thickBot="1" x14ac:dyDescent="0.3">
      <c r="A69" s="676"/>
      <c r="B69" s="679"/>
      <c r="C69" s="728"/>
      <c r="D69" s="106" t="s">
        <v>203</v>
      </c>
      <c r="E69" s="353">
        <v>257973600</v>
      </c>
      <c r="F69" s="353">
        <v>257973600</v>
      </c>
      <c r="G69" s="376">
        <v>257973600</v>
      </c>
      <c r="H69" s="355">
        <v>64493400</v>
      </c>
      <c r="I69" s="355"/>
      <c r="J69" s="356" t="s">
        <v>248</v>
      </c>
      <c r="K69" s="244" t="s">
        <v>248</v>
      </c>
      <c r="L69" s="244">
        <v>35577714</v>
      </c>
      <c r="M69" s="244"/>
      <c r="N69" s="716"/>
      <c r="O69" s="716"/>
      <c r="P69" s="716"/>
      <c r="Q69" s="716"/>
      <c r="R69" s="716"/>
      <c r="S69" s="716"/>
      <c r="T69" s="716"/>
      <c r="U69" s="716"/>
      <c r="V69" s="716"/>
      <c r="W69" s="716"/>
      <c r="X69" s="716"/>
      <c r="Y69" s="738"/>
    </row>
    <row r="70" spans="1:25" x14ac:dyDescent="0.25">
      <c r="A70" s="676"/>
      <c r="B70" s="679"/>
      <c r="C70" s="728"/>
      <c r="D70" s="104" t="s">
        <v>204</v>
      </c>
      <c r="E70" s="377"/>
      <c r="F70" s="377"/>
      <c r="G70" s="378"/>
      <c r="H70" s="355"/>
      <c r="I70" s="355"/>
      <c r="J70" s="356"/>
      <c r="K70" s="244"/>
      <c r="L70" s="244"/>
      <c r="M70" s="244"/>
      <c r="N70" s="716"/>
      <c r="O70" s="716"/>
      <c r="P70" s="716"/>
      <c r="Q70" s="716"/>
      <c r="R70" s="716"/>
      <c r="S70" s="716"/>
      <c r="T70" s="716"/>
      <c r="U70" s="716"/>
      <c r="V70" s="716"/>
      <c r="W70" s="716"/>
      <c r="X70" s="716"/>
      <c r="Y70" s="738"/>
    </row>
    <row r="71" spans="1:25" ht="15.75" thickBot="1" x14ac:dyDescent="0.3">
      <c r="A71" s="676"/>
      <c r="B71" s="679"/>
      <c r="C71" s="728"/>
      <c r="D71" s="106" t="s">
        <v>205</v>
      </c>
      <c r="E71" s="353">
        <v>1079892704</v>
      </c>
      <c r="F71" s="353">
        <v>1079892704</v>
      </c>
      <c r="G71" s="354">
        <v>1059229104</v>
      </c>
      <c r="H71" s="354">
        <v>1059229104</v>
      </c>
      <c r="I71" s="244"/>
      <c r="J71" s="356"/>
      <c r="K71" s="244" t="s">
        <v>240</v>
      </c>
      <c r="L71" s="358">
        <v>77354435</v>
      </c>
      <c r="M71" s="244">
        <v>77354435</v>
      </c>
      <c r="N71" s="716"/>
      <c r="O71" s="716"/>
      <c r="P71" s="716"/>
      <c r="Q71" s="716"/>
      <c r="R71" s="716"/>
      <c r="S71" s="716"/>
      <c r="T71" s="716"/>
      <c r="U71" s="716"/>
      <c r="V71" s="716"/>
      <c r="W71" s="716"/>
      <c r="X71" s="716"/>
      <c r="Y71" s="738"/>
    </row>
    <row r="72" spans="1:25" x14ac:dyDescent="0.25">
      <c r="A72" s="676"/>
      <c r="B72" s="679"/>
      <c r="C72" s="728" t="s">
        <v>251</v>
      </c>
      <c r="D72" s="104" t="s">
        <v>197</v>
      </c>
      <c r="E72" s="353"/>
      <c r="F72" s="353"/>
      <c r="G72" s="354"/>
      <c r="H72" s="355">
        <v>2</v>
      </c>
      <c r="I72" s="355">
        <v>2</v>
      </c>
      <c r="J72" s="356"/>
      <c r="K72" s="244"/>
      <c r="L72" s="244">
        <v>3</v>
      </c>
      <c r="M72" s="244">
        <v>4</v>
      </c>
      <c r="N72" s="716" t="s">
        <v>214</v>
      </c>
      <c r="O72" s="716" t="s">
        <v>237</v>
      </c>
      <c r="P72" s="716" t="s">
        <v>109</v>
      </c>
      <c r="Q72" s="716" t="s">
        <v>200</v>
      </c>
      <c r="R72" s="744" t="s">
        <v>216</v>
      </c>
      <c r="S72" s="716">
        <v>46763</v>
      </c>
      <c r="T72" s="716">
        <v>45727</v>
      </c>
      <c r="U72" s="716" t="s">
        <v>202</v>
      </c>
      <c r="V72" s="716" t="s">
        <v>202</v>
      </c>
      <c r="W72" s="716" t="s">
        <v>202</v>
      </c>
      <c r="X72" s="716" t="s">
        <v>202</v>
      </c>
      <c r="Y72" s="738">
        <v>92490</v>
      </c>
    </row>
    <row r="73" spans="1:25" ht="15.75" thickBot="1" x14ac:dyDescent="0.3">
      <c r="A73" s="676"/>
      <c r="B73" s="679"/>
      <c r="C73" s="728"/>
      <c r="D73" s="106" t="s">
        <v>203</v>
      </c>
      <c r="E73" s="353"/>
      <c r="F73" s="353"/>
      <c r="G73" s="354"/>
      <c r="H73" s="355">
        <v>64493400</v>
      </c>
      <c r="I73" s="355">
        <v>64493400</v>
      </c>
      <c r="J73" s="356"/>
      <c r="K73" s="244"/>
      <c r="L73" s="244">
        <v>35577714</v>
      </c>
      <c r="M73" s="244">
        <v>38201139</v>
      </c>
      <c r="N73" s="716"/>
      <c r="O73" s="716"/>
      <c r="P73" s="716"/>
      <c r="Q73" s="716"/>
      <c r="R73" s="744"/>
      <c r="S73" s="716"/>
      <c r="T73" s="716"/>
      <c r="U73" s="716"/>
      <c r="V73" s="716"/>
      <c r="W73" s="716"/>
      <c r="X73" s="716"/>
      <c r="Y73" s="738"/>
    </row>
    <row r="74" spans="1:25" x14ac:dyDescent="0.25">
      <c r="A74" s="676"/>
      <c r="B74" s="679"/>
      <c r="C74" s="728"/>
      <c r="D74" s="104" t="s">
        <v>204</v>
      </c>
      <c r="E74" s="353"/>
      <c r="F74" s="353"/>
      <c r="G74" s="354"/>
      <c r="H74" s="355"/>
      <c r="I74" s="355"/>
      <c r="J74" s="356"/>
      <c r="K74" s="244"/>
      <c r="L74" s="244"/>
      <c r="M74" s="244"/>
      <c r="N74" s="716"/>
      <c r="O74" s="716"/>
      <c r="P74" s="716"/>
      <c r="Q74" s="716"/>
      <c r="R74" s="744"/>
      <c r="S74" s="716"/>
      <c r="T74" s="716"/>
      <c r="U74" s="716"/>
      <c r="V74" s="716"/>
      <c r="W74" s="716"/>
      <c r="X74" s="716"/>
      <c r="Y74" s="738"/>
    </row>
    <row r="75" spans="1:25" ht="15.75" thickBot="1" x14ac:dyDescent="0.3">
      <c r="A75" s="676"/>
      <c r="B75" s="679"/>
      <c r="C75" s="728"/>
      <c r="D75" s="106" t="s">
        <v>205</v>
      </c>
      <c r="E75" s="353"/>
      <c r="F75" s="353"/>
      <c r="G75" s="354"/>
      <c r="H75" s="355"/>
      <c r="I75" s="355"/>
      <c r="J75" s="356"/>
      <c r="K75" s="244"/>
      <c r="L75" s="244"/>
      <c r="M75" s="244"/>
      <c r="N75" s="716"/>
      <c r="O75" s="716"/>
      <c r="P75" s="716"/>
      <c r="Q75" s="716"/>
      <c r="R75" s="744"/>
      <c r="S75" s="716"/>
      <c r="T75" s="716"/>
      <c r="U75" s="716"/>
      <c r="V75" s="716"/>
      <c r="W75" s="716"/>
      <c r="X75" s="716"/>
      <c r="Y75" s="738"/>
    </row>
    <row r="76" spans="1:25" x14ac:dyDescent="0.25">
      <c r="A76" s="676"/>
      <c r="B76" s="679"/>
      <c r="C76" s="728" t="s">
        <v>252</v>
      </c>
      <c r="D76" s="104" t="s">
        <v>197</v>
      </c>
      <c r="E76" s="353"/>
      <c r="F76" s="353"/>
      <c r="G76" s="354"/>
      <c r="H76" s="355">
        <v>2</v>
      </c>
      <c r="I76" s="355">
        <v>2</v>
      </c>
      <c r="J76" s="356"/>
      <c r="K76" s="244"/>
      <c r="L76" s="244">
        <v>3</v>
      </c>
      <c r="M76" s="244">
        <v>5</v>
      </c>
      <c r="N76" s="716" t="s">
        <v>214</v>
      </c>
      <c r="O76" s="716" t="s">
        <v>237</v>
      </c>
      <c r="P76" s="716" t="s">
        <v>109</v>
      </c>
      <c r="Q76" s="716" t="s">
        <v>200</v>
      </c>
      <c r="R76" s="744" t="s">
        <v>216</v>
      </c>
      <c r="S76" s="716">
        <v>46763</v>
      </c>
      <c r="T76" s="716">
        <v>45727</v>
      </c>
      <c r="U76" s="716" t="s">
        <v>202</v>
      </c>
      <c r="V76" s="716" t="s">
        <v>202</v>
      </c>
      <c r="W76" s="716" t="s">
        <v>202</v>
      </c>
      <c r="X76" s="716" t="s">
        <v>202</v>
      </c>
      <c r="Y76" s="738">
        <v>92490</v>
      </c>
    </row>
    <row r="77" spans="1:25" ht="15.75" thickBot="1" x14ac:dyDescent="0.3">
      <c r="A77" s="676"/>
      <c r="B77" s="679"/>
      <c r="C77" s="728"/>
      <c r="D77" s="106" t="s">
        <v>203</v>
      </c>
      <c r="E77" s="353"/>
      <c r="F77" s="353"/>
      <c r="G77" s="354"/>
      <c r="H77" s="355">
        <v>64493400</v>
      </c>
      <c r="I77" s="355">
        <v>64493400</v>
      </c>
      <c r="J77" s="356"/>
      <c r="K77" s="244"/>
      <c r="L77" s="244">
        <v>35577714</v>
      </c>
      <c r="M77" s="244">
        <v>38201139</v>
      </c>
      <c r="N77" s="716"/>
      <c r="O77" s="716"/>
      <c r="P77" s="716"/>
      <c r="Q77" s="716"/>
      <c r="R77" s="744"/>
      <c r="S77" s="716"/>
      <c r="T77" s="716"/>
      <c r="U77" s="716"/>
      <c r="V77" s="716"/>
      <c r="W77" s="716"/>
      <c r="X77" s="716"/>
      <c r="Y77" s="738"/>
    </row>
    <row r="78" spans="1:25" x14ac:dyDescent="0.25">
      <c r="A78" s="676"/>
      <c r="B78" s="679"/>
      <c r="C78" s="728"/>
      <c r="D78" s="104" t="s">
        <v>204</v>
      </c>
      <c r="E78" s="353"/>
      <c r="F78" s="353"/>
      <c r="G78" s="354"/>
      <c r="H78" s="355"/>
      <c r="I78" s="355"/>
      <c r="J78" s="356"/>
      <c r="K78" s="244"/>
      <c r="L78" s="244"/>
      <c r="M78" s="244"/>
      <c r="N78" s="716"/>
      <c r="O78" s="716"/>
      <c r="P78" s="716"/>
      <c r="Q78" s="716"/>
      <c r="R78" s="744"/>
      <c r="S78" s="716"/>
      <c r="T78" s="716"/>
      <c r="U78" s="716"/>
      <c r="V78" s="716"/>
      <c r="W78" s="716"/>
      <c r="X78" s="716"/>
      <c r="Y78" s="738"/>
    </row>
    <row r="79" spans="1:25" ht="15.75" thickBot="1" x14ac:dyDescent="0.3">
      <c r="A79" s="676"/>
      <c r="B79" s="679"/>
      <c r="C79" s="745"/>
      <c r="D79" s="106" t="s">
        <v>205</v>
      </c>
      <c r="E79" s="367"/>
      <c r="F79" s="367"/>
      <c r="G79" s="368"/>
      <c r="H79" s="369"/>
      <c r="I79" s="369"/>
      <c r="J79" s="370"/>
      <c r="K79" s="371"/>
      <c r="L79" s="371"/>
      <c r="M79" s="371"/>
      <c r="N79" s="740"/>
      <c r="O79" s="740"/>
      <c r="P79" s="740"/>
      <c r="Q79" s="740"/>
      <c r="R79" s="746"/>
      <c r="S79" s="740"/>
      <c r="T79" s="740"/>
      <c r="U79" s="740"/>
      <c r="V79" s="740"/>
      <c r="W79" s="740"/>
      <c r="X79" s="740"/>
      <c r="Y79" s="724"/>
    </row>
    <row r="80" spans="1:25" x14ac:dyDescent="0.25">
      <c r="A80" s="676"/>
      <c r="B80" s="679"/>
      <c r="C80" s="727" t="s">
        <v>268</v>
      </c>
      <c r="D80" s="104" t="s">
        <v>197</v>
      </c>
      <c r="E80" s="373">
        <v>75</v>
      </c>
      <c r="F80" s="373">
        <v>75</v>
      </c>
      <c r="G80" s="373">
        <v>75</v>
      </c>
      <c r="H80" s="302">
        <v>75</v>
      </c>
      <c r="I80" s="373">
        <v>75</v>
      </c>
      <c r="J80" s="379">
        <v>17</v>
      </c>
      <c r="K80" s="305">
        <v>20</v>
      </c>
      <c r="L80" s="305">
        <v>56</v>
      </c>
      <c r="M80" s="305">
        <v>85</v>
      </c>
      <c r="N80" s="715" t="s">
        <v>198</v>
      </c>
      <c r="O80" s="715" t="s">
        <v>253</v>
      </c>
      <c r="P80" s="715" t="s">
        <v>109</v>
      </c>
      <c r="Q80" s="717" t="s">
        <v>200</v>
      </c>
      <c r="R80" s="715" t="s">
        <v>254</v>
      </c>
      <c r="S80" s="719">
        <v>3939</v>
      </c>
      <c r="T80" s="719">
        <v>3772</v>
      </c>
      <c r="U80" s="721" t="s">
        <v>202</v>
      </c>
      <c r="V80" s="721" t="s">
        <v>202</v>
      </c>
      <c r="W80" s="721" t="s">
        <v>202</v>
      </c>
      <c r="X80" s="721" t="s">
        <v>202</v>
      </c>
      <c r="Y80" s="723">
        <v>7711</v>
      </c>
    </row>
    <row r="81" spans="1:25" ht="15.75" thickBot="1" x14ac:dyDescent="0.3">
      <c r="A81" s="676"/>
      <c r="B81" s="679"/>
      <c r="C81" s="728"/>
      <c r="D81" s="106" t="s">
        <v>203</v>
      </c>
      <c r="E81" s="306">
        <v>257973600</v>
      </c>
      <c r="F81" s="306">
        <v>257973600</v>
      </c>
      <c r="G81" s="329">
        <v>257973600</v>
      </c>
      <c r="H81" s="330">
        <v>257973600</v>
      </c>
      <c r="I81" s="380">
        <v>257973600</v>
      </c>
      <c r="J81" s="381" t="s">
        <v>255</v>
      </c>
      <c r="K81" s="244" t="s">
        <v>256</v>
      </c>
      <c r="L81" s="358">
        <v>217195429</v>
      </c>
      <c r="M81" s="382">
        <v>565085226</v>
      </c>
      <c r="N81" s="716"/>
      <c r="O81" s="716"/>
      <c r="P81" s="716"/>
      <c r="Q81" s="718"/>
      <c r="R81" s="716"/>
      <c r="S81" s="720"/>
      <c r="T81" s="720"/>
      <c r="U81" s="722"/>
      <c r="V81" s="722"/>
      <c r="W81" s="722"/>
      <c r="X81" s="722"/>
      <c r="Y81" s="712"/>
    </row>
    <row r="82" spans="1:25" x14ac:dyDescent="0.25">
      <c r="A82" s="676"/>
      <c r="B82" s="679"/>
      <c r="C82" s="728"/>
      <c r="D82" s="104" t="s">
        <v>204</v>
      </c>
      <c r="E82" s="279"/>
      <c r="F82" s="279"/>
      <c r="G82" s="308"/>
      <c r="H82" s="308"/>
      <c r="I82" s="355"/>
      <c r="J82" s="356"/>
      <c r="K82" s="244"/>
      <c r="L82" s="244"/>
      <c r="M82" s="244"/>
      <c r="N82" s="716"/>
      <c r="O82" s="716"/>
      <c r="P82" s="716"/>
      <c r="Q82" s="718"/>
      <c r="R82" s="716"/>
      <c r="S82" s="720"/>
      <c r="T82" s="720"/>
      <c r="U82" s="722"/>
      <c r="V82" s="722"/>
      <c r="W82" s="722"/>
      <c r="X82" s="722"/>
      <c r="Y82" s="712"/>
    </row>
    <row r="83" spans="1:25" ht="15.75" thickBot="1" x14ac:dyDescent="0.3">
      <c r="A83" s="676"/>
      <c r="B83" s="679"/>
      <c r="C83" s="735"/>
      <c r="D83" s="106" t="s">
        <v>205</v>
      </c>
      <c r="E83" s="319">
        <v>1347974874</v>
      </c>
      <c r="F83" s="319">
        <v>1347974874</v>
      </c>
      <c r="G83" s="335">
        <v>1408520944</v>
      </c>
      <c r="H83" s="336">
        <v>138623849</v>
      </c>
      <c r="I83" s="361">
        <v>138623850</v>
      </c>
      <c r="J83" s="339" t="s">
        <v>257</v>
      </c>
      <c r="K83" s="362" t="s">
        <v>258</v>
      </c>
      <c r="L83" s="362" t="s">
        <v>259</v>
      </c>
      <c r="M83" s="339">
        <v>112283619</v>
      </c>
      <c r="N83" s="729"/>
      <c r="O83" s="729"/>
      <c r="P83" s="729"/>
      <c r="Q83" s="736"/>
      <c r="R83" s="729"/>
      <c r="S83" s="730"/>
      <c r="T83" s="730"/>
      <c r="U83" s="731"/>
      <c r="V83" s="731"/>
      <c r="W83" s="731"/>
      <c r="X83" s="731"/>
      <c r="Y83" s="713"/>
    </row>
    <row r="84" spans="1:25" x14ac:dyDescent="0.25">
      <c r="A84" s="676"/>
      <c r="B84" s="679"/>
      <c r="C84" s="700" t="s">
        <v>260</v>
      </c>
      <c r="D84" s="383" t="s">
        <v>220</v>
      </c>
      <c r="E84" s="384">
        <v>125</v>
      </c>
      <c r="F84" s="384">
        <v>125</v>
      </c>
      <c r="G84" s="385">
        <v>125</v>
      </c>
      <c r="H84" s="386">
        <v>355.67</v>
      </c>
      <c r="I84" s="386">
        <v>108.68</v>
      </c>
      <c r="J84" s="387"/>
      <c r="K84" s="388">
        <v>39</v>
      </c>
      <c r="L84" s="389">
        <v>85</v>
      </c>
      <c r="M84" s="389">
        <v>126</v>
      </c>
      <c r="N84" s="750"/>
      <c r="O84" s="750"/>
      <c r="P84" s="750"/>
      <c r="Q84" s="750"/>
      <c r="R84" s="750"/>
      <c r="S84" s="750"/>
      <c r="T84" s="750"/>
      <c r="U84" s="750"/>
      <c r="V84" s="750"/>
      <c r="W84" s="750"/>
      <c r="X84" s="750"/>
      <c r="Y84" s="747"/>
    </row>
    <row r="85" spans="1:25" ht="27.75" thickBot="1" x14ac:dyDescent="0.3">
      <c r="A85" s="676"/>
      <c r="B85" s="679"/>
      <c r="C85" s="700"/>
      <c r="D85" s="292" t="s">
        <v>221</v>
      </c>
      <c r="E85" s="288"/>
      <c r="F85" s="306">
        <v>1289868000</v>
      </c>
      <c r="G85" s="307">
        <v>1289868000</v>
      </c>
      <c r="H85" s="390">
        <v>1289868000</v>
      </c>
      <c r="I85" s="390">
        <v>1289868000</v>
      </c>
      <c r="J85" s="390"/>
      <c r="K85" s="253"/>
      <c r="L85" s="391">
        <v>610018571</v>
      </c>
      <c r="M85" s="391">
        <v>1201617450</v>
      </c>
      <c r="N85" s="751"/>
      <c r="O85" s="751"/>
      <c r="P85" s="751"/>
      <c r="Q85" s="751"/>
      <c r="R85" s="751"/>
      <c r="S85" s="751"/>
      <c r="T85" s="751"/>
      <c r="U85" s="751"/>
      <c r="V85" s="751"/>
      <c r="W85" s="751"/>
      <c r="X85" s="751"/>
      <c r="Y85" s="748"/>
    </row>
    <row r="86" spans="1:25" ht="27" x14ac:dyDescent="0.25">
      <c r="A86" s="676"/>
      <c r="B86" s="679"/>
      <c r="C86" s="700"/>
      <c r="D86" s="287" t="s">
        <v>222</v>
      </c>
      <c r="E86" s="288"/>
      <c r="F86" s="392"/>
      <c r="G86" s="393"/>
      <c r="H86" s="390"/>
      <c r="I86" s="390"/>
      <c r="J86" s="390"/>
      <c r="K86" s="394"/>
      <c r="L86" s="391"/>
      <c r="M86" s="391"/>
      <c r="N86" s="752"/>
      <c r="O86" s="752"/>
      <c r="P86" s="752"/>
      <c r="Q86" s="752"/>
      <c r="R86" s="752"/>
      <c r="S86" s="752"/>
      <c r="T86" s="752"/>
      <c r="U86" s="752"/>
      <c r="V86" s="752"/>
      <c r="W86" s="752"/>
      <c r="X86" s="752"/>
      <c r="Y86" s="749"/>
    </row>
    <row r="87" spans="1:25" ht="15.75" thickBot="1" x14ac:dyDescent="0.3">
      <c r="A87" s="677"/>
      <c r="B87" s="680"/>
      <c r="C87" s="700"/>
      <c r="D87" s="395" t="s">
        <v>261</v>
      </c>
      <c r="E87" s="288"/>
      <c r="F87" s="392">
        <v>554496402</v>
      </c>
      <c r="G87" s="393">
        <v>554496402</v>
      </c>
      <c r="H87" s="390">
        <v>554495395</v>
      </c>
      <c r="I87" s="390">
        <v>554496395</v>
      </c>
      <c r="J87" s="390"/>
      <c r="K87" s="394"/>
      <c r="L87" s="394" t="e">
        <v>#REF!</v>
      </c>
      <c r="M87" s="396">
        <v>554495395</v>
      </c>
      <c r="N87" s="752"/>
      <c r="O87" s="752"/>
      <c r="P87" s="752"/>
      <c r="Q87" s="752"/>
      <c r="R87" s="752"/>
      <c r="S87" s="752"/>
      <c r="T87" s="752"/>
      <c r="U87" s="752"/>
      <c r="V87" s="752"/>
      <c r="W87" s="752"/>
      <c r="X87" s="752"/>
      <c r="Y87" s="749"/>
    </row>
    <row r="88" spans="1:25" ht="36" x14ac:dyDescent="0.25">
      <c r="A88" s="753" t="s">
        <v>262</v>
      </c>
      <c r="B88" s="754"/>
      <c r="C88" s="755"/>
      <c r="D88" s="397" t="s">
        <v>263</v>
      </c>
      <c r="E88" s="398">
        <v>2129310000</v>
      </c>
      <c r="F88" s="398">
        <v>2129310000</v>
      </c>
      <c r="G88" s="398">
        <v>2129310000</v>
      </c>
      <c r="H88" s="398">
        <v>2129310000</v>
      </c>
      <c r="I88" s="398">
        <v>2129310000</v>
      </c>
      <c r="J88" s="398"/>
      <c r="K88" s="398">
        <v>0</v>
      </c>
      <c r="L88" s="398">
        <v>986110571</v>
      </c>
      <c r="M88" s="398">
        <v>2003798450</v>
      </c>
      <c r="N88" s="762"/>
      <c r="O88" s="763"/>
      <c r="P88" s="763"/>
      <c r="Q88" s="763"/>
      <c r="R88" s="763"/>
      <c r="S88" s="763"/>
      <c r="T88" s="763"/>
      <c r="U88" s="763"/>
      <c r="V88" s="763"/>
      <c r="W88" s="763"/>
      <c r="X88" s="763"/>
      <c r="Y88" s="764"/>
    </row>
    <row r="89" spans="1:25" ht="36" x14ac:dyDescent="0.25">
      <c r="A89" s="756"/>
      <c r="B89" s="757"/>
      <c r="C89" s="758"/>
      <c r="D89" s="399" t="s">
        <v>264</v>
      </c>
      <c r="E89" s="400">
        <v>963136944.99999988</v>
      </c>
      <c r="F89" s="400">
        <v>963136944.99999988</v>
      </c>
      <c r="G89" s="400">
        <v>963136944.99999988</v>
      </c>
      <c r="H89" s="400">
        <v>963135938</v>
      </c>
      <c r="I89" s="400">
        <v>963136938</v>
      </c>
      <c r="J89" s="400"/>
      <c r="K89" s="400">
        <v>286092000</v>
      </c>
      <c r="L89" s="400">
        <v>286092000</v>
      </c>
      <c r="M89" s="400">
        <v>920583272</v>
      </c>
      <c r="N89" s="765"/>
      <c r="O89" s="766"/>
      <c r="P89" s="766"/>
      <c r="Q89" s="766"/>
      <c r="R89" s="766"/>
      <c r="S89" s="766"/>
      <c r="T89" s="766"/>
      <c r="U89" s="766"/>
      <c r="V89" s="766"/>
      <c r="W89" s="766"/>
      <c r="X89" s="766"/>
      <c r="Y89" s="767"/>
    </row>
    <row r="90" spans="1:25" ht="36.75" thickBot="1" x14ac:dyDescent="0.3">
      <c r="A90" s="759"/>
      <c r="B90" s="760"/>
      <c r="C90" s="761"/>
      <c r="D90" s="401" t="s">
        <v>265</v>
      </c>
      <c r="E90" s="402">
        <v>3092446945</v>
      </c>
      <c r="F90" s="402">
        <v>3092446945</v>
      </c>
      <c r="G90" s="402">
        <v>3092446945</v>
      </c>
      <c r="H90" s="402">
        <v>3092445938</v>
      </c>
      <c r="I90" s="402">
        <v>3092446938</v>
      </c>
      <c r="J90" s="402"/>
      <c r="K90" s="402">
        <v>286092000</v>
      </c>
      <c r="L90" s="402">
        <v>286092000</v>
      </c>
      <c r="M90" s="402">
        <v>2924381722</v>
      </c>
      <c r="N90" s="768"/>
      <c r="O90" s="769"/>
      <c r="P90" s="769"/>
      <c r="Q90" s="769"/>
      <c r="R90" s="769"/>
      <c r="S90" s="769"/>
      <c r="T90" s="769"/>
      <c r="U90" s="769"/>
      <c r="V90" s="769"/>
      <c r="W90" s="769"/>
      <c r="X90" s="769"/>
      <c r="Y90" s="770"/>
    </row>
    <row r="91" spans="1:25" x14ac:dyDescent="0.25">
      <c r="A91" s="403"/>
      <c r="B91" s="403"/>
      <c r="C91" s="403"/>
      <c r="D91" s="403"/>
      <c r="E91" s="403"/>
      <c r="F91" s="403"/>
      <c r="G91" s="403"/>
      <c r="H91" s="403"/>
      <c r="I91" s="403"/>
      <c r="J91" s="403"/>
      <c r="K91" s="403"/>
      <c r="L91" s="403"/>
      <c r="M91" s="403"/>
      <c r="N91" s="403"/>
      <c r="O91" s="403"/>
      <c r="P91" s="403"/>
      <c r="Q91" s="403"/>
      <c r="R91" s="403"/>
      <c r="S91" s="403"/>
      <c r="T91" s="403"/>
      <c r="U91" s="403"/>
      <c r="V91" s="403"/>
      <c r="W91" s="403"/>
      <c r="X91" s="403"/>
      <c r="Y91" s="403"/>
    </row>
    <row r="92" spans="1:25" ht="18" x14ac:dyDescent="0.25">
      <c r="A92" s="403"/>
      <c r="B92" s="403"/>
      <c r="C92" s="403"/>
      <c r="D92" s="403"/>
      <c r="E92" s="403"/>
      <c r="F92" s="403"/>
      <c r="G92" s="403"/>
      <c r="H92" s="403"/>
      <c r="I92" s="403"/>
      <c r="J92" s="403"/>
      <c r="K92" s="403"/>
      <c r="L92" s="403"/>
      <c r="M92" s="403"/>
      <c r="N92" s="403"/>
      <c r="O92" s="403"/>
      <c r="P92" s="403"/>
      <c r="Q92" s="404"/>
      <c r="R92" s="404"/>
      <c r="S92" s="404"/>
      <c r="T92" s="404"/>
      <c r="U92" s="404"/>
      <c r="V92" s="405"/>
      <c r="W92" s="405"/>
      <c r="X92" s="405"/>
      <c r="Y92" s="405"/>
    </row>
    <row r="93" spans="1:25" ht="18" x14ac:dyDescent="0.25">
      <c r="A93" s="406" t="s">
        <v>91</v>
      </c>
      <c r="B93" s="403"/>
      <c r="C93" s="403"/>
      <c r="D93" s="403"/>
      <c r="E93" s="403"/>
      <c r="F93" s="403"/>
      <c r="G93" s="403"/>
      <c r="H93" s="403"/>
      <c r="I93" s="403"/>
      <c r="J93" s="403"/>
      <c r="K93" s="403"/>
      <c r="L93" s="403"/>
      <c r="M93" s="403"/>
      <c r="N93" s="403"/>
      <c r="O93" s="403"/>
      <c r="P93" s="403"/>
      <c r="Q93" s="404"/>
      <c r="R93" s="404"/>
      <c r="S93" s="404"/>
      <c r="T93" s="404"/>
      <c r="U93" s="404"/>
      <c r="V93" s="407"/>
      <c r="W93" s="407"/>
      <c r="X93" s="407"/>
      <c r="Y93" s="407"/>
    </row>
    <row r="94" spans="1:25" ht="18" x14ac:dyDescent="0.25">
      <c r="A94" s="408" t="s">
        <v>92</v>
      </c>
      <c r="B94" s="771" t="s">
        <v>93</v>
      </c>
      <c r="C94" s="772"/>
      <c r="D94" s="772"/>
      <c r="E94" s="773"/>
      <c r="F94" s="774" t="s">
        <v>94</v>
      </c>
      <c r="G94" s="775"/>
      <c r="H94" s="776"/>
      <c r="I94" s="403"/>
      <c r="J94" s="403"/>
      <c r="K94" s="403"/>
      <c r="L94" s="403"/>
      <c r="M94" s="403"/>
      <c r="N94" s="403"/>
      <c r="O94" s="403"/>
      <c r="P94" s="403"/>
      <c r="Q94" s="404"/>
      <c r="R94" s="404"/>
      <c r="S94" s="404"/>
      <c r="T94" s="404"/>
      <c r="U94" s="404"/>
      <c r="V94" s="404"/>
      <c r="W94" s="404"/>
      <c r="X94" s="404"/>
      <c r="Y94" s="404"/>
    </row>
    <row r="95" spans="1:25" x14ac:dyDescent="0.25">
      <c r="A95" s="409">
        <v>11</v>
      </c>
      <c r="B95" s="777" t="s">
        <v>266</v>
      </c>
      <c r="C95" s="778"/>
      <c r="D95" s="778"/>
      <c r="E95" s="779"/>
      <c r="F95" s="777" t="s">
        <v>97</v>
      </c>
      <c r="G95" s="778"/>
      <c r="H95" s="779"/>
      <c r="I95" s="403"/>
      <c r="J95" s="403"/>
      <c r="K95" s="403"/>
      <c r="L95" s="403"/>
      <c r="M95" s="403"/>
      <c r="N95" s="403"/>
      <c r="O95" s="403"/>
      <c r="P95" s="403"/>
      <c r="Q95" s="403"/>
      <c r="R95" s="403"/>
      <c r="S95" s="403"/>
      <c r="T95" s="403"/>
      <c r="U95" s="403"/>
      <c r="V95" s="403"/>
      <c r="W95" s="403"/>
      <c r="X95" s="403"/>
      <c r="Y95" s="403"/>
    </row>
    <row r="96" spans="1:25" x14ac:dyDescent="0.25">
      <c r="A96" s="268"/>
      <c r="B96" s="268"/>
      <c r="C96" s="268"/>
      <c r="D96" s="268"/>
      <c r="E96" s="268"/>
      <c r="F96" s="268"/>
      <c r="G96" s="268"/>
      <c r="H96" s="268"/>
      <c r="I96" s="268"/>
      <c r="J96" s="268"/>
      <c r="K96" s="268"/>
      <c r="L96" s="268"/>
      <c r="M96" s="268"/>
      <c r="N96" s="268"/>
      <c r="O96" s="268"/>
      <c r="P96" s="268"/>
      <c r="Q96" s="268"/>
      <c r="R96" s="268"/>
      <c r="S96" s="268"/>
      <c r="T96" s="268"/>
      <c r="U96" s="268"/>
      <c r="V96" s="268"/>
      <c r="W96" s="268"/>
      <c r="X96" s="268"/>
      <c r="Y96" s="268"/>
    </row>
    <row r="97" spans="1:25" x14ac:dyDescent="0.25">
      <c r="A97" s="268"/>
      <c r="B97" s="268"/>
      <c r="C97" s="268"/>
      <c r="D97" s="268"/>
      <c r="E97" s="268"/>
      <c r="F97" s="268"/>
      <c r="G97" s="268"/>
      <c r="H97" s="268"/>
      <c r="I97" s="268"/>
      <c r="J97" s="268"/>
      <c r="K97" s="268"/>
      <c r="L97" s="268"/>
      <c r="M97" s="268"/>
      <c r="N97" s="268"/>
      <c r="O97" s="268"/>
      <c r="P97" s="268"/>
      <c r="Q97" s="268"/>
      <c r="R97" s="268"/>
      <c r="S97" s="268"/>
      <c r="T97" s="268"/>
      <c r="U97" s="268"/>
      <c r="V97" s="268"/>
      <c r="W97" s="268"/>
      <c r="X97" s="268"/>
      <c r="Y97" s="268"/>
    </row>
    <row r="98" spans="1:25" x14ac:dyDescent="0.25">
      <c r="A98" s="268"/>
      <c r="B98" s="268"/>
      <c r="C98" s="268"/>
      <c r="D98" s="268"/>
      <c r="E98" s="268"/>
      <c r="F98" s="268"/>
      <c r="G98" s="268"/>
      <c r="H98" s="268"/>
      <c r="I98" s="268"/>
      <c r="J98" s="268"/>
      <c r="K98" s="268"/>
      <c r="L98" s="268"/>
      <c r="M98" s="268"/>
      <c r="N98" s="268"/>
      <c r="O98" s="268"/>
      <c r="P98" s="268"/>
      <c r="Q98" s="268"/>
      <c r="R98" s="268"/>
      <c r="S98" s="268"/>
      <c r="T98" s="268"/>
      <c r="U98" s="268"/>
      <c r="V98" s="268"/>
      <c r="W98" s="268"/>
      <c r="X98" s="268"/>
      <c r="Y98" s="268"/>
    </row>
    <row r="99" spans="1:25" x14ac:dyDescent="0.25">
      <c r="A99" s="268"/>
      <c r="B99" s="268"/>
      <c r="C99" s="268"/>
      <c r="D99" s="268"/>
      <c r="E99" s="268"/>
      <c r="F99" s="268"/>
      <c r="G99" s="268"/>
      <c r="H99" s="268"/>
      <c r="I99" s="268"/>
      <c r="J99" s="268"/>
      <c r="K99" s="268"/>
      <c r="L99" s="268"/>
      <c r="M99" s="268"/>
      <c r="N99" s="268"/>
      <c r="O99" s="268"/>
      <c r="P99" s="268"/>
      <c r="Q99" s="268"/>
      <c r="R99" s="268"/>
      <c r="S99" s="268"/>
      <c r="T99" s="268"/>
      <c r="U99" s="268"/>
      <c r="V99" s="268"/>
      <c r="W99" s="268"/>
      <c r="X99" s="268"/>
      <c r="Y99" s="268"/>
    </row>
    <row r="100" spans="1:25" x14ac:dyDescent="0.25">
      <c r="A100" s="268"/>
      <c r="B100" s="268"/>
      <c r="C100" s="268"/>
      <c r="D100" s="268"/>
      <c r="E100" s="268"/>
      <c r="F100" s="268"/>
      <c r="G100" s="268"/>
      <c r="H100" s="268"/>
      <c r="I100" s="268"/>
      <c r="J100" s="268"/>
      <c r="K100" s="268"/>
      <c r="L100" s="268"/>
      <c r="M100" s="268"/>
      <c r="N100" s="268"/>
      <c r="O100" s="268"/>
      <c r="P100" s="268"/>
      <c r="Q100" s="268"/>
      <c r="R100" s="268"/>
      <c r="S100" s="268"/>
      <c r="T100" s="268"/>
      <c r="U100" s="268"/>
      <c r="V100" s="268"/>
      <c r="W100" s="268"/>
      <c r="X100" s="268"/>
      <c r="Y100" s="268"/>
    </row>
    <row r="101" spans="1:25" x14ac:dyDescent="0.25">
      <c r="A101" s="268"/>
      <c r="B101" s="268"/>
      <c r="C101" s="268"/>
      <c r="D101" s="268"/>
      <c r="E101" s="268"/>
      <c r="F101" s="268"/>
      <c r="G101" s="268"/>
      <c r="H101" s="268"/>
      <c r="I101" s="268"/>
      <c r="J101" s="268"/>
      <c r="K101" s="268"/>
      <c r="L101" s="268"/>
      <c r="M101" s="268"/>
      <c r="N101" s="268"/>
      <c r="O101" s="268"/>
      <c r="P101" s="268"/>
      <c r="Q101" s="268"/>
      <c r="R101" s="268"/>
      <c r="S101" s="268"/>
      <c r="T101" s="268"/>
      <c r="U101" s="268"/>
      <c r="V101" s="268"/>
      <c r="W101" s="268"/>
      <c r="X101" s="268"/>
      <c r="Y101" s="268"/>
    </row>
    <row r="102" spans="1:25" x14ac:dyDescent="0.25">
      <c r="A102" s="268"/>
      <c r="B102" s="268"/>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row>
    <row r="103" spans="1:25" x14ac:dyDescent="0.25">
      <c r="A103" s="268"/>
      <c r="B103" s="268"/>
      <c r="C103" s="268"/>
      <c r="D103" s="268"/>
      <c r="E103" s="268"/>
      <c r="F103" s="268"/>
      <c r="G103" s="268"/>
      <c r="H103" s="268"/>
      <c r="I103" s="268"/>
      <c r="J103" s="268"/>
      <c r="K103" s="268"/>
      <c r="L103" s="268"/>
      <c r="M103" s="268"/>
      <c r="N103" s="268"/>
      <c r="O103" s="268"/>
      <c r="P103" s="268"/>
      <c r="Q103" s="268"/>
      <c r="R103" s="268"/>
      <c r="S103" s="268"/>
      <c r="T103" s="268"/>
      <c r="U103" s="268"/>
      <c r="V103" s="268"/>
      <c r="W103" s="268"/>
      <c r="X103" s="268"/>
      <c r="Y103" s="268"/>
    </row>
    <row r="104" spans="1:25" x14ac:dyDescent="0.25">
      <c r="A104" s="268"/>
      <c r="B104" s="268"/>
      <c r="C104" s="268"/>
      <c r="D104" s="268"/>
      <c r="E104" s="268"/>
      <c r="F104" s="268"/>
      <c r="G104" s="268"/>
      <c r="H104" s="268"/>
      <c r="I104" s="268"/>
      <c r="J104" s="268"/>
      <c r="K104" s="268"/>
      <c r="L104" s="268"/>
      <c r="M104" s="268"/>
      <c r="N104" s="268"/>
      <c r="O104" s="268"/>
      <c r="P104" s="268"/>
      <c r="Q104" s="268"/>
      <c r="R104" s="268"/>
      <c r="S104" s="268"/>
      <c r="T104" s="268"/>
      <c r="U104" s="268"/>
      <c r="V104" s="268"/>
      <c r="W104" s="268"/>
      <c r="X104" s="268"/>
      <c r="Y104" s="268"/>
    </row>
    <row r="105" spans="1:25" x14ac:dyDescent="0.25">
      <c r="A105" s="268"/>
      <c r="B105" s="268"/>
      <c r="C105" s="268"/>
      <c r="D105" s="268"/>
      <c r="E105" s="268"/>
      <c r="F105" s="268"/>
      <c r="G105" s="268"/>
      <c r="H105" s="268"/>
      <c r="I105" s="268"/>
      <c r="J105" s="268"/>
      <c r="K105" s="268"/>
      <c r="L105" s="268"/>
      <c r="M105" s="268"/>
      <c r="N105" s="268"/>
      <c r="O105" s="268"/>
      <c r="P105" s="268"/>
      <c r="Q105" s="268"/>
      <c r="R105" s="268"/>
      <c r="S105" s="268"/>
      <c r="T105" s="268"/>
      <c r="U105" s="268"/>
      <c r="V105" s="268"/>
      <c r="W105" s="268"/>
      <c r="X105" s="268"/>
      <c r="Y105" s="268"/>
    </row>
    <row r="106" spans="1:25" x14ac:dyDescent="0.25">
      <c r="A106" s="268"/>
      <c r="B106" s="268"/>
      <c r="C106" s="268"/>
      <c r="D106" s="268"/>
      <c r="E106" s="268"/>
      <c r="F106" s="268"/>
      <c r="G106" s="268"/>
      <c r="H106" s="268"/>
      <c r="I106" s="268"/>
      <c r="J106" s="268"/>
      <c r="K106" s="268"/>
      <c r="L106" s="268"/>
      <c r="M106" s="268"/>
      <c r="N106" s="268"/>
      <c r="O106" s="268"/>
      <c r="P106" s="268"/>
      <c r="Q106" s="268"/>
      <c r="R106" s="268"/>
      <c r="S106" s="268"/>
      <c r="T106" s="268"/>
      <c r="U106" s="268"/>
      <c r="V106" s="268"/>
      <c r="W106" s="268"/>
      <c r="X106" s="268"/>
      <c r="Y106" s="268"/>
    </row>
    <row r="107" spans="1:25" x14ac:dyDescent="0.25">
      <c r="A107" s="268"/>
      <c r="B107" s="268"/>
      <c r="C107" s="268"/>
      <c r="D107" s="268"/>
      <c r="E107" s="268"/>
      <c r="F107" s="268"/>
      <c r="G107" s="268"/>
      <c r="H107" s="268"/>
      <c r="I107" s="268"/>
      <c r="J107" s="268"/>
      <c r="K107" s="268"/>
      <c r="L107" s="268"/>
      <c r="M107" s="268"/>
      <c r="N107" s="268"/>
      <c r="O107" s="268"/>
      <c r="P107" s="268"/>
      <c r="Q107" s="268"/>
      <c r="R107" s="268"/>
      <c r="S107" s="268"/>
      <c r="T107" s="268"/>
      <c r="U107" s="268"/>
      <c r="V107" s="268"/>
      <c r="W107" s="268"/>
      <c r="X107" s="268"/>
      <c r="Y107" s="268"/>
    </row>
    <row r="108" spans="1:25" x14ac:dyDescent="0.25">
      <c r="A108" s="268"/>
      <c r="B108" s="268"/>
      <c r="C108" s="268"/>
      <c r="D108" s="268"/>
      <c r="E108" s="268"/>
      <c r="F108" s="268"/>
      <c r="G108" s="268"/>
      <c r="H108" s="268"/>
      <c r="I108" s="268"/>
      <c r="J108" s="268"/>
      <c r="K108" s="268"/>
      <c r="L108" s="268"/>
      <c r="M108" s="268"/>
      <c r="N108" s="268"/>
      <c r="O108" s="268"/>
      <c r="P108" s="268"/>
      <c r="Q108" s="268"/>
      <c r="R108" s="268"/>
      <c r="S108" s="268"/>
      <c r="T108" s="268"/>
      <c r="U108" s="268"/>
      <c r="V108" s="268"/>
      <c r="W108" s="268"/>
      <c r="X108" s="268"/>
      <c r="Y108" s="268"/>
    </row>
    <row r="109" spans="1:25" x14ac:dyDescent="0.25">
      <c r="A109" s="268"/>
      <c r="B109" s="268"/>
      <c r="C109" s="268"/>
      <c r="D109" s="268"/>
      <c r="E109" s="268"/>
      <c r="F109" s="268"/>
      <c r="G109" s="268"/>
      <c r="H109" s="268"/>
      <c r="I109" s="268"/>
      <c r="J109" s="268"/>
      <c r="K109" s="268"/>
      <c r="L109" s="268"/>
      <c r="M109" s="268"/>
      <c r="N109" s="268"/>
      <c r="O109" s="268"/>
      <c r="P109" s="268"/>
      <c r="Q109" s="268"/>
      <c r="R109" s="268"/>
      <c r="S109" s="268"/>
      <c r="T109" s="268"/>
      <c r="U109" s="268"/>
      <c r="V109" s="268"/>
      <c r="W109" s="268"/>
      <c r="X109" s="268"/>
      <c r="Y109" s="268"/>
    </row>
    <row r="110" spans="1:25" x14ac:dyDescent="0.25">
      <c r="G110" s="268"/>
    </row>
    <row r="111" spans="1:25" x14ac:dyDescent="0.25">
      <c r="G111" s="268"/>
    </row>
    <row r="112" spans="1:25" x14ac:dyDescent="0.25">
      <c r="G112" s="268"/>
    </row>
    <row r="113" spans="7:7" x14ac:dyDescent="0.25">
      <c r="G113" s="268"/>
    </row>
    <row r="114" spans="7:7" x14ac:dyDescent="0.25">
      <c r="G114" s="268"/>
    </row>
    <row r="115" spans="7:7" x14ac:dyDescent="0.25">
      <c r="G115" s="268"/>
    </row>
    <row r="116" spans="7:7" x14ac:dyDescent="0.25">
      <c r="G116" s="268"/>
    </row>
    <row r="117" spans="7:7" x14ac:dyDescent="0.25">
      <c r="G117" s="268"/>
    </row>
    <row r="118" spans="7:7" x14ac:dyDescent="0.25">
      <c r="G118" s="268"/>
    </row>
    <row r="119" spans="7:7" x14ac:dyDescent="0.25">
      <c r="G119" s="268"/>
    </row>
    <row r="120" spans="7:7" x14ac:dyDescent="0.25">
      <c r="G120" s="268"/>
    </row>
    <row r="121" spans="7:7" x14ac:dyDescent="0.25">
      <c r="G121" s="268"/>
    </row>
    <row r="122" spans="7:7" x14ac:dyDescent="0.25">
      <c r="G122" s="268"/>
    </row>
    <row r="123" spans="7:7" x14ac:dyDescent="0.25">
      <c r="G123" s="268"/>
    </row>
    <row r="124" spans="7:7" x14ac:dyDescent="0.25">
      <c r="G124" s="268"/>
    </row>
    <row r="125" spans="7:7" x14ac:dyDescent="0.25">
      <c r="G125" s="268"/>
    </row>
    <row r="126" spans="7:7" x14ac:dyDescent="0.25">
      <c r="G126" s="268"/>
    </row>
    <row r="127" spans="7:7" x14ac:dyDescent="0.25">
      <c r="G127" s="268"/>
    </row>
    <row r="128" spans="7:7" x14ac:dyDescent="0.25">
      <c r="G128" s="268"/>
    </row>
    <row r="129" spans="7:7" x14ac:dyDescent="0.25">
      <c r="G129" s="268"/>
    </row>
    <row r="130" spans="7:7" x14ac:dyDescent="0.25">
      <c r="G130" s="268"/>
    </row>
    <row r="131" spans="7:7" x14ac:dyDescent="0.25">
      <c r="G131" s="268"/>
    </row>
    <row r="132" spans="7:7" x14ac:dyDescent="0.25">
      <c r="G132" s="268"/>
    </row>
    <row r="133" spans="7:7" x14ac:dyDescent="0.25">
      <c r="G133" s="268"/>
    </row>
    <row r="134" spans="7:7" x14ac:dyDescent="0.25">
      <c r="G134" s="268"/>
    </row>
    <row r="135" spans="7:7" x14ac:dyDescent="0.25">
      <c r="G135" s="268"/>
    </row>
    <row r="136" spans="7:7" x14ac:dyDescent="0.25">
      <c r="G136" s="268"/>
    </row>
    <row r="137" spans="7:7" x14ac:dyDescent="0.25">
      <c r="G137" s="268"/>
    </row>
    <row r="138" spans="7:7" x14ac:dyDescent="0.25">
      <c r="G138" s="268"/>
    </row>
    <row r="139" spans="7:7" x14ac:dyDescent="0.25">
      <c r="G139" s="268"/>
    </row>
    <row r="140" spans="7:7" x14ac:dyDescent="0.25">
      <c r="G140" s="268"/>
    </row>
    <row r="141" spans="7:7" x14ac:dyDescent="0.25">
      <c r="G141" s="268"/>
    </row>
    <row r="142" spans="7:7" x14ac:dyDescent="0.25">
      <c r="G142" s="268"/>
    </row>
    <row r="143" spans="7:7" x14ac:dyDescent="0.25">
      <c r="G143" s="268"/>
    </row>
    <row r="144" spans="7:7" x14ac:dyDescent="0.25">
      <c r="G144" s="268"/>
    </row>
    <row r="145" spans="7:7" x14ac:dyDescent="0.25">
      <c r="G145" s="268"/>
    </row>
    <row r="146" spans="7:7" x14ac:dyDescent="0.25">
      <c r="G146" s="268"/>
    </row>
    <row r="147" spans="7:7" x14ac:dyDescent="0.25">
      <c r="G147" s="268"/>
    </row>
    <row r="148" spans="7:7" x14ac:dyDescent="0.25">
      <c r="G148" s="268"/>
    </row>
    <row r="149" spans="7:7" x14ac:dyDescent="0.25">
      <c r="G149" s="268"/>
    </row>
    <row r="150" spans="7:7" x14ac:dyDescent="0.25">
      <c r="G150" s="268"/>
    </row>
    <row r="151" spans="7:7" x14ac:dyDescent="0.25">
      <c r="G151" s="268"/>
    </row>
    <row r="152" spans="7:7" x14ac:dyDescent="0.25">
      <c r="G152" s="268"/>
    </row>
    <row r="153" spans="7:7" x14ac:dyDescent="0.25">
      <c r="G153" s="268"/>
    </row>
    <row r="154" spans="7:7" x14ac:dyDescent="0.25">
      <c r="G154" s="268"/>
    </row>
    <row r="155" spans="7:7" x14ac:dyDescent="0.25">
      <c r="G155" s="268"/>
    </row>
    <row r="156" spans="7:7" x14ac:dyDescent="0.25">
      <c r="G156" s="268"/>
    </row>
    <row r="157" spans="7:7" x14ac:dyDescent="0.25">
      <c r="G157" s="268"/>
    </row>
    <row r="158" spans="7:7" x14ac:dyDescent="0.25">
      <c r="G158" s="268"/>
    </row>
    <row r="159" spans="7:7" x14ac:dyDescent="0.25">
      <c r="G159" s="268"/>
    </row>
    <row r="160" spans="7:7" x14ac:dyDescent="0.25">
      <c r="G160" s="268"/>
    </row>
    <row r="161" spans="7:7" x14ac:dyDescent="0.25">
      <c r="G161" s="268"/>
    </row>
    <row r="162" spans="7:7" x14ac:dyDescent="0.25">
      <c r="G162" s="268"/>
    </row>
    <row r="163" spans="7:7" x14ac:dyDescent="0.25">
      <c r="G163" s="268"/>
    </row>
    <row r="164" spans="7:7" x14ac:dyDescent="0.25">
      <c r="G164" s="268"/>
    </row>
    <row r="165" spans="7:7" x14ac:dyDescent="0.25">
      <c r="G165" s="268"/>
    </row>
    <row r="166" spans="7:7" x14ac:dyDescent="0.25">
      <c r="G166" s="268"/>
    </row>
    <row r="167" spans="7:7" x14ac:dyDescent="0.25">
      <c r="G167" s="268"/>
    </row>
    <row r="168" spans="7:7" x14ac:dyDescent="0.25">
      <c r="G168" s="268"/>
    </row>
    <row r="169" spans="7:7" x14ac:dyDescent="0.25">
      <c r="G169" s="268"/>
    </row>
    <row r="170" spans="7:7" x14ac:dyDescent="0.25">
      <c r="G170" s="268"/>
    </row>
    <row r="171" spans="7:7" x14ac:dyDescent="0.25">
      <c r="G171" s="268"/>
    </row>
    <row r="172" spans="7:7" x14ac:dyDescent="0.25">
      <c r="G172" s="268"/>
    </row>
    <row r="173" spans="7:7" x14ac:dyDescent="0.25">
      <c r="G173" s="268"/>
    </row>
    <row r="174" spans="7:7" x14ac:dyDescent="0.25">
      <c r="G174" s="268"/>
    </row>
    <row r="175" spans="7:7" x14ac:dyDescent="0.25">
      <c r="G175" s="268"/>
    </row>
    <row r="176" spans="7:7" x14ac:dyDescent="0.25">
      <c r="G176" s="268"/>
    </row>
    <row r="177" spans="7:7" x14ac:dyDescent="0.25">
      <c r="G177" s="268"/>
    </row>
    <row r="178" spans="7:7" x14ac:dyDescent="0.25">
      <c r="G178" s="268"/>
    </row>
    <row r="179" spans="7:7" x14ac:dyDescent="0.25">
      <c r="G179" s="268"/>
    </row>
    <row r="180" spans="7:7" x14ac:dyDescent="0.25">
      <c r="G180" s="268"/>
    </row>
    <row r="181" spans="7:7" x14ac:dyDescent="0.25">
      <c r="G181" s="268"/>
    </row>
    <row r="182" spans="7:7" x14ac:dyDescent="0.25">
      <c r="G182" s="268"/>
    </row>
    <row r="183" spans="7:7" x14ac:dyDescent="0.25">
      <c r="G183" s="268"/>
    </row>
    <row r="184" spans="7:7" x14ac:dyDescent="0.25">
      <c r="G184" s="268"/>
    </row>
    <row r="185" spans="7:7" x14ac:dyDescent="0.25">
      <c r="G185" s="268"/>
    </row>
    <row r="186" spans="7:7" x14ac:dyDescent="0.25">
      <c r="G186" s="268"/>
    </row>
    <row r="187" spans="7:7" x14ac:dyDescent="0.25">
      <c r="G187" s="268"/>
    </row>
    <row r="188" spans="7:7" x14ac:dyDescent="0.25">
      <c r="G188" s="268"/>
    </row>
    <row r="189" spans="7:7" x14ac:dyDescent="0.25">
      <c r="G189" s="268"/>
    </row>
    <row r="190" spans="7:7" x14ac:dyDescent="0.25">
      <c r="G190" s="268"/>
    </row>
    <row r="191" spans="7:7" x14ac:dyDescent="0.25">
      <c r="G191" s="268"/>
    </row>
    <row r="192" spans="7:7" x14ac:dyDescent="0.25">
      <c r="G192" s="268"/>
    </row>
    <row r="193" spans="7:7" x14ac:dyDescent="0.25">
      <c r="G193" s="268"/>
    </row>
    <row r="194" spans="7:7" x14ac:dyDescent="0.25">
      <c r="G194" s="268"/>
    </row>
    <row r="195" spans="7:7" x14ac:dyDescent="0.25">
      <c r="G195" s="268"/>
    </row>
    <row r="196" spans="7:7" x14ac:dyDescent="0.25">
      <c r="G196" s="268"/>
    </row>
    <row r="197" spans="7:7" x14ac:dyDescent="0.25">
      <c r="G197" s="268"/>
    </row>
    <row r="198" spans="7:7" x14ac:dyDescent="0.25">
      <c r="G198" s="268"/>
    </row>
    <row r="199" spans="7:7" x14ac:dyDescent="0.25">
      <c r="G199" s="268"/>
    </row>
    <row r="200" spans="7:7" x14ac:dyDescent="0.25">
      <c r="G200" s="268"/>
    </row>
    <row r="201" spans="7:7" x14ac:dyDescent="0.25">
      <c r="G201" s="268"/>
    </row>
    <row r="202" spans="7:7" x14ac:dyDescent="0.25">
      <c r="G202" s="268"/>
    </row>
    <row r="203" spans="7:7" x14ac:dyDescent="0.25">
      <c r="G203" s="268"/>
    </row>
    <row r="204" spans="7:7" x14ac:dyDescent="0.25">
      <c r="G204" s="268"/>
    </row>
    <row r="205" spans="7:7" x14ac:dyDescent="0.25">
      <c r="G205" s="268"/>
    </row>
    <row r="206" spans="7:7" x14ac:dyDescent="0.25">
      <c r="G206" s="268"/>
    </row>
    <row r="207" spans="7:7" x14ac:dyDescent="0.25">
      <c r="G207" s="268"/>
    </row>
    <row r="208" spans="7:7" x14ac:dyDescent="0.25">
      <c r="G208" s="268"/>
    </row>
    <row r="209" spans="7:7" x14ac:dyDescent="0.25">
      <c r="G209" s="268"/>
    </row>
    <row r="210" spans="7:7" x14ac:dyDescent="0.25">
      <c r="G210" s="268"/>
    </row>
    <row r="211" spans="7:7" x14ac:dyDescent="0.25">
      <c r="G211" s="268"/>
    </row>
    <row r="212" spans="7:7" x14ac:dyDescent="0.25">
      <c r="G212" s="268"/>
    </row>
    <row r="213" spans="7:7" x14ac:dyDescent="0.25">
      <c r="G213" s="268"/>
    </row>
    <row r="214" spans="7:7" x14ac:dyDescent="0.25">
      <c r="G214" s="268"/>
    </row>
    <row r="215" spans="7:7" x14ac:dyDescent="0.25">
      <c r="G215" s="268"/>
    </row>
    <row r="216" spans="7:7" x14ac:dyDescent="0.25">
      <c r="G216" s="268"/>
    </row>
    <row r="217" spans="7:7" x14ac:dyDescent="0.25">
      <c r="G217" s="268"/>
    </row>
    <row r="218" spans="7:7" x14ac:dyDescent="0.25">
      <c r="G218" s="268"/>
    </row>
    <row r="219" spans="7:7" x14ac:dyDescent="0.25">
      <c r="G219" s="268"/>
    </row>
    <row r="220" spans="7:7" x14ac:dyDescent="0.25">
      <c r="G220" s="268"/>
    </row>
    <row r="221" spans="7:7" x14ac:dyDescent="0.25">
      <c r="G221" s="268"/>
    </row>
    <row r="222" spans="7:7" x14ac:dyDescent="0.25">
      <c r="G222" s="268"/>
    </row>
    <row r="223" spans="7:7" x14ac:dyDescent="0.25">
      <c r="G223" s="268"/>
    </row>
    <row r="224" spans="7:7" x14ac:dyDescent="0.25">
      <c r="G224" s="268"/>
    </row>
    <row r="225" spans="7:7" x14ac:dyDescent="0.25">
      <c r="G225" s="268"/>
    </row>
    <row r="226" spans="7:7" x14ac:dyDescent="0.25">
      <c r="G226" s="268"/>
    </row>
    <row r="227" spans="7:7" x14ac:dyDescent="0.25">
      <c r="G227" s="268"/>
    </row>
    <row r="228" spans="7:7" x14ac:dyDescent="0.25">
      <c r="G228" s="268"/>
    </row>
    <row r="229" spans="7:7" x14ac:dyDescent="0.25">
      <c r="G229" s="268"/>
    </row>
    <row r="230" spans="7:7" x14ac:dyDescent="0.25">
      <c r="G230" s="268"/>
    </row>
    <row r="231" spans="7:7" x14ac:dyDescent="0.25">
      <c r="G231" s="268"/>
    </row>
    <row r="232" spans="7:7" x14ac:dyDescent="0.25">
      <c r="G232" s="268"/>
    </row>
    <row r="233" spans="7:7" x14ac:dyDescent="0.25">
      <c r="G233" s="268"/>
    </row>
    <row r="234" spans="7:7" x14ac:dyDescent="0.25">
      <c r="G234" s="268"/>
    </row>
    <row r="235" spans="7:7" x14ac:dyDescent="0.25">
      <c r="G235" s="268"/>
    </row>
    <row r="236" spans="7:7" x14ac:dyDescent="0.25">
      <c r="G236" s="268"/>
    </row>
    <row r="237" spans="7:7" x14ac:dyDescent="0.25">
      <c r="G237" s="268"/>
    </row>
    <row r="238" spans="7:7" x14ac:dyDescent="0.25">
      <c r="G238" s="268"/>
    </row>
    <row r="239" spans="7:7" x14ac:dyDescent="0.25">
      <c r="G239" s="268"/>
    </row>
    <row r="240" spans="7:7" x14ac:dyDescent="0.25">
      <c r="G240" s="268"/>
    </row>
    <row r="241" spans="7:7" x14ac:dyDescent="0.25">
      <c r="G241" s="268"/>
    </row>
    <row r="242" spans="7:7" x14ac:dyDescent="0.25">
      <c r="G242" s="268"/>
    </row>
    <row r="243" spans="7:7" x14ac:dyDescent="0.25">
      <c r="G243" s="268"/>
    </row>
    <row r="244" spans="7:7" x14ac:dyDescent="0.25">
      <c r="G244" s="268"/>
    </row>
    <row r="245" spans="7:7" x14ac:dyDescent="0.25">
      <c r="G245" s="268"/>
    </row>
    <row r="246" spans="7:7" x14ac:dyDescent="0.25">
      <c r="G246" s="268"/>
    </row>
    <row r="247" spans="7:7" x14ac:dyDescent="0.25">
      <c r="G247" s="268"/>
    </row>
    <row r="248" spans="7:7" x14ac:dyDescent="0.25">
      <c r="G248" s="268"/>
    </row>
    <row r="249" spans="7:7" x14ac:dyDescent="0.25">
      <c r="G249" s="268"/>
    </row>
    <row r="250" spans="7:7" x14ac:dyDescent="0.25">
      <c r="G250" s="268"/>
    </row>
    <row r="251" spans="7:7" x14ac:dyDescent="0.25">
      <c r="G251" s="268"/>
    </row>
    <row r="252" spans="7:7" x14ac:dyDescent="0.25">
      <c r="G252" s="268"/>
    </row>
    <row r="253" spans="7:7" x14ac:dyDescent="0.25">
      <c r="G253" s="268"/>
    </row>
    <row r="254" spans="7:7" x14ac:dyDescent="0.25">
      <c r="G254" s="268"/>
    </row>
    <row r="255" spans="7:7" x14ac:dyDescent="0.25">
      <c r="G255" s="268"/>
    </row>
    <row r="256" spans="7:7" x14ac:dyDescent="0.25">
      <c r="G256" s="268"/>
    </row>
    <row r="257" spans="7:7" x14ac:dyDescent="0.25">
      <c r="G257" s="268"/>
    </row>
    <row r="258" spans="7:7" x14ac:dyDescent="0.25">
      <c r="G258" s="268"/>
    </row>
    <row r="259" spans="7:7" x14ac:dyDescent="0.25">
      <c r="G259" s="268"/>
    </row>
    <row r="260" spans="7:7" x14ac:dyDescent="0.25">
      <c r="G260" s="268"/>
    </row>
    <row r="261" spans="7:7" x14ac:dyDescent="0.25">
      <c r="G261" s="268"/>
    </row>
    <row r="262" spans="7:7" x14ac:dyDescent="0.25">
      <c r="G262" s="268"/>
    </row>
    <row r="263" spans="7:7" x14ac:dyDescent="0.25">
      <c r="G263" s="268"/>
    </row>
    <row r="264" spans="7:7" x14ac:dyDescent="0.25">
      <c r="G264" s="268"/>
    </row>
    <row r="265" spans="7:7" x14ac:dyDescent="0.25">
      <c r="G265" s="268"/>
    </row>
    <row r="266" spans="7:7" x14ac:dyDescent="0.25">
      <c r="G266" s="268"/>
    </row>
    <row r="267" spans="7:7" x14ac:dyDescent="0.25">
      <c r="G267" s="268"/>
    </row>
    <row r="268" spans="7:7" x14ac:dyDescent="0.25">
      <c r="G268" s="268"/>
    </row>
    <row r="269" spans="7:7" x14ac:dyDescent="0.25">
      <c r="G269" s="268"/>
    </row>
    <row r="270" spans="7:7" x14ac:dyDescent="0.25">
      <c r="G270" s="268"/>
    </row>
    <row r="271" spans="7:7" x14ac:dyDescent="0.25">
      <c r="G271" s="268"/>
    </row>
    <row r="272" spans="7:7" x14ac:dyDescent="0.25">
      <c r="G272" s="268"/>
    </row>
    <row r="273" spans="7:7" x14ac:dyDescent="0.25">
      <c r="G273" s="268"/>
    </row>
    <row r="274" spans="7:7" x14ac:dyDescent="0.25">
      <c r="G274" s="268"/>
    </row>
    <row r="275" spans="7:7" x14ac:dyDescent="0.25">
      <c r="G275" s="268"/>
    </row>
    <row r="276" spans="7:7" x14ac:dyDescent="0.25">
      <c r="G276" s="268"/>
    </row>
    <row r="277" spans="7:7" x14ac:dyDescent="0.25">
      <c r="G277" s="268"/>
    </row>
    <row r="278" spans="7:7" x14ac:dyDescent="0.25">
      <c r="G278" s="268"/>
    </row>
    <row r="279" spans="7:7" x14ac:dyDescent="0.25">
      <c r="G279" s="268"/>
    </row>
    <row r="280" spans="7:7" x14ac:dyDescent="0.25">
      <c r="G280" s="268"/>
    </row>
    <row r="281" spans="7:7" x14ac:dyDescent="0.25">
      <c r="G281" s="268"/>
    </row>
    <row r="282" spans="7:7" x14ac:dyDescent="0.25">
      <c r="G282" s="268"/>
    </row>
    <row r="283" spans="7:7" x14ac:dyDescent="0.25">
      <c r="G283" s="268"/>
    </row>
    <row r="284" spans="7:7" x14ac:dyDescent="0.25">
      <c r="G284" s="268"/>
    </row>
    <row r="285" spans="7:7" x14ac:dyDescent="0.25">
      <c r="G285" s="268"/>
    </row>
    <row r="286" spans="7:7" x14ac:dyDescent="0.25">
      <c r="G286" s="268"/>
    </row>
    <row r="287" spans="7:7" x14ac:dyDescent="0.25">
      <c r="G287" s="268"/>
    </row>
    <row r="288" spans="7:7" x14ac:dyDescent="0.25">
      <c r="G288" s="268"/>
    </row>
    <row r="289" spans="7:7" x14ac:dyDescent="0.25">
      <c r="G289" s="268"/>
    </row>
    <row r="290" spans="7:7" x14ac:dyDescent="0.25">
      <c r="G290" s="268"/>
    </row>
    <row r="291" spans="7:7" x14ac:dyDescent="0.25">
      <c r="G291" s="268"/>
    </row>
    <row r="292" spans="7:7" x14ac:dyDescent="0.25">
      <c r="G292" s="268"/>
    </row>
    <row r="293" spans="7:7" x14ac:dyDescent="0.25">
      <c r="G293" s="268"/>
    </row>
    <row r="294" spans="7:7" x14ac:dyDescent="0.25">
      <c r="G294" s="268"/>
    </row>
    <row r="295" spans="7:7" x14ac:dyDescent="0.25">
      <c r="G295" s="268"/>
    </row>
    <row r="296" spans="7:7" x14ac:dyDescent="0.25">
      <c r="G296" s="268"/>
    </row>
    <row r="297" spans="7:7" x14ac:dyDescent="0.25">
      <c r="G297" s="268"/>
    </row>
    <row r="298" spans="7:7" x14ac:dyDescent="0.25">
      <c r="G298" s="268"/>
    </row>
    <row r="299" spans="7:7" x14ac:dyDescent="0.25">
      <c r="G299" s="268"/>
    </row>
    <row r="300" spans="7:7" x14ac:dyDescent="0.25">
      <c r="G300" s="268"/>
    </row>
    <row r="301" spans="7:7" x14ac:dyDescent="0.25">
      <c r="G301" s="268"/>
    </row>
    <row r="302" spans="7:7" x14ac:dyDescent="0.25">
      <c r="G302" s="268"/>
    </row>
    <row r="303" spans="7:7" x14ac:dyDescent="0.25">
      <c r="G303" s="268"/>
    </row>
    <row r="304" spans="7:7" x14ac:dyDescent="0.25">
      <c r="G304" s="268"/>
    </row>
    <row r="305" spans="7:7" x14ac:dyDescent="0.25">
      <c r="G305" s="268"/>
    </row>
    <row r="306" spans="7:7" x14ac:dyDescent="0.25">
      <c r="G306" s="268"/>
    </row>
    <row r="307" spans="7:7" x14ac:dyDescent="0.25">
      <c r="G307" s="268"/>
    </row>
    <row r="308" spans="7:7" x14ac:dyDescent="0.25">
      <c r="G308" s="268"/>
    </row>
    <row r="309" spans="7:7" x14ac:dyDescent="0.25">
      <c r="G309" s="268"/>
    </row>
    <row r="310" spans="7:7" x14ac:dyDescent="0.25">
      <c r="G310" s="268"/>
    </row>
    <row r="311" spans="7:7" x14ac:dyDescent="0.25">
      <c r="G311" s="268"/>
    </row>
    <row r="312" spans="7:7" x14ac:dyDescent="0.25">
      <c r="G312" s="268"/>
    </row>
    <row r="313" spans="7:7" x14ac:dyDescent="0.25">
      <c r="G313" s="268"/>
    </row>
    <row r="314" spans="7:7" x14ac:dyDescent="0.25">
      <c r="G314" s="268"/>
    </row>
    <row r="315" spans="7:7" x14ac:dyDescent="0.25">
      <c r="G315" s="268"/>
    </row>
    <row r="316" spans="7:7" x14ac:dyDescent="0.25">
      <c r="G316" s="268"/>
    </row>
    <row r="317" spans="7:7" x14ac:dyDescent="0.25">
      <c r="G317" s="268"/>
    </row>
    <row r="318" spans="7:7" x14ac:dyDescent="0.25">
      <c r="G318" s="268"/>
    </row>
    <row r="319" spans="7:7" x14ac:dyDescent="0.25">
      <c r="G319" s="268"/>
    </row>
    <row r="320" spans="7:7" x14ac:dyDescent="0.25">
      <c r="G320" s="268"/>
    </row>
    <row r="321" spans="7:7" x14ac:dyDescent="0.25">
      <c r="G321" s="268"/>
    </row>
    <row r="322" spans="7:7" x14ac:dyDescent="0.25">
      <c r="G322" s="268"/>
    </row>
    <row r="323" spans="7:7" x14ac:dyDescent="0.25">
      <c r="G323" s="268"/>
    </row>
    <row r="324" spans="7:7" x14ac:dyDescent="0.25">
      <c r="G324" s="268"/>
    </row>
    <row r="325" spans="7:7" x14ac:dyDescent="0.25">
      <c r="G325" s="268"/>
    </row>
    <row r="326" spans="7:7" x14ac:dyDescent="0.25">
      <c r="G326" s="268"/>
    </row>
    <row r="327" spans="7:7" x14ac:dyDescent="0.25">
      <c r="G327" s="268"/>
    </row>
    <row r="328" spans="7:7" x14ac:dyDescent="0.25">
      <c r="G328" s="268"/>
    </row>
    <row r="329" spans="7:7" x14ac:dyDescent="0.25">
      <c r="G329" s="268"/>
    </row>
    <row r="330" spans="7:7" x14ac:dyDescent="0.25">
      <c r="G330" s="268"/>
    </row>
    <row r="331" spans="7:7" x14ac:dyDescent="0.25">
      <c r="G331" s="268"/>
    </row>
    <row r="332" spans="7:7" x14ac:dyDescent="0.25">
      <c r="G332" s="268"/>
    </row>
    <row r="333" spans="7:7" x14ac:dyDescent="0.25">
      <c r="G333" s="268"/>
    </row>
    <row r="334" spans="7:7" x14ac:dyDescent="0.25">
      <c r="G334" s="268"/>
    </row>
    <row r="335" spans="7:7" x14ac:dyDescent="0.25">
      <c r="G335" s="268"/>
    </row>
    <row r="336" spans="7:7" x14ac:dyDescent="0.25">
      <c r="G336" s="268"/>
    </row>
    <row r="337" spans="7:7" x14ac:dyDescent="0.25">
      <c r="G337" s="268"/>
    </row>
    <row r="338" spans="7:7" x14ac:dyDescent="0.25">
      <c r="G338" s="268"/>
    </row>
    <row r="339" spans="7:7" x14ac:dyDescent="0.25">
      <c r="G339" s="268"/>
    </row>
    <row r="340" spans="7:7" x14ac:dyDescent="0.25">
      <c r="G340" s="268"/>
    </row>
    <row r="341" spans="7:7" x14ac:dyDescent="0.25">
      <c r="G341" s="268"/>
    </row>
    <row r="342" spans="7:7" x14ac:dyDescent="0.25">
      <c r="G342" s="268"/>
    </row>
    <row r="343" spans="7:7" x14ac:dyDescent="0.25">
      <c r="G343" s="268"/>
    </row>
    <row r="344" spans="7:7" x14ac:dyDescent="0.25">
      <c r="G344" s="268"/>
    </row>
    <row r="345" spans="7:7" x14ac:dyDescent="0.25">
      <c r="G345" s="268"/>
    </row>
    <row r="346" spans="7:7" x14ac:dyDescent="0.25">
      <c r="G346" s="268"/>
    </row>
    <row r="347" spans="7:7" x14ac:dyDescent="0.25">
      <c r="G347" s="268"/>
    </row>
    <row r="348" spans="7:7" x14ac:dyDescent="0.25">
      <c r="G348" s="268"/>
    </row>
    <row r="349" spans="7:7" x14ac:dyDescent="0.25">
      <c r="G349" s="268"/>
    </row>
    <row r="350" spans="7:7" x14ac:dyDescent="0.25">
      <c r="G350" s="268"/>
    </row>
    <row r="351" spans="7:7" x14ac:dyDescent="0.25">
      <c r="G351" s="268"/>
    </row>
    <row r="352" spans="7:7" x14ac:dyDescent="0.25">
      <c r="G352" s="268"/>
    </row>
    <row r="353" spans="7:7" x14ac:dyDescent="0.25">
      <c r="G353" s="268"/>
    </row>
    <row r="354" spans="7:7" x14ac:dyDescent="0.25">
      <c r="G354" s="268"/>
    </row>
    <row r="355" spans="7:7" x14ac:dyDescent="0.25">
      <c r="G355" s="268"/>
    </row>
    <row r="356" spans="7:7" x14ac:dyDescent="0.25">
      <c r="G356" s="268"/>
    </row>
    <row r="357" spans="7:7" x14ac:dyDescent="0.25">
      <c r="G357" s="268"/>
    </row>
    <row r="358" spans="7:7" x14ac:dyDescent="0.25">
      <c r="G358" s="268"/>
    </row>
    <row r="359" spans="7:7" x14ac:dyDescent="0.25">
      <c r="G359" s="268"/>
    </row>
    <row r="360" spans="7:7" x14ac:dyDescent="0.25">
      <c r="G360" s="268"/>
    </row>
    <row r="361" spans="7:7" x14ac:dyDescent="0.25">
      <c r="G361" s="268"/>
    </row>
    <row r="362" spans="7:7" x14ac:dyDescent="0.25">
      <c r="G362" s="268"/>
    </row>
    <row r="363" spans="7:7" x14ac:dyDescent="0.25">
      <c r="G363" s="268"/>
    </row>
    <row r="364" spans="7:7" x14ac:dyDescent="0.25">
      <c r="G364" s="268"/>
    </row>
    <row r="365" spans="7:7" x14ac:dyDescent="0.25">
      <c r="G365" s="268"/>
    </row>
    <row r="366" spans="7:7" x14ac:dyDescent="0.25">
      <c r="G366" s="268"/>
    </row>
    <row r="367" spans="7:7" x14ac:dyDescent="0.25">
      <c r="G367" s="268"/>
    </row>
    <row r="368" spans="7:7" x14ac:dyDescent="0.25">
      <c r="G368" s="268"/>
    </row>
    <row r="369" spans="7:7" x14ac:dyDescent="0.25">
      <c r="G369" s="268"/>
    </row>
    <row r="370" spans="7:7" x14ac:dyDescent="0.25">
      <c r="G370" s="268"/>
    </row>
    <row r="371" spans="7:7" x14ac:dyDescent="0.25">
      <c r="G371" s="268"/>
    </row>
    <row r="372" spans="7:7" x14ac:dyDescent="0.25">
      <c r="G372" s="268"/>
    </row>
    <row r="373" spans="7:7" x14ac:dyDescent="0.25">
      <c r="G373" s="268"/>
    </row>
    <row r="374" spans="7:7" x14ac:dyDescent="0.25">
      <c r="G374" s="268"/>
    </row>
    <row r="375" spans="7:7" x14ac:dyDescent="0.25">
      <c r="G375" s="268"/>
    </row>
    <row r="376" spans="7:7" x14ac:dyDescent="0.25">
      <c r="G376" s="268"/>
    </row>
    <row r="377" spans="7:7" x14ac:dyDescent="0.25">
      <c r="G377" s="268"/>
    </row>
    <row r="378" spans="7:7" x14ac:dyDescent="0.25">
      <c r="G378" s="268"/>
    </row>
    <row r="379" spans="7:7" x14ac:dyDescent="0.25">
      <c r="G379" s="268"/>
    </row>
    <row r="380" spans="7:7" x14ac:dyDescent="0.25">
      <c r="G380" s="268"/>
    </row>
    <row r="381" spans="7:7" x14ac:dyDescent="0.25">
      <c r="G381" s="268"/>
    </row>
    <row r="382" spans="7:7" x14ac:dyDescent="0.25">
      <c r="G382" s="268"/>
    </row>
    <row r="383" spans="7:7" x14ac:dyDescent="0.25">
      <c r="G383" s="268"/>
    </row>
    <row r="384" spans="7:7" x14ac:dyDescent="0.25">
      <c r="G384" s="268"/>
    </row>
    <row r="385" spans="7:7" x14ac:dyDescent="0.25">
      <c r="G385" s="268"/>
    </row>
    <row r="386" spans="7:7" x14ac:dyDescent="0.25">
      <c r="G386" s="268"/>
    </row>
    <row r="387" spans="7:7" x14ac:dyDescent="0.25">
      <c r="G387" s="268"/>
    </row>
    <row r="388" spans="7:7" x14ac:dyDescent="0.25">
      <c r="G388" s="268"/>
    </row>
    <row r="389" spans="7:7" x14ac:dyDescent="0.25">
      <c r="G389" s="268"/>
    </row>
    <row r="390" spans="7:7" x14ac:dyDescent="0.25">
      <c r="G390" s="268"/>
    </row>
    <row r="391" spans="7:7" x14ac:dyDescent="0.25">
      <c r="G391" s="268"/>
    </row>
    <row r="392" spans="7:7" x14ac:dyDescent="0.25">
      <c r="G392" s="268"/>
    </row>
    <row r="393" spans="7:7" x14ac:dyDescent="0.25">
      <c r="G393" s="268"/>
    </row>
    <row r="394" spans="7:7" x14ac:dyDescent="0.25">
      <c r="G394" s="268"/>
    </row>
    <row r="395" spans="7:7" x14ac:dyDescent="0.25">
      <c r="G395" s="268"/>
    </row>
    <row r="396" spans="7:7" x14ac:dyDescent="0.25">
      <c r="G396" s="268"/>
    </row>
    <row r="397" spans="7:7" x14ac:dyDescent="0.25">
      <c r="G397" s="268"/>
    </row>
    <row r="398" spans="7:7" x14ac:dyDescent="0.25">
      <c r="G398" s="268"/>
    </row>
    <row r="399" spans="7:7" x14ac:dyDescent="0.25">
      <c r="G399" s="268"/>
    </row>
    <row r="400" spans="7:7" x14ac:dyDescent="0.25">
      <c r="G400" s="268"/>
    </row>
    <row r="401" spans="7:7" x14ac:dyDescent="0.25">
      <c r="G401" s="268"/>
    </row>
    <row r="402" spans="7:7" x14ac:dyDescent="0.25">
      <c r="G402" s="268"/>
    </row>
    <row r="403" spans="7:7" x14ac:dyDescent="0.25">
      <c r="G403" s="268"/>
    </row>
    <row r="404" spans="7:7" x14ac:dyDescent="0.25">
      <c r="G404" s="268"/>
    </row>
    <row r="405" spans="7:7" x14ac:dyDescent="0.25">
      <c r="G405" s="268"/>
    </row>
    <row r="406" spans="7:7" x14ac:dyDescent="0.25">
      <c r="G406" s="268"/>
    </row>
    <row r="407" spans="7:7" x14ac:dyDescent="0.25">
      <c r="G407" s="268"/>
    </row>
    <row r="408" spans="7:7" x14ac:dyDescent="0.25">
      <c r="G408" s="268"/>
    </row>
    <row r="409" spans="7:7" x14ac:dyDescent="0.25">
      <c r="G409" s="268"/>
    </row>
    <row r="410" spans="7:7" x14ac:dyDescent="0.25">
      <c r="G410" s="268"/>
    </row>
    <row r="411" spans="7:7" x14ac:dyDescent="0.25">
      <c r="G411" s="268"/>
    </row>
    <row r="412" spans="7:7" x14ac:dyDescent="0.25">
      <c r="G412" s="268"/>
    </row>
    <row r="413" spans="7:7" x14ac:dyDescent="0.25">
      <c r="G413" s="268"/>
    </row>
    <row r="414" spans="7:7" x14ac:dyDescent="0.25">
      <c r="G414" s="268"/>
    </row>
    <row r="415" spans="7:7" x14ac:dyDescent="0.25">
      <c r="G415" s="268"/>
    </row>
    <row r="416" spans="7:7" x14ac:dyDescent="0.25">
      <c r="G416" s="268"/>
    </row>
    <row r="417" spans="7:7" x14ac:dyDescent="0.25">
      <c r="G417" s="268"/>
    </row>
    <row r="418" spans="7:7" x14ac:dyDescent="0.25">
      <c r="G418" s="268"/>
    </row>
    <row r="419" spans="7:7" x14ac:dyDescent="0.25">
      <c r="G419" s="268"/>
    </row>
    <row r="420" spans="7:7" x14ac:dyDescent="0.25">
      <c r="G420" s="268"/>
    </row>
    <row r="421" spans="7:7" x14ac:dyDescent="0.25">
      <c r="G421" s="268"/>
    </row>
    <row r="422" spans="7:7" x14ac:dyDescent="0.25">
      <c r="G422" s="268"/>
    </row>
    <row r="423" spans="7:7" x14ac:dyDescent="0.25">
      <c r="G423" s="268"/>
    </row>
    <row r="424" spans="7:7" x14ac:dyDescent="0.25">
      <c r="G424" s="268"/>
    </row>
    <row r="425" spans="7:7" x14ac:dyDescent="0.25">
      <c r="G425" s="268"/>
    </row>
    <row r="426" spans="7:7" x14ac:dyDescent="0.25">
      <c r="G426" s="268"/>
    </row>
    <row r="427" spans="7:7" x14ac:dyDescent="0.25">
      <c r="G427" s="268"/>
    </row>
    <row r="428" spans="7:7" x14ac:dyDescent="0.25">
      <c r="G428" s="268"/>
    </row>
    <row r="429" spans="7:7" x14ac:dyDescent="0.25">
      <c r="G429" s="268"/>
    </row>
    <row r="430" spans="7:7" x14ac:dyDescent="0.25">
      <c r="G430" s="268"/>
    </row>
    <row r="431" spans="7:7" x14ac:dyDescent="0.25">
      <c r="G431" s="268"/>
    </row>
    <row r="432" spans="7:7" x14ac:dyDescent="0.25">
      <c r="G432" s="268"/>
    </row>
    <row r="433" spans="7:7" x14ac:dyDescent="0.25">
      <c r="G433" s="268"/>
    </row>
    <row r="434" spans="7:7" x14ac:dyDescent="0.25">
      <c r="G434" s="268"/>
    </row>
    <row r="435" spans="7:7" x14ac:dyDescent="0.25">
      <c r="G435" s="268"/>
    </row>
    <row r="436" spans="7:7" x14ac:dyDescent="0.25">
      <c r="G436" s="268"/>
    </row>
    <row r="437" spans="7:7" x14ac:dyDescent="0.25">
      <c r="G437" s="268"/>
    </row>
    <row r="438" spans="7:7" x14ac:dyDescent="0.25">
      <c r="G438" s="268"/>
    </row>
    <row r="439" spans="7:7" x14ac:dyDescent="0.25">
      <c r="G439" s="268"/>
    </row>
    <row r="440" spans="7:7" x14ac:dyDescent="0.25">
      <c r="G440" s="268"/>
    </row>
    <row r="441" spans="7:7" x14ac:dyDescent="0.25">
      <c r="G441" s="268"/>
    </row>
    <row r="442" spans="7:7" x14ac:dyDescent="0.25">
      <c r="G442" s="268"/>
    </row>
    <row r="443" spans="7:7" x14ac:dyDescent="0.25">
      <c r="G443" s="268"/>
    </row>
    <row r="444" spans="7:7" x14ac:dyDescent="0.25">
      <c r="G444" s="268"/>
    </row>
    <row r="445" spans="7:7" x14ac:dyDescent="0.25">
      <c r="G445" s="268"/>
    </row>
    <row r="446" spans="7:7" x14ac:dyDescent="0.25">
      <c r="G446" s="268"/>
    </row>
    <row r="447" spans="7:7" x14ac:dyDescent="0.25">
      <c r="G447" s="268"/>
    </row>
    <row r="448" spans="7:7" x14ac:dyDescent="0.25">
      <c r="G448" s="268"/>
    </row>
    <row r="449" spans="7:7" x14ac:dyDescent="0.25">
      <c r="G449" s="268"/>
    </row>
    <row r="450" spans="7:7" x14ac:dyDescent="0.25">
      <c r="G450" s="268"/>
    </row>
    <row r="451" spans="7:7" x14ac:dyDescent="0.25">
      <c r="G451" s="268"/>
    </row>
    <row r="452" spans="7:7" x14ac:dyDescent="0.25">
      <c r="G452" s="268"/>
    </row>
    <row r="453" spans="7:7" x14ac:dyDescent="0.25">
      <c r="G453" s="268"/>
    </row>
    <row r="454" spans="7:7" x14ac:dyDescent="0.25">
      <c r="G454" s="268"/>
    </row>
    <row r="455" spans="7:7" x14ac:dyDescent="0.25">
      <c r="G455" s="268"/>
    </row>
    <row r="456" spans="7:7" x14ac:dyDescent="0.25">
      <c r="G456" s="268"/>
    </row>
    <row r="457" spans="7:7" x14ac:dyDescent="0.25">
      <c r="G457" s="268"/>
    </row>
    <row r="458" spans="7:7" x14ac:dyDescent="0.25">
      <c r="G458" s="268"/>
    </row>
    <row r="459" spans="7:7" x14ac:dyDescent="0.25">
      <c r="G459" s="268"/>
    </row>
    <row r="460" spans="7:7" x14ac:dyDescent="0.25">
      <c r="G460" s="268"/>
    </row>
    <row r="461" spans="7:7" x14ac:dyDescent="0.25">
      <c r="G461" s="268"/>
    </row>
    <row r="462" spans="7:7" x14ac:dyDescent="0.25">
      <c r="G462" s="268"/>
    </row>
    <row r="463" spans="7:7" x14ac:dyDescent="0.25">
      <c r="G463" s="268"/>
    </row>
    <row r="464" spans="7:7" x14ac:dyDescent="0.25">
      <c r="G464" s="268"/>
    </row>
    <row r="465" spans="7:7" x14ac:dyDescent="0.25">
      <c r="G465" s="268"/>
    </row>
    <row r="466" spans="7:7" x14ac:dyDescent="0.25">
      <c r="G466" s="268"/>
    </row>
    <row r="467" spans="7:7" x14ac:dyDescent="0.25">
      <c r="G467" s="268"/>
    </row>
    <row r="468" spans="7:7" x14ac:dyDescent="0.25">
      <c r="G468" s="268"/>
    </row>
    <row r="469" spans="7:7" x14ac:dyDescent="0.25">
      <c r="G469" s="268"/>
    </row>
    <row r="470" spans="7:7" x14ac:dyDescent="0.25">
      <c r="G470" s="268"/>
    </row>
    <row r="471" spans="7:7" x14ac:dyDescent="0.25">
      <c r="G471" s="268"/>
    </row>
    <row r="472" spans="7:7" x14ac:dyDescent="0.25">
      <c r="G472" s="268"/>
    </row>
    <row r="473" spans="7:7" x14ac:dyDescent="0.25">
      <c r="G473" s="268"/>
    </row>
    <row r="474" spans="7:7" x14ac:dyDescent="0.25">
      <c r="G474" s="268"/>
    </row>
    <row r="475" spans="7:7" x14ac:dyDescent="0.25">
      <c r="G475" s="268"/>
    </row>
    <row r="476" spans="7:7" x14ac:dyDescent="0.25">
      <c r="G476" s="268"/>
    </row>
    <row r="477" spans="7:7" x14ac:dyDescent="0.25">
      <c r="G477" s="268"/>
    </row>
    <row r="478" spans="7:7" x14ac:dyDescent="0.25">
      <c r="G478" s="268"/>
    </row>
    <row r="479" spans="7:7" x14ac:dyDescent="0.25">
      <c r="G479" s="268"/>
    </row>
    <row r="480" spans="7:7" x14ac:dyDescent="0.25">
      <c r="G480" s="268"/>
    </row>
    <row r="481" spans="7:7" x14ac:dyDescent="0.25">
      <c r="G481" s="268"/>
    </row>
    <row r="482" spans="7:7" x14ac:dyDescent="0.25">
      <c r="G482" s="268"/>
    </row>
    <row r="483" spans="7:7" x14ac:dyDescent="0.25">
      <c r="G483" s="268"/>
    </row>
    <row r="484" spans="7:7" x14ac:dyDescent="0.25">
      <c r="G484" s="268"/>
    </row>
    <row r="485" spans="7:7" x14ac:dyDescent="0.25">
      <c r="G485" s="268"/>
    </row>
    <row r="486" spans="7:7" x14ac:dyDescent="0.25">
      <c r="G486" s="268"/>
    </row>
    <row r="487" spans="7:7" x14ac:dyDescent="0.25">
      <c r="G487" s="268"/>
    </row>
    <row r="488" spans="7:7" x14ac:dyDescent="0.25">
      <c r="G488" s="268"/>
    </row>
    <row r="489" spans="7:7" x14ac:dyDescent="0.25">
      <c r="G489" s="268"/>
    </row>
    <row r="490" spans="7:7" x14ac:dyDescent="0.25">
      <c r="G490" s="268"/>
    </row>
    <row r="491" spans="7:7" x14ac:dyDescent="0.25">
      <c r="G491" s="268"/>
    </row>
    <row r="492" spans="7:7" x14ac:dyDescent="0.25">
      <c r="G492" s="268"/>
    </row>
    <row r="493" spans="7:7" x14ac:dyDescent="0.25">
      <c r="G493" s="268"/>
    </row>
    <row r="494" spans="7:7" x14ac:dyDescent="0.25">
      <c r="G494" s="268"/>
    </row>
    <row r="495" spans="7:7" x14ac:dyDescent="0.25">
      <c r="G495" s="268"/>
    </row>
    <row r="496" spans="7:7" x14ac:dyDescent="0.25">
      <c r="G496" s="268"/>
    </row>
    <row r="497" spans="7:7" x14ac:dyDescent="0.25">
      <c r="G497" s="268"/>
    </row>
    <row r="498" spans="7:7" x14ac:dyDescent="0.25">
      <c r="G498" s="268"/>
    </row>
    <row r="499" spans="7:7" x14ac:dyDescent="0.25">
      <c r="G499" s="268"/>
    </row>
    <row r="500" spans="7:7" x14ac:dyDescent="0.25">
      <c r="G500" s="268"/>
    </row>
    <row r="501" spans="7:7" x14ac:dyDescent="0.25">
      <c r="G501" s="268"/>
    </row>
    <row r="502" spans="7:7" x14ac:dyDescent="0.25">
      <c r="G502" s="268"/>
    </row>
    <row r="503" spans="7:7" x14ac:dyDescent="0.25">
      <c r="G503" s="268"/>
    </row>
    <row r="504" spans="7:7" x14ac:dyDescent="0.25">
      <c r="G504" s="268"/>
    </row>
    <row r="505" spans="7:7" x14ac:dyDescent="0.25">
      <c r="G505" s="268"/>
    </row>
    <row r="506" spans="7:7" x14ac:dyDescent="0.25">
      <c r="G506" s="268"/>
    </row>
    <row r="507" spans="7:7" x14ac:dyDescent="0.25">
      <c r="G507" s="268"/>
    </row>
    <row r="508" spans="7:7" x14ac:dyDescent="0.25">
      <c r="G508" s="268"/>
    </row>
    <row r="509" spans="7:7" x14ac:dyDescent="0.25">
      <c r="G509" s="268"/>
    </row>
    <row r="510" spans="7:7" x14ac:dyDescent="0.25">
      <c r="G510" s="268"/>
    </row>
    <row r="511" spans="7:7" x14ac:dyDescent="0.25">
      <c r="G511" s="268"/>
    </row>
    <row r="512" spans="7:7" x14ac:dyDescent="0.25">
      <c r="G512" s="268"/>
    </row>
    <row r="513" spans="7:7" x14ac:dyDescent="0.25">
      <c r="G513" s="268"/>
    </row>
    <row r="514" spans="7:7" x14ac:dyDescent="0.25">
      <c r="G514" s="268"/>
    </row>
    <row r="515" spans="7:7" x14ac:dyDescent="0.25">
      <c r="G515" s="268"/>
    </row>
    <row r="516" spans="7:7" x14ac:dyDescent="0.25">
      <c r="G516" s="268"/>
    </row>
    <row r="517" spans="7:7" x14ac:dyDescent="0.25">
      <c r="G517" s="268"/>
    </row>
    <row r="518" spans="7:7" x14ac:dyDescent="0.25">
      <c r="G518" s="268"/>
    </row>
    <row r="519" spans="7:7" x14ac:dyDescent="0.25">
      <c r="G519" s="268"/>
    </row>
    <row r="520" spans="7:7" x14ac:dyDescent="0.25">
      <c r="G520" s="268"/>
    </row>
    <row r="521" spans="7:7" x14ac:dyDescent="0.25">
      <c r="G521" s="268"/>
    </row>
    <row r="522" spans="7:7" x14ac:dyDescent="0.25">
      <c r="G522" s="268"/>
    </row>
    <row r="523" spans="7:7" x14ac:dyDescent="0.25">
      <c r="G523" s="268"/>
    </row>
    <row r="524" spans="7:7" x14ac:dyDescent="0.25">
      <c r="G524" s="268"/>
    </row>
    <row r="525" spans="7:7" x14ac:dyDescent="0.25">
      <c r="G525" s="268"/>
    </row>
    <row r="526" spans="7:7" x14ac:dyDescent="0.25">
      <c r="G526" s="268"/>
    </row>
    <row r="527" spans="7:7" x14ac:dyDescent="0.25">
      <c r="G527" s="268"/>
    </row>
    <row r="528" spans="7:7" x14ac:dyDescent="0.25">
      <c r="G528" s="268"/>
    </row>
    <row r="529" spans="7:7" x14ac:dyDescent="0.25">
      <c r="G529" s="268"/>
    </row>
    <row r="530" spans="7:7" x14ac:dyDescent="0.25">
      <c r="G530" s="268"/>
    </row>
    <row r="531" spans="7:7" x14ac:dyDescent="0.25">
      <c r="G531" s="268"/>
    </row>
    <row r="532" spans="7:7" x14ac:dyDescent="0.25">
      <c r="G532" s="268"/>
    </row>
    <row r="533" spans="7:7" x14ac:dyDescent="0.25">
      <c r="G533" s="268"/>
    </row>
    <row r="534" spans="7:7" x14ac:dyDescent="0.25">
      <c r="G534" s="268"/>
    </row>
    <row r="535" spans="7:7" x14ac:dyDescent="0.25">
      <c r="G535" s="268"/>
    </row>
    <row r="536" spans="7:7" x14ac:dyDescent="0.25">
      <c r="G536" s="268"/>
    </row>
    <row r="537" spans="7:7" x14ac:dyDescent="0.25">
      <c r="G537" s="268"/>
    </row>
    <row r="538" spans="7:7" x14ac:dyDescent="0.25">
      <c r="G538" s="268"/>
    </row>
    <row r="539" spans="7:7" x14ac:dyDescent="0.25">
      <c r="G539" s="268"/>
    </row>
    <row r="540" spans="7:7" x14ac:dyDescent="0.25">
      <c r="G540" s="268"/>
    </row>
    <row r="541" spans="7:7" x14ac:dyDescent="0.25">
      <c r="G541" s="268"/>
    </row>
    <row r="542" spans="7:7" x14ac:dyDescent="0.25">
      <c r="G542" s="268"/>
    </row>
    <row r="543" spans="7:7" x14ac:dyDescent="0.25">
      <c r="G543" s="268"/>
    </row>
    <row r="544" spans="7:7" x14ac:dyDescent="0.25">
      <c r="G544" s="268"/>
    </row>
    <row r="545" spans="7:7" x14ac:dyDescent="0.25">
      <c r="G545" s="268"/>
    </row>
    <row r="546" spans="7:7" x14ac:dyDescent="0.25">
      <c r="G546" s="268"/>
    </row>
    <row r="547" spans="7:7" x14ac:dyDescent="0.25">
      <c r="G547" s="268"/>
    </row>
    <row r="548" spans="7:7" x14ac:dyDescent="0.25">
      <c r="G548" s="268"/>
    </row>
    <row r="549" spans="7:7" x14ac:dyDescent="0.25">
      <c r="G549" s="268"/>
    </row>
    <row r="550" spans="7:7" x14ac:dyDescent="0.25">
      <c r="G550" s="268"/>
    </row>
    <row r="551" spans="7:7" x14ac:dyDescent="0.25">
      <c r="G551" s="268"/>
    </row>
    <row r="552" spans="7:7" x14ac:dyDescent="0.25">
      <c r="G552" s="268"/>
    </row>
    <row r="553" spans="7:7" x14ac:dyDescent="0.25">
      <c r="G553" s="268"/>
    </row>
    <row r="554" spans="7:7" x14ac:dyDescent="0.25">
      <c r="G554" s="268"/>
    </row>
    <row r="555" spans="7:7" x14ac:dyDescent="0.25">
      <c r="G555" s="268"/>
    </row>
    <row r="556" spans="7:7" x14ac:dyDescent="0.25">
      <c r="G556" s="268"/>
    </row>
    <row r="557" spans="7:7" x14ac:dyDescent="0.25">
      <c r="G557" s="268"/>
    </row>
    <row r="558" spans="7:7" x14ac:dyDescent="0.25">
      <c r="G558" s="268"/>
    </row>
    <row r="559" spans="7:7" x14ac:dyDescent="0.25">
      <c r="G559" s="268"/>
    </row>
    <row r="560" spans="7:7" x14ac:dyDescent="0.25">
      <c r="G560" s="268"/>
    </row>
    <row r="561" spans="7:7" x14ac:dyDescent="0.25">
      <c r="G561" s="268"/>
    </row>
    <row r="562" spans="7:7" x14ac:dyDescent="0.25">
      <c r="G562" s="268"/>
    </row>
    <row r="563" spans="7:7" x14ac:dyDescent="0.25">
      <c r="G563" s="268"/>
    </row>
    <row r="564" spans="7:7" x14ac:dyDescent="0.25">
      <c r="G564" s="268"/>
    </row>
    <row r="565" spans="7:7" x14ac:dyDescent="0.25">
      <c r="G565" s="268"/>
    </row>
    <row r="566" spans="7:7" x14ac:dyDescent="0.25">
      <c r="G566" s="268"/>
    </row>
    <row r="567" spans="7:7" x14ac:dyDescent="0.25">
      <c r="G567" s="268"/>
    </row>
    <row r="568" spans="7:7" x14ac:dyDescent="0.25">
      <c r="G568" s="268"/>
    </row>
    <row r="569" spans="7:7" x14ac:dyDescent="0.25">
      <c r="G569" s="268"/>
    </row>
    <row r="570" spans="7:7" x14ac:dyDescent="0.25">
      <c r="G570" s="268"/>
    </row>
    <row r="571" spans="7:7" x14ac:dyDescent="0.25">
      <c r="G571" s="268"/>
    </row>
    <row r="572" spans="7:7" x14ac:dyDescent="0.25">
      <c r="G572" s="268"/>
    </row>
    <row r="573" spans="7:7" x14ac:dyDescent="0.25">
      <c r="G573" s="268"/>
    </row>
    <row r="574" spans="7:7" x14ac:dyDescent="0.25">
      <c r="G574" s="268"/>
    </row>
    <row r="575" spans="7:7" x14ac:dyDescent="0.25">
      <c r="G575" s="268"/>
    </row>
    <row r="576" spans="7:7" x14ac:dyDescent="0.25">
      <c r="G576" s="268"/>
    </row>
    <row r="577" spans="7:7" x14ac:dyDescent="0.25">
      <c r="G577" s="268"/>
    </row>
    <row r="578" spans="7:7" x14ac:dyDescent="0.25">
      <c r="G578" s="268"/>
    </row>
    <row r="579" spans="7:7" x14ac:dyDescent="0.25">
      <c r="G579" s="268"/>
    </row>
    <row r="580" spans="7:7" x14ac:dyDescent="0.25">
      <c r="G580" s="268"/>
    </row>
    <row r="581" spans="7:7" x14ac:dyDescent="0.25">
      <c r="G581" s="268"/>
    </row>
    <row r="582" spans="7:7" x14ac:dyDescent="0.25">
      <c r="G582" s="268"/>
    </row>
    <row r="583" spans="7:7" x14ac:dyDescent="0.25">
      <c r="G583" s="268"/>
    </row>
    <row r="584" spans="7:7" x14ac:dyDescent="0.25">
      <c r="G584" s="268"/>
    </row>
    <row r="585" spans="7:7" x14ac:dyDescent="0.25">
      <c r="G585" s="268"/>
    </row>
    <row r="586" spans="7:7" x14ac:dyDescent="0.25">
      <c r="G586" s="268"/>
    </row>
    <row r="587" spans="7:7" x14ac:dyDescent="0.25">
      <c r="G587" s="268"/>
    </row>
    <row r="588" spans="7:7" x14ac:dyDescent="0.25">
      <c r="G588" s="268"/>
    </row>
    <row r="589" spans="7:7" x14ac:dyDescent="0.25">
      <c r="G589" s="268"/>
    </row>
    <row r="590" spans="7:7" x14ac:dyDescent="0.25">
      <c r="G590" s="268"/>
    </row>
    <row r="591" spans="7:7" x14ac:dyDescent="0.25">
      <c r="G591" s="268"/>
    </row>
    <row r="592" spans="7:7" x14ac:dyDescent="0.25">
      <c r="G592" s="268"/>
    </row>
    <row r="593" spans="7:7" x14ac:dyDescent="0.25">
      <c r="G593" s="268"/>
    </row>
    <row r="594" spans="7:7" x14ac:dyDescent="0.25">
      <c r="G594" s="268"/>
    </row>
    <row r="595" spans="7:7" x14ac:dyDescent="0.25">
      <c r="G595" s="268"/>
    </row>
    <row r="596" spans="7:7" x14ac:dyDescent="0.25">
      <c r="G596" s="268"/>
    </row>
    <row r="597" spans="7:7" x14ac:dyDescent="0.25">
      <c r="G597" s="268"/>
    </row>
    <row r="598" spans="7:7" x14ac:dyDescent="0.25">
      <c r="G598" s="268"/>
    </row>
    <row r="599" spans="7:7" x14ac:dyDescent="0.25">
      <c r="G599" s="268"/>
    </row>
    <row r="600" spans="7:7" x14ac:dyDescent="0.25">
      <c r="G600" s="268"/>
    </row>
    <row r="601" spans="7:7" x14ac:dyDescent="0.25">
      <c r="G601" s="268"/>
    </row>
    <row r="602" spans="7:7" x14ac:dyDescent="0.25">
      <c r="G602" s="268"/>
    </row>
    <row r="603" spans="7:7" x14ac:dyDescent="0.25">
      <c r="G603" s="268"/>
    </row>
    <row r="604" spans="7:7" x14ac:dyDescent="0.25">
      <c r="G604" s="268"/>
    </row>
    <row r="605" spans="7:7" x14ac:dyDescent="0.25">
      <c r="G605" s="268"/>
    </row>
    <row r="606" spans="7:7" x14ac:dyDescent="0.25">
      <c r="G606" s="268"/>
    </row>
    <row r="607" spans="7:7" x14ac:dyDescent="0.25">
      <c r="G607" s="268"/>
    </row>
    <row r="608" spans="7:7" x14ac:dyDescent="0.25">
      <c r="G608" s="268"/>
    </row>
    <row r="609" spans="7:7" x14ac:dyDescent="0.25">
      <c r="G609" s="268"/>
    </row>
    <row r="610" spans="7:7" x14ac:dyDescent="0.25">
      <c r="G610" s="268"/>
    </row>
    <row r="611" spans="7:7" x14ac:dyDescent="0.25">
      <c r="G611" s="268"/>
    </row>
    <row r="612" spans="7:7" x14ac:dyDescent="0.25">
      <c r="G612" s="268"/>
    </row>
    <row r="613" spans="7:7" x14ac:dyDescent="0.25">
      <c r="G613" s="268"/>
    </row>
    <row r="614" spans="7:7" x14ac:dyDescent="0.25">
      <c r="G614" s="268"/>
    </row>
    <row r="615" spans="7:7" x14ac:dyDescent="0.25">
      <c r="G615" s="268"/>
    </row>
    <row r="616" spans="7:7" x14ac:dyDescent="0.25">
      <c r="G616" s="268"/>
    </row>
    <row r="617" spans="7:7" x14ac:dyDescent="0.25">
      <c r="G617" s="268"/>
    </row>
    <row r="618" spans="7:7" x14ac:dyDescent="0.25">
      <c r="G618" s="268"/>
    </row>
    <row r="619" spans="7:7" x14ac:dyDescent="0.25">
      <c r="G619" s="268"/>
    </row>
    <row r="620" spans="7:7" x14ac:dyDescent="0.25">
      <c r="G620" s="268"/>
    </row>
    <row r="621" spans="7:7" x14ac:dyDescent="0.25">
      <c r="G621" s="268"/>
    </row>
    <row r="622" spans="7:7" x14ac:dyDescent="0.25">
      <c r="G622" s="268"/>
    </row>
    <row r="623" spans="7:7" x14ac:dyDescent="0.25">
      <c r="G623" s="268"/>
    </row>
    <row r="624" spans="7:7" x14ac:dyDescent="0.25">
      <c r="G624" s="268"/>
    </row>
    <row r="625" spans="7:7" x14ac:dyDescent="0.25">
      <c r="G625" s="268"/>
    </row>
    <row r="626" spans="7:7" x14ac:dyDescent="0.25">
      <c r="G626" s="268"/>
    </row>
    <row r="627" spans="7:7" x14ac:dyDescent="0.25">
      <c r="G627" s="268"/>
    </row>
    <row r="628" spans="7:7" x14ac:dyDescent="0.25">
      <c r="G628" s="268"/>
    </row>
    <row r="629" spans="7:7" x14ac:dyDescent="0.25">
      <c r="G629" s="268"/>
    </row>
    <row r="630" spans="7:7" x14ac:dyDescent="0.25">
      <c r="G630" s="268"/>
    </row>
    <row r="631" spans="7:7" x14ac:dyDescent="0.25">
      <c r="G631" s="268"/>
    </row>
    <row r="632" spans="7:7" x14ac:dyDescent="0.25">
      <c r="G632" s="268"/>
    </row>
    <row r="633" spans="7:7" x14ac:dyDescent="0.25">
      <c r="G633" s="268"/>
    </row>
    <row r="634" spans="7:7" x14ac:dyDescent="0.25">
      <c r="G634" s="268"/>
    </row>
    <row r="635" spans="7:7" x14ac:dyDescent="0.25">
      <c r="G635" s="268"/>
    </row>
    <row r="636" spans="7:7" x14ac:dyDescent="0.25">
      <c r="G636" s="268"/>
    </row>
    <row r="637" spans="7:7" x14ac:dyDescent="0.25">
      <c r="G637" s="268"/>
    </row>
    <row r="638" spans="7:7" x14ac:dyDescent="0.25">
      <c r="G638" s="268"/>
    </row>
    <row r="639" spans="7:7" x14ac:dyDescent="0.25">
      <c r="G639" s="268"/>
    </row>
    <row r="640" spans="7:7" x14ac:dyDescent="0.25">
      <c r="G640" s="268"/>
    </row>
    <row r="641" spans="7:7" x14ac:dyDescent="0.25">
      <c r="G641" s="268"/>
    </row>
    <row r="642" spans="7:7" x14ac:dyDescent="0.25">
      <c r="G642" s="268"/>
    </row>
    <row r="643" spans="7:7" x14ac:dyDescent="0.25">
      <c r="G643" s="268"/>
    </row>
    <row r="644" spans="7:7" x14ac:dyDescent="0.25">
      <c r="G644" s="268"/>
    </row>
    <row r="645" spans="7:7" x14ac:dyDescent="0.25">
      <c r="G645" s="268"/>
    </row>
    <row r="646" spans="7:7" x14ac:dyDescent="0.25">
      <c r="G646" s="268"/>
    </row>
    <row r="647" spans="7:7" x14ac:dyDescent="0.25">
      <c r="G647" s="268"/>
    </row>
    <row r="648" spans="7:7" x14ac:dyDescent="0.25">
      <c r="G648" s="268"/>
    </row>
    <row r="649" spans="7:7" x14ac:dyDescent="0.25">
      <c r="G649" s="268"/>
    </row>
    <row r="650" spans="7:7" x14ac:dyDescent="0.25">
      <c r="G650" s="268"/>
    </row>
    <row r="651" spans="7:7" x14ac:dyDescent="0.25">
      <c r="G651" s="268"/>
    </row>
    <row r="652" spans="7:7" x14ac:dyDescent="0.25">
      <c r="G652" s="268"/>
    </row>
    <row r="653" spans="7:7" x14ac:dyDescent="0.25">
      <c r="G653" s="268"/>
    </row>
    <row r="654" spans="7:7" x14ac:dyDescent="0.25">
      <c r="G654" s="268"/>
    </row>
    <row r="655" spans="7:7" x14ac:dyDescent="0.25">
      <c r="G655" s="268"/>
    </row>
    <row r="656" spans="7:7" x14ac:dyDescent="0.25">
      <c r="G656" s="268"/>
    </row>
    <row r="657" spans="7:7" x14ac:dyDescent="0.25">
      <c r="G657" s="268"/>
    </row>
    <row r="658" spans="7:7" x14ac:dyDescent="0.25">
      <c r="G658" s="268"/>
    </row>
    <row r="659" spans="7:7" x14ac:dyDescent="0.25">
      <c r="G659" s="268"/>
    </row>
    <row r="660" spans="7:7" x14ac:dyDescent="0.25">
      <c r="G660" s="268"/>
    </row>
    <row r="661" spans="7:7" x14ac:dyDescent="0.25">
      <c r="G661" s="268"/>
    </row>
    <row r="662" spans="7:7" x14ac:dyDescent="0.25">
      <c r="G662" s="268"/>
    </row>
    <row r="663" spans="7:7" x14ac:dyDescent="0.25">
      <c r="G663" s="268"/>
    </row>
    <row r="664" spans="7:7" x14ac:dyDescent="0.25">
      <c r="G664" s="268"/>
    </row>
    <row r="665" spans="7:7" x14ac:dyDescent="0.25">
      <c r="G665" s="268"/>
    </row>
    <row r="666" spans="7:7" x14ac:dyDescent="0.25">
      <c r="G666" s="268"/>
    </row>
    <row r="667" spans="7:7" x14ac:dyDescent="0.25">
      <c r="G667" s="268"/>
    </row>
    <row r="668" spans="7:7" x14ac:dyDescent="0.25">
      <c r="G668" s="268"/>
    </row>
    <row r="669" spans="7:7" x14ac:dyDescent="0.25">
      <c r="G669" s="268"/>
    </row>
    <row r="670" spans="7:7" x14ac:dyDescent="0.25">
      <c r="G670" s="268"/>
    </row>
    <row r="671" spans="7:7" x14ac:dyDescent="0.25">
      <c r="G671" s="268"/>
    </row>
    <row r="672" spans="7:7" x14ac:dyDescent="0.25">
      <c r="G672" s="268"/>
    </row>
    <row r="673" spans="7:7" x14ac:dyDescent="0.25">
      <c r="G673" s="268"/>
    </row>
    <row r="674" spans="7:7" x14ac:dyDescent="0.25">
      <c r="G674" s="268"/>
    </row>
    <row r="675" spans="7:7" x14ac:dyDescent="0.25">
      <c r="G675" s="268"/>
    </row>
    <row r="676" spans="7:7" x14ac:dyDescent="0.25">
      <c r="G676" s="268"/>
    </row>
    <row r="677" spans="7:7" x14ac:dyDescent="0.25">
      <c r="G677" s="268"/>
    </row>
    <row r="678" spans="7:7" x14ac:dyDescent="0.25">
      <c r="G678" s="268"/>
    </row>
    <row r="679" spans="7:7" x14ac:dyDescent="0.25">
      <c r="G679" s="268"/>
    </row>
    <row r="680" spans="7:7" x14ac:dyDescent="0.25">
      <c r="G680" s="268"/>
    </row>
    <row r="681" spans="7:7" x14ac:dyDescent="0.25">
      <c r="G681" s="268"/>
    </row>
    <row r="682" spans="7:7" x14ac:dyDescent="0.25">
      <c r="G682" s="268"/>
    </row>
    <row r="683" spans="7:7" x14ac:dyDescent="0.25">
      <c r="G683" s="268"/>
    </row>
    <row r="684" spans="7:7" x14ac:dyDescent="0.25">
      <c r="G684" s="268"/>
    </row>
    <row r="685" spans="7:7" x14ac:dyDescent="0.25">
      <c r="G685" s="268"/>
    </row>
    <row r="686" spans="7:7" x14ac:dyDescent="0.25">
      <c r="G686" s="268"/>
    </row>
    <row r="687" spans="7:7" x14ac:dyDescent="0.25">
      <c r="G687" s="268"/>
    </row>
    <row r="688" spans="7:7" x14ac:dyDescent="0.25">
      <c r="G688" s="268"/>
    </row>
    <row r="689" spans="7:7" x14ac:dyDescent="0.25">
      <c r="G689" s="268"/>
    </row>
    <row r="690" spans="7:7" x14ac:dyDescent="0.25">
      <c r="G690" s="268"/>
    </row>
    <row r="691" spans="7:7" x14ac:dyDescent="0.25">
      <c r="G691" s="268"/>
    </row>
    <row r="692" spans="7:7" x14ac:dyDescent="0.25">
      <c r="G692" s="268"/>
    </row>
    <row r="693" spans="7:7" x14ac:dyDescent="0.25">
      <c r="G693" s="268"/>
    </row>
    <row r="694" spans="7:7" x14ac:dyDescent="0.25">
      <c r="G694" s="268"/>
    </row>
    <row r="695" spans="7:7" x14ac:dyDescent="0.25">
      <c r="G695" s="268"/>
    </row>
    <row r="696" spans="7:7" x14ac:dyDescent="0.25">
      <c r="G696" s="268"/>
    </row>
    <row r="697" spans="7:7" x14ac:dyDescent="0.25">
      <c r="G697" s="268"/>
    </row>
    <row r="698" spans="7:7" x14ac:dyDescent="0.25">
      <c r="G698" s="268"/>
    </row>
    <row r="699" spans="7:7" x14ac:dyDescent="0.25">
      <c r="G699" s="268"/>
    </row>
    <row r="700" spans="7:7" x14ac:dyDescent="0.25">
      <c r="G700" s="268"/>
    </row>
    <row r="701" spans="7:7" x14ac:dyDescent="0.25">
      <c r="G701" s="268"/>
    </row>
    <row r="702" spans="7:7" x14ac:dyDescent="0.25">
      <c r="G702" s="268"/>
    </row>
    <row r="703" spans="7:7" x14ac:dyDescent="0.25">
      <c r="G703" s="268"/>
    </row>
    <row r="704" spans="7:7" x14ac:dyDescent="0.25">
      <c r="G704" s="268"/>
    </row>
    <row r="705" spans="7:7" x14ac:dyDescent="0.25">
      <c r="G705" s="268"/>
    </row>
    <row r="706" spans="7:7" x14ac:dyDescent="0.25">
      <c r="G706" s="268"/>
    </row>
    <row r="707" spans="7:7" x14ac:dyDescent="0.25">
      <c r="G707" s="268"/>
    </row>
    <row r="708" spans="7:7" x14ac:dyDescent="0.25">
      <c r="G708" s="268"/>
    </row>
    <row r="709" spans="7:7" x14ac:dyDescent="0.25">
      <c r="G709" s="268"/>
    </row>
    <row r="710" spans="7:7" x14ac:dyDescent="0.25">
      <c r="G710" s="268"/>
    </row>
    <row r="711" spans="7:7" x14ac:dyDescent="0.25">
      <c r="G711" s="268"/>
    </row>
    <row r="712" spans="7:7" x14ac:dyDescent="0.25">
      <c r="G712" s="268"/>
    </row>
    <row r="713" spans="7:7" x14ac:dyDescent="0.25">
      <c r="G713" s="268"/>
    </row>
    <row r="714" spans="7:7" x14ac:dyDescent="0.25">
      <c r="G714" s="268"/>
    </row>
    <row r="715" spans="7:7" x14ac:dyDescent="0.25">
      <c r="G715" s="268"/>
    </row>
    <row r="716" spans="7:7" x14ac:dyDescent="0.25">
      <c r="G716" s="268"/>
    </row>
    <row r="717" spans="7:7" x14ac:dyDescent="0.25">
      <c r="G717" s="268"/>
    </row>
    <row r="718" spans="7:7" x14ac:dyDescent="0.25">
      <c r="G718" s="268"/>
    </row>
    <row r="719" spans="7:7" x14ac:dyDescent="0.25">
      <c r="G719" s="268"/>
    </row>
    <row r="720" spans="7:7" x14ac:dyDescent="0.25">
      <c r="G720" s="268"/>
    </row>
    <row r="721" spans="7:7" x14ac:dyDescent="0.25">
      <c r="G721" s="268"/>
    </row>
    <row r="722" spans="7:7" x14ac:dyDescent="0.25">
      <c r="G722" s="268"/>
    </row>
    <row r="723" spans="7:7" x14ac:dyDescent="0.25">
      <c r="G723" s="268"/>
    </row>
    <row r="724" spans="7:7" x14ac:dyDescent="0.25">
      <c r="G724" s="268"/>
    </row>
    <row r="725" spans="7:7" x14ac:dyDescent="0.25">
      <c r="G725" s="268"/>
    </row>
    <row r="726" spans="7:7" x14ac:dyDescent="0.25">
      <c r="G726" s="268"/>
    </row>
    <row r="727" spans="7:7" x14ac:dyDescent="0.25">
      <c r="G727" s="268"/>
    </row>
    <row r="728" spans="7:7" x14ac:dyDescent="0.25">
      <c r="G728" s="268"/>
    </row>
    <row r="729" spans="7:7" x14ac:dyDescent="0.25">
      <c r="G729" s="268"/>
    </row>
    <row r="730" spans="7:7" x14ac:dyDescent="0.25">
      <c r="G730" s="268"/>
    </row>
    <row r="731" spans="7:7" x14ac:dyDescent="0.25">
      <c r="G731" s="268"/>
    </row>
    <row r="732" spans="7:7" x14ac:dyDescent="0.25">
      <c r="G732" s="268"/>
    </row>
    <row r="733" spans="7:7" x14ac:dyDescent="0.25">
      <c r="G733" s="268"/>
    </row>
    <row r="734" spans="7:7" x14ac:dyDescent="0.25">
      <c r="G734" s="268"/>
    </row>
    <row r="735" spans="7:7" x14ac:dyDescent="0.25">
      <c r="G735" s="268"/>
    </row>
    <row r="736" spans="7:7" x14ac:dyDescent="0.25">
      <c r="G736" s="268"/>
    </row>
    <row r="737" spans="7:7" x14ac:dyDescent="0.25">
      <c r="G737" s="268"/>
    </row>
    <row r="738" spans="7:7" x14ac:dyDescent="0.25">
      <c r="G738" s="268"/>
    </row>
    <row r="739" spans="7:7" x14ac:dyDescent="0.25">
      <c r="G739" s="268"/>
    </row>
    <row r="740" spans="7:7" x14ac:dyDescent="0.25">
      <c r="G740" s="268"/>
    </row>
    <row r="741" spans="7:7" x14ac:dyDescent="0.25">
      <c r="G741" s="268"/>
    </row>
    <row r="742" spans="7:7" x14ac:dyDescent="0.25">
      <c r="G742" s="268"/>
    </row>
    <row r="743" spans="7:7" x14ac:dyDescent="0.25">
      <c r="G743" s="268"/>
    </row>
    <row r="744" spans="7:7" x14ac:dyDescent="0.25">
      <c r="G744" s="268"/>
    </row>
    <row r="745" spans="7:7" x14ac:dyDescent="0.25">
      <c r="G745" s="268"/>
    </row>
    <row r="746" spans="7:7" x14ac:dyDescent="0.25">
      <c r="G746" s="268"/>
    </row>
    <row r="747" spans="7:7" x14ac:dyDescent="0.25">
      <c r="G747" s="268"/>
    </row>
    <row r="748" spans="7:7" x14ac:dyDescent="0.25">
      <c r="G748" s="268"/>
    </row>
    <row r="749" spans="7:7" x14ac:dyDescent="0.25">
      <c r="G749" s="268"/>
    </row>
    <row r="750" spans="7:7" x14ac:dyDescent="0.25">
      <c r="G750" s="268"/>
    </row>
    <row r="751" spans="7:7" x14ac:dyDescent="0.25">
      <c r="G751" s="268"/>
    </row>
    <row r="752" spans="7:7" x14ac:dyDescent="0.25">
      <c r="G752" s="268"/>
    </row>
    <row r="753" spans="7:7" x14ac:dyDescent="0.25">
      <c r="G753" s="268"/>
    </row>
    <row r="754" spans="7:7" x14ac:dyDescent="0.25">
      <c r="G754" s="268"/>
    </row>
    <row r="755" spans="7:7" x14ac:dyDescent="0.25">
      <c r="G755" s="268"/>
    </row>
    <row r="756" spans="7:7" x14ac:dyDescent="0.25">
      <c r="G756" s="268"/>
    </row>
    <row r="757" spans="7:7" x14ac:dyDescent="0.25">
      <c r="G757" s="268"/>
    </row>
    <row r="758" spans="7:7" x14ac:dyDescent="0.25">
      <c r="G758" s="268"/>
    </row>
    <row r="759" spans="7:7" x14ac:dyDescent="0.25">
      <c r="G759" s="268"/>
    </row>
    <row r="760" spans="7:7" x14ac:dyDescent="0.25">
      <c r="G760" s="268"/>
    </row>
    <row r="761" spans="7:7" x14ac:dyDescent="0.25">
      <c r="G761" s="268"/>
    </row>
    <row r="762" spans="7:7" x14ac:dyDescent="0.25">
      <c r="G762" s="268"/>
    </row>
    <row r="763" spans="7:7" x14ac:dyDescent="0.25">
      <c r="G763" s="268"/>
    </row>
    <row r="764" spans="7:7" x14ac:dyDescent="0.25">
      <c r="G764" s="268"/>
    </row>
    <row r="765" spans="7:7" x14ac:dyDescent="0.25">
      <c r="G765" s="268"/>
    </row>
    <row r="766" spans="7:7" x14ac:dyDescent="0.25">
      <c r="G766" s="268"/>
    </row>
    <row r="767" spans="7:7" x14ac:dyDescent="0.25">
      <c r="G767" s="268"/>
    </row>
    <row r="768" spans="7:7" x14ac:dyDescent="0.25">
      <c r="G768" s="268"/>
    </row>
    <row r="769" spans="7:7" x14ac:dyDescent="0.25">
      <c r="G769" s="268"/>
    </row>
    <row r="770" spans="7:7" x14ac:dyDescent="0.25">
      <c r="G770" s="268"/>
    </row>
    <row r="771" spans="7:7" x14ac:dyDescent="0.25">
      <c r="G771" s="268"/>
    </row>
    <row r="772" spans="7:7" x14ac:dyDescent="0.25">
      <c r="G772" s="268"/>
    </row>
    <row r="773" spans="7:7" x14ac:dyDescent="0.25">
      <c r="G773" s="268"/>
    </row>
    <row r="774" spans="7:7" x14ac:dyDescent="0.25">
      <c r="G774" s="268"/>
    </row>
    <row r="775" spans="7:7" x14ac:dyDescent="0.25">
      <c r="G775" s="268"/>
    </row>
    <row r="776" spans="7:7" x14ac:dyDescent="0.25">
      <c r="G776" s="268"/>
    </row>
    <row r="777" spans="7:7" x14ac:dyDescent="0.25">
      <c r="G777" s="268"/>
    </row>
    <row r="778" spans="7:7" x14ac:dyDescent="0.25">
      <c r="G778" s="268"/>
    </row>
    <row r="779" spans="7:7" x14ac:dyDescent="0.25">
      <c r="G779" s="268"/>
    </row>
    <row r="780" spans="7:7" x14ac:dyDescent="0.25">
      <c r="G780" s="268"/>
    </row>
    <row r="781" spans="7:7" x14ac:dyDescent="0.25">
      <c r="G781" s="268"/>
    </row>
    <row r="782" spans="7:7" x14ac:dyDescent="0.25">
      <c r="G782" s="268"/>
    </row>
    <row r="783" spans="7:7" x14ac:dyDescent="0.25">
      <c r="G783" s="268"/>
    </row>
    <row r="784" spans="7:7" x14ac:dyDescent="0.25">
      <c r="G784" s="268"/>
    </row>
    <row r="785" spans="7:7" x14ac:dyDescent="0.25">
      <c r="G785" s="268"/>
    </row>
    <row r="786" spans="7:7" x14ac:dyDescent="0.25">
      <c r="G786" s="268"/>
    </row>
    <row r="787" spans="7:7" x14ac:dyDescent="0.25">
      <c r="G787" s="268"/>
    </row>
    <row r="788" spans="7:7" x14ac:dyDescent="0.25">
      <c r="G788" s="268"/>
    </row>
    <row r="789" spans="7:7" x14ac:dyDescent="0.25">
      <c r="G789" s="268"/>
    </row>
    <row r="790" spans="7:7" x14ac:dyDescent="0.25">
      <c r="G790" s="268"/>
    </row>
    <row r="791" spans="7:7" x14ac:dyDescent="0.25">
      <c r="G791" s="268"/>
    </row>
    <row r="792" spans="7:7" x14ac:dyDescent="0.25">
      <c r="G792" s="268"/>
    </row>
    <row r="793" spans="7:7" x14ac:dyDescent="0.25">
      <c r="G793" s="268"/>
    </row>
    <row r="794" spans="7:7" x14ac:dyDescent="0.25">
      <c r="G794" s="268"/>
    </row>
    <row r="795" spans="7:7" x14ac:dyDescent="0.25">
      <c r="G795" s="268"/>
    </row>
    <row r="796" spans="7:7" x14ac:dyDescent="0.25">
      <c r="G796" s="268"/>
    </row>
    <row r="797" spans="7:7" x14ac:dyDescent="0.25">
      <c r="G797" s="268"/>
    </row>
    <row r="798" spans="7:7" x14ac:dyDescent="0.25">
      <c r="G798" s="268"/>
    </row>
    <row r="799" spans="7:7" x14ac:dyDescent="0.25">
      <c r="G799" s="268"/>
    </row>
    <row r="800" spans="7:7" x14ac:dyDescent="0.25">
      <c r="G800" s="268"/>
    </row>
    <row r="801" spans="7:7" x14ac:dyDescent="0.25">
      <c r="G801" s="268"/>
    </row>
    <row r="802" spans="7:7" x14ac:dyDescent="0.25">
      <c r="G802" s="268"/>
    </row>
    <row r="803" spans="7:7" x14ac:dyDescent="0.25">
      <c r="G803" s="268"/>
    </row>
    <row r="804" spans="7:7" x14ac:dyDescent="0.25">
      <c r="G804" s="268"/>
    </row>
    <row r="805" spans="7:7" x14ac:dyDescent="0.25">
      <c r="G805" s="268"/>
    </row>
    <row r="806" spans="7:7" x14ac:dyDescent="0.25">
      <c r="G806" s="268"/>
    </row>
    <row r="807" spans="7:7" x14ac:dyDescent="0.25">
      <c r="G807" s="268"/>
    </row>
    <row r="808" spans="7:7" x14ac:dyDescent="0.25">
      <c r="G808" s="268"/>
    </row>
    <row r="809" spans="7:7" x14ac:dyDescent="0.25">
      <c r="G809" s="268"/>
    </row>
    <row r="810" spans="7:7" x14ac:dyDescent="0.25">
      <c r="G810" s="268"/>
    </row>
    <row r="811" spans="7:7" x14ac:dyDescent="0.25">
      <c r="G811" s="268"/>
    </row>
    <row r="812" spans="7:7" x14ac:dyDescent="0.25">
      <c r="G812" s="268"/>
    </row>
    <row r="813" spans="7:7" x14ac:dyDescent="0.25">
      <c r="G813" s="268"/>
    </row>
    <row r="814" spans="7:7" x14ac:dyDescent="0.25">
      <c r="G814" s="268"/>
    </row>
    <row r="815" spans="7:7" x14ac:dyDescent="0.25">
      <c r="G815" s="268"/>
    </row>
    <row r="816" spans="7:7" x14ac:dyDescent="0.25">
      <c r="G816" s="268"/>
    </row>
    <row r="817" spans="7:7" x14ac:dyDescent="0.25">
      <c r="G817" s="268"/>
    </row>
    <row r="818" spans="7:7" x14ac:dyDescent="0.25">
      <c r="G818" s="268"/>
    </row>
    <row r="819" spans="7:7" x14ac:dyDescent="0.25">
      <c r="G819" s="268"/>
    </row>
    <row r="820" spans="7:7" x14ac:dyDescent="0.25">
      <c r="G820" s="268"/>
    </row>
    <row r="821" spans="7:7" x14ac:dyDescent="0.25">
      <c r="G821" s="268"/>
    </row>
    <row r="822" spans="7:7" x14ac:dyDescent="0.25">
      <c r="G822" s="268"/>
    </row>
    <row r="823" spans="7:7" x14ac:dyDescent="0.25">
      <c r="G823" s="268"/>
    </row>
    <row r="824" spans="7:7" x14ac:dyDescent="0.25">
      <c r="G824" s="268"/>
    </row>
    <row r="825" spans="7:7" x14ac:dyDescent="0.25">
      <c r="G825" s="268"/>
    </row>
    <row r="826" spans="7:7" x14ac:dyDescent="0.25">
      <c r="G826" s="268"/>
    </row>
    <row r="827" spans="7:7" x14ac:dyDescent="0.25">
      <c r="G827" s="268"/>
    </row>
    <row r="828" spans="7:7" x14ac:dyDescent="0.25">
      <c r="G828" s="268"/>
    </row>
    <row r="829" spans="7:7" x14ac:dyDescent="0.25">
      <c r="G829" s="268"/>
    </row>
    <row r="830" spans="7:7" x14ac:dyDescent="0.25">
      <c r="G830" s="268"/>
    </row>
    <row r="831" spans="7:7" x14ac:dyDescent="0.25">
      <c r="G831" s="268"/>
    </row>
    <row r="832" spans="7:7" x14ac:dyDescent="0.25">
      <c r="G832" s="268"/>
    </row>
    <row r="833" spans="7:7" x14ac:dyDescent="0.25">
      <c r="G833" s="268"/>
    </row>
    <row r="834" spans="7:7" x14ac:dyDescent="0.25">
      <c r="G834" s="268"/>
    </row>
    <row r="835" spans="7:7" x14ac:dyDescent="0.25">
      <c r="G835" s="268"/>
    </row>
    <row r="836" spans="7:7" x14ac:dyDescent="0.25">
      <c r="G836" s="268"/>
    </row>
    <row r="837" spans="7:7" x14ac:dyDescent="0.25">
      <c r="G837" s="268"/>
    </row>
    <row r="838" spans="7:7" x14ac:dyDescent="0.25">
      <c r="G838" s="268"/>
    </row>
    <row r="839" spans="7:7" x14ac:dyDescent="0.25">
      <c r="G839" s="268"/>
    </row>
    <row r="840" spans="7:7" x14ac:dyDescent="0.25">
      <c r="G840" s="268"/>
    </row>
    <row r="841" spans="7:7" x14ac:dyDescent="0.25">
      <c r="G841" s="268"/>
    </row>
    <row r="842" spans="7:7" x14ac:dyDescent="0.25">
      <c r="G842" s="268"/>
    </row>
    <row r="843" spans="7:7" x14ac:dyDescent="0.25">
      <c r="G843" s="268"/>
    </row>
    <row r="844" spans="7:7" x14ac:dyDescent="0.25">
      <c r="G844" s="268"/>
    </row>
    <row r="845" spans="7:7" x14ac:dyDescent="0.25">
      <c r="G845" s="268"/>
    </row>
    <row r="846" spans="7:7" x14ac:dyDescent="0.25">
      <c r="G846" s="268"/>
    </row>
    <row r="847" spans="7:7" x14ac:dyDescent="0.25">
      <c r="G847" s="268"/>
    </row>
    <row r="848" spans="7:7" x14ac:dyDescent="0.25">
      <c r="G848" s="268"/>
    </row>
    <row r="849" spans="7:7" x14ac:dyDescent="0.25">
      <c r="G849" s="268"/>
    </row>
    <row r="850" spans="7:7" x14ac:dyDescent="0.25">
      <c r="G850" s="268"/>
    </row>
    <row r="851" spans="7:7" x14ac:dyDescent="0.25">
      <c r="G851" s="268"/>
    </row>
    <row r="852" spans="7:7" x14ac:dyDescent="0.25">
      <c r="G852" s="268"/>
    </row>
    <row r="853" spans="7:7" x14ac:dyDescent="0.25">
      <c r="G853" s="268"/>
    </row>
    <row r="854" spans="7:7" x14ac:dyDescent="0.25">
      <c r="G854" s="268"/>
    </row>
    <row r="855" spans="7:7" x14ac:dyDescent="0.25">
      <c r="G855" s="268"/>
    </row>
    <row r="856" spans="7:7" x14ac:dyDescent="0.25">
      <c r="G856" s="268"/>
    </row>
    <row r="857" spans="7:7" x14ac:dyDescent="0.25">
      <c r="G857" s="268"/>
    </row>
    <row r="858" spans="7:7" x14ac:dyDescent="0.25">
      <c r="G858" s="268"/>
    </row>
    <row r="859" spans="7:7" x14ac:dyDescent="0.25">
      <c r="G859" s="268"/>
    </row>
    <row r="860" spans="7:7" x14ac:dyDescent="0.25">
      <c r="G860" s="268"/>
    </row>
    <row r="861" spans="7:7" x14ac:dyDescent="0.25">
      <c r="G861" s="268"/>
    </row>
    <row r="862" spans="7:7" x14ac:dyDescent="0.25">
      <c r="G862" s="268"/>
    </row>
    <row r="863" spans="7:7" x14ac:dyDescent="0.25">
      <c r="G863" s="268"/>
    </row>
    <row r="864" spans="7:7" x14ac:dyDescent="0.25">
      <c r="G864" s="268"/>
    </row>
    <row r="865" spans="7:7" x14ac:dyDescent="0.25">
      <c r="G865" s="268"/>
    </row>
    <row r="866" spans="7:7" x14ac:dyDescent="0.25">
      <c r="G866" s="268"/>
    </row>
    <row r="867" spans="7:7" x14ac:dyDescent="0.25">
      <c r="G867" s="268"/>
    </row>
    <row r="868" spans="7:7" x14ac:dyDescent="0.25">
      <c r="G868" s="268"/>
    </row>
    <row r="869" spans="7:7" x14ac:dyDescent="0.25">
      <c r="G869" s="268"/>
    </row>
    <row r="870" spans="7:7" x14ac:dyDescent="0.25">
      <c r="G870" s="268"/>
    </row>
    <row r="871" spans="7:7" x14ac:dyDescent="0.25">
      <c r="G871" s="268"/>
    </row>
    <row r="872" spans="7:7" x14ac:dyDescent="0.25">
      <c r="G872" s="268"/>
    </row>
    <row r="873" spans="7:7" x14ac:dyDescent="0.25">
      <c r="G873" s="268"/>
    </row>
    <row r="874" spans="7:7" x14ac:dyDescent="0.25">
      <c r="G874" s="268"/>
    </row>
    <row r="875" spans="7:7" x14ac:dyDescent="0.25">
      <c r="G875" s="268"/>
    </row>
    <row r="876" spans="7:7" x14ac:dyDescent="0.25">
      <c r="G876" s="268"/>
    </row>
    <row r="877" spans="7:7" x14ac:dyDescent="0.25">
      <c r="G877" s="268"/>
    </row>
    <row r="878" spans="7:7" x14ac:dyDescent="0.25">
      <c r="G878" s="268"/>
    </row>
    <row r="879" spans="7:7" x14ac:dyDescent="0.25">
      <c r="G879" s="268"/>
    </row>
    <row r="880" spans="7:7" x14ac:dyDescent="0.25">
      <c r="G880" s="268"/>
    </row>
    <row r="881" spans="7:7" x14ac:dyDescent="0.25">
      <c r="G881" s="268"/>
    </row>
    <row r="882" spans="7:7" x14ac:dyDescent="0.25">
      <c r="G882" s="268"/>
    </row>
    <row r="883" spans="7:7" x14ac:dyDescent="0.25">
      <c r="G883" s="268"/>
    </row>
    <row r="884" spans="7:7" x14ac:dyDescent="0.25">
      <c r="G884" s="268"/>
    </row>
    <row r="885" spans="7:7" x14ac:dyDescent="0.25">
      <c r="G885" s="268"/>
    </row>
    <row r="886" spans="7:7" x14ac:dyDescent="0.25">
      <c r="G886" s="268"/>
    </row>
    <row r="887" spans="7:7" x14ac:dyDescent="0.25">
      <c r="G887" s="268"/>
    </row>
    <row r="888" spans="7:7" x14ac:dyDescent="0.25">
      <c r="G888" s="268"/>
    </row>
    <row r="889" spans="7:7" x14ac:dyDescent="0.25">
      <c r="G889" s="268"/>
    </row>
    <row r="890" spans="7:7" x14ac:dyDescent="0.25">
      <c r="G890" s="268"/>
    </row>
    <row r="891" spans="7:7" x14ac:dyDescent="0.25">
      <c r="G891" s="268"/>
    </row>
    <row r="892" spans="7:7" x14ac:dyDescent="0.25">
      <c r="G892" s="268"/>
    </row>
    <row r="893" spans="7:7" x14ac:dyDescent="0.25">
      <c r="G893" s="268"/>
    </row>
    <row r="894" spans="7:7" x14ac:dyDescent="0.25">
      <c r="G894" s="268"/>
    </row>
    <row r="895" spans="7:7" x14ac:dyDescent="0.25">
      <c r="G895" s="268"/>
    </row>
    <row r="896" spans="7:7" x14ac:dyDescent="0.25">
      <c r="G896" s="268"/>
    </row>
    <row r="897" spans="7:7" x14ac:dyDescent="0.25">
      <c r="G897" s="268"/>
    </row>
    <row r="898" spans="7:7" x14ac:dyDescent="0.25">
      <c r="G898" s="268"/>
    </row>
    <row r="899" spans="7:7" x14ac:dyDescent="0.25">
      <c r="G899" s="268"/>
    </row>
    <row r="900" spans="7:7" x14ac:dyDescent="0.25">
      <c r="G900" s="268"/>
    </row>
    <row r="901" spans="7:7" x14ac:dyDescent="0.25">
      <c r="G901" s="268"/>
    </row>
    <row r="902" spans="7:7" x14ac:dyDescent="0.25">
      <c r="G902" s="268"/>
    </row>
    <row r="903" spans="7:7" x14ac:dyDescent="0.25">
      <c r="G903" s="268"/>
    </row>
    <row r="904" spans="7:7" x14ac:dyDescent="0.25">
      <c r="G904" s="268"/>
    </row>
    <row r="905" spans="7:7" x14ac:dyDescent="0.25">
      <c r="G905" s="268"/>
    </row>
    <row r="906" spans="7:7" x14ac:dyDescent="0.25">
      <c r="G906" s="268"/>
    </row>
    <row r="907" spans="7:7" x14ac:dyDescent="0.25">
      <c r="G907" s="268"/>
    </row>
    <row r="908" spans="7:7" x14ac:dyDescent="0.25">
      <c r="G908" s="268"/>
    </row>
    <row r="909" spans="7:7" x14ac:dyDescent="0.25">
      <c r="G909" s="268"/>
    </row>
    <row r="910" spans="7:7" x14ac:dyDescent="0.25">
      <c r="G910" s="268"/>
    </row>
    <row r="911" spans="7:7" x14ac:dyDescent="0.25">
      <c r="G911" s="268"/>
    </row>
    <row r="912" spans="7:7" x14ac:dyDescent="0.25">
      <c r="G912" s="268"/>
    </row>
    <row r="913" spans="7:7" x14ac:dyDescent="0.25">
      <c r="G913" s="268"/>
    </row>
    <row r="914" spans="7:7" x14ac:dyDescent="0.25">
      <c r="G914" s="268"/>
    </row>
    <row r="915" spans="7:7" x14ac:dyDescent="0.25">
      <c r="G915" s="268"/>
    </row>
    <row r="916" spans="7:7" x14ac:dyDescent="0.25">
      <c r="G916" s="268"/>
    </row>
    <row r="917" spans="7:7" x14ac:dyDescent="0.25">
      <c r="G917" s="268"/>
    </row>
    <row r="918" spans="7:7" x14ac:dyDescent="0.25">
      <c r="G918" s="268"/>
    </row>
    <row r="919" spans="7:7" x14ac:dyDescent="0.25">
      <c r="G919" s="268"/>
    </row>
    <row r="920" spans="7:7" x14ac:dyDescent="0.25">
      <c r="G920" s="268"/>
    </row>
    <row r="921" spans="7:7" x14ac:dyDescent="0.25">
      <c r="G921" s="268"/>
    </row>
    <row r="922" spans="7:7" x14ac:dyDescent="0.25">
      <c r="G922" s="268"/>
    </row>
    <row r="923" spans="7:7" x14ac:dyDescent="0.25">
      <c r="G923" s="268"/>
    </row>
    <row r="924" spans="7:7" x14ac:dyDescent="0.25">
      <c r="G924" s="268"/>
    </row>
    <row r="925" spans="7:7" x14ac:dyDescent="0.25">
      <c r="G925" s="268"/>
    </row>
    <row r="926" spans="7:7" x14ac:dyDescent="0.25">
      <c r="G926" s="268"/>
    </row>
    <row r="927" spans="7:7" x14ac:dyDescent="0.25">
      <c r="G927" s="268"/>
    </row>
    <row r="928" spans="7:7" x14ac:dyDescent="0.25">
      <c r="G928" s="268"/>
    </row>
    <row r="929" spans="7:7" x14ac:dyDescent="0.25">
      <c r="G929" s="268"/>
    </row>
    <row r="930" spans="7:7" x14ac:dyDescent="0.25">
      <c r="G930" s="268"/>
    </row>
    <row r="931" spans="7:7" x14ac:dyDescent="0.25">
      <c r="G931" s="268"/>
    </row>
    <row r="932" spans="7:7" x14ac:dyDescent="0.25">
      <c r="G932" s="268"/>
    </row>
    <row r="933" spans="7:7" x14ac:dyDescent="0.25">
      <c r="G933" s="268"/>
    </row>
    <row r="934" spans="7:7" x14ac:dyDescent="0.25">
      <c r="G934" s="268"/>
    </row>
    <row r="935" spans="7:7" x14ac:dyDescent="0.25">
      <c r="G935" s="268"/>
    </row>
    <row r="936" spans="7:7" x14ac:dyDescent="0.25">
      <c r="G936" s="268"/>
    </row>
    <row r="937" spans="7:7" x14ac:dyDescent="0.25">
      <c r="G937" s="268"/>
    </row>
    <row r="938" spans="7:7" x14ac:dyDescent="0.25">
      <c r="G938" s="268"/>
    </row>
    <row r="939" spans="7:7" x14ac:dyDescent="0.25">
      <c r="G939" s="268"/>
    </row>
    <row r="940" spans="7:7" x14ac:dyDescent="0.25">
      <c r="G940" s="268"/>
    </row>
    <row r="941" spans="7:7" x14ac:dyDescent="0.25">
      <c r="G941" s="268"/>
    </row>
    <row r="942" spans="7:7" x14ac:dyDescent="0.25">
      <c r="G942" s="268"/>
    </row>
    <row r="943" spans="7:7" x14ac:dyDescent="0.25">
      <c r="G943" s="268"/>
    </row>
    <row r="944" spans="7:7" x14ac:dyDescent="0.25">
      <c r="G944" s="268"/>
    </row>
    <row r="945" spans="7:7" x14ac:dyDescent="0.25">
      <c r="G945" s="268"/>
    </row>
    <row r="946" spans="7:7" x14ac:dyDescent="0.25">
      <c r="G946" s="268"/>
    </row>
    <row r="947" spans="7:7" x14ac:dyDescent="0.25">
      <c r="G947" s="268"/>
    </row>
    <row r="948" spans="7:7" x14ac:dyDescent="0.25">
      <c r="G948" s="268"/>
    </row>
    <row r="949" spans="7:7" x14ac:dyDescent="0.25">
      <c r="G949" s="268"/>
    </row>
    <row r="950" spans="7:7" x14ac:dyDescent="0.25">
      <c r="G950" s="268"/>
    </row>
    <row r="951" spans="7:7" x14ac:dyDescent="0.25">
      <c r="G951" s="268"/>
    </row>
    <row r="952" spans="7:7" x14ac:dyDescent="0.25">
      <c r="G952" s="268"/>
    </row>
    <row r="953" spans="7:7" x14ac:dyDescent="0.25">
      <c r="G953" s="268"/>
    </row>
    <row r="954" spans="7:7" x14ac:dyDescent="0.25">
      <c r="G954" s="268"/>
    </row>
    <row r="955" spans="7:7" x14ac:dyDescent="0.25">
      <c r="G955" s="268"/>
    </row>
    <row r="956" spans="7:7" x14ac:dyDescent="0.25">
      <c r="G956" s="268"/>
    </row>
    <row r="957" spans="7:7" x14ac:dyDescent="0.25">
      <c r="G957" s="268"/>
    </row>
    <row r="958" spans="7:7" x14ac:dyDescent="0.25">
      <c r="G958" s="268"/>
    </row>
    <row r="959" spans="7:7" x14ac:dyDescent="0.25">
      <c r="G959" s="268"/>
    </row>
    <row r="960" spans="7:7" x14ac:dyDescent="0.25">
      <c r="G960" s="268"/>
    </row>
    <row r="961" spans="7:7" x14ac:dyDescent="0.25">
      <c r="G961" s="268"/>
    </row>
    <row r="962" spans="7:7" x14ac:dyDescent="0.25">
      <c r="G962" s="268"/>
    </row>
    <row r="963" spans="7:7" x14ac:dyDescent="0.25">
      <c r="G963" s="268"/>
    </row>
    <row r="964" spans="7:7" x14ac:dyDescent="0.25">
      <c r="G964" s="268"/>
    </row>
    <row r="965" spans="7:7" x14ac:dyDescent="0.25">
      <c r="G965" s="268"/>
    </row>
    <row r="966" spans="7:7" x14ac:dyDescent="0.25">
      <c r="G966" s="268"/>
    </row>
    <row r="967" spans="7:7" x14ac:dyDescent="0.25">
      <c r="G967" s="268"/>
    </row>
    <row r="968" spans="7:7" x14ac:dyDescent="0.25">
      <c r="G968" s="268"/>
    </row>
    <row r="969" spans="7:7" x14ac:dyDescent="0.25">
      <c r="G969" s="268"/>
    </row>
    <row r="970" spans="7:7" x14ac:dyDescent="0.25">
      <c r="G970" s="268"/>
    </row>
    <row r="971" spans="7:7" x14ac:dyDescent="0.25">
      <c r="G971" s="268"/>
    </row>
    <row r="972" spans="7:7" x14ac:dyDescent="0.25">
      <c r="G972" s="268"/>
    </row>
    <row r="973" spans="7:7" x14ac:dyDescent="0.25">
      <c r="G973" s="268"/>
    </row>
    <row r="974" spans="7:7" x14ac:dyDescent="0.25">
      <c r="G974" s="268"/>
    </row>
    <row r="975" spans="7:7" x14ac:dyDescent="0.25">
      <c r="G975" s="268"/>
    </row>
    <row r="976" spans="7:7" x14ac:dyDescent="0.25">
      <c r="G976" s="268"/>
    </row>
    <row r="977" spans="7:7" x14ac:dyDescent="0.25">
      <c r="G977" s="268"/>
    </row>
    <row r="978" spans="7:7" x14ac:dyDescent="0.25">
      <c r="G978" s="268"/>
    </row>
    <row r="979" spans="7:7" x14ac:dyDescent="0.25">
      <c r="G979" s="268"/>
    </row>
    <row r="980" spans="7:7" x14ac:dyDescent="0.25">
      <c r="G980" s="268"/>
    </row>
    <row r="981" spans="7:7" x14ac:dyDescent="0.25">
      <c r="G981" s="268"/>
    </row>
    <row r="982" spans="7:7" x14ac:dyDescent="0.25">
      <c r="G982" s="268"/>
    </row>
    <row r="983" spans="7:7" x14ac:dyDescent="0.25">
      <c r="G983" s="268"/>
    </row>
    <row r="984" spans="7:7" x14ac:dyDescent="0.25">
      <c r="G984" s="268"/>
    </row>
    <row r="985" spans="7:7" x14ac:dyDescent="0.25">
      <c r="G985" s="268"/>
    </row>
    <row r="986" spans="7:7" x14ac:dyDescent="0.25">
      <c r="G986" s="268"/>
    </row>
    <row r="987" spans="7:7" x14ac:dyDescent="0.25">
      <c r="G987" s="268"/>
    </row>
    <row r="988" spans="7:7" x14ac:dyDescent="0.25">
      <c r="G988" s="268"/>
    </row>
    <row r="989" spans="7:7" x14ac:dyDescent="0.25">
      <c r="G989" s="268"/>
    </row>
    <row r="990" spans="7:7" x14ac:dyDescent="0.25">
      <c r="G990" s="268"/>
    </row>
    <row r="991" spans="7:7" x14ac:dyDescent="0.25">
      <c r="G991" s="268"/>
    </row>
    <row r="992" spans="7:7" x14ac:dyDescent="0.25">
      <c r="G992" s="268"/>
    </row>
    <row r="993" spans="7:7" x14ac:dyDescent="0.25">
      <c r="G993" s="268"/>
    </row>
    <row r="994" spans="7:7" x14ac:dyDescent="0.25">
      <c r="G994" s="268"/>
    </row>
    <row r="995" spans="7:7" x14ac:dyDescent="0.25">
      <c r="G995" s="268"/>
    </row>
    <row r="996" spans="7:7" x14ac:dyDescent="0.25">
      <c r="G996" s="268"/>
    </row>
    <row r="997" spans="7:7" x14ac:dyDescent="0.25">
      <c r="G997" s="268"/>
    </row>
    <row r="998" spans="7:7" x14ac:dyDescent="0.25">
      <c r="G998" s="268"/>
    </row>
    <row r="999" spans="7:7" x14ac:dyDescent="0.25">
      <c r="G999" s="268"/>
    </row>
    <row r="1000" spans="7:7" x14ac:dyDescent="0.25">
      <c r="G1000" s="268"/>
    </row>
    <row r="1001" spans="7:7" x14ac:dyDescent="0.25">
      <c r="G1001" s="268"/>
    </row>
    <row r="1002" spans="7:7" x14ac:dyDescent="0.25">
      <c r="G1002" s="268"/>
    </row>
    <row r="1003" spans="7:7" x14ac:dyDescent="0.25">
      <c r="G1003" s="268"/>
    </row>
    <row r="1004" spans="7:7" x14ac:dyDescent="0.25">
      <c r="G1004" s="268"/>
    </row>
    <row r="1005" spans="7:7" x14ac:dyDescent="0.25">
      <c r="G1005" s="268"/>
    </row>
    <row r="1006" spans="7:7" x14ac:dyDescent="0.25">
      <c r="G1006" s="268"/>
    </row>
    <row r="1007" spans="7:7" x14ac:dyDescent="0.25">
      <c r="G1007" s="268"/>
    </row>
    <row r="1008" spans="7:7" x14ac:dyDescent="0.25">
      <c r="G1008" s="268"/>
    </row>
    <row r="1009" spans="7:7" x14ac:dyDescent="0.25">
      <c r="G1009" s="268"/>
    </row>
    <row r="1010" spans="7:7" x14ac:dyDescent="0.25">
      <c r="G1010" s="268"/>
    </row>
    <row r="1011" spans="7:7" x14ac:dyDescent="0.25">
      <c r="G1011" s="268"/>
    </row>
    <row r="1012" spans="7:7" x14ac:dyDescent="0.25">
      <c r="G1012" s="268"/>
    </row>
    <row r="1013" spans="7:7" x14ac:dyDescent="0.25">
      <c r="G1013" s="268"/>
    </row>
    <row r="1014" spans="7:7" x14ac:dyDescent="0.25">
      <c r="G1014" s="268"/>
    </row>
    <row r="1015" spans="7:7" x14ac:dyDescent="0.25">
      <c r="G1015" s="268"/>
    </row>
    <row r="1016" spans="7:7" x14ac:dyDescent="0.25">
      <c r="G1016" s="268"/>
    </row>
    <row r="1017" spans="7:7" x14ac:dyDescent="0.25">
      <c r="G1017" s="268"/>
    </row>
    <row r="1018" spans="7:7" x14ac:dyDescent="0.25">
      <c r="G1018" s="268"/>
    </row>
    <row r="1019" spans="7:7" x14ac:dyDescent="0.25">
      <c r="G1019" s="268"/>
    </row>
    <row r="1020" spans="7:7" x14ac:dyDescent="0.25">
      <c r="G1020" s="268"/>
    </row>
    <row r="1021" spans="7:7" x14ac:dyDescent="0.25">
      <c r="G1021" s="268"/>
    </row>
    <row r="1022" spans="7:7" x14ac:dyDescent="0.25">
      <c r="G1022" s="268"/>
    </row>
    <row r="1023" spans="7:7" x14ac:dyDescent="0.25">
      <c r="G1023" s="268"/>
    </row>
    <row r="1024" spans="7:7" x14ac:dyDescent="0.25">
      <c r="G1024" s="268"/>
    </row>
    <row r="1025" spans="7:7" x14ac:dyDescent="0.25">
      <c r="G1025" s="268"/>
    </row>
    <row r="1026" spans="7:7" x14ac:dyDescent="0.25">
      <c r="G1026" s="268"/>
    </row>
    <row r="1027" spans="7:7" x14ac:dyDescent="0.25">
      <c r="G1027" s="268"/>
    </row>
    <row r="1028" spans="7:7" x14ac:dyDescent="0.25">
      <c r="G1028" s="268"/>
    </row>
    <row r="1029" spans="7:7" x14ac:dyDescent="0.25">
      <c r="G1029" s="268"/>
    </row>
    <row r="1030" spans="7:7" x14ac:dyDescent="0.25">
      <c r="G1030" s="268"/>
    </row>
    <row r="1031" spans="7:7" x14ac:dyDescent="0.25">
      <c r="G1031" s="268"/>
    </row>
    <row r="1032" spans="7:7" x14ac:dyDescent="0.25">
      <c r="G1032" s="268"/>
    </row>
    <row r="1033" spans="7:7" x14ac:dyDescent="0.25">
      <c r="G1033" s="268"/>
    </row>
    <row r="1034" spans="7:7" x14ac:dyDescent="0.25">
      <c r="G1034" s="268"/>
    </row>
    <row r="1035" spans="7:7" x14ac:dyDescent="0.25">
      <c r="G1035" s="268"/>
    </row>
    <row r="1036" spans="7:7" x14ac:dyDescent="0.25">
      <c r="G1036" s="268"/>
    </row>
    <row r="1037" spans="7:7" x14ac:dyDescent="0.25">
      <c r="G1037" s="268"/>
    </row>
    <row r="1038" spans="7:7" x14ac:dyDescent="0.25">
      <c r="G1038" s="268"/>
    </row>
    <row r="1039" spans="7:7" x14ac:dyDescent="0.25">
      <c r="G1039" s="268"/>
    </row>
    <row r="1040" spans="7:7" x14ac:dyDescent="0.25">
      <c r="G1040" s="268"/>
    </row>
    <row r="1041" spans="7:7" x14ac:dyDescent="0.25">
      <c r="G1041" s="268"/>
    </row>
    <row r="1042" spans="7:7" x14ac:dyDescent="0.25">
      <c r="G1042" s="268"/>
    </row>
    <row r="1043" spans="7:7" x14ac:dyDescent="0.25">
      <c r="G1043" s="268"/>
    </row>
    <row r="1044" spans="7:7" x14ac:dyDescent="0.25">
      <c r="G1044" s="268"/>
    </row>
    <row r="1045" spans="7:7" x14ac:dyDescent="0.25">
      <c r="G1045" s="268"/>
    </row>
    <row r="1046" spans="7:7" x14ac:dyDescent="0.25">
      <c r="G1046" s="268"/>
    </row>
    <row r="1047" spans="7:7" x14ac:dyDescent="0.25">
      <c r="G1047" s="268"/>
    </row>
    <row r="1048" spans="7:7" x14ac:dyDescent="0.25">
      <c r="G1048" s="268"/>
    </row>
    <row r="1049" spans="7:7" x14ac:dyDescent="0.25">
      <c r="G1049" s="268"/>
    </row>
    <row r="1050" spans="7:7" x14ac:dyDescent="0.25">
      <c r="G1050" s="268"/>
    </row>
    <row r="1051" spans="7:7" x14ac:dyDescent="0.25">
      <c r="G1051" s="268"/>
    </row>
    <row r="1052" spans="7:7" x14ac:dyDescent="0.25">
      <c r="G1052" s="268"/>
    </row>
    <row r="1053" spans="7:7" x14ac:dyDescent="0.25">
      <c r="G1053" s="268"/>
    </row>
    <row r="1054" spans="7:7" x14ac:dyDescent="0.25">
      <c r="G1054" s="268"/>
    </row>
    <row r="1055" spans="7:7" x14ac:dyDescent="0.25">
      <c r="G1055" s="268"/>
    </row>
    <row r="1056" spans="7:7" x14ac:dyDescent="0.25">
      <c r="G1056" s="268"/>
    </row>
    <row r="1057" spans="7:7" x14ac:dyDescent="0.25">
      <c r="G1057" s="268"/>
    </row>
    <row r="1058" spans="7:7" x14ac:dyDescent="0.25">
      <c r="G1058" s="268"/>
    </row>
    <row r="1059" spans="7:7" x14ac:dyDescent="0.25">
      <c r="G1059" s="268"/>
    </row>
    <row r="1060" spans="7:7" x14ac:dyDescent="0.25">
      <c r="G1060" s="268"/>
    </row>
    <row r="1061" spans="7:7" x14ac:dyDescent="0.25">
      <c r="G1061" s="268"/>
    </row>
    <row r="1062" spans="7:7" x14ac:dyDescent="0.25">
      <c r="G1062" s="268"/>
    </row>
    <row r="1063" spans="7:7" x14ac:dyDescent="0.25">
      <c r="G1063" s="268"/>
    </row>
    <row r="1064" spans="7:7" x14ac:dyDescent="0.25">
      <c r="G1064" s="268"/>
    </row>
    <row r="1065" spans="7:7" x14ac:dyDescent="0.25">
      <c r="G1065" s="268"/>
    </row>
    <row r="1066" spans="7:7" x14ac:dyDescent="0.25">
      <c r="G1066" s="268"/>
    </row>
    <row r="1067" spans="7:7" x14ac:dyDescent="0.25">
      <c r="G1067" s="268"/>
    </row>
    <row r="1068" spans="7:7" x14ac:dyDescent="0.25">
      <c r="G1068" s="268"/>
    </row>
    <row r="1069" spans="7:7" x14ac:dyDescent="0.25">
      <c r="G1069" s="268"/>
    </row>
    <row r="1070" spans="7:7" x14ac:dyDescent="0.25">
      <c r="G1070" s="268"/>
    </row>
    <row r="1071" spans="7:7" x14ac:dyDescent="0.25">
      <c r="G1071" s="268"/>
    </row>
    <row r="1072" spans="7:7" x14ac:dyDescent="0.25">
      <c r="G1072" s="268"/>
    </row>
    <row r="1073" spans="7:7" x14ac:dyDescent="0.25">
      <c r="G1073" s="268"/>
    </row>
    <row r="1074" spans="7:7" x14ac:dyDescent="0.25">
      <c r="G1074" s="268"/>
    </row>
    <row r="1075" spans="7:7" x14ac:dyDescent="0.25">
      <c r="G1075" s="268"/>
    </row>
    <row r="1076" spans="7:7" x14ac:dyDescent="0.25">
      <c r="G1076" s="268"/>
    </row>
    <row r="1077" spans="7:7" x14ac:dyDescent="0.25">
      <c r="G1077" s="268"/>
    </row>
    <row r="1078" spans="7:7" x14ac:dyDescent="0.25">
      <c r="G1078" s="268"/>
    </row>
    <row r="1079" spans="7:7" x14ac:dyDescent="0.25">
      <c r="G1079" s="268"/>
    </row>
    <row r="1080" spans="7:7" x14ac:dyDescent="0.25">
      <c r="G1080" s="268"/>
    </row>
    <row r="1081" spans="7:7" x14ac:dyDescent="0.25">
      <c r="G1081" s="268"/>
    </row>
    <row r="1082" spans="7:7" x14ac:dyDescent="0.25">
      <c r="G1082" s="268"/>
    </row>
    <row r="1083" spans="7:7" x14ac:dyDescent="0.25">
      <c r="G1083" s="268"/>
    </row>
    <row r="1084" spans="7:7" x14ac:dyDescent="0.25">
      <c r="G1084" s="268"/>
    </row>
    <row r="1085" spans="7:7" x14ac:dyDescent="0.25">
      <c r="G1085" s="268"/>
    </row>
    <row r="1086" spans="7:7" x14ac:dyDescent="0.25">
      <c r="G1086" s="268"/>
    </row>
    <row r="1087" spans="7:7" x14ac:dyDescent="0.25">
      <c r="G1087" s="268"/>
    </row>
    <row r="1088" spans="7:7" x14ac:dyDescent="0.25">
      <c r="G1088" s="268"/>
    </row>
    <row r="1089" spans="7:7" x14ac:dyDescent="0.25">
      <c r="G1089" s="268"/>
    </row>
    <row r="1090" spans="7:7" x14ac:dyDescent="0.25">
      <c r="G1090" s="268"/>
    </row>
    <row r="1091" spans="7:7" x14ac:dyDescent="0.25">
      <c r="G1091" s="268"/>
    </row>
    <row r="1092" spans="7:7" x14ac:dyDescent="0.25">
      <c r="G1092" s="268"/>
    </row>
    <row r="1093" spans="7:7" x14ac:dyDescent="0.25">
      <c r="G1093" s="268"/>
    </row>
    <row r="1094" spans="7:7" x14ac:dyDescent="0.25">
      <c r="G1094" s="268"/>
    </row>
    <row r="1095" spans="7:7" x14ac:dyDescent="0.25">
      <c r="G1095" s="268"/>
    </row>
    <row r="1096" spans="7:7" x14ac:dyDescent="0.25">
      <c r="G1096" s="268"/>
    </row>
    <row r="1097" spans="7:7" x14ac:dyDescent="0.25">
      <c r="G1097" s="268"/>
    </row>
    <row r="1098" spans="7:7" x14ac:dyDescent="0.25">
      <c r="G1098" s="268"/>
    </row>
    <row r="1099" spans="7:7" x14ac:dyDescent="0.25">
      <c r="G1099" s="268"/>
    </row>
    <row r="1100" spans="7:7" x14ac:dyDescent="0.25">
      <c r="G1100" s="268"/>
    </row>
    <row r="1101" spans="7:7" x14ac:dyDescent="0.25">
      <c r="G1101" s="268"/>
    </row>
    <row r="1102" spans="7:7" x14ac:dyDescent="0.25">
      <c r="G1102" s="268"/>
    </row>
    <row r="1103" spans="7:7" x14ac:dyDescent="0.25">
      <c r="G1103" s="268"/>
    </row>
    <row r="1104" spans="7:7" x14ac:dyDescent="0.25">
      <c r="G1104" s="268"/>
    </row>
    <row r="1105" spans="7:7" x14ac:dyDescent="0.25">
      <c r="G1105" s="268"/>
    </row>
    <row r="1106" spans="7:7" x14ac:dyDescent="0.25">
      <c r="G1106" s="268"/>
    </row>
    <row r="1107" spans="7:7" x14ac:dyDescent="0.25">
      <c r="G1107" s="268"/>
    </row>
    <row r="1108" spans="7:7" x14ac:dyDescent="0.25">
      <c r="G1108" s="268"/>
    </row>
    <row r="1109" spans="7:7" x14ac:dyDescent="0.25">
      <c r="G1109" s="268"/>
    </row>
    <row r="1110" spans="7:7" x14ac:dyDescent="0.25">
      <c r="G1110" s="268"/>
    </row>
    <row r="1111" spans="7:7" x14ac:dyDescent="0.25">
      <c r="G1111" s="268"/>
    </row>
    <row r="1112" spans="7:7" x14ac:dyDescent="0.25">
      <c r="G1112" s="268"/>
    </row>
    <row r="1113" spans="7:7" x14ac:dyDescent="0.25">
      <c r="G1113" s="268"/>
    </row>
    <row r="1114" spans="7:7" x14ac:dyDescent="0.25">
      <c r="G1114" s="268"/>
    </row>
    <row r="1115" spans="7:7" x14ac:dyDescent="0.25">
      <c r="G1115" s="268"/>
    </row>
    <row r="1116" spans="7:7" x14ac:dyDescent="0.25">
      <c r="G1116" s="268"/>
    </row>
    <row r="1117" spans="7:7" x14ac:dyDescent="0.25">
      <c r="G1117" s="268"/>
    </row>
    <row r="1118" spans="7:7" x14ac:dyDescent="0.25">
      <c r="G1118" s="268"/>
    </row>
    <row r="1119" spans="7:7" x14ac:dyDescent="0.25">
      <c r="G1119" s="268"/>
    </row>
    <row r="1120" spans="7:7" x14ac:dyDescent="0.25">
      <c r="G1120" s="268"/>
    </row>
    <row r="1121" spans="7:7" x14ac:dyDescent="0.25">
      <c r="G1121" s="268"/>
    </row>
    <row r="1122" spans="7:7" x14ac:dyDescent="0.25">
      <c r="G1122" s="268"/>
    </row>
    <row r="1123" spans="7:7" x14ac:dyDescent="0.25">
      <c r="G1123" s="268"/>
    </row>
    <row r="1124" spans="7:7" x14ac:dyDescent="0.25">
      <c r="G1124" s="268"/>
    </row>
    <row r="1125" spans="7:7" x14ac:dyDescent="0.25">
      <c r="G1125" s="268"/>
    </row>
    <row r="1126" spans="7:7" x14ac:dyDescent="0.25">
      <c r="G1126" s="268"/>
    </row>
    <row r="1127" spans="7:7" x14ac:dyDescent="0.25">
      <c r="G1127" s="268"/>
    </row>
    <row r="1128" spans="7:7" x14ac:dyDescent="0.25">
      <c r="G1128" s="268"/>
    </row>
    <row r="1129" spans="7:7" x14ac:dyDescent="0.25">
      <c r="G1129" s="268"/>
    </row>
    <row r="1130" spans="7:7" x14ac:dyDescent="0.25">
      <c r="G1130" s="268"/>
    </row>
    <row r="1131" spans="7:7" x14ac:dyDescent="0.25">
      <c r="G1131" s="268"/>
    </row>
    <row r="1132" spans="7:7" x14ac:dyDescent="0.25">
      <c r="G1132" s="268"/>
    </row>
    <row r="1133" spans="7:7" x14ac:dyDescent="0.25">
      <c r="G1133" s="268"/>
    </row>
    <row r="1134" spans="7:7" x14ac:dyDescent="0.25">
      <c r="G1134" s="268"/>
    </row>
    <row r="1135" spans="7:7" x14ac:dyDescent="0.25">
      <c r="G1135" s="268"/>
    </row>
    <row r="1136" spans="7:7" x14ac:dyDescent="0.25">
      <c r="G1136" s="268"/>
    </row>
    <row r="1137" spans="7:7" x14ac:dyDescent="0.25">
      <c r="G1137" s="268"/>
    </row>
    <row r="1138" spans="7:7" x14ac:dyDescent="0.25">
      <c r="G1138" s="268"/>
    </row>
    <row r="1139" spans="7:7" x14ac:dyDescent="0.25">
      <c r="G1139" s="268"/>
    </row>
    <row r="1140" spans="7:7" x14ac:dyDescent="0.25">
      <c r="G1140" s="268"/>
    </row>
    <row r="1141" spans="7:7" x14ac:dyDescent="0.25">
      <c r="G1141" s="268"/>
    </row>
    <row r="1142" spans="7:7" x14ac:dyDescent="0.25">
      <c r="G1142" s="268"/>
    </row>
    <row r="1143" spans="7:7" x14ac:dyDescent="0.25">
      <c r="G1143" s="268"/>
    </row>
    <row r="1144" spans="7:7" x14ac:dyDescent="0.25">
      <c r="G1144" s="268"/>
    </row>
    <row r="1145" spans="7:7" x14ac:dyDescent="0.25">
      <c r="G1145" s="268"/>
    </row>
    <row r="1146" spans="7:7" x14ac:dyDescent="0.25">
      <c r="G1146" s="268"/>
    </row>
    <row r="1147" spans="7:7" x14ac:dyDescent="0.25">
      <c r="G1147" s="268"/>
    </row>
    <row r="1148" spans="7:7" x14ac:dyDescent="0.25">
      <c r="G1148" s="268"/>
    </row>
    <row r="1149" spans="7:7" x14ac:dyDescent="0.25">
      <c r="G1149" s="268"/>
    </row>
    <row r="1150" spans="7:7" x14ac:dyDescent="0.25">
      <c r="G1150" s="268"/>
    </row>
    <row r="1151" spans="7:7" x14ac:dyDescent="0.25">
      <c r="G1151" s="268"/>
    </row>
    <row r="1152" spans="7:7" x14ac:dyDescent="0.25">
      <c r="G1152" s="268"/>
    </row>
    <row r="1153" spans="7:7" x14ac:dyDescent="0.25">
      <c r="G1153" s="268"/>
    </row>
    <row r="1154" spans="7:7" x14ac:dyDescent="0.25">
      <c r="G1154" s="268"/>
    </row>
    <row r="1155" spans="7:7" x14ac:dyDescent="0.25">
      <c r="G1155" s="268"/>
    </row>
    <row r="1156" spans="7:7" x14ac:dyDescent="0.25">
      <c r="G1156" s="268"/>
    </row>
    <row r="1157" spans="7:7" x14ac:dyDescent="0.25">
      <c r="G1157" s="268"/>
    </row>
    <row r="1158" spans="7:7" x14ac:dyDescent="0.25">
      <c r="G1158" s="268"/>
    </row>
    <row r="1159" spans="7:7" x14ac:dyDescent="0.25">
      <c r="G1159" s="268"/>
    </row>
    <row r="1160" spans="7:7" x14ac:dyDescent="0.25">
      <c r="G1160" s="268"/>
    </row>
    <row r="1161" spans="7:7" x14ac:dyDescent="0.25">
      <c r="G1161" s="268"/>
    </row>
    <row r="1162" spans="7:7" x14ac:dyDescent="0.25">
      <c r="G1162" s="268"/>
    </row>
    <row r="1163" spans="7:7" x14ac:dyDescent="0.25">
      <c r="G1163" s="268"/>
    </row>
    <row r="1164" spans="7:7" x14ac:dyDescent="0.25">
      <c r="G1164" s="268"/>
    </row>
    <row r="1165" spans="7:7" x14ac:dyDescent="0.25">
      <c r="G1165" s="268"/>
    </row>
    <row r="1166" spans="7:7" x14ac:dyDescent="0.25">
      <c r="G1166" s="268"/>
    </row>
    <row r="1167" spans="7:7" x14ac:dyDescent="0.25">
      <c r="G1167" s="268"/>
    </row>
    <row r="1168" spans="7:7" x14ac:dyDescent="0.25">
      <c r="G1168" s="268"/>
    </row>
    <row r="1169" spans="7:7" x14ac:dyDescent="0.25">
      <c r="G1169" s="268"/>
    </row>
    <row r="1170" spans="7:7" x14ac:dyDescent="0.25">
      <c r="G1170" s="268"/>
    </row>
    <row r="1171" spans="7:7" x14ac:dyDescent="0.25">
      <c r="G1171" s="268"/>
    </row>
    <row r="1172" spans="7:7" x14ac:dyDescent="0.25">
      <c r="G1172" s="268"/>
    </row>
    <row r="1173" spans="7:7" x14ac:dyDescent="0.25">
      <c r="G1173" s="268"/>
    </row>
    <row r="1174" spans="7:7" x14ac:dyDescent="0.25">
      <c r="G1174" s="268"/>
    </row>
    <row r="1175" spans="7:7" x14ac:dyDescent="0.25">
      <c r="G1175" s="268"/>
    </row>
    <row r="1176" spans="7:7" x14ac:dyDescent="0.25">
      <c r="G1176" s="268"/>
    </row>
    <row r="1177" spans="7:7" x14ac:dyDescent="0.25">
      <c r="G1177" s="268"/>
    </row>
    <row r="1178" spans="7:7" x14ac:dyDescent="0.25">
      <c r="G1178" s="268"/>
    </row>
    <row r="1179" spans="7:7" x14ac:dyDescent="0.25">
      <c r="G1179" s="268"/>
    </row>
    <row r="1180" spans="7:7" x14ac:dyDescent="0.25">
      <c r="G1180" s="268"/>
    </row>
    <row r="1181" spans="7:7" x14ac:dyDescent="0.25">
      <c r="G1181" s="268"/>
    </row>
    <row r="1182" spans="7:7" x14ac:dyDescent="0.25">
      <c r="G1182" s="268"/>
    </row>
    <row r="1183" spans="7:7" x14ac:dyDescent="0.25">
      <c r="G1183" s="268"/>
    </row>
    <row r="1184" spans="7:7" x14ac:dyDescent="0.25">
      <c r="G1184" s="268"/>
    </row>
    <row r="1185" spans="7:7" x14ac:dyDescent="0.25">
      <c r="G1185" s="268"/>
    </row>
    <row r="1186" spans="7:7" x14ac:dyDescent="0.25">
      <c r="G1186" s="268"/>
    </row>
    <row r="1187" spans="7:7" x14ac:dyDescent="0.25">
      <c r="G1187" s="268"/>
    </row>
    <row r="1188" spans="7:7" x14ac:dyDescent="0.25">
      <c r="G1188" s="268"/>
    </row>
    <row r="1189" spans="7:7" x14ac:dyDescent="0.25">
      <c r="G1189" s="268"/>
    </row>
    <row r="1190" spans="7:7" x14ac:dyDescent="0.25">
      <c r="G1190" s="268"/>
    </row>
    <row r="1191" spans="7:7" x14ac:dyDescent="0.25">
      <c r="G1191" s="268"/>
    </row>
    <row r="1192" spans="7:7" x14ac:dyDescent="0.25">
      <c r="G1192" s="268"/>
    </row>
    <row r="1193" spans="7:7" x14ac:dyDescent="0.25">
      <c r="G1193" s="268"/>
    </row>
    <row r="1194" spans="7:7" x14ac:dyDescent="0.25">
      <c r="G1194" s="268"/>
    </row>
    <row r="1195" spans="7:7" x14ac:dyDescent="0.25">
      <c r="G1195" s="268"/>
    </row>
    <row r="1196" spans="7:7" x14ac:dyDescent="0.25">
      <c r="G1196" s="268"/>
    </row>
    <row r="1197" spans="7:7" x14ac:dyDescent="0.25">
      <c r="G1197" s="268"/>
    </row>
    <row r="1198" spans="7:7" x14ac:dyDescent="0.25">
      <c r="G1198" s="268"/>
    </row>
    <row r="1199" spans="7:7" x14ac:dyDescent="0.25">
      <c r="G1199" s="268"/>
    </row>
    <row r="1200" spans="7:7" x14ac:dyDescent="0.25">
      <c r="G1200" s="268"/>
    </row>
    <row r="1201" spans="7:7" x14ac:dyDescent="0.25">
      <c r="G1201" s="268"/>
    </row>
    <row r="1202" spans="7:7" x14ac:dyDescent="0.25">
      <c r="G1202" s="268"/>
    </row>
    <row r="1203" spans="7:7" x14ac:dyDescent="0.25">
      <c r="G1203" s="268"/>
    </row>
    <row r="1204" spans="7:7" x14ac:dyDescent="0.25">
      <c r="G1204" s="268"/>
    </row>
    <row r="1205" spans="7:7" x14ac:dyDescent="0.25">
      <c r="G1205" s="268"/>
    </row>
    <row r="1206" spans="7:7" x14ac:dyDescent="0.25">
      <c r="G1206" s="268"/>
    </row>
    <row r="1207" spans="7:7" x14ac:dyDescent="0.25">
      <c r="G1207" s="268"/>
    </row>
    <row r="1208" spans="7:7" x14ac:dyDescent="0.25">
      <c r="G1208" s="268"/>
    </row>
    <row r="1209" spans="7:7" x14ac:dyDescent="0.25">
      <c r="G1209" s="268"/>
    </row>
    <row r="1210" spans="7:7" x14ac:dyDescent="0.25">
      <c r="G1210" s="268"/>
    </row>
    <row r="1211" spans="7:7" x14ac:dyDescent="0.25">
      <c r="G1211" s="268"/>
    </row>
    <row r="1212" spans="7:7" x14ac:dyDescent="0.25">
      <c r="G1212" s="268"/>
    </row>
    <row r="1213" spans="7:7" x14ac:dyDescent="0.25">
      <c r="G1213" s="268"/>
    </row>
    <row r="1214" spans="7:7" x14ac:dyDescent="0.25">
      <c r="G1214" s="268"/>
    </row>
    <row r="1215" spans="7:7" x14ac:dyDescent="0.25">
      <c r="G1215" s="268"/>
    </row>
    <row r="1216" spans="7:7" x14ac:dyDescent="0.25">
      <c r="G1216" s="268"/>
    </row>
    <row r="1217" spans="7:7" x14ac:dyDescent="0.25">
      <c r="G1217" s="268"/>
    </row>
    <row r="1218" spans="7:7" x14ac:dyDescent="0.25">
      <c r="G1218" s="268"/>
    </row>
    <row r="1219" spans="7:7" x14ac:dyDescent="0.25">
      <c r="G1219" s="268"/>
    </row>
    <row r="1220" spans="7:7" x14ac:dyDescent="0.25">
      <c r="G1220" s="268"/>
    </row>
    <row r="1221" spans="7:7" x14ac:dyDescent="0.25">
      <c r="G1221" s="268"/>
    </row>
    <row r="1222" spans="7:7" x14ac:dyDescent="0.25">
      <c r="G1222" s="268"/>
    </row>
    <row r="1223" spans="7:7" x14ac:dyDescent="0.25">
      <c r="G1223" s="268"/>
    </row>
    <row r="1224" spans="7:7" x14ac:dyDescent="0.25">
      <c r="G1224" s="268"/>
    </row>
    <row r="1225" spans="7:7" x14ac:dyDescent="0.25">
      <c r="G1225" s="268"/>
    </row>
    <row r="1226" spans="7:7" x14ac:dyDescent="0.25">
      <c r="G1226" s="268"/>
    </row>
    <row r="1227" spans="7:7" x14ac:dyDescent="0.25">
      <c r="G1227" s="268"/>
    </row>
    <row r="1228" spans="7:7" x14ac:dyDescent="0.25">
      <c r="G1228" s="268"/>
    </row>
    <row r="1229" spans="7:7" x14ac:dyDescent="0.25">
      <c r="G1229" s="268"/>
    </row>
    <row r="1230" spans="7:7" x14ac:dyDescent="0.25">
      <c r="G1230" s="268"/>
    </row>
    <row r="1231" spans="7:7" x14ac:dyDescent="0.25">
      <c r="G1231" s="268"/>
    </row>
    <row r="1232" spans="7:7" x14ac:dyDescent="0.25">
      <c r="G1232" s="268"/>
    </row>
    <row r="1233" spans="7:7" x14ac:dyDescent="0.25">
      <c r="G1233" s="268"/>
    </row>
    <row r="1234" spans="7:7" x14ac:dyDescent="0.25">
      <c r="G1234" s="268"/>
    </row>
    <row r="1235" spans="7:7" x14ac:dyDescent="0.25">
      <c r="G1235" s="268"/>
    </row>
    <row r="1236" spans="7:7" x14ac:dyDescent="0.25">
      <c r="G1236" s="268"/>
    </row>
    <row r="1237" spans="7:7" x14ac:dyDescent="0.25">
      <c r="G1237" s="268"/>
    </row>
    <row r="1238" spans="7:7" x14ac:dyDescent="0.25">
      <c r="G1238" s="268"/>
    </row>
    <row r="1239" spans="7:7" x14ac:dyDescent="0.25">
      <c r="G1239" s="268"/>
    </row>
    <row r="1240" spans="7:7" x14ac:dyDescent="0.25">
      <c r="G1240" s="268"/>
    </row>
    <row r="1241" spans="7:7" x14ac:dyDescent="0.25">
      <c r="G1241" s="268"/>
    </row>
    <row r="1242" spans="7:7" x14ac:dyDescent="0.25">
      <c r="G1242" s="268"/>
    </row>
    <row r="1243" spans="7:7" x14ac:dyDescent="0.25">
      <c r="G1243" s="268"/>
    </row>
    <row r="1244" spans="7:7" x14ac:dyDescent="0.25">
      <c r="G1244" s="268"/>
    </row>
    <row r="1245" spans="7:7" x14ac:dyDescent="0.25">
      <c r="G1245" s="268"/>
    </row>
    <row r="1246" spans="7:7" x14ac:dyDescent="0.25">
      <c r="G1246" s="268"/>
    </row>
    <row r="1247" spans="7:7" x14ac:dyDescent="0.25">
      <c r="G1247" s="268"/>
    </row>
    <row r="1248" spans="7:7" x14ac:dyDescent="0.25">
      <c r="G1248" s="268"/>
    </row>
    <row r="1249" spans="7:7" x14ac:dyDescent="0.25">
      <c r="G1249" s="268"/>
    </row>
    <row r="1250" spans="7:7" x14ac:dyDescent="0.25">
      <c r="G1250" s="268"/>
    </row>
    <row r="1251" spans="7:7" x14ac:dyDescent="0.25">
      <c r="G1251" s="268"/>
    </row>
    <row r="1252" spans="7:7" x14ac:dyDescent="0.25">
      <c r="G1252" s="268"/>
    </row>
    <row r="1253" spans="7:7" x14ac:dyDescent="0.25">
      <c r="G1253" s="268"/>
    </row>
    <row r="1254" spans="7:7" x14ac:dyDescent="0.25">
      <c r="G1254" s="268"/>
    </row>
    <row r="1255" spans="7:7" x14ac:dyDescent="0.25">
      <c r="G1255" s="268"/>
    </row>
    <row r="1256" spans="7:7" x14ac:dyDescent="0.25">
      <c r="G1256" s="268"/>
    </row>
    <row r="1257" spans="7:7" x14ac:dyDescent="0.25">
      <c r="G1257" s="268"/>
    </row>
    <row r="1258" spans="7:7" x14ac:dyDescent="0.25">
      <c r="G1258" s="268"/>
    </row>
    <row r="1259" spans="7:7" x14ac:dyDescent="0.25">
      <c r="G1259" s="268"/>
    </row>
    <row r="1260" spans="7:7" x14ac:dyDescent="0.25">
      <c r="G1260" s="268"/>
    </row>
    <row r="1261" spans="7:7" x14ac:dyDescent="0.25">
      <c r="G1261" s="268"/>
    </row>
    <row r="1262" spans="7:7" x14ac:dyDescent="0.25">
      <c r="G1262" s="268"/>
    </row>
    <row r="1263" spans="7:7" x14ac:dyDescent="0.25">
      <c r="G1263" s="268"/>
    </row>
    <row r="1264" spans="7:7" x14ac:dyDescent="0.25">
      <c r="G1264" s="268"/>
    </row>
    <row r="1265" spans="7:7" x14ac:dyDescent="0.25">
      <c r="G1265" s="268"/>
    </row>
    <row r="1266" spans="7:7" x14ac:dyDescent="0.25">
      <c r="G1266" s="268"/>
    </row>
    <row r="1267" spans="7:7" x14ac:dyDescent="0.25">
      <c r="G1267" s="268"/>
    </row>
    <row r="1268" spans="7:7" x14ac:dyDescent="0.25">
      <c r="G1268" s="268"/>
    </row>
    <row r="1269" spans="7:7" x14ac:dyDescent="0.25">
      <c r="G1269" s="268"/>
    </row>
    <row r="1270" spans="7:7" x14ac:dyDescent="0.25">
      <c r="G1270" s="268"/>
    </row>
    <row r="1271" spans="7:7" x14ac:dyDescent="0.25">
      <c r="G1271" s="268"/>
    </row>
    <row r="1272" spans="7:7" x14ac:dyDescent="0.25">
      <c r="G1272" s="268"/>
    </row>
    <row r="1273" spans="7:7" x14ac:dyDescent="0.25">
      <c r="G1273" s="268"/>
    </row>
    <row r="1274" spans="7:7" x14ac:dyDescent="0.25">
      <c r="G1274" s="268"/>
    </row>
    <row r="1275" spans="7:7" x14ac:dyDescent="0.25">
      <c r="G1275" s="268"/>
    </row>
    <row r="1276" spans="7:7" x14ac:dyDescent="0.25">
      <c r="G1276" s="268"/>
    </row>
    <row r="1277" spans="7:7" x14ac:dyDescent="0.25">
      <c r="G1277" s="268"/>
    </row>
    <row r="1278" spans="7:7" x14ac:dyDescent="0.25">
      <c r="G1278" s="268"/>
    </row>
    <row r="1279" spans="7:7" x14ac:dyDescent="0.25">
      <c r="G1279" s="268"/>
    </row>
    <row r="1280" spans="7:7" x14ac:dyDescent="0.25">
      <c r="G1280" s="268"/>
    </row>
    <row r="1281" spans="7:7" x14ac:dyDescent="0.25">
      <c r="G1281" s="268"/>
    </row>
    <row r="1282" spans="7:7" x14ac:dyDescent="0.25">
      <c r="G1282" s="268"/>
    </row>
    <row r="1283" spans="7:7" x14ac:dyDescent="0.25">
      <c r="G1283" s="268"/>
    </row>
    <row r="1284" spans="7:7" x14ac:dyDescent="0.25">
      <c r="G1284" s="268"/>
    </row>
    <row r="1285" spans="7:7" x14ac:dyDescent="0.25">
      <c r="G1285" s="268"/>
    </row>
    <row r="1286" spans="7:7" x14ac:dyDescent="0.25">
      <c r="G1286" s="268"/>
    </row>
    <row r="1287" spans="7:7" x14ac:dyDescent="0.25">
      <c r="G1287" s="268"/>
    </row>
    <row r="1288" spans="7:7" x14ac:dyDescent="0.25">
      <c r="G1288" s="268"/>
    </row>
    <row r="1289" spans="7:7" x14ac:dyDescent="0.25">
      <c r="G1289" s="268"/>
    </row>
    <row r="1290" spans="7:7" x14ac:dyDescent="0.25">
      <c r="G1290" s="268"/>
    </row>
    <row r="1291" spans="7:7" x14ac:dyDescent="0.25">
      <c r="G1291" s="268"/>
    </row>
    <row r="1292" spans="7:7" x14ac:dyDescent="0.25">
      <c r="G1292" s="268"/>
    </row>
    <row r="1293" spans="7:7" x14ac:dyDescent="0.25">
      <c r="G1293" s="268"/>
    </row>
    <row r="1294" spans="7:7" x14ac:dyDescent="0.25">
      <c r="G1294" s="268"/>
    </row>
    <row r="1295" spans="7:7" x14ac:dyDescent="0.25">
      <c r="G1295" s="268"/>
    </row>
    <row r="1296" spans="7:7" x14ac:dyDescent="0.25">
      <c r="G1296" s="268"/>
    </row>
    <row r="1297" spans="7:7" x14ac:dyDescent="0.25">
      <c r="G1297" s="268"/>
    </row>
    <row r="1298" spans="7:7" x14ac:dyDescent="0.25">
      <c r="G1298" s="268"/>
    </row>
    <row r="1299" spans="7:7" x14ac:dyDescent="0.25">
      <c r="G1299" s="268"/>
    </row>
    <row r="1300" spans="7:7" x14ac:dyDescent="0.25">
      <c r="G1300" s="268"/>
    </row>
    <row r="1301" spans="7:7" x14ac:dyDescent="0.25">
      <c r="G1301" s="268"/>
    </row>
    <row r="1302" spans="7:7" x14ac:dyDescent="0.25">
      <c r="G1302" s="268"/>
    </row>
    <row r="1303" spans="7:7" x14ac:dyDescent="0.25">
      <c r="G1303" s="268"/>
    </row>
    <row r="1304" spans="7:7" x14ac:dyDescent="0.25">
      <c r="G1304" s="268"/>
    </row>
    <row r="1305" spans="7:7" x14ac:dyDescent="0.25">
      <c r="G1305" s="268"/>
    </row>
    <row r="1306" spans="7:7" x14ac:dyDescent="0.25">
      <c r="G1306" s="268"/>
    </row>
    <row r="1307" spans="7:7" x14ac:dyDescent="0.25">
      <c r="G1307" s="268"/>
    </row>
    <row r="1308" spans="7:7" x14ac:dyDescent="0.25">
      <c r="G1308" s="268"/>
    </row>
    <row r="1309" spans="7:7" x14ac:dyDescent="0.25">
      <c r="G1309" s="268"/>
    </row>
    <row r="1310" spans="7:7" x14ac:dyDescent="0.25">
      <c r="G1310" s="268"/>
    </row>
    <row r="1311" spans="7:7" x14ac:dyDescent="0.25">
      <c r="G1311" s="268"/>
    </row>
    <row r="1312" spans="7:7" x14ac:dyDescent="0.25">
      <c r="G1312" s="268"/>
    </row>
    <row r="1313" spans="7:7" x14ac:dyDescent="0.25">
      <c r="G1313" s="268"/>
    </row>
    <row r="1314" spans="7:7" x14ac:dyDescent="0.25">
      <c r="G1314" s="268"/>
    </row>
    <row r="1315" spans="7:7" x14ac:dyDescent="0.25">
      <c r="G1315" s="268"/>
    </row>
    <row r="1316" spans="7:7" x14ac:dyDescent="0.25">
      <c r="G1316" s="268"/>
    </row>
    <row r="1317" spans="7:7" x14ac:dyDescent="0.25">
      <c r="G1317" s="268"/>
    </row>
    <row r="1318" spans="7:7" x14ac:dyDescent="0.25">
      <c r="G1318" s="268"/>
    </row>
    <row r="1319" spans="7:7" x14ac:dyDescent="0.25">
      <c r="G1319" s="268"/>
    </row>
    <row r="1320" spans="7:7" x14ac:dyDescent="0.25">
      <c r="G1320" s="268"/>
    </row>
    <row r="1321" spans="7:7" x14ac:dyDescent="0.25">
      <c r="G1321" s="268"/>
    </row>
    <row r="1322" spans="7:7" x14ac:dyDescent="0.25">
      <c r="G1322" s="268"/>
    </row>
    <row r="1323" spans="7:7" x14ac:dyDescent="0.25">
      <c r="G1323" s="268"/>
    </row>
    <row r="1324" spans="7:7" x14ac:dyDescent="0.25">
      <c r="G1324" s="268"/>
    </row>
    <row r="1325" spans="7:7" x14ac:dyDescent="0.25">
      <c r="G1325" s="268"/>
    </row>
    <row r="1326" spans="7:7" x14ac:dyDescent="0.25">
      <c r="G1326" s="268"/>
    </row>
    <row r="1327" spans="7:7" x14ac:dyDescent="0.25">
      <c r="G1327" s="268"/>
    </row>
    <row r="1328" spans="7:7" x14ac:dyDescent="0.25">
      <c r="G1328" s="268"/>
    </row>
    <row r="1329" spans="7:7" x14ac:dyDescent="0.25">
      <c r="G1329" s="268"/>
    </row>
    <row r="1330" spans="7:7" x14ac:dyDescent="0.25">
      <c r="G1330" s="268"/>
    </row>
    <row r="1331" spans="7:7" x14ac:dyDescent="0.25">
      <c r="G1331" s="268"/>
    </row>
    <row r="1332" spans="7:7" x14ac:dyDescent="0.25">
      <c r="G1332" s="268"/>
    </row>
    <row r="1333" spans="7:7" x14ac:dyDescent="0.25">
      <c r="G1333" s="268"/>
    </row>
    <row r="1334" spans="7:7" x14ac:dyDescent="0.25">
      <c r="G1334" s="268"/>
    </row>
    <row r="1335" spans="7:7" x14ac:dyDescent="0.25">
      <c r="G1335" s="268"/>
    </row>
    <row r="1336" spans="7:7" x14ac:dyDescent="0.25">
      <c r="G1336" s="268"/>
    </row>
    <row r="1337" spans="7:7" x14ac:dyDescent="0.25">
      <c r="G1337" s="268"/>
    </row>
    <row r="1338" spans="7:7" x14ac:dyDescent="0.25">
      <c r="G1338" s="268"/>
    </row>
    <row r="1339" spans="7:7" x14ac:dyDescent="0.25">
      <c r="G1339" s="268"/>
    </row>
    <row r="1340" spans="7:7" x14ac:dyDescent="0.25">
      <c r="G1340" s="268"/>
    </row>
    <row r="1341" spans="7:7" x14ac:dyDescent="0.25">
      <c r="G1341" s="268"/>
    </row>
    <row r="1342" spans="7:7" x14ac:dyDescent="0.25">
      <c r="G1342" s="268"/>
    </row>
    <row r="1343" spans="7:7" x14ac:dyDescent="0.25">
      <c r="G1343" s="268"/>
    </row>
    <row r="1344" spans="7:7" x14ac:dyDescent="0.25">
      <c r="G1344" s="268"/>
    </row>
    <row r="1345" spans="7:7" x14ac:dyDescent="0.25">
      <c r="G1345" s="268"/>
    </row>
    <row r="1346" spans="7:7" x14ac:dyDescent="0.25">
      <c r="G1346" s="268"/>
    </row>
    <row r="1347" spans="7:7" x14ac:dyDescent="0.25">
      <c r="G1347" s="268"/>
    </row>
    <row r="1348" spans="7:7" x14ac:dyDescent="0.25">
      <c r="G1348" s="268"/>
    </row>
    <row r="1349" spans="7:7" x14ac:dyDescent="0.25">
      <c r="G1349" s="268"/>
    </row>
    <row r="1350" spans="7:7" x14ac:dyDescent="0.25">
      <c r="G1350" s="268"/>
    </row>
    <row r="1351" spans="7:7" x14ac:dyDescent="0.25">
      <c r="G1351" s="268"/>
    </row>
    <row r="1352" spans="7:7" x14ac:dyDescent="0.25">
      <c r="G1352" s="268"/>
    </row>
    <row r="1353" spans="7:7" x14ac:dyDescent="0.25">
      <c r="G1353" s="268"/>
    </row>
    <row r="1354" spans="7:7" x14ac:dyDescent="0.25">
      <c r="G1354" s="268"/>
    </row>
    <row r="1355" spans="7:7" x14ac:dyDescent="0.25">
      <c r="G1355" s="268"/>
    </row>
    <row r="1356" spans="7:7" x14ac:dyDescent="0.25">
      <c r="G1356" s="268"/>
    </row>
    <row r="1357" spans="7:7" x14ac:dyDescent="0.25">
      <c r="G1357" s="268"/>
    </row>
    <row r="1358" spans="7:7" x14ac:dyDescent="0.25">
      <c r="G1358" s="268"/>
    </row>
    <row r="1359" spans="7:7" x14ac:dyDescent="0.25">
      <c r="G1359" s="268"/>
    </row>
    <row r="1360" spans="7:7" x14ac:dyDescent="0.25">
      <c r="G1360" s="268"/>
    </row>
    <row r="1361" spans="7:7" x14ac:dyDescent="0.25">
      <c r="G1361" s="268"/>
    </row>
    <row r="1362" spans="7:7" x14ac:dyDescent="0.25">
      <c r="G1362" s="268"/>
    </row>
    <row r="1363" spans="7:7" x14ac:dyDescent="0.25">
      <c r="G1363" s="268"/>
    </row>
    <row r="1364" spans="7:7" x14ac:dyDescent="0.25">
      <c r="G1364" s="268"/>
    </row>
    <row r="1365" spans="7:7" x14ac:dyDescent="0.25">
      <c r="G1365" s="268"/>
    </row>
    <row r="1366" spans="7:7" x14ac:dyDescent="0.25">
      <c r="G1366" s="268"/>
    </row>
    <row r="1367" spans="7:7" x14ac:dyDescent="0.25">
      <c r="G1367" s="268"/>
    </row>
    <row r="1368" spans="7:7" x14ac:dyDescent="0.25">
      <c r="G1368" s="268"/>
    </row>
    <row r="1369" spans="7:7" x14ac:dyDescent="0.25">
      <c r="G1369" s="268"/>
    </row>
    <row r="1370" spans="7:7" x14ac:dyDescent="0.25">
      <c r="G1370" s="268"/>
    </row>
    <row r="1371" spans="7:7" x14ac:dyDescent="0.25">
      <c r="G1371" s="268"/>
    </row>
    <row r="1372" spans="7:7" x14ac:dyDescent="0.25">
      <c r="G1372" s="268"/>
    </row>
    <row r="1373" spans="7:7" x14ac:dyDescent="0.25">
      <c r="G1373" s="268"/>
    </row>
    <row r="1374" spans="7:7" x14ac:dyDescent="0.25">
      <c r="G1374" s="268"/>
    </row>
    <row r="1375" spans="7:7" x14ac:dyDescent="0.25">
      <c r="G1375" s="268"/>
    </row>
    <row r="1376" spans="7:7" x14ac:dyDescent="0.25">
      <c r="G1376" s="268"/>
    </row>
    <row r="1377" spans="7:7" x14ac:dyDescent="0.25">
      <c r="G1377" s="268"/>
    </row>
    <row r="1378" spans="7:7" x14ac:dyDescent="0.25">
      <c r="G1378" s="268"/>
    </row>
    <row r="1379" spans="7:7" x14ac:dyDescent="0.25">
      <c r="G1379" s="268"/>
    </row>
    <row r="1380" spans="7:7" x14ac:dyDescent="0.25">
      <c r="G1380" s="268"/>
    </row>
    <row r="1381" spans="7:7" x14ac:dyDescent="0.25">
      <c r="G1381" s="268"/>
    </row>
    <row r="1382" spans="7:7" x14ac:dyDescent="0.25">
      <c r="G1382" s="268"/>
    </row>
    <row r="1383" spans="7:7" x14ac:dyDescent="0.25">
      <c r="G1383" s="268"/>
    </row>
    <row r="1384" spans="7:7" x14ac:dyDescent="0.25">
      <c r="G1384" s="268"/>
    </row>
    <row r="1385" spans="7:7" x14ac:dyDescent="0.25">
      <c r="G1385" s="268"/>
    </row>
    <row r="1386" spans="7:7" x14ac:dyDescent="0.25">
      <c r="G1386" s="268"/>
    </row>
    <row r="1387" spans="7:7" x14ac:dyDescent="0.25">
      <c r="G1387" s="268"/>
    </row>
    <row r="1388" spans="7:7" x14ac:dyDescent="0.25">
      <c r="G1388" s="268"/>
    </row>
    <row r="1389" spans="7:7" x14ac:dyDescent="0.25">
      <c r="G1389" s="268"/>
    </row>
    <row r="1390" spans="7:7" x14ac:dyDescent="0.25">
      <c r="G1390" s="268"/>
    </row>
    <row r="1391" spans="7:7" x14ac:dyDescent="0.25">
      <c r="G1391" s="268"/>
    </row>
    <row r="1392" spans="7:7" x14ac:dyDescent="0.25">
      <c r="G1392" s="268"/>
    </row>
    <row r="1393" spans="7:7" x14ac:dyDescent="0.25">
      <c r="G1393" s="268"/>
    </row>
    <row r="1394" spans="7:7" x14ac:dyDescent="0.25">
      <c r="G1394" s="268"/>
    </row>
    <row r="1395" spans="7:7" x14ac:dyDescent="0.25">
      <c r="G1395" s="268"/>
    </row>
    <row r="1396" spans="7:7" x14ac:dyDescent="0.25">
      <c r="G1396" s="268"/>
    </row>
    <row r="1397" spans="7:7" x14ac:dyDescent="0.25">
      <c r="G1397" s="268"/>
    </row>
    <row r="1398" spans="7:7" x14ac:dyDescent="0.25">
      <c r="G1398" s="268"/>
    </row>
    <row r="1399" spans="7:7" x14ac:dyDescent="0.25">
      <c r="G1399" s="268"/>
    </row>
    <row r="1400" spans="7:7" x14ac:dyDescent="0.25">
      <c r="G1400" s="268"/>
    </row>
    <row r="1401" spans="7:7" x14ac:dyDescent="0.25">
      <c r="G1401" s="268"/>
    </row>
    <row r="1402" spans="7:7" x14ac:dyDescent="0.25">
      <c r="G1402" s="268"/>
    </row>
    <row r="1403" spans="7:7" x14ac:dyDescent="0.25">
      <c r="G1403" s="268"/>
    </row>
    <row r="1404" spans="7:7" x14ac:dyDescent="0.25">
      <c r="G1404" s="268"/>
    </row>
    <row r="1405" spans="7:7" x14ac:dyDescent="0.25">
      <c r="G1405" s="268"/>
    </row>
    <row r="1406" spans="7:7" x14ac:dyDescent="0.25">
      <c r="G1406" s="268"/>
    </row>
    <row r="1407" spans="7:7" x14ac:dyDescent="0.25">
      <c r="G1407" s="268"/>
    </row>
    <row r="1408" spans="7:7" x14ac:dyDescent="0.25">
      <c r="G1408" s="268"/>
    </row>
    <row r="1409" spans="7:7" x14ac:dyDescent="0.25">
      <c r="G1409" s="268"/>
    </row>
    <row r="1410" spans="7:7" x14ac:dyDescent="0.25">
      <c r="G1410" s="268"/>
    </row>
    <row r="1411" spans="7:7" x14ac:dyDescent="0.25">
      <c r="G1411" s="268"/>
    </row>
    <row r="1412" spans="7:7" x14ac:dyDescent="0.25">
      <c r="G1412" s="268"/>
    </row>
    <row r="1413" spans="7:7" x14ac:dyDescent="0.25">
      <c r="G1413" s="268"/>
    </row>
    <row r="1414" spans="7:7" x14ac:dyDescent="0.25">
      <c r="G1414" s="268"/>
    </row>
    <row r="1415" spans="7:7" x14ac:dyDescent="0.25">
      <c r="G1415" s="268"/>
    </row>
    <row r="1416" spans="7:7" x14ac:dyDescent="0.25">
      <c r="G1416" s="268"/>
    </row>
    <row r="1417" spans="7:7" x14ac:dyDescent="0.25">
      <c r="G1417" s="268"/>
    </row>
    <row r="1418" spans="7:7" x14ac:dyDescent="0.25">
      <c r="G1418" s="268"/>
    </row>
    <row r="1419" spans="7:7" x14ac:dyDescent="0.25">
      <c r="G1419" s="268"/>
    </row>
    <row r="1420" spans="7:7" x14ac:dyDescent="0.25">
      <c r="G1420" s="268"/>
    </row>
    <row r="1421" spans="7:7" x14ac:dyDescent="0.25">
      <c r="G1421" s="268"/>
    </row>
    <row r="1422" spans="7:7" x14ac:dyDescent="0.25">
      <c r="G1422" s="268"/>
    </row>
    <row r="1423" spans="7:7" x14ac:dyDescent="0.25">
      <c r="G1423" s="268"/>
    </row>
    <row r="1424" spans="7:7" x14ac:dyDescent="0.25">
      <c r="G1424" s="268"/>
    </row>
    <row r="1425" spans="7:7" x14ac:dyDescent="0.25">
      <c r="G1425" s="268"/>
    </row>
    <row r="1426" spans="7:7" x14ac:dyDescent="0.25">
      <c r="G1426" s="268"/>
    </row>
    <row r="1427" spans="7:7" x14ac:dyDescent="0.25">
      <c r="G1427" s="268"/>
    </row>
    <row r="1428" spans="7:7" x14ac:dyDescent="0.25">
      <c r="G1428" s="268"/>
    </row>
    <row r="1429" spans="7:7" x14ac:dyDescent="0.25">
      <c r="G1429" s="268"/>
    </row>
    <row r="1430" spans="7:7" x14ac:dyDescent="0.25">
      <c r="G1430" s="268"/>
    </row>
    <row r="1431" spans="7:7" x14ac:dyDescent="0.25">
      <c r="G1431" s="268"/>
    </row>
    <row r="1432" spans="7:7" x14ac:dyDescent="0.25">
      <c r="G1432" s="268"/>
    </row>
    <row r="1433" spans="7:7" x14ac:dyDescent="0.25">
      <c r="G1433" s="268"/>
    </row>
    <row r="1434" spans="7:7" x14ac:dyDescent="0.25">
      <c r="G1434" s="268"/>
    </row>
    <row r="1435" spans="7:7" x14ac:dyDescent="0.25">
      <c r="G1435" s="268"/>
    </row>
    <row r="1436" spans="7:7" x14ac:dyDescent="0.25">
      <c r="G1436" s="268"/>
    </row>
    <row r="1437" spans="7:7" x14ac:dyDescent="0.25">
      <c r="G1437" s="268"/>
    </row>
    <row r="1438" spans="7:7" x14ac:dyDescent="0.25">
      <c r="G1438" s="268"/>
    </row>
    <row r="1439" spans="7:7" x14ac:dyDescent="0.25">
      <c r="G1439" s="268"/>
    </row>
    <row r="1440" spans="7:7" x14ac:dyDescent="0.25">
      <c r="G1440" s="268"/>
    </row>
    <row r="1441" spans="7:7" x14ac:dyDescent="0.25">
      <c r="G1441" s="268"/>
    </row>
    <row r="1442" spans="7:7" x14ac:dyDescent="0.25">
      <c r="G1442" s="268"/>
    </row>
    <row r="1443" spans="7:7" x14ac:dyDescent="0.25">
      <c r="G1443" s="268"/>
    </row>
    <row r="1444" spans="7:7" x14ac:dyDescent="0.25">
      <c r="G1444" s="268"/>
    </row>
    <row r="1445" spans="7:7" x14ac:dyDescent="0.25">
      <c r="G1445" s="268"/>
    </row>
    <row r="1446" spans="7:7" x14ac:dyDescent="0.25">
      <c r="G1446" s="268"/>
    </row>
    <row r="1447" spans="7:7" x14ac:dyDescent="0.25">
      <c r="G1447" s="268"/>
    </row>
    <row r="1448" spans="7:7" x14ac:dyDescent="0.25">
      <c r="G1448" s="268"/>
    </row>
    <row r="1449" spans="7:7" x14ac:dyDescent="0.25">
      <c r="G1449" s="268"/>
    </row>
    <row r="1450" spans="7:7" x14ac:dyDescent="0.25">
      <c r="G1450" s="268"/>
    </row>
    <row r="1451" spans="7:7" x14ac:dyDescent="0.25">
      <c r="G1451" s="268"/>
    </row>
    <row r="1452" spans="7:7" x14ac:dyDescent="0.25">
      <c r="G1452" s="268"/>
    </row>
    <row r="1453" spans="7:7" x14ac:dyDescent="0.25">
      <c r="G1453" s="268"/>
    </row>
    <row r="1454" spans="7:7" x14ac:dyDescent="0.25">
      <c r="G1454" s="268"/>
    </row>
    <row r="1455" spans="7:7" x14ac:dyDescent="0.25">
      <c r="G1455" s="268"/>
    </row>
    <row r="1456" spans="7:7" x14ac:dyDescent="0.25">
      <c r="G1456" s="268"/>
    </row>
    <row r="1457" spans="7:7" x14ac:dyDescent="0.25">
      <c r="G1457" s="268"/>
    </row>
    <row r="1458" spans="7:7" x14ac:dyDescent="0.25">
      <c r="G1458" s="268"/>
    </row>
    <row r="1459" spans="7:7" x14ac:dyDescent="0.25">
      <c r="G1459" s="268"/>
    </row>
    <row r="1460" spans="7:7" x14ac:dyDescent="0.25">
      <c r="G1460" s="268"/>
    </row>
    <row r="1461" spans="7:7" x14ac:dyDescent="0.25">
      <c r="G1461" s="268"/>
    </row>
    <row r="1462" spans="7:7" x14ac:dyDescent="0.25">
      <c r="G1462" s="268"/>
    </row>
    <row r="1463" spans="7:7" x14ac:dyDescent="0.25">
      <c r="G1463" s="268"/>
    </row>
    <row r="1464" spans="7:7" x14ac:dyDescent="0.25">
      <c r="G1464" s="268"/>
    </row>
    <row r="1465" spans="7:7" x14ac:dyDescent="0.25">
      <c r="G1465" s="268"/>
    </row>
    <row r="1466" spans="7:7" x14ac:dyDescent="0.25">
      <c r="G1466" s="268"/>
    </row>
    <row r="1467" spans="7:7" x14ac:dyDescent="0.25">
      <c r="G1467" s="268"/>
    </row>
    <row r="1468" spans="7:7" x14ac:dyDescent="0.25">
      <c r="G1468" s="268"/>
    </row>
    <row r="1469" spans="7:7" x14ac:dyDescent="0.25">
      <c r="G1469" s="268"/>
    </row>
    <row r="1470" spans="7:7" x14ac:dyDescent="0.25">
      <c r="G1470" s="268"/>
    </row>
    <row r="1471" spans="7:7" x14ac:dyDescent="0.25">
      <c r="G1471" s="268"/>
    </row>
    <row r="1472" spans="7:7" x14ac:dyDescent="0.25">
      <c r="G1472" s="268"/>
    </row>
    <row r="1473" spans="7:7" x14ac:dyDescent="0.25">
      <c r="G1473" s="268"/>
    </row>
    <row r="1474" spans="7:7" x14ac:dyDescent="0.25">
      <c r="G1474" s="268"/>
    </row>
    <row r="1475" spans="7:7" x14ac:dyDescent="0.25">
      <c r="G1475" s="268"/>
    </row>
    <row r="1476" spans="7:7" x14ac:dyDescent="0.25">
      <c r="G1476" s="268"/>
    </row>
    <row r="1477" spans="7:7" x14ac:dyDescent="0.25">
      <c r="G1477" s="268"/>
    </row>
    <row r="1478" spans="7:7" x14ac:dyDescent="0.25">
      <c r="G1478" s="268"/>
    </row>
    <row r="1479" spans="7:7" x14ac:dyDescent="0.25">
      <c r="G1479" s="268"/>
    </row>
    <row r="1480" spans="7:7" x14ac:dyDescent="0.25">
      <c r="G1480" s="268"/>
    </row>
    <row r="1481" spans="7:7" x14ac:dyDescent="0.25">
      <c r="G1481" s="268"/>
    </row>
    <row r="1482" spans="7:7" x14ac:dyDescent="0.25">
      <c r="G1482" s="268"/>
    </row>
    <row r="1483" spans="7:7" x14ac:dyDescent="0.25">
      <c r="G1483" s="268"/>
    </row>
    <row r="1484" spans="7:7" x14ac:dyDescent="0.25">
      <c r="G1484" s="268"/>
    </row>
    <row r="1485" spans="7:7" x14ac:dyDescent="0.25">
      <c r="G1485" s="268"/>
    </row>
    <row r="1486" spans="7:7" x14ac:dyDescent="0.25">
      <c r="G1486" s="268"/>
    </row>
    <row r="1487" spans="7:7" x14ac:dyDescent="0.25">
      <c r="G1487" s="268"/>
    </row>
    <row r="1488" spans="7:7" x14ac:dyDescent="0.25">
      <c r="G1488" s="268"/>
    </row>
    <row r="1489" spans="7:7" x14ac:dyDescent="0.25">
      <c r="G1489" s="268"/>
    </row>
    <row r="1490" spans="7:7" x14ac:dyDescent="0.25">
      <c r="G1490" s="268"/>
    </row>
    <row r="1491" spans="7:7" x14ac:dyDescent="0.25">
      <c r="G1491" s="268"/>
    </row>
    <row r="1492" spans="7:7" x14ac:dyDescent="0.25">
      <c r="G1492" s="268"/>
    </row>
    <row r="1493" spans="7:7" x14ac:dyDescent="0.25">
      <c r="G1493" s="268"/>
    </row>
    <row r="1494" spans="7:7" x14ac:dyDescent="0.25">
      <c r="G1494" s="268"/>
    </row>
    <row r="1495" spans="7:7" x14ac:dyDescent="0.25">
      <c r="G1495" s="268"/>
    </row>
    <row r="1496" spans="7:7" x14ac:dyDescent="0.25">
      <c r="G1496" s="268"/>
    </row>
    <row r="1497" spans="7:7" x14ac:dyDescent="0.25">
      <c r="G1497" s="268"/>
    </row>
    <row r="1498" spans="7:7" x14ac:dyDescent="0.25">
      <c r="G1498" s="268"/>
    </row>
    <row r="1499" spans="7:7" x14ac:dyDescent="0.25">
      <c r="G1499" s="268"/>
    </row>
    <row r="1500" spans="7:7" x14ac:dyDescent="0.25">
      <c r="G1500" s="268"/>
    </row>
    <row r="1501" spans="7:7" x14ac:dyDescent="0.25">
      <c r="G1501" s="268"/>
    </row>
    <row r="1502" spans="7:7" x14ac:dyDescent="0.25">
      <c r="G1502" s="268"/>
    </row>
    <row r="1503" spans="7:7" x14ac:dyDescent="0.25">
      <c r="G1503" s="268"/>
    </row>
    <row r="1504" spans="7:7" x14ac:dyDescent="0.25">
      <c r="G1504" s="268"/>
    </row>
    <row r="1505" spans="7:7" x14ac:dyDescent="0.25">
      <c r="G1505" s="268"/>
    </row>
    <row r="1506" spans="7:7" x14ac:dyDescent="0.25">
      <c r="G1506" s="268"/>
    </row>
    <row r="1507" spans="7:7" x14ac:dyDescent="0.25">
      <c r="G1507" s="268"/>
    </row>
    <row r="1508" spans="7:7" x14ac:dyDescent="0.25">
      <c r="G1508" s="268"/>
    </row>
    <row r="1509" spans="7:7" x14ac:dyDescent="0.25">
      <c r="G1509" s="268"/>
    </row>
    <row r="1510" spans="7:7" x14ac:dyDescent="0.25">
      <c r="G1510" s="268"/>
    </row>
    <row r="1511" spans="7:7" x14ac:dyDescent="0.25">
      <c r="G1511" s="268"/>
    </row>
    <row r="1512" spans="7:7" x14ac:dyDescent="0.25">
      <c r="G1512" s="268"/>
    </row>
    <row r="1513" spans="7:7" x14ac:dyDescent="0.25">
      <c r="G1513" s="268"/>
    </row>
    <row r="1514" spans="7:7" x14ac:dyDescent="0.25">
      <c r="G1514" s="268"/>
    </row>
    <row r="1515" spans="7:7" x14ac:dyDescent="0.25">
      <c r="G1515" s="268"/>
    </row>
    <row r="1516" spans="7:7" x14ac:dyDescent="0.25">
      <c r="G1516" s="268"/>
    </row>
    <row r="1517" spans="7:7" x14ac:dyDescent="0.25">
      <c r="G1517" s="268"/>
    </row>
    <row r="1518" spans="7:7" x14ac:dyDescent="0.25">
      <c r="G1518" s="268"/>
    </row>
    <row r="1519" spans="7:7" x14ac:dyDescent="0.25">
      <c r="G1519" s="268"/>
    </row>
    <row r="1520" spans="7:7" x14ac:dyDescent="0.25">
      <c r="G1520" s="268"/>
    </row>
    <row r="1521" spans="7:7" x14ac:dyDescent="0.25">
      <c r="G1521" s="268"/>
    </row>
    <row r="1522" spans="7:7" x14ac:dyDescent="0.25">
      <c r="G1522" s="268"/>
    </row>
    <row r="1523" spans="7:7" x14ac:dyDescent="0.25">
      <c r="G1523" s="268"/>
    </row>
    <row r="1524" spans="7:7" x14ac:dyDescent="0.25">
      <c r="G1524" s="268"/>
    </row>
    <row r="1525" spans="7:7" x14ac:dyDescent="0.25">
      <c r="G1525" s="268"/>
    </row>
    <row r="1526" spans="7:7" x14ac:dyDescent="0.25">
      <c r="G1526" s="268"/>
    </row>
    <row r="1527" spans="7:7" x14ac:dyDescent="0.25">
      <c r="G1527" s="268"/>
    </row>
    <row r="1528" spans="7:7" x14ac:dyDescent="0.25">
      <c r="G1528" s="268"/>
    </row>
    <row r="1529" spans="7:7" x14ac:dyDescent="0.25">
      <c r="G1529" s="268"/>
    </row>
    <row r="1530" spans="7:7" x14ac:dyDescent="0.25">
      <c r="G1530" s="268"/>
    </row>
    <row r="1531" spans="7:7" x14ac:dyDescent="0.25">
      <c r="G1531" s="268"/>
    </row>
    <row r="1532" spans="7:7" x14ac:dyDescent="0.25">
      <c r="G1532" s="268"/>
    </row>
    <row r="1533" spans="7:7" x14ac:dyDescent="0.25">
      <c r="G1533" s="268"/>
    </row>
    <row r="1534" spans="7:7" x14ac:dyDescent="0.25">
      <c r="G1534" s="268"/>
    </row>
    <row r="1535" spans="7:7" x14ac:dyDescent="0.25">
      <c r="G1535" s="268"/>
    </row>
    <row r="1536" spans="7:7" x14ac:dyDescent="0.25">
      <c r="G1536" s="268"/>
    </row>
    <row r="1537" spans="7:7" x14ac:dyDescent="0.25">
      <c r="G1537" s="268"/>
    </row>
    <row r="1538" spans="7:7" x14ac:dyDescent="0.25">
      <c r="G1538" s="268"/>
    </row>
    <row r="1539" spans="7:7" x14ac:dyDescent="0.25">
      <c r="G1539" s="268"/>
    </row>
    <row r="1540" spans="7:7" x14ac:dyDescent="0.25">
      <c r="G1540" s="268"/>
    </row>
    <row r="1541" spans="7:7" x14ac:dyDescent="0.25">
      <c r="G1541" s="268"/>
    </row>
    <row r="1542" spans="7:7" x14ac:dyDescent="0.25">
      <c r="G1542" s="268"/>
    </row>
    <row r="1543" spans="7:7" x14ac:dyDescent="0.25">
      <c r="G1543" s="268"/>
    </row>
    <row r="1544" spans="7:7" x14ac:dyDescent="0.25">
      <c r="G1544" s="268"/>
    </row>
    <row r="1545" spans="7:7" x14ac:dyDescent="0.25">
      <c r="G1545" s="268"/>
    </row>
    <row r="1546" spans="7:7" x14ac:dyDescent="0.25">
      <c r="G1546" s="268"/>
    </row>
    <row r="1547" spans="7:7" x14ac:dyDescent="0.25">
      <c r="G1547" s="268"/>
    </row>
    <row r="1548" spans="7:7" x14ac:dyDescent="0.25">
      <c r="G1548" s="268"/>
    </row>
    <row r="1549" spans="7:7" x14ac:dyDescent="0.25">
      <c r="G1549" s="268"/>
    </row>
    <row r="1550" spans="7:7" x14ac:dyDescent="0.25">
      <c r="G1550" s="268"/>
    </row>
    <row r="1551" spans="7:7" x14ac:dyDescent="0.25">
      <c r="G1551" s="268"/>
    </row>
    <row r="1552" spans="7:7" x14ac:dyDescent="0.25">
      <c r="G1552" s="268"/>
    </row>
    <row r="1553" spans="7:7" x14ac:dyDescent="0.25">
      <c r="G1553" s="268"/>
    </row>
    <row r="1554" spans="7:7" x14ac:dyDescent="0.25">
      <c r="G1554" s="268"/>
    </row>
    <row r="1555" spans="7:7" x14ac:dyDescent="0.25">
      <c r="G1555" s="268"/>
    </row>
    <row r="1556" spans="7:7" x14ac:dyDescent="0.25">
      <c r="G1556" s="268"/>
    </row>
    <row r="1557" spans="7:7" x14ac:dyDescent="0.25">
      <c r="G1557" s="268"/>
    </row>
    <row r="1558" spans="7:7" x14ac:dyDescent="0.25">
      <c r="G1558" s="268"/>
    </row>
    <row r="1559" spans="7:7" x14ac:dyDescent="0.25">
      <c r="G1559" s="268"/>
    </row>
    <row r="1560" spans="7:7" x14ac:dyDescent="0.25">
      <c r="G1560" s="268"/>
    </row>
    <row r="1561" spans="7:7" x14ac:dyDescent="0.25">
      <c r="G1561" s="268"/>
    </row>
    <row r="1562" spans="7:7" x14ac:dyDescent="0.25">
      <c r="G1562" s="268"/>
    </row>
    <row r="1563" spans="7:7" x14ac:dyDescent="0.25">
      <c r="G1563" s="268"/>
    </row>
    <row r="1564" spans="7:7" x14ac:dyDescent="0.25">
      <c r="G1564" s="268"/>
    </row>
    <row r="1565" spans="7:7" x14ac:dyDescent="0.25">
      <c r="G1565" s="268"/>
    </row>
    <row r="1566" spans="7:7" x14ac:dyDescent="0.25">
      <c r="G1566" s="268"/>
    </row>
    <row r="1567" spans="7:7" x14ac:dyDescent="0.25">
      <c r="G1567" s="268"/>
    </row>
    <row r="1568" spans="7:7" x14ac:dyDescent="0.25">
      <c r="G1568" s="268"/>
    </row>
    <row r="1569" spans="7:7" x14ac:dyDescent="0.25">
      <c r="G1569" s="268"/>
    </row>
    <row r="1570" spans="7:7" x14ac:dyDescent="0.25">
      <c r="G1570" s="268"/>
    </row>
    <row r="1571" spans="7:7" x14ac:dyDescent="0.25">
      <c r="G1571" s="268"/>
    </row>
    <row r="1572" spans="7:7" x14ac:dyDescent="0.25">
      <c r="G1572" s="268"/>
    </row>
    <row r="1573" spans="7:7" x14ac:dyDescent="0.25">
      <c r="G1573" s="268"/>
    </row>
    <row r="1574" spans="7:7" x14ac:dyDescent="0.25">
      <c r="G1574" s="268"/>
    </row>
    <row r="1575" spans="7:7" x14ac:dyDescent="0.25">
      <c r="G1575" s="268"/>
    </row>
    <row r="1576" spans="7:7" x14ac:dyDescent="0.25">
      <c r="G1576" s="268"/>
    </row>
    <row r="1577" spans="7:7" x14ac:dyDescent="0.25">
      <c r="G1577" s="268"/>
    </row>
    <row r="1578" spans="7:7" x14ac:dyDescent="0.25">
      <c r="G1578" s="268"/>
    </row>
    <row r="1579" spans="7:7" x14ac:dyDescent="0.25">
      <c r="G1579" s="268"/>
    </row>
    <row r="1580" spans="7:7" x14ac:dyDescent="0.25">
      <c r="G1580" s="268"/>
    </row>
    <row r="1581" spans="7:7" x14ac:dyDescent="0.25">
      <c r="G1581" s="268"/>
    </row>
    <row r="1582" spans="7:7" x14ac:dyDescent="0.25">
      <c r="G1582" s="268"/>
    </row>
    <row r="1583" spans="7:7" x14ac:dyDescent="0.25">
      <c r="G1583" s="268"/>
    </row>
    <row r="1584" spans="7:7" x14ac:dyDescent="0.25">
      <c r="G1584" s="268"/>
    </row>
    <row r="1585" spans="7:7" x14ac:dyDescent="0.25">
      <c r="G1585" s="268"/>
    </row>
    <row r="1586" spans="7:7" x14ac:dyDescent="0.25">
      <c r="G1586" s="268"/>
    </row>
    <row r="1587" spans="7:7" x14ac:dyDescent="0.25">
      <c r="G1587" s="268"/>
    </row>
    <row r="1588" spans="7:7" x14ac:dyDescent="0.25">
      <c r="G1588" s="268"/>
    </row>
    <row r="1589" spans="7:7" x14ac:dyDescent="0.25">
      <c r="G1589" s="268"/>
    </row>
    <row r="1590" spans="7:7" x14ac:dyDescent="0.25">
      <c r="G1590" s="268"/>
    </row>
    <row r="1591" spans="7:7" x14ac:dyDescent="0.25">
      <c r="G1591" s="268"/>
    </row>
    <row r="1592" spans="7:7" x14ac:dyDescent="0.25">
      <c r="G1592" s="268"/>
    </row>
    <row r="1593" spans="7:7" x14ac:dyDescent="0.25">
      <c r="G1593" s="268"/>
    </row>
    <row r="1594" spans="7:7" x14ac:dyDescent="0.25">
      <c r="G1594" s="268"/>
    </row>
    <row r="1595" spans="7:7" x14ac:dyDescent="0.25">
      <c r="G1595" s="268"/>
    </row>
    <row r="1596" spans="7:7" x14ac:dyDescent="0.25">
      <c r="G1596" s="268"/>
    </row>
    <row r="1597" spans="7:7" x14ac:dyDescent="0.25">
      <c r="G1597" s="268"/>
    </row>
    <row r="1598" spans="7:7" x14ac:dyDescent="0.25">
      <c r="G1598" s="268"/>
    </row>
    <row r="1599" spans="7:7" x14ac:dyDescent="0.25">
      <c r="G1599" s="268"/>
    </row>
    <row r="1600" spans="7:7" x14ac:dyDescent="0.25">
      <c r="G1600" s="268"/>
    </row>
    <row r="1601" spans="7:7" x14ac:dyDescent="0.25">
      <c r="G1601" s="268"/>
    </row>
    <row r="1602" spans="7:7" x14ac:dyDescent="0.25">
      <c r="G1602" s="268"/>
    </row>
    <row r="1603" spans="7:7" x14ac:dyDescent="0.25">
      <c r="G1603" s="268"/>
    </row>
    <row r="1604" spans="7:7" x14ac:dyDescent="0.25">
      <c r="G1604" s="268"/>
    </row>
    <row r="1605" spans="7:7" x14ac:dyDescent="0.25">
      <c r="G1605" s="268"/>
    </row>
    <row r="1606" spans="7:7" x14ac:dyDescent="0.25">
      <c r="G1606" s="268"/>
    </row>
    <row r="1607" spans="7:7" x14ac:dyDescent="0.25">
      <c r="G1607" s="268"/>
    </row>
    <row r="1608" spans="7:7" x14ac:dyDescent="0.25">
      <c r="G1608" s="268"/>
    </row>
    <row r="1609" spans="7:7" x14ac:dyDescent="0.25">
      <c r="G1609" s="268"/>
    </row>
    <row r="1610" spans="7:7" x14ac:dyDescent="0.25">
      <c r="G1610" s="268"/>
    </row>
    <row r="1611" spans="7:7" x14ac:dyDescent="0.25">
      <c r="G1611" s="268"/>
    </row>
    <row r="1612" spans="7:7" x14ac:dyDescent="0.25">
      <c r="G1612" s="268"/>
    </row>
    <row r="1613" spans="7:7" x14ac:dyDescent="0.25">
      <c r="G1613" s="268"/>
    </row>
    <row r="1614" spans="7:7" x14ac:dyDescent="0.25">
      <c r="G1614" s="268"/>
    </row>
    <row r="1615" spans="7:7" x14ac:dyDescent="0.25">
      <c r="G1615" s="268"/>
    </row>
    <row r="1616" spans="7:7" x14ac:dyDescent="0.25">
      <c r="G1616" s="268"/>
    </row>
    <row r="1617" spans="7:7" x14ac:dyDescent="0.25">
      <c r="G1617" s="268"/>
    </row>
    <row r="1618" spans="7:7" x14ac:dyDescent="0.25">
      <c r="G1618" s="268"/>
    </row>
    <row r="1619" spans="7:7" x14ac:dyDescent="0.25">
      <c r="G1619" s="268"/>
    </row>
    <row r="1620" spans="7:7" x14ac:dyDescent="0.25">
      <c r="G1620" s="268"/>
    </row>
    <row r="1621" spans="7:7" x14ac:dyDescent="0.25">
      <c r="G1621" s="268"/>
    </row>
    <row r="1622" spans="7:7" x14ac:dyDescent="0.25">
      <c r="G1622" s="268"/>
    </row>
    <row r="1623" spans="7:7" x14ac:dyDescent="0.25">
      <c r="G1623" s="268"/>
    </row>
    <row r="1624" spans="7:7" x14ac:dyDescent="0.25">
      <c r="G1624" s="268"/>
    </row>
    <row r="1625" spans="7:7" x14ac:dyDescent="0.25">
      <c r="G1625" s="268"/>
    </row>
    <row r="1626" spans="7:7" x14ac:dyDescent="0.25">
      <c r="G1626" s="268"/>
    </row>
    <row r="1627" spans="7:7" x14ac:dyDescent="0.25">
      <c r="G1627" s="268"/>
    </row>
    <row r="1628" spans="7:7" x14ac:dyDescent="0.25">
      <c r="G1628" s="268"/>
    </row>
    <row r="1629" spans="7:7" x14ac:dyDescent="0.25">
      <c r="G1629" s="268"/>
    </row>
    <row r="1630" spans="7:7" x14ac:dyDescent="0.25">
      <c r="G1630" s="268"/>
    </row>
    <row r="1631" spans="7:7" x14ac:dyDescent="0.25">
      <c r="G1631" s="268"/>
    </row>
    <row r="1632" spans="7:7" x14ac:dyDescent="0.25">
      <c r="G1632" s="268"/>
    </row>
    <row r="1633" spans="7:7" x14ac:dyDescent="0.25">
      <c r="G1633" s="268"/>
    </row>
    <row r="1634" spans="7:7" x14ac:dyDescent="0.25">
      <c r="G1634" s="268"/>
    </row>
    <row r="1635" spans="7:7" x14ac:dyDescent="0.25">
      <c r="G1635" s="268"/>
    </row>
    <row r="1636" spans="7:7" x14ac:dyDescent="0.25">
      <c r="G1636" s="268"/>
    </row>
    <row r="1637" spans="7:7" x14ac:dyDescent="0.25">
      <c r="G1637" s="268"/>
    </row>
    <row r="1638" spans="7:7" x14ac:dyDescent="0.25">
      <c r="G1638" s="268"/>
    </row>
    <row r="1639" spans="7:7" x14ac:dyDescent="0.25">
      <c r="G1639" s="268"/>
    </row>
    <row r="1640" spans="7:7" x14ac:dyDescent="0.25">
      <c r="G1640" s="268"/>
    </row>
    <row r="1641" spans="7:7" x14ac:dyDescent="0.25">
      <c r="G1641" s="268"/>
    </row>
    <row r="1642" spans="7:7" x14ac:dyDescent="0.25">
      <c r="G1642" s="268"/>
    </row>
    <row r="1643" spans="7:7" x14ac:dyDescent="0.25">
      <c r="G1643" s="268"/>
    </row>
    <row r="1644" spans="7:7" x14ac:dyDescent="0.25">
      <c r="G1644" s="268"/>
    </row>
    <row r="1645" spans="7:7" x14ac:dyDescent="0.25">
      <c r="G1645" s="268"/>
    </row>
    <row r="1646" spans="7:7" x14ac:dyDescent="0.25">
      <c r="G1646" s="268"/>
    </row>
    <row r="1647" spans="7:7" x14ac:dyDescent="0.25">
      <c r="G1647" s="268"/>
    </row>
    <row r="1648" spans="7:7" x14ac:dyDescent="0.25">
      <c r="G1648" s="268"/>
    </row>
    <row r="1649" spans="7:7" x14ac:dyDescent="0.25">
      <c r="G1649" s="268"/>
    </row>
    <row r="1650" spans="7:7" x14ac:dyDescent="0.25">
      <c r="G1650" s="268"/>
    </row>
    <row r="1651" spans="7:7" x14ac:dyDescent="0.25">
      <c r="G1651" s="268"/>
    </row>
    <row r="1652" spans="7:7" x14ac:dyDescent="0.25">
      <c r="G1652" s="268"/>
    </row>
    <row r="1653" spans="7:7" x14ac:dyDescent="0.25">
      <c r="G1653" s="268"/>
    </row>
    <row r="1654" spans="7:7" x14ac:dyDescent="0.25">
      <c r="G1654" s="268"/>
    </row>
    <row r="1655" spans="7:7" x14ac:dyDescent="0.25">
      <c r="G1655" s="268"/>
    </row>
    <row r="1656" spans="7:7" x14ac:dyDescent="0.25">
      <c r="G1656" s="268"/>
    </row>
    <row r="1657" spans="7:7" x14ac:dyDescent="0.25">
      <c r="G1657" s="268"/>
    </row>
    <row r="1658" spans="7:7" x14ac:dyDescent="0.25">
      <c r="G1658" s="268"/>
    </row>
    <row r="1659" spans="7:7" x14ac:dyDescent="0.25">
      <c r="G1659" s="268"/>
    </row>
    <row r="1660" spans="7:7" x14ac:dyDescent="0.25">
      <c r="G1660" s="268"/>
    </row>
    <row r="1661" spans="7:7" x14ac:dyDescent="0.25">
      <c r="G1661" s="268"/>
    </row>
  </sheetData>
  <mergeCells count="288">
    <mergeCell ref="W84:W87"/>
    <mergeCell ref="X84:X87"/>
    <mergeCell ref="A88:C90"/>
    <mergeCell ref="N88:Y90"/>
    <mergeCell ref="B94:E94"/>
    <mergeCell ref="F94:H94"/>
    <mergeCell ref="B95:E95"/>
    <mergeCell ref="F95:H95"/>
    <mergeCell ref="Y84:Y87"/>
    <mergeCell ref="C80:C83"/>
    <mergeCell ref="N80:N83"/>
    <mergeCell ref="O80:O83"/>
    <mergeCell ref="P80:P83"/>
    <mergeCell ref="Q80:Q83"/>
    <mergeCell ref="R80:R83"/>
    <mergeCell ref="S80:S83"/>
    <mergeCell ref="T80:T83"/>
    <mergeCell ref="U80:U83"/>
    <mergeCell ref="V80:V83"/>
    <mergeCell ref="W80:W83"/>
    <mergeCell ref="X80:X83"/>
    <mergeCell ref="Y80:Y83"/>
    <mergeCell ref="C84:C87"/>
    <mergeCell ref="N84:N87"/>
    <mergeCell ref="O84:O87"/>
    <mergeCell ref="P84:P87"/>
    <mergeCell ref="Q84:Q87"/>
    <mergeCell ref="R84:R87"/>
    <mergeCell ref="S84:S87"/>
    <mergeCell ref="T84:T87"/>
    <mergeCell ref="U84:U87"/>
    <mergeCell ref="V84:V87"/>
    <mergeCell ref="C72:C75"/>
    <mergeCell ref="N72:N75"/>
    <mergeCell ref="O72:O75"/>
    <mergeCell ref="P72:P75"/>
    <mergeCell ref="Q72:Q75"/>
    <mergeCell ref="R72:R75"/>
    <mergeCell ref="Y76:Y79"/>
    <mergeCell ref="S76:S79"/>
    <mergeCell ref="T76:T79"/>
    <mergeCell ref="U76:U79"/>
    <mergeCell ref="V76:V79"/>
    <mergeCell ref="W76:W79"/>
    <mergeCell ref="X76:X79"/>
    <mergeCell ref="V72:V75"/>
    <mergeCell ref="W72:W75"/>
    <mergeCell ref="X72:X75"/>
    <mergeCell ref="Y72:Y75"/>
    <mergeCell ref="C76:C79"/>
    <mergeCell ref="N76:N79"/>
    <mergeCell ref="O76:O79"/>
    <mergeCell ref="P76:P79"/>
    <mergeCell ref="Q76:Q79"/>
    <mergeCell ref="R76:R79"/>
    <mergeCell ref="S72:S75"/>
    <mergeCell ref="T72:T75"/>
    <mergeCell ref="U72:U75"/>
    <mergeCell ref="V64:V67"/>
    <mergeCell ref="W64:W67"/>
    <mergeCell ref="X64:X67"/>
    <mergeCell ref="U68:U71"/>
    <mergeCell ref="V68:V71"/>
    <mergeCell ref="W68:W71"/>
    <mergeCell ref="X68:X71"/>
    <mergeCell ref="C64:C67"/>
    <mergeCell ref="N64:N67"/>
    <mergeCell ref="O64:O67"/>
    <mergeCell ref="P64:P67"/>
    <mergeCell ref="Q64:Q67"/>
    <mergeCell ref="R64:R67"/>
    <mergeCell ref="Y64:Y67"/>
    <mergeCell ref="C68:C71"/>
    <mergeCell ref="N68:N71"/>
    <mergeCell ref="O68:O71"/>
    <mergeCell ref="P68:P71"/>
    <mergeCell ref="Q68:Q71"/>
    <mergeCell ref="R68:R71"/>
    <mergeCell ref="Y68:Y71"/>
    <mergeCell ref="S68:S71"/>
    <mergeCell ref="T68:T71"/>
    <mergeCell ref="S64:S67"/>
    <mergeCell ref="T64:T67"/>
    <mergeCell ref="U64:U67"/>
    <mergeCell ref="V56:V59"/>
    <mergeCell ref="W56:W59"/>
    <mergeCell ref="X56:X59"/>
    <mergeCell ref="U60:U63"/>
    <mergeCell ref="V60:V63"/>
    <mergeCell ref="W60:W63"/>
    <mergeCell ref="X60:X63"/>
    <mergeCell ref="C56:C59"/>
    <mergeCell ref="N56:N59"/>
    <mergeCell ref="O56:O59"/>
    <mergeCell ref="P56:P59"/>
    <mergeCell ref="Q56:Q59"/>
    <mergeCell ref="R56:R59"/>
    <mergeCell ref="Y56:Y59"/>
    <mergeCell ref="C60:C63"/>
    <mergeCell ref="N60:N63"/>
    <mergeCell ref="O60:O63"/>
    <mergeCell ref="P60:P63"/>
    <mergeCell ref="Q60:Q63"/>
    <mergeCell ref="R60:R63"/>
    <mergeCell ref="Y60:Y63"/>
    <mergeCell ref="S60:S63"/>
    <mergeCell ref="T60:T63"/>
    <mergeCell ref="S56:S59"/>
    <mergeCell ref="T56:T59"/>
    <mergeCell ref="U56:U59"/>
    <mergeCell ref="V48:V51"/>
    <mergeCell ref="W48:W51"/>
    <mergeCell ref="X48:X51"/>
    <mergeCell ref="U52:U55"/>
    <mergeCell ref="V52:V55"/>
    <mergeCell ref="W52:W55"/>
    <mergeCell ref="X52:X55"/>
    <mergeCell ref="C48:C51"/>
    <mergeCell ref="N48:N51"/>
    <mergeCell ref="O48:O51"/>
    <mergeCell ref="P48:P51"/>
    <mergeCell ref="Q48:Q51"/>
    <mergeCell ref="R48:R51"/>
    <mergeCell ref="Y48:Y51"/>
    <mergeCell ref="C52:C55"/>
    <mergeCell ref="N52:N55"/>
    <mergeCell ref="O52:O55"/>
    <mergeCell ref="P52:P55"/>
    <mergeCell ref="Q52:Q55"/>
    <mergeCell ref="R52:R55"/>
    <mergeCell ref="Y52:Y55"/>
    <mergeCell ref="S52:S55"/>
    <mergeCell ref="T52:T55"/>
    <mergeCell ref="S48:S51"/>
    <mergeCell ref="T48:T51"/>
    <mergeCell ref="U48:U51"/>
    <mergeCell ref="V40:V43"/>
    <mergeCell ref="W40:W43"/>
    <mergeCell ref="X40:X43"/>
    <mergeCell ref="U44:U47"/>
    <mergeCell ref="V44:V47"/>
    <mergeCell ref="W44:W47"/>
    <mergeCell ref="X44:X47"/>
    <mergeCell ref="C44:C47"/>
    <mergeCell ref="N44:N47"/>
    <mergeCell ref="O44:O47"/>
    <mergeCell ref="P44:P47"/>
    <mergeCell ref="Q44:Q47"/>
    <mergeCell ref="R44:R47"/>
    <mergeCell ref="Y44:Y47"/>
    <mergeCell ref="S44:S47"/>
    <mergeCell ref="T44:T47"/>
    <mergeCell ref="A32:A87"/>
    <mergeCell ref="B32:B87"/>
    <mergeCell ref="C32:C35"/>
    <mergeCell ref="N32:N35"/>
    <mergeCell ref="O32:O35"/>
    <mergeCell ref="T40:T43"/>
    <mergeCell ref="U40:U43"/>
    <mergeCell ref="S36:S39"/>
    <mergeCell ref="T36:T39"/>
    <mergeCell ref="U36:U39"/>
    <mergeCell ref="T32:T35"/>
    <mergeCell ref="U32:U35"/>
    <mergeCell ref="N40:N43"/>
    <mergeCell ref="O40:O43"/>
    <mergeCell ref="P40:P43"/>
    <mergeCell ref="Q40:Q43"/>
    <mergeCell ref="R40:R43"/>
    <mergeCell ref="S40:S43"/>
    <mergeCell ref="C36:C39"/>
    <mergeCell ref="N36:N39"/>
    <mergeCell ref="O36:O39"/>
    <mergeCell ref="P36:P39"/>
    <mergeCell ref="Q36:Q39"/>
    <mergeCell ref="R36:R39"/>
    <mergeCell ref="W28:W31"/>
    <mergeCell ref="X28:X31"/>
    <mergeCell ref="Y36:Y39"/>
    <mergeCell ref="C40:C43"/>
    <mergeCell ref="P32:P35"/>
    <mergeCell ref="Q32:Q35"/>
    <mergeCell ref="R32:R35"/>
    <mergeCell ref="S32:S35"/>
    <mergeCell ref="S28:S31"/>
    <mergeCell ref="T28:T31"/>
    <mergeCell ref="V32:V35"/>
    <mergeCell ref="W32:W35"/>
    <mergeCell ref="X32:X35"/>
    <mergeCell ref="Y32:Y35"/>
    <mergeCell ref="Y28:Y31"/>
    <mergeCell ref="V36:V39"/>
    <mergeCell ref="W36:W39"/>
    <mergeCell ref="X36:X39"/>
    <mergeCell ref="Y40:Y43"/>
    <mergeCell ref="C28:C31"/>
    <mergeCell ref="N28:N31"/>
    <mergeCell ref="O28:O31"/>
    <mergeCell ref="P28:P31"/>
    <mergeCell ref="Q28:Q31"/>
    <mergeCell ref="R28:R31"/>
    <mergeCell ref="C24:C27"/>
    <mergeCell ref="U28:U31"/>
    <mergeCell ref="V28:V31"/>
    <mergeCell ref="N24:N27"/>
    <mergeCell ref="O24:O27"/>
    <mergeCell ref="P24:P27"/>
    <mergeCell ref="Q24:Q27"/>
    <mergeCell ref="R24:R27"/>
    <mergeCell ref="S24:S27"/>
    <mergeCell ref="Y16:Y19"/>
    <mergeCell ref="C20:C23"/>
    <mergeCell ref="N20:N23"/>
    <mergeCell ref="O20:O23"/>
    <mergeCell ref="P20:P23"/>
    <mergeCell ref="Q20:Q23"/>
    <mergeCell ref="R20:R23"/>
    <mergeCell ref="Y20:Y23"/>
    <mergeCell ref="W20:W23"/>
    <mergeCell ref="X20:X23"/>
    <mergeCell ref="W24:W27"/>
    <mergeCell ref="X24:X27"/>
    <mergeCell ref="Y24:Y27"/>
    <mergeCell ref="V12:V15"/>
    <mergeCell ref="W12:W15"/>
    <mergeCell ref="V16:V19"/>
    <mergeCell ref="W16:W19"/>
    <mergeCell ref="S16:S19"/>
    <mergeCell ref="T16:T19"/>
    <mergeCell ref="T24:T27"/>
    <mergeCell ref="U24:U27"/>
    <mergeCell ref="S20:S23"/>
    <mergeCell ref="T20:T23"/>
    <mergeCell ref="U20:U23"/>
    <mergeCell ref="V20:V23"/>
    <mergeCell ref="V24:V27"/>
    <mergeCell ref="C12:C15"/>
    <mergeCell ref="N12:N15"/>
    <mergeCell ref="O12:O15"/>
    <mergeCell ref="P12:P15"/>
    <mergeCell ref="Q12:Q15"/>
    <mergeCell ref="R12:R15"/>
    <mergeCell ref="U16:U19"/>
    <mergeCell ref="S12:S15"/>
    <mergeCell ref="T12:T15"/>
    <mergeCell ref="U12:U15"/>
    <mergeCell ref="C16:C19"/>
    <mergeCell ref="N16:N19"/>
    <mergeCell ref="O16:O19"/>
    <mergeCell ref="P16:P19"/>
    <mergeCell ref="Q16:Q19"/>
    <mergeCell ref="R16:R19"/>
    <mergeCell ref="S6:Y6"/>
    <mergeCell ref="A8:A31"/>
    <mergeCell ref="B8:B31"/>
    <mergeCell ref="C8:C11"/>
    <mergeCell ref="N8:N11"/>
    <mergeCell ref="O8:O11"/>
    <mergeCell ref="P8:P11"/>
    <mergeCell ref="Q8:Q11"/>
    <mergeCell ref="R8:R11"/>
    <mergeCell ref="S8:S11"/>
    <mergeCell ref="X16:X19"/>
    <mergeCell ref="U8:U11"/>
    <mergeCell ref="V8:V11"/>
    <mergeCell ref="W8:W11"/>
    <mergeCell ref="X8:X11"/>
    <mergeCell ref="Y8:Y11"/>
    <mergeCell ref="Y12:Y15"/>
    <mergeCell ref="X12:X15"/>
    <mergeCell ref="A5:D5"/>
    <mergeCell ref="E5:Y5"/>
    <mergeCell ref="J6:M6"/>
    <mergeCell ref="N6:R6"/>
    <mergeCell ref="T8:T11"/>
    <mergeCell ref="A1:D3"/>
    <mergeCell ref="E1:Y1"/>
    <mergeCell ref="E2:Y2"/>
    <mergeCell ref="E3:R3"/>
    <mergeCell ref="S3:Y3"/>
    <mergeCell ref="A4:D4"/>
    <mergeCell ref="E4:Y4"/>
    <mergeCell ref="A6:A7"/>
    <mergeCell ref="B6:B7"/>
    <mergeCell ref="C6:C7"/>
    <mergeCell ref="D6:D7"/>
    <mergeCell ref="E6:E7"/>
    <mergeCell ref="F6:I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2020-01-31T05:58:38Z</cp:lastPrinted>
  <dcterms:created xsi:type="dcterms:W3CDTF">2010-03-25T16:40:43Z</dcterms:created>
  <dcterms:modified xsi:type="dcterms:W3CDTF">2020-02-01T05:46:30Z</dcterms:modified>
</cp:coreProperties>
</file>